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autoCompressPictures="0"/>
  <mc:AlternateContent xmlns:mc="http://schemas.openxmlformats.org/markup-compatibility/2006">
    <mc:Choice Requires="x15">
      <x15ac:absPath xmlns:x15ac="http://schemas.microsoft.com/office/spreadsheetml/2010/11/ac" url="C:\Users\Claes\Skogsreservat\"/>
    </mc:Choice>
  </mc:AlternateContent>
  <bookViews>
    <workbookView xWindow="7965" yWindow="1425" windowWidth="16965" windowHeight="10290"/>
  </bookViews>
  <sheets>
    <sheet name="Data records" sheetId="3" r:id="rId1"/>
    <sheet name="Explanations" sheetId="4" r:id="rId2"/>
  </sheets>
  <definedNames>
    <definedName name="_xlnm._FilterDatabase" localSheetId="0" hidden="1">'Data records'!$A$2:$XEF$1450</definedName>
  </definedNames>
  <calcPr calcId="152511"/>
</workbook>
</file>

<file path=xl/calcChain.xml><?xml version="1.0" encoding="utf-8"?>
<calcChain xmlns="http://schemas.openxmlformats.org/spreadsheetml/2006/main">
  <c r="CK1381" i="3" l="1"/>
  <c r="CK1380" i="3"/>
  <c r="CK1379" i="3"/>
  <c r="CK1375" i="3"/>
  <c r="CK1374" i="3"/>
  <c r="CK1373" i="3"/>
  <c r="CK1263" i="3"/>
  <c r="CK31" i="3"/>
  <c r="CK30" i="3"/>
  <c r="CK392" i="3"/>
  <c r="CK393" i="3"/>
  <c r="CK391" i="3"/>
  <c r="CK498" i="3"/>
  <c r="CK496" i="3"/>
  <c r="CK495" i="3"/>
  <c r="CK494" i="3"/>
  <c r="CK493" i="3"/>
  <c r="CK492" i="3"/>
  <c r="CK491" i="3"/>
  <c r="CK490" i="3"/>
  <c r="CK33" i="3"/>
  <c r="CK32" i="3"/>
  <c r="BY1381" i="3"/>
  <c r="BY1380" i="3"/>
  <c r="BY1379" i="3"/>
  <c r="BY1375" i="3"/>
  <c r="BY1374" i="3"/>
  <c r="BY1373" i="3"/>
  <c r="BY1263" i="3"/>
  <c r="BY31" i="3"/>
  <c r="BY30" i="3"/>
  <c r="BY393" i="3"/>
  <c r="BY392" i="3"/>
  <c r="BY391" i="3"/>
  <c r="BY498" i="3"/>
  <c r="BY494" i="3"/>
  <c r="BY495" i="3"/>
  <c r="BY496" i="3"/>
  <c r="BY491" i="3"/>
  <c r="BY492" i="3"/>
  <c r="BY493" i="3"/>
  <c r="BY490" i="3"/>
  <c r="BY33" i="3"/>
  <c r="BY32" i="3"/>
  <c r="AH1343" i="3" l="1"/>
  <c r="AH1344" i="3"/>
  <c r="AH1345" i="3"/>
  <c r="AH1342" i="3"/>
  <c r="AH1214" i="3" l="1"/>
  <c r="AH1213" i="3"/>
  <c r="AH1212" i="3"/>
  <c r="AH1211" i="3"/>
  <c r="AH1210" i="3"/>
  <c r="AH1209" i="3"/>
  <c r="AH1208" i="3"/>
  <c r="AH1207" i="3"/>
  <c r="AH1206" i="3"/>
  <c r="AH1205" i="3"/>
  <c r="AH1204" i="3"/>
  <c r="AH1203" i="3"/>
  <c r="AH1202" i="3"/>
  <c r="AH1201" i="3"/>
  <c r="AH1200" i="3"/>
  <c r="AH1199" i="3"/>
  <c r="AH1198" i="3"/>
  <c r="AH1197" i="3"/>
  <c r="AH1196" i="3"/>
  <c r="AH1195" i="3"/>
  <c r="AH1194" i="3"/>
  <c r="AH1193" i="3"/>
  <c r="AH1192" i="3"/>
  <c r="AH1191" i="3"/>
  <c r="AH1190" i="3"/>
  <c r="AH1189" i="3"/>
  <c r="AH1188" i="3"/>
  <c r="AH1187" i="3"/>
  <c r="AH1186" i="3"/>
  <c r="AH1185" i="3"/>
  <c r="AH1184" i="3"/>
  <c r="AH1183" i="3"/>
  <c r="AH1182" i="3"/>
  <c r="AH1181" i="3"/>
  <c r="AH1180" i="3"/>
  <c r="AH1179" i="3"/>
  <c r="AH1178" i="3"/>
  <c r="AH1177" i="3"/>
  <c r="AH1176" i="3"/>
  <c r="AH1175" i="3"/>
  <c r="AH1174" i="3"/>
  <c r="AH1173" i="3"/>
  <c r="AH1172" i="3"/>
  <c r="AH1171" i="3"/>
  <c r="AH1170" i="3"/>
  <c r="AH1169" i="3"/>
  <c r="AH1168" i="3"/>
  <c r="AH1167" i="3"/>
  <c r="AH1166" i="3"/>
  <c r="AH1165" i="3"/>
  <c r="AH1164" i="3"/>
  <c r="AH1163" i="3"/>
  <c r="AH1162" i="3"/>
  <c r="AH1161" i="3"/>
  <c r="AH1160" i="3"/>
  <c r="AH1159" i="3"/>
  <c r="AH1158" i="3"/>
  <c r="AH1157" i="3"/>
  <c r="AH1156" i="3"/>
  <c r="AH1155" i="3"/>
  <c r="AH1154" i="3"/>
  <c r="AH1153" i="3"/>
  <c r="AH1152" i="3"/>
  <c r="AH1151" i="3"/>
  <c r="AH1150" i="3"/>
  <c r="AH1149" i="3"/>
  <c r="AH1148" i="3"/>
  <c r="AH1147" i="3"/>
  <c r="AH1146" i="3"/>
  <c r="AH1145" i="3"/>
  <c r="AH1144" i="3"/>
  <c r="AH1143" i="3"/>
  <c r="AH1142" i="3"/>
  <c r="AH1141" i="3"/>
  <c r="AH1140" i="3"/>
  <c r="AH1139" i="3"/>
  <c r="AH1138" i="3"/>
  <c r="AH1137" i="3"/>
  <c r="AH1136" i="3"/>
  <c r="AH1135" i="3"/>
  <c r="AH1134" i="3"/>
  <c r="AH1133" i="3"/>
  <c r="AH1132" i="3"/>
  <c r="AH1131" i="3"/>
  <c r="AH1130" i="3"/>
  <c r="AH1129" i="3"/>
  <c r="AH1128" i="3"/>
  <c r="AH1127" i="3"/>
  <c r="AH1126" i="3"/>
  <c r="AH1125" i="3"/>
  <c r="AH1124" i="3"/>
  <c r="AH1123" i="3"/>
  <c r="AH1122" i="3"/>
  <c r="AH1121" i="3"/>
  <c r="AH1120" i="3"/>
  <c r="AH1119" i="3"/>
  <c r="AH1118" i="3"/>
  <c r="AH1117" i="3"/>
  <c r="AH1116" i="3"/>
  <c r="AH1115" i="3"/>
  <c r="AH1114" i="3"/>
  <c r="AH1113" i="3"/>
  <c r="AH1112" i="3"/>
  <c r="AH1111" i="3"/>
  <c r="AH1110" i="3"/>
  <c r="AH1109" i="3"/>
  <c r="AH1108" i="3"/>
  <c r="AH1107" i="3"/>
  <c r="AH1106" i="3"/>
  <c r="AH1105" i="3"/>
  <c r="AH1104" i="3"/>
  <c r="AH1103" i="3"/>
  <c r="AH1102" i="3"/>
  <c r="AH1101" i="3"/>
  <c r="AH1100" i="3"/>
  <c r="AH1099" i="3"/>
  <c r="AH1098" i="3"/>
  <c r="AH1097" i="3"/>
  <c r="AH1096" i="3"/>
  <c r="AH1095" i="3"/>
  <c r="AH1094" i="3"/>
  <c r="AH1093" i="3"/>
  <c r="AH1092" i="3"/>
  <c r="AH1091" i="3"/>
  <c r="AH1090" i="3"/>
  <c r="AH1089" i="3"/>
  <c r="AH1088" i="3"/>
  <c r="AH1087" i="3"/>
  <c r="AH1086" i="3"/>
  <c r="AH1085" i="3"/>
  <c r="AH1084" i="3"/>
  <c r="AH1083" i="3"/>
  <c r="AH1082" i="3"/>
  <c r="AH1081" i="3"/>
  <c r="AH1080" i="3"/>
  <c r="AH1079" i="3"/>
  <c r="AH1078" i="3"/>
  <c r="AH1077" i="3"/>
  <c r="AH1076" i="3"/>
  <c r="AH1075" i="3"/>
  <c r="AH1074" i="3"/>
  <c r="AH1073" i="3"/>
  <c r="AH1072" i="3"/>
  <c r="AH1071" i="3"/>
  <c r="AH1070" i="3"/>
  <c r="AH1069" i="3"/>
  <c r="AH1068" i="3"/>
  <c r="AH1067" i="3"/>
  <c r="AH1066" i="3"/>
  <c r="AH1065" i="3"/>
  <c r="AH1064" i="3"/>
  <c r="AH1063" i="3"/>
  <c r="AH1062" i="3"/>
  <c r="AH1061" i="3"/>
  <c r="AH1060" i="3"/>
  <c r="AH1059" i="3"/>
  <c r="AH1058" i="3"/>
  <c r="AH1057" i="3"/>
  <c r="AH1056" i="3"/>
  <c r="AH1055" i="3"/>
  <c r="AH1054" i="3"/>
  <c r="AH1053" i="3"/>
  <c r="AH1052" i="3"/>
  <c r="AH1051" i="3"/>
  <c r="AH1050" i="3"/>
  <c r="AH1049" i="3"/>
  <c r="AH1048" i="3"/>
  <c r="AH1047" i="3"/>
  <c r="AH1046" i="3"/>
  <c r="AH1045" i="3"/>
  <c r="AH1044" i="3"/>
  <c r="AH1043" i="3"/>
  <c r="AH1042" i="3"/>
  <c r="AH1041" i="3"/>
  <c r="AH1040" i="3"/>
  <c r="AH1039" i="3"/>
  <c r="AH1038" i="3"/>
  <c r="AH1037" i="3"/>
  <c r="AH1036" i="3"/>
  <c r="AH1035" i="3"/>
  <c r="AH1034" i="3"/>
  <c r="AH1033" i="3"/>
  <c r="AH1032" i="3"/>
  <c r="AH1031" i="3"/>
  <c r="AH1030" i="3"/>
  <c r="AH1029" i="3"/>
  <c r="AH1028" i="3"/>
  <c r="AH1027" i="3"/>
  <c r="AH1026" i="3"/>
  <c r="AH1025" i="3"/>
  <c r="AH1024" i="3"/>
  <c r="AH1023" i="3"/>
  <c r="AH1022" i="3"/>
  <c r="AH1021" i="3"/>
  <c r="AH1020" i="3"/>
  <c r="AH1019" i="3"/>
  <c r="AH1018" i="3"/>
  <c r="AH1017" i="3"/>
  <c r="AH1016" i="3"/>
  <c r="AH1015" i="3"/>
  <c r="AH1014" i="3"/>
  <c r="AH1013" i="3"/>
  <c r="AH1012" i="3"/>
  <c r="AH1011" i="3"/>
  <c r="AH1010" i="3"/>
  <c r="AH1009" i="3"/>
  <c r="AH1008" i="3"/>
  <c r="AH1007" i="3"/>
  <c r="AH1006" i="3"/>
  <c r="AH1005" i="3"/>
  <c r="AH1004" i="3"/>
  <c r="AH1003" i="3"/>
  <c r="AH1002" i="3"/>
  <c r="AH1001" i="3"/>
  <c r="AH1000" i="3"/>
  <c r="AH999" i="3"/>
  <c r="AH998" i="3"/>
  <c r="AH997" i="3"/>
  <c r="AH996" i="3"/>
  <c r="AH995" i="3"/>
  <c r="AH994" i="3"/>
  <c r="AH993" i="3"/>
  <c r="AH992" i="3"/>
  <c r="AH991" i="3"/>
  <c r="AH990" i="3"/>
  <c r="AH989" i="3"/>
  <c r="AH988" i="3"/>
  <c r="AH987" i="3"/>
  <c r="AH986" i="3"/>
  <c r="AH985" i="3"/>
  <c r="AH984" i="3"/>
  <c r="AH983" i="3"/>
  <c r="AH982" i="3"/>
  <c r="AH981" i="3"/>
  <c r="AH980" i="3"/>
  <c r="AH979" i="3"/>
  <c r="AH978" i="3"/>
  <c r="AH977" i="3"/>
  <c r="AH976" i="3"/>
  <c r="AH975" i="3"/>
  <c r="AH974" i="3"/>
  <c r="AH973" i="3"/>
  <c r="AH972" i="3"/>
  <c r="AH971" i="3"/>
  <c r="AH970" i="3"/>
  <c r="AH969" i="3"/>
  <c r="AH968" i="3"/>
  <c r="AH967" i="3"/>
  <c r="AH966" i="3"/>
  <c r="AH965" i="3"/>
  <c r="AH964" i="3"/>
  <c r="AH963" i="3"/>
  <c r="AH962" i="3"/>
  <c r="AH961" i="3"/>
  <c r="AH960" i="3"/>
  <c r="AH959" i="3"/>
  <c r="AH958" i="3"/>
  <c r="AH957" i="3"/>
  <c r="AH956" i="3"/>
  <c r="AH955" i="3"/>
  <c r="AH954" i="3"/>
  <c r="AH953" i="3"/>
  <c r="AH952" i="3"/>
  <c r="AH951" i="3"/>
  <c r="AH950" i="3"/>
  <c r="AH949" i="3"/>
  <c r="AH948" i="3"/>
  <c r="AH947" i="3"/>
  <c r="AH946" i="3"/>
  <c r="AH945" i="3"/>
  <c r="AH944" i="3"/>
  <c r="AH943" i="3"/>
  <c r="AH942" i="3"/>
  <c r="AH941" i="3"/>
  <c r="AH940" i="3"/>
  <c r="AH939" i="3"/>
  <c r="AH938" i="3"/>
  <c r="AH937" i="3"/>
  <c r="AH936" i="3"/>
  <c r="AH935" i="3"/>
  <c r="AH928" i="3"/>
  <c r="AH929" i="3"/>
  <c r="AH930" i="3"/>
  <c r="AH927" i="3"/>
  <c r="AH374" i="3"/>
  <c r="AH375" i="3"/>
  <c r="AH376" i="3"/>
  <c r="AH377" i="3"/>
  <c r="AH378" i="3"/>
  <c r="AH373" i="3"/>
  <c r="AH340" i="3"/>
  <c r="AH341" i="3"/>
  <c r="AH342" i="3"/>
  <c r="AH343" i="3"/>
  <c r="AH320" i="3"/>
  <c r="AH321" i="3"/>
  <c r="AH322" i="3"/>
  <c r="AH323" i="3"/>
  <c r="AH324" i="3"/>
  <c r="AH325" i="3"/>
  <c r="AH326" i="3"/>
  <c r="AH327" i="3"/>
  <c r="AH328" i="3"/>
  <c r="AH329" i="3"/>
  <c r="AH330" i="3"/>
  <c r="AH331" i="3"/>
  <c r="AH332" i="3"/>
  <c r="AH333" i="3"/>
  <c r="AH334" i="3"/>
  <c r="AH335" i="3"/>
  <c r="AH336" i="3"/>
  <c r="AH337" i="3"/>
  <c r="AH338" i="3"/>
  <c r="AH339" i="3"/>
  <c r="AH319" i="3"/>
  <c r="AH318" i="3"/>
  <c r="AH70" i="3"/>
  <c r="AH71" i="3"/>
  <c r="AH72" i="3"/>
  <c r="AH73" i="3"/>
  <c r="AH74" i="3"/>
  <c r="AH75" i="3"/>
  <c r="AH76" i="3"/>
  <c r="AH69" i="3"/>
  <c r="AJ242" i="3" l="1"/>
  <c r="AK242" i="3" s="1"/>
  <c r="O242" i="3"/>
  <c r="AH242" i="3"/>
  <c r="AL242" i="3" s="1"/>
  <c r="AM242" i="3" s="1"/>
  <c r="AG242" i="3"/>
  <c r="CQ242" i="3"/>
  <c r="CK242" i="3"/>
  <c r="CL242" i="3" s="1"/>
  <c r="BY242" i="3"/>
  <c r="BZ242" i="3" s="1"/>
  <c r="AZ242" i="3"/>
  <c r="AJ241" i="3"/>
  <c r="AK241" i="3" s="1"/>
  <c r="O241" i="3"/>
  <c r="AH241" i="3"/>
  <c r="AL241" i="3" s="1"/>
  <c r="AM241" i="3" s="1"/>
  <c r="AG241" i="3"/>
  <c r="CQ241" i="3"/>
  <c r="CK241" i="3"/>
  <c r="CL241" i="3" s="1"/>
  <c r="BY241" i="3"/>
  <c r="BZ241" i="3" s="1"/>
  <c r="AZ241" i="3"/>
  <c r="AJ240" i="3"/>
  <c r="AK240" i="3" s="1"/>
  <c r="O240" i="3"/>
  <c r="AH240" i="3"/>
  <c r="AI240" i="3" s="1"/>
  <c r="AG240" i="3"/>
  <c r="CQ240" i="3"/>
  <c r="CK240" i="3"/>
  <c r="CL240" i="3" s="1"/>
  <c r="BY240" i="3"/>
  <c r="BZ240" i="3" s="1"/>
  <c r="AZ240" i="3"/>
  <c r="AJ239" i="3"/>
  <c r="AK239" i="3" s="1"/>
  <c r="O239" i="3"/>
  <c r="AH239" i="3"/>
  <c r="AL239" i="3" s="1"/>
  <c r="AM239" i="3" s="1"/>
  <c r="AG239" i="3"/>
  <c r="CQ239" i="3"/>
  <c r="CK239" i="3"/>
  <c r="CL239" i="3" s="1"/>
  <c r="BY239" i="3"/>
  <c r="BZ239" i="3" s="1"/>
  <c r="AZ239" i="3"/>
  <c r="AJ238" i="3"/>
  <c r="AK238" i="3" s="1"/>
  <c r="O238" i="3"/>
  <c r="AH238" i="3"/>
  <c r="AL238" i="3" s="1"/>
  <c r="AM238" i="3" s="1"/>
  <c r="AG238" i="3"/>
  <c r="CQ238" i="3"/>
  <c r="CK238" i="3"/>
  <c r="CL238" i="3" s="1"/>
  <c r="BY238" i="3"/>
  <c r="BZ238" i="3" s="1"/>
  <c r="AZ238" i="3"/>
  <c r="AJ237" i="3"/>
  <c r="AK237" i="3" s="1"/>
  <c r="O237" i="3"/>
  <c r="AH237" i="3"/>
  <c r="AL237" i="3" s="1"/>
  <c r="AM237" i="3" s="1"/>
  <c r="AG237" i="3"/>
  <c r="CQ237" i="3"/>
  <c r="CG237" i="3"/>
  <c r="BR237" i="3"/>
  <c r="AZ237" i="3"/>
  <c r="AJ236" i="3"/>
  <c r="AK236" i="3" s="1"/>
  <c r="O236" i="3"/>
  <c r="AH236" i="3"/>
  <c r="AI236" i="3" s="1"/>
  <c r="AG236" i="3"/>
  <c r="CQ236" i="3"/>
  <c r="AZ236" i="3"/>
  <c r="AJ235" i="3"/>
  <c r="AK235" i="3" s="1"/>
  <c r="O235" i="3"/>
  <c r="AH235" i="3"/>
  <c r="AL235" i="3" s="1"/>
  <c r="AM235" i="3" s="1"/>
  <c r="AG235" i="3"/>
  <c r="CQ235" i="3"/>
  <c r="CK235" i="3"/>
  <c r="CL235" i="3" s="1"/>
  <c r="BY235" i="3"/>
  <c r="BZ235" i="3" s="1"/>
  <c r="AZ235" i="3"/>
  <c r="AJ234" i="3"/>
  <c r="AK234" i="3" s="1"/>
  <c r="O234" i="3"/>
  <c r="AH234" i="3"/>
  <c r="AI234" i="3" s="1"/>
  <c r="AG234" i="3"/>
  <c r="CQ234" i="3"/>
  <c r="CK234" i="3"/>
  <c r="CL234" i="3" s="1"/>
  <c r="BY234" i="3"/>
  <c r="BZ234" i="3" s="1"/>
  <c r="AZ234" i="3"/>
  <c r="AJ233" i="3"/>
  <c r="AK233" i="3" s="1"/>
  <c r="O233" i="3"/>
  <c r="AH233" i="3"/>
  <c r="AL233" i="3" s="1"/>
  <c r="AM233" i="3" s="1"/>
  <c r="AG233" i="3"/>
  <c r="CQ233" i="3"/>
  <c r="AZ233" i="3"/>
  <c r="AJ232" i="3"/>
  <c r="AK232" i="3" s="1"/>
  <c r="O232" i="3"/>
  <c r="AH232" i="3"/>
  <c r="AI232" i="3" s="1"/>
  <c r="AG232" i="3"/>
  <c r="CQ232" i="3"/>
  <c r="CK232" i="3"/>
  <c r="CL232" i="3" s="1"/>
  <c r="BY232" i="3"/>
  <c r="BZ232" i="3" s="1"/>
  <c r="AZ232" i="3"/>
  <c r="AJ231" i="3"/>
  <c r="AK231" i="3" s="1"/>
  <c r="O231" i="3"/>
  <c r="AH231" i="3"/>
  <c r="AL231" i="3" s="1"/>
  <c r="AM231" i="3" s="1"/>
  <c r="AG231" i="3"/>
  <c r="CQ231" i="3"/>
  <c r="CK231" i="3"/>
  <c r="CL231" i="3" s="1"/>
  <c r="BY231" i="3"/>
  <c r="BZ231" i="3" s="1"/>
  <c r="AZ231" i="3"/>
  <c r="AJ230" i="3"/>
  <c r="AK230" i="3" s="1"/>
  <c r="O230" i="3"/>
  <c r="AH230" i="3"/>
  <c r="AL230" i="3" s="1"/>
  <c r="AM230" i="3" s="1"/>
  <c r="AG230" i="3"/>
  <c r="CQ230" i="3"/>
  <c r="CK230" i="3"/>
  <c r="CL230" i="3" s="1"/>
  <c r="BY230" i="3"/>
  <c r="BZ230" i="3" s="1"/>
  <c r="AZ230" i="3"/>
  <c r="AJ229" i="3"/>
  <c r="AK229" i="3" s="1"/>
  <c r="O229" i="3"/>
  <c r="AH229" i="3"/>
  <c r="AL229" i="3" s="1"/>
  <c r="AM229" i="3" s="1"/>
  <c r="AG229" i="3"/>
  <c r="CQ229" i="3"/>
  <c r="CK229" i="3"/>
  <c r="CL229" i="3" s="1"/>
  <c r="BY229" i="3"/>
  <c r="BZ229" i="3" s="1"/>
  <c r="AZ229" i="3"/>
  <c r="AJ228" i="3"/>
  <c r="AK228" i="3" s="1"/>
  <c r="O228" i="3"/>
  <c r="AH228" i="3"/>
  <c r="AI228" i="3" s="1"/>
  <c r="AG228" i="3"/>
  <c r="CQ228" i="3"/>
  <c r="CK228" i="3"/>
  <c r="CL228" i="3" s="1"/>
  <c r="BY228" i="3"/>
  <c r="BZ228" i="3" s="1"/>
  <c r="AZ228" i="3"/>
  <c r="AJ227" i="3"/>
  <c r="AK227" i="3" s="1"/>
  <c r="O227" i="3"/>
  <c r="AH227" i="3"/>
  <c r="AL227" i="3" s="1"/>
  <c r="AM227" i="3" s="1"/>
  <c r="AG227" i="3"/>
  <c r="CQ227" i="3"/>
  <c r="CK227" i="3"/>
  <c r="CL227" i="3" s="1"/>
  <c r="BY227" i="3"/>
  <c r="BZ227" i="3" s="1"/>
  <c r="AZ227" i="3"/>
  <c r="AJ226" i="3"/>
  <c r="AK226" i="3" s="1"/>
  <c r="O226" i="3"/>
  <c r="AH226" i="3"/>
  <c r="AL226" i="3" s="1"/>
  <c r="AM226" i="3" s="1"/>
  <c r="AG226" i="3"/>
  <c r="CQ226" i="3"/>
  <c r="CK226" i="3"/>
  <c r="CL226" i="3" s="1"/>
  <c r="BY226" i="3"/>
  <c r="BZ226" i="3" s="1"/>
  <c r="AZ226" i="3"/>
  <c r="AJ225" i="3"/>
  <c r="AK225" i="3" s="1"/>
  <c r="O225" i="3"/>
  <c r="AH225" i="3"/>
  <c r="AL225" i="3" s="1"/>
  <c r="AM225" i="3" s="1"/>
  <c r="AG225" i="3"/>
  <c r="CQ225" i="3"/>
  <c r="CK225" i="3"/>
  <c r="CL225" i="3" s="1"/>
  <c r="BY225" i="3"/>
  <c r="BZ225" i="3" s="1"/>
  <c r="AZ225" i="3"/>
  <c r="AJ224" i="3"/>
  <c r="AK224" i="3" s="1"/>
  <c r="O224" i="3"/>
  <c r="AH224" i="3"/>
  <c r="AI224" i="3" s="1"/>
  <c r="AG224" i="3"/>
  <c r="CQ224" i="3"/>
  <c r="CK224" i="3"/>
  <c r="CL224" i="3" s="1"/>
  <c r="BY224" i="3"/>
  <c r="BZ224" i="3" s="1"/>
  <c r="AZ224" i="3"/>
  <c r="AJ223" i="3"/>
  <c r="AK223" i="3" s="1"/>
  <c r="O223" i="3"/>
  <c r="AH223" i="3"/>
  <c r="AL223" i="3" s="1"/>
  <c r="AM223" i="3" s="1"/>
  <c r="AG223" i="3"/>
  <c r="CQ223" i="3"/>
  <c r="CK223" i="3"/>
  <c r="CL223" i="3" s="1"/>
  <c r="BY223" i="3"/>
  <c r="BZ223" i="3" s="1"/>
  <c r="AZ223" i="3"/>
  <c r="AJ222" i="3"/>
  <c r="AK222" i="3" s="1"/>
  <c r="O222" i="3"/>
  <c r="AH222" i="3"/>
  <c r="AL222" i="3" s="1"/>
  <c r="AM222" i="3" s="1"/>
  <c r="AG222" i="3"/>
  <c r="CQ222" i="3"/>
  <c r="CK222" i="3"/>
  <c r="CL222" i="3" s="1"/>
  <c r="BY222" i="3"/>
  <c r="BZ222" i="3" s="1"/>
  <c r="AZ222" i="3"/>
  <c r="AJ221" i="3"/>
  <c r="AK221" i="3" s="1"/>
  <c r="O221" i="3"/>
  <c r="AH221" i="3"/>
  <c r="AI221" i="3" s="1"/>
  <c r="AG221" i="3"/>
  <c r="CQ221" i="3"/>
  <c r="CK221" i="3"/>
  <c r="CL221" i="3" s="1"/>
  <c r="BY221" i="3"/>
  <c r="BZ221" i="3" s="1"/>
  <c r="AZ221" i="3"/>
  <c r="AJ220" i="3"/>
  <c r="AK220" i="3" s="1"/>
  <c r="O220" i="3"/>
  <c r="AH220" i="3"/>
  <c r="AI220" i="3" s="1"/>
  <c r="AG220" i="3"/>
  <c r="CQ220" i="3"/>
  <c r="CK220" i="3"/>
  <c r="CL220" i="3" s="1"/>
  <c r="BY220" i="3"/>
  <c r="BZ220" i="3" s="1"/>
  <c r="AZ220" i="3"/>
  <c r="AJ219" i="3"/>
  <c r="AK219" i="3" s="1"/>
  <c r="O219" i="3"/>
  <c r="AH219" i="3"/>
  <c r="AL219" i="3" s="1"/>
  <c r="AM219" i="3" s="1"/>
  <c r="AG219" i="3"/>
  <c r="CQ219" i="3"/>
  <c r="CK219" i="3"/>
  <c r="CL219" i="3" s="1"/>
  <c r="BY219" i="3"/>
  <c r="BZ219" i="3" s="1"/>
  <c r="AZ219" i="3"/>
  <c r="AJ218" i="3"/>
  <c r="AK218" i="3" s="1"/>
  <c r="O218" i="3"/>
  <c r="AH218" i="3"/>
  <c r="AL218" i="3" s="1"/>
  <c r="AM218" i="3" s="1"/>
  <c r="AG218" i="3"/>
  <c r="CQ218" i="3"/>
  <c r="CK218" i="3"/>
  <c r="CL218" i="3" s="1"/>
  <c r="BY218" i="3"/>
  <c r="BZ218" i="3" s="1"/>
  <c r="AZ218" i="3"/>
  <c r="AJ217" i="3"/>
  <c r="AK217" i="3" s="1"/>
  <c r="O217" i="3"/>
  <c r="AH217" i="3"/>
  <c r="AL217" i="3" s="1"/>
  <c r="AM217" i="3" s="1"/>
  <c r="AG217" i="3"/>
  <c r="CQ217" i="3"/>
  <c r="CK217" i="3"/>
  <c r="CL217" i="3" s="1"/>
  <c r="BY217" i="3"/>
  <c r="BZ217" i="3" s="1"/>
  <c r="AZ217" i="3"/>
  <c r="AJ216" i="3"/>
  <c r="AK216" i="3" s="1"/>
  <c r="O216" i="3"/>
  <c r="AH216" i="3"/>
  <c r="AI216" i="3" s="1"/>
  <c r="AG216" i="3"/>
  <c r="CQ216" i="3"/>
  <c r="CG216" i="3"/>
  <c r="BR216" i="3"/>
  <c r="AZ216" i="3"/>
  <c r="AJ215" i="3"/>
  <c r="AK215" i="3" s="1"/>
  <c r="O215" i="3"/>
  <c r="AH215" i="3"/>
  <c r="AL215" i="3" s="1"/>
  <c r="AM215" i="3" s="1"/>
  <c r="AG215" i="3"/>
  <c r="CQ215" i="3"/>
  <c r="AZ215" i="3"/>
  <c r="AJ214" i="3"/>
  <c r="AK214" i="3" s="1"/>
  <c r="O214" i="3"/>
  <c r="AH214" i="3"/>
  <c r="AI214" i="3" s="1"/>
  <c r="AG214" i="3"/>
  <c r="CQ214" i="3"/>
  <c r="CK214" i="3"/>
  <c r="CL214" i="3" s="1"/>
  <c r="BY214" i="3"/>
  <c r="BZ214" i="3" s="1"/>
  <c r="AZ214" i="3"/>
  <c r="AJ213" i="3"/>
  <c r="AK213" i="3" s="1"/>
  <c r="O213" i="3"/>
  <c r="AH213" i="3"/>
  <c r="AL213" i="3" s="1"/>
  <c r="AM213" i="3" s="1"/>
  <c r="AG213" i="3"/>
  <c r="CQ213" i="3"/>
  <c r="CK213" i="3"/>
  <c r="CL213" i="3" s="1"/>
  <c r="CL215" i="3" s="1"/>
  <c r="BY213" i="3"/>
  <c r="BZ213" i="3" s="1"/>
  <c r="AZ213" i="3"/>
  <c r="AJ212" i="3"/>
  <c r="AK212" i="3" s="1"/>
  <c r="O212" i="3"/>
  <c r="AH212" i="3"/>
  <c r="AL212" i="3" s="1"/>
  <c r="AM212" i="3" s="1"/>
  <c r="AG212" i="3"/>
  <c r="CQ212" i="3"/>
  <c r="AZ212" i="3"/>
  <c r="AJ211" i="3"/>
  <c r="AK211" i="3" s="1"/>
  <c r="O211" i="3"/>
  <c r="AH211" i="3"/>
  <c r="AL211" i="3" s="1"/>
  <c r="AM211" i="3" s="1"/>
  <c r="AG211" i="3"/>
  <c r="CQ211" i="3"/>
  <c r="CK211" i="3"/>
  <c r="CL211" i="3" s="1"/>
  <c r="BY211" i="3"/>
  <c r="BZ211" i="3" s="1"/>
  <c r="AZ211" i="3"/>
  <c r="AJ210" i="3"/>
  <c r="AK210" i="3" s="1"/>
  <c r="O210" i="3"/>
  <c r="AH210" i="3"/>
  <c r="AL210" i="3" s="1"/>
  <c r="AM210" i="3" s="1"/>
  <c r="AG210" i="3"/>
  <c r="CQ210" i="3"/>
  <c r="CK210" i="3"/>
  <c r="CL210" i="3" s="1"/>
  <c r="BY210" i="3"/>
  <c r="BZ210" i="3" s="1"/>
  <c r="AZ210" i="3"/>
  <c r="AJ209" i="3"/>
  <c r="AK209" i="3" s="1"/>
  <c r="O209" i="3"/>
  <c r="AH209" i="3"/>
  <c r="AL209" i="3" s="1"/>
  <c r="AM209" i="3" s="1"/>
  <c r="AG209" i="3"/>
  <c r="CQ209" i="3"/>
  <c r="CK209" i="3"/>
  <c r="CL209" i="3" s="1"/>
  <c r="BY209" i="3"/>
  <c r="BZ209" i="3" s="1"/>
  <c r="AZ209" i="3"/>
  <c r="CP241" i="3" l="1"/>
  <c r="CR241" i="3" s="1"/>
  <c r="CS241" i="3" s="1"/>
  <c r="CP227" i="3"/>
  <c r="CR227" i="3" s="1"/>
  <c r="AI217" i="3"/>
  <c r="AL232" i="3"/>
  <c r="AM232" i="3" s="1"/>
  <c r="CP218" i="3"/>
  <c r="CR218" i="3" s="1"/>
  <c r="CS218" i="3" s="1"/>
  <c r="CP209" i="3"/>
  <c r="CR209" i="3" s="1"/>
  <c r="CP239" i="3"/>
  <c r="CR239" i="3" s="1"/>
  <c r="CP231" i="3"/>
  <c r="CR231" i="3" s="1"/>
  <c r="CP224" i="3"/>
  <c r="CR224" i="3" s="1"/>
  <c r="CS224" i="3" s="1"/>
  <c r="AL224" i="3"/>
  <c r="AM224" i="3" s="1"/>
  <c r="CP229" i="3"/>
  <c r="CR229" i="3" s="1"/>
  <c r="CS229" i="3" s="1"/>
  <c r="CP210" i="3"/>
  <c r="CR210" i="3" s="1"/>
  <c r="CS210" i="3" s="1"/>
  <c r="AL220" i="3"/>
  <c r="AM220" i="3" s="1"/>
  <c r="AI229" i="3"/>
  <c r="CP238" i="3"/>
  <c r="CR238" i="3" s="1"/>
  <c r="CS238" i="3" s="1"/>
  <c r="CP214" i="3"/>
  <c r="CR214" i="3" s="1"/>
  <c r="CS214" i="3" s="1"/>
  <c r="CP222" i="3"/>
  <c r="CR222" i="3" s="1"/>
  <c r="CS222" i="3" s="1"/>
  <c r="CP226" i="3"/>
  <c r="CR226" i="3" s="1"/>
  <c r="AL234" i="3"/>
  <c r="AM234" i="3" s="1"/>
  <c r="AL236" i="3"/>
  <c r="AM236" i="3" s="1"/>
  <c r="AI241" i="3"/>
  <c r="AI209" i="3"/>
  <c r="CP211" i="3"/>
  <c r="CR211" i="3" s="1"/>
  <c r="CP225" i="3"/>
  <c r="CR225" i="3" s="1"/>
  <c r="CS225" i="3" s="1"/>
  <c r="CP230" i="3"/>
  <c r="CR230" i="3" s="1"/>
  <c r="CS230" i="3" s="1"/>
  <c r="CP235" i="3"/>
  <c r="CR235" i="3" s="1"/>
  <c r="CS235" i="3" s="1"/>
  <c r="CP242" i="3"/>
  <c r="CR242" i="3" s="1"/>
  <c r="CS242" i="3" s="1"/>
  <c r="AL214" i="3"/>
  <c r="AM214" i="3" s="1"/>
  <c r="CP220" i="3"/>
  <c r="CR220" i="3" s="1"/>
  <c r="CL212" i="3"/>
  <c r="CL216" i="3" s="1"/>
  <c r="AI219" i="3"/>
  <c r="CP223" i="3"/>
  <c r="CR223" i="3" s="1"/>
  <c r="CS223" i="3" s="1"/>
  <c r="AI225" i="3"/>
  <c r="AL228" i="3"/>
  <c r="AM228" i="3" s="1"/>
  <c r="CL236" i="3"/>
  <c r="AI235" i="3"/>
  <c r="AI237" i="3"/>
  <c r="AL240" i="3"/>
  <c r="AM240" i="3" s="1"/>
  <c r="BZ212" i="3"/>
  <c r="BZ215" i="3"/>
  <c r="CP215" i="3" s="1"/>
  <c r="CR215" i="3" s="1"/>
  <c r="CP213" i="3"/>
  <c r="CR213" i="3" s="1"/>
  <c r="CP219" i="3"/>
  <c r="CR219" i="3" s="1"/>
  <c r="CL233" i="3"/>
  <c r="AL221" i="3"/>
  <c r="AM221" i="3" s="1"/>
  <c r="CP234" i="3"/>
  <c r="CR234" i="3" s="1"/>
  <c r="AI222" i="3"/>
  <c r="AI226" i="3"/>
  <c r="BZ236" i="3"/>
  <c r="AI215" i="3"/>
  <c r="AI218" i="3"/>
  <c r="CP221" i="3"/>
  <c r="CR221" i="3" s="1"/>
  <c r="CP228" i="3"/>
  <c r="CR228" i="3" s="1"/>
  <c r="CP240" i="3"/>
  <c r="CR240" i="3" s="1"/>
  <c r="CP232" i="3"/>
  <c r="CR232" i="3" s="1"/>
  <c r="AI210" i="3"/>
  <c r="AI212" i="3"/>
  <c r="BZ233" i="3"/>
  <c r="AI238" i="3"/>
  <c r="AI211" i="3"/>
  <c r="AI213" i="3"/>
  <c r="AL216" i="3"/>
  <c r="AM216" i="3" s="1"/>
  <c r="CP217" i="3"/>
  <c r="CR217" i="3" s="1"/>
  <c r="AI223" i="3"/>
  <c r="AI230" i="3"/>
  <c r="AI242" i="3"/>
  <c r="AI227" i="3"/>
  <c r="AI231" i="3"/>
  <c r="AI233" i="3"/>
  <c r="AI239" i="3"/>
  <c r="CS209" i="3" l="1"/>
  <c r="CS227" i="3"/>
  <c r="CS226" i="3"/>
  <c r="CP236" i="3"/>
  <c r="CR236" i="3" s="1"/>
  <c r="CS211" i="3"/>
  <c r="CS231" i="3"/>
  <c r="CS220" i="3"/>
  <c r="CS239" i="3"/>
  <c r="CL237" i="3"/>
  <c r="CS228" i="3"/>
  <c r="CS213" i="3"/>
  <c r="CS217" i="3"/>
  <c r="CS232" i="3"/>
  <c r="BZ237" i="3"/>
  <c r="CP233" i="3"/>
  <c r="CR233" i="3" s="1"/>
  <c r="CS240" i="3"/>
  <c r="BZ216" i="3"/>
  <c r="CP216" i="3" s="1"/>
  <c r="CR216" i="3" s="1"/>
  <c r="CP212" i="3"/>
  <c r="CR212" i="3" s="1"/>
  <c r="CS234" i="3"/>
  <c r="CS221" i="3"/>
  <c r="CS219" i="3"/>
  <c r="CS215" i="3"/>
  <c r="CS236" i="3" l="1"/>
  <c r="CP237" i="3"/>
  <c r="CR237" i="3" s="1"/>
  <c r="CS237" i="3" s="1"/>
  <c r="CS212" i="3"/>
  <c r="CS233" i="3"/>
  <c r="CS216" i="3"/>
  <c r="CG309" i="3" l="1"/>
  <c r="CG306" i="3"/>
  <c r="BR309" i="3"/>
  <c r="BR306" i="3"/>
  <c r="AJ309" i="3"/>
  <c r="AK309" i="3" s="1"/>
  <c r="O309" i="3"/>
  <c r="AH309" i="3"/>
  <c r="AI309" i="3" s="1"/>
  <c r="AG309" i="3"/>
  <c r="CQ309" i="3"/>
  <c r="AZ309" i="3"/>
  <c r="AJ306" i="3"/>
  <c r="AK306" i="3" s="1"/>
  <c r="O306" i="3"/>
  <c r="AH306" i="3"/>
  <c r="AI306" i="3" s="1"/>
  <c r="AG306" i="3"/>
  <c r="CQ306" i="3"/>
  <c r="AZ306" i="3"/>
  <c r="AH304" i="3"/>
  <c r="AL304" i="3" s="1"/>
  <c r="AM304" i="3" s="1"/>
  <c r="AH305" i="3"/>
  <c r="AI305" i="3" s="1"/>
  <c r="AH307" i="3"/>
  <c r="AI307" i="3" s="1"/>
  <c r="AH308" i="3"/>
  <c r="AL308" i="3" s="1"/>
  <c r="AM308" i="3" s="1"/>
  <c r="AJ308" i="3"/>
  <c r="AK308" i="3" s="1"/>
  <c r="O308" i="3"/>
  <c r="AG308" i="3"/>
  <c r="CQ308" i="3"/>
  <c r="CL308" i="3"/>
  <c r="BZ308" i="3"/>
  <c r="AZ308" i="3"/>
  <c r="AJ307" i="3"/>
  <c r="AK307" i="3" s="1"/>
  <c r="O307" i="3"/>
  <c r="AG307" i="3"/>
  <c r="CQ307" i="3"/>
  <c r="CL307" i="3"/>
  <c r="BZ307" i="3"/>
  <c r="AZ307" i="3"/>
  <c r="AJ305" i="3"/>
  <c r="AK305" i="3" s="1"/>
  <c r="O305" i="3"/>
  <c r="AG305" i="3"/>
  <c r="CQ305" i="3"/>
  <c r="CL305" i="3"/>
  <c r="BZ305" i="3"/>
  <c r="AZ305" i="3"/>
  <c r="AJ304" i="3"/>
  <c r="AK304" i="3" s="1"/>
  <c r="O304" i="3"/>
  <c r="AG304" i="3"/>
  <c r="CQ304" i="3"/>
  <c r="CL304" i="3"/>
  <c r="BZ304" i="3"/>
  <c r="AZ304" i="3"/>
  <c r="AZ310" i="3"/>
  <c r="BZ310" i="3"/>
  <c r="CL310" i="3"/>
  <c r="CQ310" i="3"/>
  <c r="AG310" i="3"/>
  <c r="AH310" i="3"/>
  <c r="AI310" i="3" s="1"/>
  <c r="O310" i="3"/>
  <c r="AJ310" i="3"/>
  <c r="AK310" i="3" s="1"/>
  <c r="CL306" i="3" l="1"/>
  <c r="CP305" i="3"/>
  <c r="CR305" i="3" s="1"/>
  <c r="CL309" i="3"/>
  <c r="BZ309" i="3"/>
  <c r="BZ306" i="3"/>
  <c r="AL307" i="3"/>
  <c r="AM307" i="3" s="1"/>
  <c r="AL306" i="3"/>
  <c r="AM306" i="3" s="1"/>
  <c r="AL310" i="3"/>
  <c r="AM310" i="3" s="1"/>
  <c r="AL309" i="3"/>
  <c r="AM309" i="3" s="1"/>
  <c r="AI308" i="3"/>
  <c r="AI304" i="3"/>
  <c r="AL305" i="3"/>
  <c r="AM305" i="3" s="1"/>
  <c r="CP310" i="3"/>
  <c r="CR310" i="3" s="1"/>
  <c r="CP304" i="3"/>
  <c r="CR304" i="3" s="1"/>
  <c r="CP308" i="3"/>
  <c r="CR308" i="3" s="1"/>
  <c r="CS308" i="3" s="1"/>
  <c r="CP307" i="3"/>
  <c r="CR307" i="3" s="1"/>
  <c r="AI156" i="3"/>
  <c r="AI157" i="3"/>
  <c r="AI158" i="3"/>
  <c r="AI466" i="3"/>
  <c r="AL466" i="3"/>
  <c r="AM466" i="3" s="1"/>
  <c r="AI467" i="3"/>
  <c r="AL467" i="3"/>
  <c r="AM467" i="3" s="1"/>
  <c r="AI549" i="3"/>
  <c r="AL549" i="3"/>
  <c r="AM549" i="3" s="1"/>
  <c r="AI550" i="3"/>
  <c r="AL550" i="3"/>
  <c r="AM550" i="3" s="1"/>
  <c r="AI551" i="3"/>
  <c r="AL551" i="3"/>
  <c r="AM551" i="3" s="1"/>
  <c r="AI552" i="3"/>
  <c r="AL552" i="3"/>
  <c r="AM552" i="3" s="1"/>
  <c r="AI553" i="3"/>
  <c r="AL553" i="3"/>
  <c r="AM553" i="3" s="1"/>
  <c r="AI554" i="3"/>
  <c r="AL554" i="3"/>
  <c r="AM554" i="3" s="1"/>
  <c r="AI555" i="3"/>
  <c r="AL555" i="3"/>
  <c r="AM555" i="3" s="1"/>
  <c r="AI556" i="3"/>
  <c r="AL556" i="3"/>
  <c r="AM556" i="3" s="1"/>
  <c r="AI557" i="3"/>
  <c r="AL557" i="3"/>
  <c r="AM557" i="3" s="1"/>
  <c r="AI558" i="3"/>
  <c r="AL558" i="3"/>
  <c r="AM558" i="3" s="1"/>
  <c r="AI559" i="3"/>
  <c r="AL559" i="3"/>
  <c r="AM559" i="3" s="1"/>
  <c r="AI560" i="3"/>
  <c r="AL560" i="3"/>
  <c r="AM560" i="3" s="1"/>
  <c r="AI561" i="3"/>
  <c r="AL561" i="3"/>
  <c r="AM561" i="3" s="1"/>
  <c r="AI562" i="3"/>
  <c r="AL562" i="3"/>
  <c r="AM562" i="3" s="1"/>
  <c r="AI563" i="3"/>
  <c r="AL563" i="3"/>
  <c r="AM563" i="3" s="1"/>
  <c r="AI564" i="3"/>
  <c r="AL564" i="3"/>
  <c r="AM564" i="3" s="1"/>
  <c r="AI565" i="3"/>
  <c r="AL565" i="3"/>
  <c r="AM565" i="3" s="1"/>
  <c r="AI566" i="3"/>
  <c r="AL566" i="3"/>
  <c r="AM566" i="3" s="1"/>
  <c r="AI567" i="3"/>
  <c r="AL567" i="3"/>
  <c r="AM567" i="3" s="1"/>
  <c r="AI568" i="3"/>
  <c r="AL568" i="3"/>
  <c r="AM568" i="3" s="1"/>
  <c r="AI569" i="3"/>
  <c r="AL569" i="3"/>
  <c r="AM569" i="3" s="1"/>
  <c r="AI570" i="3"/>
  <c r="AL570" i="3"/>
  <c r="AM570" i="3" s="1"/>
  <c r="AI571" i="3"/>
  <c r="AL571" i="3"/>
  <c r="AM571" i="3" s="1"/>
  <c r="AI572" i="3"/>
  <c r="AL572" i="3"/>
  <c r="AM572" i="3" s="1"/>
  <c r="AI573" i="3"/>
  <c r="AL573" i="3"/>
  <c r="AM573" i="3" s="1"/>
  <c r="AI574" i="3"/>
  <c r="AL574" i="3"/>
  <c r="AM574" i="3" s="1"/>
  <c r="AI575" i="3"/>
  <c r="AL575" i="3"/>
  <c r="AM575" i="3" s="1"/>
  <c r="AI576" i="3"/>
  <c r="AL576" i="3"/>
  <c r="AM576" i="3" s="1"/>
  <c r="AI577" i="3"/>
  <c r="AL577" i="3"/>
  <c r="AM577" i="3" s="1"/>
  <c r="AI578" i="3"/>
  <c r="AL578" i="3"/>
  <c r="AM578" i="3" s="1"/>
  <c r="AI579" i="3"/>
  <c r="AL579" i="3"/>
  <c r="AM579" i="3" s="1"/>
  <c r="AI580" i="3"/>
  <c r="AL580" i="3"/>
  <c r="AM580" i="3" s="1"/>
  <c r="AI581" i="3"/>
  <c r="AL581" i="3"/>
  <c r="AM581" i="3" s="1"/>
  <c r="AI582" i="3"/>
  <c r="AL582" i="3"/>
  <c r="AM582" i="3" s="1"/>
  <c r="AI583" i="3"/>
  <c r="AL583" i="3"/>
  <c r="AM583" i="3" s="1"/>
  <c r="AI584" i="3"/>
  <c r="AL584" i="3"/>
  <c r="AM584" i="3" s="1"/>
  <c r="AI585" i="3"/>
  <c r="AL585" i="3"/>
  <c r="AM585" i="3" s="1"/>
  <c r="AI586" i="3"/>
  <c r="AL586" i="3"/>
  <c r="AM586" i="3" s="1"/>
  <c r="AI587" i="3"/>
  <c r="AL587" i="3"/>
  <c r="AM587" i="3" s="1"/>
  <c r="AI588" i="3"/>
  <c r="AL588" i="3"/>
  <c r="AM588" i="3" s="1"/>
  <c r="AI589" i="3"/>
  <c r="AL589" i="3"/>
  <c r="AM589" i="3" s="1"/>
  <c r="AI590" i="3"/>
  <c r="AL590" i="3"/>
  <c r="AM590" i="3" s="1"/>
  <c r="AI591" i="3"/>
  <c r="AL591" i="3"/>
  <c r="AM591" i="3" s="1"/>
  <c r="AI592" i="3"/>
  <c r="AL592" i="3"/>
  <c r="AM592" i="3" s="1"/>
  <c r="AI593" i="3"/>
  <c r="AL593" i="3"/>
  <c r="AM593" i="3" s="1"/>
  <c r="AI594" i="3"/>
  <c r="AL594" i="3"/>
  <c r="AM594" i="3" s="1"/>
  <c r="AI595" i="3"/>
  <c r="AL595" i="3"/>
  <c r="AM595" i="3" s="1"/>
  <c r="AI596" i="3"/>
  <c r="AL596" i="3"/>
  <c r="AM596" i="3" s="1"/>
  <c r="AI597" i="3"/>
  <c r="AL597" i="3"/>
  <c r="AM597" i="3" s="1"/>
  <c r="AI598" i="3"/>
  <c r="AL598" i="3"/>
  <c r="AM598" i="3" s="1"/>
  <c r="AI599" i="3"/>
  <c r="AL599" i="3"/>
  <c r="AM599" i="3" s="1"/>
  <c r="AI600" i="3"/>
  <c r="AL600" i="3"/>
  <c r="AM600" i="3" s="1"/>
  <c r="AI601" i="3"/>
  <c r="AL601" i="3"/>
  <c r="AM601" i="3" s="1"/>
  <c r="AI602" i="3"/>
  <c r="AL602" i="3"/>
  <c r="AM602" i="3" s="1"/>
  <c r="AI603" i="3"/>
  <c r="AL603" i="3"/>
  <c r="AM603" i="3" s="1"/>
  <c r="AI604" i="3"/>
  <c r="AL604" i="3"/>
  <c r="AM604" i="3" s="1"/>
  <c r="AI605" i="3"/>
  <c r="AL605" i="3"/>
  <c r="AM605" i="3" s="1"/>
  <c r="AI606" i="3"/>
  <c r="AL606" i="3"/>
  <c r="AM606" i="3" s="1"/>
  <c r="AI607" i="3"/>
  <c r="AL607" i="3"/>
  <c r="AM607" i="3" s="1"/>
  <c r="AI608" i="3"/>
  <c r="AL608" i="3"/>
  <c r="AM608" i="3" s="1"/>
  <c r="AI609" i="3"/>
  <c r="AL609" i="3"/>
  <c r="AM609" i="3" s="1"/>
  <c r="AI610" i="3"/>
  <c r="AL610" i="3"/>
  <c r="AM610" i="3" s="1"/>
  <c r="AI611" i="3"/>
  <c r="AL611" i="3"/>
  <c r="AM611" i="3" s="1"/>
  <c r="AI612" i="3"/>
  <c r="AL612" i="3"/>
  <c r="AM612" i="3" s="1"/>
  <c r="AI613" i="3"/>
  <c r="AL613" i="3"/>
  <c r="AM613" i="3" s="1"/>
  <c r="AI614" i="3"/>
  <c r="AL614" i="3"/>
  <c r="AM614" i="3" s="1"/>
  <c r="AI615" i="3"/>
  <c r="AL615" i="3"/>
  <c r="AM615" i="3" s="1"/>
  <c r="AI616" i="3"/>
  <c r="AL616" i="3"/>
  <c r="AM616" i="3" s="1"/>
  <c r="AI617" i="3"/>
  <c r="AL617" i="3"/>
  <c r="AM617" i="3" s="1"/>
  <c r="AI618" i="3"/>
  <c r="AL618" i="3"/>
  <c r="AM618" i="3" s="1"/>
  <c r="AI619" i="3"/>
  <c r="AL619" i="3"/>
  <c r="AM619" i="3" s="1"/>
  <c r="AI620" i="3"/>
  <c r="AL620" i="3"/>
  <c r="AM620" i="3" s="1"/>
  <c r="AI621" i="3"/>
  <c r="AL621" i="3"/>
  <c r="AM621" i="3" s="1"/>
  <c r="AI622" i="3"/>
  <c r="AL622" i="3"/>
  <c r="AM622" i="3" s="1"/>
  <c r="AI623" i="3"/>
  <c r="AL623" i="3"/>
  <c r="AM623" i="3" s="1"/>
  <c r="AI624" i="3"/>
  <c r="AL624" i="3"/>
  <c r="AM624" i="3" s="1"/>
  <c r="AI625" i="3"/>
  <c r="AL625" i="3"/>
  <c r="AM625" i="3" s="1"/>
  <c r="AI626" i="3"/>
  <c r="AL626" i="3"/>
  <c r="AM626" i="3" s="1"/>
  <c r="AI627" i="3"/>
  <c r="AL627" i="3"/>
  <c r="AM627" i="3" s="1"/>
  <c r="AI628" i="3"/>
  <c r="AL628" i="3"/>
  <c r="AM628" i="3" s="1"/>
  <c r="AI629" i="3"/>
  <c r="AL629" i="3"/>
  <c r="AM629" i="3" s="1"/>
  <c r="AI630" i="3"/>
  <c r="AL630" i="3"/>
  <c r="AM630" i="3" s="1"/>
  <c r="AI631" i="3"/>
  <c r="AL631" i="3"/>
  <c r="AM631" i="3" s="1"/>
  <c r="AI632" i="3"/>
  <c r="AL632" i="3"/>
  <c r="AM632" i="3" s="1"/>
  <c r="AI633" i="3"/>
  <c r="AL633" i="3"/>
  <c r="AM633" i="3" s="1"/>
  <c r="AI634" i="3"/>
  <c r="AL634" i="3"/>
  <c r="AM634" i="3" s="1"/>
  <c r="AI635" i="3"/>
  <c r="AL635" i="3"/>
  <c r="AM635" i="3" s="1"/>
  <c r="AI636" i="3"/>
  <c r="AL636" i="3"/>
  <c r="AM636" i="3" s="1"/>
  <c r="AI637" i="3"/>
  <c r="AL637" i="3"/>
  <c r="AM637" i="3" s="1"/>
  <c r="AI638" i="3"/>
  <c r="AL638" i="3"/>
  <c r="AM638" i="3" s="1"/>
  <c r="AI762" i="3"/>
  <c r="AL762" i="3"/>
  <c r="AM762" i="3" s="1"/>
  <c r="AI763" i="3"/>
  <c r="AL763" i="3"/>
  <c r="AM763" i="3" s="1"/>
  <c r="AI764" i="3"/>
  <c r="AL764" i="3"/>
  <c r="AM764" i="3" s="1"/>
  <c r="AI765" i="3"/>
  <c r="AL765" i="3"/>
  <c r="AM765" i="3" s="1"/>
  <c r="AI766" i="3"/>
  <c r="AL766" i="3"/>
  <c r="AM766" i="3" s="1"/>
  <c r="AI767" i="3"/>
  <c r="AL767" i="3"/>
  <c r="AM767" i="3" s="1"/>
  <c r="AI768" i="3"/>
  <c r="AL768" i="3"/>
  <c r="AM768" i="3" s="1"/>
  <c r="AI769" i="3"/>
  <c r="AL769" i="3"/>
  <c r="AM769" i="3" s="1"/>
  <c r="AI770" i="3"/>
  <c r="AL770" i="3"/>
  <c r="AM770" i="3" s="1"/>
  <c r="AI771" i="3"/>
  <c r="AL771" i="3"/>
  <c r="AM771" i="3" s="1"/>
  <c r="AI891" i="3"/>
  <c r="AL891" i="3"/>
  <c r="AM891" i="3" s="1"/>
  <c r="AI892" i="3"/>
  <c r="AL892" i="3"/>
  <c r="AM892" i="3" s="1"/>
  <c r="AI893" i="3"/>
  <c r="AL893" i="3"/>
  <c r="AM893" i="3" s="1"/>
  <c r="AI894" i="3"/>
  <c r="AL894" i="3"/>
  <c r="AM894" i="3" s="1"/>
  <c r="AI895" i="3"/>
  <c r="AL895" i="3"/>
  <c r="AM895" i="3" s="1"/>
  <c r="AI896" i="3"/>
  <c r="AL896" i="3"/>
  <c r="AM896" i="3" s="1"/>
  <c r="AI897" i="3"/>
  <c r="AL897" i="3"/>
  <c r="AM897" i="3" s="1"/>
  <c r="AI898" i="3"/>
  <c r="AL898" i="3"/>
  <c r="AM898" i="3" s="1"/>
  <c r="AI899" i="3"/>
  <c r="AL899" i="3"/>
  <c r="AM899" i="3" s="1"/>
  <c r="AI900" i="3"/>
  <c r="AL900" i="3"/>
  <c r="AM900" i="3" s="1"/>
  <c r="AI901" i="3"/>
  <c r="AL901" i="3"/>
  <c r="AM901" i="3" s="1"/>
  <c r="AI902" i="3"/>
  <c r="AL902" i="3"/>
  <c r="AM902" i="3" s="1"/>
  <c r="AI903" i="3"/>
  <c r="AL903" i="3"/>
  <c r="AM903" i="3" s="1"/>
  <c r="AI904" i="3"/>
  <c r="AL904" i="3"/>
  <c r="AM904" i="3" s="1"/>
  <c r="AI905" i="3"/>
  <c r="AL905" i="3"/>
  <c r="AM905" i="3" s="1"/>
  <c r="AI906" i="3"/>
  <c r="AL906" i="3"/>
  <c r="AM906" i="3" s="1"/>
  <c r="AI907" i="3"/>
  <c r="AL907" i="3"/>
  <c r="AM907" i="3" s="1"/>
  <c r="AI908" i="3"/>
  <c r="AL908" i="3"/>
  <c r="AM908" i="3" s="1"/>
  <c r="AI909" i="3"/>
  <c r="AL909" i="3"/>
  <c r="AM909" i="3" s="1"/>
  <c r="AI910" i="3"/>
  <c r="AL910" i="3"/>
  <c r="AM910" i="3" s="1"/>
  <c r="AI911" i="3"/>
  <c r="AL911" i="3"/>
  <c r="AM911" i="3" s="1"/>
  <c r="AI912" i="3"/>
  <c r="AL912" i="3"/>
  <c r="AM912" i="3" s="1"/>
  <c r="AI913" i="3"/>
  <c r="AL913" i="3"/>
  <c r="AM913" i="3" s="1"/>
  <c r="AI914" i="3"/>
  <c r="AL914" i="3"/>
  <c r="AM914" i="3" s="1"/>
  <c r="AI915" i="3"/>
  <c r="AL915" i="3"/>
  <c r="AM915" i="3" s="1"/>
  <c r="AI916" i="3"/>
  <c r="AL916" i="3"/>
  <c r="AM916" i="3" s="1"/>
  <c r="AI917" i="3"/>
  <c r="AL917" i="3"/>
  <c r="AM917" i="3" s="1"/>
  <c r="AI918" i="3"/>
  <c r="AL918" i="3"/>
  <c r="AM918" i="3" s="1"/>
  <c r="AI919" i="3"/>
  <c r="AL919" i="3"/>
  <c r="AM919" i="3" s="1"/>
  <c r="AI920" i="3"/>
  <c r="AL920" i="3"/>
  <c r="AM920" i="3" s="1"/>
  <c r="AI921" i="3"/>
  <c r="AL921" i="3"/>
  <c r="AM921" i="3" s="1"/>
  <c r="AI922" i="3"/>
  <c r="AL922" i="3"/>
  <c r="AM922" i="3" s="1"/>
  <c r="AI923" i="3"/>
  <c r="AL923" i="3"/>
  <c r="AM923" i="3" s="1"/>
  <c r="AI924" i="3"/>
  <c r="AL924" i="3"/>
  <c r="AM924" i="3" s="1"/>
  <c r="AI925" i="3"/>
  <c r="AL925" i="3"/>
  <c r="AM925" i="3" s="1"/>
  <c r="AI926" i="3"/>
  <c r="AL926" i="3"/>
  <c r="AM926" i="3" s="1"/>
  <c r="AI1311" i="3"/>
  <c r="AL1311" i="3"/>
  <c r="AM1311" i="3" s="1"/>
  <c r="AI1312" i="3"/>
  <c r="AL1312" i="3"/>
  <c r="AM1312" i="3" s="1"/>
  <c r="AI1313" i="3"/>
  <c r="AL1313" i="3"/>
  <c r="AM1313" i="3" s="1"/>
  <c r="AI1314" i="3"/>
  <c r="AL1314" i="3"/>
  <c r="AM1314" i="3" s="1"/>
  <c r="AI1315" i="3"/>
  <c r="AL1315" i="3"/>
  <c r="AM1315" i="3" s="1"/>
  <c r="AI1316" i="3"/>
  <c r="AL1316" i="3"/>
  <c r="AM1316" i="3" s="1"/>
  <c r="AI1317" i="3"/>
  <c r="AL1317" i="3"/>
  <c r="AM1317" i="3" s="1"/>
  <c r="AI1318" i="3"/>
  <c r="AL1318" i="3"/>
  <c r="AM1318" i="3" s="1"/>
  <c r="AI1319" i="3"/>
  <c r="AL1319" i="3"/>
  <c r="AM1319" i="3" s="1"/>
  <c r="AI1320" i="3"/>
  <c r="AL1320" i="3"/>
  <c r="AM1320" i="3" s="1"/>
  <c r="AI1321" i="3"/>
  <c r="AL1321" i="3"/>
  <c r="AM1321" i="3" s="1"/>
  <c r="AI1322" i="3"/>
  <c r="AL1322" i="3"/>
  <c r="AM1322" i="3" s="1"/>
  <c r="AI1323" i="3"/>
  <c r="AL1323" i="3"/>
  <c r="AM1323" i="3" s="1"/>
  <c r="AI1324" i="3"/>
  <c r="AL1324" i="3"/>
  <c r="AM1324" i="3" s="1"/>
  <c r="AI1325" i="3"/>
  <c r="AL1325" i="3"/>
  <c r="AM1325" i="3" s="1"/>
  <c r="AI1326" i="3"/>
  <c r="AL1326" i="3"/>
  <c r="AM1326" i="3" s="1"/>
  <c r="AI1327" i="3"/>
  <c r="AL1327" i="3"/>
  <c r="AM1327" i="3" s="1"/>
  <c r="AI1328" i="3"/>
  <c r="AL1328" i="3"/>
  <c r="AM1328" i="3" s="1"/>
  <c r="AI1329" i="3"/>
  <c r="AL1329" i="3"/>
  <c r="AM1329" i="3" s="1"/>
  <c r="AI1330" i="3"/>
  <c r="AL1330" i="3"/>
  <c r="AM1330" i="3" s="1"/>
  <c r="AI1331" i="3"/>
  <c r="AL1331" i="3"/>
  <c r="AM1331" i="3" s="1"/>
  <c r="AI1332" i="3"/>
  <c r="AL1332" i="3"/>
  <c r="AM1332" i="3" s="1"/>
  <c r="AI1333" i="3"/>
  <c r="AL1333" i="3"/>
  <c r="AM1333" i="3" s="1"/>
  <c r="AI1334" i="3"/>
  <c r="AL1334" i="3"/>
  <c r="AM1334" i="3" s="1"/>
  <c r="AI1335" i="3"/>
  <c r="AL1335" i="3"/>
  <c r="AM1335" i="3" s="1"/>
  <c r="AI1336" i="3"/>
  <c r="AL1336" i="3"/>
  <c r="AM1336" i="3" s="1"/>
  <c r="AI1337" i="3"/>
  <c r="AL1337" i="3"/>
  <c r="AM1337" i="3" s="1"/>
  <c r="AI1338" i="3"/>
  <c r="AL1338" i="3"/>
  <c r="AM1338" i="3" s="1"/>
  <c r="AI1339" i="3"/>
  <c r="AL1339" i="3"/>
  <c r="AM1339" i="3" s="1"/>
  <c r="AI1340" i="3"/>
  <c r="AL1340" i="3"/>
  <c r="AM1340" i="3" s="1"/>
  <c r="AI1341" i="3"/>
  <c r="AL1341" i="3"/>
  <c r="AM1341" i="3" s="1"/>
  <c r="AI1346" i="3"/>
  <c r="AL1346" i="3"/>
  <c r="AM1346" i="3" s="1"/>
  <c r="AI1347" i="3"/>
  <c r="AL1347" i="3"/>
  <c r="AM1347" i="3" s="1"/>
  <c r="AI1348" i="3"/>
  <c r="AL1348" i="3"/>
  <c r="AM1348" i="3" s="1"/>
  <c r="AI1349" i="3"/>
  <c r="AL1349" i="3"/>
  <c r="AM1349" i="3" s="1"/>
  <c r="AI1350" i="3"/>
  <c r="AL1350" i="3"/>
  <c r="AM1350" i="3" s="1"/>
  <c r="AI1351" i="3"/>
  <c r="AL1351" i="3"/>
  <c r="AM1351" i="3" s="1"/>
  <c r="AI1352" i="3"/>
  <c r="AL1352" i="3"/>
  <c r="AM1352" i="3" s="1"/>
  <c r="AI1353" i="3"/>
  <c r="AL1353" i="3"/>
  <c r="AM1353" i="3" s="1"/>
  <c r="AI1354" i="3"/>
  <c r="AL1354" i="3"/>
  <c r="AM1354" i="3" s="1"/>
  <c r="AI1355" i="3"/>
  <c r="AL1355" i="3"/>
  <c r="AM1355" i="3" s="1"/>
  <c r="AI1356" i="3"/>
  <c r="AL1356" i="3"/>
  <c r="AM1356" i="3" s="1"/>
  <c r="AI1357" i="3"/>
  <c r="AL1357" i="3"/>
  <c r="AM1357" i="3" s="1"/>
  <c r="AI1358" i="3"/>
  <c r="AL1358" i="3"/>
  <c r="AM1358" i="3" s="1"/>
  <c r="AI1359" i="3"/>
  <c r="AL1359" i="3"/>
  <c r="AM1359" i="3" s="1"/>
  <c r="AI1360" i="3"/>
  <c r="AL1360" i="3"/>
  <c r="AM1360" i="3" s="1"/>
  <c r="AI1361" i="3"/>
  <c r="AL1361" i="3"/>
  <c r="AM1361" i="3" s="1"/>
  <c r="AI1362" i="3"/>
  <c r="AL1362" i="3"/>
  <c r="AM1362" i="3" s="1"/>
  <c r="AI1363" i="3"/>
  <c r="AL1363" i="3"/>
  <c r="AM1363" i="3" s="1"/>
  <c r="AI1364" i="3"/>
  <c r="AL1364" i="3"/>
  <c r="AM1364" i="3" s="1"/>
  <c r="AI1365" i="3"/>
  <c r="AL1365" i="3"/>
  <c r="AM1365" i="3" s="1"/>
  <c r="AI1366" i="3"/>
  <c r="AL1366" i="3"/>
  <c r="AM1366" i="3" s="1"/>
  <c r="AI1367" i="3"/>
  <c r="AL1367" i="3"/>
  <c r="AM1367" i="3" s="1"/>
  <c r="AI1368" i="3"/>
  <c r="AL1368" i="3"/>
  <c r="AM1368" i="3" s="1"/>
  <c r="AI1418" i="3"/>
  <c r="AL1418" i="3"/>
  <c r="AM1418" i="3" s="1"/>
  <c r="AI1419" i="3"/>
  <c r="AL1419" i="3"/>
  <c r="AM1419" i="3" s="1"/>
  <c r="CP306" i="3" l="1"/>
  <c r="CR306" i="3" s="1"/>
  <c r="CS306" i="3" s="1"/>
  <c r="CP309" i="3"/>
  <c r="CR309" i="3" s="1"/>
  <c r="CS309" i="3" s="1"/>
  <c r="CS310" i="3"/>
  <c r="CS305" i="3"/>
  <c r="CS307" i="3"/>
  <c r="CS304" i="3"/>
  <c r="AH1446" i="3" l="1"/>
  <c r="AH1447" i="3"/>
  <c r="AH1448" i="3"/>
  <c r="AH1449" i="3"/>
  <c r="AH1450" i="3"/>
  <c r="AH1445" i="3"/>
  <c r="AH1421" i="3"/>
  <c r="AH1422" i="3"/>
  <c r="AH1423" i="3"/>
  <c r="AH1424" i="3"/>
  <c r="AH1425" i="3"/>
  <c r="AH1426" i="3"/>
  <c r="AH1427" i="3"/>
  <c r="AH1428" i="3"/>
  <c r="AH1429" i="3"/>
  <c r="AH1430" i="3"/>
  <c r="AH1431" i="3"/>
  <c r="AH1420" i="3"/>
  <c r="AH1411" i="3"/>
  <c r="AH1412" i="3"/>
  <c r="AH1413" i="3"/>
  <c r="AH1414" i="3"/>
  <c r="AH1415" i="3"/>
  <c r="AH1416" i="3"/>
  <c r="AH1417" i="3"/>
  <c r="AH1398" i="3"/>
  <c r="AH1399" i="3"/>
  <c r="AH1400" i="3"/>
  <c r="AH1401" i="3"/>
  <c r="AH1402" i="3"/>
  <c r="AH1403" i="3"/>
  <c r="AH1404" i="3"/>
  <c r="AH1405" i="3"/>
  <c r="AH1406" i="3"/>
  <c r="AH1407" i="3"/>
  <c r="AH1408" i="3"/>
  <c r="AH1409" i="3"/>
  <c r="AH1410" i="3"/>
  <c r="AH1397" i="3"/>
  <c r="AH1385" i="3"/>
  <c r="AH1374" i="3"/>
  <c r="AH1375" i="3"/>
  <c r="AH1376" i="3"/>
  <c r="AH1377" i="3"/>
  <c r="AH1378" i="3"/>
  <c r="AH1379" i="3"/>
  <c r="AH1380" i="3"/>
  <c r="AH1381" i="3"/>
  <c r="AH1373" i="3"/>
  <c r="AH1301" i="3"/>
  <c r="AH1302" i="3"/>
  <c r="AH1303" i="3"/>
  <c r="AH1304" i="3"/>
  <c r="AH1305" i="3"/>
  <c r="AH1306" i="3"/>
  <c r="AH1307" i="3"/>
  <c r="AH1308" i="3"/>
  <c r="AH1309" i="3"/>
  <c r="AH1310" i="3"/>
  <c r="AH1300" i="3"/>
  <c r="AH1299" i="3"/>
  <c r="AH1298" i="3"/>
  <c r="AH1296" i="3"/>
  <c r="AH1295" i="3"/>
  <c r="AH1290" i="3"/>
  <c r="AH1282" i="3"/>
  <c r="AH1283" i="3"/>
  <c r="AH1284" i="3"/>
  <c r="AH1285" i="3"/>
  <c r="AH1286" i="3"/>
  <c r="AH1287" i="3"/>
  <c r="AH1288" i="3"/>
  <c r="AH1289" i="3"/>
  <c r="AH1265" i="3"/>
  <c r="AH1266" i="3"/>
  <c r="AH1267" i="3"/>
  <c r="AH1268" i="3"/>
  <c r="AH1269" i="3"/>
  <c r="AH1270" i="3"/>
  <c r="AH1271" i="3"/>
  <c r="AH1272" i="3"/>
  <c r="AH1273" i="3"/>
  <c r="AH1274" i="3"/>
  <c r="AH1275" i="3"/>
  <c r="AH1276" i="3"/>
  <c r="AH1277" i="3"/>
  <c r="AH1278" i="3"/>
  <c r="AH1279" i="3"/>
  <c r="AH1280" i="3"/>
  <c r="AH1281" i="3"/>
  <c r="AH1264" i="3"/>
  <c r="AH1250" i="3"/>
  <c r="AH1251" i="3"/>
  <c r="AH1252" i="3"/>
  <c r="AH1253" i="3"/>
  <c r="AH1254" i="3"/>
  <c r="AH1255" i="3"/>
  <c r="AH1256" i="3"/>
  <c r="AH1257" i="3"/>
  <c r="AH1258" i="3"/>
  <c r="AH1259" i="3"/>
  <c r="AH1260" i="3"/>
  <c r="AH1261" i="3"/>
  <c r="AH1262" i="3"/>
  <c r="AH1249" i="3"/>
  <c r="AH1238" i="3"/>
  <c r="AH1239" i="3"/>
  <c r="AH1240" i="3"/>
  <c r="AH1241" i="3"/>
  <c r="AH1242" i="3"/>
  <c r="AH1243" i="3"/>
  <c r="AH1244" i="3"/>
  <c r="AH1245" i="3"/>
  <c r="AH1246" i="3"/>
  <c r="AH1247" i="3"/>
  <c r="AH1248" i="3"/>
  <c r="AH1237" i="3"/>
  <c r="AH1216" i="3"/>
  <c r="AH1217" i="3"/>
  <c r="AH1218" i="3"/>
  <c r="AH1219" i="3"/>
  <c r="AH1220" i="3"/>
  <c r="AH1221" i="3"/>
  <c r="AH1222" i="3"/>
  <c r="AH1223" i="3"/>
  <c r="AH1224" i="3"/>
  <c r="AH1225" i="3"/>
  <c r="AH1226" i="3"/>
  <c r="AH1227" i="3"/>
  <c r="AH1228" i="3"/>
  <c r="AH1229" i="3"/>
  <c r="AH1230" i="3"/>
  <c r="AH1231" i="3"/>
  <c r="AH1232" i="3"/>
  <c r="AH1233" i="3"/>
  <c r="AH1234" i="3"/>
  <c r="AH1235" i="3"/>
  <c r="AH1236" i="3"/>
  <c r="AH1215" i="3"/>
  <c r="AH934" i="3"/>
  <c r="AH932" i="3"/>
  <c r="AH933" i="3"/>
  <c r="AH931" i="3"/>
  <c r="AH821" i="3"/>
  <c r="AH822" i="3"/>
  <c r="AH823" i="3"/>
  <c r="AH824" i="3"/>
  <c r="AH825" i="3"/>
  <c r="AH826" i="3"/>
  <c r="AH827" i="3"/>
  <c r="AH828" i="3"/>
  <c r="AH829" i="3"/>
  <c r="AH830" i="3"/>
  <c r="AH831" i="3"/>
  <c r="AH832" i="3"/>
  <c r="AH833" i="3"/>
  <c r="AH834" i="3"/>
  <c r="AH835" i="3"/>
  <c r="AH836" i="3"/>
  <c r="AH837" i="3"/>
  <c r="AH838" i="3"/>
  <c r="AH839" i="3"/>
  <c r="AH840" i="3"/>
  <c r="AH841" i="3"/>
  <c r="AH842" i="3"/>
  <c r="AH843" i="3"/>
  <c r="AH844" i="3"/>
  <c r="AH845" i="3"/>
  <c r="AH846" i="3"/>
  <c r="AH847" i="3"/>
  <c r="AH848" i="3"/>
  <c r="AH849" i="3"/>
  <c r="AH850" i="3"/>
  <c r="AH851" i="3"/>
  <c r="AH852" i="3"/>
  <c r="AH853" i="3"/>
  <c r="AH854" i="3"/>
  <c r="AH855" i="3"/>
  <c r="AH856" i="3"/>
  <c r="AH857" i="3"/>
  <c r="AH858" i="3"/>
  <c r="AH859" i="3"/>
  <c r="AH860" i="3"/>
  <c r="AH861" i="3"/>
  <c r="AH862" i="3"/>
  <c r="AH863" i="3"/>
  <c r="AH820" i="3"/>
  <c r="AH773" i="3"/>
  <c r="AH774" i="3"/>
  <c r="AH775" i="3"/>
  <c r="AH776" i="3"/>
  <c r="AH777" i="3"/>
  <c r="AH778" i="3"/>
  <c r="AH779" i="3"/>
  <c r="AH780" i="3"/>
  <c r="AH781" i="3"/>
  <c r="AH782" i="3"/>
  <c r="AH783" i="3"/>
  <c r="AH784" i="3"/>
  <c r="AH785" i="3"/>
  <c r="AH786" i="3"/>
  <c r="AH787" i="3"/>
  <c r="AH788" i="3"/>
  <c r="AH789" i="3"/>
  <c r="AH790" i="3"/>
  <c r="AH791" i="3"/>
  <c r="AH792" i="3"/>
  <c r="AH793" i="3"/>
  <c r="AH794" i="3"/>
  <c r="AH795" i="3"/>
  <c r="AH796" i="3"/>
  <c r="AI796" i="3" s="1"/>
  <c r="AH797" i="3"/>
  <c r="AI797" i="3" s="1"/>
  <c r="AH798" i="3"/>
  <c r="AI798" i="3" s="1"/>
  <c r="AH799" i="3"/>
  <c r="AI799" i="3" s="1"/>
  <c r="AH800" i="3"/>
  <c r="AI800" i="3" s="1"/>
  <c r="AH801" i="3"/>
  <c r="AI801" i="3" s="1"/>
  <c r="AH802" i="3"/>
  <c r="AI802" i="3" s="1"/>
  <c r="AH803" i="3"/>
  <c r="AI803" i="3" s="1"/>
  <c r="AH804" i="3"/>
  <c r="AI804" i="3" s="1"/>
  <c r="AH805" i="3"/>
  <c r="AI805" i="3" s="1"/>
  <c r="AH806" i="3"/>
  <c r="AI806" i="3" s="1"/>
  <c r="AH807" i="3"/>
  <c r="AI807" i="3" s="1"/>
  <c r="AH808" i="3"/>
  <c r="AI808" i="3" s="1"/>
  <c r="AH809" i="3"/>
  <c r="AI809" i="3" s="1"/>
  <c r="AH810" i="3"/>
  <c r="AI810" i="3" s="1"/>
  <c r="AH811" i="3"/>
  <c r="AI811" i="3" s="1"/>
  <c r="AH812" i="3"/>
  <c r="AH813" i="3"/>
  <c r="AH814" i="3"/>
  <c r="AH815" i="3"/>
  <c r="AH816" i="3"/>
  <c r="AH817" i="3"/>
  <c r="AH818" i="3"/>
  <c r="AH819" i="3"/>
  <c r="AH772" i="3"/>
  <c r="AH741" i="3"/>
  <c r="AH742" i="3"/>
  <c r="AH743" i="3"/>
  <c r="AH740" i="3"/>
  <c r="AH725" i="3"/>
  <c r="AH726" i="3"/>
  <c r="AH727" i="3"/>
  <c r="AH728" i="3"/>
  <c r="AH729" i="3"/>
  <c r="AH730" i="3"/>
  <c r="AH731" i="3"/>
  <c r="AH651" i="3"/>
  <c r="AH652" i="3"/>
  <c r="AH653" i="3"/>
  <c r="AH654" i="3"/>
  <c r="AH655" i="3"/>
  <c r="AH656" i="3"/>
  <c r="AH657" i="3"/>
  <c r="AH658" i="3"/>
  <c r="AH659" i="3"/>
  <c r="AH660" i="3"/>
  <c r="AH661" i="3"/>
  <c r="AH662" i="3"/>
  <c r="AH663" i="3"/>
  <c r="AH664" i="3"/>
  <c r="AH665" i="3"/>
  <c r="AH666" i="3"/>
  <c r="AH667" i="3"/>
  <c r="AH668" i="3"/>
  <c r="AH669" i="3"/>
  <c r="AH670" i="3"/>
  <c r="AH671" i="3"/>
  <c r="AH672" i="3"/>
  <c r="AH673" i="3"/>
  <c r="AH674" i="3"/>
  <c r="AH675" i="3"/>
  <c r="AH676" i="3"/>
  <c r="AH677" i="3"/>
  <c r="AH678" i="3"/>
  <c r="AH679" i="3"/>
  <c r="AH680" i="3"/>
  <c r="AH681" i="3"/>
  <c r="AH682" i="3"/>
  <c r="AH683" i="3"/>
  <c r="AH684" i="3"/>
  <c r="AH685" i="3"/>
  <c r="AH686" i="3"/>
  <c r="AH687" i="3"/>
  <c r="AH688" i="3"/>
  <c r="AH689" i="3"/>
  <c r="AH690" i="3"/>
  <c r="AH691" i="3"/>
  <c r="AH692" i="3"/>
  <c r="AH693" i="3"/>
  <c r="AH694" i="3"/>
  <c r="AH695" i="3"/>
  <c r="AH696" i="3"/>
  <c r="AH697" i="3"/>
  <c r="AH698" i="3"/>
  <c r="AH699" i="3"/>
  <c r="AH700" i="3"/>
  <c r="AH701" i="3"/>
  <c r="AH702" i="3"/>
  <c r="AH703" i="3"/>
  <c r="AH704" i="3"/>
  <c r="AH705" i="3"/>
  <c r="AH706" i="3"/>
  <c r="AH707" i="3"/>
  <c r="AH708" i="3"/>
  <c r="AH709" i="3"/>
  <c r="AH710" i="3"/>
  <c r="AH711" i="3"/>
  <c r="AH712" i="3"/>
  <c r="AH713" i="3"/>
  <c r="AH714" i="3"/>
  <c r="AH715" i="3"/>
  <c r="AH716" i="3"/>
  <c r="AH717" i="3"/>
  <c r="AH718" i="3"/>
  <c r="AH719" i="3"/>
  <c r="AH720" i="3"/>
  <c r="AH721" i="3"/>
  <c r="AH722" i="3"/>
  <c r="AH723" i="3"/>
  <c r="AH724" i="3"/>
  <c r="AH650" i="3"/>
  <c r="AH640" i="3"/>
  <c r="AH641" i="3"/>
  <c r="AH642" i="3"/>
  <c r="AH639" i="3"/>
  <c r="AH544" i="3"/>
  <c r="AH545" i="3"/>
  <c r="AH546" i="3"/>
  <c r="AH547" i="3"/>
  <c r="AH548" i="3"/>
  <c r="AH543" i="3"/>
  <c r="AH524" i="3"/>
  <c r="AH525" i="3"/>
  <c r="AH526" i="3"/>
  <c r="AH527" i="3"/>
  <c r="AH528" i="3"/>
  <c r="AH529" i="3"/>
  <c r="AH530" i="3"/>
  <c r="AH531" i="3"/>
  <c r="AH532" i="3"/>
  <c r="AH533" i="3"/>
  <c r="AH534" i="3"/>
  <c r="AH535" i="3"/>
  <c r="AH536" i="3"/>
  <c r="AH537" i="3"/>
  <c r="AH538" i="3"/>
  <c r="AH539" i="3"/>
  <c r="AH540" i="3"/>
  <c r="AH541" i="3"/>
  <c r="AH542" i="3"/>
  <c r="AH523" i="3"/>
  <c r="AH500" i="3"/>
  <c r="AH501" i="3"/>
  <c r="AH502" i="3"/>
  <c r="AH503" i="3"/>
  <c r="AH504" i="3"/>
  <c r="AH505" i="3"/>
  <c r="AH506" i="3"/>
  <c r="AH507" i="3"/>
  <c r="AH508" i="3"/>
  <c r="AH509" i="3"/>
  <c r="AH510" i="3"/>
  <c r="AH511" i="3"/>
  <c r="AH512" i="3"/>
  <c r="AH513" i="3"/>
  <c r="AH514" i="3"/>
  <c r="AH515" i="3"/>
  <c r="AH516" i="3"/>
  <c r="AH517" i="3"/>
  <c r="AH518" i="3"/>
  <c r="AH499" i="3"/>
  <c r="AH457" i="3"/>
  <c r="AH458" i="3"/>
  <c r="AH456" i="3"/>
  <c r="AH453" i="3"/>
  <c r="AH394" i="3"/>
  <c r="AH395" i="3"/>
  <c r="AH396" i="3"/>
  <c r="AH397" i="3"/>
  <c r="AH398" i="3"/>
  <c r="AH399" i="3"/>
  <c r="AH400" i="3"/>
  <c r="AH401" i="3"/>
  <c r="AH402" i="3"/>
  <c r="AH403" i="3"/>
  <c r="AH404" i="3"/>
  <c r="AH405" i="3"/>
  <c r="AH406" i="3"/>
  <c r="AH407" i="3"/>
  <c r="AH408" i="3"/>
  <c r="AH409" i="3"/>
  <c r="AH410" i="3"/>
  <c r="AH411" i="3"/>
  <c r="AH412" i="3"/>
  <c r="AH413" i="3"/>
  <c r="AH414" i="3"/>
  <c r="AH415" i="3"/>
  <c r="AH416" i="3"/>
  <c r="AH417" i="3"/>
  <c r="AH418" i="3"/>
  <c r="AH419" i="3"/>
  <c r="AH420" i="3"/>
  <c r="AH421" i="3"/>
  <c r="AH422" i="3"/>
  <c r="AH423" i="3"/>
  <c r="AH424" i="3"/>
  <c r="AH425" i="3"/>
  <c r="AH426" i="3"/>
  <c r="AH427" i="3"/>
  <c r="AH428" i="3"/>
  <c r="AH429" i="3"/>
  <c r="AH430" i="3"/>
  <c r="AH431" i="3"/>
  <c r="AH432" i="3"/>
  <c r="AH433" i="3"/>
  <c r="AH434" i="3"/>
  <c r="AH435" i="3"/>
  <c r="AH436" i="3"/>
  <c r="AH437" i="3"/>
  <c r="AH438" i="3"/>
  <c r="AH439" i="3"/>
  <c r="AH440" i="3"/>
  <c r="AH441" i="3"/>
  <c r="AH442" i="3"/>
  <c r="AH443" i="3"/>
  <c r="AH444" i="3"/>
  <c r="AH445" i="3"/>
  <c r="AH446" i="3"/>
  <c r="AH447" i="3"/>
  <c r="AH448" i="3"/>
  <c r="AH449" i="3"/>
  <c r="AH450" i="3"/>
  <c r="AH451" i="3"/>
  <c r="AH452" i="3"/>
  <c r="AH380" i="3"/>
  <c r="AH381" i="3"/>
  <c r="AH382" i="3"/>
  <c r="AH383" i="3"/>
  <c r="AH384" i="3"/>
  <c r="AH385" i="3"/>
  <c r="AH386" i="3"/>
  <c r="AH387" i="3"/>
  <c r="AH388" i="3"/>
  <c r="AH389" i="3"/>
  <c r="AH390" i="3"/>
  <c r="AH391" i="3"/>
  <c r="AH392" i="3"/>
  <c r="AH393" i="3"/>
  <c r="AH379" i="3"/>
  <c r="AH353" i="3"/>
  <c r="AH354" i="3"/>
  <c r="AH355" i="3"/>
  <c r="AH356" i="3"/>
  <c r="AH357" i="3"/>
  <c r="AH358" i="3"/>
  <c r="AH359" i="3"/>
  <c r="AH360" i="3"/>
  <c r="AH361" i="3"/>
  <c r="AH362" i="3"/>
  <c r="AH363" i="3"/>
  <c r="AH364" i="3"/>
  <c r="AH365" i="3"/>
  <c r="AH366" i="3"/>
  <c r="AH367" i="3"/>
  <c r="AH368" i="3"/>
  <c r="AH369" i="3"/>
  <c r="AH370" i="3"/>
  <c r="AH371" i="3"/>
  <c r="AH372" i="3"/>
  <c r="AH352" i="3"/>
  <c r="AH317" i="3"/>
  <c r="AH311" i="3"/>
  <c r="AH312" i="3"/>
  <c r="AH313" i="3"/>
  <c r="AH314" i="3"/>
  <c r="AH315" i="3"/>
  <c r="AH316" i="3"/>
  <c r="AH291" i="3"/>
  <c r="AH292" i="3"/>
  <c r="AH293" i="3"/>
  <c r="AH294" i="3"/>
  <c r="AH295" i="3"/>
  <c r="AH296" i="3"/>
  <c r="AH297" i="3"/>
  <c r="AH298" i="3"/>
  <c r="AH299" i="3"/>
  <c r="AH300" i="3"/>
  <c r="AH301" i="3"/>
  <c r="AH302" i="3"/>
  <c r="AH303" i="3"/>
  <c r="AH286" i="3"/>
  <c r="AH287" i="3"/>
  <c r="AH288" i="3"/>
  <c r="AH289" i="3"/>
  <c r="AH290" i="3"/>
  <c r="AH261" i="3"/>
  <c r="AH262" i="3"/>
  <c r="AH263" i="3"/>
  <c r="AH264" i="3"/>
  <c r="AH265" i="3"/>
  <c r="AH266" i="3"/>
  <c r="AH267" i="3"/>
  <c r="AH268" i="3"/>
  <c r="AH269" i="3"/>
  <c r="AH270" i="3"/>
  <c r="AH271" i="3"/>
  <c r="AH272" i="3"/>
  <c r="AH273" i="3"/>
  <c r="AH274" i="3"/>
  <c r="AH275" i="3"/>
  <c r="AH276" i="3"/>
  <c r="AH277" i="3"/>
  <c r="AH278" i="3"/>
  <c r="AH279" i="3"/>
  <c r="AH280" i="3"/>
  <c r="AH281" i="3"/>
  <c r="AH282" i="3"/>
  <c r="AH283" i="3"/>
  <c r="AH284" i="3"/>
  <c r="AH285" i="3"/>
  <c r="AH255" i="3"/>
  <c r="AH256" i="3"/>
  <c r="AH257" i="3"/>
  <c r="AH258" i="3"/>
  <c r="AH259" i="3"/>
  <c r="AH260" i="3"/>
  <c r="AH254" i="3"/>
  <c r="AH184" i="3"/>
  <c r="AH185" i="3"/>
  <c r="AH186" i="3"/>
  <c r="AH187" i="3"/>
  <c r="AH188" i="3"/>
  <c r="AH189" i="3"/>
  <c r="AH190" i="3"/>
  <c r="AH191" i="3"/>
  <c r="AH192" i="3"/>
  <c r="AH193" i="3"/>
  <c r="AH194" i="3"/>
  <c r="AH195" i="3"/>
  <c r="AH196" i="3"/>
  <c r="AH197" i="3"/>
  <c r="AH198" i="3"/>
  <c r="AH199" i="3"/>
  <c r="AH200" i="3"/>
  <c r="AH201" i="3"/>
  <c r="AH202" i="3"/>
  <c r="AH203" i="3"/>
  <c r="AH204" i="3"/>
  <c r="AH205" i="3"/>
  <c r="AH206" i="3"/>
  <c r="AH207" i="3"/>
  <c r="AH208" i="3"/>
  <c r="AH183" i="3"/>
  <c r="AH165" i="3"/>
  <c r="AH166" i="3"/>
  <c r="AH167" i="3"/>
  <c r="AH168" i="3"/>
  <c r="AH169" i="3"/>
  <c r="AH170" i="3"/>
  <c r="AH171" i="3"/>
  <c r="AH172" i="3"/>
  <c r="AH173" i="3"/>
  <c r="AH174" i="3"/>
  <c r="AH175" i="3"/>
  <c r="AH176" i="3"/>
  <c r="AH177" i="3"/>
  <c r="AH164" i="3"/>
  <c r="AH160" i="3"/>
  <c r="AH161" i="3"/>
  <c r="AH162" i="3"/>
  <c r="AH163" i="3"/>
  <c r="AH159" i="3"/>
  <c r="AH145" i="3"/>
  <c r="AH146" i="3"/>
  <c r="AH147" i="3"/>
  <c r="AH148" i="3"/>
  <c r="AH149" i="3"/>
  <c r="AH150" i="3"/>
  <c r="AH151" i="3"/>
  <c r="AH152" i="3"/>
  <c r="AH153" i="3"/>
  <c r="AH154" i="3"/>
  <c r="AH155" i="3"/>
  <c r="AH144" i="3"/>
  <c r="AH38" i="3"/>
  <c r="AI38" i="3" s="1"/>
  <c r="AH39" i="3"/>
  <c r="AI39" i="3" s="1"/>
  <c r="AH40" i="3"/>
  <c r="AI40" i="3" s="1"/>
  <c r="AH41" i="3"/>
  <c r="AI41" i="3" s="1"/>
  <c r="AH42" i="3"/>
  <c r="AI42" i="3" s="1"/>
  <c r="AH43" i="3"/>
  <c r="AI43" i="3" s="1"/>
  <c r="AH44" i="3"/>
  <c r="AI44" i="3" s="1"/>
  <c r="AH45" i="3"/>
  <c r="AI45" i="3" s="1"/>
  <c r="AH46" i="3"/>
  <c r="AI46" i="3" s="1"/>
  <c r="AH47" i="3"/>
  <c r="AI47" i="3" s="1"/>
  <c r="AH48" i="3"/>
  <c r="AI48" i="3" s="1"/>
  <c r="AH49" i="3"/>
  <c r="AI49" i="3" s="1"/>
  <c r="AH50" i="3"/>
  <c r="AI50" i="3" s="1"/>
  <c r="AH51" i="3"/>
  <c r="AI51" i="3" s="1"/>
  <c r="AH52" i="3"/>
  <c r="AI52" i="3" s="1"/>
  <c r="AH53" i="3"/>
  <c r="AI53" i="3" s="1"/>
  <c r="AH54" i="3"/>
  <c r="AI54" i="3" s="1"/>
  <c r="AH55" i="3"/>
  <c r="AI55" i="3" s="1"/>
  <c r="AH56" i="3"/>
  <c r="AI56" i="3" s="1"/>
  <c r="AH57" i="3"/>
  <c r="AI57" i="3" s="1"/>
  <c r="AH58" i="3"/>
  <c r="AI58" i="3" s="1"/>
  <c r="AH59" i="3"/>
  <c r="AI59" i="3" s="1"/>
  <c r="AH60" i="3"/>
  <c r="AI60" i="3" s="1"/>
  <c r="AH61" i="3"/>
  <c r="AI61" i="3" s="1"/>
  <c r="AH62" i="3"/>
  <c r="AI62" i="3" s="1"/>
  <c r="AH63" i="3"/>
  <c r="AI63" i="3" s="1"/>
  <c r="AH64" i="3"/>
  <c r="AI64" i="3" s="1"/>
  <c r="AH65" i="3"/>
  <c r="AI65" i="3" s="1"/>
  <c r="AH66" i="3"/>
  <c r="AI66" i="3" s="1"/>
  <c r="AH67" i="3"/>
  <c r="AI67" i="3" s="1"/>
  <c r="AH68" i="3"/>
  <c r="AI68" i="3" s="1"/>
  <c r="AH37" i="3"/>
  <c r="AI37" i="3" s="1"/>
  <c r="AH33" i="3"/>
  <c r="AH34" i="3"/>
  <c r="AH32" i="3"/>
  <c r="AH24" i="3"/>
  <c r="AH25" i="3"/>
  <c r="AH26" i="3"/>
  <c r="AH27" i="3"/>
  <c r="AH28" i="3"/>
  <c r="AH29" i="3"/>
  <c r="AH18" i="3"/>
  <c r="AH19" i="3"/>
  <c r="AH20" i="3"/>
  <c r="AH21" i="3"/>
  <c r="AH22" i="3"/>
  <c r="AH23" i="3"/>
  <c r="AH16" i="3"/>
  <c r="AH17" i="3"/>
  <c r="AH15" i="3"/>
  <c r="CQ668" i="3"/>
  <c r="CQ693" i="3"/>
  <c r="CQ718" i="3"/>
  <c r="CG718" i="3"/>
  <c r="CG693" i="3"/>
  <c r="CG668" i="3"/>
  <c r="BR718" i="3"/>
  <c r="BR693" i="3"/>
  <c r="BR668" i="3"/>
  <c r="AJ668" i="3"/>
  <c r="AK668" i="3" s="1"/>
  <c r="O668" i="3"/>
  <c r="AG668" i="3"/>
  <c r="AZ668" i="3"/>
  <c r="AJ693" i="3"/>
  <c r="AK693" i="3" s="1"/>
  <c r="O693" i="3"/>
  <c r="AG693" i="3"/>
  <c r="AZ693" i="3"/>
  <c r="AJ718" i="3"/>
  <c r="AK718" i="3" s="1"/>
  <c r="O718" i="3"/>
  <c r="AG718" i="3"/>
  <c r="AZ718" i="3"/>
  <c r="CQ542" i="3"/>
  <c r="CQ538" i="3"/>
  <c r="CQ534" i="3"/>
  <c r="CQ530" i="3"/>
  <c r="CQ526" i="3"/>
  <c r="CG542" i="3"/>
  <c r="CG538" i="3"/>
  <c r="CG534" i="3"/>
  <c r="CG530" i="3"/>
  <c r="CG526" i="3"/>
  <c r="BR542" i="3"/>
  <c r="BR538" i="3"/>
  <c r="BR534" i="3"/>
  <c r="BR530" i="3"/>
  <c r="BR526" i="3"/>
  <c r="AJ542" i="3"/>
  <c r="AK542" i="3" s="1"/>
  <c r="O542" i="3"/>
  <c r="AG542" i="3"/>
  <c r="AZ542" i="3"/>
  <c r="AJ538" i="3"/>
  <c r="AK538" i="3" s="1"/>
  <c r="O538" i="3"/>
  <c r="AG538" i="3"/>
  <c r="AZ538" i="3"/>
  <c r="AJ534" i="3"/>
  <c r="AK534" i="3" s="1"/>
  <c r="O534" i="3"/>
  <c r="AG534" i="3"/>
  <c r="AZ534" i="3"/>
  <c r="AJ530" i="3"/>
  <c r="AK530" i="3" s="1"/>
  <c r="O530" i="3"/>
  <c r="AG530" i="3"/>
  <c r="AZ530" i="3"/>
  <c r="AJ526" i="3"/>
  <c r="AK526" i="3" s="1"/>
  <c r="O526" i="3"/>
  <c r="AG526" i="3"/>
  <c r="AZ526" i="3"/>
  <c r="CQ518" i="3"/>
  <c r="CQ513" i="3"/>
  <c r="CQ508" i="3"/>
  <c r="CQ503" i="3"/>
  <c r="CG518" i="3"/>
  <c r="CG513" i="3"/>
  <c r="CG508" i="3"/>
  <c r="CG503" i="3"/>
  <c r="BR518" i="3"/>
  <c r="BR513" i="3"/>
  <c r="BR508" i="3"/>
  <c r="BR503" i="3"/>
  <c r="AJ518" i="3"/>
  <c r="AK518" i="3" s="1"/>
  <c r="O518" i="3"/>
  <c r="AG518" i="3"/>
  <c r="AZ518" i="3"/>
  <c r="AJ513" i="3"/>
  <c r="AK513" i="3" s="1"/>
  <c r="O513" i="3"/>
  <c r="AG513" i="3"/>
  <c r="AZ513" i="3"/>
  <c r="AJ508" i="3"/>
  <c r="AK508" i="3" s="1"/>
  <c r="O508" i="3"/>
  <c r="AG508" i="3"/>
  <c r="AZ508" i="3"/>
  <c r="AJ503" i="3"/>
  <c r="AK503" i="3" s="1"/>
  <c r="O503" i="3"/>
  <c r="AG503" i="3"/>
  <c r="AZ503" i="3"/>
  <c r="CQ350" i="3"/>
  <c r="CG350" i="3"/>
  <c r="BR350" i="3"/>
  <c r="O350" i="3"/>
  <c r="AZ350" i="3"/>
  <c r="CQ303" i="3"/>
  <c r="CQ299" i="3"/>
  <c r="CQ296" i="3"/>
  <c r="CQ293" i="3"/>
  <c r="CG303" i="3"/>
  <c r="CG299" i="3"/>
  <c r="CG296" i="3"/>
  <c r="CG293" i="3"/>
  <c r="BR303" i="3"/>
  <c r="BR299" i="3"/>
  <c r="BR296" i="3"/>
  <c r="BR293" i="3"/>
  <c r="AJ303" i="3"/>
  <c r="AK303" i="3" s="1"/>
  <c r="O303" i="3"/>
  <c r="AG303" i="3"/>
  <c r="AZ303" i="3"/>
  <c r="AJ299" i="3"/>
  <c r="AK299" i="3" s="1"/>
  <c r="O299" i="3"/>
  <c r="AG299" i="3"/>
  <c r="AZ299" i="3"/>
  <c r="AJ296" i="3"/>
  <c r="AK296" i="3" s="1"/>
  <c r="O296" i="3"/>
  <c r="AG296" i="3"/>
  <c r="AZ296" i="3"/>
  <c r="AJ293" i="3"/>
  <c r="AK293" i="3" s="1"/>
  <c r="O293" i="3"/>
  <c r="AG293" i="3"/>
  <c r="AZ293" i="3"/>
  <c r="CG34" i="3"/>
  <c r="CQ34" i="3"/>
  <c r="BR34" i="3"/>
  <c r="AJ34" i="3"/>
  <c r="AK34" i="3" s="1"/>
  <c r="O34" i="3"/>
  <c r="AG34" i="3"/>
  <c r="AZ34" i="3"/>
  <c r="AI154" i="3" l="1"/>
  <c r="AL154" i="3"/>
  <c r="AM154" i="3" s="1"/>
  <c r="AI173" i="3"/>
  <c r="AL173" i="3"/>
  <c r="AM173" i="3" s="1"/>
  <c r="AI201" i="3"/>
  <c r="AL201" i="3"/>
  <c r="AM201" i="3" s="1"/>
  <c r="AI256" i="3"/>
  <c r="AL256" i="3"/>
  <c r="AM256" i="3" s="1"/>
  <c r="AL264" i="3"/>
  <c r="AM264" i="3" s="1"/>
  <c r="AI264" i="3"/>
  <c r="AI291" i="3"/>
  <c r="AL291" i="3"/>
  <c r="AM291" i="3" s="1"/>
  <c r="AL368" i="3"/>
  <c r="AM368" i="3" s="1"/>
  <c r="AI368" i="3"/>
  <c r="AI373" i="3"/>
  <c r="AL373" i="3"/>
  <c r="AM373" i="3" s="1"/>
  <c r="AI439" i="3"/>
  <c r="AL439" i="3"/>
  <c r="AM439" i="3" s="1"/>
  <c r="AI418" i="3"/>
  <c r="AL418" i="3"/>
  <c r="AM418" i="3" s="1"/>
  <c r="AI406" i="3"/>
  <c r="AL406" i="3"/>
  <c r="AM406" i="3" s="1"/>
  <c r="AI396" i="3"/>
  <c r="AL396" i="3"/>
  <c r="AM396" i="3" s="1"/>
  <c r="AL516" i="3"/>
  <c r="AM516" i="3" s="1"/>
  <c r="AI516" i="3"/>
  <c r="AL503" i="3"/>
  <c r="AM503" i="3" s="1"/>
  <c r="AI503" i="3"/>
  <c r="AL537" i="3"/>
  <c r="AM537" i="3" s="1"/>
  <c r="AI537" i="3"/>
  <c r="AI527" i="3"/>
  <c r="AL527" i="3"/>
  <c r="AM527" i="3" s="1"/>
  <c r="AI720" i="3"/>
  <c r="AL720" i="3"/>
  <c r="AM720" i="3" s="1"/>
  <c r="AI701" i="3"/>
  <c r="AL701" i="3"/>
  <c r="AM701" i="3" s="1"/>
  <c r="AI686" i="3"/>
  <c r="AL686" i="3"/>
  <c r="AM686" i="3" s="1"/>
  <c r="AI674" i="3"/>
  <c r="AL674" i="3"/>
  <c r="AM674" i="3" s="1"/>
  <c r="AI655" i="3"/>
  <c r="AL655" i="3"/>
  <c r="AM655" i="3" s="1"/>
  <c r="AI740" i="3"/>
  <c r="AL740" i="3"/>
  <c r="AM740" i="3" s="1"/>
  <c r="AI812" i="3"/>
  <c r="AL812" i="3"/>
  <c r="AM812" i="3" s="1"/>
  <c r="AL790" i="3"/>
  <c r="AM790" i="3" s="1"/>
  <c r="AI790" i="3"/>
  <c r="AL775" i="3"/>
  <c r="AM775" i="3" s="1"/>
  <c r="AI775" i="3"/>
  <c r="AL842" i="3"/>
  <c r="AM842" i="3" s="1"/>
  <c r="AI842" i="3"/>
  <c r="AI826" i="3"/>
  <c r="AL826" i="3"/>
  <c r="AM826" i="3" s="1"/>
  <c r="AL952" i="3"/>
  <c r="AM952" i="3" s="1"/>
  <c r="AI952" i="3"/>
  <c r="AI1028" i="3"/>
  <c r="AL1028" i="3"/>
  <c r="AM1028" i="3" s="1"/>
  <c r="AI1408" i="3"/>
  <c r="AL1408" i="3"/>
  <c r="AM1408" i="3" s="1"/>
  <c r="AI19" i="3"/>
  <c r="AL19" i="3"/>
  <c r="AM19" i="3" s="1"/>
  <c r="AI69" i="3"/>
  <c r="AL69" i="3"/>
  <c r="AM69" i="3" s="1"/>
  <c r="AI148" i="3"/>
  <c r="AL148" i="3"/>
  <c r="AM148" i="3" s="1"/>
  <c r="AI171" i="3"/>
  <c r="AL171" i="3"/>
  <c r="AM171" i="3" s="1"/>
  <c r="AI188" i="3"/>
  <c r="AL188" i="3"/>
  <c r="AM188" i="3" s="1"/>
  <c r="AL255" i="3"/>
  <c r="AM255" i="3" s="1"/>
  <c r="AI255" i="3"/>
  <c r="AL274" i="3"/>
  <c r="AM274" i="3" s="1"/>
  <c r="AI274" i="3"/>
  <c r="AI288" i="3"/>
  <c r="AL288" i="3"/>
  <c r="AM288" i="3" s="1"/>
  <c r="AI316" i="3"/>
  <c r="AL316" i="3"/>
  <c r="AM316" i="3" s="1"/>
  <c r="AL339" i="3"/>
  <c r="AM339" i="3" s="1"/>
  <c r="AI339" i="3"/>
  <c r="AI323" i="3"/>
  <c r="AL323" i="3"/>
  <c r="AM323" i="3" s="1"/>
  <c r="AI362" i="3"/>
  <c r="AL362" i="3"/>
  <c r="AM362" i="3" s="1"/>
  <c r="AL377" i="3"/>
  <c r="AM377" i="3" s="1"/>
  <c r="AI377" i="3"/>
  <c r="AL387" i="3"/>
  <c r="AM387" i="3" s="1"/>
  <c r="AI387" i="3"/>
  <c r="AI381" i="3"/>
  <c r="AL381" i="3"/>
  <c r="AM381" i="3" s="1"/>
  <c r="AL450" i="3"/>
  <c r="AM450" i="3" s="1"/>
  <c r="AI450" i="3"/>
  <c r="AI446" i="3"/>
  <c r="AL446" i="3"/>
  <c r="AM446" i="3" s="1"/>
  <c r="AL443" i="3"/>
  <c r="AM443" i="3" s="1"/>
  <c r="AI443" i="3"/>
  <c r="AI435" i="3"/>
  <c r="AL435" i="3"/>
  <c r="AM435" i="3" s="1"/>
  <c r="AI430" i="3"/>
  <c r="AL430" i="3"/>
  <c r="AM430" i="3" s="1"/>
  <c r="AL427" i="3"/>
  <c r="AM427" i="3" s="1"/>
  <c r="AI427" i="3"/>
  <c r="AL422" i="3"/>
  <c r="AM422" i="3" s="1"/>
  <c r="AI422" i="3"/>
  <c r="AI419" i="3"/>
  <c r="AL419" i="3"/>
  <c r="AM419" i="3" s="1"/>
  <c r="AI414" i="3"/>
  <c r="AL414" i="3"/>
  <c r="AM414" i="3" s="1"/>
  <c r="AL411" i="3"/>
  <c r="AM411" i="3" s="1"/>
  <c r="AI411" i="3"/>
  <c r="AI408" i="3"/>
  <c r="AL408" i="3"/>
  <c r="AM408" i="3" s="1"/>
  <c r="AI404" i="3"/>
  <c r="AL404" i="3"/>
  <c r="AM404" i="3" s="1"/>
  <c r="AI400" i="3"/>
  <c r="AL400" i="3"/>
  <c r="AM400" i="3" s="1"/>
  <c r="AI395" i="3"/>
  <c r="AL395" i="3"/>
  <c r="AM395" i="3" s="1"/>
  <c r="AL458" i="3"/>
  <c r="AM458" i="3" s="1"/>
  <c r="AI458" i="3"/>
  <c r="AL518" i="3"/>
  <c r="AM518" i="3" s="1"/>
  <c r="AI518" i="3"/>
  <c r="AI514" i="3"/>
  <c r="AL514" i="3"/>
  <c r="AM514" i="3" s="1"/>
  <c r="AL511" i="3"/>
  <c r="AM511" i="3" s="1"/>
  <c r="AI511" i="3"/>
  <c r="AL508" i="3"/>
  <c r="AM508" i="3" s="1"/>
  <c r="AI508" i="3"/>
  <c r="AL504" i="3"/>
  <c r="AM504" i="3" s="1"/>
  <c r="AI504" i="3"/>
  <c r="AI501" i="3"/>
  <c r="AL501" i="3"/>
  <c r="AM501" i="3" s="1"/>
  <c r="AL542" i="3"/>
  <c r="AM542" i="3" s="1"/>
  <c r="AI542" i="3"/>
  <c r="AI535" i="3"/>
  <c r="AL535" i="3"/>
  <c r="AM535" i="3" s="1"/>
  <c r="AI532" i="3"/>
  <c r="AL532" i="3"/>
  <c r="AM532" i="3" s="1"/>
  <c r="AL529" i="3"/>
  <c r="AM529" i="3" s="1"/>
  <c r="AI529" i="3"/>
  <c r="AI526" i="3"/>
  <c r="AL526" i="3"/>
  <c r="AM526" i="3" s="1"/>
  <c r="AI548" i="3"/>
  <c r="AL548" i="3"/>
  <c r="AM548" i="3" s="1"/>
  <c r="AI544" i="3"/>
  <c r="AL544" i="3"/>
  <c r="AM544" i="3" s="1"/>
  <c r="AI640" i="3"/>
  <c r="AL640" i="3"/>
  <c r="AM640" i="3" s="1"/>
  <c r="AI722" i="3"/>
  <c r="AL722" i="3"/>
  <c r="AM722" i="3" s="1"/>
  <c r="AI715" i="3"/>
  <c r="AL715" i="3"/>
  <c r="AM715" i="3" s="1"/>
  <c r="AL711" i="3"/>
  <c r="AM711" i="3" s="1"/>
  <c r="AI711" i="3"/>
  <c r="AI707" i="3"/>
  <c r="AL707" i="3"/>
  <c r="AM707" i="3" s="1"/>
  <c r="AL703" i="3"/>
  <c r="AM703" i="3" s="1"/>
  <c r="AI703" i="3"/>
  <c r="AI699" i="3"/>
  <c r="AL699" i="3"/>
  <c r="AM699" i="3" s="1"/>
  <c r="AL695" i="3"/>
  <c r="AM695" i="3" s="1"/>
  <c r="AI695" i="3"/>
  <c r="AI692" i="3"/>
  <c r="AL692" i="3"/>
  <c r="AM692" i="3" s="1"/>
  <c r="AL688" i="3"/>
  <c r="AM688" i="3" s="1"/>
  <c r="AI688" i="3"/>
  <c r="AI684" i="3"/>
  <c r="AL684" i="3"/>
  <c r="AM684" i="3" s="1"/>
  <c r="AL680" i="3"/>
  <c r="AM680" i="3" s="1"/>
  <c r="AI680" i="3"/>
  <c r="AI676" i="3"/>
  <c r="AL676" i="3"/>
  <c r="AM676" i="3" s="1"/>
  <c r="AL672" i="3"/>
  <c r="AM672" i="3" s="1"/>
  <c r="AI672" i="3"/>
  <c r="AL665" i="3"/>
  <c r="AM665" i="3" s="1"/>
  <c r="AI665" i="3"/>
  <c r="AI661" i="3"/>
  <c r="AL661" i="3"/>
  <c r="AM661" i="3" s="1"/>
  <c r="AL657" i="3"/>
  <c r="AM657" i="3" s="1"/>
  <c r="AI657" i="3"/>
  <c r="AI653" i="3"/>
  <c r="AL653" i="3"/>
  <c r="AM653" i="3" s="1"/>
  <c r="AI730" i="3"/>
  <c r="AL730" i="3"/>
  <c r="AM730" i="3" s="1"/>
  <c r="AL726" i="3"/>
  <c r="AM726" i="3" s="1"/>
  <c r="AI726" i="3"/>
  <c r="AL742" i="3"/>
  <c r="AM742" i="3" s="1"/>
  <c r="AI742" i="3"/>
  <c r="AL818" i="3"/>
  <c r="AM818" i="3" s="1"/>
  <c r="AI818" i="3"/>
  <c r="AI814" i="3"/>
  <c r="AL814" i="3"/>
  <c r="AM814" i="3" s="1"/>
  <c r="AL795" i="3"/>
  <c r="AM795" i="3" s="1"/>
  <c r="AI795" i="3"/>
  <c r="AI789" i="3"/>
  <c r="AL789" i="3"/>
  <c r="AM789" i="3" s="1"/>
  <c r="AI786" i="3"/>
  <c r="AL786" i="3"/>
  <c r="AM786" i="3" s="1"/>
  <c r="AL783" i="3"/>
  <c r="AM783" i="3" s="1"/>
  <c r="AI783" i="3"/>
  <c r="AL776" i="3"/>
  <c r="AM776" i="3" s="1"/>
  <c r="AI776" i="3"/>
  <c r="AL773" i="3"/>
  <c r="AM773" i="3" s="1"/>
  <c r="AI773" i="3"/>
  <c r="AI862" i="3"/>
  <c r="AL862" i="3"/>
  <c r="AM862" i="3" s="1"/>
  <c r="AL859" i="3"/>
  <c r="AM859" i="3" s="1"/>
  <c r="AI859" i="3"/>
  <c r="AI856" i="3"/>
  <c r="AL856" i="3"/>
  <c r="AM856" i="3" s="1"/>
  <c r="AL853" i="3"/>
  <c r="AM853" i="3" s="1"/>
  <c r="AI853" i="3"/>
  <c r="AI850" i="3"/>
  <c r="AL850" i="3"/>
  <c r="AM850" i="3" s="1"/>
  <c r="AI843" i="3"/>
  <c r="AL843" i="3"/>
  <c r="AM843" i="3" s="1"/>
  <c r="AL840" i="3"/>
  <c r="AM840" i="3" s="1"/>
  <c r="AI840" i="3"/>
  <c r="AI837" i="3"/>
  <c r="AL837" i="3"/>
  <c r="AM837" i="3" s="1"/>
  <c r="AL834" i="3"/>
  <c r="AM834" i="3" s="1"/>
  <c r="AI834" i="3"/>
  <c r="AI831" i="3"/>
  <c r="AL831" i="3"/>
  <c r="AM831" i="3" s="1"/>
  <c r="AI824" i="3"/>
  <c r="AL824" i="3"/>
  <c r="AM824" i="3" s="1"/>
  <c r="AL821" i="3"/>
  <c r="AM821" i="3" s="1"/>
  <c r="AI821" i="3"/>
  <c r="AL928" i="3"/>
  <c r="AM928" i="3" s="1"/>
  <c r="AI928" i="3"/>
  <c r="AI934" i="3"/>
  <c r="AL934" i="3"/>
  <c r="AM934" i="3" s="1"/>
  <c r="AL938" i="3"/>
  <c r="AM938" i="3" s="1"/>
  <c r="AI938" i="3"/>
  <c r="AI942" i="3"/>
  <c r="AL942" i="3"/>
  <c r="AM942" i="3" s="1"/>
  <c r="AL946" i="3"/>
  <c r="AM946" i="3" s="1"/>
  <c r="AI946" i="3"/>
  <c r="AI950" i="3"/>
  <c r="AL950" i="3"/>
  <c r="AM950" i="3" s="1"/>
  <c r="AL954" i="3"/>
  <c r="AM954" i="3" s="1"/>
  <c r="AI954" i="3"/>
  <c r="AI958" i="3"/>
  <c r="AL958" i="3"/>
  <c r="AM958" i="3" s="1"/>
  <c r="AL962" i="3"/>
  <c r="AM962" i="3" s="1"/>
  <c r="AI962" i="3"/>
  <c r="AI966" i="3"/>
  <c r="AL966" i="3"/>
  <c r="AM966" i="3" s="1"/>
  <c r="AL970" i="3"/>
  <c r="AM970" i="3" s="1"/>
  <c r="AI970" i="3"/>
  <c r="AI974" i="3"/>
  <c r="AL974" i="3"/>
  <c r="AM974" i="3" s="1"/>
  <c r="AL978" i="3"/>
  <c r="AM978" i="3" s="1"/>
  <c r="AI978" i="3"/>
  <c r="AI982" i="3"/>
  <c r="AL982" i="3"/>
  <c r="AM982" i="3" s="1"/>
  <c r="AI986" i="3"/>
  <c r="AL986" i="3"/>
  <c r="AM986" i="3" s="1"/>
  <c r="AI990" i="3"/>
  <c r="AL990" i="3"/>
  <c r="AM990" i="3" s="1"/>
  <c r="AL994" i="3"/>
  <c r="AM994" i="3" s="1"/>
  <c r="AI994" i="3"/>
  <c r="AL998" i="3"/>
  <c r="AM998" i="3" s="1"/>
  <c r="AI998" i="3"/>
  <c r="AL1002" i="3"/>
  <c r="AM1002" i="3" s="1"/>
  <c r="AI1002" i="3"/>
  <c r="AI1006" i="3"/>
  <c r="AL1006" i="3"/>
  <c r="AM1006" i="3" s="1"/>
  <c r="AL1010" i="3"/>
  <c r="AM1010" i="3" s="1"/>
  <c r="AI1010" i="3"/>
  <c r="AI1014" i="3"/>
  <c r="AL1014" i="3"/>
  <c r="AM1014" i="3" s="1"/>
  <c r="AL1018" i="3"/>
  <c r="AM1018" i="3" s="1"/>
  <c r="AI1018" i="3"/>
  <c r="AI1022" i="3"/>
  <c r="AL1022" i="3"/>
  <c r="AM1022" i="3" s="1"/>
  <c r="AL1026" i="3"/>
  <c r="AM1026" i="3" s="1"/>
  <c r="AI1026" i="3"/>
  <c r="AI1030" i="3"/>
  <c r="AL1030" i="3"/>
  <c r="AM1030" i="3" s="1"/>
  <c r="AL1034" i="3"/>
  <c r="AM1034" i="3" s="1"/>
  <c r="AI1034" i="3"/>
  <c r="AI1038" i="3"/>
  <c r="AL1038" i="3"/>
  <c r="AM1038" i="3" s="1"/>
  <c r="AL1042" i="3"/>
  <c r="AM1042" i="3" s="1"/>
  <c r="AI1042" i="3"/>
  <c r="AI1046" i="3"/>
  <c r="AL1046" i="3"/>
  <c r="AM1046" i="3" s="1"/>
  <c r="AL1050" i="3"/>
  <c r="AM1050" i="3" s="1"/>
  <c r="AI1050" i="3"/>
  <c r="AI1054" i="3"/>
  <c r="AL1054" i="3"/>
  <c r="AM1054" i="3" s="1"/>
  <c r="AL1058" i="3"/>
  <c r="AM1058" i="3" s="1"/>
  <c r="AI1058" i="3"/>
  <c r="AI1062" i="3"/>
  <c r="AL1062" i="3"/>
  <c r="AM1062" i="3" s="1"/>
  <c r="AL1066" i="3"/>
  <c r="AM1066" i="3" s="1"/>
  <c r="AI1066" i="3"/>
  <c r="AI1070" i="3"/>
  <c r="AL1070" i="3"/>
  <c r="AM1070" i="3" s="1"/>
  <c r="AL1074" i="3"/>
  <c r="AM1074" i="3" s="1"/>
  <c r="AI1074" i="3"/>
  <c r="AI1078" i="3"/>
  <c r="AL1078" i="3"/>
  <c r="AM1078" i="3" s="1"/>
  <c r="AL1082" i="3"/>
  <c r="AM1082" i="3" s="1"/>
  <c r="AI1082" i="3"/>
  <c r="AI1086" i="3"/>
  <c r="AL1086" i="3"/>
  <c r="AM1086" i="3" s="1"/>
  <c r="AL1090" i="3"/>
  <c r="AM1090" i="3" s="1"/>
  <c r="AI1090" i="3"/>
  <c r="AI1094" i="3"/>
  <c r="AL1094" i="3"/>
  <c r="AM1094" i="3" s="1"/>
  <c r="AL1098" i="3"/>
  <c r="AM1098" i="3" s="1"/>
  <c r="AI1098" i="3"/>
  <c r="AI1102" i="3"/>
  <c r="AL1102" i="3"/>
  <c r="AM1102" i="3" s="1"/>
  <c r="AL1106" i="3"/>
  <c r="AM1106" i="3" s="1"/>
  <c r="AI1106" i="3"/>
  <c r="AI1110" i="3"/>
  <c r="AL1110" i="3"/>
  <c r="AM1110" i="3" s="1"/>
  <c r="AL1114" i="3"/>
  <c r="AM1114" i="3" s="1"/>
  <c r="AI1114" i="3"/>
  <c r="AI1118" i="3"/>
  <c r="AL1118" i="3"/>
  <c r="AM1118" i="3" s="1"/>
  <c r="AL1122" i="3"/>
  <c r="AM1122" i="3" s="1"/>
  <c r="AI1122" i="3"/>
  <c r="AI1126" i="3"/>
  <c r="AL1126" i="3"/>
  <c r="AM1126" i="3" s="1"/>
  <c r="AL1130" i="3"/>
  <c r="AM1130" i="3" s="1"/>
  <c r="AI1130" i="3"/>
  <c r="AI1134" i="3"/>
  <c r="AL1134" i="3"/>
  <c r="AM1134" i="3" s="1"/>
  <c r="AL1138" i="3"/>
  <c r="AM1138" i="3" s="1"/>
  <c r="AI1138" i="3"/>
  <c r="AI1142" i="3"/>
  <c r="AL1142" i="3"/>
  <c r="AM1142" i="3" s="1"/>
  <c r="AL1146" i="3"/>
  <c r="AM1146" i="3" s="1"/>
  <c r="AI1146" i="3"/>
  <c r="AI1150" i="3"/>
  <c r="AL1150" i="3"/>
  <c r="AM1150" i="3" s="1"/>
  <c r="AL1154" i="3"/>
  <c r="AM1154" i="3" s="1"/>
  <c r="AI1154" i="3"/>
  <c r="AI1158" i="3"/>
  <c r="AL1158" i="3"/>
  <c r="AM1158" i="3" s="1"/>
  <c r="AL1162" i="3"/>
  <c r="AM1162" i="3" s="1"/>
  <c r="AI1162" i="3"/>
  <c r="AI1166" i="3"/>
  <c r="AL1166" i="3"/>
  <c r="AM1166" i="3" s="1"/>
  <c r="AL1170" i="3"/>
  <c r="AM1170" i="3" s="1"/>
  <c r="AI1170" i="3"/>
  <c r="AI1174" i="3"/>
  <c r="AL1174" i="3"/>
  <c r="AM1174" i="3" s="1"/>
  <c r="AL1178" i="3"/>
  <c r="AM1178" i="3" s="1"/>
  <c r="AI1178" i="3"/>
  <c r="AI1182" i="3"/>
  <c r="AL1182" i="3"/>
  <c r="AM1182" i="3" s="1"/>
  <c r="AL1186" i="3"/>
  <c r="AM1186" i="3" s="1"/>
  <c r="AI1186" i="3"/>
  <c r="AI1190" i="3"/>
  <c r="AL1190" i="3"/>
  <c r="AM1190" i="3" s="1"/>
  <c r="AL1194" i="3"/>
  <c r="AM1194" i="3" s="1"/>
  <c r="AI1194" i="3"/>
  <c r="AI1198" i="3"/>
  <c r="AL1198" i="3"/>
  <c r="AM1198" i="3" s="1"/>
  <c r="AL1202" i="3"/>
  <c r="AM1202" i="3" s="1"/>
  <c r="AI1202" i="3"/>
  <c r="AI1206" i="3"/>
  <c r="AL1206" i="3"/>
  <c r="AM1206" i="3" s="1"/>
  <c r="AL1210" i="3"/>
  <c r="AM1210" i="3" s="1"/>
  <c r="AI1210" i="3"/>
  <c r="AI1214" i="3"/>
  <c r="AL1214" i="3"/>
  <c r="AM1214" i="3" s="1"/>
  <c r="AL1234" i="3"/>
  <c r="AM1234" i="3" s="1"/>
  <c r="AI1234" i="3"/>
  <c r="AI1230" i="3"/>
  <c r="AL1230" i="3"/>
  <c r="AM1230" i="3" s="1"/>
  <c r="AL1226" i="3"/>
  <c r="AM1226" i="3" s="1"/>
  <c r="AI1226" i="3"/>
  <c r="AI1222" i="3"/>
  <c r="AL1222" i="3"/>
  <c r="AM1222" i="3" s="1"/>
  <c r="AL1218" i="3"/>
  <c r="AM1218" i="3" s="1"/>
  <c r="AI1218" i="3"/>
  <c r="AI1248" i="3"/>
  <c r="AL1248" i="3"/>
  <c r="AM1248" i="3" s="1"/>
  <c r="AL1244" i="3"/>
  <c r="AM1244" i="3" s="1"/>
  <c r="AI1244" i="3"/>
  <c r="AL1240" i="3"/>
  <c r="AM1240" i="3" s="1"/>
  <c r="AI1240" i="3"/>
  <c r="AI1262" i="3"/>
  <c r="AL1262" i="3"/>
  <c r="AM1262" i="3" s="1"/>
  <c r="AI1258" i="3"/>
  <c r="AL1258" i="3"/>
  <c r="AM1258" i="3" s="1"/>
  <c r="AL1254" i="3"/>
  <c r="AM1254" i="3" s="1"/>
  <c r="AI1254" i="3"/>
  <c r="AI1250" i="3"/>
  <c r="AL1250" i="3"/>
  <c r="AM1250" i="3" s="1"/>
  <c r="AL1280" i="3"/>
  <c r="AM1280" i="3" s="1"/>
  <c r="AI1280" i="3"/>
  <c r="AI1277" i="3"/>
  <c r="AL1277" i="3"/>
  <c r="AM1277" i="3" s="1"/>
  <c r="AI1270" i="3"/>
  <c r="AL1270" i="3"/>
  <c r="AM1270" i="3" s="1"/>
  <c r="AL1267" i="3"/>
  <c r="AM1267" i="3" s="1"/>
  <c r="AI1267" i="3"/>
  <c r="AL1289" i="3"/>
  <c r="AM1289" i="3" s="1"/>
  <c r="AI1289" i="3"/>
  <c r="AI1285" i="3"/>
  <c r="AL1285" i="3"/>
  <c r="AM1285" i="3" s="1"/>
  <c r="AI1290" i="3"/>
  <c r="AL1290" i="3"/>
  <c r="AM1290" i="3" s="1"/>
  <c r="AI1299" i="3"/>
  <c r="AL1299" i="3"/>
  <c r="AM1299" i="3" s="1"/>
  <c r="AI1308" i="3"/>
  <c r="AL1308" i="3"/>
  <c r="AM1308" i="3" s="1"/>
  <c r="AI1304" i="3"/>
  <c r="AL1304" i="3"/>
  <c r="AM1304" i="3" s="1"/>
  <c r="AL1342" i="3"/>
  <c r="AM1342" i="3" s="1"/>
  <c r="AI1342" i="3"/>
  <c r="AI1373" i="3"/>
  <c r="AL1373" i="3"/>
  <c r="AM1373" i="3" s="1"/>
  <c r="AI1378" i="3"/>
  <c r="AL1378" i="3"/>
  <c r="AM1378" i="3" s="1"/>
  <c r="AL1374" i="3"/>
  <c r="AM1374" i="3" s="1"/>
  <c r="AI1374" i="3"/>
  <c r="AI1410" i="3"/>
  <c r="AL1410" i="3"/>
  <c r="AM1410" i="3" s="1"/>
  <c r="AI1407" i="3"/>
  <c r="AL1407" i="3"/>
  <c r="AM1407" i="3" s="1"/>
  <c r="AL1400" i="3"/>
  <c r="AM1400" i="3" s="1"/>
  <c r="AI1400" i="3"/>
  <c r="AI1417" i="3"/>
  <c r="AL1417" i="3"/>
  <c r="AM1417" i="3" s="1"/>
  <c r="AL1413" i="3"/>
  <c r="AM1413" i="3" s="1"/>
  <c r="AI1413" i="3"/>
  <c r="AI1431" i="3"/>
  <c r="AL1431" i="3"/>
  <c r="AM1431" i="3" s="1"/>
  <c r="AL1427" i="3"/>
  <c r="AM1427" i="3" s="1"/>
  <c r="AI1427" i="3"/>
  <c r="AI1423" i="3"/>
  <c r="AL1423" i="3"/>
  <c r="AM1423" i="3" s="1"/>
  <c r="AL1450" i="3"/>
  <c r="AM1450" i="3" s="1"/>
  <c r="AI1450" i="3"/>
  <c r="AI1446" i="3"/>
  <c r="AL1446" i="3"/>
  <c r="AM1446" i="3" s="1"/>
  <c r="AI21" i="3"/>
  <c r="AL21" i="3"/>
  <c r="AM21" i="3" s="1"/>
  <c r="AL25" i="3"/>
  <c r="AM25" i="3" s="1"/>
  <c r="AI25" i="3"/>
  <c r="AI34" i="3"/>
  <c r="AL34" i="3"/>
  <c r="AM34" i="3" s="1"/>
  <c r="AI75" i="3"/>
  <c r="AL75" i="3"/>
  <c r="AM75" i="3" s="1"/>
  <c r="AI150" i="3"/>
  <c r="AL150" i="3"/>
  <c r="AM150" i="3" s="1"/>
  <c r="AL162" i="3"/>
  <c r="AM162" i="3" s="1"/>
  <c r="AI162" i="3"/>
  <c r="AI169" i="3"/>
  <c r="AL169" i="3"/>
  <c r="AM169" i="3" s="1"/>
  <c r="AL207" i="3"/>
  <c r="AM207" i="3" s="1"/>
  <c r="AI207" i="3"/>
  <c r="AI197" i="3"/>
  <c r="AL197" i="3"/>
  <c r="AM197" i="3" s="1"/>
  <c r="AI190" i="3"/>
  <c r="AL190" i="3"/>
  <c r="AM190" i="3" s="1"/>
  <c r="AI259" i="3"/>
  <c r="AL259" i="3"/>
  <c r="AM259" i="3" s="1"/>
  <c r="AI280" i="3"/>
  <c r="AL280" i="3"/>
  <c r="AM280" i="3" s="1"/>
  <c r="AI272" i="3"/>
  <c r="AL272" i="3"/>
  <c r="AM272" i="3" s="1"/>
  <c r="AL290" i="3"/>
  <c r="AM290" i="3" s="1"/>
  <c r="AI290" i="3"/>
  <c r="AI301" i="3"/>
  <c r="AL301" i="3"/>
  <c r="AM301" i="3" s="1"/>
  <c r="AI298" i="3"/>
  <c r="AL298" i="3"/>
  <c r="AM298" i="3" s="1"/>
  <c r="AI314" i="3"/>
  <c r="AL314" i="3"/>
  <c r="AM314" i="3" s="1"/>
  <c r="AL341" i="3"/>
  <c r="AM341" i="3" s="1"/>
  <c r="AI341" i="3"/>
  <c r="AL333" i="3"/>
  <c r="AM333" i="3" s="1"/>
  <c r="AI333" i="3"/>
  <c r="AI364" i="3"/>
  <c r="AL364" i="3"/>
  <c r="AM364" i="3" s="1"/>
  <c r="AL360" i="3"/>
  <c r="AM360" i="3" s="1"/>
  <c r="AI360" i="3"/>
  <c r="AL375" i="3"/>
  <c r="AM375" i="3" s="1"/>
  <c r="AI375" i="3"/>
  <c r="AI389" i="3"/>
  <c r="AL389" i="3"/>
  <c r="AM389" i="3" s="1"/>
  <c r="AI452" i="3"/>
  <c r="AL452" i="3"/>
  <c r="AM452" i="3" s="1"/>
  <c r="AI442" i="3"/>
  <c r="AL442" i="3"/>
  <c r="AM442" i="3" s="1"/>
  <c r="AL434" i="3"/>
  <c r="AM434" i="3" s="1"/>
  <c r="AI434" i="3"/>
  <c r="AI426" i="3"/>
  <c r="AL426" i="3"/>
  <c r="AM426" i="3" s="1"/>
  <c r="AI402" i="3"/>
  <c r="AL402" i="3"/>
  <c r="AM402" i="3" s="1"/>
  <c r="AI453" i="3"/>
  <c r="AL453" i="3"/>
  <c r="AM453" i="3" s="1"/>
  <c r="AI513" i="3"/>
  <c r="AL513" i="3"/>
  <c r="AM513" i="3" s="1"/>
  <c r="AI506" i="3"/>
  <c r="AL506" i="3"/>
  <c r="AM506" i="3" s="1"/>
  <c r="AI540" i="3"/>
  <c r="AL540" i="3"/>
  <c r="AM540" i="3" s="1"/>
  <c r="AL546" i="3"/>
  <c r="AM546" i="3" s="1"/>
  <c r="AI546" i="3"/>
  <c r="AI724" i="3"/>
  <c r="AL724" i="3"/>
  <c r="AM724" i="3" s="1"/>
  <c r="AL713" i="3"/>
  <c r="AM713" i="3" s="1"/>
  <c r="AI713" i="3"/>
  <c r="AI705" i="3"/>
  <c r="AL705" i="3"/>
  <c r="AM705" i="3" s="1"/>
  <c r="AL682" i="3"/>
  <c r="AM682" i="3" s="1"/>
  <c r="AI682" i="3"/>
  <c r="AI670" i="3"/>
  <c r="AL670" i="3"/>
  <c r="AM670" i="3" s="1"/>
  <c r="AI663" i="3"/>
  <c r="AL663" i="3"/>
  <c r="AM663" i="3" s="1"/>
  <c r="AL728" i="3"/>
  <c r="AM728" i="3" s="1"/>
  <c r="AI728" i="3"/>
  <c r="AL816" i="3"/>
  <c r="AM816" i="3" s="1"/>
  <c r="AI816" i="3"/>
  <c r="AL781" i="3"/>
  <c r="AM781" i="3" s="1"/>
  <c r="AI781" i="3"/>
  <c r="AL861" i="3"/>
  <c r="AM861" i="3" s="1"/>
  <c r="AI861" i="3"/>
  <c r="AI851" i="3"/>
  <c r="AL851" i="3"/>
  <c r="AM851" i="3" s="1"/>
  <c r="AI845" i="3"/>
  <c r="AL845" i="3"/>
  <c r="AM845" i="3" s="1"/>
  <c r="AL835" i="3"/>
  <c r="AM835" i="3" s="1"/>
  <c r="AI835" i="3"/>
  <c r="AL829" i="3"/>
  <c r="AM829" i="3" s="1"/>
  <c r="AI829" i="3"/>
  <c r="AL823" i="3"/>
  <c r="AM823" i="3" s="1"/>
  <c r="AI823" i="3"/>
  <c r="AL933" i="3"/>
  <c r="AM933" i="3" s="1"/>
  <c r="AI933" i="3"/>
  <c r="AI940" i="3"/>
  <c r="AL940" i="3"/>
  <c r="AM940" i="3" s="1"/>
  <c r="AI948" i="3"/>
  <c r="AL948" i="3"/>
  <c r="AM948" i="3" s="1"/>
  <c r="AL960" i="3"/>
  <c r="AM960" i="3" s="1"/>
  <c r="AI960" i="3"/>
  <c r="AL968" i="3"/>
  <c r="AM968" i="3" s="1"/>
  <c r="AI968" i="3"/>
  <c r="AI980" i="3"/>
  <c r="AL980" i="3"/>
  <c r="AM980" i="3" s="1"/>
  <c r="AI988" i="3"/>
  <c r="AL988" i="3"/>
  <c r="AM988" i="3" s="1"/>
  <c r="AI996" i="3"/>
  <c r="AL996" i="3"/>
  <c r="AM996" i="3" s="1"/>
  <c r="AL1004" i="3"/>
  <c r="AM1004" i="3" s="1"/>
  <c r="AI1004" i="3"/>
  <c r="AI1012" i="3"/>
  <c r="AL1012" i="3"/>
  <c r="AM1012" i="3" s="1"/>
  <c r="AI1020" i="3"/>
  <c r="AL1020" i="3"/>
  <c r="AM1020" i="3" s="1"/>
  <c r="AL1032" i="3"/>
  <c r="AM1032" i="3" s="1"/>
  <c r="AI1032" i="3"/>
  <c r="AL1040" i="3"/>
  <c r="AM1040" i="3" s="1"/>
  <c r="AI1040" i="3"/>
  <c r="AL1048" i="3"/>
  <c r="AM1048" i="3" s="1"/>
  <c r="AI1048" i="3"/>
  <c r="AL1056" i="3"/>
  <c r="AM1056" i="3" s="1"/>
  <c r="AI1056" i="3"/>
  <c r="AI1068" i="3"/>
  <c r="AL1068" i="3"/>
  <c r="AM1068" i="3" s="1"/>
  <c r="AI1076" i="3"/>
  <c r="AL1076" i="3"/>
  <c r="AM1076" i="3" s="1"/>
  <c r="AL1080" i="3"/>
  <c r="AM1080" i="3" s="1"/>
  <c r="AI1080" i="3"/>
  <c r="AL1088" i="3"/>
  <c r="AM1088" i="3" s="1"/>
  <c r="AI1088" i="3"/>
  <c r="AL1096" i="3"/>
  <c r="AM1096" i="3" s="1"/>
  <c r="AI1096" i="3"/>
  <c r="AL1104" i="3"/>
  <c r="AM1104" i="3" s="1"/>
  <c r="AI1104" i="3"/>
  <c r="AL1112" i="3"/>
  <c r="AM1112" i="3" s="1"/>
  <c r="AI1112" i="3"/>
  <c r="AL1120" i="3"/>
  <c r="AM1120" i="3" s="1"/>
  <c r="AI1120" i="3"/>
  <c r="AL1128" i="3"/>
  <c r="AM1128" i="3" s="1"/>
  <c r="AI1128" i="3"/>
  <c r="AL1136" i="3"/>
  <c r="AM1136" i="3" s="1"/>
  <c r="AI1136" i="3"/>
  <c r="AL1144" i="3"/>
  <c r="AM1144" i="3" s="1"/>
  <c r="AI1144" i="3"/>
  <c r="AL1152" i="3"/>
  <c r="AM1152" i="3" s="1"/>
  <c r="AI1152" i="3"/>
  <c r="AL1160" i="3"/>
  <c r="AM1160" i="3" s="1"/>
  <c r="AI1160" i="3"/>
  <c r="AL1168" i="3"/>
  <c r="AM1168" i="3" s="1"/>
  <c r="AI1168" i="3"/>
  <c r="AL1176" i="3"/>
  <c r="AM1176" i="3" s="1"/>
  <c r="AI1176" i="3"/>
  <c r="AL1184" i="3"/>
  <c r="AM1184" i="3" s="1"/>
  <c r="AI1184" i="3"/>
  <c r="AL1192" i="3"/>
  <c r="AM1192" i="3" s="1"/>
  <c r="AI1192" i="3"/>
  <c r="AI1204" i="3"/>
  <c r="AL1204" i="3"/>
  <c r="AM1204" i="3" s="1"/>
  <c r="AI1212" i="3"/>
  <c r="AL1212" i="3"/>
  <c r="AM1212" i="3" s="1"/>
  <c r="AI1228" i="3"/>
  <c r="AL1228" i="3"/>
  <c r="AM1228" i="3" s="1"/>
  <c r="AI1376" i="3"/>
  <c r="AL1376" i="3"/>
  <c r="AM1376" i="3" s="1"/>
  <c r="AI23" i="3"/>
  <c r="AL23" i="3"/>
  <c r="AM23" i="3" s="1"/>
  <c r="AI27" i="3"/>
  <c r="AL27" i="3"/>
  <c r="AM27" i="3" s="1"/>
  <c r="AL32" i="3"/>
  <c r="AM32" i="3" s="1"/>
  <c r="AI32" i="3"/>
  <c r="AL73" i="3"/>
  <c r="AM73" i="3" s="1"/>
  <c r="AI73" i="3"/>
  <c r="AI144" i="3"/>
  <c r="AL144" i="3"/>
  <c r="AM144" i="3" s="1"/>
  <c r="AL152" i="3"/>
  <c r="AM152" i="3" s="1"/>
  <c r="AI152" i="3"/>
  <c r="AI159" i="3"/>
  <c r="AL159" i="3"/>
  <c r="AM159" i="3" s="1"/>
  <c r="AI160" i="3"/>
  <c r="AL160" i="3"/>
  <c r="AM160" i="3" s="1"/>
  <c r="AI175" i="3"/>
  <c r="AL175" i="3"/>
  <c r="AM175" i="3" s="1"/>
  <c r="AI167" i="3"/>
  <c r="AL167" i="3"/>
  <c r="AM167" i="3" s="1"/>
  <c r="AI199" i="3"/>
  <c r="AL199" i="3"/>
  <c r="AM199" i="3" s="1"/>
  <c r="AI195" i="3"/>
  <c r="AL195" i="3"/>
  <c r="AM195" i="3" s="1"/>
  <c r="AI191" i="3"/>
  <c r="AL191" i="3"/>
  <c r="AM191" i="3" s="1"/>
  <c r="AI185" i="3"/>
  <c r="AL185" i="3"/>
  <c r="AM185" i="3" s="1"/>
  <c r="AI254" i="3"/>
  <c r="AL254" i="3"/>
  <c r="AM254" i="3" s="1"/>
  <c r="AL282" i="3"/>
  <c r="AM282" i="3" s="1"/>
  <c r="AI282" i="3"/>
  <c r="AL278" i="3"/>
  <c r="AM278" i="3" s="1"/>
  <c r="AI278" i="3"/>
  <c r="AL270" i="3"/>
  <c r="AM270" i="3" s="1"/>
  <c r="AI270" i="3"/>
  <c r="AL266" i="3"/>
  <c r="AM266" i="3" s="1"/>
  <c r="AI266" i="3"/>
  <c r="AI262" i="3"/>
  <c r="AL262" i="3"/>
  <c r="AM262" i="3" s="1"/>
  <c r="AI303" i="3"/>
  <c r="AL303" i="3"/>
  <c r="AM303" i="3" s="1"/>
  <c r="AL300" i="3"/>
  <c r="AM300" i="3" s="1"/>
  <c r="AI300" i="3"/>
  <c r="AL293" i="3"/>
  <c r="AM293" i="3" s="1"/>
  <c r="AI293" i="3"/>
  <c r="AL312" i="3"/>
  <c r="AM312" i="3" s="1"/>
  <c r="AI312" i="3"/>
  <c r="AI343" i="3"/>
  <c r="AL343" i="3"/>
  <c r="AM343" i="3" s="1"/>
  <c r="AI335" i="3"/>
  <c r="AL335" i="3"/>
  <c r="AM335" i="3" s="1"/>
  <c r="AL331" i="3"/>
  <c r="AM331" i="3" s="1"/>
  <c r="AI331" i="3"/>
  <c r="AI327" i="3"/>
  <c r="AL327" i="3"/>
  <c r="AM327" i="3" s="1"/>
  <c r="AI319" i="3"/>
  <c r="AL319" i="3"/>
  <c r="AM319" i="3" s="1"/>
  <c r="AI370" i="3"/>
  <c r="AL370" i="3"/>
  <c r="AM370" i="3" s="1"/>
  <c r="AI366" i="3"/>
  <c r="AL366" i="3"/>
  <c r="AM366" i="3" s="1"/>
  <c r="AI358" i="3"/>
  <c r="AL358" i="3"/>
  <c r="AM358" i="3" s="1"/>
  <c r="AL354" i="3"/>
  <c r="AM354" i="3" s="1"/>
  <c r="AI354" i="3"/>
  <c r="AI379" i="3"/>
  <c r="AL379" i="3"/>
  <c r="AM379" i="3" s="1"/>
  <c r="AI391" i="3"/>
  <c r="AL391" i="3"/>
  <c r="AM391" i="3" s="1"/>
  <c r="AL384" i="3"/>
  <c r="AM384" i="3" s="1"/>
  <c r="AI384" i="3"/>
  <c r="AL438" i="3"/>
  <c r="AM438" i="3" s="1"/>
  <c r="AI438" i="3"/>
  <c r="AI15" i="3"/>
  <c r="AL15" i="3"/>
  <c r="AM15" i="3" s="1"/>
  <c r="AI22" i="3"/>
  <c r="AL22" i="3"/>
  <c r="AM22" i="3" s="1"/>
  <c r="AL18" i="3"/>
  <c r="AM18" i="3" s="1"/>
  <c r="AI18" i="3"/>
  <c r="AI26" i="3"/>
  <c r="AL26" i="3"/>
  <c r="AM26" i="3" s="1"/>
  <c r="AL76" i="3"/>
  <c r="AM76" i="3" s="1"/>
  <c r="AI76" i="3"/>
  <c r="AI72" i="3"/>
  <c r="AL72" i="3"/>
  <c r="AM72" i="3" s="1"/>
  <c r="AL155" i="3"/>
  <c r="AM155" i="3" s="1"/>
  <c r="AI155" i="3"/>
  <c r="AI151" i="3"/>
  <c r="AL151" i="3"/>
  <c r="AM151" i="3" s="1"/>
  <c r="AI147" i="3"/>
  <c r="AL147" i="3"/>
  <c r="AM147" i="3" s="1"/>
  <c r="AI163" i="3"/>
  <c r="AL163" i="3"/>
  <c r="AM163" i="3" s="1"/>
  <c r="AI164" i="3"/>
  <c r="AL164" i="3"/>
  <c r="AM164" i="3" s="1"/>
  <c r="AI174" i="3"/>
  <c r="AL174" i="3"/>
  <c r="AM174" i="3" s="1"/>
  <c r="AL170" i="3"/>
  <c r="AM170" i="3" s="1"/>
  <c r="AI170" i="3"/>
  <c r="AI166" i="3"/>
  <c r="AL166" i="3"/>
  <c r="AM166" i="3" s="1"/>
  <c r="AI208" i="3"/>
  <c r="AL208" i="3"/>
  <c r="AM208" i="3" s="1"/>
  <c r="AI205" i="3"/>
  <c r="AL205" i="3"/>
  <c r="AM205" i="3" s="1"/>
  <c r="AI202" i="3"/>
  <c r="AL202" i="3"/>
  <c r="AM202" i="3" s="1"/>
  <c r="AI198" i="3"/>
  <c r="AL198" i="3"/>
  <c r="AM198" i="3" s="1"/>
  <c r="AI194" i="3"/>
  <c r="AL194" i="3"/>
  <c r="AM194" i="3" s="1"/>
  <c r="AI187" i="3"/>
  <c r="AL187" i="3"/>
  <c r="AM187" i="3" s="1"/>
  <c r="AI184" i="3"/>
  <c r="AL184" i="3"/>
  <c r="AM184" i="3" s="1"/>
  <c r="AI260" i="3"/>
  <c r="AL260" i="3"/>
  <c r="AM260" i="3" s="1"/>
  <c r="AI257" i="3"/>
  <c r="AL257" i="3"/>
  <c r="AM257" i="3" s="1"/>
  <c r="AL285" i="3"/>
  <c r="AM285" i="3" s="1"/>
  <c r="AI285" i="3"/>
  <c r="AI281" i="3"/>
  <c r="AL281" i="3"/>
  <c r="AM281" i="3" s="1"/>
  <c r="AL277" i="3"/>
  <c r="AM277" i="3" s="1"/>
  <c r="AI277" i="3"/>
  <c r="AI273" i="3"/>
  <c r="AL273" i="3"/>
  <c r="AM273" i="3" s="1"/>
  <c r="AL269" i="3"/>
  <c r="AM269" i="3" s="1"/>
  <c r="AI269" i="3"/>
  <c r="AI265" i="3"/>
  <c r="AL265" i="3"/>
  <c r="AM265" i="3" s="1"/>
  <c r="AL261" i="3"/>
  <c r="AM261" i="3" s="1"/>
  <c r="AI261" i="3"/>
  <c r="AI287" i="3"/>
  <c r="AL287" i="3"/>
  <c r="AM287" i="3" s="1"/>
  <c r="AI302" i="3"/>
  <c r="AL302" i="3"/>
  <c r="AM302" i="3" s="1"/>
  <c r="AI299" i="3"/>
  <c r="AL299" i="3"/>
  <c r="AM299" i="3" s="1"/>
  <c r="AL296" i="3"/>
  <c r="AM296" i="3" s="1"/>
  <c r="AI296" i="3"/>
  <c r="AI292" i="3"/>
  <c r="AL292" i="3"/>
  <c r="AM292" i="3" s="1"/>
  <c r="AI315" i="3"/>
  <c r="AL315" i="3"/>
  <c r="AM315" i="3" s="1"/>
  <c r="AI311" i="3"/>
  <c r="AL311" i="3"/>
  <c r="AM311" i="3" s="1"/>
  <c r="AI342" i="3"/>
  <c r="AL342" i="3"/>
  <c r="AM342" i="3" s="1"/>
  <c r="AI338" i="3"/>
  <c r="AL338" i="3"/>
  <c r="AM338" i="3" s="1"/>
  <c r="AL334" i="3"/>
  <c r="AM334" i="3" s="1"/>
  <c r="AI334" i="3"/>
  <c r="AL330" i="3"/>
  <c r="AM330" i="3" s="1"/>
  <c r="AI330" i="3"/>
  <c r="AI326" i="3"/>
  <c r="AL326" i="3"/>
  <c r="AM326" i="3" s="1"/>
  <c r="AI322" i="3"/>
  <c r="AL322" i="3"/>
  <c r="AM322" i="3" s="1"/>
  <c r="AI352" i="3"/>
  <c r="AL352" i="3"/>
  <c r="AM352" i="3" s="1"/>
  <c r="AI369" i="3"/>
  <c r="AL369" i="3"/>
  <c r="AM369" i="3" s="1"/>
  <c r="AL365" i="3"/>
  <c r="AM365" i="3" s="1"/>
  <c r="AI365" i="3"/>
  <c r="AI361" i="3"/>
  <c r="AL361" i="3"/>
  <c r="AM361" i="3" s="1"/>
  <c r="AL357" i="3"/>
  <c r="AM357" i="3" s="1"/>
  <c r="AI357" i="3"/>
  <c r="AL353" i="3"/>
  <c r="AM353" i="3" s="1"/>
  <c r="AI353" i="3"/>
  <c r="AI376" i="3"/>
  <c r="AL376" i="3"/>
  <c r="AM376" i="3" s="1"/>
  <c r="AL390" i="3"/>
  <c r="AM390" i="3" s="1"/>
  <c r="AI390" i="3"/>
  <c r="AI383" i="3"/>
  <c r="AL383" i="3"/>
  <c r="AM383" i="3" s="1"/>
  <c r="AL380" i="3"/>
  <c r="AM380" i="3" s="1"/>
  <c r="AI380" i="3"/>
  <c r="AI449" i="3"/>
  <c r="AL449" i="3"/>
  <c r="AM449" i="3" s="1"/>
  <c r="AL445" i="3"/>
  <c r="AM445" i="3" s="1"/>
  <c r="AI445" i="3"/>
  <c r="AI440" i="3"/>
  <c r="AL440" i="3"/>
  <c r="AM440" i="3" s="1"/>
  <c r="AI437" i="3"/>
  <c r="AL437" i="3"/>
  <c r="AM437" i="3" s="1"/>
  <c r="AI432" i="3"/>
  <c r="AL432" i="3"/>
  <c r="AM432" i="3" s="1"/>
  <c r="AI429" i="3"/>
  <c r="AL429" i="3"/>
  <c r="AM429" i="3" s="1"/>
  <c r="AL424" i="3"/>
  <c r="AM424" i="3" s="1"/>
  <c r="AI424" i="3"/>
  <c r="AI421" i="3"/>
  <c r="AL421" i="3"/>
  <c r="AM421" i="3" s="1"/>
  <c r="AI416" i="3"/>
  <c r="AL416" i="3"/>
  <c r="AM416" i="3" s="1"/>
  <c r="AL413" i="3"/>
  <c r="AM413" i="3" s="1"/>
  <c r="AI413" i="3"/>
  <c r="AI407" i="3"/>
  <c r="AL407" i="3"/>
  <c r="AM407" i="3" s="1"/>
  <c r="AI403" i="3"/>
  <c r="AL403" i="3"/>
  <c r="AM403" i="3" s="1"/>
  <c r="AI397" i="3"/>
  <c r="AL397" i="3"/>
  <c r="AM397" i="3" s="1"/>
  <c r="AI394" i="3"/>
  <c r="AL394" i="3"/>
  <c r="AM394" i="3" s="1"/>
  <c r="AI457" i="3"/>
  <c r="AL457" i="3"/>
  <c r="AM457" i="3" s="1"/>
  <c r="AI517" i="3"/>
  <c r="AL517" i="3"/>
  <c r="AM517" i="3" s="1"/>
  <c r="AI510" i="3"/>
  <c r="AL510" i="3"/>
  <c r="AM510" i="3" s="1"/>
  <c r="AI507" i="3"/>
  <c r="AL507" i="3"/>
  <c r="AM507" i="3" s="1"/>
  <c r="AL500" i="3"/>
  <c r="AM500" i="3" s="1"/>
  <c r="AI500" i="3"/>
  <c r="AL541" i="3"/>
  <c r="AM541" i="3" s="1"/>
  <c r="AI541" i="3"/>
  <c r="AI538" i="3"/>
  <c r="AL538" i="3"/>
  <c r="AM538" i="3" s="1"/>
  <c r="AI531" i="3"/>
  <c r="AL531" i="3"/>
  <c r="AM531" i="3" s="1"/>
  <c r="AL528" i="3"/>
  <c r="AM528" i="3" s="1"/>
  <c r="AI528" i="3"/>
  <c r="AI525" i="3"/>
  <c r="AL525" i="3"/>
  <c r="AM525" i="3" s="1"/>
  <c r="AL547" i="3"/>
  <c r="AM547" i="3" s="1"/>
  <c r="AI547" i="3"/>
  <c r="AI639" i="3"/>
  <c r="AL639" i="3"/>
  <c r="AM639" i="3" s="1"/>
  <c r="AI650" i="3"/>
  <c r="AL650" i="3"/>
  <c r="AM650" i="3" s="1"/>
  <c r="AI721" i="3"/>
  <c r="AL721" i="3"/>
  <c r="AM721" i="3" s="1"/>
  <c r="AI718" i="3"/>
  <c r="AL718" i="3"/>
  <c r="AM718" i="3" s="1"/>
  <c r="AL714" i="3"/>
  <c r="AM714" i="3" s="1"/>
  <c r="AI714" i="3"/>
  <c r="AI710" i="3"/>
  <c r="AL710" i="3"/>
  <c r="AM710" i="3" s="1"/>
  <c r="AI706" i="3"/>
  <c r="AL706" i="3"/>
  <c r="AM706" i="3" s="1"/>
  <c r="AI702" i="3"/>
  <c r="AL702" i="3"/>
  <c r="AM702" i="3" s="1"/>
  <c r="AL698" i="3"/>
  <c r="AM698" i="3" s="1"/>
  <c r="AI698" i="3"/>
  <c r="AI694" i="3"/>
  <c r="AL694" i="3"/>
  <c r="AM694" i="3" s="1"/>
  <c r="AI691" i="3"/>
  <c r="AL691" i="3"/>
  <c r="AM691" i="3" s="1"/>
  <c r="AI687" i="3"/>
  <c r="AL687" i="3"/>
  <c r="AM687" i="3" s="1"/>
  <c r="AL683" i="3"/>
  <c r="AM683" i="3" s="1"/>
  <c r="AI683" i="3"/>
  <c r="AI679" i="3"/>
  <c r="AL679" i="3"/>
  <c r="AM679" i="3" s="1"/>
  <c r="AI675" i="3"/>
  <c r="AL675" i="3"/>
  <c r="AM675" i="3" s="1"/>
  <c r="AI671" i="3"/>
  <c r="AL671" i="3"/>
  <c r="AM671" i="3" s="1"/>
  <c r="AL668" i="3"/>
  <c r="AM668" i="3" s="1"/>
  <c r="AI668" i="3"/>
  <c r="AI664" i="3"/>
  <c r="AL664" i="3"/>
  <c r="AM664" i="3" s="1"/>
  <c r="AI660" i="3"/>
  <c r="AL660" i="3"/>
  <c r="AM660" i="3" s="1"/>
  <c r="AI656" i="3"/>
  <c r="AL656" i="3"/>
  <c r="AM656" i="3" s="1"/>
  <c r="AL652" i="3"/>
  <c r="AM652" i="3" s="1"/>
  <c r="AI652" i="3"/>
  <c r="AL729" i="3"/>
  <c r="AM729" i="3" s="1"/>
  <c r="AI729" i="3"/>
  <c r="AI725" i="3"/>
  <c r="AL725" i="3"/>
  <c r="AM725" i="3" s="1"/>
  <c r="AI741" i="3"/>
  <c r="AL741" i="3"/>
  <c r="AM741" i="3" s="1"/>
  <c r="AI817" i="3"/>
  <c r="AL817" i="3"/>
  <c r="AM817" i="3" s="1"/>
  <c r="AL813" i="3"/>
  <c r="AM813" i="3" s="1"/>
  <c r="AI813" i="3"/>
  <c r="AL794" i="3"/>
  <c r="AM794" i="3" s="1"/>
  <c r="AI794" i="3"/>
  <c r="AL791" i="3"/>
  <c r="AM791" i="3" s="1"/>
  <c r="AI791" i="3"/>
  <c r="AL788" i="3"/>
  <c r="AM788" i="3" s="1"/>
  <c r="AI788" i="3"/>
  <c r="AL785" i="3"/>
  <c r="AM785" i="3" s="1"/>
  <c r="AI785" i="3"/>
  <c r="AL782" i="3"/>
  <c r="AM782" i="3" s="1"/>
  <c r="AI782" i="3"/>
  <c r="AL779" i="3"/>
  <c r="AM779" i="3" s="1"/>
  <c r="AI779" i="3"/>
  <c r="AI820" i="3"/>
  <c r="AL820" i="3"/>
  <c r="AM820" i="3" s="1"/>
  <c r="AI858" i="3"/>
  <c r="AL858" i="3"/>
  <c r="AM858" i="3" s="1"/>
  <c r="AL855" i="3"/>
  <c r="AM855" i="3" s="1"/>
  <c r="AI855" i="3"/>
  <c r="AI852" i="3"/>
  <c r="AL852" i="3"/>
  <c r="AM852" i="3" s="1"/>
  <c r="AL849" i="3"/>
  <c r="AM849" i="3" s="1"/>
  <c r="AI849" i="3"/>
  <c r="AI846" i="3"/>
  <c r="AL846" i="3"/>
  <c r="AM846" i="3" s="1"/>
  <c r="AI839" i="3"/>
  <c r="AL839" i="3"/>
  <c r="AM839" i="3" s="1"/>
  <c r="AL836" i="3"/>
  <c r="AM836" i="3" s="1"/>
  <c r="AI836" i="3"/>
  <c r="AI833" i="3"/>
  <c r="AL833" i="3"/>
  <c r="AM833" i="3" s="1"/>
  <c r="AL830" i="3"/>
  <c r="AM830" i="3" s="1"/>
  <c r="AI830" i="3"/>
  <c r="AI827" i="3"/>
  <c r="AL827" i="3"/>
  <c r="AM827" i="3" s="1"/>
  <c r="AL927" i="3"/>
  <c r="AM927" i="3" s="1"/>
  <c r="AI927" i="3"/>
  <c r="AI931" i="3"/>
  <c r="AL931" i="3"/>
  <c r="AM931" i="3" s="1"/>
  <c r="AL935" i="3"/>
  <c r="AM935" i="3" s="1"/>
  <c r="AI935" i="3"/>
  <c r="AI939" i="3"/>
  <c r="AL939" i="3"/>
  <c r="AM939" i="3" s="1"/>
  <c r="AL943" i="3"/>
  <c r="AM943" i="3" s="1"/>
  <c r="AI943" i="3"/>
  <c r="AI947" i="3"/>
  <c r="AL947" i="3"/>
  <c r="AM947" i="3" s="1"/>
  <c r="AL951" i="3"/>
  <c r="AM951" i="3" s="1"/>
  <c r="AI951" i="3"/>
  <c r="AI955" i="3"/>
  <c r="AL955" i="3"/>
  <c r="AM955" i="3" s="1"/>
  <c r="AL959" i="3"/>
  <c r="AM959" i="3" s="1"/>
  <c r="AI959" i="3"/>
  <c r="AI963" i="3"/>
  <c r="AL963" i="3"/>
  <c r="AM963" i="3" s="1"/>
  <c r="AL967" i="3"/>
  <c r="AM967" i="3" s="1"/>
  <c r="AI967" i="3"/>
  <c r="AI971" i="3"/>
  <c r="AL971" i="3"/>
  <c r="AM971" i="3" s="1"/>
  <c r="AL975" i="3"/>
  <c r="AM975" i="3" s="1"/>
  <c r="AI975" i="3"/>
  <c r="AI979" i="3"/>
  <c r="AL979" i="3"/>
  <c r="AM979" i="3" s="1"/>
  <c r="AI983" i="3"/>
  <c r="AL983" i="3"/>
  <c r="AM983" i="3" s="1"/>
  <c r="AI987" i="3"/>
  <c r="AL987" i="3"/>
  <c r="AM987" i="3" s="1"/>
  <c r="AL991" i="3"/>
  <c r="AM991" i="3" s="1"/>
  <c r="AI991" i="3"/>
  <c r="AL995" i="3"/>
  <c r="AM995" i="3" s="1"/>
  <c r="AI995" i="3"/>
  <c r="AL999" i="3"/>
  <c r="AM999" i="3" s="1"/>
  <c r="AI999" i="3"/>
  <c r="AI1003" i="3"/>
  <c r="AL1003" i="3"/>
  <c r="AM1003" i="3" s="1"/>
  <c r="AL1007" i="3"/>
  <c r="AM1007" i="3" s="1"/>
  <c r="AI1007" i="3"/>
  <c r="AI1011" i="3"/>
  <c r="AL1011" i="3"/>
  <c r="AM1011" i="3" s="1"/>
  <c r="AI1015" i="3"/>
  <c r="AL1015" i="3"/>
  <c r="AM1015" i="3" s="1"/>
  <c r="AI1019" i="3"/>
  <c r="AL1019" i="3"/>
  <c r="AM1019" i="3" s="1"/>
  <c r="AL1023" i="3"/>
  <c r="AM1023" i="3" s="1"/>
  <c r="AI1023" i="3"/>
  <c r="AI1027" i="3"/>
  <c r="AL1027" i="3"/>
  <c r="AM1027" i="3" s="1"/>
  <c r="AL1031" i="3"/>
  <c r="AM1031" i="3" s="1"/>
  <c r="AI1031" i="3"/>
  <c r="AI1035" i="3"/>
  <c r="AL1035" i="3"/>
  <c r="AM1035" i="3" s="1"/>
  <c r="AL1039" i="3"/>
  <c r="AM1039" i="3" s="1"/>
  <c r="AI1039" i="3"/>
  <c r="AI1043" i="3"/>
  <c r="AL1043" i="3"/>
  <c r="AM1043" i="3" s="1"/>
  <c r="AL1047" i="3"/>
  <c r="AM1047" i="3" s="1"/>
  <c r="AI1047" i="3"/>
  <c r="AI1051" i="3"/>
  <c r="AL1051" i="3"/>
  <c r="AM1051" i="3" s="1"/>
  <c r="AL1055" i="3"/>
  <c r="AM1055" i="3" s="1"/>
  <c r="AI1055" i="3"/>
  <c r="AI1059" i="3"/>
  <c r="AL1059" i="3"/>
  <c r="AM1059" i="3" s="1"/>
  <c r="AL1063" i="3"/>
  <c r="AM1063" i="3" s="1"/>
  <c r="AI1063" i="3"/>
  <c r="AI1067" i="3"/>
  <c r="AL1067" i="3"/>
  <c r="AM1067" i="3" s="1"/>
  <c r="AL1071" i="3"/>
  <c r="AM1071" i="3" s="1"/>
  <c r="AI1071" i="3"/>
  <c r="AI1075" i="3"/>
  <c r="AL1075" i="3"/>
  <c r="AM1075" i="3" s="1"/>
  <c r="AL1079" i="3"/>
  <c r="AM1079" i="3" s="1"/>
  <c r="AI1079" i="3"/>
  <c r="AI1083" i="3"/>
  <c r="AL1083" i="3"/>
  <c r="AM1083" i="3" s="1"/>
  <c r="AL1087" i="3"/>
  <c r="AM1087" i="3" s="1"/>
  <c r="AI1087" i="3"/>
  <c r="AI1091" i="3"/>
  <c r="AL1091" i="3"/>
  <c r="AM1091" i="3" s="1"/>
  <c r="AL1095" i="3"/>
  <c r="AM1095" i="3" s="1"/>
  <c r="AI1095" i="3"/>
  <c r="AI1099" i="3"/>
  <c r="AL1099" i="3"/>
  <c r="AM1099" i="3" s="1"/>
  <c r="AL1103" i="3"/>
  <c r="AM1103" i="3" s="1"/>
  <c r="AI1103" i="3"/>
  <c r="AI1107" i="3"/>
  <c r="AL1107" i="3"/>
  <c r="AM1107" i="3" s="1"/>
  <c r="AL1111" i="3"/>
  <c r="AM1111" i="3" s="1"/>
  <c r="AI1111" i="3"/>
  <c r="AI1115" i="3"/>
  <c r="AL1115" i="3"/>
  <c r="AM1115" i="3" s="1"/>
  <c r="AL1119" i="3"/>
  <c r="AM1119" i="3" s="1"/>
  <c r="AI1119" i="3"/>
  <c r="AI1123" i="3"/>
  <c r="AL1123" i="3"/>
  <c r="AM1123" i="3" s="1"/>
  <c r="AL1127" i="3"/>
  <c r="AM1127" i="3" s="1"/>
  <c r="AI1127" i="3"/>
  <c r="AI1131" i="3"/>
  <c r="AL1131" i="3"/>
  <c r="AM1131" i="3" s="1"/>
  <c r="AL1135" i="3"/>
  <c r="AM1135" i="3" s="1"/>
  <c r="AI1135" i="3"/>
  <c r="AI1139" i="3"/>
  <c r="AL1139" i="3"/>
  <c r="AM1139" i="3" s="1"/>
  <c r="AL1143" i="3"/>
  <c r="AM1143" i="3" s="1"/>
  <c r="AI1143" i="3"/>
  <c r="AI1147" i="3"/>
  <c r="AL1147" i="3"/>
  <c r="AM1147" i="3" s="1"/>
  <c r="AL1151" i="3"/>
  <c r="AM1151" i="3" s="1"/>
  <c r="AI1151" i="3"/>
  <c r="AI1155" i="3"/>
  <c r="AL1155" i="3"/>
  <c r="AM1155" i="3" s="1"/>
  <c r="AL1159" i="3"/>
  <c r="AM1159" i="3" s="1"/>
  <c r="AI1159" i="3"/>
  <c r="AI1163" i="3"/>
  <c r="AL1163" i="3"/>
  <c r="AM1163" i="3" s="1"/>
  <c r="AL1167" i="3"/>
  <c r="AM1167" i="3" s="1"/>
  <c r="AI1167" i="3"/>
  <c r="AI1171" i="3"/>
  <c r="AL1171" i="3"/>
  <c r="AM1171" i="3" s="1"/>
  <c r="AL1175" i="3"/>
  <c r="AM1175" i="3" s="1"/>
  <c r="AI1175" i="3"/>
  <c r="AI1179" i="3"/>
  <c r="AL1179" i="3"/>
  <c r="AM1179" i="3" s="1"/>
  <c r="AL1183" i="3"/>
  <c r="AM1183" i="3" s="1"/>
  <c r="AI1183" i="3"/>
  <c r="AI1187" i="3"/>
  <c r="AL1187" i="3"/>
  <c r="AM1187" i="3" s="1"/>
  <c r="AL1191" i="3"/>
  <c r="AM1191" i="3" s="1"/>
  <c r="AI1191" i="3"/>
  <c r="AI1195" i="3"/>
  <c r="AL1195" i="3"/>
  <c r="AM1195" i="3" s="1"/>
  <c r="AL1199" i="3"/>
  <c r="AM1199" i="3" s="1"/>
  <c r="AI1199" i="3"/>
  <c r="AI1203" i="3"/>
  <c r="AL1203" i="3"/>
  <c r="AM1203" i="3" s="1"/>
  <c r="AL1207" i="3"/>
  <c r="AM1207" i="3" s="1"/>
  <c r="AI1207" i="3"/>
  <c r="AI1211" i="3"/>
  <c r="AL1211" i="3"/>
  <c r="AM1211" i="3" s="1"/>
  <c r="AL1215" i="3"/>
  <c r="AM1215" i="3" s="1"/>
  <c r="AI1215" i="3"/>
  <c r="AI1233" i="3"/>
  <c r="AL1233" i="3"/>
  <c r="AM1233" i="3" s="1"/>
  <c r="AL1229" i="3"/>
  <c r="AM1229" i="3" s="1"/>
  <c r="AI1229" i="3"/>
  <c r="AI1225" i="3"/>
  <c r="AL1225" i="3"/>
  <c r="AM1225" i="3" s="1"/>
  <c r="AL1221" i="3"/>
  <c r="AM1221" i="3" s="1"/>
  <c r="AI1221" i="3"/>
  <c r="AI1217" i="3"/>
  <c r="AL1217" i="3"/>
  <c r="AM1217" i="3" s="1"/>
  <c r="AI1247" i="3"/>
  <c r="AL1247" i="3"/>
  <c r="AM1247" i="3" s="1"/>
  <c r="AI1243" i="3"/>
  <c r="AL1243" i="3"/>
  <c r="AM1243" i="3" s="1"/>
  <c r="AL1239" i="3"/>
  <c r="AM1239" i="3" s="1"/>
  <c r="AI1239" i="3"/>
  <c r="AI1261" i="3"/>
  <c r="AL1261" i="3"/>
  <c r="AM1261" i="3" s="1"/>
  <c r="AL1257" i="3"/>
  <c r="AM1257" i="3" s="1"/>
  <c r="AI1257" i="3"/>
  <c r="AI1253" i="3"/>
  <c r="AL1253" i="3"/>
  <c r="AM1253" i="3" s="1"/>
  <c r="AI1264" i="3"/>
  <c r="AL1264" i="3"/>
  <c r="AM1264" i="3" s="1"/>
  <c r="AI1279" i="3"/>
  <c r="AL1279" i="3"/>
  <c r="AM1279" i="3" s="1"/>
  <c r="AI1276" i="3"/>
  <c r="AL1276" i="3"/>
  <c r="AM1276" i="3" s="1"/>
  <c r="AL1273" i="3"/>
  <c r="AM1273" i="3" s="1"/>
  <c r="AI1273" i="3"/>
  <c r="AI1266" i="3"/>
  <c r="AL1266" i="3"/>
  <c r="AM1266" i="3" s="1"/>
  <c r="AI1288" i="3"/>
  <c r="AL1288" i="3"/>
  <c r="AM1288" i="3" s="1"/>
  <c r="AI1284" i="3"/>
  <c r="AL1284" i="3"/>
  <c r="AM1284" i="3" s="1"/>
  <c r="AI1295" i="3"/>
  <c r="AL1295" i="3"/>
  <c r="AM1295" i="3" s="1"/>
  <c r="AL1300" i="3"/>
  <c r="AM1300" i="3" s="1"/>
  <c r="AI1300" i="3"/>
  <c r="AI1307" i="3"/>
  <c r="AL1307" i="3"/>
  <c r="AM1307" i="3" s="1"/>
  <c r="AL1303" i="3"/>
  <c r="AM1303" i="3" s="1"/>
  <c r="AI1303" i="3"/>
  <c r="AL1345" i="3"/>
  <c r="AM1345" i="3" s="1"/>
  <c r="AI1345" i="3"/>
  <c r="AI1381" i="3"/>
  <c r="AL1381" i="3"/>
  <c r="AM1381" i="3" s="1"/>
  <c r="AL1377" i="3"/>
  <c r="AM1377" i="3" s="1"/>
  <c r="AI1377" i="3"/>
  <c r="AI1385" i="3"/>
  <c r="AL1385" i="3"/>
  <c r="AM1385" i="3" s="1"/>
  <c r="AI1409" i="3"/>
  <c r="AL1409" i="3"/>
  <c r="AM1409" i="3" s="1"/>
  <c r="AI1406" i="3"/>
  <c r="AL1406" i="3"/>
  <c r="AM1406" i="3" s="1"/>
  <c r="AL1403" i="3"/>
  <c r="AM1403" i="3" s="1"/>
  <c r="AI1403" i="3"/>
  <c r="AL1416" i="3"/>
  <c r="AM1416" i="3" s="1"/>
  <c r="AI1416" i="3"/>
  <c r="AI1412" i="3"/>
  <c r="AL1412" i="3"/>
  <c r="AM1412" i="3" s="1"/>
  <c r="AI1430" i="3"/>
  <c r="AL1430" i="3"/>
  <c r="AM1430" i="3" s="1"/>
  <c r="AI1426" i="3"/>
  <c r="AL1426" i="3"/>
  <c r="AM1426" i="3" s="1"/>
  <c r="AI1422" i="3"/>
  <c r="AL1422" i="3"/>
  <c r="AM1422" i="3" s="1"/>
  <c r="AI1449" i="3"/>
  <c r="AL1449" i="3"/>
  <c r="AM1449" i="3" s="1"/>
  <c r="AL372" i="3"/>
  <c r="AM372" i="3" s="1"/>
  <c r="AI372" i="3"/>
  <c r="AL17" i="3"/>
  <c r="AM17" i="3" s="1"/>
  <c r="AI17" i="3"/>
  <c r="AI29" i="3"/>
  <c r="AL29" i="3"/>
  <c r="AM29" i="3" s="1"/>
  <c r="AI71" i="3"/>
  <c r="AL71" i="3"/>
  <c r="AM71" i="3" s="1"/>
  <c r="AL146" i="3"/>
  <c r="AM146" i="3" s="1"/>
  <c r="AI146" i="3"/>
  <c r="AI177" i="3"/>
  <c r="AL177" i="3"/>
  <c r="AM177" i="3" s="1"/>
  <c r="AI165" i="3"/>
  <c r="AL165" i="3"/>
  <c r="AM165" i="3" s="1"/>
  <c r="AI204" i="3"/>
  <c r="AL204" i="3"/>
  <c r="AM204" i="3" s="1"/>
  <c r="AI193" i="3"/>
  <c r="AL193" i="3"/>
  <c r="AM193" i="3" s="1"/>
  <c r="AI186" i="3"/>
  <c r="AL186" i="3"/>
  <c r="AM186" i="3" s="1"/>
  <c r="AI284" i="3"/>
  <c r="AL284" i="3"/>
  <c r="AM284" i="3" s="1"/>
  <c r="AI276" i="3"/>
  <c r="AL276" i="3"/>
  <c r="AM276" i="3" s="1"/>
  <c r="AI268" i="3"/>
  <c r="AL268" i="3"/>
  <c r="AM268" i="3" s="1"/>
  <c r="AL286" i="3"/>
  <c r="AM286" i="3" s="1"/>
  <c r="AI286" i="3"/>
  <c r="AL295" i="3"/>
  <c r="AM295" i="3" s="1"/>
  <c r="AI295" i="3"/>
  <c r="AL317" i="3"/>
  <c r="AM317" i="3" s="1"/>
  <c r="AI317" i="3"/>
  <c r="AL337" i="3"/>
  <c r="AM337" i="3" s="1"/>
  <c r="AI337" i="3"/>
  <c r="AI329" i="3"/>
  <c r="AL329" i="3"/>
  <c r="AM329" i="3" s="1"/>
  <c r="AL325" i="3"/>
  <c r="AM325" i="3" s="1"/>
  <c r="AI325" i="3"/>
  <c r="AL321" i="3"/>
  <c r="AM321" i="3" s="1"/>
  <c r="AI321" i="3"/>
  <c r="AI356" i="3"/>
  <c r="AL356" i="3"/>
  <c r="AM356" i="3" s="1"/>
  <c r="AL393" i="3"/>
  <c r="AM393" i="3" s="1"/>
  <c r="AI393" i="3"/>
  <c r="AI386" i="3"/>
  <c r="AL386" i="3"/>
  <c r="AM386" i="3" s="1"/>
  <c r="AI448" i="3"/>
  <c r="AL448" i="3"/>
  <c r="AM448" i="3" s="1"/>
  <c r="AI431" i="3"/>
  <c r="AL431" i="3"/>
  <c r="AM431" i="3" s="1"/>
  <c r="AL423" i="3"/>
  <c r="AM423" i="3" s="1"/>
  <c r="AI423" i="3"/>
  <c r="AI415" i="3"/>
  <c r="AL415" i="3"/>
  <c r="AM415" i="3" s="1"/>
  <c r="AI410" i="3"/>
  <c r="AL410" i="3"/>
  <c r="AM410" i="3" s="1"/>
  <c r="AI399" i="3"/>
  <c r="AL399" i="3"/>
  <c r="AM399" i="3" s="1"/>
  <c r="AI499" i="3"/>
  <c r="AL499" i="3"/>
  <c r="AM499" i="3" s="1"/>
  <c r="AL509" i="3"/>
  <c r="AM509" i="3" s="1"/>
  <c r="AI509" i="3"/>
  <c r="AI523" i="3"/>
  <c r="AL523" i="3"/>
  <c r="AM523" i="3" s="1"/>
  <c r="AL534" i="3"/>
  <c r="AM534" i="3" s="1"/>
  <c r="AI534" i="3"/>
  <c r="AL524" i="3"/>
  <c r="AM524" i="3" s="1"/>
  <c r="AI524" i="3"/>
  <c r="AL642" i="3"/>
  <c r="AM642" i="3" s="1"/>
  <c r="AI642" i="3"/>
  <c r="AI717" i="3"/>
  <c r="AL717" i="3"/>
  <c r="AM717" i="3" s="1"/>
  <c r="AI709" i="3"/>
  <c r="AL709" i="3"/>
  <c r="AM709" i="3" s="1"/>
  <c r="AL697" i="3"/>
  <c r="AM697" i="3" s="1"/>
  <c r="AI697" i="3"/>
  <c r="AI690" i="3"/>
  <c r="AL690" i="3"/>
  <c r="AM690" i="3" s="1"/>
  <c r="AI678" i="3"/>
  <c r="AL678" i="3"/>
  <c r="AM678" i="3" s="1"/>
  <c r="AL667" i="3"/>
  <c r="AM667" i="3" s="1"/>
  <c r="AI667" i="3"/>
  <c r="AI659" i="3"/>
  <c r="AL659" i="3"/>
  <c r="AM659" i="3" s="1"/>
  <c r="AL651" i="3"/>
  <c r="AM651" i="3" s="1"/>
  <c r="AI651" i="3"/>
  <c r="AL772" i="3"/>
  <c r="AM772" i="3" s="1"/>
  <c r="AI772" i="3"/>
  <c r="AI793" i="3"/>
  <c r="AL793" i="3"/>
  <c r="AM793" i="3" s="1"/>
  <c r="AI784" i="3"/>
  <c r="AL784" i="3"/>
  <c r="AM784" i="3" s="1"/>
  <c r="AI778" i="3"/>
  <c r="AL778" i="3"/>
  <c r="AM778" i="3" s="1"/>
  <c r="AL848" i="3"/>
  <c r="AM848" i="3" s="1"/>
  <c r="AI848" i="3"/>
  <c r="AI832" i="3"/>
  <c r="AL832" i="3"/>
  <c r="AM832" i="3" s="1"/>
  <c r="AL930" i="3"/>
  <c r="AM930" i="3" s="1"/>
  <c r="AI930" i="3"/>
  <c r="AL936" i="3"/>
  <c r="AM936" i="3" s="1"/>
  <c r="AI936" i="3"/>
  <c r="AL944" i="3"/>
  <c r="AM944" i="3" s="1"/>
  <c r="AI944" i="3"/>
  <c r="AI956" i="3"/>
  <c r="AL956" i="3"/>
  <c r="AM956" i="3" s="1"/>
  <c r="AI964" i="3"/>
  <c r="AL964" i="3"/>
  <c r="AM964" i="3" s="1"/>
  <c r="AL972" i="3"/>
  <c r="AM972" i="3" s="1"/>
  <c r="AI972" i="3"/>
  <c r="AL976" i="3"/>
  <c r="AM976" i="3" s="1"/>
  <c r="AI976" i="3"/>
  <c r="AL984" i="3"/>
  <c r="AM984" i="3" s="1"/>
  <c r="AI984" i="3"/>
  <c r="AI992" i="3"/>
  <c r="AL992" i="3"/>
  <c r="AM992" i="3" s="1"/>
  <c r="AL1000" i="3"/>
  <c r="AM1000" i="3" s="1"/>
  <c r="AI1000" i="3"/>
  <c r="AL1008" i="3"/>
  <c r="AM1008" i="3" s="1"/>
  <c r="AI1008" i="3"/>
  <c r="AL1016" i="3"/>
  <c r="AM1016" i="3" s="1"/>
  <c r="AI1016" i="3"/>
  <c r="AL1024" i="3"/>
  <c r="AM1024" i="3" s="1"/>
  <c r="AI1024" i="3"/>
  <c r="AI1036" i="3"/>
  <c r="AL1036" i="3"/>
  <c r="AM1036" i="3" s="1"/>
  <c r="AI1044" i="3"/>
  <c r="AL1044" i="3"/>
  <c r="AM1044" i="3" s="1"/>
  <c r="AI1052" i="3"/>
  <c r="AL1052" i="3"/>
  <c r="AM1052" i="3" s="1"/>
  <c r="AI1060" i="3"/>
  <c r="AL1060" i="3"/>
  <c r="AM1060" i="3" s="1"/>
  <c r="AL1064" i="3"/>
  <c r="AM1064" i="3" s="1"/>
  <c r="AI1064" i="3"/>
  <c r="AL1072" i="3"/>
  <c r="AM1072" i="3" s="1"/>
  <c r="AI1072" i="3"/>
  <c r="AI1084" i="3"/>
  <c r="AL1084" i="3"/>
  <c r="AM1084" i="3" s="1"/>
  <c r="AI1092" i="3"/>
  <c r="AL1092" i="3"/>
  <c r="AM1092" i="3" s="1"/>
  <c r="AI1100" i="3"/>
  <c r="AL1100" i="3"/>
  <c r="AM1100" i="3" s="1"/>
  <c r="AI1108" i="3"/>
  <c r="AL1108" i="3"/>
  <c r="AM1108" i="3" s="1"/>
  <c r="AI1116" i="3"/>
  <c r="AL1116" i="3"/>
  <c r="AM1116" i="3" s="1"/>
  <c r="AI1124" i="3"/>
  <c r="AL1124" i="3"/>
  <c r="AM1124" i="3" s="1"/>
  <c r="AI1132" i="3"/>
  <c r="AL1132" i="3"/>
  <c r="AM1132" i="3" s="1"/>
  <c r="AI1140" i="3"/>
  <c r="AL1140" i="3"/>
  <c r="AM1140" i="3" s="1"/>
  <c r="AI1148" i="3"/>
  <c r="AL1148" i="3"/>
  <c r="AM1148" i="3" s="1"/>
  <c r="AI1156" i="3"/>
  <c r="AL1156" i="3"/>
  <c r="AM1156" i="3" s="1"/>
  <c r="AI1164" i="3"/>
  <c r="AL1164" i="3"/>
  <c r="AM1164" i="3" s="1"/>
  <c r="AI1172" i="3"/>
  <c r="AL1172" i="3"/>
  <c r="AM1172" i="3" s="1"/>
  <c r="AI1180" i="3"/>
  <c r="AL1180" i="3"/>
  <c r="AM1180" i="3" s="1"/>
  <c r="AI1188" i="3"/>
  <c r="AL1188" i="3"/>
  <c r="AM1188" i="3" s="1"/>
  <c r="AI1196" i="3"/>
  <c r="AL1196" i="3"/>
  <c r="AM1196" i="3" s="1"/>
  <c r="AL1200" i="3"/>
  <c r="AM1200" i="3" s="1"/>
  <c r="AI1200" i="3"/>
  <c r="AL1208" i="3"/>
  <c r="AM1208" i="3" s="1"/>
  <c r="AI1208" i="3"/>
  <c r="AI1236" i="3"/>
  <c r="AL1236" i="3"/>
  <c r="AM1236" i="3" s="1"/>
  <c r="AL1232" i="3"/>
  <c r="AM1232" i="3" s="1"/>
  <c r="AI1232" i="3"/>
  <c r="AL1224" i="3"/>
  <c r="AM1224" i="3" s="1"/>
  <c r="AI1224" i="3"/>
  <c r="AI1220" i="3"/>
  <c r="AL1220" i="3"/>
  <c r="AM1220" i="3" s="1"/>
  <c r="AL1216" i="3"/>
  <c r="AM1216" i="3" s="1"/>
  <c r="AI1216" i="3"/>
  <c r="AI1246" i="3"/>
  <c r="AL1246" i="3"/>
  <c r="AM1246" i="3" s="1"/>
  <c r="AL1242" i="3"/>
  <c r="AM1242" i="3" s="1"/>
  <c r="AI1242" i="3"/>
  <c r="AI1238" i="3"/>
  <c r="AL1238" i="3"/>
  <c r="AM1238" i="3" s="1"/>
  <c r="AL1260" i="3"/>
  <c r="AM1260" i="3" s="1"/>
  <c r="AI1260" i="3"/>
  <c r="AI1256" i="3"/>
  <c r="AL1256" i="3"/>
  <c r="AM1256" i="3" s="1"/>
  <c r="AI1252" i="3"/>
  <c r="AL1252" i="3"/>
  <c r="AM1252" i="3" s="1"/>
  <c r="AI1278" i="3"/>
  <c r="AL1278" i="3"/>
  <c r="AM1278" i="3" s="1"/>
  <c r="AL1275" i="3"/>
  <c r="AM1275" i="3" s="1"/>
  <c r="AI1275" i="3"/>
  <c r="AI1272" i="3"/>
  <c r="AL1272" i="3"/>
  <c r="AM1272" i="3" s="1"/>
  <c r="AI1269" i="3"/>
  <c r="AL1269" i="3"/>
  <c r="AM1269" i="3" s="1"/>
  <c r="AI1287" i="3"/>
  <c r="AL1287" i="3"/>
  <c r="AM1287" i="3" s="1"/>
  <c r="AI1283" i="3"/>
  <c r="AL1283" i="3"/>
  <c r="AM1283" i="3" s="1"/>
  <c r="AL1296" i="3"/>
  <c r="AM1296" i="3" s="1"/>
  <c r="AI1296" i="3"/>
  <c r="AL1310" i="3"/>
  <c r="AM1310" i="3" s="1"/>
  <c r="AI1310" i="3"/>
  <c r="AI1306" i="3"/>
  <c r="AL1306" i="3"/>
  <c r="AM1306" i="3" s="1"/>
  <c r="AI1302" i="3"/>
  <c r="AL1302" i="3"/>
  <c r="AM1302" i="3" s="1"/>
  <c r="AI1344" i="3"/>
  <c r="AL1344" i="3"/>
  <c r="AM1344" i="3" s="1"/>
  <c r="AL1380" i="3"/>
  <c r="AM1380" i="3" s="1"/>
  <c r="AI1380" i="3"/>
  <c r="AI1397" i="3"/>
  <c r="AL1397" i="3"/>
  <c r="AM1397" i="3" s="1"/>
  <c r="AL1405" i="3"/>
  <c r="AM1405" i="3" s="1"/>
  <c r="AI1405" i="3"/>
  <c r="AI1402" i="3"/>
  <c r="AL1402" i="3"/>
  <c r="AM1402" i="3" s="1"/>
  <c r="AI1399" i="3"/>
  <c r="AL1399" i="3"/>
  <c r="AM1399" i="3" s="1"/>
  <c r="AI1415" i="3"/>
  <c r="AL1415" i="3"/>
  <c r="AM1415" i="3" s="1"/>
  <c r="AI1411" i="3"/>
  <c r="AL1411" i="3"/>
  <c r="AM1411" i="3" s="1"/>
  <c r="AL1429" i="3"/>
  <c r="AM1429" i="3" s="1"/>
  <c r="AI1429" i="3"/>
  <c r="AI1425" i="3"/>
  <c r="AL1425" i="3"/>
  <c r="AM1425" i="3" s="1"/>
  <c r="AL1421" i="3"/>
  <c r="AM1421" i="3" s="1"/>
  <c r="AI1421" i="3"/>
  <c r="AL1448" i="3"/>
  <c r="AM1448" i="3" s="1"/>
  <c r="AI1448" i="3"/>
  <c r="AL16" i="3"/>
  <c r="AM16" i="3" s="1"/>
  <c r="AI16" i="3"/>
  <c r="AI20" i="3"/>
  <c r="AL20" i="3"/>
  <c r="AM20" i="3" s="1"/>
  <c r="AI28" i="3"/>
  <c r="AL28" i="3"/>
  <c r="AM28" i="3" s="1"/>
  <c r="AI24" i="3"/>
  <c r="AL24" i="3"/>
  <c r="AM24" i="3" s="1"/>
  <c r="AI33" i="3"/>
  <c r="AL33" i="3"/>
  <c r="AM33" i="3" s="1"/>
  <c r="AI74" i="3"/>
  <c r="AL74" i="3"/>
  <c r="AM74" i="3" s="1"/>
  <c r="AL70" i="3"/>
  <c r="AM70" i="3" s="1"/>
  <c r="AI70" i="3"/>
  <c r="AI153" i="3"/>
  <c r="AL153" i="3"/>
  <c r="AM153" i="3" s="1"/>
  <c r="AL149" i="3"/>
  <c r="AM149" i="3" s="1"/>
  <c r="AI149" i="3"/>
  <c r="AI145" i="3"/>
  <c r="AL145" i="3"/>
  <c r="AM145" i="3" s="1"/>
  <c r="AI161" i="3"/>
  <c r="AL161" i="3"/>
  <c r="AM161" i="3" s="1"/>
  <c r="AI176" i="3"/>
  <c r="AL176" i="3"/>
  <c r="AM176" i="3" s="1"/>
  <c r="AI172" i="3"/>
  <c r="AL172" i="3"/>
  <c r="AM172" i="3" s="1"/>
  <c r="AI168" i="3"/>
  <c r="AL168" i="3"/>
  <c r="AM168" i="3" s="1"/>
  <c r="AI183" i="3"/>
  <c r="AL183" i="3"/>
  <c r="AM183" i="3" s="1"/>
  <c r="AI206" i="3"/>
  <c r="AL206" i="3"/>
  <c r="AM206" i="3" s="1"/>
  <c r="AI203" i="3"/>
  <c r="AL203" i="3"/>
  <c r="AM203" i="3" s="1"/>
  <c r="AL200" i="3"/>
  <c r="AM200" i="3" s="1"/>
  <c r="AI200" i="3"/>
  <c r="AI196" i="3"/>
  <c r="AL196" i="3"/>
  <c r="AM196" i="3" s="1"/>
  <c r="AL192" i="3"/>
  <c r="AM192" i="3" s="1"/>
  <c r="AI192" i="3"/>
  <c r="AI189" i="3"/>
  <c r="AL189" i="3"/>
  <c r="AM189" i="3" s="1"/>
  <c r="AL258" i="3"/>
  <c r="AM258" i="3" s="1"/>
  <c r="AI258" i="3"/>
  <c r="AI283" i="3"/>
  <c r="AL283" i="3"/>
  <c r="AM283" i="3" s="1"/>
  <c r="AI279" i="3"/>
  <c r="AL279" i="3"/>
  <c r="AM279" i="3" s="1"/>
  <c r="AI275" i="3"/>
  <c r="AL275" i="3"/>
  <c r="AM275" i="3" s="1"/>
  <c r="AI271" i="3"/>
  <c r="AL271" i="3"/>
  <c r="AM271" i="3" s="1"/>
  <c r="AI267" i="3"/>
  <c r="AL267" i="3"/>
  <c r="AM267" i="3" s="1"/>
  <c r="AL263" i="3"/>
  <c r="AM263" i="3" s="1"/>
  <c r="AI263" i="3"/>
  <c r="AI289" i="3"/>
  <c r="AL289" i="3"/>
  <c r="AM289" i="3" s="1"/>
  <c r="AL297" i="3"/>
  <c r="AM297" i="3" s="1"/>
  <c r="AI297" i="3"/>
  <c r="AI294" i="3"/>
  <c r="AL294" i="3"/>
  <c r="AM294" i="3" s="1"/>
  <c r="AL313" i="3"/>
  <c r="AM313" i="3" s="1"/>
  <c r="AI313" i="3"/>
  <c r="AI318" i="3"/>
  <c r="AL318" i="3"/>
  <c r="AM318" i="3" s="1"/>
  <c r="AI340" i="3"/>
  <c r="AL340" i="3"/>
  <c r="AM340" i="3" s="1"/>
  <c r="AL336" i="3"/>
  <c r="AM336" i="3" s="1"/>
  <c r="AI336" i="3"/>
  <c r="AI332" i="3"/>
  <c r="AL332" i="3"/>
  <c r="AM332" i="3" s="1"/>
  <c r="AL328" i="3"/>
  <c r="AM328" i="3" s="1"/>
  <c r="AI328" i="3"/>
  <c r="AI324" i="3"/>
  <c r="AL324" i="3"/>
  <c r="AM324" i="3" s="1"/>
  <c r="AL320" i="3"/>
  <c r="AM320" i="3" s="1"/>
  <c r="AI320" i="3"/>
  <c r="AL371" i="3"/>
  <c r="AM371" i="3" s="1"/>
  <c r="AI371" i="3"/>
  <c r="AI367" i="3"/>
  <c r="AL367" i="3"/>
  <c r="AM367" i="3" s="1"/>
  <c r="AL363" i="3"/>
  <c r="AM363" i="3" s="1"/>
  <c r="AI363" i="3"/>
  <c r="AI359" i="3"/>
  <c r="AL359" i="3"/>
  <c r="AM359" i="3" s="1"/>
  <c r="AI355" i="3"/>
  <c r="AL355" i="3"/>
  <c r="AM355" i="3" s="1"/>
  <c r="AL378" i="3"/>
  <c r="AM378" i="3" s="1"/>
  <c r="AI378" i="3"/>
  <c r="AL374" i="3"/>
  <c r="AM374" i="3" s="1"/>
  <c r="AI374" i="3"/>
  <c r="AI392" i="3"/>
  <c r="AL392" i="3"/>
  <c r="AM392" i="3" s="1"/>
  <c r="AI388" i="3"/>
  <c r="AL388" i="3"/>
  <c r="AM388" i="3" s="1"/>
  <c r="AL385" i="3"/>
  <c r="AM385" i="3" s="1"/>
  <c r="AI385" i="3"/>
  <c r="AL382" i="3"/>
  <c r="AM382" i="3" s="1"/>
  <c r="AI382" i="3"/>
  <c r="AL451" i="3"/>
  <c r="AM451" i="3" s="1"/>
  <c r="AI451" i="3"/>
  <c r="AL447" i="3"/>
  <c r="AM447" i="3" s="1"/>
  <c r="AI447" i="3"/>
  <c r="AI444" i="3"/>
  <c r="AL444" i="3"/>
  <c r="AM444" i="3" s="1"/>
  <c r="AL441" i="3"/>
  <c r="AM441" i="3" s="1"/>
  <c r="AI441" i="3"/>
  <c r="AL436" i="3"/>
  <c r="AM436" i="3" s="1"/>
  <c r="AI436" i="3"/>
  <c r="AI433" i="3"/>
  <c r="AL433" i="3"/>
  <c r="AM433" i="3" s="1"/>
  <c r="AL428" i="3"/>
  <c r="AM428" i="3" s="1"/>
  <c r="AI428" i="3"/>
  <c r="AL425" i="3"/>
  <c r="AM425" i="3" s="1"/>
  <c r="AI425" i="3"/>
  <c r="AL420" i="3"/>
  <c r="AM420" i="3" s="1"/>
  <c r="AI420" i="3"/>
  <c r="AL417" i="3"/>
  <c r="AM417" i="3" s="1"/>
  <c r="AI417" i="3"/>
  <c r="AI412" i="3"/>
  <c r="AL412" i="3"/>
  <c r="AM412" i="3" s="1"/>
  <c r="AL409" i="3"/>
  <c r="AM409" i="3" s="1"/>
  <c r="AI409" i="3"/>
  <c r="AL405" i="3"/>
  <c r="AM405" i="3" s="1"/>
  <c r="AI405" i="3"/>
  <c r="AI401" i="3"/>
  <c r="AL401" i="3"/>
  <c r="AM401" i="3" s="1"/>
  <c r="AI398" i="3"/>
  <c r="AL398" i="3"/>
  <c r="AM398" i="3" s="1"/>
  <c r="AI456" i="3"/>
  <c r="AL456" i="3"/>
  <c r="AM456" i="3" s="1"/>
  <c r="AI515" i="3"/>
  <c r="AL515" i="3"/>
  <c r="AM515" i="3" s="1"/>
  <c r="AL512" i="3"/>
  <c r="AM512" i="3" s="1"/>
  <c r="AI512" i="3"/>
  <c r="AL505" i="3"/>
  <c r="AM505" i="3" s="1"/>
  <c r="AI505" i="3"/>
  <c r="AI502" i="3"/>
  <c r="AL502" i="3"/>
  <c r="AM502" i="3" s="1"/>
  <c r="AL539" i="3"/>
  <c r="AM539" i="3" s="1"/>
  <c r="AI539" i="3"/>
  <c r="AI536" i="3"/>
  <c r="AL536" i="3"/>
  <c r="AM536" i="3" s="1"/>
  <c r="AL533" i="3"/>
  <c r="AM533" i="3" s="1"/>
  <c r="AI533" i="3"/>
  <c r="AI530" i="3"/>
  <c r="AL530" i="3"/>
  <c r="AM530" i="3" s="1"/>
  <c r="AL543" i="3"/>
  <c r="AM543" i="3" s="1"/>
  <c r="AI543" i="3"/>
  <c r="AI545" i="3"/>
  <c r="AL545" i="3"/>
  <c r="AM545" i="3" s="1"/>
  <c r="AL641" i="3"/>
  <c r="AM641" i="3" s="1"/>
  <c r="AI641" i="3"/>
  <c r="AL723" i="3"/>
  <c r="AM723" i="3" s="1"/>
  <c r="AI723" i="3"/>
  <c r="AL719" i="3"/>
  <c r="AM719" i="3" s="1"/>
  <c r="AI719" i="3"/>
  <c r="AL716" i="3"/>
  <c r="AM716" i="3" s="1"/>
  <c r="AI716" i="3"/>
  <c r="AI712" i="3"/>
  <c r="AL712" i="3"/>
  <c r="AM712" i="3" s="1"/>
  <c r="AL708" i="3"/>
  <c r="AM708" i="3" s="1"/>
  <c r="AI708" i="3"/>
  <c r="AL704" i="3"/>
  <c r="AM704" i="3" s="1"/>
  <c r="AI704" i="3"/>
  <c r="AL700" i="3"/>
  <c r="AM700" i="3" s="1"/>
  <c r="AI700" i="3"/>
  <c r="AI696" i="3"/>
  <c r="AL696" i="3"/>
  <c r="AM696" i="3" s="1"/>
  <c r="AL693" i="3"/>
  <c r="AM693" i="3" s="1"/>
  <c r="AI693" i="3"/>
  <c r="AL689" i="3"/>
  <c r="AM689" i="3" s="1"/>
  <c r="AI689" i="3"/>
  <c r="AL685" i="3"/>
  <c r="AM685" i="3" s="1"/>
  <c r="AI685" i="3"/>
  <c r="AI681" i="3"/>
  <c r="AL681" i="3"/>
  <c r="AM681" i="3" s="1"/>
  <c r="AL677" i="3"/>
  <c r="AM677" i="3" s="1"/>
  <c r="AI677" i="3"/>
  <c r="AL673" i="3"/>
  <c r="AM673" i="3" s="1"/>
  <c r="AI673" i="3"/>
  <c r="AL669" i="3"/>
  <c r="AM669" i="3" s="1"/>
  <c r="AI669" i="3"/>
  <c r="AI666" i="3"/>
  <c r="AL666" i="3"/>
  <c r="AM666" i="3" s="1"/>
  <c r="AL662" i="3"/>
  <c r="AM662" i="3" s="1"/>
  <c r="AI662" i="3"/>
  <c r="AL658" i="3"/>
  <c r="AM658" i="3" s="1"/>
  <c r="AI658" i="3"/>
  <c r="AL654" i="3"/>
  <c r="AM654" i="3" s="1"/>
  <c r="AI654" i="3"/>
  <c r="AL731" i="3"/>
  <c r="AM731" i="3" s="1"/>
  <c r="AI731" i="3"/>
  <c r="AI727" i="3"/>
  <c r="AL727" i="3"/>
  <c r="AM727" i="3" s="1"/>
  <c r="AI743" i="3"/>
  <c r="AL743" i="3"/>
  <c r="AM743" i="3" s="1"/>
  <c r="AI819" i="3"/>
  <c r="AL819" i="3"/>
  <c r="AM819" i="3" s="1"/>
  <c r="AL815" i="3"/>
  <c r="AM815" i="3" s="1"/>
  <c r="AI815" i="3"/>
  <c r="AI792" i="3"/>
  <c r="AL792" i="3"/>
  <c r="AM792" i="3" s="1"/>
  <c r="AI787" i="3"/>
  <c r="AL787" i="3"/>
  <c r="AM787" i="3" s="1"/>
  <c r="AI780" i="3"/>
  <c r="AL780" i="3"/>
  <c r="AM780" i="3" s="1"/>
  <c r="AL777" i="3"/>
  <c r="AM777" i="3" s="1"/>
  <c r="AI777" i="3"/>
  <c r="AL774" i="3"/>
  <c r="AM774" i="3" s="1"/>
  <c r="AI774" i="3"/>
  <c r="AL863" i="3"/>
  <c r="AM863" i="3" s="1"/>
  <c r="AI863" i="3"/>
  <c r="AI860" i="3"/>
  <c r="AL860" i="3"/>
  <c r="AM860" i="3" s="1"/>
  <c r="AL857" i="3"/>
  <c r="AM857" i="3" s="1"/>
  <c r="AI857" i="3"/>
  <c r="AI854" i="3"/>
  <c r="AL854" i="3"/>
  <c r="AM854" i="3" s="1"/>
  <c r="AI847" i="3"/>
  <c r="AL847" i="3"/>
  <c r="AM847" i="3" s="1"/>
  <c r="AL844" i="3"/>
  <c r="AM844" i="3" s="1"/>
  <c r="AI844" i="3"/>
  <c r="AI841" i="3"/>
  <c r="AL841" i="3"/>
  <c r="AM841" i="3" s="1"/>
  <c r="AL838" i="3"/>
  <c r="AM838" i="3" s="1"/>
  <c r="AI838" i="3"/>
  <c r="AI828" i="3"/>
  <c r="AL828" i="3"/>
  <c r="AM828" i="3" s="1"/>
  <c r="AL825" i="3"/>
  <c r="AM825" i="3" s="1"/>
  <c r="AI825" i="3"/>
  <c r="AI822" i="3"/>
  <c r="AL822" i="3"/>
  <c r="AM822" i="3" s="1"/>
  <c r="AI929" i="3"/>
  <c r="AL929" i="3"/>
  <c r="AM929" i="3" s="1"/>
  <c r="AI932" i="3"/>
  <c r="AL932" i="3"/>
  <c r="AM932" i="3" s="1"/>
  <c r="AI937" i="3"/>
  <c r="AL937" i="3"/>
  <c r="AM937" i="3" s="1"/>
  <c r="AL941" i="3"/>
  <c r="AM941" i="3" s="1"/>
  <c r="AI941" i="3"/>
  <c r="AI945" i="3"/>
  <c r="AL945" i="3"/>
  <c r="AM945" i="3" s="1"/>
  <c r="AL949" i="3"/>
  <c r="AM949" i="3" s="1"/>
  <c r="AI949" i="3"/>
  <c r="AI953" i="3"/>
  <c r="AL953" i="3"/>
  <c r="AM953" i="3" s="1"/>
  <c r="AL957" i="3"/>
  <c r="AM957" i="3" s="1"/>
  <c r="AI957" i="3"/>
  <c r="AI961" i="3"/>
  <c r="AL961" i="3"/>
  <c r="AM961" i="3" s="1"/>
  <c r="AL965" i="3"/>
  <c r="AM965" i="3" s="1"/>
  <c r="AI965" i="3"/>
  <c r="AL969" i="3"/>
  <c r="AM969" i="3" s="1"/>
  <c r="AI969" i="3"/>
  <c r="AL973" i="3"/>
  <c r="AM973" i="3" s="1"/>
  <c r="AI973" i="3"/>
  <c r="AI977" i="3"/>
  <c r="AL977" i="3"/>
  <c r="AM977" i="3" s="1"/>
  <c r="AL981" i="3"/>
  <c r="AM981" i="3" s="1"/>
  <c r="AI981" i="3"/>
  <c r="AI985" i="3"/>
  <c r="AL985" i="3"/>
  <c r="AM985" i="3" s="1"/>
  <c r="AI989" i="3"/>
  <c r="AL989" i="3"/>
  <c r="AM989" i="3" s="1"/>
  <c r="AI993" i="3"/>
  <c r="AL993" i="3"/>
  <c r="AM993" i="3" s="1"/>
  <c r="AL997" i="3"/>
  <c r="AM997" i="3" s="1"/>
  <c r="AI997" i="3"/>
  <c r="AL1001" i="3"/>
  <c r="AM1001" i="3" s="1"/>
  <c r="AI1001" i="3"/>
  <c r="AL1005" i="3"/>
  <c r="AM1005" i="3" s="1"/>
  <c r="AI1005" i="3"/>
  <c r="AI1009" i="3"/>
  <c r="AL1009" i="3"/>
  <c r="AM1009" i="3" s="1"/>
  <c r="AL1013" i="3"/>
  <c r="AM1013" i="3" s="1"/>
  <c r="AI1013" i="3"/>
  <c r="AI1017" i="3"/>
  <c r="AL1017" i="3"/>
  <c r="AM1017" i="3" s="1"/>
  <c r="AL1021" i="3"/>
  <c r="AM1021" i="3" s="1"/>
  <c r="AI1021" i="3"/>
  <c r="AI1025" i="3"/>
  <c r="AL1025" i="3"/>
  <c r="AM1025" i="3" s="1"/>
  <c r="AL1029" i="3"/>
  <c r="AM1029" i="3" s="1"/>
  <c r="AI1029" i="3"/>
  <c r="AI1033" i="3"/>
  <c r="AL1033" i="3"/>
  <c r="AM1033" i="3" s="1"/>
  <c r="AL1037" i="3"/>
  <c r="AM1037" i="3" s="1"/>
  <c r="AI1037" i="3"/>
  <c r="AI1041" i="3"/>
  <c r="AL1041" i="3"/>
  <c r="AM1041" i="3" s="1"/>
  <c r="AL1045" i="3"/>
  <c r="AM1045" i="3" s="1"/>
  <c r="AI1045" i="3"/>
  <c r="AI1049" i="3"/>
  <c r="AL1049" i="3"/>
  <c r="AM1049" i="3" s="1"/>
  <c r="AL1053" i="3"/>
  <c r="AM1053" i="3" s="1"/>
  <c r="AI1053" i="3"/>
  <c r="AI1057" i="3"/>
  <c r="AL1057" i="3"/>
  <c r="AM1057" i="3" s="1"/>
  <c r="AL1061" i="3"/>
  <c r="AM1061" i="3" s="1"/>
  <c r="AI1061" i="3"/>
  <c r="AI1065" i="3"/>
  <c r="AL1065" i="3"/>
  <c r="AM1065" i="3" s="1"/>
  <c r="AL1069" i="3"/>
  <c r="AM1069" i="3" s="1"/>
  <c r="AI1069" i="3"/>
  <c r="AI1073" i="3"/>
  <c r="AL1073" i="3"/>
  <c r="AM1073" i="3" s="1"/>
  <c r="AL1077" i="3"/>
  <c r="AM1077" i="3" s="1"/>
  <c r="AI1077" i="3"/>
  <c r="AI1081" i="3"/>
  <c r="AL1081" i="3"/>
  <c r="AM1081" i="3" s="1"/>
  <c r="AL1085" i="3"/>
  <c r="AM1085" i="3" s="1"/>
  <c r="AI1085" i="3"/>
  <c r="AI1089" i="3"/>
  <c r="AL1089" i="3"/>
  <c r="AM1089" i="3" s="1"/>
  <c r="AL1093" i="3"/>
  <c r="AM1093" i="3" s="1"/>
  <c r="AI1093" i="3"/>
  <c r="AI1097" i="3"/>
  <c r="AL1097" i="3"/>
  <c r="AM1097" i="3" s="1"/>
  <c r="AL1101" i="3"/>
  <c r="AM1101" i="3" s="1"/>
  <c r="AI1101" i="3"/>
  <c r="AI1105" i="3"/>
  <c r="AL1105" i="3"/>
  <c r="AM1105" i="3" s="1"/>
  <c r="AL1109" i="3"/>
  <c r="AM1109" i="3" s="1"/>
  <c r="AI1109" i="3"/>
  <c r="AI1113" i="3"/>
  <c r="AL1113" i="3"/>
  <c r="AM1113" i="3" s="1"/>
  <c r="AL1117" i="3"/>
  <c r="AM1117" i="3" s="1"/>
  <c r="AI1117" i="3"/>
  <c r="AI1121" i="3"/>
  <c r="AL1121" i="3"/>
  <c r="AM1121" i="3" s="1"/>
  <c r="AL1125" i="3"/>
  <c r="AM1125" i="3" s="1"/>
  <c r="AI1125" i="3"/>
  <c r="AI1129" i="3"/>
  <c r="AL1129" i="3"/>
  <c r="AM1129" i="3" s="1"/>
  <c r="AL1133" i="3"/>
  <c r="AM1133" i="3" s="1"/>
  <c r="AI1133" i="3"/>
  <c r="AI1137" i="3"/>
  <c r="AL1137" i="3"/>
  <c r="AM1137" i="3" s="1"/>
  <c r="AL1141" i="3"/>
  <c r="AM1141" i="3" s="1"/>
  <c r="AI1141" i="3"/>
  <c r="AI1145" i="3"/>
  <c r="AL1145" i="3"/>
  <c r="AM1145" i="3" s="1"/>
  <c r="AL1149" i="3"/>
  <c r="AM1149" i="3" s="1"/>
  <c r="AI1149" i="3"/>
  <c r="AI1153" i="3"/>
  <c r="AL1153" i="3"/>
  <c r="AM1153" i="3" s="1"/>
  <c r="AL1157" i="3"/>
  <c r="AM1157" i="3" s="1"/>
  <c r="AI1157" i="3"/>
  <c r="AI1161" i="3"/>
  <c r="AL1161" i="3"/>
  <c r="AM1161" i="3" s="1"/>
  <c r="AL1165" i="3"/>
  <c r="AM1165" i="3" s="1"/>
  <c r="AI1165" i="3"/>
  <c r="AI1169" i="3"/>
  <c r="AL1169" i="3"/>
  <c r="AM1169" i="3" s="1"/>
  <c r="AL1173" i="3"/>
  <c r="AM1173" i="3" s="1"/>
  <c r="AI1173" i="3"/>
  <c r="AI1177" i="3"/>
  <c r="AL1177" i="3"/>
  <c r="AM1177" i="3" s="1"/>
  <c r="AL1181" i="3"/>
  <c r="AM1181" i="3" s="1"/>
  <c r="AI1181" i="3"/>
  <c r="AI1185" i="3"/>
  <c r="AL1185" i="3"/>
  <c r="AM1185" i="3" s="1"/>
  <c r="AL1189" i="3"/>
  <c r="AM1189" i="3" s="1"/>
  <c r="AI1189" i="3"/>
  <c r="AI1193" i="3"/>
  <c r="AL1193" i="3"/>
  <c r="AM1193" i="3" s="1"/>
  <c r="AL1197" i="3"/>
  <c r="AM1197" i="3" s="1"/>
  <c r="AI1197" i="3"/>
  <c r="AI1201" i="3"/>
  <c r="AL1201" i="3"/>
  <c r="AM1201" i="3" s="1"/>
  <c r="AL1205" i="3"/>
  <c r="AM1205" i="3" s="1"/>
  <c r="AI1205" i="3"/>
  <c r="AI1209" i="3"/>
  <c r="AL1209" i="3"/>
  <c r="AM1209" i="3" s="1"/>
  <c r="AL1213" i="3"/>
  <c r="AM1213" i="3" s="1"/>
  <c r="AI1213" i="3"/>
  <c r="AI1235" i="3"/>
  <c r="AL1235" i="3"/>
  <c r="AM1235" i="3" s="1"/>
  <c r="AL1231" i="3"/>
  <c r="AM1231" i="3" s="1"/>
  <c r="AI1231" i="3"/>
  <c r="AI1227" i="3"/>
  <c r="AL1227" i="3"/>
  <c r="AM1227" i="3" s="1"/>
  <c r="AL1223" i="3"/>
  <c r="AM1223" i="3" s="1"/>
  <c r="AI1223" i="3"/>
  <c r="AI1219" i="3"/>
  <c r="AL1219" i="3"/>
  <c r="AM1219" i="3" s="1"/>
  <c r="AL1237" i="3"/>
  <c r="AM1237" i="3" s="1"/>
  <c r="AI1237" i="3"/>
  <c r="AI1245" i="3"/>
  <c r="AL1245" i="3"/>
  <c r="AM1245" i="3" s="1"/>
  <c r="AI1241" i="3"/>
  <c r="AL1241" i="3"/>
  <c r="AM1241" i="3" s="1"/>
  <c r="AI1249" i="3"/>
  <c r="AL1249" i="3"/>
  <c r="AM1249" i="3" s="1"/>
  <c r="AI1259" i="3"/>
  <c r="AL1259" i="3"/>
  <c r="AM1259" i="3" s="1"/>
  <c r="AI1255" i="3"/>
  <c r="AL1255" i="3"/>
  <c r="AM1255" i="3" s="1"/>
  <c r="AL1251" i="3"/>
  <c r="AM1251" i="3" s="1"/>
  <c r="AI1251" i="3"/>
  <c r="AI1281" i="3"/>
  <c r="AL1281" i="3"/>
  <c r="AM1281" i="3" s="1"/>
  <c r="AI1274" i="3"/>
  <c r="AL1274" i="3"/>
  <c r="AM1274" i="3" s="1"/>
  <c r="AI1271" i="3"/>
  <c r="AL1271" i="3"/>
  <c r="AM1271" i="3" s="1"/>
  <c r="AI1268" i="3"/>
  <c r="AL1268" i="3"/>
  <c r="AM1268" i="3" s="1"/>
  <c r="AL1265" i="3"/>
  <c r="AM1265" i="3" s="1"/>
  <c r="AI1265" i="3"/>
  <c r="AL1286" i="3"/>
  <c r="AM1286" i="3" s="1"/>
  <c r="AI1286" i="3"/>
  <c r="AI1282" i="3"/>
  <c r="AL1282" i="3"/>
  <c r="AM1282" i="3" s="1"/>
  <c r="AI1298" i="3"/>
  <c r="AL1298" i="3"/>
  <c r="AM1298" i="3" s="1"/>
  <c r="AI1309" i="3"/>
  <c r="AL1309" i="3"/>
  <c r="AM1309" i="3" s="1"/>
  <c r="AI1305" i="3"/>
  <c r="AL1305" i="3"/>
  <c r="AM1305" i="3" s="1"/>
  <c r="AI1301" i="3"/>
  <c r="AL1301" i="3"/>
  <c r="AM1301" i="3" s="1"/>
  <c r="AI1343" i="3"/>
  <c r="AL1343" i="3"/>
  <c r="AM1343" i="3" s="1"/>
  <c r="AI1379" i="3"/>
  <c r="AL1379" i="3"/>
  <c r="AM1379" i="3" s="1"/>
  <c r="AI1375" i="3"/>
  <c r="AL1375" i="3"/>
  <c r="AM1375" i="3" s="1"/>
  <c r="AI1404" i="3"/>
  <c r="AL1404" i="3"/>
  <c r="AM1404" i="3" s="1"/>
  <c r="AI1401" i="3"/>
  <c r="AL1401" i="3"/>
  <c r="AM1401" i="3" s="1"/>
  <c r="AL1398" i="3"/>
  <c r="AM1398" i="3" s="1"/>
  <c r="AI1398" i="3"/>
  <c r="AI1414" i="3"/>
  <c r="AL1414" i="3"/>
  <c r="AM1414" i="3" s="1"/>
  <c r="AI1420" i="3"/>
  <c r="AL1420" i="3"/>
  <c r="AM1420" i="3" s="1"/>
  <c r="AI1428" i="3"/>
  <c r="AL1428" i="3"/>
  <c r="AM1428" i="3" s="1"/>
  <c r="AL1424" i="3"/>
  <c r="AM1424" i="3" s="1"/>
  <c r="AI1424" i="3"/>
  <c r="AL1445" i="3"/>
  <c r="AM1445" i="3" s="1"/>
  <c r="AI1445" i="3"/>
  <c r="AI1447" i="3"/>
  <c r="AL1447" i="3"/>
  <c r="AM1447" i="3" s="1"/>
  <c r="AJ1298" i="3"/>
  <c r="AK1298" i="3" s="1"/>
  <c r="AJ1299" i="3"/>
  <c r="AK1299" i="3" s="1"/>
  <c r="AG1298" i="3"/>
  <c r="AG1299" i="3"/>
  <c r="AJ500" i="3" l="1"/>
  <c r="AK500" i="3" s="1"/>
  <c r="AJ501" i="3"/>
  <c r="AK501" i="3" s="1"/>
  <c r="AJ502" i="3"/>
  <c r="AK502" i="3" s="1"/>
  <c r="AJ504" i="3"/>
  <c r="AK504" i="3" s="1"/>
  <c r="AJ505" i="3"/>
  <c r="AK505" i="3" s="1"/>
  <c r="AJ506" i="3"/>
  <c r="AK506" i="3" s="1"/>
  <c r="AJ507" i="3"/>
  <c r="AK507" i="3" s="1"/>
  <c r="AJ509" i="3"/>
  <c r="AK509" i="3" s="1"/>
  <c r="AJ510" i="3"/>
  <c r="AK510" i="3" s="1"/>
  <c r="AJ511" i="3"/>
  <c r="AK511" i="3" s="1"/>
  <c r="AJ512" i="3"/>
  <c r="AK512" i="3" s="1"/>
  <c r="AJ514" i="3"/>
  <c r="AK514" i="3" s="1"/>
  <c r="AJ515" i="3"/>
  <c r="AK515" i="3" s="1"/>
  <c r="AJ516" i="3"/>
  <c r="AK516" i="3" s="1"/>
  <c r="AJ517" i="3"/>
  <c r="AK517" i="3" s="1"/>
  <c r="AJ499" i="3"/>
  <c r="AK499" i="3" s="1"/>
  <c r="AG500" i="3"/>
  <c r="AG501" i="3"/>
  <c r="AG502" i="3"/>
  <c r="AG504" i="3"/>
  <c r="AG505" i="3"/>
  <c r="AG506" i="3"/>
  <c r="AG507" i="3"/>
  <c r="AG509" i="3"/>
  <c r="AG510" i="3"/>
  <c r="AG511" i="3"/>
  <c r="AG512" i="3"/>
  <c r="AG514" i="3"/>
  <c r="AG515" i="3"/>
  <c r="AG516" i="3"/>
  <c r="AG517" i="3"/>
  <c r="AG499" i="3"/>
  <c r="AJ467" i="3"/>
  <c r="AK467" i="3" s="1"/>
  <c r="AJ466" i="3"/>
  <c r="AK466" i="3" s="1"/>
  <c r="AG467" i="3"/>
  <c r="AG466" i="3"/>
  <c r="AJ165" i="3"/>
  <c r="AK165" i="3" s="1"/>
  <c r="AJ166" i="3"/>
  <c r="AK166" i="3" s="1"/>
  <c r="AJ167" i="3"/>
  <c r="AK167" i="3" s="1"/>
  <c r="AJ168" i="3"/>
  <c r="AK168" i="3" s="1"/>
  <c r="AJ169" i="3"/>
  <c r="AK169" i="3" s="1"/>
  <c r="AJ170" i="3"/>
  <c r="AK170" i="3" s="1"/>
  <c r="AJ171" i="3"/>
  <c r="AK171" i="3" s="1"/>
  <c r="AJ172" i="3"/>
  <c r="AK172" i="3" s="1"/>
  <c r="AJ173" i="3"/>
  <c r="AK173" i="3" s="1"/>
  <c r="AJ174" i="3"/>
  <c r="AK174" i="3" s="1"/>
  <c r="AJ175" i="3"/>
  <c r="AK175" i="3" s="1"/>
  <c r="AJ176" i="3"/>
  <c r="AK176" i="3" s="1"/>
  <c r="AJ177" i="3"/>
  <c r="AK177" i="3" s="1"/>
  <c r="AJ164" i="3"/>
  <c r="AK164" i="3" s="1"/>
  <c r="AG171" i="3"/>
  <c r="AG172" i="3"/>
  <c r="AG173" i="3"/>
  <c r="AG174" i="3"/>
  <c r="AG175" i="3"/>
  <c r="AG176" i="3"/>
  <c r="AG177" i="3"/>
  <c r="AG165" i="3"/>
  <c r="AG166" i="3"/>
  <c r="AG167" i="3"/>
  <c r="AG168" i="3"/>
  <c r="AG169" i="3"/>
  <c r="AG170" i="3"/>
  <c r="AG164" i="3"/>
  <c r="AJ160" i="3"/>
  <c r="AK160" i="3" s="1"/>
  <c r="AJ161" i="3"/>
  <c r="AK161" i="3" s="1"/>
  <c r="AJ162" i="3"/>
  <c r="AK162" i="3" s="1"/>
  <c r="AJ163" i="3"/>
  <c r="AK163" i="3" s="1"/>
  <c r="AJ159" i="3"/>
  <c r="AK159" i="3" s="1"/>
  <c r="AG159" i="3"/>
  <c r="AG160" i="3"/>
  <c r="AG161" i="3"/>
  <c r="AG162" i="3"/>
  <c r="AG163" i="3"/>
  <c r="AG157" i="3"/>
  <c r="AG158" i="3"/>
  <c r="AG156" i="3"/>
  <c r="AJ70" i="3" l="1"/>
  <c r="AK70" i="3" s="1"/>
  <c r="AJ71" i="3"/>
  <c r="AK71" i="3" s="1"/>
  <c r="AJ72" i="3"/>
  <c r="AK72" i="3" s="1"/>
  <c r="AJ73" i="3"/>
  <c r="AK73" i="3" s="1"/>
  <c r="AJ74" i="3"/>
  <c r="AK74" i="3" s="1"/>
  <c r="AJ75" i="3"/>
  <c r="AK75" i="3" s="1"/>
  <c r="AJ76" i="3"/>
  <c r="AK76" i="3" s="1"/>
  <c r="AJ69" i="3"/>
  <c r="AK69" i="3" s="1"/>
  <c r="AG69" i="3"/>
  <c r="AG70" i="3"/>
  <c r="AG71" i="3"/>
  <c r="AG72" i="3"/>
  <c r="AG73" i="3"/>
  <c r="AG74" i="3"/>
  <c r="AG75" i="3"/>
  <c r="AG76" i="3"/>
  <c r="AJ15" i="3"/>
  <c r="AK15" i="3" s="1"/>
  <c r="AJ16" i="3"/>
  <c r="AK16" i="3" s="1"/>
  <c r="AJ17" i="3"/>
  <c r="AK17" i="3" s="1"/>
  <c r="AG15" i="3"/>
  <c r="AG16" i="3"/>
  <c r="AG17" i="3"/>
  <c r="AJ1419" i="3"/>
  <c r="AK1419" i="3" s="1"/>
  <c r="O1419" i="3"/>
  <c r="AG1419" i="3"/>
  <c r="AZ1419" i="3"/>
  <c r="CQ1419" i="3"/>
  <c r="CK1419" i="3"/>
  <c r="CL1419" i="3" s="1"/>
  <c r="BY1419" i="3"/>
  <c r="BZ1419" i="3" s="1"/>
  <c r="AJ1374" i="3"/>
  <c r="AK1374" i="3" s="1"/>
  <c r="AJ1375" i="3"/>
  <c r="AK1375" i="3" s="1"/>
  <c r="AJ1376" i="3"/>
  <c r="AK1376" i="3" s="1"/>
  <c r="AJ1377" i="3"/>
  <c r="AK1377" i="3" s="1"/>
  <c r="AJ1378" i="3"/>
  <c r="AK1378" i="3" s="1"/>
  <c r="AJ1379" i="3"/>
  <c r="AK1379" i="3" s="1"/>
  <c r="AJ1380" i="3"/>
  <c r="AK1380" i="3" s="1"/>
  <c r="AJ1381" i="3"/>
  <c r="AK1381" i="3" s="1"/>
  <c r="AJ1373" i="3"/>
  <c r="AK1373" i="3" s="1"/>
  <c r="O1374" i="3"/>
  <c r="O1375" i="3"/>
  <c r="O1376" i="3"/>
  <c r="O1377" i="3"/>
  <c r="O1378" i="3"/>
  <c r="O1379" i="3"/>
  <c r="O1380" i="3"/>
  <c r="O1381" i="3"/>
  <c r="O1373" i="3"/>
  <c r="AG1381" i="3"/>
  <c r="AG1380" i="3"/>
  <c r="AG1379" i="3"/>
  <c r="AG1378" i="3"/>
  <c r="AG1377" i="3"/>
  <c r="AG1376" i="3"/>
  <c r="AG1374" i="3"/>
  <c r="AG1375" i="3"/>
  <c r="AG1373" i="3"/>
  <c r="CQ1373" i="3"/>
  <c r="CQ1374" i="3"/>
  <c r="CQ1375" i="3"/>
  <c r="CQ1376" i="3"/>
  <c r="CQ1377" i="3"/>
  <c r="CQ1378" i="3"/>
  <c r="CQ1379" i="3"/>
  <c r="CQ1380" i="3"/>
  <c r="CQ1381" i="3"/>
  <c r="CK1377" i="3"/>
  <c r="CL1377" i="3" s="1"/>
  <c r="CK1378" i="3"/>
  <c r="CL1378" i="3" s="1"/>
  <c r="CK1376" i="3"/>
  <c r="CL1376" i="3" s="1"/>
  <c r="AZ1374" i="3"/>
  <c r="AZ1375" i="3"/>
  <c r="AZ1376" i="3"/>
  <c r="AZ1377" i="3"/>
  <c r="AZ1378" i="3"/>
  <c r="AZ1379" i="3"/>
  <c r="AZ1380" i="3"/>
  <c r="AZ1381" i="3"/>
  <c r="BZ1381" i="3"/>
  <c r="BZ1380" i="3"/>
  <c r="BZ1379" i="3"/>
  <c r="BZ1375" i="3"/>
  <c r="BZ1374" i="3"/>
  <c r="BZ1373" i="3"/>
  <c r="BY1377" i="3"/>
  <c r="BZ1377" i="3" s="1"/>
  <c r="BY1378" i="3"/>
  <c r="BZ1378" i="3" s="1"/>
  <c r="BY1376" i="3"/>
  <c r="BZ1376" i="3" s="1"/>
  <c r="AZ1373" i="3"/>
  <c r="O179" i="3"/>
  <c r="O180" i="3"/>
  <c r="O181" i="3"/>
  <c r="O182" i="3"/>
  <c r="CQ179" i="3"/>
  <c r="CQ180" i="3"/>
  <c r="CQ181" i="3"/>
  <c r="CQ182" i="3"/>
  <c r="AZ179" i="3"/>
  <c r="AZ180" i="3"/>
  <c r="AZ181" i="3"/>
  <c r="AZ182" i="3"/>
  <c r="CK182" i="3"/>
  <c r="CL182" i="3" s="1"/>
  <c r="BY182" i="3"/>
  <c r="BZ182" i="3" s="1"/>
  <c r="CK181" i="3"/>
  <c r="CL181" i="3" s="1"/>
  <c r="BY181" i="3"/>
  <c r="BZ181" i="3" s="1"/>
  <c r="CK180" i="3"/>
  <c r="CL180" i="3" s="1"/>
  <c r="BY180" i="3"/>
  <c r="BZ180" i="3" s="1"/>
  <c r="CK179" i="3"/>
  <c r="CL179" i="3" s="1"/>
  <c r="BY179" i="3"/>
  <c r="BZ179" i="3" s="1"/>
  <c r="O178" i="3"/>
  <c r="CK178" i="3"/>
  <c r="CL178" i="3" s="1"/>
  <c r="CQ178" i="3"/>
  <c r="BY178" i="3"/>
  <c r="BZ178" i="3" s="1"/>
  <c r="AZ178" i="3"/>
  <c r="O142" i="3"/>
  <c r="O143" i="3"/>
  <c r="CP142" i="3"/>
  <c r="CQ142" i="3"/>
  <c r="CP143" i="3"/>
  <c r="CQ143" i="3"/>
  <c r="AZ143" i="3"/>
  <c r="AZ142" i="3"/>
  <c r="CP1376" i="3" l="1"/>
  <c r="CR1376" i="3" s="1"/>
  <c r="CS1376" i="3" s="1"/>
  <c r="CP1419" i="3"/>
  <c r="CR1419" i="3" s="1"/>
  <c r="CP1378" i="3"/>
  <c r="CR1378" i="3" s="1"/>
  <c r="CS1378" i="3" s="1"/>
  <c r="CP1377" i="3"/>
  <c r="CR1377" i="3" s="1"/>
  <c r="CS1377" i="3" s="1"/>
  <c r="CL1380" i="3"/>
  <c r="CP1380" i="3" s="1"/>
  <c r="CR1380" i="3" s="1"/>
  <c r="CL1373" i="3"/>
  <c r="CP1373" i="3" s="1"/>
  <c r="CR1373" i="3" s="1"/>
  <c r="CL1379" i="3"/>
  <c r="CP1379" i="3" s="1"/>
  <c r="CR1379" i="3" s="1"/>
  <c r="CL1375" i="3"/>
  <c r="CP1375" i="3" s="1"/>
  <c r="CR1375" i="3" s="1"/>
  <c r="CP181" i="3"/>
  <c r="CR181" i="3" s="1"/>
  <c r="CS181" i="3" s="1"/>
  <c r="CL1374" i="3"/>
  <c r="CP1374" i="3" s="1"/>
  <c r="CR1374" i="3" s="1"/>
  <c r="CL1381" i="3"/>
  <c r="CP1381" i="3" s="1"/>
  <c r="CR1381" i="3" s="1"/>
  <c r="CP180" i="3"/>
  <c r="CR180" i="3" s="1"/>
  <c r="CP179" i="3"/>
  <c r="CR179" i="3" s="1"/>
  <c r="CS179" i="3" s="1"/>
  <c r="CP182" i="3"/>
  <c r="CR182" i="3" s="1"/>
  <c r="CP178" i="3"/>
  <c r="CR178" i="3" s="1"/>
  <c r="CR143" i="3"/>
  <c r="CS143" i="3" s="1"/>
  <c r="CR142" i="3"/>
  <c r="O16" i="3"/>
  <c r="O17" i="3"/>
  <c r="CQ17" i="3"/>
  <c r="CP17" i="3"/>
  <c r="AZ17" i="3"/>
  <c r="O15" i="3"/>
  <c r="CQ15" i="3"/>
  <c r="CQ16" i="3"/>
  <c r="CK16" i="3"/>
  <c r="CL16" i="3" s="1"/>
  <c r="BY16" i="3"/>
  <c r="BZ16" i="3" s="1"/>
  <c r="AZ16" i="3"/>
  <c r="CK15" i="3"/>
  <c r="CL15" i="3" s="1"/>
  <c r="BY15" i="3"/>
  <c r="BZ15" i="3" s="1"/>
  <c r="AZ15" i="3"/>
  <c r="CS1419" i="3" l="1"/>
  <c r="CS1380" i="3"/>
  <c r="CS1381" i="3"/>
  <c r="CS1379" i="3"/>
  <c r="CS1373" i="3"/>
  <c r="CS1374" i="3"/>
  <c r="CS1375" i="3"/>
  <c r="CS180" i="3"/>
  <c r="CS182" i="3"/>
  <c r="CR17" i="3"/>
  <c r="CS17" i="3" s="1"/>
  <c r="CP15" i="3"/>
  <c r="CR15" i="3" s="1"/>
  <c r="CS15" i="3" s="1"/>
  <c r="CS178" i="3"/>
  <c r="CP16" i="3"/>
  <c r="CR16" i="3" s="1"/>
  <c r="CS142" i="3"/>
  <c r="AJ1311" i="3"/>
  <c r="AK1311" i="3" s="1"/>
  <c r="AJ1312" i="3"/>
  <c r="AK1312" i="3" s="1"/>
  <c r="AJ1313" i="3"/>
  <c r="AK1313" i="3" s="1"/>
  <c r="AJ1314" i="3"/>
  <c r="AK1314" i="3" s="1"/>
  <c r="AJ1315" i="3"/>
  <c r="AK1315" i="3" s="1"/>
  <c r="AJ1316" i="3"/>
  <c r="AK1316" i="3" s="1"/>
  <c r="AJ1317" i="3"/>
  <c r="AK1317" i="3" s="1"/>
  <c r="AJ1318" i="3"/>
  <c r="AK1318" i="3" s="1"/>
  <c r="AJ1319" i="3"/>
  <c r="AK1319" i="3" s="1"/>
  <c r="AJ1320" i="3"/>
  <c r="AK1320" i="3" s="1"/>
  <c r="AJ1321" i="3"/>
  <c r="AK1321" i="3" s="1"/>
  <c r="AJ1322" i="3"/>
  <c r="AK1322" i="3" s="1"/>
  <c r="AJ1323" i="3"/>
  <c r="AK1323" i="3" s="1"/>
  <c r="AJ1324" i="3"/>
  <c r="AK1324" i="3" s="1"/>
  <c r="AJ1325" i="3"/>
  <c r="AK1325" i="3" s="1"/>
  <c r="AJ1326" i="3"/>
  <c r="AK1326" i="3" s="1"/>
  <c r="AJ1327" i="3"/>
  <c r="AK1327" i="3" s="1"/>
  <c r="AJ1328" i="3"/>
  <c r="AK1328" i="3" s="1"/>
  <c r="AJ1329" i="3"/>
  <c r="AK1329" i="3" s="1"/>
  <c r="AJ1330" i="3"/>
  <c r="AK1330" i="3" s="1"/>
  <c r="AJ1331" i="3"/>
  <c r="AK1331" i="3" s="1"/>
  <c r="AJ1332" i="3"/>
  <c r="AK1332" i="3" s="1"/>
  <c r="AJ1333" i="3"/>
  <c r="AK1333" i="3" s="1"/>
  <c r="AJ1334" i="3"/>
  <c r="AK1334" i="3" s="1"/>
  <c r="AJ1335" i="3"/>
  <c r="AK1335" i="3" s="1"/>
  <c r="AJ1336" i="3"/>
  <c r="AK1336" i="3" s="1"/>
  <c r="AJ1337" i="3"/>
  <c r="AK1337" i="3" s="1"/>
  <c r="AJ1338" i="3"/>
  <c r="AK1338" i="3" s="1"/>
  <c r="AJ1339" i="3"/>
  <c r="AK1339" i="3" s="1"/>
  <c r="AJ1340" i="3"/>
  <c r="AK1340" i="3" s="1"/>
  <c r="AJ1341" i="3"/>
  <c r="AK1341" i="3" s="1"/>
  <c r="AG1311" i="3"/>
  <c r="AG1312" i="3"/>
  <c r="AG1313" i="3"/>
  <c r="AG1314" i="3"/>
  <c r="AG1315" i="3"/>
  <c r="AG1316" i="3"/>
  <c r="AG1317" i="3"/>
  <c r="AG1318" i="3"/>
  <c r="AG1319" i="3"/>
  <c r="AG1320" i="3"/>
  <c r="AG1321" i="3"/>
  <c r="AG1322" i="3"/>
  <c r="AG1323" i="3"/>
  <c r="AG1324" i="3"/>
  <c r="AG1325" i="3"/>
  <c r="AG1326" i="3"/>
  <c r="AG1327" i="3"/>
  <c r="AG1328" i="3"/>
  <c r="AG1329" i="3"/>
  <c r="AG1330" i="3"/>
  <c r="AG1331" i="3"/>
  <c r="AG1332" i="3"/>
  <c r="AG1333" i="3"/>
  <c r="AG1334" i="3"/>
  <c r="AG1335" i="3"/>
  <c r="AG1336" i="3"/>
  <c r="AG1337" i="3"/>
  <c r="AG1338" i="3"/>
  <c r="AG1339" i="3"/>
  <c r="AG1340" i="3"/>
  <c r="AG1341" i="3"/>
  <c r="AJ1429" i="3"/>
  <c r="AK1429" i="3" s="1"/>
  <c r="AJ1430" i="3"/>
  <c r="AK1430" i="3" s="1"/>
  <c r="AJ1431" i="3"/>
  <c r="AK1431" i="3" s="1"/>
  <c r="O1431" i="3"/>
  <c r="O1430" i="3"/>
  <c r="O1429" i="3"/>
  <c r="AG1429" i="3"/>
  <c r="AG1430" i="3"/>
  <c r="AG1431" i="3"/>
  <c r="BY1429" i="3"/>
  <c r="BZ1429" i="3" s="1"/>
  <c r="CK1429" i="3"/>
  <c r="CL1429" i="3" s="1"/>
  <c r="CQ1429" i="3"/>
  <c r="BY1430" i="3"/>
  <c r="BZ1430" i="3" s="1"/>
  <c r="CK1430" i="3"/>
  <c r="CL1430" i="3" s="1"/>
  <c r="CQ1430" i="3"/>
  <c r="BZ1431" i="3"/>
  <c r="CL1431" i="3"/>
  <c r="CQ1431" i="3"/>
  <c r="CK1423" i="3"/>
  <c r="CL1423" i="3" s="1"/>
  <c r="BY1418" i="3"/>
  <c r="BZ1418" i="3" s="1"/>
  <c r="AZ1431" i="3"/>
  <c r="AZ1430" i="3"/>
  <c r="AZ1429" i="3"/>
  <c r="AJ891" i="3"/>
  <c r="AK891" i="3" s="1"/>
  <c r="AJ892" i="3"/>
  <c r="AK892" i="3" s="1"/>
  <c r="AJ893" i="3"/>
  <c r="AK893" i="3" s="1"/>
  <c r="AJ894" i="3"/>
  <c r="AK894" i="3" s="1"/>
  <c r="AJ895" i="3"/>
  <c r="AK895" i="3" s="1"/>
  <c r="AJ896" i="3"/>
  <c r="AK896" i="3" s="1"/>
  <c r="AJ897" i="3"/>
  <c r="AK897" i="3" s="1"/>
  <c r="AJ898" i="3"/>
  <c r="AK898" i="3" s="1"/>
  <c r="AJ899" i="3"/>
  <c r="AK899" i="3" s="1"/>
  <c r="AJ900" i="3"/>
  <c r="AK900" i="3" s="1"/>
  <c r="AJ901" i="3"/>
  <c r="AK901" i="3" s="1"/>
  <c r="AJ902" i="3"/>
  <c r="AK902" i="3" s="1"/>
  <c r="AJ903" i="3"/>
  <c r="AK903" i="3" s="1"/>
  <c r="AJ904" i="3"/>
  <c r="AK904" i="3" s="1"/>
  <c r="AJ905" i="3"/>
  <c r="AK905" i="3" s="1"/>
  <c r="AJ906" i="3"/>
  <c r="AK906" i="3" s="1"/>
  <c r="AJ907" i="3"/>
  <c r="AK907" i="3" s="1"/>
  <c r="AJ908" i="3"/>
  <c r="AK908" i="3" s="1"/>
  <c r="AJ909" i="3"/>
  <c r="AK909" i="3" s="1"/>
  <c r="AJ910" i="3"/>
  <c r="AK910" i="3" s="1"/>
  <c r="AJ911" i="3"/>
  <c r="AK911" i="3" s="1"/>
  <c r="AJ912" i="3"/>
  <c r="AK912" i="3" s="1"/>
  <c r="AJ913" i="3"/>
  <c r="AK913" i="3" s="1"/>
  <c r="AJ914" i="3"/>
  <c r="AK914" i="3" s="1"/>
  <c r="AJ915" i="3"/>
  <c r="AK915" i="3" s="1"/>
  <c r="AJ916" i="3"/>
  <c r="AK916" i="3" s="1"/>
  <c r="AJ917" i="3"/>
  <c r="AK917" i="3" s="1"/>
  <c r="AJ918" i="3"/>
  <c r="AK918" i="3" s="1"/>
  <c r="AJ919" i="3"/>
  <c r="AK919" i="3" s="1"/>
  <c r="AJ920" i="3"/>
  <c r="AK920" i="3" s="1"/>
  <c r="AJ921" i="3"/>
  <c r="AK921" i="3" s="1"/>
  <c r="AJ922" i="3"/>
  <c r="AK922" i="3" s="1"/>
  <c r="AJ923" i="3"/>
  <c r="AK923" i="3" s="1"/>
  <c r="AJ924" i="3"/>
  <c r="AK924" i="3" s="1"/>
  <c r="AJ925" i="3"/>
  <c r="AK925" i="3" s="1"/>
  <c r="AJ926" i="3"/>
  <c r="AK926" i="3" s="1"/>
  <c r="AG891" i="3"/>
  <c r="AG892" i="3"/>
  <c r="AG893" i="3"/>
  <c r="AG894" i="3"/>
  <c r="AG895" i="3"/>
  <c r="AG896" i="3"/>
  <c r="AG897" i="3"/>
  <c r="AG898" i="3"/>
  <c r="AG899" i="3"/>
  <c r="AG900" i="3"/>
  <c r="AG901" i="3"/>
  <c r="AG902" i="3"/>
  <c r="AG903" i="3"/>
  <c r="AG904" i="3"/>
  <c r="AG905" i="3"/>
  <c r="AG906" i="3"/>
  <c r="AG907" i="3"/>
  <c r="AG908" i="3"/>
  <c r="AG909" i="3"/>
  <c r="AG910" i="3"/>
  <c r="AG911" i="3"/>
  <c r="AG912" i="3"/>
  <c r="AG913" i="3"/>
  <c r="AG914" i="3"/>
  <c r="AG915" i="3"/>
  <c r="AG916" i="3"/>
  <c r="AG917" i="3"/>
  <c r="AG918" i="3"/>
  <c r="AG919" i="3"/>
  <c r="AG920" i="3"/>
  <c r="AG921" i="3"/>
  <c r="AG922" i="3"/>
  <c r="AG923" i="3"/>
  <c r="AG924" i="3"/>
  <c r="AG925" i="3"/>
  <c r="AG926"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BZ891" i="3"/>
  <c r="CL891" i="3"/>
  <c r="CQ891" i="3"/>
  <c r="BZ892" i="3"/>
  <c r="CL892" i="3"/>
  <c r="CQ892" i="3"/>
  <c r="BZ893" i="3"/>
  <c r="CL893" i="3"/>
  <c r="CQ893" i="3"/>
  <c r="BZ894" i="3"/>
  <c r="CL894" i="3"/>
  <c r="CQ894" i="3"/>
  <c r="BZ895" i="3"/>
  <c r="CL895" i="3"/>
  <c r="CQ895" i="3"/>
  <c r="BZ896" i="3"/>
  <c r="CL896" i="3"/>
  <c r="CQ896" i="3"/>
  <c r="BZ897" i="3"/>
  <c r="CL897" i="3"/>
  <c r="CQ897" i="3"/>
  <c r="BZ898" i="3"/>
  <c r="CL898" i="3"/>
  <c r="CQ898" i="3"/>
  <c r="BZ899" i="3"/>
  <c r="CL899" i="3"/>
  <c r="CQ899" i="3"/>
  <c r="BZ900" i="3"/>
  <c r="CL900" i="3"/>
  <c r="CQ900" i="3"/>
  <c r="BZ901" i="3"/>
  <c r="CL901" i="3"/>
  <c r="CQ901" i="3"/>
  <c r="BZ902" i="3"/>
  <c r="CL902" i="3"/>
  <c r="CQ902" i="3"/>
  <c r="BZ903" i="3"/>
  <c r="CL903" i="3"/>
  <c r="CQ903" i="3"/>
  <c r="BZ904" i="3"/>
  <c r="CL904" i="3"/>
  <c r="CQ904" i="3"/>
  <c r="BZ905" i="3"/>
  <c r="CL905" i="3"/>
  <c r="CQ905" i="3"/>
  <c r="BZ906" i="3"/>
  <c r="CL906" i="3"/>
  <c r="CQ906" i="3"/>
  <c r="BZ907" i="3"/>
  <c r="CL907" i="3"/>
  <c r="CQ907" i="3"/>
  <c r="BZ908" i="3"/>
  <c r="CL908" i="3"/>
  <c r="CQ908" i="3"/>
  <c r="BZ909" i="3"/>
  <c r="CL909" i="3"/>
  <c r="CQ909" i="3"/>
  <c r="BZ910" i="3"/>
  <c r="CL910" i="3"/>
  <c r="CQ910" i="3"/>
  <c r="BZ911" i="3"/>
  <c r="CL911" i="3"/>
  <c r="CQ911" i="3"/>
  <c r="BZ912" i="3"/>
  <c r="CL912" i="3"/>
  <c r="CQ912" i="3"/>
  <c r="BZ913" i="3"/>
  <c r="CL913" i="3"/>
  <c r="CQ913" i="3"/>
  <c r="BZ914" i="3"/>
  <c r="CL914" i="3"/>
  <c r="CQ914" i="3"/>
  <c r="BZ915" i="3"/>
  <c r="CL915" i="3"/>
  <c r="CQ915" i="3"/>
  <c r="BZ916" i="3"/>
  <c r="CL916" i="3"/>
  <c r="CQ916" i="3"/>
  <c r="BZ917" i="3"/>
  <c r="CL917" i="3"/>
  <c r="CQ917" i="3"/>
  <c r="BZ918" i="3"/>
  <c r="CL918" i="3"/>
  <c r="CQ918" i="3"/>
  <c r="BZ919" i="3"/>
  <c r="CL919" i="3"/>
  <c r="CQ919" i="3"/>
  <c r="BZ920" i="3"/>
  <c r="CL920" i="3"/>
  <c r="CQ920" i="3"/>
  <c r="BZ921" i="3"/>
  <c r="CL921" i="3"/>
  <c r="CQ921" i="3"/>
  <c r="BZ922" i="3"/>
  <c r="CL922" i="3"/>
  <c r="CQ922" i="3"/>
  <c r="BZ923" i="3"/>
  <c r="CL923" i="3"/>
  <c r="CQ923" i="3"/>
  <c r="BZ924" i="3"/>
  <c r="CL924" i="3"/>
  <c r="CQ924" i="3"/>
  <c r="BZ925" i="3"/>
  <c r="CL925" i="3"/>
  <c r="CQ925" i="3"/>
  <c r="BZ926" i="3"/>
  <c r="CL926" i="3"/>
  <c r="CQ926" i="3"/>
  <c r="AZ892" i="3"/>
  <c r="AZ893" i="3"/>
  <c r="AZ894" i="3"/>
  <c r="AZ895" i="3"/>
  <c r="AZ896" i="3"/>
  <c r="AZ897" i="3"/>
  <c r="AZ898" i="3"/>
  <c r="AZ899" i="3"/>
  <c r="AZ900" i="3"/>
  <c r="AZ901" i="3"/>
  <c r="AZ902" i="3"/>
  <c r="AZ903" i="3"/>
  <c r="AZ904" i="3"/>
  <c r="AZ905" i="3"/>
  <c r="AZ906" i="3"/>
  <c r="AZ907" i="3"/>
  <c r="AZ908" i="3"/>
  <c r="AZ909" i="3"/>
  <c r="AZ910" i="3"/>
  <c r="AZ911" i="3"/>
  <c r="AZ912" i="3"/>
  <c r="AZ913" i="3"/>
  <c r="AZ914" i="3"/>
  <c r="AZ915" i="3"/>
  <c r="AZ916" i="3"/>
  <c r="AZ917" i="3"/>
  <c r="AZ918" i="3"/>
  <c r="AZ919" i="3"/>
  <c r="AZ920" i="3"/>
  <c r="AZ921" i="3"/>
  <c r="AZ922" i="3"/>
  <c r="AZ923" i="3"/>
  <c r="AZ924" i="3"/>
  <c r="AZ925" i="3"/>
  <c r="AZ926" i="3"/>
  <c r="AZ891" i="3"/>
  <c r="AZ30" i="3"/>
  <c r="AZ31" i="3"/>
  <c r="AZ32" i="3"/>
  <c r="AZ33" i="3"/>
  <c r="AZ35" i="3"/>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66" i="3"/>
  <c r="AZ67" i="3"/>
  <c r="AZ68"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Z110" i="3"/>
  <c r="AZ111" i="3"/>
  <c r="AZ112" i="3"/>
  <c r="AZ113" i="3"/>
  <c r="AZ114" i="3"/>
  <c r="AZ115" i="3"/>
  <c r="AZ116" i="3"/>
  <c r="AZ117" i="3"/>
  <c r="AZ118" i="3"/>
  <c r="AZ119" i="3"/>
  <c r="AZ120" i="3"/>
  <c r="AZ121" i="3"/>
  <c r="AZ122" i="3"/>
  <c r="AZ123" i="3"/>
  <c r="AZ124" i="3"/>
  <c r="AZ125" i="3"/>
  <c r="AZ126" i="3"/>
  <c r="AZ127" i="3"/>
  <c r="AZ128" i="3"/>
  <c r="AZ129" i="3"/>
  <c r="AZ130" i="3"/>
  <c r="AZ131" i="3"/>
  <c r="AZ132" i="3"/>
  <c r="AZ133" i="3"/>
  <c r="AZ134" i="3"/>
  <c r="AZ135" i="3"/>
  <c r="AZ136" i="3"/>
  <c r="AZ137" i="3"/>
  <c r="AZ138" i="3"/>
  <c r="AZ139" i="3"/>
  <c r="AZ140" i="3"/>
  <c r="AZ141" i="3"/>
  <c r="AZ144" i="3"/>
  <c r="AZ145" i="3"/>
  <c r="AZ146" i="3"/>
  <c r="AZ147" i="3"/>
  <c r="AZ148" i="3"/>
  <c r="AZ149" i="3"/>
  <c r="AZ150" i="3"/>
  <c r="AZ151" i="3"/>
  <c r="AZ152" i="3"/>
  <c r="AZ153" i="3"/>
  <c r="AZ154" i="3"/>
  <c r="AZ155" i="3"/>
  <c r="AZ156" i="3"/>
  <c r="AZ157" i="3"/>
  <c r="AZ158" i="3"/>
  <c r="AZ159" i="3"/>
  <c r="AZ183" i="3"/>
  <c r="AZ184" i="3"/>
  <c r="AZ185" i="3"/>
  <c r="AZ186" i="3"/>
  <c r="AZ187" i="3"/>
  <c r="AZ188" i="3"/>
  <c r="AZ189" i="3"/>
  <c r="AZ190" i="3"/>
  <c r="AZ191" i="3"/>
  <c r="AZ192" i="3"/>
  <c r="AZ193" i="3"/>
  <c r="AZ194" i="3"/>
  <c r="AZ195" i="3"/>
  <c r="AZ196" i="3"/>
  <c r="AZ197" i="3"/>
  <c r="AZ198" i="3"/>
  <c r="AZ199" i="3"/>
  <c r="AZ200" i="3"/>
  <c r="AZ201" i="3"/>
  <c r="AZ202" i="3"/>
  <c r="AZ203" i="3"/>
  <c r="AZ204" i="3"/>
  <c r="AZ205" i="3"/>
  <c r="AZ206" i="3"/>
  <c r="AZ207" i="3"/>
  <c r="AZ208" i="3"/>
  <c r="AZ249" i="3"/>
  <c r="AZ250" i="3"/>
  <c r="AZ251" i="3"/>
  <c r="AZ252" i="3"/>
  <c r="AZ253" i="3"/>
  <c r="AZ254" i="3"/>
  <c r="AZ255" i="3"/>
  <c r="AZ256" i="3"/>
  <c r="AZ257" i="3"/>
  <c r="AZ258" i="3"/>
  <c r="AZ259" i="3"/>
  <c r="AZ260" i="3"/>
  <c r="AZ261" i="3"/>
  <c r="AZ262" i="3"/>
  <c r="AZ263" i="3"/>
  <c r="AZ264" i="3"/>
  <c r="AZ265" i="3"/>
  <c r="AZ266" i="3"/>
  <c r="AZ267" i="3"/>
  <c r="AZ268" i="3"/>
  <c r="AZ269" i="3"/>
  <c r="AZ270" i="3"/>
  <c r="AZ271" i="3"/>
  <c r="AZ272" i="3"/>
  <c r="AZ273" i="3"/>
  <c r="AZ274" i="3"/>
  <c r="AZ275" i="3"/>
  <c r="AZ276" i="3"/>
  <c r="AZ277" i="3"/>
  <c r="AZ278" i="3"/>
  <c r="AZ279" i="3"/>
  <c r="AZ280" i="3"/>
  <c r="AZ281" i="3"/>
  <c r="AZ282" i="3"/>
  <c r="AZ283" i="3"/>
  <c r="AZ284" i="3"/>
  <c r="AZ285" i="3"/>
  <c r="AZ286" i="3"/>
  <c r="AZ287" i="3"/>
  <c r="AZ288" i="3"/>
  <c r="AZ289" i="3"/>
  <c r="AZ290" i="3"/>
  <c r="AZ291" i="3"/>
  <c r="AZ292" i="3"/>
  <c r="AZ294" i="3"/>
  <c r="AZ295" i="3"/>
  <c r="AZ297" i="3"/>
  <c r="AZ298" i="3"/>
  <c r="AZ300" i="3"/>
  <c r="AZ301" i="3"/>
  <c r="AZ302" i="3"/>
  <c r="AZ311" i="3"/>
  <c r="AZ312" i="3"/>
  <c r="AZ313" i="3"/>
  <c r="AZ314" i="3"/>
  <c r="AZ315" i="3"/>
  <c r="AZ316" i="3"/>
  <c r="AZ317" i="3"/>
  <c r="AZ318" i="3"/>
  <c r="AZ319" i="3"/>
  <c r="AZ320" i="3"/>
  <c r="AZ321" i="3"/>
  <c r="AZ322" i="3"/>
  <c r="AZ323" i="3"/>
  <c r="AZ324" i="3"/>
  <c r="AZ325" i="3"/>
  <c r="AZ326" i="3"/>
  <c r="AZ327" i="3"/>
  <c r="AZ328" i="3"/>
  <c r="AZ329" i="3"/>
  <c r="AZ330" i="3"/>
  <c r="AZ331" i="3"/>
  <c r="AZ332" i="3"/>
  <c r="AZ333" i="3"/>
  <c r="AZ334" i="3"/>
  <c r="AZ335" i="3"/>
  <c r="AZ336" i="3"/>
  <c r="AZ337" i="3"/>
  <c r="AZ338" i="3"/>
  <c r="AZ339" i="3"/>
  <c r="AZ340" i="3"/>
  <c r="AZ341" i="3"/>
  <c r="AZ342" i="3"/>
  <c r="AZ343" i="3"/>
  <c r="AZ344" i="3"/>
  <c r="AZ345" i="3"/>
  <c r="AZ346" i="3"/>
  <c r="AZ347" i="3"/>
  <c r="AZ348" i="3"/>
  <c r="AZ349" i="3"/>
  <c r="AZ351" i="3"/>
  <c r="AZ352" i="3"/>
  <c r="AZ353" i="3"/>
  <c r="AZ354" i="3"/>
  <c r="AZ355" i="3"/>
  <c r="AZ356" i="3"/>
  <c r="AZ357" i="3"/>
  <c r="AZ358" i="3"/>
  <c r="AZ359" i="3"/>
  <c r="AZ360" i="3"/>
  <c r="AZ361" i="3"/>
  <c r="AZ362" i="3"/>
  <c r="AZ363" i="3"/>
  <c r="AZ364" i="3"/>
  <c r="AZ365" i="3"/>
  <c r="AZ366" i="3"/>
  <c r="AZ367" i="3"/>
  <c r="AZ368" i="3"/>
  <c r="AZ369" i="3"/>
  <c r="AZ370" i="3"/>
  <c r="AZ371" i="3"/>
  <c r="AZ372" i="3"/>
  <c r="AZ373" i="3"/>
  <c r="AZ374" i="3"/>
  <c r="AZ375" i="3"/>
  <c r="AZ376" i="3"/>
  <c r="AZ377" i="3"/>
  <c r="AZ378" i="3"/>
  <c r="AZ379" i="3"/>
  <c r="AZ380" i="3"/>
  <c r="AZ381" i="3"/>
  <c r="AZ382" i="3"/>
  <c r="AZ383" i="3"/>
  <c r="AZ384" i="3"/>
  <c r="AZ385" i="3"/>
  <c r="AZ386" i="3"/>
  <c r="AZ387" i="3"/>
  <c r="AZ388" i="3"/>
  <c r="AZ389" i="3"/>
  <c r="AZ390" i="3"/>
  <c r="AZ391" i="3"/>
  <c r="AZ392" i="3"/>
  <c r="AZ393" i="3"/>
  <c r="AZ394" i="3"/>
  <c r="AZ395" i="3"/>
  <c r="AZ396" i="3"/>
  <c r="AZ397" i="3"/>
  <c r="AZ398" i="3"/>
  <c r="AZ399" i="3"/>
  <c r="AZ400" i="3"/>
  <c r="AZ401" i="3"/>
  <c r="AZ402" i="3"/>
  <c r="AZ403" i="3"/>
  <c r="AZ404" i="3"/>
  <c r="AZ405" i="3"/>
  <c r="AZ406" i="3"/>
  <c r="AZ407" i="3"/>
  <c r="AZ408" i="3"/>
  <c r="AZ409" i="3"/>
  <c r="AZ410" i="3"/>
  <c r="AZ411" i="3"/>
  <c r="AZ412" i="3"/>
  <c r="AZ413" i="3"/>
  <c r="AZ414" i="3"/>
  <c r="AZ415" i="3"/>
  <c r="AZ416" i="3"/>
  <c r="AZ417" i="3"/>
  <c r="AZ418" i="3"/>
  <c r="AZ419" i="3"/>
  <c r="AZ420" i="3"/>
  <c r="AZ421" i="3"/>
  <c r="AZ422" i="3"/>
  <c r="AZ423" i="3"/>
  <c r="AZ424" i="3"/>
  <c r="AZ425" i="3"/>
  <c r="AZ426" i="3"/>
  <c r="AZ427" i="3"/>
  <c r="AZ428" i="3"/>
  <c r="AZ429" i="3"/>
  <c r="AZ430" i="3"/>
  <c r="AZ431" i="3"/>
  <c r="AZ432" i="3"/>
  <c r="AZ433" i="3"/>
  <c r="AZ434" i="3"/>
  <c r="AZ435" i="3"/>
  <c r="AZ436" i="3"/>
  <c r="AZ437" i="3"/>
  <c r="AZ438" i="3"/>
  <c r="AZ439" i="3"/>
  <c r="AZ440" i="3"/>
  <c r="AZ441" i="3"/>
  <c r="AZ442" i="3"/>
  <c r="AZ443" i="3"/>
  <c r="AZ444" i="3"/>
  <c r="AZ445" i="3"/>
  <c r="AZ446" i="3"/>
  <c r="AZ447" i="3"/>
  <c r="AZ448" i="3"/>
  <c r="AZ449" i="3"/>
  <c r="AZ450" i="3"/>
  <c r="AZ451" i="3"/>
  <c r="AZ452" i="3"/>
  <c r="AZ453" i="3"/>
  <c r="AZ454" i="3"/>
  <c r="AZ455" i="3"/>
  <c r="AZ456" i="3"/>
  <c r="AZ457" i="3"/>
  <c r="AZ458" i="3"/>
  <c r="AZ459" i="3"/>
  <c r="AZ460" i="3"/>
  <c r="AZ461" i="3"/>
  <c r="AZ462" i="3"/>
  <c r="AZ463" i="3"/>
  <c r="AZ464" i="3"/>
  <c r="AZ465" i="3"/>
  <c r="AZ466" i="3"/>
  <c r="AZ467" i="3"/>
  <c r="AZ468" i="3"/>
  <c r="AZ469" i="3"/>
  <c r="AZ470" i="3"/>
  <c r="AZ471" i="3"/>
  <c r="AZ472" i="3"/>
  <c r="AZ473" i="3"/>
  <c r="AZ474" i="3"/>
  <c r="AZ475" i="3"/>
  <c r="AZ476" i="3"/>
  <c r="AZ477" i="3"/>
  <c r="AZ478" i="3"/>
  <c r="AZ479" i="3"/>
  <c r="AZ490" i="3"/>
  <c r="AZ491" i="3"/>
  <c r="AZ492" i="3"/>
  <c r="AZ493" i="3"/>
  <c r="AZ494" i="3"/>
  <c r="AZ495" i="3"/>
  <c r="AZ496" i="3"/>
  <c r="AZ497" i="3"/>
  <c r="AZ498" i="3"/>
  <c r="AZ499" i="3"/>
  <c r="AZ500" i="3"/>
  <c r="AZ501" i="3"/>
  <c r="AZ502" i="3"/>
  <c r="AZ504" i="3"/>
  <c r="AZ505" i="3"/>
  <c r="AZ506" i="3"/>
  <c r="AZ507" i="3"/>
  <c r="AZ509" i="3"/>
  <c r="AZ510" i="3"/>
  <c r="AZ511" i="3"/>
  <c r="AZ512" i="3"/>
  <c r="AZ514" i="3"/>
  <c r="AZ515" i="3"/>
  <c r="AZ516" i="3"/>
  <c r="AZ517" i="3"/>
  <c r="AZ519" i="3"/>
  <c r="AZ520" i="3"/>
  <c r="AZ521" i="3"/>
  <c r="AZ522" i="3"/>
  <c r="AZ523" i="3"/>
  <c r="AZ524" i="3"/>
  <c r="AZ525" i="3"/>
  <c r="AZ527" i="3"/>
  <c r="AZ528" i="3"/>
  <c r="AZ529" i="3"/>
  <c r="AZ531" i="3"/>
  <c r="AZ532" i="3"/>
  <c r="AZ533" i="3"/>
  <c r="AZ535" i="3"/>
  <c r="AZ536" i="3"/>
  <c r="AZ537" i="3"/>
  <c r="AZ539" i="3"/>
  <c r="AZ540" i="3"/>
  <c r="AZ541" i="3"/>
  <c r="AZ543" i="3"/>
  <c r="AZ544" i="3"/>
  <c r="AZ545" i="3"/>
  <c r="AZ546" i="3"/>
  <c r="AZ547" i="3"/>
  <c r="AZ548" i="3"/>
  <c r="AZ549" i="3"/>
  <c r="AZ550" i="3"/>
  <c r="AZ551" i="3"/>
  <c r="AZ552" i="3"/>
  <c r="AZ553" i="3"/>
  <c r="AZ554" i="3"/>
  <c r="AZ555" i="3"/>
  <c r="AZ556" i="3"/>
  <c r="AZ557" i="3"/>
  <c r="AZ558" i="3"/>
  <c r="AZ559" i="3"/>
  <c r="AZ560" i="3"/>
  <c r="AZ561" i="3"/>
  <c r="AZ562" i="3"/>
  <c r="AZ563" i="3"/>
  <c r="AZ564" i="3"/>
  <c r="AZ565" i="3"/>
  <c r="AZ566" i="3"/>
  <c r="AZ567" i="3"/>
  <c r="AZ568" i="3"/>
  <c r="AZ569" i="3"/>
  <c r="AZ570" i="3"/>
  <c r="AZ571" i="3"/>
  <c r="AZ572" i="3"/>
  <c r="AZ573" i="3"/>
  <c r="AZ574" i="3"/>
  <c r="AZ575" i="3"/>
  <c r="AZ576" i="3"/>
  <c r="AZ577" i="3"/>
  <c r="AZ578" i="3"/>
  <c r="AZ579" i="3"/>
  <c r="AZ580" i="3"/>
  <c r="AZ581" i="3"/>
  <c r="AZ582" i="3"/>
  <c r="AZ583" i="3"/>
  <c r="AZ584" i="3"/>
  <c r="AZ585" i="3"/>
  <c r="AZ586" i="3"/>
  <c r="AZ587" i="3"/>
  <c r="AZ588" i="3"/>
  <c r="AZ589" i="3"/>
  <c r="AZ590" i="3"/>
  <c r="AZ591" i="3"/>
  <c r="AZ592" i="3"/>
  <c r="AZ593" i="3"/>
  <c r="AZ594" i="3"/>
  <c r="AZ595" i="3"/>
  <c r="AZ596" i="3"/>
  <c r="AZ597" i="3"/>
  <c r="AZ598" i="3"/>
  <c r="AZ599" i="3"/>
  <c r="AZ600" i="3"/>
  <c r="AZ601" i="3"/>
  <c r="AZ602" i="3"/>
  <c r="AZ603" i="3"/>
  <c r="AZ604" i="3"/>
  <c r="AZ605" i="3"/>
  <c r="AZ606" i="3"/>
  <c r="AZ607" i="3"/>
  <c r="AZ608" i="3"/>
  <c r="AZ609" i="3"/>
  <c r="AZ610" i="3"/>
  <c r="AZ611" i="3"/>
  <c r="AZ612" i="3"/>
  <c r="AZ613" i="3"/>
  <c r="AZ614" i="3"/>
  <c r="AZ615" i="3"/>
  <c r="AZ616" i="3"/>
  <c r="AZ617" i="3"/>
  <c r="AZ618" i="3"/>
  <c r="AZ619" i="3"/>
  <c r="AZ620" i="3"/>
  <c r="AZ621" i="3"/>
  <c r="AZ622" i="3"/>
  <c r="AZ623" i="3"/>
  <c r="AZ624" i="3"/>
  <c r="AZ625" i="3"/>
  <c r="AZ626" i="3"/>
  <c r="AZ627" i="3"/>
  <c r="AZ628" i="3"/>
  <c r="AZ629" i="3"/>
  <c r="AZ630" i="3"/>
  <c r="AZ631" i="3"/>
  <c r="AZ632" i="3"/>
  <c r="AZ633" i="3"/>
  <c r="AZ634" i="3"/>
  <c r="AZ635" i="3"/>
  <c r="AZ636" i="3"/>
  <c r="AZ637" i="3"/>
  <c r="AZ638" i="3"/>
  <c r="AZ639" i="3"/>
  <c r="AZ640" i="3"/>
  <c r="AZ641" i="3"/>
  <c r="AZ642" i="3"/>
  <c r="AZ643" i="3"/>
  <c r="AZ644" i="3"/>
  <c r="AZ645" i="3"/>
  <c r="AZ646" i="3"/>
  <c r="AZ647" i="3"/>
  <c r="AZ648" i="3"/>
  <c r="AZ649" i="3"/>
  <c r="AZ650" i="3"/>
  <c r="AZ651" i="3"/>
  <c r="AZ652" i="3"/>
  <c r="AZ653" i="3"/>
  <c r="AZ654" i="3"/>
  <c r="AZ655" i="3"/>
  <c r="AZ656" i="3"/>
  <c r="AZ657" i="3"/>
  <c r="AZ658" i="3"/>
  <c r="AZ659" i="3"/>
  <c r="AZ660" i="3"/>
  <c r="AZ661" i="3"/>
  <c r="AZ662" i="3"/>
  <c r="AZ663" i="3"/>
  <c r="AZ664" i="3"/>
  <c r="AZ665" i="3"/>
  <c r="AZ666" i="3"/>
  <c r="AZ667" i="3"/>
  <c r="AZ669" i="3"/>
  <c r="AZ670" i="3"/>
  <c r="AZ671" i="3"/>
  <c r="AZ672" i="3"/>
  <c r="AZ673" i="3"/>
  <c r="AZ674" i="3"/>
  <c r="AZ675" i="3"/>
  <c r="AZ676" i="3"/>
  <c r="AZ677" i="3"/>
  <c r="AZ678" i="3"/>
  <c r="AZ679" i="3"/>
  <c r="AZ680" i="3"/>
  <c r="AZ681" i="3"/>
  <c r="AZ682" i="3"/>
  <c r="AZ683" i="3"/>
  <c r="AZ684" i="3"/>
  <c r="AZ685" i="3"/>
  <c r="AZ686" i="3"/>
  <c r="AZ687" i="3"/>
  <c r="AZ688" i="3"/>
  <c r="AZ689" i="3"/>
  <c r="AZ690" i="3"/>
  <c r="AZ691" i="3"/>
  <c r="AZ692" i="3"/>
  <c r="AZ694" i="3"/>
  <c r="AZ695" i="3"/>
  <c r="AZ696" i="3"/>
  <c r="AZ697" i="3"/>
  <c r="AZ698" i="3"/>
  <c r="AZ699" i="3"/>
  <c r="AZ700" i="3"/>
  <c r="AZ701" i="3"/>
  <c r="AZ702" i="3"/>
  <c r="AZ703" i="3"/>
  <c r="AZ704" i="3"/>
  <c r="AZ705" i="3"/>
  <c r="AZ706" i="3"/>
  <c r="AZ707" i="3"/>
  <c r="AZ708" i="3"/>
  <c r="AZ709" i="3"/>
  <c r="AZ710" i="3"/>
  <c r="AZ711" i="3"/>
  <c r="AZ712" i="3"/>
  <c r="AZ713" i="3"/>
  <c r="AZ714" i="3"/>
  <c r="AZ715" i="3"/>
  <c r="AZ716" i="3"/>
  <c r="AZ717" i="3"/>
  <c r="AZ719" i="3"/>
  <c r="AZ720" i="3"/>
  <c r="AZ721" i="3"/>
  <c r="AZ722" i="3"/>
  <c r="AZ723" i="3"/>
  <c r="AZ724" i="3"/>
  <c r="AZ725" i="3"/>
  <c r="AZ726" i="3"/>
  <c r="AZ727" i="3"/>
  <c r="AZ728" i="3"/>
  <c r="AZ729" i="3"/>
  <c r="AZ730" i="3"/>
  <c r="AZ731" i="3"/>
  <c r="AZ732" i="3"/>
  <c r="AZ733" i="3"/>
  <c r="AZ734" i="3"/>
  <c r="AZ735" i="3"/>
  <c r="AZ736" i="3"/>
  <c r="AZ737" i="3"/>
  <c r="AZ740" i="3"/>
  <c r="AZ741" i="3"/>
  <c r="AZ742" i="3"/>
  <c r="AZ743" i="3"/>
  <c r="AZ744" i="3"/>
  <c r="AZ745" i="3"/>
  <c r="AZ746" i="3"/>
  <c r="AZ747" i="3"/>
  <c r="AZ748" i="3"/>
  <c r="AZ749" i="3"/>
  <c r="AZ750" i="3"/>
  <c r="AZ751" i="3"/>
  <c r="AZ752" i="3"/>
  <c r="AZ753" i="3"/>
  <c r="AZ754" i="3"/>
  <c r="AZ755" i="3"/>
  <c r="AZ756" i="3"/>
  <c r="AZ757" i="3"/>
  <c r="AZ758" i="3"/>
  <c r="AZ759" i="3"/>
  <c r="AZ760" i="3"/>
  <c r="AZ761" i="3"/>
  <c r="AZ772" i="3"/>
  <c r="AZ773" i="3"/>
  <c r="AZ774" i="3"/>
  <c r="AZ775" i="3"/>
  <c r="AZ776" i="3"/>
  <c r="AZ777" i="3"/>
  <c r="AZ778" i="3"/>
  <c r="AZ779" i="3"/>
  <c r="AZ780" i="3"/>
  <c r="AZ781" i="3"/>
  <c r="AZ782" i="3"/>
  <c r="AZ783" i="3"/>
  <c r="AZ784" i="3"/>
  <c r="AZ785" i="3"/>
  <c r="AZ786" i="3"/>
  <c r="AZ787" i="3"/>
  <c r="AZ788" i="3"/>
  <c r="AZ789" i="3"/>
  <c r="AZ790" i="3"/>
  <c r="AZ791" i="3"/>
  <c r="AZ792" i="3"/>
  <c r="AZ793" i="3"/>
  <c r="AZ794" i="3"/>
  <c r="AZ795" i="3"/>
  <c r="AZ796" i="3"/>
  <c r="AZ797" i="3"/>
  <c r="AZ798" i="3"/>
  <c r="AZ799" i="3"/>
  <c r="AZ800" i="3"/>
  <c r="AZ801" i="3"/>
  <c r="AZ802" i="3"/>
  <c r="AZ803" i="3"/>
  <c r="AZ804" i="3"/>
  <c r="AZ805" i="3"/>
  <c r="AZ806" i="3"/>
  <c r="AZ807" i="3"/>
  <c r="AZ808" i="3"/>
  <c r="AZ809" i="3"/>
  <c r="AZ810" i="3"/>
  <c r="AZ811" i="3"/>
  <c r="AZ820" i="3"/>
  <c r="AZ821" i="3"/>
  <c r="AZ822" i="3"/>
  <c r="AZ823" i="3"/>
  <c r="AZ824" i="3"/>
  <c r="AZ825" i="3"/>
  <c r="AZ826" i="3"/>
  <c r="AZ827" i="3"/>
  <c r="AZ828" i="3"/>
  <c r="AZ829" i="3"/>
  <c r="AZ830" i="3"/>
  <c r="AZ831" i="3"/>
  <c r="AZ832" i="3"/>
  <c r="AZ833" i="3"/>
  <c r="AZ834" i="3"/>
  <c r="AZ835" i="3"/>
  <c r="AZ836" i="3"/>
  <c r="AZ837" i="3"/>
  <c r="AZ838" i="3"/>
  <c r="AZ839" i="3"/>
  <c r="AZ840" i="3"/>
  <c r="AZ841" i="3"/>
  <c r="AZ842" i="3"/>
  <c r="AZ843" i="3"/>
  <c r="AZ844" i="3"/>
  <c r="AZ845" i="3"/>
  <c r="AZ846" i="3"/>
  <c r="AZ847" i="3"/>
  <c r="AZ848" i="3"/>
  <c r="AZ849" i="3"/>
  <c r="AZ850" i="3"/>
  <c r="AZ851" i="3"/>
  <c r="AZ852" i="3"/>
  <c r="AZ853" i="3"/>
  <c r="AZ854" i="3"/>
  <c r="AZ855" i="3"/>
  <c r="AZ856" i="3"/>
  <c r="AZ857" i="3"/>
  <c r="AZ858" i="3"/>
  <c r="AZ859" i="3"/>
  <c r="AZ860" i="3"/>
  <c r="AZ861" i="3"/>
  <c r="AZ862" i="3"/>
  <c r="AZ863" i="3"/>
  <c r="AZ864" i="3"/>
  <c r="AZ865" i="3"/>
  <c r="AZ866" i="3"/>
  <c r="AZ867" i="3"/>
  <c r="AZ868" i="3"/>
  <c r="AZ869" i="3"/>
  <c r="AZ870" i="3"/>
  <c r="AZ871" i="3"/>
  <c r="AZ872" i="3"/>
  <c r="AZ873" i="3"/>
  <c r="AZ874" i="3"/>
  <c r="AZ875" i="3"/>
  <c r="AZ876" i="3"/>
  <c r="AZ877" i="3"/>
  <c r="AZ878" i="3"/>
  <c r="AZ879" i="3"/>
  <c r="AZ880" i="3"/>
  <c r="AZ881" i="3"/>
  <c r="AZ882" i="3"/>
  <c r="AZ883" i="3"/>
  <c r="AZ884" i="3"/>
  <c r="AZ885" i="3"/>
  <c r="AZ886" i="3"/>
  <c r="AZ887" i="3"/>
  <c r="AZ888" i="3"/>
  <c r="AZ889" i="3"/>
  <c r="AZ890" i="3"/>
  <c r="AZ927" i="3"/>
  <c r="AZ928" i="3"/>
  <c r="AZ929" i="3"/>
  <c r="AZ930" i="3"/>
  <c r="AZ931" i="3"/>
  <c r="AZ932" i="3"/>
  <c r="AZ933" i="3"/>
  <c r="AZ934" i="3"/>
  <c r="AZ935" i="3"/>
  <c r="AZ936" i="3"/>
  <c r="AZ937" i="3"/>
  <c r="AZ938" i="3"/>
  <c r="AZ939" i="3"/>
  <c r="AZ940" i="3"/>
  <c r="AZ941" i="3"/>
  <c r="AZ942" i="3"/>
  <c r="AZ943" i="3"/>
  <c r="AZ944" i="3"/>
  <c r="AZ945" i="3"/>
  <c r="AZ946" i="3"/>
  <c r="AZ947" i="3"/>
  <c r="AZ948" i="3"/>
  <c r="AZ949" i="3"/>
  <c r="AZ950" i="3"/>
  <c r="AZ951" i="3"/>
  <c r="AZ952" i="3"/>
  <c r="AZ953" i="3"/>
  <c r="AZ954" i="3"/>
  <c r="AZ955" i="3"/>
  <c r="AZ956" i="3"/>
  <c r="AZ957" i="3"/>
  <c r="AZ958" i="3"/>
  <c r="AZ959" i="3"/>
  <c r="AZ960" i="3"/>
  <c r="AZ961" i="3"/>
  <c r="AZ962" i="3"/>
  <c r="AZ963" i="3"/>
  <c r="AZ964" i="3"/>
  <c r="AZ965" i="3"/>
  <c r="AZ966" i="3"/>
  <c r="AZ967" i="3"/>
  <c r="AZ968" i="3"/>
  <c r="AZ969" i="3"/>
  <c r="AZ970" i="3"/>
  <c r="AZ971" i="3"/>
  <c r="AZ972" i="3"/>
  <c r="AZ973" i="3"/>
  <c r="AZ974" i="3"/>
  <c r="AZ975" i="3"/>
  <c r="AZ976" i="3"/>
  <c r="AZ977" i="3"/>
  <c r="AZ978" i="3"/>
  <c r="AZ979" i="3"/>
  <c r="AZ980" i="3"/>
  <c r="AZ981" i="3"/>
  <c r="AZ982" i="3"/>
  <c r="AZ983" i="3"/>
  <c r="AZ984" i="3"/>
  <c r="AZ985" i="3"/>
  <c r="AZ986" i="3"/>
  <c r="AZ987" i="3"/>
  <c r="AZ988" i="3"/>
  <c r="AZ989" i="3"/>
  <c r="AZ990" i="3"/>
  <c r="AZ991" i="3"/>
  <c r="AZ992" i="3"/>
  <c r="AZ993" i="3"/>
  <c r="AZ994" i="3"/>
  <c r="AZ995" i="3"/>
  <c r="AZ996" i="3"/>
  <c r="AZ997" i="3"/>
  <c r="AZ998" i="3"/>
  <c r="AZ999" i="3"/>
  <c r="AZ1000" i="3"/>
  <c r="AZ1001" i="3"/>
  <c r="AZ1002" i="3"/>
  <c r="AZ1003" i="3"/>
  <c r="AZ1004" i="3"/>
  <c r="AZ1005" i="3"/>
  <c r="AZ1006" i="3"/>
  <c r="AZ1007" i="3"/>
  <c r="AZ1008" i="3"/>
  <c r="AZ1009" i="3"/>
  <c r="AZ1010" i="3"/>
  <c r="AZ1011" i="3"/>
  <c r="AZ1012" i="3"/>
  <c r="AZ1013" i="3"/>
  <c r="AZ1014" i="3"/>
  <c r="AZ1015" i="3"/>
  <c r="AZ1016" i="3"/>
  <c r="AZ1017" i="3"/>
  <c r="AZ1018" i="3"/>
  <c r="AZ1019" i="3"/>
  <c r="AZ1020" i="3"/>
  <c r="AZ1021" i="3"/>
  <c r="AZ1022" i="3"/>
  <c r="AZ1023" i="3"/>
  <c r="AZ1024" i="3"/>
  <c r="AZ1025" i="3"/>
  <c r="AZ1026" i="3"/>
  <c r="AZ1027" i="3"/>
  <c r="AZ1028" i="3"/>
  <c r="AZ1029" i="3"/>
  <c r="AZ1030" i="3"/>
  <c r="AZ1031" i="3"/>
  <c r="AZ1032" i="3"/>
  <c r="AZ1033" i="3"/>
  <c r="AZ1034" i="3"/>
  <c r="AZ1035" i="3"/>
  <c r="AZ1036" i="3"/>
  <c r="AZ1037" i="3"/>
  <c r="AZ1038" i="3"/>
  <c r="AZ1039" i="3"/>
  <c r="AZ1040" i="3"/>
  <c r="AZ1041" i="3"/>
  <c r="AZ1042" i="3"/>
  <c r="AZ1043" i="3"/>
  <c r="AZ1044" i="3"/>
  <c r="AZ1045" i="3"/>
  <c r="AZ1046" i="3"/>
  <c r="AZ1047" i="3"/>
  <c r="AZ1048" i="3"/>
  <c r="AZ1049" i="3"/>
  <c r="AZ1050" i="3"/>
  <c r="AZ1051" i="3"/>
  <c r="AZ1052" i="3"/>
  <c r="AZ1053" i="3"/>
  <c r="AZ1054" i="3"/>
  <c r="AZ1055" i="3"/>
  <c r="AZ1056" i="3"/>
  <c r="AZ1057" i="3"/>
  <c r="AZ1058" i="3"/>
  <c r="AZ1059" i="3"/>
  <c r="AZ1060" i="3"/>
  <c r="AZ1061" i="3"/>
  <c r="AZ1062" i="3"/>
  <c r="AZ1063" i="3"/>
  <c r="AZ1064" i="3"/>
  <c r="AZ1065" i="3"/>
  <c r="AZ1066" i="3"/>
  <c r="AZ1067" i="3"/>
  <c r="AZ1068" i="3"/>
  <c r="AZ1069" i="3"/>
  <c r="AZ1070" i="3"/>
  <c r="AZ1071" i="3"/>
  <c r="AZ1072" i="3"/>
  <c r="AZ1073" i="3"/>
  <c r="AZ1074" i="3"/>
  <c r="AZ1075" i="3"/>
  <c r="AZ1076" i="3"/>
  <c r="AZ1077" i="3"/>
  <c r="AZ1078" i="3"/>
  <c r="AZ1079" i="3"/>
  <c r="AZ1080" i="3"/>
  <c r="AZ1081" i="3"/>
  <c r="AZ1082" i="3"/>
  <c r="AZ1083" i="3"/>
  <c r="AZ1084" i="3"/>
  <c r="AZ1085" i="3"/>
  <c r="AZ1086" i="3"/>
  <c r="AZ1087" i="3"/>
  <c r="AZ1088" i="3"/>
  <c r="AZ1089" i="3"/>
  <c r="AZ1090" i="3"/>
  <c r="AZ1091" i="3"/>
  <c r="AZ1092" i="3"/>
  <c r="AZ1093" i="3"/>
  <c r="AZ1094" i="3"/>
  <c r="AZ1095" i="3"/>
  <c r="AZ1096" i="3"/>
  <c r="AZ1097" i="3"/>
  <c r="AZ1098" i="3"/>
  <c r="AZ1099" i="3"/>
  <c r="AZ1100" i="3"/>
  <c r="AZ1101" i="3"/>
  <c r="AZ1102" i="3"/>
  <c r="AZ1103" i="3"/>
  <c r="AZ1104" i="3"/>
  <c r="AZ1105" i="3"/>
  <c r="AZ1106" i="3"/>
  <c r="AZ1107" i="3"/>
  <c r="AZ1108" i="3"/>
  <c r="AZ1109" i="3"/>
  <c r="AZ1110" i="3"/>
  <c r="AZ1111" i="3"/>
  <c r="AZ1112" i="3"/>
  <c r="AZ1113" i="3"/>
  <c r="AZ1114" i="3"/>
  <c r="AZ1115" i="3"/>
  <c r="AZ1116" i="3"/>
  <c r="AZ1117" i="3"/>
  <c r="AZ1118" i="3"/>
  <c r="AZ1119" i="3"/>
  <c r="AZ1120" i="3"/>
  <c r="AZ1121" i="3"/>
  <c r="AZ1122" i="3"/>
  <c r="AZ1123" i="3"/>
  <c r="AZ1124" i="3"/>
  <c r="AZ1125" i="3"/>
  <c r="AZ1126" i="3"/>
  <c r="AZ1127" i="3"/>
  <c r="AZ1128" i="3"/>
  <c r="AZ1129" i="3"/>
  <c r="AZ1130" i="3"/>
  <c r="AZ1131" i="3"/>
  <c r="AZ1132" i="3"/>
  <c r="AZ1133" i="3"/>
  <c r="AZ1134" i="3"/>
  <c r="AZ1135" i="3"/>
  <c r="AZ1136" i="3"/>
  <c r="AZ1137" i="3"/>
  <c r="AZ1138" i="3"/>
  <c r="AZ1139" i="3"/>
  <c r="AZ1140" i="3"/>
  <c r="AZ1141" i="3"/>
  <c r="AZ1142" i="3"/>
  <c r="AZ1143" i="3"/>
  <c r="AZ1144" i="3"/>
  <c r="AZ1145" i="3"/>
  <c r="AZ1146" i="3"/>
  <c r="AZ1147" i="3"/>
  <c r="AZ1148" i="3"/>
  <c r="AZ1149" i="3"/>
  <c r="AZ1150" i="3"/>
  <c r="AZ1151" i="3"/>
  <c r="AZ1152" i="3"/>
  <c r="AZ1153" i="3"/>
  <c r="AZ1154" i="3"/>
  <c r="AZ1155" i="3"/>
  <c r="AZ1156" i="3"/>
  <c r="AZ1157" i="3"/>
  <c r="AZ1158" i="3"/>
  <c r="AZ1159" i="3"/>
  <c r="AZ1160" i="3"/>
  <c r="AZ1161" i="3"/>
  <c r="AZ1162" i="3"/>
  <c r="AZ1163" i="3"/>
  <c r="AZ1164" i="3"/>
  <c r="AZ1165" i="3"/>
  <c r="AZ1166" i="3"/>
  <c r="AZ1167" i="3"/>
  <c r="AZ1168" i="3"/>
  <c r="AZ1169" i="3"/>
  <c r="AZ1170" i="3"/>
  <c r="AZ1171" i="3"/>
  <c r="AZ1172" i="3"/>
  <c r="AZ1173" i="3"/>
  <c r="AZ1174" i="3"/>
  <c r="AZ1175" i="3"/>
  <c r="AZ1176" i="3"/>
  <c r="AZ1177" i="3"/>
  <c r="AZ1178" i="3"/>
  <c r="AZ1179" i="3"/>
  <c r="AZ1180" i="3"/>
  <c r="AZ1181" i="3"/>
  <c r="AZ1182" i="3"/>
  <c r="AZ1183" i="3"/>
  <c r="AZ1184" i="3"/>
  <c r="AZ1185" i="3"/>
  <c r="AZ1186" i="3"/>
  <c r="AZ1187" i="3"/>
  <c r="AZ1188" i="3"/>
  <c r="AZ1189" i="3"/>
  <c r="AZ1190" i="3"/>
  <c r="AZ1191" i="3"/>
  <c r="AZ1192" i="3"/>
  <c r="AZ1193" i="3"/>
  <c r="AZ1194" i="3"/>
  <c r="AZ1195" i="3"/>
  <c r="AZ1196" i="3"/>
  <c r="AZ1197" i="3"/>
  <c r="AZ1198" i="3"/>
  <c r="AZ1199" i="3"/>
  <c r="AZ1200" i="3"/>
  <c r="AZ1201" i="3"/>
  <c r="AZ1202" i="3"/>
  <c r="AZ1203" i="3"/>
  <c r="AZ1204" i="3"/>
  <c r="AZ1205" i="3"/>
  <c r="AZ1206" i="3"/>
  <c r="AZ1207" i="3"/>
  <c r="AZ1208" i="3"/>
  <c r="AZ1209" i="3"/>
  <c r="AZ1210" i="3"/>
  <c r="AZ1211" i="3"/>
  <c r="AZ1212" i="3"/>
  <c r="AZ1213" i="3"/>
  <c r="AZ1214" i="3"/>
  <c r="AZ1215" i="3"/>
  <c r="AZ1216" i="3"/>
  <c r="AZ1217" i="3"/>
  <c r="AZ1218" i="3"/>
  <c r="AZ1219" i="3"/>
  <c r="AZ1220" i="3"/>
  <c r="AZ1221" i="3"/>
  <c r="AZ1222" i="3"/>
  <c r="AZ1223" i="3"/>
  <c r="AZ1224" i="3"/>
  <c r="AZ1225" i="3"/>
  <c r="AZ1226" i="3"/>
  <c r="AZ1227" i="3"/>
  <c r="AZ1228" i="3"/>
  <c r="AZ1229" i="3"/>
  <c r="AZ1230" i="3"/>
  <c r="AZ1231" i="3"/>
  <c r="AZ1232" i="3"/>
  <c r="AZ1233" i="3"/>
  <c r="AZ1234" i="3"/>
  <c r="AZ1235" i="3"/>
  <c r="AZ1236" i="3"/>
  <c r="AZ1237" i="3"/>
  <c r="AZ1238" i="3"/>
  <c r="AZ1239" i="3"/>
  <c r="AZ1240" i="3"/>
  <c r="AZ1241" i="3"/>
  <c r="AZ1242" i="3"/>
  <c r="AZ1243" i="3"/>
  <c r="AZ1244" i="3"/>
  <c r="AZ1245" i="3"/>
  <c r="AZ1246" i="3"/>
  <c r="AZ1247" i="3"/>
  <c r="AZ1248" i="3"/>
  <c r="AZ1263" i="3"/>
  <c r="AZ1264" i="3"/>
  <c r="AZ1265" i="3"/>
  <c r="AZ1266" i="3"/>
  <c r="AZ1267" i="3"/>
  <c r="AZ1268" i="3"/>
  <c r="AZ1269" i="3"/>
  <c r="AZ1270" i="3"/>
  <c r="AZ1271" i="3"/>
  <c r="AZ1272" i="3"/>
  <c r="AZ1273" i="3"/>
  <c r="AZ1274" i="3"/>
  <c r="AZ1275" i="3"/>
  <c r="AZ1276" i="3"/>
  <c r="AZ1277" i="3"/>
  <c r="AZ1278" i="3"/>
  <c r="AZ1279" i="3"/>
  <c r="AZ1280" i="3"/>
  <c r="AZ1281" i="3"/>
  <c r="AZ1282" i="3"/>
  <c r="AZ1283" i="3"/>
  <c r="AZ1284" i="3"/>
  <c r="AZ1285" i="3"/>
  <c r="AZ1286" i="3"/>
  <c r="AZ1287" i="3"/>
  <c r="AZ1288" i="3"/>
  <c r="AZ1289" i="3"/>
  <c r="AZ1290" i="3"/>
  <c r="AZ1291" i="3"/>
  <c r="AZ1292" i="3"/>
  <c r="AZ1293" i="3"/>
  <c r="AZ1294" i="3"/>
  <c r="AZ1297" i="3"/>
  <c r="AZ1298" i="3"/>
  <c r="AZ1299" i="3"/>
  <c r="AZ1300" i="3"/>
  <c r="AZ1301" i="3"/>
  <c r="AZ1302" i="3"/>
  <c r="AZ1303" i="3"/>
  <c r="AZ1304" i="3"/>
  <c r="AZ1305" i="3"/>
  <c r="AZ1306" i="3"/>
  <c r="AZ1307" i="3"/>
  <c r="AZ1308" i="3"/>
  <c r="AZ1309" i="3"/>
  <c r="AZ1310" i="3"/>
  <c r="AZ1311" i="3"/>
  <c r="AZ1312" i="3"/>
  <c r="AZ1313" i="3"/>
  <c r="AZ1314" i="3"/>
  <c r="AZ1315" i="3"/>
  <c r="AZ1316" i="3"/>
  <c r="AZ1317" i="3"/>
  <c r="AZ1318" i="3"/>
  <c r="AZ1319" i="3"/>
  <c r="AZ1320" i="3"/>
  <c r="AZ1321" i="3"/>
  <c r="AZ1322" i="3"/>
  <c r="AZ1323" i="3"/>
  <c r="AZ1324" i="3"/>
  <c r="AZ1325" i="3"/>
  <c r="AZ1326" i="3"/>
  <c r="AZ1327" i="3"/>
  <c r="AZ1328" i="3"/>
  <c r="AZ1329" i="3"/>
  <c r="AZ1330" i="3"/>
  <c r="AZ1331" i="3"/>
  <c r="AZ1332" i="3"/>
  <c r="AZ1333" i="3"/>
  <c r="AZ1334" i="3"/>
  <c r="AZ1335" i="3"/>
  <c r="AZ1336" i="3"/>
  <c r="AZ1337" i="3"/>
  <c r="AZ1338" i="3"/>
  <c r="AZ1339" i="3"/>
  <c r="AZ1340" i="3"/>
  <c r="AZ1341" i="3"/>
  <c r="AZ1342" i="3"/>
  <c r="AZ1343" i="3"/>
  <c r="AZ1344" i="3"/>
  <c r="AZ1345" i="3"/>
  <c r="AZ1346" i="3"/>
  <c r="AZ1347" i="3"/>
  <c r="AZ1348" i="3"/>
  <c r="AZ1349" i="3"/>
  <c r="AZ1350" i="3"/>
  <c r="AZ1351" i="3"/>
  <c r="AZ1352" i="3"/>
  <c r="AZ1353" i="3"/>
  <c r="AZ1354" i="3"/>
  <c r="AZ1355" i="3"/>
  <c r="AZ1356" i="3"/>
  <c r="AZ1357" i="3"/>
  <c r="AZ1358" i="3"/>
  <c r="AZ1359" i="3"/>
  <c r="AZ1360" i="3"/>
  <c r="AZ1361" i="3"/>
  <c r="AZ1362" i="3"/>
  <c r="AZ1363" i="3"/>
  <c r="AZ1364" i="3"/>
  <c r="AZ1365" i="3"/>
  <c r="AZ1366" i="3"/>
  <c r="AZ1367" i="3"/>
  <c r="AZ1368" i="3"/>
  <c r="AZ1369" i="3"/>
  <c r="AZ1370" i="3"/>
  <c r="AZ1371" i="3"/>
  <c r="AZ1372" i="3"/>
  <c r="AZ1382" i="3"/>
  <c r="AZ1383" i="3"/>
  <c r="AZ1384" i="3"/>
  <c r="AZ1385" i="3"/>
  <c r="AZ1386" i="3"/>
  <c r="AZ1387" i="3"/>
  <c r="AZ1388" i="3"/>
  <c r="AZ1389" i="3"/>
  <c r="AZ1390" i="3"/>
  <c r="AZ1391" i="3"/>
  <c r="AZ1392" i="3"/>
  <c r="AZ1393" i="3"/>
  <c r="AZ1394" i="3"/>
  <c r="AZ1395" i="3"/>
  <c r="AZ1396" i="3"/>
  <c r="AZ1397" i="3"/>
  <c r="AZ1398" i="3"/>
  <c r="AZ1399" i="3"/>
  <c r="AZ1400" i="3"/>
  <c r="AZ1401" i="3"/>
  <c r="AZ1402" i="3"/>
  <c r="AZ1403" i="3"/>
  <c r="AZ1404" i="3"/>
  <c r="AZ1405" i="3"/>
  <c r="AZ1406" i="3"/>
  <c r="AZ1407" i="3"/>
  <c r="AZ1408" i="3"/>
  <c r="AZ1409" i="3"/>
  <c r="AZ1410" i="3"/>
  <c r="AZ1411" i="3"/>
  <c r="AZ1412" i="3"/>
  <c r="AZ1413" i="3"/>
  <c r="AZ1414" i="3"/>
  <c r="AZ1415" i="3"/>
  <c r="AZ1416" i="3"/>
  <c r="AZ1417" i="3"/>
  <c r="AZ1418" i="3"/>
  <c r="AZ1420" i="3"/>
  <c r="AZ1421" i="3"/>
  <c r="AZ1422" i="3"/>
  <c r="AZ1423" i="3"/>
  <c r="AZ1424" i="3"/>
  <c r="AZ1425" i="3"/>
  <c r="AZ1426" i="3"/>
  <c r="AZ1427" i="3"/>
  <c r="AZ1428" i="3"/>
  <c r="AZ1432" i="3"/>
  <c r="AZ1433" i="3"/>
  <c r="AZ1434" i="3"/>
  <c r="AZ1435" i="3"/>
  <c r="AZ1436" i="3"/>
  <c r="AZ1437" i="3"/>
  <c r="AZ1438" i="3"/>
  <c r="AZ1445" i="3"/>
  <c r="AZ1446" i="3"/>
  <c r="AZ1447" i="3"/>
  <c r="AZ1448" i="3"/>
  <c r="AZ1449" i="3"/>
  <c r="AZ1450" i="3"/>
  <c r="AZ18" i="3"/>
  <c r="AZ19" i="3"/>
  <c r="AZ20" i="3"/>
  <c r="AZ24" i="3"/>
  <c r="AZ25" i="3"/>
  <c r="AZ26" i="3"/>
  <c r="AZ69" i="3"/>
  <c r="AZ70" i="3"/>
  <c r="AZ71" i="3"/>
  <c r="AZ72" i="3"/>
  <c r="AZ160" i="3"/>
  <c r="AZ161" i="3"/>
  <c r="AZ164" i="3"/>
  <c r="AZ165" i="3"/>
  <c r="AZ166" i="3"/>
  <c r="AZ167" i="3"/>
  <c r="AZ168" i="3"/>
  <c r="AZ169" i="3"/>
  <c r="AZ170" i="3"/>
  <c r="AZ243" i="3"/>
  <c r="AZ244" i="3"/>
  <c r="AZ245" i="3"/>
  <c r="AZ480" i="3"/>
  <c r="AZ481" i="3"/>
  <c r="AZ482" i="3"/>
  <c r="AZ483" i="3"/>
  <c r="AZ484" i="3"/>
  <c r="AZ738" i="3"/>
  <c r="AZ762" i="3"/>
  <c r="AZ763" i="3"/>
  <c r="AZ764" i="3"/>
  <c r="AZ765" i="3"/>
  <c r="AZ766" i="3"/>
  <c r="AZ812" i="3"/>
  <c r="AZ813" i="3"/>
  <c r="AZ814" i="3"/>
  <c r="AZ815" i="3"/>
  <c r="AZ1249" i="3"/>
  <c r="AZ1250" i="3"/>
  <c r="AZ1251" i="3"/>
  <c r="AZ1252" i="3"/>
  <c r="AZ1253" i="3"/>
  <c r="AZ1254" i="3"/>
  <c r="AZ1255" i="3"/>
  <c r="AZ1295" i="3"/>
  <c r="AZ1439" i="3"/>
  <c r="AZ1440" i="3"/>
  <c r="AZ1441" i="3"/>
  <c r="AZ21" i="3"/>
  <c r="AZ22" i="3"/>
  <c r="AZ23" i="3"/>
  <c r="AZ27" i="3"/>
  <c r="AZ28" i="3"/>
  <c r="AZ29" i="3"/>
  <c r="AZ73" i="3"/>
  <c r="AZ74" i="3"/>
  <c r="AZ75" i="3"/>
  <c r="AZ76" i="3"/>
  <c r="AZ162" i="3"/>
  <c r="AZ163" i="3"/>
  <c r="AZ171" i="3"/>
  <c r="AZ172" i="3"/>
  <c r="AZ173" i="3"/>
  <c r="AZ174" i="3"/>
  <c r="AZ175" i="3"/>
  <c r="AZ176" i="3"/>
  <c r="AZ177" i="3"/>
  <c r="AZ246" i="3"/>
  <c r="AZ247" i="3"/>
  <c r="AZ248" i="3"/>
  <c r="AZ485" i="3"/>
  <c r="AZ486" i="3"/>
  <c r="AZ487" i="3"/>
  <c r="AZ488" i="3"/>
  <c r="AZ489" i="3"/>
  <c r="AZ739" i="3"/>
  <c r="AZ767" i="3"/>
  <c r="AZ768" i="3"/>
  <c r="AZ769" i="3"/>
  <c r="AZ770" i="3"/>
  <c r="AZ771" i="3"/>
  <c r="AZ816" i="3"/>
  <c r="AZ817" i="3"/>
  <c r="AZ818" i="3"/>
  <c r="AZ819" i="3"/>
  <c r="AZ1256" i="3"/>
  <c r="AZ1257" i="3"/>
  <c r="AZ1258" i="3"/>
  <c r="AZ1259" i="3"/>
  <c r="AZ1260" i="3"/>
  <c r="AZ1261" i="3"/>
  <c r="AZ1262" i="3"/>
  <c r="AZ1296" i="3"/>
  <c r="AZ1442" i="3"/>
  <c r="AZ1443" i="3"/>
  <c r="AZ1444" i="3"/>
  <c r="AZ6" i="3"/>
  <c r="AZ7" i="3"/>
  <c r="AZ8" i="3"/>
  <c r="AZ9" i="3"/>
  <c r="AZ10" i="3"/>
  <c r="AZ11" i="3"/>
  <c r="AZ12" i="3"/>
  <c r="AZ13" i="3"/>
  <c r="AZ14" i="3"/>
  <c r="AZ5"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144" i="3"/>
  <c r="AG145" i="3"/>
  <c r="AG146" i="3"/>
  <c r="AG147" i="3"/>
  <c r="AG148" i="3"/>
  <c r="AG149" i="3"/>
  <c r="AG150" i="3"/>
  <c r="AG151" i="3"/>
  <c r="AG152" i="3"/>
  <c r="AG153" i="3"/>
  <c r="AG154" i="3"/>
  <c r="AG155" i="3"/>
  <c r="AG183" i="3"/>
  <c r="AG184" i="3"/>
  <c r="AG185" i="3"/>
  <c r="AG186" i="3"/>
  <c r="AG187" i="3"/>
  <c r="AG188" i="3"/>
  <c r="AG189" i="3"/>
  <c r="AG190" i="3"/>
  <c r="AG191" i="3"/>
  <c r="AG192" i="3"/>
  <c r="AG193" i="3"/>
  <c r="AG194" i="3"/>
  <c r="AG195" i="3"/>
  <c r="AG196" i="3"/>
  <c r="AG197" i="3"/>
  <c r="AG198" i="3"/>
  <c r="AG199" i="3"/>
  <c r="AG200" i="3"/>
  <c r="AG201" i="3"/>
  <c r="AG202" i="3"/>
  <c r="AG203" i="3"/>
  <c r="AG204" i="3"/>
  <c r="AG205" i="3"/>
  <c r="AG206" i="3"/>
  <c r="AG207" i="3"/>
  <c r="AG208" i="3"/>
  <c r="AG254" i="3"/>
  <c r="AG255" i="3"/>
  <c r="AG256" i="3"/>
  <c r="AG257" i="3"/>
  <c r="AG258" i="3"/>
  <c r="AG259" i="3"/>
  <c r="AG260" i="3"/>
  <c r="AG261" i="3"/>
  <c r="AG262" i="3"/>
  <c r="AG263" i="3"/>
  <c r="AG264" i="3"/>
  <c r="AG265" i="3"/>
  <c r="AG266" i="3"/>
  <c r="AG267" i="3"/>
  <c r="AG268" i="3"/>
  <c r="AG269" i="3"/>
  <c r="AG270" i="3"/>
  <c r="AG271" i="3"/>
  <c r="AG272" i="3"/>
  <c r="AG273" i="3"/>
  <c r="AG274" i="3"/>
  <c r="AG275" i="3"/>
  <c r="AG276" i="3"/>
  <c r="AG277" i="3"/>
  <c r="AG278" i="3"/>
  <c r="AG279" i="3"/>
  <c r="AG280" i="3"/>
  <c r="AG281" i="3"/>
  <c r="AG282" i="3"/>
  <c r="AG283" i="3"/>
  <c r="AG284" i="3"/>
  <c r="AG285" i="3"/>
  <c r="AG286" i="3"/>
  <c r="AG287" i="3"/>
  <c r="AG288" i="3"/>
  <c r="AG289" i="3"/>
  <c r="AG290" i="3"/>
  <c r="AG291" i="3"/>
  <c r="AG292" i="3"/>
  <c r="AG294" i="3"/>
  <c r="AG295" i="3"/>
  <c r="AG297" i="3"/>
  <c r="AG298" i="3"/>
  <c r="AG300" i="3"/>
  <c r="AG301" i="3"/>
  <c r="AG302" i="3"/>
  <c r="AG311" i="3"/>
  <c r="AG312" i="3"/>
  <c r="AG313" i="3"/>
  <c r="AG314" i="3"/>
  <c r="AG315" i="3"/>
  <c r="AG316" i="3"/>
  <c r="AG317" i="3"/>
  <c r="AG318" i="3"/>
  <c r="AG319" i="3"/>
  <c r="AG320" i="3"/>
  <c r="AG321" i="3"/>
  <c r="AG322" i="3"/>
  <c r="AG323" i="3"/>
  <c r="AG324" i="3"/>
  <c r="AG325" i="3"/>
  <c r="AG326" i="3"/>
  <c r="AG327" i="3"/>
  <c r="AG328" i="3"/>
  <c r="AG329" i="3"/>
  <c r="AG330" i="3"/>
  <c r="AG331" i="3"/>
  <c r="AG332" i="3"/>
  <c r="AG333" i="3"/>
  <c r="AG334" i="3"/>
  <c r="AG335" i="3"/>
  <c r="AG336" i="3"/>
  <c r="AG337" i="3"/>
  <c r="AG338" i="3"/>
  <c r="AG339" i="3"/>
  <c r="AG340" i="3"/>
  <c r="AG341" i="3"/>
  <c r="AG342" i="3"/>
  <c r="AG343" i="3"/>
  <c r="AG352" i="3"/>
  <c r="AG353" i="3"/>
  <c r="AG354" i="3"/>
  <c r="AG355" i="3"/>
  <c r="AG356" i="3"/>
  <c r="AG357" i="3"/>
  <c r="AG358" i="3"/>
  <c r="AG359" i="3"/>
  <c r="AG360" i="3"/>
  <c r="AG361" i="3"/>
  <c r="AG362" i="3"/>
  <c r="AG363" i="3"/>
  <c r="AG364" i="3"/>
  <c r="AG365" i="3"/>
  <c r="AG366" i="3"/>
  <c r="AG367" i="3"/>
  <c r="AG368" i="3"/>
  <c r="AG369" i="3"/>
  <c r="AG370" i="3"/>
  <c r="AG371" i="3"/>
  <c r="AG372" i="3"/>
  <c r="AG373" i="3"/>
  <c r="AG374" i="3"/>
  <c r="AG375" i="3"/>
  <c r="AG376" i="3"/>
  <c r="AG377" i="3"/>
  <c r="AG378" i="3"/>
  <c r="AG379" i="3"/>
  <c r="AG380" i="3"/>
  <c r="AG381" i="3"/>
  <c r="AG382" i="3"/>
  <c r="AG383" i="3"/>
  <c r="AG384" i="3"/>
  <c r="AG385" i="3"/>
  <c r="AG386" i="3"/>
  <c r="AG387" i="3"/>
  <c r="AG388" i="3"/>
  <c r="AG389" i="3"/>
  <c r="AG390" i="3"/>
  <c r="AG391" i="3"/>
  <c r="AG392" i="3"/>
  <c r="AG393" i="3"/>
  <c r="AG394" i="3"/>
  <c r="AG395" i="3"/>
  <c r="AG396" i="3"/>
  <c r="AG397" i="3"/>
  <c r="AG398" i="3"/>
  <c r="AG399" i="3"/>
  <c r="AG400" i="3"/>
  <c r="AG401" i="3"/>
  <c r="AG402" i="3"/>
  <c r="AG403" i="3"/>
  <c r="AG404" i="3"/>
  <c r="AG405" i="3"/>
  <c r="AG406" i="3"/>
  <c r="AG407" i="3"/>
  <c r="AG408" i="3"/>
  <c r="AG409" i="3"/>
  <c r="AG410" i="3"/>
  <c r="AG411" i="3"/>
  <c r="AG412" i="3"/>
  <c r="AG413" i="3"/>
  <c r="AG414" i="3"/>
  <c r="AG415" i="3"/>
  <c r="AG416" i="3"/>
  <c r="AG417" i="3"/>
  <c r="AG418" i="3"/>
  <c r="AG419" i="3"/>
  <c r="AG420" i="3"/>
  <c r="AG421" i="3"/>
  <c r="AG422" i="3"/>
  <c r="AG423" i="3"/>
  <c r="AG424" i="3"/>
  <c r="AG425" i="3"/>
  <c r="AG426" i="3"/>
  <c r="AG427" i="3"/>
  <c r="AG428" i="3"/>
  <c r="AG429" i="3"/>
  <c r="AG430" i="3"/>
  <c r="AG431" i="3"/>
  <c r="AG432" i="3"/>
  <c r="AG433" i="3"/>
  <c r="AG434" i="3"/>
  <c r="AG435" i="3"/>
  <c r="AG436" i="3"/>
  <c r="AG437" i="3"/>
  <c r="AG438" i="3"/>
  <c r="AG439" i="3"/>
  <c r="AG440" i="3"/>
  <c r="AG441" i="3"/>
  <c r="AG442" i="3"/>
  <c r="AG443" i="3"/>
  <c r="AG444" i="3"/>
  <c r="AG445" i="3"/>
  <c r="AG446" i="3"/>
  <c r="AG447" i="3"/>
  <c r="AG448" i="3"/>
  <c r="AG449" i="3"/>
  <c r="AG450" i="3"/>
  <c r="AG451" i="3"/>
  <c r="AG452" i="3"/>
  <c r="AG453" i="3"/>
  <c r="AG456" i="3"/>
  <c r="AG457" i="3"/>
  <c r="AG458" i="3"/>
  <c r="AG523" i="3"/>
  <c r="AG524" i="3"/>
  <c r="AG525" i="3"/>
  <c r="AG527" i="3"/>
  <c r="AG528" i="3"/>
  <c r="AG529" i="3"/>
  <c r="AG531" i="3"/>
  <c r="AG532" i="3"/>
  <c r="AG533" i="3"/>
  <c r="AG535" i="3"/>
  <c r="AG536" i="3"/>
  <c r="AG537" i="3"/>
  <c r="AG539" i="3"/>
  <c r="AG540" i="3"/>
  <c r="AG541" i="3"/>
  <c r="AG543" i="3"/>
  <c r="AG544" i="3"/>
  <c r="AG545" i="3"/>
  <c r="AG546" i="3"/>
  <c r="AG547" i="3"/>
  <c r="AG548" i="3"/>
  <c r="AG549" i="3"/>
  <c r="AG550" i="3"/>
  <c r="AG551" i="3"/>
  <c r="AG552" i="3"/>
  <c r="AG553" i="3"/>
  <c r="AG554" i="3"/>
  <c r="AG555" i="3"/>
  <c r="AG556" i="3"/>
  <c r="AG557" i="3"/>
  <c r="AG558" i="3"/>
  <c r="AG559" i="3"/>
  <c r="AG560" i="3"/>
  <c r="AG561" i="3"/>
  <c r="AG562" i="3"/>
  <c r="AG563" i="3"/>
  <c r="AG564" i="3"/>
  <c r="AG565" i="3"/>
  <c r="AG566" i="3"/>
  <c r="AG567" i="3"/>
  <c r="AG568" i="3"/>
  <c r="AG569" i="3"/>
  <c r="AG570" i="3"/>
  <c r="AG571" i="3"/>
  <c r="AG572" i="3"/>
  <c r="AG573" i="3"/>
  <c r="AG574" i="3"/>
  <c r="AG575" i="3"/>
  <c r="AG576" i="3"/>
  <c r="AG577" i="3"/>
  <c r="AG578" i="3"/>
  <c r="AG579" i="3"/>
  <c r="AG580" i="3"/>
  <c r="AG581" i="3"/>
  <c r="AG582" i="3"/>
  <c r="AG583" i="3"/>
  <c r="AG584" i="3"/>
  <c r="AG585" i="3"/>
  <c r="AG586" i="3"/>
  <c r="AG587" i="3"/>
  <c r="AG588" i="3"/>
  <c r="AG589" i="3"/>
  <c r="AG590" i="3"/>
  <c r="AG591" i="3"/>
  <c r="AG592" i="3"/>
  <c r="AG593" i="3"/>
  <c r="AG594" i="3"/>
  <c r="AG595" i="3"/>
  <c r="AG596" i="3"/>
  <c r="AG597" i="3"/>
  <c r="AG598" i="3"/>
  <c r="AG599" i="3"/>
  <c r="AG600" i="3"/>
  <c r="AG601" i="3"/>
  <c r="AG602" i="3"/>
  <c r="AG603" i="3"/>
  <c r="AG604" i="3"/>
  <c r="AG605" i="3"/>
  <c r="AG606" i="3"/>
  <c r="AG607" i="3"/>
  <c r="AG608" i="3"/>
  <c r="AG609" i="3"/>
  <c r="AG610" i="3"/>
  <c r="AG611" i="3"/>
  <c r="AG612" i="3"/>
  <c r="AG613" i="3"/>
  <c r="AG614" i="3"/>
  <c r="AG615" i="3"/>
  <c r="AG616" i="3"/>
  <c r="AG617" i="3"/>
  <c r="AG618" i="3"/>
  <c r="AG619" i="3"/>
  <c r="AG620" i="3"/>
  <c r="AG621" i="3"/>
  <c r="AG622" i="3"/>
  <c r="AG623" i="3"/>
  <c r="AG624" i="3"/>
  <c r="AG625" i="3"/>
  <c r="AG626" i="3"/>
  <c r="AG627" i="3"/>
  <c r="AG628" i="3"/>
  <c r="AG629" i="3"/>
  <c r="AG630" i="3"/>
  <c r="AG631" i="3"/>
  <c r="AG632" i="3"/>
  <c r="AG633" i="3"/>
  <c r="AG634" i="3"/>
  <c r="AG635" i="3"/>
  <c r="AG636" i="3"/>
  <c r="AG637" i="3"/>
  <c r="AG638" i="3"/>
  <c r="AG639" i="3"/>
  <c r="AG640" i="3"/>
  <c r="AG641" i="3"/>
  <c r="AG642" i="3"/>
  <c r="AG650" i="3"/>
  <c r="AG651" i="3"/>
  <c r="AG652" i="3"/>
  <c r="AG653" i="3"/>
  <c r="AG654" i="3"/>
  <c r="AG655" i="3"/>
  <c r="AG656" i="3"/>
  <c r="AG657" i="3"/>
  <c r="AG658" i="3"/>
  <c r="AG659" i="3"/>
  <c r="AG660" i="3"/>
  <c r="AG661" i="3"/>
  <c r="AG662" i="3"/>
  <c r="AG663" i="3"/>
  <c r="AG664" i="3"/>
  <c r="AG665" i="3"/>
  <c r="AG666" i="3"/>
  <c r="AG667" i="3"/>
  <c r="AG669" i="3"/>
  <c r="AG670" i="3"/>
  <c r="AG671" i="3"/>
  <c r="AG672" i="3"/>
  <c r="AG673" i="3"/>
  <c r="AG674" i="3"/>
  <c r="AG675" i="3"/>
  <c r="AG676" i="3"/>
  <c r="AG677" i="3"/>
  <c r="AG678" i="3"/>
  <c r="AG679" i="3"/>
  <c r="AG680" i="3"/>
  <c r="AG681" i="3"/>
  <c r="AG682" i="3"/>
  <c r="AG683" i="3"/>
  <c r="AG684" i="3"/>
  <c r="AG685" i="3"/>
  <c r="AG686" i="3"/>
  <c r="AG687" i="3"/>
  <c r="AG688" i="3"/>
  <c r="AG689" i="3"/>
  <c r="AG690" i="3"/>
  <c r="AG691" i="3"/>
  <c r="AG692" i="3"/>
  <c r="AG694" i="3"/>
  <c r="AG695" i="3"/>
  <c r="AG696" i="3"/>
  <c r="AG697" i="3"/>
  <c r="AG698" i="3"/>
  <c r="AG699" i="3"/>
  <c r="AG700" i="3"/>
  <c r="AG701" i="3"/>
  <c r="AG702" i="3"/>
  <c r="AG703" i="3"/>
  <c r="AG704" i="3"/>
  <c r="AG705" i="3"/>
  <c r="AG706" i="3"/>
  <c r="AG707" i="3"/>
  <c r="AG708" i="3"/>
  <c r="AG709" i="3"/>
  <c r="AG710" i="3"/>
  <c r="AG711" i="3"/>
  <c r="AG712" i="3"/>
  <c r="AG713" i="3"/>
  <c r="AG714" i="3"/>
  <c r="AG715" i="3"/>
  <c r="AG716" i="3"/>
  <c r="AG717" i="3"/>
  <c r="AG719" i="3"/>
  <c r="AG720" i="3"/>
  <c r="AG721" i="3"/>
  <c r="AG722" i="3"/>
  <c r="AG723" i="3"/>
  <c r="AG724" i="3"/>
  <c r="AG725" i="3"/>
  <c r="AG726" i="3"/>
  <c r="AG727" i="3"/>
  <c r="AG728" i="3"/>
  <c r="AG729" i="3"/>
  <c r="AG730" i="3"/>
  <c r="AG731" i="3"/>
  <c r="AF732" i="3"/>
  <c r="AH732" i="3" s="1"/>
  <c r="AF733" i="3"/>
  <c r="AF734" i="3"/>
  <c r="AH734" i="3" s="1"/>
  <c r="AF735" i="3"/>
  <c r="AF736" i="3"/>
  <c r="AH736" i="3" s="1"/>
  <c r="AF737" i="3"/>
  <c r="AG740" i="3"/>
  <c r="AG741" i="3"/>
  <c r="AG742" i="3"/>
  <c r="AG743" i="3"/>
  <c r="AG772" i="3"/>
  <c r="AG773" i="3"/>
  <c r="AG774" i="3"/>
  <c r="AG775" i="3"/>
  <c r="AG776" i="3"/>
  <c r="AG777" i="3"/>
  <c r="AG778" i="3"/>
  <c r="AG779" i="3"/>
  <c r="AG780" i="3"/>
  <c r="AG781" i="3"/>
  <c r="AG782" i="3"/>
  <c r="AG783" i="3"/>
  <c r="AG784" i="3"/>
  <c r="AG785" i="3"/>
  <c r="AG786" i="3"/>
  <c r="AG787" i="3"/>
  <c r="AG788" i="3"/>
  <c r="AG789" i="3"/>
  <c r="AG790" i="3"/>
  <c r="AG791" i="3"/>
  <c r="AG792" i="3"/>
  <c r="AG793" i="3"/>
  <c r="AG794" i="3"/>
  <c r="AG795" i="3"/>
  <c r="AG796" i="3"/>
  <c r="AG797" i="3"/>
  <c r="AG798" i="3"/>
  <c r="AG799" i="3"/>
  <c r="AG800" i="3"/>
  <c r="AG801" i="3"/>
  <c r="AG802" i="3"/>
  <c r="AG803" i="3"/>
  <c r="AG804" i="3"/>
  <c r="AG805" i="3"/>
  <c r="AG806" i="3"/>
  <c r="AG807" i="3"/>
  <c r="AG808" i="3"/>
  <c r="AG809" i="3"/>
  <c r="AG810" i="3"/>
  <c r="AG811" i="3"/>
  <c r="AG820" i="3"/>
  <c r="AG821" i="3"/>
  <c r="AG822" i="3"/>
  <c r="AG823" i="3"/>
  <c r="AG824" i="3"/>
  <c r="AG825" i="3"/>
  <c r="AG826" i="3"/>
  <c r="AG827" i="3"/>
  <c r="AG828" i="3"/>
  <c r="AG829" i="3"/>
  <c r="AG830" i="3"/>
  <c r="AG831" i="3"/>
  <c r="AG832" i="3"/>
  <c r="AG833" i="3"/>
  <c r="AG834" i="3"/>
  <c r="AG835" i="3"/>
  <c r="AG836" i="3"/>
  <c r="AG837" i="3"/>
  <c r="AG838" i="3"/>
  <c r="AG839" i="3"/>
  <c r="AG840" i="3"/>
  <c r="AG841" i="3"/>
  <c r="AG842" i="3"/>
  <c r="AG843" i="3"/>
  <c r="AG844" i="3"/>
  <c r="AG845" i="3"/>
  <c r="AG846" i="3"/>
  <c r="AG847" i="3"/>
  <c r="AG848" i="3"/>
  <c r="AG849" i="3"/>
  <c r="AG850" i="3"/>
  <c r="AG851" i="3"/>
  <c r="AG852" i="3"/>
  <c r="AG853" i="3"/>
  <c r="AG854" i="3"/>
  <c r="AG855" i="3"/>
  <c r="AG856" i="3"/>
  <c r="AG857" i="3"/>
  <c r="AG858" i="3"/>
  <c r="AG859" i="3"/>
  <c r="AG860" i="3"/>
  <c r="AG861" i="3"/>
  <c r="AG862" i="3"/>
  <c r="AG863" i="3"/>
  <c r="AG927" i="3"/>
  <c r="AG928" i="3"/>
  <c r="AG929" i="3"/>
  <c r="AG930" i="3"/>
  <c r="AG931" i="3"/>
  <c r="AG932" i="3"/>
  <c r="AG933" i="3"/>
  <c r="AG934" i="3"/>
  <c r="AG935" i="3"/>
  <c r="AG936" i="3"/>
  <c r="AG937" i="3"/>
  <c r="AG938" i="3"/>
  <c r="AG939" i="3"/>
  <c r="AG940" i="3"/>
  <c r="AG941" i="3"/>
  <c r="AG942" i="3"/>
  <c r="AG943" i="3"/>
  <c r="AG944" i="3"/>
  <c r="AG945" i="3"/>
  <c r="AG946" i="3"/>
  <c r="AG947" i="3"/>
  <c r="AG948" i="3"/>
  <c r="AG949" i="3"/>
  <c r="AG950" i="3"/>
  <c r="AG951" i="3"/>
  <c r="AG952" i="3"/>
  <c r="AG953" i="3"/>
  <c r="AG954" i="3"/>
  <c r="AG955" i="3"/>
  <c r="AG956" i="3"/>
  <c r="AG957" i="3"/>
  <c r="AG958" i="3"/>
  <c r="AG959" i="3"/>
  <c r="AG960" i="3"/>
  <c r="AG961" i="3"/>
  <c r="AG962" i="3"/>
  <c r="AG963" i="3"/>
  <c r="AG964" i="3"/>
  <c r="AG965" i="3"/>
  <c r="AG966" i="3"/>
  <c r="AG967" i="3"/>
  <c r="AG968" i="3"/>
  <c r="AG969" i="3"/>
  <c r="AG970" i="3"/>
  <c r="AG971" i="3"/>
  <c r="AG972" i="3"/>
  <c r="AG973" i="3"/>
  <c r="AG974" i="3"/>
  <c r="AG975" i="3"/>
  <c r="AG976" i="3"/>
  <c r="AG977" i="3"/>
  <c r="AG978" i="3"/>
  <c r="AG979" i="3"/>
  <c r="AG980" i="3"/>
  <c r="AG981" i="3"/>
  <c r="AG982" i="3"/>
  <c r="AG983" i="3"/>
  <c r="AG984" i="3"/>
  <c r="AG985" i="3"/>
  <c r="AG986" i="3"/>
  <c r="AG987" i="3"/>
  <c r="AG988" i="3"/>
  <c r="AG989" i="3"/>
  <c r="AG990" i="3"/>
  <c r="AG991" i="3"/>
  <c r="AG992" i="3"/>
  <c r="AG993" i="3"/>
  <c r="AG994" i="3"/>
  <c r="AG995" i="3"/>
  <c r="AG996" i="3"/>
  <c r="AG997" i="3"/>
  <c r="AG998" i="3"/>
  <c r="AG999" i="3"/>
  <c r="AG1000" i="3"/>
  <c r="AG1001" i="3"/>
  <c r="AG1002" i="3"/>
  <c r="AG1003" i="3"/>
  <c r="AG1004" i="3"/>
  <c r="AG1005" i="3"/>
  <c r="AG1006" i="3"/>
  <c r="AG1007" i="3"/>
  <c r="AG1008" i="3"/>
  <c r="AG1009" i="3"/>
  <c r="AG1010" i="3"/>
  <c r="AG1011" i="3"/>
  <c r="AG1012" i="3"/>
  <c r="AG1013" i="3"/>
  <c r="AG1014" i="3"/>
  <c r="AG1015" i="3"/>
  <c r="AG1016" i="3"/>
  <c r="AG1017" i="3"/>
  <c r="AG1018" i="3"/>
  <c r="AG1019" i="3"/>
  <c r="AG1020" i="3"/>
  <c r="AG1021" i="3"/>
  <c r="AG1022" i="3"/>
  <c r="AG1023" i="3"/>
  <c r="AG1024" i="3"/>
  <c r="AG1025" i="3"/>
  <c r="AG1026" i="3"/>
  <c r="AG1027" i="3"/>
  <c r="AG1028" i="3"/>
  <c r="AG1029" i="3"/>
  <c r="AG1030" i="3"/>
  <c r="AG1031" i="3"/>
  <c r="AG1032" i="3"/>
  <c r="AG1033" i="3"/>
  <c r="AG1034" i="3"/>
  <c r="AG1035" i="3"/>
  <c r="AG1036" i="3"/>
  <c r="AG1037" i="3"/>
  <c r="AG1038" i="3"/>
  <c r="AG1039" i="3"/>
  <c r="AG1040" i="3"/>
  <c r="AG1041" i="3"/>
  <c r="AG1042" i="3"/>
  <c r="AG1043" i="3"/>
  <c r="AG1044" i="3"/>
  <c r="AG1045" i="3"/>
  <c r="AG1046" i="3"/>
  <c r="AG1047" i="3"/>
  <c r="AG1048" i="3"/>
  <c r="AG1049" i="3"/>
  <c r="AG1050" i="3"/>
  <c r="AG1051" i="3"/>
  <c r="AG1052" i="3"/>
  <c r="AG1053" i="3"/>
  <c r="AG1054" i="3"/>
  <c r="AG1055" i="3"/>
  <c r="AG1056" i="3"/>
  <c r="AG1057" i="3"/>
  <c r="AG1058" i="3"/>
  <c r="AG1059" i="3"/>
  <c r="AG1060" i="3"/>
  <c r="AG1061" i="3"/>
  <c r="AG1062" i="3"/>
  <c r="AG1063" i="3"/>
  <c r="AG1064" i="3"/>
  <c r="AG1065" i="3"/>
  <c r="AG1066" i="3"/>
  <c r="AG1067" i="3"/>
  <c r="AG1068" i="3"/>
  <c r="AG1069" i="3"/>
  <c r="AG1070" i="3"/>
  <c r="AG1071" i="3"/>
  <c r="AG1072" i="3"/>
  <c r="AG1073" i="3"/>
  <c r="AG1074" i="3"/>
  <c r="AG1075" i="3"/>
  <c r="AG1076" i="3"/>
  <c r="AG1077" i="3"/>
  <c r="AG1078" i="3"/>
  <c r="AG1079" i="3"/>
  <c r="AG1080" i="3"/>
  <c r="AG1081" i="3"/>
  <c r="AG1082" i="3"/>
  <c r="AG1083" i="3"/>
  <c r="AG1084" i="3"/>
  <c r="AG1085" i="3"/>
  <c r="AG1086" i="3"/>
  <c r="AG1087" i="3"/>
  <c r="AG1088" i="3"/>
  <c r="AG1089" i="3"/>
  <c r="AG1090" i="3"/>
  <c r="AG1091" i="3"/>
  <c r="AG1092" i="3"/>
  <c r="AG1093" i="3"/>
  <c r="AG1094" i="3"/>
  <c r="AG1095" i="3"/>
  <c r="AG1096" i="3"/>
  <c r="AG1097" i="3"/>
  <c r="AG1098" i="3"/>
  <c r="AG1099" i="3"/>
  <c r="AG1100" i="3"/>
  <c r="AG1101" i="3"/>
  <c r="AG1102" i="3"/>
  <c r="AG1103" i="3"/>
  <c r="AG1104" i="3"/>
  <c r="AG1105" i="3"/>
  <c r="AG1106" i="3"/>
  <c r="AG1107" i="3"/>
  <c r="AG1108" i="3"/>
  <c r="AG1109" i="3"/>
  <c r="AG1110" i="3"/>
  <c r="AG1111" i="3"/>
  <c r="AG1112" i="3"/>
  <c r="AG1113" i="3"/>
  <c r="AG1114" i="3"/>
  <c r="AG1115" i="3"/>
  <c r="AG1116" i="3"/>
  <c r="AG1117" i="3"/>
  <c r="AG1118" i="3"/>
  <c r="AG1119" i="3"/>
  <c r="AG1120" i="3"/>
  <c r="AG1121" i="3"/>
  <c r="AG1122" i="3"/>
  <c r="AG1123" i="3"/>
  <c r="AG1124" i="3"/>
  <c r="AG1125" i="3"/>
  <c r="AG1126" i="3"/>
  <c r="AG1127" i="3"/>
  <c r="AG1128" i="3"/>
  <c r="AG1129" i="3"/>
  <c r="AG1130" i="3"/>
  <c r="AG1131" i="3"/>
  <c r="AG1132" i="3"/>
  <c r="AG1133" i="3"/>
  <c r="AG1134" i="3"/>
  <c r="AG1135" i="3"/>
  <c r="AG1136" i="3"/>
  <c r="AG1137" i="3"/>
  <c r="AG1138" i="3"/>
  <c r="AG1139" i="3"/>
  <c r="AG1140" i="3"/>
  <c r="AG1141" i="3"/>
  <c r="AG1142" i="3"/>
  <c r="AG1143" i="3"/>
  <c r="AG1144" i="3"/>
  <c r="AG1145" i="3"/>
  <c r="AG1146" i="3"/>
  <c r="AG1147" i="3"/>
  <c r="AG1148" i="3"/>
  <c r="AG1149" i="3"/>
  <c r="AG1150" i="3"/>
  <c r="AG1151" i="3"/>
  <c r="AG1152" i="3"/>
  <c r="AG1153" i="3"/>
  <c r="AG1154" i="3"/>
  <c r="AG1155" i="3"/>
  <c r="AG1156" i="3"/>
  <c r="AG1157" i="3"/>
  <c r="AG1158" i="3"/>
  <c r="AG1159" i="3"/>
  <c r="AG1160" i="3"/>
  <c r="AG1161" i="3"/>
  <c r="AG1162" i="3"/>
  <c r="AG1163" i="3"/>
  <c r="AG1164" i="3"/>
  <c r="AG1165" i="3"/>
  <c r="AG1166" i="3"/>
  <c r="AG1167" i="3"/>
  <c r="AG1168" i="3"/>
  <c r="AG1169" i="3"/>
  <c r="AG1170" i="3"/>
  <c r="AG1171" i="3"/>
  <c r="AG1172" i="3"/>
  <c r="AG1173" i="3"/>
  <c r="AG1174" i="3"/>
  <c r="AG1175" i="3"/>
  <c r="AG1176" i="3"/>
  <c r="AG1177" i="3"/>
  <c r="AG1178" i="3"/>
  <c r="AG1179" i="3"/>
  <c r="AG1180" i="3"/>
  <c r="AG1181" i="3"/>
  <c r="AG1182" i="3"/>
  <c r="AG1183" i="3"/>
  <c r="AG1184" i="3"/>
  <c r="AG1185" i="3"/>
  <c r="AG1186" i="3"/>
  <c r="AG1187" i="3"/>
  <c r="AG1188" i="3"/>
  <c r="AG1189" i="3"/>
  <c r="AG1190" i="3"/>
  <c r="AG1191" i="3"/>
  <c r="AG1192" i="3"/>
  <c r="AG1193" i="3"/>
  <c r="AG1194" i="3"/>
  <c r="AG1195" i="3"/>
  <c r="AG1196" i="3"/>
  <c r="AG1197" i="3"/>
  <c r="AG1198" i="3"/>
  <c r="AG1199" i="3"/>
  <c r="AG1200" i="3"/>
  <c r="AG1201" i="3"/>
  <c r="AG1202" i="3"/>
  <c r="AG1203" i="3"/>
  <c r="AG1204" i="3"/>
  <c r="AG1205" i="3"/>
  <c r="AG1206" i="3"/>
  <c r="AG1207" i="3"/>
  <c r="AG1208" i="3"/>
  <c r="AG1209" i="3"/>
  <c r="AG1210" i="3"/>
  <c r="AG1211" i="3"/>
  <c r="AG1212" i="3"/>
  <c r="AG1213" i="3"/>
  <c r="AG1214" i="3"/>
  <c r="AG1215" i="3"/>
  <c r="AG1216" i="3"/>
  <c r="AG1217" i="3"/>
  <c r="AG1218" i="3"/>
  <c r="AG1219" i="3"/>
  <c r="AG1220" i="3"/>
  <c r="AG1221" i="3"/>
  <c r="AG1222" i="3"/>
  <c r="AG1223" i="3"/>
  <c r="AG1224" i="3"/>
  <c r="AG1225" i="3"/>
  <c r="AG1226" i="3"/>
  <c r="AG1227" i="3"/>
  <c r="AG1228" i="3"/>
  <c r="AG1229" i="3"/>
  <c r="AG1230" i="3"/>
  <c r="AG1231" i="3"/>
  <c r="AG1232" i="3"/>
  <c r="AG1233" i="3"/>
  <c r="AG1234" i="3"/>
  <c r="AG1235" i="3"/>
  <c r="AG1236" i="3"/>
  <c r="AG1237" i="3"/>
  <c r="AG1238" i="3"/>
  <c r="AG1239" i="3"/>
  <c r="AG1240" i="3"/>
  <c r="AG1241" i="3"/>
  <c r="AG1242" i="3"/>
  <c r="AG1243" i="3"/>
  <c r="AG1244" i="3"/>
  <c r="AG1245" i="3"/>
  <c r="AG1246" i="3"/>
  <c r="AG1247" i="3"/>
  <c r="AG1248" i="3"/>
  <c r="AG1264" i="3"/>
  <c r="AG1265" i="3"/>
  <c r="AG1266" i="3"/>
  <c r="AG1267" i="3"/>
  <c r="AG1268" i="3"/>
  <c r="AG1269" i="3"/>
  <c r="AG1270" i="3"/>
  <c r="AG1271" i="3"/>
  <c r="AG1272" i="3"/>
  <c r="AG1273" i="3"/>
  <c r="AG1274" i="3"/>
  <c r="AG1275" i="3"/>
  <c r="AG1276" i="3"/>
  <c r="AG1277" i="3"/>
  <c r="AG1278" i="3"/>
  <c r="AG1279" i="3"/>
  <c r="AG1280" i="3"/>
  <c r="AG1281" i="3"/>
  <c r="AG1282" i="3"/>
  <c r="AG1283" i="3"/>
  <c r="AG1284" i="3"/>
  <c r="AG1285" i="3"/>
  <c r="AG1286" i="3"/>
  <c r="AG1287" i="3"/>
  <c r="AG1288" i="3"/>
  <c r="AG1289" i="3"/>
  <c r="AG1290" i="3"/>
  <c r="AG1300" i="3"/>
  <c r="AG1301" i="3"/>
  <c r="AG1302" i="3"/>
  <c r="AG1303" i="3"/>
  <c r="AG1304" i="3"/>
  <c r="AG1305" i="3"/>
  <c r="AG1306" i="3"/>
  <c r="AG1307" i="3"/>
  <c r="AG1308" i="3"/>
  <c r="AG1309" i="3"/>
  <c r="AG1310" i="3"/>
  <c r="AG1342" i="3"/>
  <c r="AG1343" i="3"/>
  <c r="AG1344" i="3"/>
  <c r="AG1345" i="3"/>
  <c r="AG1346" i="3"/>
  <c r="AG1347" i="3"/>
  <c r="AG1348" i="3"/>
  <c r="AG1349" i="3"/>
  <c r="AG1350" i="3"/>
  <c r="AG1351" i="3"/>
  <c r="AG1352" i="3"/>
  <c r="AG1353" i="3"/>
  <c r="AG1354" i="3"/>
  <c r="AG1355" i="3"/>
  <c r="AG1356" i="3"/>
  <c r="AG1357" i="3"/>
  <c r="AG1358" i="3"/>
  <c r="AG1359" i="3"/>
  <c r="AG1360" i="3"/>
  <c r="AG1361" i="3"/>
  <c r="AG1362" i="3"/>
  <c r="AG1363" i="3"/>
  <c r="AG1364" i="3"/>
  <c r="AG1365" i="3"/>
  <c r="AG1366" i="3"/>
  <c r="AG1367" i="3"/>
  <c r="AG1368" i="3"/>
  <c r="AG1385" i="3"/>
  <c r="AG1397" i="3"/>
  <c r="AG1398" i="3"/>
  <c r="AG1399" i="3"/>
  <c r="AG1400" i="3"/>
  <c r="AG1401" i="3"/>
  <c r="AG1402" i="3"/>
  <c r="AG1403" i="3"/>
  <c r="AG1404" i="3"/>
  <c r="AG1405" i="3"/>
  <c r="AG1406" i="3"/>
  <c r="AG1407" i="3"/>
  <c r="AG1408" i="3"/>
  <c r="AG1409" i="3"/>
  <c r="AG1410" i="3"/>
  <c r="AG1411" i="3"/>
  <c r="AG1412" i="3"/>
  <c r="AG1413" i="3"/>
  <c r="AG1414" i="3"/>
  <c r="AG1415" i="3"/>
  <c r="AG1416" i="3"/>
  <c r="AG1417" i="3"/>
  <c r="AG1418" i="3"/>
  <c r="AG1420" i="3"/>
  <c r="AG1421" i="3"/>
  <c r="AG1422" i="3"/>
  <c r="AG1423" i="3"/>
  <c r="AG1424" i="3"/>
  <c r="AG1425" i="3"/>
  <c r="AG1426" i="3"/>
  <c r="AG1427" i="3"/>
  <c r="AG1428" i="3"/>
  <c r="AG1445" i="3"/>
  <c r="AG1446" i="3"/>
  <c r="AG1447" i="3"/>
  <c r="AG1448" i="3"/>
  <c r="AG1449" i="3"/>
  <c r="AG1450" i="3"/>
  <c r="AG18" i="3"/>
  <c r="AG19" i="3"/>
  <c r="AG20" i="3"/>
  <c r="AG24" i="3"/>
  <c r="AG25" i="3"/>
  <c r="AG26" i="3"/>
  <c r="AG762" i="3"/>
  <c r="AG763" i="3"/>
  <c r="AG764" i="3"/>
  <c r="AG765" i="3"/>
  <c r="AG766" i="3"/>
  <c r="AG812" i="3"/>
  <c r="AG813" i="3"/>
  <c r="AG814" i="3"/>
  <c r="AG815" i="3"/>
  <c r="AG1249" i="3"/>
  <c r="AG1250" i="3"/>
  <c r="AG1251" i="3"/>
  <c r="AG1252" i="3"/>
  <c r="AG1253" i="3"/>
  <c r="AG1254" i="3"/>
  <c r="AG1255" i="3"/>
  <c r="AG1295" i="3"/>
  <c r="AG21" i="3"/>
  <c r="AG22" i="3"/>
  <c r="AG23" i="3"/>
  <c r="AG27" i="3"/>
  <c r="AG28" i="3"/>
  <c r="AG29" i="3"/>
  <c r="AG767" i="3"/>
  <c r="AG768" i="3"/>
  <c r="AG769" i="3"/>
  <c r="AG770" i="3"/>
  <c r="AG771" i="3"/>
  <c r="AG816" i="3"/>
  <c r="AG817" i="3"/>
  <c r="AG818" i="3"/>
  <c r="AG819" i="3"/>
  <c r="AG1256" i="3"/>
  <c r="AG1257" i="3"/>
  <c r="AG1258" i="3"/>
  <c r="AG1259" i="3"/>
  <c r="AG1260" i="3"/>
  <c r="AG1261" i="3"/>
  <c r="AG1262" i="3"/>
  <c r="AG1296" i="3"/>
  <c r="AG32" i="3"/>
  <c r="AG33" i="3"/>
  <c r="AJ144" i="3"/>
  <c r="AK144" i="3" s="1"/>
  <c r="AJ145" i="3"/>
  <c r="AK145" i="3" s="1"/>
  <c r="AJ146" i="3"/>
  <c r="AK146" i="3" s="1"/>
  <c r="AJ147" i="3"/>
  <c r="AK147" i="3" s="1"/>
  <c r="AJ148" i="3"/>
  <c r="AK148" i="3" s="1"/>
  <c r="AJ149" i="3"/>
  <c r="AK149" i="3" s="1"/>
  <c r="AJ150" i="3"/>
  <c r="AK150" i="3" s="1"/>
  <c r="AJ151" i="3"/>
  <c r="AK151" i="3" s="1"/>
  <c r="AJ152" i="3"/>
  <c r="AK152" i="3" s="1"/>
  <c r="AJ153" i="3"/>
  <c r="AK153" i="3" s="1"/>
  <c r="AJ154" i="3"/>
  <c r="AK154" i="3" s="1"/>
  <c r="AJ155" i="3"/>
  <c r="AK155" i="3" s="1"/>
  <c r="AJ183" i="3"/>
  <c r="AK183" i="3" s="1"/>
  <c r="AJ184" i="3"/>
  <c r="AK184" i="3" s="1"/>
  <c r="AJ185" i="3"/>
  <c r="AK185" i="3" s="1"/>
  <c r="AJ186" i="3"/>
  <c r="AK186" i="3" s="1"/>
  <c r="AJ187" i="3"/>
  <c r="AK187" i="3" s="1"/>
  <c r="AJ188" i="3"/>
  <c r="AK188" i="3" s="1"/>
  <c r="AJ189" i="3"/>
  <c r="AK189" i="3" s="1"/>
  <c r="AJ190" i="3"/>
  <c r="AK190" i="3" s="1"/>
  <c r="AJ191" i="3"/>
  <c r="AK191" i="3" s="1"/>
  <c r="AJ192" i="3"/>
  <c r="AK192" i="3" s="1"/>
  <c r="AJ193" i="3"/>
  <c r="AK193" i="3" s="1"/>
  <c r="AJ194" i="3"/>
  <c r="AK194" i="3" s="1"/>
  <c r="AJ195" i="3"/>
  <c r="AK195" i="3" s="1"/>
  <c r="AJ196" i="3"/>
  <c r="AK196" i="3" s="1"/>
  <c r="AJ197" i="3"/>
  <c r="AK197" i="3" s="1"/>
  <c r="AJ198" i="3"/>
  <c r="AK198" i="3" s="1"/>
  <c r="AJ199" i="3"/>
  <c r="AK199" i="3" s="1"/>
  <c r="AJ200" i="3"/>
  <c r="AK200" i="3" s="1"/>
  <c r="AJ201" i="3"/>
  <c r="AK201" i="3" s="1"/>
  <c r="AJ202" i="3"/>
  <c r="AK202" i="3" s="1"/>
  <c r="AJ203" i="3"/>
  <c r="AK203" i="3" s="1"/>
  <c r="AJ204" i="3"/>
  <c r="AK204" i="3" s="1"/>
  <c r="AJ205" i="3"/>
  <c r="AK205" i="3" s="1"/>
  <c r="AJ206" i="3"/>
  <c r="AK206" i="3" s="1"/>
  <c r="AJ207" i="3"/>
  <c r="AK207" i="3" s="1"/>
  <c r="AJ208" i="3"/>
  <c r="AK208" i="3" s="1"/>
  <c r="AJ254" i="3"/>
  <c r="AK254" i="3" s="1"/>
  <c r="AJ255" i="3"/>
  <c r="AK255" i="3" s="1"/>
  <c r="AJ256" i="3"/>
  <c r="AK256" i="3" s="1"/>
  <c r="AJ257" i="3"/>
  <c r="AK257" i="3" s="1"/>
  <c r="AJ258" i="3"/>
  <c r="AK258" i="3" s="1"/>
  <c r="AJ259" i="3"/>
  <c r="AK259" i="3" s="1"/>
  <c r="AJ260" i="3"/>
  <c r="AK260" i="3" s="1"/>
  <c r="AJ261" i="3"/>
  <c r="AK261" i="3" s="1"/>
  <c r="AJ262" i="3"/>
  <c r="AK262" i="3" s="1"/>
  <c r="AJ263" i="3"/>
  <c r="AK263" i="3" s="1"/>
  <c r="AJ264" i="3"/>
  <c r="AK264" i="3" s="1"/>
  <c r="AJ265" i="3"/>
  <c r="AK265" i="3" s="1"/>
  <c r="AJ266" i="3"/>
  <c r="AK266" i="3" s="1"/>
  <c r="AJ267" i="3"/>
  <c r="AK267" i="3" s="1"/>
  <c r="AJ268" i="3"/>
  <c r="AK268" i="3" s="1"/>
  <c r="AJ269" i="3"/>
  <c r="AK269" i="3" s="1"/>
  <c r="AJ270" i="3"/>
  <c r="AK270" i="3" s="1"/>
  <c r="AJ271" i="3"/>
  <c r="AK271" i="3" s="1"/>
  <c r="AJ272" i="3"/>
  <c r="AK272" i="3" s="1"/>
  <c r="AJ273" i="3"/>
  <c r="AK273" i="3" s="1"/>
  <c r="AJ274" i="3"/>
  <c r="AK274" i="3" s="1"/>
  <c r="AJ275" i="3"/>
  <c r="AK275" i="3" s="1"/>
  <c r="AJ276" i="3"/>
  <c r="AK276" i="3" s="1"/>
  <c r="AJ277" i="3"/>
  <c r="AK277" i="3" s="1"/>
  <c r="AJ278" i="3"/>
  <c r="AK278" i="3" s="1"/>
  <c r="AJ279" i="3"/>
  <c r="AK279" i="3" s="1"/>
  <c r="AJ280" i="3"/>
  <c r="AK280" i="3" s="1"/>
  <c r="AJ281" i="3"/>
  <c r="AK281" i="3" s="1"/>
  <c r="AJ282" i="3"/>
  <c r="AK282" i="3" s="1"/>
  <c r="AJ283" i="3"/>
  <c r="AK283" i="3" s="1"/>
  <c r="AJ284" i="3"/>
  <c r="AK284" i="3" s="1"/>
  <c r="AJ285" i="3"/>
  <c r="AK285" i="3" s="1"/>
  <c r="AJ286" i="3"/>
  <c r="AK286" i="3" s="1"/>
  <c r="AJ287" i="3"/>
  <c r="AK287" i="3" s="1"/>
  <c r="AJ288" i="3"/>
  <c r="AK288" i="3" s="1"/>
  <c r="AJ289" i="3"/>
  <c r="AK289" i="3" s="1"/>
  <c r="AJ290" i="3"/>
  <c r="AK290" i="3" s="1"/>
  <c r="AJ291" i="3"/>
  <c r="AK291" i="3" s="1"/>
  <c r="AJ292" i="3"/>
  <c r="AK292" i="3" s="1"/>
  <c r="AJ294" i="3"/>
  <c r="AK294" i="3" s="1"/>
  <c r="AJ295" i="3"/>
  <c r="AK295" i="3" s="1"/>
  <c r="AJ297" i="3"/>
  <c r="AK297" i="3" s="1"/>
  <c r="AJ298" i="3"/>
  <c r="AK298" i="3" s="1"/>
  <c r="AJ300" i="3"/>
  <c r="AK300" i="3" s="1"/>
  <c r="AJ301" i="3"/>
  <c r="AK301" i="3" s="1"/>
  <c r="AJ302" i="3"/>
  <c r="AK302" i="3" s="1"/>
  <c r="AJ311" i="3"/>
  <c r="AK311" i="3" s="1"/>
  <c r="AJ312" i="3"/>
  <c r="AK312" i="3" s="1"/>
  <c r="AJ313" i="3"/>
  <c r="AK313" i="3" s="1"/>
  <c r="AJ314" i="3"/>
  <c r="AK314" i="3" s="1"/>
  <c r="AJ315" i="3"/>
  <c r="AK315" i="3" s="1"/>
  <c r="AJ316" i="3"/>
  <c r="AK316" i="3" s="1"/>
  <c r="AJ317" i="3"/>
  <c r="AK317" i="3" s="1"/>
  <c r="AJ318" i="3"/>
  <c r="AK318" i="3" s="1"/>
  <c r="AJ319" i="3"/>
  <c r="AK319" i="3" s="1"/>
  <c r="AJ320" i="3"/>
  <c r="AK320" i="3" s="1"/>
  <c r="AJ321" i="3"/>
  <c r="AK321" i="3" s="1"/>
  <c r="AJ322" i="3"/>
  <c r="AK322" i="3" s="1"/>
  <c r="AJ323" i="3"/>
  <c r="AK323" i="3" s="1"/>
  <c r="AJ324" i="3"/>
  <c r="AK324" i="3" s="1"/>
  <c r="AJ325" i="3"/>
  <c r="AK325" i="3" s="1"/>
  <c r="AJ326" i="3"/>
  <c r="AK326" i="3" s="1"/>
  <c r="AJ327" i="3"/>
  <c r="AK327" i="3" s="1"/>
  <c r="AJ328" i="3"/>
  <c r="AK328" i="3" s="1"/>
  <c r="AJ329" i="3"/>
  <c r="AK329" i="3" s="1"/>
  <c r="AJ330" i="3"/>
  <c r="AK330" i="3" s="1"/>
  <c r="AJ331" i="3"/>
  <c r="AK331" i="3" s="1"/>
  <c r="AJ332" i="3"/>
  <c r="AK332" i="3" s="1"/>
  <c r="AJ333" i="3"/>
  <c r="AK333" i="3" s="1"/>
  <c r="AJ334" i="3"/>
  <c r="AK334" i="3" s="1"/>
  <c r="AJ335" i="3"/>
  <c r="AK335" i="3" s="1"/>
  <c r="AJ336" i="3"/>
  <c r="AK336" i="3" s="1"/>
  <c r="AJ337" i="3"/>
  <c r="AK337" i="3" s="1"/>
  <c r="AJ338" i="3"/>
  <c r="AK338" i="3" s="1"/>
  <c r="AJ339" i="3"/>
  <c r="AK339" i="3" s="1"/>
  <c r="AJ340" i="3"/>
  <c r="AK340" i="3" s="1"/>
  <c r="AJ341" i="3"/>
  <c r="AK341" i="3" s="1"/>
  <c r="AJ342" i="3"/>
  <c r="AK342" i="3" s="1"/>
  <c r="AJ343" i="3"/>
  <c r="AK343" i="3" s="1"/>
  <c r="AJ352" i="3"/>
  <c r="AK352" i="3" s="1"/>
  <c r="AJ353" i="3"/>
  <c r="AK353" i="3" s="1"/>
  <c r="AJ354" i="3"/>
  <c r="AK354" i="3" s="1"/>
  <c r="AJ355" i="3"/>
  <c r="AK355" i="3" s="1"/>
  <c r="AJ356" i="3"/>
  <c r="AK356" i="3" s="1"/>
  <c r="AJ357" i="3"/>
  <c r="AK357" i="3" s="1"/>
  <c r="AJ358" i="3"/>
  <c r="AK358" i="3" s="1"/>
  <c r="AJ359" i="3"/>
  <c r="AK359" i="3" s="1"/>
  <c r="AJ360" i="3"/>
  <c r="AK360" i="3" s="1"/>
  <c r="AJ361" i="3"/>
  <c r="AK361" i="3" s="1"/>
  <c r="AJ362" i="3"/>
  <c r="AK362" i="3" s="1"/>
  <c r="AJ363" i="3"/>
  <c r="AK363" i="3" s="1"/>
  <c r="AJ364" i="3"/>
  <c r="AK364" i="3" s="1"/>
  <c r="AJ365" i="3"/>
  <c r="AK365" i="3" s="1"/>
  <c r="AJ366" i="3"/>
  <c r="AK366" i="3" s="1"/>
  <c r="AJ367" i="3"/>
  <c r="AK367" i="3" s="1"/>
  <c r="AJ368" i="3"/>
  <c r="AK368" i="3" s="1"/>
  <c r="AJ369" i="3"/>
  <c r="AK369" i="3" s="1"/>
  <c r="AJ370" i="3"/>
  <c r="AK370" i="3" s="1"/>
  <c r="AJ371" i="3"/>
  <c r="AK371" i="3" s="1"/>
  <c r="AJ372" i="3"/>
  <c r="AK372" i="3" s="1"/>
  <c r="AJ373" i="3"/>
  <c r="AK373" i="3" s="1"/>
  <c r="AJ374" i="3"/>
  <c r="AK374" i="3" s="1"/>
  <c r="AJ375" i="3"/>
  <c r="AK375" i="3" s="1"/>
  <c r="AJ376" i="3"/>
  <c r="AK376" i="3" s="1"/>
  <c r="AJ377" i="3"/>
  <c r="AK377" i="3" s="1"/>
  <c r="AJ378" i="3"/>
  <c r="AK378" i="3" s="1"/>
  <c r="AJ379" i="3"/>
  <c r="AK379" i="3" s="1"/>
  <c r="AJ380" i="3"/>
  <c r="AK380" i="3" s="1"/>
  <c r="AJ381" i="3"/>
  <c r="AK381" i="3" s="1"/>
  <c r="AJ382" i="3"/>
  <c r="AK382" i="3" s="1"/>
  <c r="AJ383" i="3"/>
  <c r="AK383" i="3" s="1"/>
  <c r="AJ384" i="3"/>
  <c r="AK384" i="3" s="1"/>
  <c r="AJ385" i="3"/>
  <c r="AK385" i="3" s="1"/>
  <c r="AJ386" i="3"/>
  <c r="AK386" i="3" s="1"/>
  <c r="AJ387" i="3"/>
  <c r="AK387" i="3" s="1"/>
  <c r="AJ388" i="3"/>
  <c r="AK388" i="3" s="1"/>
  <c r="AJ389" i="3"/>
  <c r="AK389" i="3" s="1"/>
  <c r="AJ390" i="3"/>
  <c r="AK390" i="3" s="1"/>
  <c r="AJ391" i="3"/>
  <c r="AK391" i="3" s="1"/>
  <c r="AJ392" i="3"/>
  <c r="AK392" i="3" s="1"/>
  <c r="AJ393" i="3"/>
  <c r="AK393" i="3" s="1"/>
  <c r="AJ394" i="3"/>
  <c r="AK394" i="3" s="1"/>
  <c r="AJ395" i="3"/>
  <c r="AK395" i="3" s="1"/>
  <c r="AJ396" i="3"/>
  <c r="AK396" i="3" s="1"/>
  <c r="AJ397" i="3"/>
  <c r="AK397" i="3" s="1"/>
  <c r="AJ398" i="3"/>
  <c r="AK398" i="3" s="1"/>
  <c r="AJ399" i="3"/>
  <c r="AK399" i="3" s="1"/>
  <c r="AJ400" i="3"/>
  <c r="AK400" i="3" s="1"/>
  <c r="AJ401" i="3"/>
  <c r="AK401" i="3" s="1"/>
  <c r="AJ402" i="3"/>
  <c r="AK402" i="3" s="1"/>
  <c r="AJ403" i="3"/>
  <c r="AK403" i="3" s="1"/>
  <c r="AJ404" i="3"/>
  <c r="AK404" i="3" s="1"/>
  <c r="AJ405" i="3"/>
  <c r="AK405" i="3" s="1"/>
  <c r="AJ406" i="3"/>
  <c r="AK406" i="3" s="1"/>
  <c r="AJ407" i="3"/>
  <c r="AK407" i="3" s="1"/>
  <c r="AJ408" i="3"/>
  <c r="AK408" i="3" s="1"/>
  <c r="AJ409" i="3"/>
  <c r="AK409" i="3" s="1"/>
  <c r="AJ410" i="3"/>
  <c r="AK410" i="3" s="1"/>
  <c r="AJ411" i="3"/>
  <c r="AK411" i="3" s="1"/>
  <c r="AJ412" i="3"/>
  <c r="AK412" i="3" s="1"/>
  <c r="AJ413" i="3"/>
  <c r="AK413" i="3" s="1"/>
  <c r="AJ414" i="3"/>
  <c r="AK414" i="3" s="1"/>
  <c r="AJ415" i="3"/>
  <c r="AK415" i="3" s="1"/>
  <c r="AJ416" i="3"/>
  <c r="AK416" i="3" s="1"/>
  <c r="AJ417" i="3"/>
  <c r="AK417" i="3" s="1"/>
  <c r="AJ418" i="3"/>
  <c r="AK418" i="3" s="1"/>
  <c r="AJ419" i="3"/>
  <c r="AK419" i="3" s="1"/>
  <c r="AJ420" i="3"/>
  <c r="AK420" i="3" s="1"/>
  <c r="AJ421" i="3"/>
  <c r="AK421" i="3" s="1"/>
  <c r="AJ422" i="3"/>
  <c r="AK422" i="3" s="1"/>
  <c r="AJ423" i="3"/>
  <c r="AK423" i="3" s="1"/>
  <c r="AJ424" i="3"/>
  <c r="AK424" i="3" s="1"/>
  <c r="AJ425" i="3"/>
  <c r="AK425" i="3" s="1"/>
  <c r="AJ426" i="3"/>
  <c r="AK426" i="3" s="1"/>
  <c r="AJ427" i="3"/>
  <c r="AK427" i="3" s="1"/>
  <c r="AJ428" i="3"/>
  <c r="AK428" i="3" s="1"/>
  <c r="AJ429" i="3"/>
  <c r="AK429" i="3" s="1"/>
  <c r="AJ430" i="3"/>
  <c r="AK430" i="3" s="1"/>
  <c r="AJ431" i="3"/>
  <c r="AK431" i="3" s="1"/>
  <c r="AJ432" i="3"/>
  <c r="AK432" i="3" s="1"/>
  <c r="AJ433" i="3"/>
  <c r="AK433" i="3" s="1"/>
  <c r="AJ434" i="3"/>
  <c r="AK434" i="3" s="1"/>
  <c r="AJ435" i="3"/>
  <c r="AK435" i="3" s="1"/>
  <c r="AJ436" i="3"/>
  <c r="AK436" i="3" s="1"/>
  <c r="AJ437" i="3"/>
  <c r="AK437" i="3" s="1"/>
  <c r="AJ438" i="3"/>
  <c r="AK438" i="3" s="1"/>
  <c r="AJ439" i="3"/>
  <c r="AK439" i="3" s="1"/>
  <c r="AJ440" i="3"/>
  <c r="AK440" i="3" s="1"/>
  <c r="AJ441" i="3"/>
  <c r="AK441" i="3" s="1"/>
  <c r="AJ442" i="3"/>
  <c r="AK442" i="3" s="1"/>
  <c r="AJ443" i="3"/>
  <c r="AK443" i="3" s="1"/>
  <c r="AJ444" i="3"/>
  <c r="AK444" i="3" s="1"/>
  <c r="AJ445" i="3"/>
  <c r="AK445" i="3" s="1"/>
  <c r="AJ446" i="3"/>
  <c r="AK446" i="3" s="1"/>
  <c r="AJ447" i="3"/>
  <c r="AK447" i="3" s="1"/>
  <c r="AJ448" i="3"/>
  <c r="AK448" i="3" s="1"/>
  <c r="AJ449" i="3"/>
  <c r="AK449" i="3" s="1"/>
  <c r="AJ450" i="3"/>
  <c r="AK450" i="3" s="1"/>
  <c r="AJ451" i="3"/>
  <c r="AK451" i="3" s="1"/>
  <c r="AJ452" i="3"/>
  <c r="AK452" i="3" s="1"/>
  <c r="AJ453" i="3"/>
  <c r="AK453" i="3" s="1"/>
  <c r="AJ456" i="3"/>
  <c r="AK456" i="3" s="1"/>
  <c r="AJ457" i="3"/>
  <c r="AK457" i="3" s="1"/>
  <c r="AJ458" i="3"/>
  <c r="AK458" i="3" s="1"/>
  <c r="AJ523" i="3"/>
  <c r="AK523" i="3" s="1"/>
  <c r="AJ524" i="3"/>
  <c r="AK524" i="3" s="1"/>
  <c r="AJ525" i="3"/>
  <c r="AK525" i="3" s="1"/>
  <c r="AJ527" i="3"/>
  <c r="AK527" i="3" s="1"/>
  <c r="AJ528" i="3"/>
  <c r="AK528" i="3" s="1"/>
  <c r="AJ529" i="3"/>
  <c r="AK529" i="3" s="1"/>
  <c r="AJ531" i="3"/>
  <c r="AK531" i="3" s="1"/>
  <c r="AJ532" i="3"/>
  <c r="AK532" i="3" s="1"/>
  <c r="AJ533" i="3"/>
  <c r="AK533" i="3" s="1"/>
  <c r="AJ535" i="3"/>
  <c r="AK535" i="3" s="1"/>
  <c r="AJ536" i="3"/>
  <c r="AK536" i="3" s="1"/>
  <c r="AJ537" i="3"/>
  <c r="AK537" i="3" s="1"/>
  <c r="AJ539" i="3"/>
  <c r="AK539" i="3" s="1"/>
  <c r="AJ540" i="3"/>
  <c r="AK540" i="3" s="1"/>
  <c r="AJ541" i="3"/>
  <c r="AK541" i="3" s="1"/>
  <c r="AJ543" i="3"/>
  <c r="AK543" i="3" s="1"/>
  <c r="AJ544" i="3"/>
  <c r="AK544" i="3" s="1"/>
  <c r="AJ545" i="3"/>
  <c r="AK545" i="3" s="1"/>
  <c r="AJ546" i="3"/>
  <c r="AK546" i="3" s="1"/>
  <c r="AJ547" i="3"/>
  <c r="AK547" i="3" s="1"/>
  <c r="AJ548" i="3"/>
  <c r="AK548" i="3" s="1"/>
  <c r="AJ549" i="3"/>
  <c r="AK549" i="3" s="1"/>
  <c r="AJ550" i="3"/>
  <c r="AK550" i="3" s="1"/>
  <c r="AJ551" i="3"/>
  <c r="AK551" i="3" s="1"/>
  <c r="AJ552" i="3"/>
  <c r="AK552" i="3" s="1"/>
  <c r="AJ553" i="3"/>
  <c r="AK553" i="3" s="1"/>
  <c r="AJ554" i="3"/>
  <c r="AK554" i="3" s="1"/>
  <c r="AJ555" i="3"/>
  <c r="AK555" i="3" s="1"/>
  <c r="AJ556" i="3"/>
  <c r="AK556" i="3" s="1"/>
  <c r="AJ557" i="3"/>
  <c r="AK557" i="3" s="1"/>
  <c r="AJ558" i="3"/>
  <c r="AK558" i="3" s="1"/>
  <c r="AJ559" i="3"/>
  <c r="AK559" i="3" s="1"/>
  <c r="AJ560" i="3"/>
  <c r="AK560" i="3" s="1"/>
  <c r="AJ561" i="3"/>
  <c r="AK561" i="3" s="1"/>
  <c r="AJ562" i="3"/>
  <c r="AK562" i="3" s="1"/>
  <c r="AJ563" i="3"/>
  <c r="AK563" i="3" s="1"/>
  <c r="AJ564" i="3"/>
  <c r="AK564" i="3" s="1"/>
  <c r="AJ565" i="3"/>
  <c r="AK565" i="3" s="1"/>
  <c r="AJ566" i="3"/>
  <c r="AK566" i="3" s="1"/>
  <c r="AJ567" i="3"/>
  <c r="AK567" i="3" s="1"/>
  <c r="AJ568" i="3"/>
  <c r="AK568" i="3" s="1"/>
  <c r="AJ569" i="3"/>
  <c r="AK569" i="3" s="1"/>
  <c r="AJ570" i="3"/>
  <c r="AK570" i="3" s="1"/>
  <c r="AJ571" i="3"/>
  <c r="AK571" i="3" s="1"/>
  <c r="AJ572" i="3"/>
  <c r="AK572" i="3" s="1"/>
  <c r="AJ573" i="3"/>
  <c r="AK573" i="3" s="1"/>
  <c r="AJ574" i="3"/>
  <c r="AK574" i="3" s="1"/>
  <c r="AJ575" i="3"/>
  <c r="AK575" i="3" s="1"/>
  <c r="AJ576" i="3"/>
  <c r="AK576" i="3" s="1"/>
  <c r="AJ577" i="3"/>
  <c r="AK577" i="3" s="1"/>
  <c r="AJ578" i="3"/>
  <c r="AK578" i="3" s="1"/>
  <c r="AJ579" i="3"/>
  <c r="AK579" i="3" s="1"/>
  <c r="AJ580" i="3"/>
  <c r="AK580" i="3" s="1"/>
  <c r="AJ581" i="3"/>
  <c r="AK581" i="3" s="1"/>
  <c r="AJ582" i="3"/>
  <c r="AK582" i="3" s="1"/>
  <c r="AJ583" i="3"/>
  <c r="AK583" i="3" s="1"/>
  <c r="AJ584" i="3"/>
  <c r="AK584" i="3" s="1"/>
  <c r="AJ585" i="3"/>
  <c r="AK585" i="3" s="1"/>
  <c r="AJ586" i="3"/>
  <c r="AK586" i="3" s="1"/>
  <c r="AJ587" i="3"/>
  <c r="AK587" i="3" s="1"/>
  <c r="AJ588" i="3"/>
  <c r="AK588" i="3" s="1"/>
  <c r="AJ589" i="3"/>
  <c r="AK589" i="3" s="1"/>
  <c r="AJ590" i="3"/>
  <c r="AK590" i="3" s="1"/>
  <c r="AJ591" i="3"/>
  <c r="AK591" i="3" s="1"/>
  <c r="AJ592" i="3"/>
  <c r="AK592" i="3" s="1"/>
  <c r="AJ593" i="3"/>
  <c r="AK593" i="3" s="1"/>
  <c r="AJ594" i="3"/>
  <c r="AK594" i="3" s="1"/>
  <c r="AJ595" i="3"/>
  <c r="AK595" i="3" s="1"/>
  <c r="AJ596" i="3"/>
  <c r="AK596" i="3" s="1"/>
  <c r="AJ597" i="3"/>
  <c r="AK597" i="3" s="1"/>
  <c r="AJ598" i="3"/>
  <c r="AK598" i="3" s="1"/>
  <c r="AJ599" i="3"/>
  <c r="AK599" i="3" s="1"/>
  <c r="AJ600" i="3"/>
  <c r="AK600" i="3" s="1"/>
  <c r="AJ601" i="3"/>
  <c r="AK601" i="3" s="1"/>
  <c r="AJ602" i="3"/>
  <c r="AK602" i="3" s="1"/>
  <c r="AJ603" i="3"/>
  <c r="AK603" i="3" s="1"/>
  <c r="AJ604" i="3"/>
  <c r="AK604" i="3" s="1"/>
  <c r="AJ605" i="3"/>
  <c r="AK605" i="3" s="1"/>
  <c r="AJ606" i="3"/>
  <c r="AK606" i="3" s="1"/>
  <c r="AJ607" i="3"/>
  <c r="AK607" i="3" s="1"/>
  <c r="AJ608" i="3"/>
  <c r="AK608" i="3" s="1"/>
  <c r="AJ609" i="3"/>
  <c r="AK609" i="3" s="1"/>
  <c r="AJ610" i="3"/>
  <c r="AK610" i="3" s="1"/>
  <c r="AJ611" i="3"/>
  <c r="AK611" i="3" s="1"/>
  <c r="AJ612" i="3"/>
  <c r="AK612" i="3" s="1"/>
  <c r="AJ613" i="3"/>
  <c r="AK613" i="3" s="1"/>
  <c r="AJ614" i="3"/>
  <c r="AK614" i="3" s="1"/>
  <c r="AJ615" i="3"/>
  <c r="AK615" i="3" s="1"/>
  <c r="AJ616" i="3"/>
  <c r="AK616" i="3" s="1"/>
  <c r="AJ617" i="3"/>
  <c r="AK617" i="3" s="1"/>
  <c r="AJ618" i="3"/>
  <c r="AK618" i="3" s="1"/>
  <c r="AJ619" i="3"/>
  <c r="AK619" i="3" s="1"/>
  <c r="AJ620" i="3"/>
  <c r="AK620" i="3" s="1"/>
  <c r="AJ621" i="3"/>
  <c r="AK621" i="3" s="1"/>
  <c r="AJ622" i="3"/>
  <c r="AK622" i="3" s="1"/>
  <c r="AJ623" i="3"/>
  <c r="AK623" i="3" s="1"/>
  <c r="AJ624" i="3"/>
  <c r="AK624" i="3" s="1"/>
  <c r="AJ625" i="3"/>
  <c r="AK625" i="3" s="1"/>
  <c r="AJ626" i="3"/>
  <c r="AK626" i="3" s="1"/>
  <c r="AJ627" i="3"/>
  <c r="AK627" i="3" s="1"/>
  <c r="AJ628" i="3"/>
  <c r="AK628" i="3" s="1"/>
  <c r="AJ629" i="3"/>
  <c r="AK629" i="3" s="1"/>
  <c r="AJ630" i="3"/>
  <c r="AK630" i="3" s="1"/>
  <c r="AJ631" i="3"/>
  <c r="AK631" i="3" s="1"/>
  <c r="AJ632" i="3"/>
  <c r="AK632" i="3" s="1"/>
  <c r="AJ633" i="3"/>
  <c r="AK633" i="3" s="1"/>
  <c r="AJ634" i="3"/>
  <c r="AK634" i="3" s="1"/>
  <c r="AJ635" i="3"/>
  <c r="AK635" i="3" s="1"/>
  <c r="AJ636" i="3"/>
  <c r="AK636" i="3" s="1"/>
  <c r="AJ637" i="3"/>
  <c r="AK637" i="3" s="1"/>
  <c r="AJ638" i="3"/>
  <c r="AK638" i="3" s="1"/>
  <c r="AJ639" i="3"/>
  <c r="AK639" i="3" s="1"/>
  <c r="AJ640" i="3"/>
  <c r="AK640" i="3" s="1"/>
  <c r="AJ641" i="3"/>
  <c r="AK641" i="3" s="1"/>
  <c r="AJ642" i="3"/>
  <c r="AK642" i="3" s="1"/>
  <c r="AJ650" i="3"/>
  <c r="AK650" i="3" s="1"/>
  <c r="AJ651" i="3"/>
  <c r="AK651" i="3" s="1"/>
  <c r="AJ652" i="3"/>
  <c r="AK652" i="3" s="1"/>
  <c r="AJ653" i="3"/>
  <c r="AK653" i="3" s="1"/>
  <c r="AJ654" i="3"/>
  <c r="AK654" i="3" s="1"/>
  <c r="AJ655" i="3"/>
  <c r="AK655" i="3" s="1"/>
  <c r="AJ656" i="3"/>
  <c r="AK656" i="3" s="1"/>
  <c r="AJ657" i="3"/>
  <c r="AK657" i="3" s="1"/>
  <c r="AJ658" i="3"/>
  <c r="AK658" i="3" s="1"/>
  <c r="AJ659" i="3"/>
  <c r="AK659" i="3" s="1"/>
  <c r="AJ660" i="3"/>
  <c r="AK660" i="3" s="1"/>
  <c r="AJ661" i="3"/>
  <c r="AK661" i="3" s="1"/>
  <c r="AJ662" i="3"/>
  <c r="AK662" i="3" s="1"/>
  <c r="AJ663" i="3"/>
  <c r="AK663" i="3" s="1"/>
  <c r="AJ664" i="3"/>
  <c r="AK664" i="3" s="1"/>
  <c r="AJ665" i="3"/>
  <c r="AK665" i="3" s="1"/>
  <c r="AJ666" i="3"/>
  <c r="AK666" i="3" s="1"/>
  <c r="AJ667" i="3"/>
  <c r="AK667" i="3" s="1"/>
  <c r="AJ669" i="3"/>
  <c r="AK669" i="3" s="1"/>
  <c r="AJ670" i="3"/>
  <c r="AK670" i="3" s="1"/>
  <c r="AJ671" i="3"/>
  <c r="AK671" i="3" s="1"/>
  <c r="AJ672" i="3"/>
  <c r="AK672" i="3" s="1"/>
  <c r="AJ673" i="3"/>
  <c r="AK673" i="3" s="1"/>
  <c r="AJ674" i="3"/>
  <c r="AK674" i="3" s="1"/>
  <c r="AJ675" i="3"/>
  <c r="AK675" i="3" s="1"/>
  <c r="AJ676" i="3"/>
  <c r="AK676" i="3" s="1"/>
  <c r="AJ677" i="3"/>
  <c r="AK677" i="3" s="1"/>
  <c r="AJ678" i="3"/>
  <c r="AK678" i="3" s="1"/>
  <c r="AJ679" i="3"/>
  <c r="AK679" i="3" s="1"/>
  <c r="AJ680" i="3"/>
  <c r="AK680" i="3" s="1"/>
  <c r="AJ681" i="3"/>
  <c r="AK681" i="3" s="1"/>
  <c r="AJ682" i="3"/>
  <c r="AK682" i="3" s="1"/>
  <c r="AJ683" i="3"/>
  <c r="AK683" i="3" s="1"/>
  <c r="AJ684" i="3"/>
  <c r="AK684" i="3" s="1"/>
  <c r="AJ685" i="3"/>
  <c r="AK685" i="3" s="1"/>
  <c r="AJ686" i="3"/>
  <c r="AK686" i="3" s="1"/>
  <c r="AJ687" i="3"/>
  <c r="AK687" i="3" s="1"/>
  <c r="AJ688" i="3"/>
  <c r="AK688" i="3" s="1"/>
  <c r="AJ689" i="3"/>
  <c r="AK689" i="3" s="1"/>
  <c r="AJ690" i="3"/>
  <c r="AK690" i="3" s="1"/>
  <c r="AJ691" i="3"/>
  <c r="AK691" i="3" s="1"/>
  <c r="AJ692" i="3"/>
  <c r="AK692" i="3" s="1"/>
  <c r="AJ694" i="3"/>
  <c r="AK694" i="3" s="1"/>
  <c r="AJ695" i="3"/>
  <c r="AK695" i="3" s="1"/>
  <c r="AJ696" i="3"/>
  <c r="AK696" i="3" s="1"/>
  <c r="AJ697" i="3"/>
  <c r="AK697" i="3" s="1"/>
  <c r="AJ698" i="3"/>
  <c r="AK698" i="3" s="1"/>
  <c r="AJ699" i="3"/>
  <c r="AK699" i="3" s="1"/>
  <c r="AJ700" i="3"/>
  <c r="AK700" i="3" s="1"/>
  <c r="AJ701" i="3"/>
  <c r="AK701" i="3" s="1"/>
  <c r="AJ702" i="3"/>
  <c r="AK702" i="3" s="1"/>
  <c r="AJ703" i="3"/>
  <c r="AK703" i="3" s="1"/>
  <c r="AJ704" i="3"/>
  <c r="AK704" i="3" s="1"/>
  <c r="AJ705" i="3"/>
  <c r="AK705" i="3" s="1"/>
  <c r="AJ706" i="3"/>
  <c r="AK706" i="3" s="1"/>
  <c r="AJ707" i="3"/>
  <c r="AK707" i="3" s="1"/>
  <c r="AJ708" i="3"/>
  <c r="AK708" i="3" s="1"/>
  <c r="AJ709" i="3"/>
  <c r="AK709" i="3" s="1"/>
  <c r="AJ710" i="3"/>
  <c r="AK710" i="3" s="1"/>
  <c r="AJ711" i="3"/>
  <c r="AK711" i="3" s="1"/>
  <c r="AJ712" i="3"/>
  <c r="AK712" i="3" s="1"/>
  <c r="AJ713" i="3"/>
  <c r="AK713" i="3" s="1"/>
  <c r="AJ714" i="3"/>
  <c r="AK714" i="3" s="1"/>
  <c r="AJ715" i="3"/>
  <c r="AK715" i="3" s="1"/>
  <c r="AJ716" i="3"/>
  <c r="AK716" i="3" s="1"/>
  <c r="AJ717" i="3"/>
  <c r="AK717" i="3" s="1"/>
  <c r="AJ719" i="3"/>
  <c r="AK719" i="3" s="1"/>
  <c r="AJ720" i="3"/>
  <c r="AK720" i="3" s="1"/>
  <c r="AJ721" i="3"/>
  <c r="AK721" i="3" s="1"/>
  <c r="AJ722" i="3"/>
  <c r="AK722" i="3" s="1"/>
  <c r="AJ723" i="3"/>
  <c r="AK723" i="3" s="1"/>
  <c r="AJ724" i="3"/>
  <c r="AK724" i="3" s="1"/>
  <c r="AJ725" i="3"/>
  <c r="AK725" i="3" s="1"/>
  <c r="AJ726" i="3"/>
  <c r="AK726" i="3" s="1"/>
  <c r="AJ727" i="3"/>
  <c r="AK727" i="3" s="1"/>
  <c r="AJ728" i="3"/>
  <c r="AK728" i="3" s="1"/>
  <c r="AJ729" i="3"/>
  <c r="AK729" i="3" s="1"/>
  <c r="AJ730" i="3"/>
  <c r="AK730" i="3" s="1"/>
  <c r="AJ731" i="3"/>
  <c r="AK731" i="3" s="1"/>
  <c r="AJ740" i="3"/>
  <c r="AK740" i="3" s="1"/>
  <c r="AJ741" i="3"/>
  <c r="AK741" i="3" s="1"/>
  <c r="AJ742" i="3"/>
  <c r="AK742" i="3" s="1"/>
  <c r="AJ743" i="3"/>
  <c r="AK743" i="3" s="1"/>
  <c r="AJ772" i="3"/>
  <c r="AK772" i="3" s="1"/>
  <c r="AJ773" i="3"/>
  <c r="AK773" i="3" s="1"/>
  <c r="AJ774" i="3"/>
  <c r="AK774" i="3" s="1"/>
  <c r="AJ775" i="3"/>
  <c r="AK775" i="3" s="1"/>
  <c r="AJ776" i="3"/>
  <c r="AK776" i="3" s="1"/>
  <c r="AJ777" i="3"/>
  <c r="AK777" i="3" s="1"/>
  <c r="AJ778" i="3"/>
  <c r="AK778" i="3" s="1"/>
  <c r="AJ779" i="3"/>
  <c r="AK779" i="3" s="1"/>
  <c r="AJ780" i="3"/>
  <c r="AK780" i="3" s="1"/>
  <c r="AJ781" i="3"/>
  <c r="AK781" i="3" s="1"/>
  <c r="AJ782" i="3"/>
  <c r="AK782" i="3" s="1"/>
  <c r="AJ783" i="3"/>
  <c r="AK783" i="3" s="1"/>
  <c r="AJ784" i="3"/>
  <c r="AK784" i="3" s="1"/>
  <c r="AJ785" i="3"/>
  <c r="AK785" i="3" s="1"/>
  <c r="AJ786" i="3"/>
  <c r="AK786" i="3" s="1"/>
  <c r="AJ787" i="3"/>
  <c r="AK787" i="3" s="1"/>
  <c r="AJ788" i="3"/>
  <c r="AK788" i="3" s="1"/>
  <c r="AJ789" i="3"/>
  <c r="AK789" i="3" s="1"/>
  <c r="AJ790" i="3"/>
  <c r="AK790" i="3" s="1"/>
  <c r="AJ791" i="3"/>
  <c r="AK791" i="3" s="1"/>
  <c r="AJ792" i="3"/>
  <c r="AK792" i="3" s="1"/>
  <c r="AJ793" i="3"/>
  <c r="AK793" i="3" s="1"/>
  <c r="AJ794" i="3"/>
  <c r="AK794" i="3" s="1"/>
  <c r="AJ795" i="3"/>
  <c r="AK795" i="3" s="1"/>
  <c r="AJ820" i="3"/>
  <c r="AK820" i="3" s="1"/>
  <c r="AJ821" i="3"/>
  <c r="AK821" i="3" s="1"/>
  <c r="AJ822" i="3"/>
  <c r="AK822" i="3" s="1"/>
  <c r="AJ823" i="3"/>
  <c r="AK823" i="3" s="1"/>
  <c r="AJ824" i="3"/>
  <c r="AK824" i="3" s="1"/>
  <c r="AJ825" i="3"/>
  <c r="AK825" i="3" s="1"/>
  <c r="AJ826" i="3"/>
  <c r="AK826" i="3" s="1"/>
  <c r="AJ827" i="3"/>
  <c r="AK827" i="3" s="1"/>
  <c r="AJ828" i="3"/>
  <c r="AK828" i="3" s="1"/>
  <c r="AJ829" i="3"/>
  <c r="AK829" i="3" s="1"/>
  <c r="AJ830" i="3"/>
  <c r="AK830" i="3" s="1"/>
  <c r="AJ831" i="3"/>
  <c r="AK831" i="3" s="1"/>
  <c r="AJ832" i="3"/>
  <c r="AK832" i="3" s="1"/>
  <c r="AJ833" i="3"/>
  <c r="AK833" i="3" s="1"/>
  <c r="AJ834" i="3"/>
  <c r="AK834" i="3" s="1"/>
  <c r="AJ835" i="3"/>
  <c r="AK835" i="3" s="1"/>
  <c r="AJ836" i="3"/>
  <c r="AK836" i="3" s="1"/>
  <c r="AJ837" i="3"/>
  <c r="AK837" i="3" s="1"/>
  <c r="AJ838" i="3"/>
  <c r="AK838" i="3" s="1"/>
  <c r="AJ839" i="3"/>
  <c r="AK839" i="3" s="1"/>
  <c r="AJ840" i="3"/>
  <c r="AK840" i="3" s="1"/>
  <c r="AJ841" i="3"/>
  <c r="AK841" i="3" s="1"/>
  <c r="AJ842" i="3"/>
  <c r="AK842" i="3" s="1"/>
  <c r="AJ843" i="3"/>
  <c r="AK843" i="3" s="1"/>
  <c r="AJ844" i="3"/>
  <c r="AK844" i="3" s="1"/>
  <c r="AJ845" i="3"/>
  <c r="AK845" i="3" s="1"/>
  <c r="AJ846" i="3"/>
  <c r="AK846" i="3" s="1"/>
  <c r="AJ847" i="3"/>
  <c r="AK847" i="3" s="1"/>
  <c r="AJ848" i="3"/>
  <c r="AK848" i="3" s="1"/>
  <c r="AJ849" i="3"/>
  <c r="AK849" i="3" s="1"/>
  <c r="AJ850" i="3"/>
  <c r="AK850" i="3" s="1"/>
  <c r="AJ851" i="3"/>
  <c r="AK851" i="3" s="1"/>
  <c r="AJ852" i="3"/>
  <c r="AK852" i="3" s="1"/>
  <c r="AJ853" i="3"/>
  <c r="AK853" i="3" s="1"/>
  <c r="AJ854" i="3"/>
  <c r="AK854" i="3" s="1"/>
  <c r="AJ855" i="3"/>
  <c r="AK855" i="3" s="1"/>
  <c r="AJ856" i="3"/>
  <c r="AK856" i="3" s="1"/>
  <c r="AJ857" i="3"/>
  <c r="AK857" i="3" s="1"/>
  <c r="AJ858" i="3"/>
  <c r="AK858" i="3" s="1"/>
  <c r="AJ859" i="3"/>
  <c r="AK859" i="3" s="1"/>
  <c r="AJ860" i="3"/>
  <c r="AK860" i="3" s="1"/>
  <c r="AJ861" i="3"/>
  <c r="AK861" i="3" s="1"/>
  <c r="AJ862" i="3"/>
  <c r="AK862" i="3" s="1"/>
  <c r="AJ863" i="3"/>
  <c r="AK863" i="3" s="1"/>
  <c r="AJ927" i="3"/>
  <c r="AK927" i="3" s="1"/>
  <c r="AJ928" i="3"/>
  <c r="AK928" i="3" s="1"/>
  <c r="AJ929" i="3"/>
  <c r="AK929" i="3" s="1"/>
  <c r="AJ930" i="3"/>
  <c r="AK930" i="3" s="1"/>
  <c r="AJ931" i="3"/>
  <c r="AK931" i="3" s="1"/>
  <c r="AJ932" i="3"/>
  <c r="AK932" i="3" s="1"/>
  <c r="AJ933" i="3"/>
  <c r="AK933" i="3" s="1"/>
  <c r="AJ934" i="3"/>
  <c r="AK934" i="3" s="1"/>
  <c r="AJ935" i="3"/>
  <c r="AK935" i="3" s="1"/>
  <c r="AJ936" i="3"/>
  <c r="AK936" i="3" s="1"/>
  <c r="AJ937" i="3"/>
  <c r="AK937" i="3" s="1"/>
  <c r="AJ938" i="3"/>
  <c r="AK938" i="3" s="1"/>
  <c r="AJ939" i="3"/>
  <c r="AK939" i="3" s="1"/>
  <c r="AJ940" i="3"/>
  <c r="AK940" i="3" s="1"/>
  <c r="AJ941" i="3"/>
  <c r="AK941" i="3" s="1"/>
  <c r="AJ942" i="3"/>
  <c r="AK942" i="3" s="1"/>
  <c r="AJ943" i="3"/>
  <c r="AK943" i="3" s="1"/>
  <c r="AJ944" i="3"/>
  <c r="AK944" i="3" s="1"/>
  <c r="AJ945" i="3"/>
  <c r="AK945" i="3" s="1"/>
  <c r="AJ946" i="3"/>
  <c r="AK946" i="3" s="1"/>
  <c r="AJ947" i="3"/>
  <c r="AK947" i="3" s="1"/>
  <c r="AJ948" i="3"/>
  <c r="AK948" i="3" s="1"/>
  <c r="AJ949" i="3"/>
  <c r="AK949" i="3" s="1"/>
  <c r="AJ950" i="3"/>
  <c r="AK950" i="3" s="1"/>
  <c r="AJ951" i="3"/>
  <c r="AK951" i="3" s="1"/>
  <c r="AJ952" i="3"/>
  <c r="AK952" i="3" s="1"/>
  <c r="AJ953" i="3"/>
  <c r="AK953" i="3" s="1"/>
  <c r="AJ954" i="3"/>
  <c r="AK954" i="3" s="1"/>
  <c r="AJ955" i="3"/>
  <c r="AK955" i="3" s="1"/>
  <c r="AJ956" i="3"/>
  <c r="AK956" i="3" s="1"/>
  <c r="AJ957" i="3"/>
  <c r="AK957" i="3" s="1"/>
  <c r="AJ958" i="3"/>
  <c r="AK958" i="3" s="1"/>
  <c r="AJ959" i="3"/>
  <c r="AK959" i="3" s="1"/>
  <c r="AJ960" i="3"/>
  <c r="AK960" i="3" s="1"/>
  <c r="AJ961" i="3"/>
  <c r="AK961" i="3" s="1"/>
  <c r="AJ962" i="3"/>
  <c r="AK962" i="3" s="1"/>
  <c r="AJ963" i="3"/>
  <c r="AK963" i="3" s="1"/>
  <c r="AJ964" i="3"/>
  <c r="AK964" i="3" s="1"/>
  <c r="AJ965" i="3"/>
  <c r="AK965" i="3" s="1"/>
  <c r="AJ966" i="3"/>
  <c r="AK966" i="3" s="1"/>
  <c r="AJ967" i="3"/>
  <c r="AK967" i="3" s="1"/>
  <c r="AJ968" i="3"/>
  <c r="AK968" i="3" s="1"/>
  <c r="AJ969" i="3"/>
  <c r="AK969" i="3" s="1"/>
  <c r="AJ970" i="3"/>
  <c r="AK970" i="3" s="1"/>
  <c r="AJ971" i="3"/>
  <c r="AK971" i="3" s="1"/>
  <c r="AJ972" i="3"/>
  <c r="AK972" i="3" s="1"/>
  <c r="AJ973" i="3"/>
  <c r="AK973" i="3" s="1"/>
  <c r="AJ974" i="3"/>
  <c r="AK974" i="3" s="1"/>
  <c r="AJ975" i="3"/>
  <c r="AK975" i="3" s="1"/>
  <c r="AJ976" i="3"/>
  <c r="AK976" i="3" s="1"/>
  <c r="AJ977" i="3"/>
  <c r="AK977" i="3" s="1"/>
  <c r="AJ978" i="3"/>
  <c r="AK978" i="3" s="1"/>
  <c r="AJ979" i="3"/>
  <c r="AK979" i="3" s="1"/>
  <c r="AJ980" i="3"/>
  <c r="AK980" i="3" s="1"/>
  <c r="AJ981" i="3"/>
  <c r="AK981" i="3" s="1"/>
  <c r="AJ982" i="3"/>
  <c r="AK982" i="3" s="1"/>
  <c r="AJ983" i="3"/>
  <c r="AK983" i="3" s="1"/>
  <c r="AJ984" i="3"/>
  <c r="AK984" i="3" s="1"/>
  <c r="AJ985" i="3"/>
  <c r="AK985" i="3" s="1"/>
  <c r="AJ986" i="3"/>
  <c r="AK986" i="3" s="1"/>
  <c r="AJ987" i="3"/>
  <c r="AK987" i="3" s="1"/>
  <c r="AJ988" i="3"/>
  <c r="AK988" i="3" s="1"/>
  <c r="AJ989" i="3"/>
  <c r="AK989" i="3" s="1"/>
  <c r="AJ990" i="3"/>
  <c r="AK990" i="3" s="1"/>
  <c r="AJ991" i="3"/>
  <c r="AK991" i="3" s="1"/>
  <c r="AJ992" i="3"/>
  <c r="AK992" i="3" s="1"/>
  <c r="AJ993" i="3"/>
  <c r="AK993" i="3" s="1"/>
  <c r="AJ994" i="3"/>
  <c r="AK994" i="3" s="1"/>
  <c r="AJ995" i="3"/>
  <c r="AK995" i="3" s="1"/>
  <c r="AJ996" i="3"/>
  <c r="AK996" i="3" s="1"/>
  <c r="AJ997" i="3"/>
  <c r="AK997" i="3" s="1"/>
  <c r="AJ998" i="3"/>
  <c r="AK998" i="3" s="1"/>
  <c r="AJ999" i="3"/>
  <c r="AK999" i="3" s="1"/>
  <c r="AJ1000" i="3"/>
  <c r="AK1000" i="3" s="1"/>
  <c r="AJ1001" i="3"/>
  <c r="AK1001" i="3" s="1"/>
  <c r="AJ1002" i="3"/>
  <c r="AK1002" i="3" s="1"/>
  <c r="AJ1003" i="3"/>
  <c r="AK1003" i="3" s="1"/>
  <c r="AJ1004" i="3"/>
  <c r="AK1004" i="3" s="1"/>
  <c r="AJ1005" i="3"/>
  <c r="AK1005" i="3" s="1"/>
  <c r="AJ1006" i="3"/>
  <c r="AK1006" i="3" s="1"/>
  <c r="AJ1007" i="3"/>
  <c r="AK1007" i="3" s="1"/>
  <c r="AJ1008" i="3"/>
  <c r="AK1008" i="3" s="1"/>
  <c r="AJ1009" i="3"/>
  <c r="AK1009" i="3" s="1"/>
  <c r="AJ1010" i="3"/>
  <c r="AK1010" i="3" s="1"/>
  <c r="AJ1011" i="3"/>
  <c r="AK1011" i="3" s="1"/>
  <c r="AJ1012" i="3"/>
  <c r="AK1012" i="3" s="1"/>
  <c r="AJ1013" i="3"/>
  <c r="AK1013" i="3" s="1"/>
  <c r="AJ1014" i="3"/>
  <c r="AK1014" i="3" s="1"/>
  <c r="AJ1015" i="3"/>
  <c r="AK1015" i="3" s="1"/>
  <c r="AJ1016" i="3"/>
  <c r="AK1016" i="3" s="1"/>
  <c r="AJ1017" i="3"/>
  <c r="AK1017" i="3" s="1"/>
  <c r="AJ1018" i="3"/>
  <c r="AK1018" i="3" s="1"/>
  <c r="AJ1019" i="3"/>
  <c r="AK1019" i="3" s="1"/>
  <c r="AJ1020" i="3"/>
  <c r="AK1020" i="3" s="1"/>
  <c r="AJ1021" i="3"/>
  <c r="AK1021" i="3" s="1"/>
  <c r="AJ1022" i="3"/>
  <c r="AK1022" i="3" s="1"/>
  <c r="AJ1023" i="3"/>
  <c r="AK1023" i="3" s="1"/>
  <c r="AJ1024" i="3"/>
  <c r="AK1024" i="3" s="1"/>
  <c r="AJ1025" i="3"/>
  <c r="AK1025" i="3" s="1"/>
  <c r="AJ1026" i="3"/>
  <c r="AK1026" i="3" s="1"/>
  <c r="AJ1027" i="3"/>
  <c r="AK1027" i="3" s="1"/>
  <c r="AJ1028" i="3"/>
  <c r="AK1028" i="3" s="1"/>
  <c r="AJ1029" i="3"/>
  <c r="AK1029" i="3" s="1"/>
  <c r="AJ1030" i="3"/>
  <c r="AK1030" i="3" s="1"/>
  <c r="AJ1031" i="3"/>
  <c r="AK1031" i="3" s="1"/>
  <c r="AJ1032" i="3"/>
  <c r="AK1032" i="3" s="1"/>
  <c r="AJ1033" i="3"/>
  <c r="AK1033" i="3" s="1"/>
  <c r="AJ1034" i="3"/>
  <c r="AK1034" i="3" s="1"/>
  <c r="AJ1035" i="3"/>
  <c r="AK1035" i="3" s="1"/>
  <c r="AJ1036" i="3"/>
  <c r="AK1036" i="3" s="1"/>
  <c r="AJ1037" i="3"/>
  <c r="AK1037" i="3" s="1"/>
  <c r="AJ1038" i="3"/>
  <c r="AK1038" i="3" s="1"/>
  <c r="AJ1039" i="3"/>
  <c r="AK1039" i="3" s="1"/>
  <c r="AJ1040" i="3"/>
  <c r="AK1040" i="3" s="1"/>
  <c r="AJ1041" i="3"/>
  <c r="AK1041" i="3" s="1"/>
  <c r="AJ1042" i="3"/>
  <c r="AK1042" i="3" s="1"/>
  <c r="AJ1043" i="3"/>
  <c r="AK1043" i="3" s="1"/>
  <c r="AJ1044" i="3"/>
  <c r="AK1044" i="3" s="1"/>
  <c r="AJ1045" i="3"/>
  <c r="AK1045" i="3" s="1"/>
  <c r="AJ1046" i="3"/>
  <c r="AK1046" i="3" s="1"/>
  <c r="AJ1047" i="3"/>
  <c r="AK1047" i="3" s="1"/>
  <c r="AJ1048" i="3"/>
  <c r="AK1048" i="3" s="1"/>
  <c r="AJ1049" i="3"/>
  <c r="AK1049" i="3" s="1"/>
  <c r="AJ1050" i="3"/>
  <c r="AK1050" i="3" s="1"/>
  <c r="AJ1051" i="3"/>
  <c r="AK1051" i="3" s="1"/>
  <c r="AJ1052" i="3"/>
  <c r="AK1052" i="3" s="1"/>
  <c r="AJ1053" i="3"/>
  <c r="AK1053" i="3" s="1"/>
  <c r="AJ1054" i="3"/>
  <c r="AK1054" i="3" s="1"/>
  <c r="AJ1055" i="3"/>
  <c r="AK1055" i="3" s="1"/>
  <c r="AJ1056" i="3"/>
  <c r="AK1056" i="3" s="1"/>
  <c r="AJ1057" i="3"/>
  <c r="AK1057" i="3" s="1"/>
  <c r="AJ1058" i="3"/>
  <c r="AK1058" i="3" s="1"/>
  <c r="AJ1059" i="3"/>
  <c r="AK1059" i="3" s="1"/>
  <c r="AJ1060" i="3"/>
  <c r="AK1060" i="3" s="1"/>
  <c r="AJ1061" i="3"/>
  <c r="AK1061" i="3" s="1"/>
  <c r="AJ1062" i="3"/>
  <c r="AK1062" i="3" s="1"/>
  <c r="AJ1063" i="3"/>
  <c r="AK1063" i="3" s="1"/>
  <c r="AJ1064" i="3"/>
  <c r="AK1064" i="3" s="1"/>
  <c r="AJ1065" i="3"/>
  <c r="AK1065" i="3" s="1"/>
  <c r="AJ1066" i="3"/>
  <c r="AK1066" i="3" s="1"/>
  <c r="AJ1067" i="3"/>
  <c r="AK1067" i="3" s="1"/>
  <c r="AJ1068" i="3"/>
  <c r="AK1068" i="3" s="1"/>
  <c r="AJ1069" i="3"/>
  <c r="AK1069" i="3" s="1"/>
  <c r="AJ1070" i="3"/>
  <c r="AK1070" i="3" s="1"/>
  <c r="AJ1071" i="3"/>
  <c r="AK1071" i="3" s="1"/>
  <c r="AJ1072" i="3"/>
  <c r="AK1072" i="3" s="1"/>
  <c r="AJ1073" i="3"/>
  <c r="AK1073" i="3" s="1"/>
  <c r="AJ1074" i="3"/>
  <c r="AK1074" i="3" s="1"/>
  <c r="AJ1075" i="3"/>
  <c r="AK1075" i="3" s="1"/>
  <c r="AJ1076" i="3"/>
  <c r="AK1076" i="3" s="1"/>
  <c r="AJ1077" i="3"/>
  <c r="AK1077" i="3" s="1"/>
  <c r="AJ1078" i="3"/>
  <c r="AK1078" i="3" s="1"/>
  <c r="AJ1079" i="3"/>
  <c r="AK1079" i="3" s="1"/>
  <c r="AJ1080" i="3"/>
  <c r="AK1080" i="3" s="1"/>
  <c r="AJ1081" i="3"/>
  <c r="AK1081" i="3" s="1"/>
  <c r="AJ1082" i="3"/>
  <c r="AK1082" i="3" s="1"/>
  <c r="AJ1083" i="3"/>
  <c r="AK1083" i="3" s="1"/>
  <c r="AJ1084" i="3"/>
  <c r="AK1084" i="3" s="1"/>
  <c r="AJ1085" i="3"/>
  <c r="AK1085" i="3" s="1"/>
  <c r="AJ1086" i="3"/>
  <c r="AK1086" i="3" s="1"/>
  <c r="AJ1087" i="3"/>
  <c r="AK1087" i="3" s="1"/>
  <c r="AJ1088" i="3"/>
  <c r="AK1088" i="3" s="1"/>
  <c r="AJ1089" i="3"/>
  <c r="AK1089" i="3" s="1"/>
  <c r="AJ1090" i="3"/>
  <c r="AK1090" i="3" s="1"/>
  <c r="AJ1091" i="3"/>
  <c r="AK1091" i="3" s="1"/>
  <c r="AJ1092" i="3"/>
  <c r="AK1092" i="3" s="1"/>
  <c r="AJ1093" i="3"/>
  <c r="AK1093" i="3" s="1"/>
  <c r="AJ1094" i="3"/>
  <c r="AK1094" i="3" s="1"/>
  <c r="AJ1095" i="3"/>
  <c r="AK1095" i="3" s="1"/>
  <c r="AJ1096" i="3"/>
  <c r="AK1096" i="3" s="1"/>
  <c r="AJ1097" i="3"/>
  <c r="AK1097" i="3" s="1"/>
  <c r="AJ1098" i="3"/>
  <c r="AK1098" i="3" s="1"/>
  <c r="AJ1099" i="3"/>
  <c r="AK1099" i="3" s="1"/>
  <c r="AJ1100" i="3"/>
  <c r="AK1100" i="3" s="1"/>
  <c r="AJ1101" i="3"/>
  <c r="AK1101" i="3" s="1"/>
  <c r="AJ1102" i="3"/>
  <c r="AK1102" i="3" s="1"/>
  <c r="AJ1103" i="3"/>
  <c r="AK1103" i="3" s="1"/>
  <c r="AJ1104" i="3"/>
  <c r="AK1104" i="3" s="1"/>
  <c r="AJ1105" i="3"/>
  <c r="AK1105" i="3" s="1"/>
  <c r="AJ1106" i="3"/>
  <c r="AK1106" i="3" s="1"/>
  <c r="AJ1107" i="3"/>
  <c r="AK1107" i="3" s="1"/>
  <c r="AJ1108" i="3"/>
  <c r="AK1108" i="3" s="1"/>
  <c r="AJ1109" i="3"/>
  <c r="AK1109" i="3" s="1"/>
  <c r="AJ1110" i="3"/>
  <c r="AK1110" i="3" s="1"/>
  <c r="AJ1111" i="3"/>
  <c r="AK1111" i="3" s="1"/>
  <c r="AJ1112" i="3"/>
  <c r="AK1112" i="3" s="1"/>
  <c r="AJ1113" i="3"/>
  <c r="AK1113" i="3" s="1"/>
  <c r="AJ1114" i="3"/>
  <c r="AK1114" i="3" s="1"/>
  <c r="AJ1115" i="3"/>
  <c r="AK1115" i="3" s="1"/>
  <c r="AJ1116" i="3"/>
  <c r="AK1116" i="3" s="1"/>
  <c r="AJ1117" i="3"/>
  <c r="AK1117" i="3" s="1"/>
  <c r="AJ1118" i="3"/>
  <c r="AK1118" i="3" s="1"/>
  <c r="AJ1119" i="3"/>
  <c r="AK1119" i="3" s="1"/>
  <c r="AJ1120" i="3"/>
  <c r="AK1120" i="3" s="1"/>
  <c r="AJ1121" i="3"/>
  <c r="AK1121" i="3" s="1"/>
  <c r="AJ1122" i="3"/>
  <c r="AK1122" i="3" s="1"/>
  <c r="AJ1123" i="3"/>
  <c r="AK1123" i="3" s="1"/>
  <c r="AJ1124" i="3"/>
  <c r="AK1124" i="3" s="1"/>
  <c r="AJ1125" i="3"/>
  <c r="AK1125" i="3" s="1"/>
  <c r="AJ1126" i="3"/>
  <c r="AK1126" i="3" s="1"/>
  <c r="AJ1127" i="3"/>
  <c r="AK1127" i="3" s="1"/>
  <c r="AJ1128" i="3"/>
  <c r="AK1128" i="3" s="1"/>
  <c r="AJ1129" i="3"/>
  <c r="AK1129" i="3" s="1"/>
  <c r="AJ1130" i="3"/>
  <c r="AK1130" i="3" s="1"/>
  <c r="AJ1131" i="3"/>
  <c r="AK1131" i="3" s="1"/>
  <c r="AJ1132" i="3"/>
  <c r="AK1132" i="3" s="1"/>
  <c r="AJ1133" i="3"/>
  <c r="AK1133" i="3" s="1"/>
  <c r="AJ1134" i="3"/>
  <c r="AK1134" i="3" s="1"/>
  <c r="AJ1135" i="3"/>
  <c r="AK1135" i="3" s="1"/>
  <c r="AJ1136" i="3"/>
  <c r="AK1136" i="3" s="1"/>
  <c r="AJ1137" i="3"/>
  <c r="AK1137" i="3" s="1"/>
  <c r="AJ1138" i="3"/>
  <c r="AK1138" i="3" s="1"/>
  <c r="AJ1139" i="3"/>
  <c r="AK1139" i="3" s="1"/>
  <c r="AJ1140" i="3"/>
  <c r="AK1140" i="3" s="1"/>
  <c r="AJ1141" i="3"/>
  <c r="AK1141" i="3" s="1"/>
  <c r="AJ1142" i="3"/>
  <c r="AK1142" i="3" s="1"/>
  <c r="AJ1143" i="3"/>
  <c r="AK1143" i="3" s="1"/>
  <c r="AJ1144" i="3"/>
  <c r="AK1144" i="3" s="1"/>
  <c r="AJ1145" i="3"/>
  <c r="AK1145" i="3" s="1"/>
  <c r="AJ1146" i="3"/>
  <c r="AK1146" i="3" s="1"/>
  <c r="AJ1147" i="3"/>
  <c r="AK1147" i="3" s="1"/>
  <c r="AJ1148" i="3"/>
  <c r="AK1148" i="3" s="1"/>
  <c r="AJ1149" i="3"/>
  <c r="AK1149" i="3" s="1"/>
  <c r="AJ1150" i="3"/>
  <c r="AK1150" i="3" s="1"/>
  <c r="AJ1151" i="3"/>
  <c r="AK1151" i="3" s="1"/>
  <c r="AJ1152" i="3"/>
  <c r="AK1152" i="3" s="1"/>
  <c r="AJ1153" i="3"/>
  <c r="AK1153" i="3" s="1"/>
  <c r="AJ1154" i="3"/>
  <c r="AK1154" i="3" s="1"/>
  <c r="AJ1155" i="3"/>
  <c r="AK1155" i="3" s="1"/>
  <c r="AJ1156" i="3"/>
  <c r="AK1156" i="3" s="1"/>
  <c r="AJ1157" i="3"/>
  <c r="AK1157" i="3" s="1"/>
  <c r="AJ1158" i="3"/>
  <c r="AK1158" i="3" s="1"/>
  <c r="AJ1159" i="3"/>
  <c r="AK1159" i="3" s="1"/>
  <c r="AJ1160" i="3"/>
  <c r="AK1160" i="3" s="1"/>
  <c r="AJ1161" i="3"/>
  <c r="AK1161" i="3" s="1"/>
  <c r="AJ1162" i="3"/>
  <c r="AK1162" i="3" s="1"/>
  <c r="AJ1163" i="3"/>
  <c r="AK1163" i="3" s="1"/>
  <c r="AJ1164" i="3"/>
  <c r="AK1164" i="3" s="1"/>
  <c r="AJ1165" i="3"/>
  <c r="AK1165" i="3" s="1"/>
  <c r="AJ1166" i="3"/>
  <c r="AK1166" i="3" s="1"/>
  <c r="AJ1167" i="3"/>
  <c r="AK1167" i="3" s="1"/>
  <c r="AJ1168" i="3"/>
  <c r="AK1168" i="3" s="1"/>
  <c r="AJ1169" i="3"/>
  <c r="AK1169" i="3" s="1"/>
  <c r="AJ1170" i="3"/>
  <c r="AK1170" i="3" s="1"/>
  <c r="AJ1171" i="3"/>
  <c r="AK1171" i="3" s="1"/>
  <c r="AJ1172" i="3"/>
  <c r="AK1172" i="3" s="1"/>
  <c r="AJ1173" i="3"/>
  <c r="AK1173" i="3" s="1"/>
  <c r="AJ1174" i="3"/>
  <c r="AK1174" i="3" s="1"/>
  <c r="AJ1175" i="3"/>
  <c r="AK1175" i="3" s="1"/>
  <c r="AJ1176" i="3"/>
  <c r="AK1176" i="3" s="1"/>
  <c r="AJ1177" i="3"/>
  <c r="AK1177" i="3" s="1"/>
  <c r="AJ1178" i="3"/>
  <c r="AK1178" i="3" s="1"/>
  <c r="AJ1179" i="3"/>
  <c r="AK1179" i="3" s="1"/>
  <c r="AJ1180" i="3"/>
  <c r="AK1180" i="3" s="1"/>
  <c r="AJ1181" i="3"/>
  <c r="AK1181" i="3" s="1"/>
  <c r="AJ1182" i="3"/>
  <c r="AK1182" i="3" s="1"/>
  <c r="AJ1183" i="3"/>
  <c r="AK1183" i="3" s="1"/>
  <c r="AJ1184" i="3"/>
  <c r="AK1184" i="3" s="1"/>
  <c r="AJ1185" i="3"/>
  <c r="AK1185" i="3" s="1"/>
  <c r="AJ1186" i="3"/>
  <c r="AK1186" i="3" s="1"/>
  <c r="AJ1187" i="3"/>
  <c r="AK1187" i="3" s="1"/>
  <c r="AJ1188" i="3"/>
  <c r="AK1188" i="3" s="1"/>
  <c r="AJ1189" i="3"/>
  <c r="AK1189" i="3" s="1"/>
  <c r="AJ1190" i="3"/>
  <c r="AK1190" i="3" s="1"/>
  <c r="AJ1191" i="3"/>
  <c r="AK1191" i="3" s="1"/>
  <c r="AJ1192" i="3"/>
  <c r="AK1192" i="3" s="1"/>
  <c r="AJ1193" i="3"/>
  <c r="AK1193" i="3" s="1"/>
  <c r="AJ1194" i="3"/>
  <c r="AK1194" i="3" s="1"/>
  <c r="AJ1195" i="3"/>
  <c r="AK1195" i="3" s="1"/>
  <c r="AJ1196" i="3"/>
  <c r="AK1196" i="3" s="1"/>
  <c r="AJ1197" i="3"/>
  <c r="AK1197" i="3" s="1"/>
  <c r="AJ1198" i="3"/>
  <c r="AK1198" i="3" s="1"/>
  <c r="AJ1199" i="3"/>
  <c r="AK1199" i="3" s="1"/>
  <c r="AJ1200" i="3"/>
  <c r="AK1200" i="3" s="1"/>
  <c r="AJ1201" i="3"/>
  <c r="AK1201" i="3" s="1"/>
  <c r="AJ1202" i="3"/>
  <c r="AK1202" i="3" s="1"/>
  <c r="AJ1203" i="3"/>
  <c r="AK1203" i="3" s="1"/>
  <c r="AJ1204" i="3"/>
  <c r="AK1204" i="3" s="1"/>
  <c r="AJ1205" i="3"/>
  <c r="AK1205" i="3" s="1"/>
  <c r="AJ1206" i="3"/>
  <c r="AK1206" i="3" s="1"/>
  <c r="AJ1207" i="3"/>
  <c r="AK1207" i="3" s="1"/>
  <c r="AJ1208" i="3"/>
  <c r="AK1208" i="3" s="1"/>
  <c r="AJ1209" i="3"/>
  <c r="AK1209" i="3" s="1"/>
  <c r="AJ1210" i="3"/>
  <c r="AK1210" i="3" s="1"/>
  <c r="AJ1211" i="3"/>
  <c r="AK1211" i="3" s="1"/>
  <c r="AJ1212" i="3"/>
  <c r="AK1212" i="3" s="1"/>
  <c r="AJ1213" i="3"/>
  <c r="AK1213" i="3" s="1"/>
  <c r="AJ1214" i="3"/>
  <c r="AK1214" i="3" s="1"/>
  <c r="AJ1215" i="3"/>
  <c r="AK1215" i="3" s="1"/>
  <c r="AJ1216" i="3"/>
  <c r="AK1216" i="3" s="1"/>
  <c r="AJ1217" i="3"/>
  <c r="AK1217" i="3" s="1"/>
  <c r="AJ1218" i="3"/>
  <c r="AK1218" i="3" s="1"/>
  <c r="AJ1219" i="3"/>
  <c r="AK1219" i="3" s="1"/>
  <c r="AJ1220" i="3"/>
  <c r="AK1220" i="3" s="1"/>
  <c r="AJ1221" i="3"/>
  <c r="AK1221" i="3" s="1"/>
  <c r="AJ1222" i="3"/>
  <c r="AK1222" i="3" s="1"/>
  <c r="AJ1223" i="3"/>
  <c r="AK1223" i="3" s="1"/>
  <c r="AJ1224" i="3"/>
  <c r="AK1224" i="3" s="1"/>
  <c r="AJ1225" i="3"/>
  <c r="AK1225" i="3" s="1"/>
  <c r="AJ1226" i="3"/>
  <c r="AK1226" i="3" s="1"/>
  <c r="AJ1227" i="3"/>
  <c r="AK1227" i="3" s="1"/>
  <c r="AJ1228" i="3"/>
  <c r="AK1228" i="3" s="1"/>
  <c r="AJ1229" i="3"/>
  <c r="AK1229" i="3" s="1"/>
  <c r="AJ1230" i="3"/>
  <c r="AK1230" i="3" s="1"/>
  <c r="AJ1231" i="3"/>
  <c r="AK1231" i="3" s="1"/>
  <c r="AJ1232" i="3"/>
  <c r="AK1232" i="3" s="1"/>
  <c r="AJ1233" i="3"/>
  <c r="AK1233" i="3" s="1"/>
  <c r="AJ1234" i="3"/>
  <c r="AK1234" i="3" s="1"/>
  <c r="AJ1235" i="3"/>
  <c r="AK1235" i="3" s="1"/>
  <c r="AJ1236" i="3"/>
  <c r="AK1236" i="3" s="1"/>
  <c r="AJ1237" i="3"/>
  <c r="AK1237" i="3" s="1"/>
  <c r="AJ1238" i="3"/>
  <c r="AK1238" i="3" s="1"/>
  <c r="AJ1239" i="3"/>
  <c r="AK1239" i="3" s="1"/>
  <c r="AJ1240" i="3"/>
  <c r="AK1240" i="3" s="1"/>
  <c r="AJ1241" i="3"/>
  <c r="AK1241" i="3" s="1"/>
  <c r="AJ1242" i="3"/>
  <c r="AK1242" i="3" s="1"/>
  <c r="AJ1243" i="3"/>
  <c r="AK1243" i="3" s="1"/>
  <c r="AJ1244" i="3"/>
  <c r="AK1244" i="3" s="1"/>
  <c r="AJ1245" i="3"/>
  <c r="AK1245" i="3" s="1"/>
  <c r="AJ1246" i="3"/>
  <c r="AK1246" i="3" s="1"/>
  <c r="AJ1247" i="3"/>
  <c r="AK1247" i="3" s="1"/>
  <c r="AJ1248" i="3"/>
  <c r="AK1248" i="3" s="1"/>
  <c r="AJ1264" i="3"/>
  <c r="AK1264" i="3" s="1"/>
  <c r="AJ1265" i="3"/>
  <c r="AK1265" i="3" s="1"/>
  <c r="AJ1266" i="3"/>
  <c r="AK1266" i="3" s="1"/>
  <c r="AJ1267" i="3"/>
  <c r="AK1267" i="3" s="1"/>
  <c r="AJ1268" i="3"/>
  <c r="AK1268" i="3" s="1"/>
  <c r="AJ1269" i="3"/>
  <c r="AK1269" i="3" s="1"/>
  <c r="AJ1270" i="3"/>
  <c r="AK1270" i="3" s="1"/>
  <c r="AJ1271" i="3"/>
  <c r="AK1271" i="3" s="1"/>
  <c r="AJ1272" i="3"/>
  <c r="AK1272" i="3" s="1"/>
  <c r="AJ1273" i="3"/>
  <c r="AK1273" i="3" s="1"/>
  <c r="AJ1274" i="3"/>
  <c r="AK1274" i="3" s="1"/>
  <c r="AJ1275" i="3"/>
  <c r="AK1275" i="3" s="1"/>
  <c r="AJ1276" i="3"/>
  <c r="AK1276" i="3" s="1"/>
  <c r="AJ1277" i="3"/>
  <c r="AK1277" i="3" s="1"/>
  <c r="AJ1278" i="3"/>
  <c r="AK1278" i="3" s="1"/>
  <c r="AJ1279" i="3"/>
  <c r="AK1279" i="3" s="1"/>
  <c r="AJ1280" i="3"/>
  <c r="AK1280" i="3" s="1"/>
  <c r="AJ1281" i="3"/>
  <c r="AK1281" i="3" s="1"/>
  <c r="AJ1282" i="3"/>
  <c r="AK1282" i="3" s="1"/>
  <c r="AJ1283" i="3"/>
  <c r="AK1283" i="3" s="1"/>
  <c r="AJ1284" i="3"/>
  <c r="AK1284" i="3" s="1"/>
  <c r="AJ1285" i="3"/>
  <c r="AK1285" i="3" s="1"/>
  <c r="AJ1286" i="3"/>
  <c r="AK1286" i="3" s="1"/>
  <c r="AJ1287" i="3"/>
  <c r="AK1287" i="3" s="1"/>
  <c r="AJ1288" i="3"/>
  <c r="AK1288" i="3" s="1"/>
  <c r="AJ1289" i="3"/>
  <c r="AK1289" i="3" s="1"/>
  <c r="AJ1290" i="3"/>
  <c r="AK1290" i="3" s="1"/>
  <c r="AJ1300" i="3"/>
  <c r="AK1300" i="3" s="1"/>
  <c r="AJ1301" i="3"/>
  <c r="AK1301" i="3" s="1"/>
  <c r="AJ1302" i="3"/>
  <c r="AK1302" i="3" s="1"/>
  <c r="AJ1303" i="3"/>
  <c r="AK1303" i="3" s="1"/>
  <c r="AJ1304" i="3"/>
  <c r="AK1304" i="3" s="1"/>
  <c r="AJ1305" i="3"/>
  <c r="AK1305" i="3" s="1"/>
  <c r="AJ1306" i="3"/>
  <c r="AK1306" i="3" s="1"/>
  <c r="AJ1307" i="3"/>
  <c r="AK1307" i="3" s="1"/>
  <c r="AJ1308" i="3"/>
  <c r="AK1308" i="3" s="1"/>
  <c r="AJ1309" i="3"/>
  <c r="AK1309" i="3" s="1"/>
  <c r="AJ1310" i="3"/>
  <c r="AK1310" i="3" s="1"/>
  <c r="AJ1342" i="3"/>
  <c r="AK1342" i="3" s="1"/>
  <c r="AJ1343" i="3"/>
  <c r="AK1343" i="3" s="1"/>
  <c r="AJ1344" i="3"/>
  <c r="AK1344" i="3" s="1"/>
  <c r="AJ1345" i="3"/>
  <c r="AK1345" i="3" s="1"/>
  <c r="AJ1346" i="3"/>
  <c r="AK1346" i="3" s="1"/>
  <c r="AJ1347" i="3"/>
  <c r="AK1347" i="3" s="1"/>
  <c r="AJ1348" i="3"/>
  <c r="AK1348" i="3" s="1"/>
  <c r="AJ1349" i="3"/>
  <c r="AK1349" i="3" s="1"/>
  <c r="AJ1350" i="3"/>
  <c r="AK1350" i="3" s="1"/>
  <c r="AJ1351" i="3"/>
  <c r="AK1351" i="3" s="1"/>
  <c r="AJ1352" i="3"/>
  <c r="AK1352" i="3" s="1"/>
  <c r="AJ1353" i="3"/>
  <c r="AK1353" i="3" s="1"/>
  <c r="AJ1354" i="3"/>
  <c r="AK1354" i="3" s="1"/>
  <c r="AJ1355" i="3"/>
  <c r="AK1355" i="3" s="1"/>
  <c r="AJ1356" i="3"/>
  <c r="AK1356" i="3" s="1"/>
  <c r="AJ1357" i="3"/>
  <c r="AK1357" i="3" s="1"/>
  <c r="AJ1358" i="3"/>
  <c r="AK1358" i="3" s="1"/>
  <c r="AJ1359" i="3"/>
  <c r="AK1359" i="3" s="1"/>
  <c r="AJ1360" i="3"/>
  <c r="AK1360" i="3" s="1"/>
  <c r="AJ1361" i="3"/>
  <c r="AK1361" i="3" s="1"/>
  <c r="AJ1362" i="3"/>
  <c r="AK1362" i="3" s="1"/>
  <c r="AJ1363" i="3"/>
  <c r="AK1363" i="3" s="1"/>
  <c r="AJ1364" i="3"/>
  <c r="AK1364" i="3" s="1"/>
  <c r="AJ1365" i="3"/>
  <c r="AK1365" i="3" s="1"/>
  <c r="AJ1366" i="3"/>
  <c r="AK1366" i="3" s="1"/>
  <c r="AJ1367" i="3"/>
  <c r="AK1367" i="3" s="1"/>
  <c r="AJ1368" i="3"/>
  <c r="AK1368" i="3" s="1"/>
  <c r="AJ1385" i="3"/>
  <c r="AK1385" i="3" s="1"/>
  <c r="AJ1397" i="3"/>
  <c r="AK1397" i="3" s="1"/>
  <c r="AJ1398" i="3"/>
  <c r="AK1398" i="3" s="1"/>
  <c r="AJ1399" i="3"/>
  <c r="AK1399" i="3" s="1"/>
  <c r="AJ1400" i="3"/>
  <c r="AK1400" i="3" s="1"/>
  <c r="AJ1401" i="3"/>
  <c r="AK1401" i="3" s="1"/>
  <c r="AJ1402" i="3"/>
  <c r="AK1402" i="3" s="1"/>
  <c r="AJ1403" i="3"/>
  <c r="AK1403" i="3" s="1"/>
  <c r="AJ1404" i="3"/>
  <c r="AK1404" i="3" s="1"/>
  <c r="AJ1405" i="3"/>
  <c r="AK1405" i="3" s="1"/>
  <c r="AJ1406" i="3"/>
  <c r="AK1406" i="3" s="1"/>
  <c r="AJ1407" i="3"/>
  <c r="AK1407" i="3" s="1"/>
  <c r="AJ1408" i="3"/>
  <c r="AK1408" i="3" s="1"/>
  <c r="AJ1409" i="3"/>
  <c r="AK1409" i="3" s="1"/>
  <c r="AJ1410" i="3"/>
  <c r="AK1410" i="3" s="1"/>
  <c r="AJ1411" i="3"/>
  <c r="AK1411" i="3" s="1"/>
  <c r="AJ1412" i="3"/>
  <c r="AK1412" i="3" s="1"/>
  <c r="AJ1413" i="3"/>
  <c r="AK1413" i="3" s="1"/>
  <c r="AJ1414" i="3"/>
  <c r="AK1414" i="3" s="1"/>
  <c r="AJ1415" i="3"/>
  <c r="AK1415" i="3" s="1"/>
  <c r="AJ1416" i="3"/>
  <c r="AK1416" i="3" s="1"/>
  <c r="AJ1417" i="3"/>
  <c r="AK1417" i="3" s="1"/>
  <c r="AJ1418" i="3"/>
  <c r="AK1418" i="3" s="1"/>
  <c r="AJ1420" i="3"/>
  <c r="AK1420" i="3" s="1"/>
  <c r="AJ1421" i="3"/>
  <c r="AK1421" i="3" s="1"/>
  <c r="AJ1422" i="3"/>
  <c r="AK1422" i="3" s="1"/>
  <c r="AJ1423" i="3"/>
  <c r="AK1423" i="3" s="1"/>
  <c r="AJ1424" i="3"/>
  <c r="AK1424" i="3" s="1"/>
  <c r="AJ1425" i="3"/>
  <c r="AK1425" i="3" s="1"/>
  <c r="AJ1426" i="3"/>
  <c r="AK1426" i="3" s="1"/>
  <c r="AJ1427" i="3"/>
  <c r="AK1427" i="3" s="1"/>
  <c r="AJ1428" i="3"/>
  <c r="AK1428" i="3" s="1"/>
  <c r="AJ1445" i="3"/>
  <c r="AK1445" i="3" s="1"/>
  <c r="AJ1446" i="3"/>
  <c r="AK1446" i="3" s="1"/>
  <c r="AJ1447" i="3"/>
  <c r="AK1447" i="3" s="1"/>
  <c r="AJ1448" i="3"/>
  <c r="AK1448" i="3" s="1"/>
  <c r="AJ1449" i="3"/>
  <c r="AK1449" i="3" s="1"/>
  <c r="AJ1450" i="3"/>
  <c r="AK1450" i="3" s="1"/>
  <c r="AJ18" i="3"/>
  <c r="AK18" i="3" s="1"/>
  <c r="AJ19" i="3"/>
  <c r="AK19" i="3" s="1"/>
  <c r="AJ20" i="3"/>
  <c r="AK20" i="3" s="1"/>
  <c r="AJ24" i="3"/>
  <c r="AK24" i="3" s="1"/>
  <c r="AJ25" i="3"/>
  <c r="AK25" i="3" s="1"/>
  <c r="AJ26" i="3"/>
  <c r="AK26" i="3" s="1"/>
  <c r="AJ762" i="3"/>
  <c r="AK762" i="3" s="1"/>
  <c r="AJ763" i="3"/>
  <c r="AK763" i="3" s="1"/>
  <c r="AJ764" i="3"/>
  <c r="AK764" i="3" s="1"/>
  <c r="AJ765" i="3"/>
  <c r="AK765" i="3" s="1"/>
  <c r="AJ766" i="3"/>
  <c r="AK766" i="3" s="1"/>
  <c r="AJ812" i="3"/>
  <c r="AK812" i="3" s="1"/>
  <c r="AJ813" i="3"/>
  <c r="AK813" i="3" s="1"/>
  <c r="AJ814" i="3"/>
  <c r="AK814" i="3" s="1"/>
  <c r="AJ815" i="3"/>
  <c r="AK815" i="3" s="1"/>
  <c r="AJ1249" i="3"/>
  <c r="AK1249" i="3" s="1"/>
  <c r="AJ1250" i="3"/>
  <c r="AK1250" i="3" s="1"/>
  <c r="AJ1251" i="3"/>
  <c r="AK1251" i="3" s="1"/>
  <c r="AJ1252" i="3"/>
  <c r="AK1252" i="3" s="1"/>
  <c r="AJ1253" i="3"/>
  <c r="AK1253" i="3" s="1"/>
  <c r="AJ1254" i="3"/>
  <c r="AK1254" i="3" s="1"/>
  <c r="AJ1255" i="3"/>
  <c r="AK1255" i="3" s="1"/>
  <c r="AJ1295" i="3"/>
  <c r="AK1295" i="3" s="1"/>
  <c r="AJ21" i="3"/>
  <c r="AK21" i="3" s="1"/>
  <c r="AJ22" i="3"/>
  <c r="AK22" i="3" s="1"/>
  <c r="AJ23" i="3"/>
  <c r="AK23" i="3" s="1"/>
  <c r="AJ27" i="3"/>
  <c r="AK27" i="3" s="1"/>
  <c r="AJ28" i="3"/>
  <c r="AK28" i="3" s="1"/>
  <c r="AJ29" i="3"/>
  <c r="AK29" i="3" s="1"/>
  <c r="AJ767" i="3"/>
  <c r="AK767" i="3" s="1"/>
  <c r="AJ768" i="3"/>
  <c r="AK768" i="3" s="1"/>
  <c r="AJ769" i="3"/>
  <c r="AK769" i="3" s="1"/>
  <c r="AJ770" i="3"/>
  <c r="AK770" i="3" s="1"/>
  <c r="AJ771" i="3"/>
  <c r="AK771" i="3" s="1"/>
  <c r="AJ816" i="3"/>
  <c r="AK816" i="3" s="1"/>
  <c r="AJ817" i="3"/>
  <c r="AK817" i="3" s="1"/>
  <c r="AJ818" i="3"/>
  <c r="AK818" i="3" s="1"/>
  <c r="AJ819" i="3"/>
  <c r="AK819" i="3" s="1"/>
  <c r="AJ1256" i="3"/>
  <c r="AK1256" i="3" s="1"/>
  <c r="AJ1257" i="3"/>
  <c r="AK1257" i="3" s="1"/>
  <c r="AJ1258" i="3"/>
  <c r="AK1258" i="3" s="1"/>
  <c r="AJ1259" i="3"/>
  <c r="AK1259" i="3" s="1"/>
  <c r="AJ1260" i="3"/>
  <c r="AK1260" i="3" s="1"/>
  <c r="AJ1261" i="3"/>
  <c r="AK1261" i="3" s="1"/>
  <c r="AJ1262" i="3"/>
  <c r="AK1262" i="3" s="1"/>
  <c r="AJ1296" i="3"/>
  <c r="AK1296" i="3" s="1"/>
  <c r="AJ32" i="3"/>
  <c r="AK32" i="3" s="1"/>
  <c r="AJ33" i="3"/>
  <c r="AK33" i="3" s="1"/>
  <c r="O6" i="3"/>
  <c r="O7" i="3"/>
  <c r="O8" i="3"/>
  <c r="O9" i="3"/>
  <c r="O10" i="3"/>
  <c r="O11" i="3"/>
  <c r="O12" i="3"/>
  <c r="O13" i="3"/>
  <c r="O14" i="3"/>
  <c r="O30" i="3"/>
  <c r="O31" i="3"/>
  <c r="O32" i="3"/>
  <c r="O33" i="3"/>
  <c r="O35" i="3"/>
  <c r="O3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44" i="3"/>
  <c r="O145" i="3"/>
  <c r="O146" i="3"/>
  <c r="O147" i="3"/>
  <c r="O148" i="3"/>
  <c r="O149" i="3"/>
  <c r="O150" i="3"/>
  <c r="O151" i="3"/>
  <c r="O152" i="3"/>
  <c r="O153" i="3"/>
  <c r="O154" i="3"/>
  <c r="O155" i="3"/>
  <c r="O159"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4" i="3"/>
  <c r="O295" i="3"/>
  <c r="O297" i="3"/>
  <c r="O298" i="3"/>
  <c r="O300" i="3"/>
  <c r="O301" i="3"/>
  <c r="O302"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90" i="3"/>
  <c r="O491" i="3"/>
  <c r="O492" i="3"/>
  <c r="O493" i="3"/>
  <c r="O494" i="3"/>
  <c r="O495" i="3"/>
  <c r="O496" i="3"/>
  <c r="O497" i="3"/>
  <c r="O498" i="3"/>
  <c r="O499" i="3"/>
  <c r="O500" i="3"/>
  <c r="O501" i="3"/>
  <c r="O502" i="3"/>
  <c r="O504" i="3"/>
  <c r="O505" i="3"/>
  <c r="O506" i="3"/>
  <c r="O507" i="3"/>
  <c r="O509" i="3"/>
  <c r="O510" i="3"/>
  <c r="O511" i="3"/>
  <c r="O512" i="3"/>
  <c r="O514" i="3"/>
  <c r="O515" i="3"/>
  <c r="O516" i="3"/>
  <c r="O517" i="3"/>
  <c r="O519" i="3"/>
  <c r="O520" i="3"/>
  <c r="O521" i="3"/>
  <c r="O522" i="3"/>
  <c r="O523" i="3"/>
  <c r="O524" i="3"/>
  <c r="O525" i="3"/>
  <c r="O527" i="3"/>
  <c r="O528" i="3"/>
  <c r="O529" i="3"/>
  <c r="O531" i="3"/>
  <c r="O532" i="3"/>
  <c r="O533" i="3"/>
  <c r="O535" i="3"/>
  <c r="O536" i="3"/>
  <c r="O537" i="3"/>
  <c r="O539" i="3"/>
  <c r="O540" i="3"/>
  <c r="O541"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9" i="3"/>
  <c r="O670" i="3"/>
  <c r="O671" i="3"/>
  <c r="O672" i="3"/>
  <c r="O673" i="3"/>
  <c r="O674" i="3"/>
  <c r="O675" i="3"/>
  <c r="O676" i="3"/>
  <c r="O677" i="3"/>
  <c r="O678" i="3"/>
  <c r="O679" i="3"/>
  <c r="O680" i="3"/>
  <c r="O681" i="3"/>
  <c r="O682" i="3"/>
  <c r="O683" i="3"/>
  <c r="O684" i="3"/>
  <c r="O685" i="3"/>
  <c r="O686" i="3"/>
  <c r="O687" i="3"/>
  <c r="O688" i="3"/>
  <c r="O689" i="3"/>
  <c r="O690" i="3"/>
  <c r="O691" i="3"/>
  <c r="O692" i="3"/>
  <c r="O694" i="3"/>
  <c r="O695" i="3"/>
  <c r="O696" i="3"/>
  <c r="O697" i="3"/>
  <c r="O698" i="3"/>
  <c r="O699" i="3"/>
  <c r="O700" i="3"/>
  <c r="O701" i="3"/>
  <c r="O702" i="3"/>
  <c r="O703" i="3"/>
  <c r="O704" i="3"/>
  <c r="O705" i="3"/>
  <c r="O706" i="3"/>
  <c r="O707" i="3"/>
  <c r="O708" i="3"/>
  <c r="O709" i="3"/>
  <c r="O710" i="3"/>
  <c r="O711" i="3"/>
  <c r="O712" i="3"/>
  <c r="O713" i="3"/>
  <c r="O714" i="3"/>
  <c r="O715" i="3"/>
  <c r="O716" i="3"/>
  <c r="O717" i="3"/>
  <c r="O719" i="3"/>
  <c r="O720" i="3"/>
  <c r="O721" i="3"/>
  <c r="O722" i="3"/>
  <c r="O723" i="3"/>
  <c r="O724" i="3"/>
  <c r="O725" i="3"/>
  <c r="O726" i="3"/>
  <c r="O727" i="3"/>
  <c r="O728" i="3"/>
  <c r="O729" i="3"/>
  <c r="O730" i="3"/>
  <c r="O731" i="3"/>
  <c r="O732" i="3"/>
  <c r="O733" i="3"/>
  <c r="O734" i="3"/>
  <c r="O735" i="3"/>
  <c r="O736" i="3"/>
  <c r="O737" i="3"/>
  <c r="O740" i="3"/>
  <c r="O741" i="3"/>
  <c r="O742" i="3"/>
  <c r="O743" i="3"/>
  <c r="O744" i="3"/>
  <c r="O745" i="3"/>
  <c r="O746" i="3"/>
  <c r="O747" i="3"/>
  <c r="O748" i="3"/>
  <c r="O749" i="3"/>
  <c r="O750" i="3"/>
  <c r="O751" i="3"/>
  <c r="O752" i="3"/>
  <c r="O753" i="3"/>
  <c r="O754" i="3"/>
  <c r="O755" i="3"/>
  <c r="O756" i="3"/>
  <c r="O757" i="3"/>
  <c r="O758" i="3"/>
  <c r="O759" i="3"/>
  <c r="O760" i="3"/>
  <c r="O761" i="3"/>
  <c r="O772" i="3"/>
  <c r="O773" i="3"/>
  <c r="O774" i="3"/>
  <c r="O775" i="3"/>
  <c r="O776" i="3"/>
  <c r="O777" i="3"/>
  <c r="O778" i="3"/>
  <c r="O779" i="3"/>
  <c r="O780" i="3"/>
  <c r="O781" i="3"/>
  <c r="O782" i="3"/>
  <c r="O783" i="3"/>
  <c r="O784" i="3"/>
  <c r="O785" i="3"/>
  <c r="O786" i="3"/>
  <c r="O787" i="3"/>
  <c r="O788" i="3"/>
  <c r="O789" i="3"/>
  <c r="O790" i="3"/>
  <c r="O791" i="3"/>
  <c r="O792" i="3"/>
  <c r="O793" i="3"/>
  <c r="O794" i="3"/>
  <c r="O795"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7" i="3"/>
  <c r="O1298" i="3"/>
  <c r="O1299" i="3"/>
  <c r="O1300"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82" i="3"/>
  <c r="O1383" i="3"/>
  <c r="O1384" i="3"/>
  <c r="O1385" i="3"/>
  <c r="O1386" i="3"/>
  <c r="O1387" i="3"/>
  <c r="O1388" i="3"/>
  <c r="O1389" i="3"/>
  <c r="O1390" i="3"/>
  <c r="O1391"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20" i="3"/>
  <c r="O1421" i="3"/>
  <c r="O1422" i="3"/>
  <c r="O1423" i="3"/>
  <c r="O1424" i="3"/>
  <c r="O1425" i="3"/>
  <c r="O1426" i="3"/>
  <c r="O1427" i="3"/>
  <c r="O1428" i="3"/>
  <c r="O1432" i="3"/>
  <c r="O1433" i="3"/>
  <c r="O1434" i="3"/>
  <c r="O1435" i="3"/>
  <c r="O1436" i="3"/>
  <c r="O1437" i="3"/>
  <c r="O1438" i="3"/>
  <c r="O1445" i="3"/>
  <c r="O1446" i="3"/>
  <c r="O1447" i="3"/>
  <c r="O1448" i="3"/>
  <c r="O1449" i="3"/>
  <c r="O1450" i="3"/>
  <c r="O18" i="3"/>
  <c r="O19" i="3"/>
  <c r="O20" i="3"/>
  <c r="O24" i="3"/>
  <c r="O25" i="3"/>
  <c r="O26" i="3"/>
  <c r="O69" i="3"/>
  <c r="O70" i="3"/>
  <c r="O71" i="3"/>
  <c r="O72" i="3"/>
  <c r="O160" i="3"/>
  <c r="O161" i="3"/>
  <c r="O164" i="3"/>
  <c r="O165" i="3"/>
  <c r="O166" i="3"/>
  <c r="O167" i="3"/>
  <c r="O168" i="3"/>
  <c r="O169" i="3"/>
  <c r="O170" i="3"/>
  <c r="O243" i="3"/>
  <c r="O244" i="3"/>
  <c r="O245" i="3"/>
  <c r="O480" i="3"/>
  <c r="O481" i="3"/>
  <c r="O482" i="3"/>
  <c r="O483" i="3"/>
  <c r="O484" i="3"/>
  <c r="O738" i="3"/>
  <c r="O762" i="3"/>
  <c r="O763" i="3"/>
  <c r="O764" i="3"/>
  <c r="O765" i="3"/>
  <c r="O766" i="3"/>
  <c r="O812" i="3"/>
  <c r="O813" i="3"/>
  <c r="O814" i="3"/>
  <c r="O815" i="3"/>
  <c r="O1249" i="3"/>
  <c r="O1250" i="3"/>
  <c r="O1251" i="3"/>
  <c r="O1252" i="3"/>
  <c r="O1253" i="3"/>
  <c r="O1254" i="3"/>
  <c r="O1255" i="3"/>
  <c r="O1295" i="3"/>
  <c r="O1439" i="3"/>
  <c r="O1440" i="3"/>
  <c r="O1441" i="3"/>
  <c r="O21" i="3"/>
  <c r="O22" i="3"/>
  <c r="O23" i="3"/>
  <c r="O27" i="3"/>
  <c r="O28" i="3"/>
  <c r="O29" i="3"/>
  <c r="O73" i="3"/>
  <c r="O74" i="3"/>
  <c r="O75" i="3"/>
  <c r="O76" i="3"/>
  <c r="O162" i="3"/>
  <c r="O163" i="3"/>
  <c r="O171" i="3"/>
  <c r="O172" i="3"/>
  <c r="O173" i="3"/>
  <c r="O174" i="3"/>
  <c r="O175" i="3"/>
  <c r="O176" i="3"/>
  <c r="O177" i="3"/>
  <c r="O246" i="3"/>
  <c r="O247" i="3"/>
  <c r="O248" i="3"/>
  <c r="O485" i="3"/>
  <c r="O486" i="3"/>
  <c r="O487" i="3"/>
  <c r="O488" i="3"/>
  <c r="O489" i="3"/>
  <c r="O739" i="3"/>
  <c r="O767" i="3"/>
  <c r="O768" i="3"/>
  <c r="O769" i="3"/>
  <c r="O770" i="3"/>
  <c r="O771" i="3"/>
  <c r="O816" i="3"/>
  <c r="O817" i="3"/>
  <c r="O818" i="3"/>
  <c r="O819" i="3"/>
  <c r="O1256" i="3"/>
  <c r="O1257" i="3"/>
  <c r="O1258" i="3"/>
  <c r="O1259" i="3"/>
  <c r="O1260" i="3"/>
  <c r="O1261" i="3"/>
  <c r="O1262" i="3"/>
  <c r="O1296" i="3"/>
  <c r="O1442" i="3"/>
  <c r="O1443" i="3"/>
  <c r="O1444" i="3"/>
  <c r="O5" i="3"/>
  <c r="CL796" i="3"/>
  <c r="CQ490" i="3"/>
  <c r="BY6" i="3"/>
  <c r="BZ6" i="3" s="1"/>
  <c r="CK6" i="3"/>
  <c r="CL6" i="3" s="1"/>
  <c r="CQ6" i="3"/>
  <c r="BZ7" i="3"/>
  <c r="CL7" i="3"/>
  <c r="CQ7" i="3"/>
  <c r="BZ8" i="3"/>
  <c r="CL8" i="3"/>
  <c r="CQ8" i="3"/>
  <c r="BZ9" i="3"/>
  <c r="CL9" i="3"/>
  <c r="CQ9" i="3"/>
  <c r="BZ10" i="3"/>
  <c r="CL10" i="3"/>
  <c r="CQ10" i="3"/>
  <c r="CP11" i="3"/>
  <c r="CQ11" i="3"/>
  <c r="CL12" i="3"/>
  <c r="CP12" i="3" s="1"/>
  <c r="CQ12" i="3"/>
  <c r="BZ13" i="3"/>
  <c r="CL13" i="3"/>
  <c r="CQ13" i="3"/>
  <c r="CP14" i="3"/>
  <c r="CQ14" i="3"/>
  <c r="CQ30" i="3"/>
  <c r="CQ31" i="3"/>
  <c r="BZ32" i="3"/>
  <c r="CQ32" i="3"/>
  <c r="CQ33" i="3"/>
  <c r="BY35" i="3"/>
  <c r="BZ35" i="3" s="1"/>
  <c r="CK35" i="3"/>
  <c r="CL35" i="3" s="1"/>
  <c r="CQ35" i="3"/>
  <c r="BY36" i="3"/>
  <c r="BZ36" i="3" s="1"/>
  <c r="CK36" i="3"/>
  <c r="CL36" i="3" s="1"/>
  <c r="CQ36" i="3"/>
  <c r="BY37" i="3"/>
  <c r="BZ37" i="3" s="1"/>
  <c r="CK37" i="3"/>
  <c r="CL37" i="3" s="1"/>
  <c r="CQ37" i="3"/>
  <c r="BY38" i="3"/>
  <c r="BZ38" i="3" s="1"/>
  <c r="CK38" i="3"/>
  <c r="CL38" i="3" s="1"/>
  <c r="CQ38" i="3"/>
  <c r="BY39" i="3"/>
  <c r="BZ39" i="3" s="1"/>
  <c r="CK39" i="3"/>
  <c r="CL39" i="3" s="1"/>
  <c r="CQ39" i="3"/>
  <c r="BY40" i="3"/>
  <c r="BZ40" i="3" s="1"/>
  <c r="CK40" i="3"/>
  <c r="CL40" i="3" s="1"/>
  <c r="CQ40" i="3"/>
  <c r="BY41" i="3"/>
  <c r="BZ41" i="3" s="1"/>
  <c r="CK41" i="3"/>
  <c r="CL41" i="3" s="1"/>
  <c r="CQ41" i="3"/>
  <c r="BY42" i="3"/>
  <c r="BZ42" i="3" s="1"/>
  <c r="CK42" i="3"/>
  <c r="CL42" i="3" s="1"/>
  <c r="CQ42" i="3"/>
  <c r="BY43" i="3"/>
  <c r="BZ43" i="3" s="1"/>
  <c r="CK43" i="3"/>
  <c r="CL43" i="3" s="1"/>
  <c r="CQ43" i="3"/>
  <c r="BY44" i="3"/>
  <c r="BZ44" i="3" s="1"/>
  <c r="CK44" i="3"/>
  <c r="CL44" i="3" s="1"/>
  <c r="CQ44" i="3"/>
  <c r="BY45" i="3"/>
  <c r="BZ45" i="3" s="1"/>
  <c r="CK45" i="3"/>
  <c r="CL45" i="3" s="1"/>
  <c r="CQ45" i="3"/>
  <c r="BY46" i="3"/>
  <c r="BZ46" i="3" s="1"/>
  <c r="CK46" i="3"/>
  <c r="CL46" i="3" s="1"/>
  <c r="CQ46" i="3"/>
  <c r="BY47" i="3"/>
  <c r="BZ47" i="3" s="1"/>
  <c r="CK47" i="3"/>
  <c r="CL47" i="3" s="1"/>
  <c r="CQ47" i="3"/>
  <c r="BY48" i="3"/>
  <c r="BZ48" i="3" s="1"/>
  <c r="CK48" i="3"/>
  <c r="CL48" i="3" s="1"/>
  <c r="CQ48" i="3"/>
  <c r="BY49" i="3"/>
  <c r="BZ49" i="3" s="1"/>
  <c r="CK49" i="3"/>
  <c r="CL49" i="3" s="1"/>
  <c r="CQ49" i="3"/>
  <c r="BY50" i="3"/>
  <c r="BZ50" i="3" s="1"/>
  <c r="CK50" i="3"/>
  <c r="CL50" i="3" s="1"/>
  <c r="CQ50" i="3"/>
  <c r="BY51" i="3"/>
  <c r="BZ51" i="3" s="1"/>
  <c r="CK51" i="3"/>
  <c r="CL51" i="3" s="1"/>
  <c r="CQ51" i="3"/>
  <c r="BY52" i="3"/>
  <c r="BZ52" i="3" s="1"/>
  <c r="CK52" i="3"/>
  <c r="CL52" i="3" s="1"/>
  <c r="CQ52" i="3"/>
  <c r="BY53" i="3"/>
  <c r="BZ53" i="3" s="1"/>
  <c r="CK53" i="3"/>
  <c r="CL53" i="3" s="1"/>
  <c r="CQ53" i="3"/>
  <c r="BY54" i="3"/>
  <c r="BZ54" i="3" s="1"/>
  <c r="CK54" i="3"/>
  <c r="CL54" i="3" s="1"/>
  <c r="CQ54" i="3"/>
  <c r="BY55" i="3"/>
  <c r="BZ55" i="3" s="1"/>
  <c r="CK55" i="3"/>
  <c r="CL55" i="3" s="1"/>
  <c r="CQ55" i="3"/>
  <c r="BY56" i="3"/>
  <c r="BZ56" i="3" s="1"/>
  <c r="CK56" i="3"/>
  <c r="CL56" i="3" s="1"/>
  <c r="CQ56" i="3"/>
  <c r="BY57" i="3"/>
  <c r="BZ57" i="3" s="1"/>
  <c r="CK57" i="3"/>
  <c r="CL57" i="3" s="1"/>
  <c r="CQ57" i="3"/>
  <c r="BY58" i="3"/>
  <c r="BZ58" i="3" s="1"/>
  <c r="CK58" i="3"/>
  <c r="CL58" i="3" s="1"/>
  <c r="CQ58" i="3"/>
  <c r="BY59" i="3"/>
  <c r="BZ59" i="3" s="1"/>
  <c r="CK59" i="3"/>
  <c r="CL59" i="3" s="1"/>
  <c r="CQ59" i="3"/>
  <c r="BY60" i="3"/>
  <c r="BZ60" i="3" s="1"/>
  <c r="CK60" i="3"/>
  <c r="CL60" i="3" s="1"/>
  <c r="CQ60" i="3"/>
  <c r="BY61" i="3"/>
  <c r="BZ61" i="3" s="1"/>
  <c r="CK61" i="3"/>
  <c r="CL61" i="3" s="1"/>
  <c r="CQ61" i="3"/>
  <c r="BY62" i="3"/>
  <c r="BZ62" i="3" s="1"/>
  <c r="CK62" i="3"/>
  <c r="CL62" i="3" s="1"/>
  <c r="CQ62" i="3"/>
  <c r="BY63" i="3"/>
  <c r="BZ63" i="3" s="1"/>
  <c r="CK63" i="3"/>
  <c r="CL63" i="3" s="1"/>
  <c r="CQ63" i="3"/>
  <c r="BY64" i="3"/>
  <c r="BZ64" i="3" s="1"/>
  <c r="CK64" i="3"/>
  <c r="CL64" i="3" s="1"/>
  <c r="CQ64" i="3"/>
  <c r="BY65" i="3"/>
  <c r="BZ65" i="3" s="1"/>
  <c r="CK65" i="3"/>
  <c r="CL65" i="3" s="1"/>
  <c r="CQ65" i="3"/>
  <c r="BY66" i="3"/>
  <c r="BZ66" i="3" s="1"/>
  <c r="CK66" i="3"/>
  <c r="CL66" i="3" s="1"/>
  <c r="CQ66" i="3"/>
  <c r="BY67" i="3"/>
  <c r="BZ67" i="3" s="1"/>
  <c r="CK67" i="3"/>
  <c r="CL67" i="3" s="1"/>
  <c r="CQ67" i="3"/>
  <c r="BY68" i="3"/>
  <c r="BZ68" i="3" s="1"/>
  <c r="CK68" i="3"/>
  <c r="CL68" i="3" s="1"/>
  <c r="CQ68" i="3"/>
  <c r="BY77" i="3"/>
  <c r="BZ77" i="3" s="1"/>
  <c r="CK77" i="3"/>
  <c r="CL77" i="3" s="1"/>
  <c r="CQ77" i="3"/>
  <c r="BY78" i="3"/>
  <c r="BZ78" i="3" s="1"/>
  <c r="CK78" i="3"/>
  <c r="CL78" i="3" s="1"/>
  <c r="CQ78" i="3"/>
  <c r="BY79" i="3"/>
  <c r="BZ79" i="3" s="1"/>
  <c r="CK79" i="3"/>
  <c r="CL79" i="3" s="1"/>
  <c r="CQ79" i="3"/>
  <c r="BY80" i="3"/>
  <c r="BZ80" i="3" s="1"/>
  <c r="CK80" i="3"/>
  <c r="CL80" i="3" s="1"/>
  <c r="CQ80" i="3"/>
  <c r="BY81" i="3"/>
  <c r="BZ81" i="3" s="1"/>
  <c r="CK81" i="3"/>
  <c r="CL81" i="3" s="1"/>
  <c r="CQ81" i="3"/>
  <c r="BY82" i="3"/>
  <c r="BZ82" i="3" s="1"/>
  <c r="CK82" i="3"/>
  <c r="CL82" i="3" s="1"/>
  <c r="CQ82" i="3"/>
  <c r="BY83" i="3"/>
  <c r="BZ83" i="3" s="1"/>
  <c r="CK83" i="3"/>
  <c r="CL83" i="3" s="1"/>
  <c r="CQ83" i="3"/>
  <c r="BY84" i="3"/>
  <c r="BZ84" i="3" s="1"/>
  <c r="CK84" i="3"/>
  <c r="CL84" i="3" s="1"/>
  <c r="CQ84" i="3"/>
  <c r="BY85" i="3"/>
  <c r="BZ85" i="3" s="1"/>
  <c r="CK85" i="3"/>
  <c r="CL85" i="3" s="1"/>
  <c r="CQ85" i="3"/>
  <c r="BY86" i="3"/>
  <c r="BZ86" i="3" s="1"/>
  <c r="CK86" i="3"/>
  <c r="CL86" i="3" s="1"/>
  <c r="CQ86" i="3"/>
  <c r="BY87" i="3"/>
  <c r="BZ87" i="3" s="1"/>
  <c r="CK87" i="3"/>
  <c r="CL87" i="3" s="1"/>
  <c r="CQ87" i="3"/>
  <c r="BY88" i="3"/>
  <c r="BZ88" i="3" s="1"/>
  <c r="CK88" i="3"/>
  <c r="CL88" i="3" s="1"/>
  <c r="CQ88" i="3"/>
  <c r="BZ89" i="3"/>
  <c r="CL89" i="3"/>
  <c r="CQ89" i="3"/>
  <c r="BZ90" i="3"/>
  <c r="CL90" i="3"/>
  <c r="CQ90" i="3"/>
  <c r="BZ91" i="3"/>
  <c r="CL91" i="3"/>
  <c r="CQ91" i="3"/>
  <c r="BZ92" i="3"/>
  <c r="CL92" i="3"/>
  <c r="CQ92" i="3"/>
  <c r="BY93" i="3"/>
  <c r="BZ93" i="3" s="1"/>
  <c r="CK93" i="3"/>
  <c r="CL93" i="3" s="1"/>
  <c r="CQ93" i="3"/>
  <c r="BY94" i="3"/>
  <c r="BZ94" i="3" s="1"/>
  <c r="CK94" i="3"/>
  <c r="CL94" i="3" s="1"/>
  <c r="CQ94" i="3"/>
  <c r="BY95" i="3"/>
  <c r="BZ95" i="3" s="1"/>
  <c r="CK95" i="3"/>
  <c r="CL95" i="3" s="1"/>
  <c r="CQ95" i="3"/>
  <c r="BY96" i="3"/>
  <c r="BZ96" i="3" s="1"/>
  <c r="CK96" i="3"/>
  <c r="CL96" i="3" s="1"/>
  <c r="CQ96" i="3"/>
  <c r="BY97" i="3"/>
  <c r="BZ97" i="3" s="1"/>
  <c r="CK97" i="3"/>
  <c r="CL97" i="3" s="1"/>
  <c r="CQ97" i="3"/>
  <c r="BY98" i="3"/>
  <c r="BZ98" i="3" s="1"/>
  <c r="CK98" i="3"/>
  <c r="CL98" i="3" s="1"/>
  <c r="CQ98" i="3"/>
  <c r="BY99" i="3"/>
  <c r="BZ99" i="3" s="1"/>
  <c r="CK99" i="3"/>
  <c r="CL99" i="3" s="1"/>
  <c r="CQ99" i="3"/>
  <c r="BY100" i="3"/>
  <c r="BZ100" i="3" s="1"/>
  <c r="CK100" i="3"/>
  <c r="CL100" i="3" s="1"/>
  <c r="CQ100" i="3"/>
  <c r="BY101" i="3"/>
  <c r="BZ101" i="3" s="1"/>
  <c r="CK101" i="3"/>
  <c r="CL101" i="3" s="1"/>
  <c r="CQ101" i="3"/>
  <c r="BY102" i="3"/>
  <c r="BZ102" i="3" s="1"/>
  <c r="CK102" i="3"/>
  <c r="CL102" i="3" s="1"/>
  <c r="CQ102" i="3"/>
  <c r="BY103" i="3"/>
  <c r="BZ103" i="3" s="1"/>
  <c r="CK103" i="3"/>
  <c r="CL103" i="3" s="1"/>
  <c r="CQ103" i="3"/>
  <c r="BY104" i="3"/>
  <c r="BZ104" i="3" s="1"/>
  <c r="CK104" i="3"/>
  <c r="CL104" i="3" s="1"/>
  <c r="CQ104" i="3"/>
  <c r="BZ105" i="3"/>
  <c r="CL105" i="3"/>
  <c r="CQ105" i="3"/>
  <c r="BZ106" i="3"/>
  <c r="CL106" i="3"/>
  <c r="CQ106" i="3"/>
  <c r="BZ107" i="3"/>
  <c r="CL107" i="3"/>
  <c r="CQ107" i="3"/>
  <c r="BZ108" i="3"/>
  <c r="CL108" i="3"/>
  <c r="CQ108" i="3"/>
  <c r="BY109" i="3"/>
  <c r="BZ109" i="3" s="1"/>
  <c r="CK109" i="3"/>
  <c r="CL109" i="3" s="1"/>
  <c r="CQ109" i="3"/>
  <c r="BY110" i="3"/>
  <c r="BZ110" i="3" s="1"/>
  <c r="CK110" i="3"/>
  <c r="CL110" i="3" s="1"/>
  <c r="CQ110" i="3"/>
  <c r="BY111" i="3"/>
  <c r="BZ111" i="3" s="1"/>
  <c r="CK111" i="3"/>
  <c r="CL111" i="3" s="1"/>
  <c r="CQ111" i="3"/>
  <c r="BY112" i="3"/>
  <c r="BZ112" i="3" s="1"/>
  <c r="CK112" i="3"/>
  <c r="CL112" i="3" s="1"/>
  <c r="CQ112" i="3"/>
  <c r="BY113" i="3"/>
  <c r="BZ113" i="3" s="1"/>
  <c r="CK113" i="3"/>
  <c r="CL113" i="3" s="1"/>
  <c r="CQ113" i="3"/>
  <c r="BY114" i="3"/>
  <c r="BZ114" i="3" s="1"/>
  <c r="CK114" i="3"/>
  <c r="CL114" i="3" s="1"/>
  <c r="CQ114" i="3"/>
  <c r="BY115" i="3"/>
  <c r="BZ115" i="3" s="1"/>
  <c r="CK115" i="3"/>
  <c r="CL115" i="3" s="1"/>
  <c r="CQ115" i="3"/>
  <c r="BY116" i="3"/>
  <c r="BZ116" i="3" s="1"/>
  <c r="CK116" i="3"/>
  <c r="CL116" i="3" s="1"/>
  <c r="CQ116" i="3"/>
  <c r="BZ117" i="3"/>
  <c r="CL117" i="3"/>
  <c r="CQ117" i="3"/>
  <c r="BZ118" i="3"/>
  <c r="CL118" i="3"/>
  <c r="CQ118" i="3"/>
  <c r="BZ119" i="3"/>
  <c r="CL119" i="3"/>
  <c r="CQ119" i="3"/>
  <c r="BZ120" i="3"/>
  <c r="CL120" i="3"/>
  <c r="CQ120" i="3"/>
  <c r="BY121" i="3"/>
  <c r="BZ121" i="3" s="1"/>
  <c r="CK121" i="3"/>
  <c r="CL121" i="3" s="1"/>
  <c r="CQ121" i="3"/>
  <c r="BY122" i="3"/>
  <c r="BZ122" i="3" s="1"/>
  <c r="CK122" i="3"/>
  <c r="CL122" i="3" s="1"/>
  <c r="CQ122" i="3"/>
  <c r="BY123" i="3"/>
  <c r="BZ123" i="3" s="1"/>
  <c r="CK123" i="3"/>
  <c r="CL123" i="3" s="1"/>
  <c r="CQ123" i="3"/>
  <c r="BY124" i="3"/>
  <c r="BZ124" i="3" s="1"/>
  <c r="CK124" i="3"/>
  <c r="CL124" i="3" s="1"/>
  <c r="CQ124" i="3"/>
  <c r="BY125" i="3"/>
  <c r="BZ125" i="3" s="1"/>
  <c r="CK125" i="3"/>
  <c r="CL125" i="3" s="1"/>
  <c r="CQ125" i="3"/>
  <c r="BY126" i="3"/>
  <c r="BZ126" i="3" s="1"/>
  <c r="CK126" i="3"/>
  <c r="CL126" i="3" s="1"/>
  <c r="CQ126" i="3"/>
  <c r="BY127" i="3"/>
  <c r="BZ127" i="3" s="1"/>
  <c r="CK127" i="3"/>
  <c r="CL127" i="3" s="1"/>
  <c r="CQ127" i="3"/>
  <c r="BY128" i="3"/>
  <c r="BZ128" i="3" s="1"/>
  <c r="CK128" i="3"/>
  <c r="CL128" i="3" s="1"/>
  <c r="CQ128" i="3"/>
  <c r="BY129" i="3"/>
  <c r="BZ129" i="3" s="1"/>
  <c r="CK129" i="3"/>
  <c r="CL129" i="3" s="1"/>
  <c r="CQ129" i="3"/>
  <c r="BY130" i="3"/>
  <c r="BZ130" i="3" s="1"/>
  <c r="CK130" i="3"/>
  <c r="CL130" i="3" s="1"/>
  <c r="CQ130" i="3"/>
  <c r="BY131" i="3"/>
  <c r="BZ131" i="3" s="1"/>
  <c r="CK131" i="3"/>
  <c r="CL131" i="3" s="1"/>
  <c r="CQ131" i="3"/>
  <c r="BY132" i="3"/>
  <c r="BZ132" i="3" s="1"/>
  <c r="CK132" i="3"/>
  <c r="CL132" i="3" s="1"/>
  <c r="CQ132" i="3"/>
  <c r="CP133" i="3"/>
  <c r="CQ133" i="3"/>
  <c r="BY134" i="3"/>
  <c r="BZ134" i="3" s="1"/>
  <c r="CK134" i="3"/>
  <c r="CL134" i="3" s="1"/>
  <c r="CQ134" i="3"/>
  <c r="BY135" i="3"/>
  <c r="BZ135" i="3" s="1"/>
  <c r="CK135" i="3"/>
  <c r="CL135" i="3" s="1"/>
  <c r="CQ135" i="3"/>
  <c r="BY136" i="3"/>
  <c r="BZ136" i="3" s="1"/>
  <c r="CK136" i="3"/>
  <c r="CL136" i="3" s="1"/>
  <c r="CQ136" i="3"/>
  <c r="BY137" i="3"/>
  <c r="BZ137" i="3" s="1"/>
  <c r="CK137" i="3"/>
  <c r="CL137" i="3" s="1"/>
  <c r="CQ137" i="3"/>
  <c r="BY138" i="3"/>
  <c r="BZ138" i="3" s="1"/>
  <c r="CK138" i="3"/>
  <c r="CL138" i="3" s="1"/>
  <c r="CQ138" i="3"/>
  <c r="BY139" i="3"/>
  <c r="BZ139" i="3" s="1"/>
  <c r="CK139" i="3"/>
  <c r="CL139" i="3" s="1"/>
  <c r="CQ139" i="3"/>
  <c r="BY140" i="3"/>
  <c r="BZ140" i="3" s="1"/>
  <c r="CK140" i="3"/>
  <c r="CL140" i="3" s="1"/>
  <c r="CQ140" i="3"/>
  <c r="BY141" i="3"/>
  <c r="BZ141" i="3" s="1"/>
  <c r="CK141" i="3"/>
  <c r="CL141" i="3" s="1"/>
  <c r="CQ141" i="3"/>
  <c r="BY144" i="3"/>
  <c r="BZ144" i="3" s="1"/>
  <c r="CK144" i="3"/>
  <c r="CL144" i="3" s="1"/>
  <c r="CQ144" i="3"/>
  <c r="BY145" i="3"/>
  <c r="BZ145" i="3" s="1"/>
  <c r="CK145" i="3"/>
  <c r="CL145" i="3" s="1"/>
  <c r="CQ145" i="3"/>
  <c r="BY146" i="3"/>
  <c r="BZ146" i="3" s="1"/>
  <c r="CK146" i="3"/>
  <c r="CL146" i="3" s="1"/>
  <c r="CQ146" i="3"/>
  <c r="BY147" i="3"/>
  <c r="BZ147" i="3" s="1"/>
  <c r="CK147" i="3"/>
  <c r="CL147" i="3" s="1"/>
  <c r="CQ147" i="3"/>
  <c r="BY148" i="3"/>
  <c r="BZ148" i="3" s="1"/>
  <c r="CK148" i="3"/>
  <c r="CL148" i="3" s="1"/>
  <c r="CQ148" i="3"/>
  <c r="BY149" i="3"/>
  <c r="BZ149" i="3" s="1"/>
  <c r="CK149" i="3"/>
  <c r="CL149" i="3" s="1"/>
  <c r="CQ149" i="3"/>
  <c r="BY150" i="3"/>
  <c r="BZ150" i="3" s="1"/>
  <c r="CK150" i="3"/>
  <c r="CL150" i="3" s="1"/>
  <c r="CQ150" i="3"/>
  <c r="BY151" i="3"/>
  <c r="BZ151" i="3" s="1"/>
  <c r="CK151" i="3"/>
  <c r="CL151" i="3" s="1"/>
  <c r="CQ151" i="3"/>
  <c r="BY152" i="3"/>
  <c r="BZ152" i="3" s="1"/>
  <c r="CK152" i="3"/>
  <c r="CL152" i="3" s="1"/>
  <c r="CQ152" i="3"/>
  <c r="BY153" i="3"/>
  <c r="BZ153" i="3" s="1"/>
  <c r="CK153" i="3"/>
  <c r="CL153" i="3" s="1"/>
  <c r="CQ153" i="3"/>
  <c r="BY154" i="3"/>
  <c r="BZ154" i="3" s="1"/>
  <c r="CK154" i="3"/>
  <c r="CL154" i="3" s="1"/>
  <c r="CQ154" i="3"/>
  <c r="BY155" i="3"/>
  <c r="BZ155" i="3" s="1"/>
  <c r="CK155" i="3"/>
  <c r="CL155" i="3" s="1"/>
  <c r="CQ155" i="3"/>
  <c r="BY156" i="3"/>
  <c r="BZ156" i="3" s="1"/>
  <c r="CK156" i="3"/>
  <c r="CL156" i="3" s="1"/>
  <c r="CQ156" i="3"/>
  <c r="BY157" i="3"/>
  <c r="BZ157" i="3" s="1"/>
  <c r="CK157" i="3"/>
  <c r="CL157" i="3" s="1"/>
  <c r="CQ157" i="3"/>
  <c r="BY158" i="3"/>
  <c r="BZ158" i="3" s="1"/>
  <c r="CK158" i="3"/>
  <c r="CL158" i="3" s="1"/>
  <c r="CQ158" i="3"/>
  <c r="BY159" i="3"/>
  <c r="BZ159" i="3" s="1"/>
  <c r="CK159" i="3"/>
  <c r="CL159" i="3" s="1"/>
  <c r="CQ159" i="3"/>
  <c r="BY183" i="3"/>
  <c r="BZ183" i="3" s="1"/>
  <c r="CK183" i="3"/>
  <c r="CL183" i="3" s="1"/>
  <c r="CQ183" i="3"/>
  <c r="BY184" i="3"/>
  <c r="BZ184" i="3" s="1"/>
  <c r="CK184" i="3"/>
  <c r="CL184" i="3" s="1"/>
  <c r="CQ184" i="3"/>
  <c r="BY185" i="3"/>
  <c r="BZ185" i="3" s="1"/>
  <c r="CK185" i="3"/>
  <c r="CL185" i="3" s="1"/>
  <c r="CQ185" i="3"/>
  <c r="BY186" i="3"/>
  <c r="BZ186" i="3" s="1"/>
  <c r="CK186" i="3"/>
  <c r="CL186" i="3" s="1"/>
  <c r="CQ186" i="3"/>
  <c r="BY187" i="3"/>
  <c r="BZ187" i="3" s="1"/>
  <c r="CK187" i="3"/>
  <c r="CL187" i="3" s="1"/>
  <c r="CQ187" i="3"/>
  <c r="BY188" i="3"/>
  <c r="BZ188" i="3" s="1"/>
  <c r="CK188" i="3"/>
  <c r="CL188" i="3" s="1"/>
  <c r="CQ188" i="3"/>
  <c r="BY189" i="3"/>
  <c r="BZ189" i="3" s="1"/>
  <c r="CK189" i="3"/>
  <c r="CL189" i="3" s="1"/>
  <c r="CQ189" i="3"/>
  <c r="BY190" i="3"/>
  <c r="BZ190" i="3" s="1"/>
  <c r="CK190" i="3"/>
  <c r="CL190" i="3" s="1"/>
  <c r="CQ190" i="3"/>
  <c r="BY191" i="3"/>
  <c r="BZ191" i="3" s="1"/>
  <c r="CK191" i="3"/>
  <c r="CL191" i="3" s="1"/>
  <c r="CQ191" i="3"/>
  <c r="BY192" i="3"/>
  <c r="BZ192" i="3" s="1"/>
  <c r="CK192" i="3"/>
  <c r="CL192" i="3" s="1"/>
  <c r="CQ192" i="3"/>
  <c r="BY193" i="3"/>
  <c r="BZ193" i="3" s="1"/>
  <c r="CK193" i="3"/>
  <c r="CL193" i="3" s="1"/>
  <c r="CQ193" i="3"/>
  <c r="BY194" i="3"/>
  <c r="BZ194" i="3" s="1"/>
  <c r="CK194" i="3"/>
  <c r="CL194" i="3" s="1"/>
  <c r="CQ194" i="3"/>
  <c r="BY195" i="3"/>
  <c r="BZ195" i="3" s="1"/>
  <c r="CK195" i="3"/>
  <c r="CL195" i="3" s="1"/>
  <c r="CQ195" i="3"/>
  <c r="BY196" i="3"/>
  <c r="BZ196" i="3" s="1"/>
  <c r="CK196" i="3"/>
  <c r="CL196" i="3" s="1"/>
  <c r="CQ196" i="3"/>
  <c r="BY197" i="3"/>
  <c r="BZ197" i="3" s="1"/>
  <c r="CK197" i="3"/>
  <c r="CL197" i="3" s="1"/>
  <c r="CQ197" i="3"/>
  <c r="BY198" i="3"/>
  <c r="BZ198" i="3" s="1"/>
  <c r="CK198" i="3"/>
  <c r="CL198" i="3" s="1"/>
  <c r="CQ198" i="3"/>
  <c r="BY199" i="3"/>
  <c r="BZ199" i="3" s="1"/>
  <c r="CK199" i="3"/>
  <c r="CL199" i="3" s="1"/>
  <c r="CQ199" i="3"/>
  <c r="BZ200" i="3"/>
  <c r="CL200" i="3"/>
  <c r="CQ200" i="3"/>
  <c r="BZ201" i="3"/>
  <c r="CL201" i="3"/>
  <c r="CQ201" i="3"/>
  <c r="BZ202" i="3"/>
  <c r="CL202" i="3"/>
  <c r="CQ202" i="3"/>
  <c r="BY203" i="3"/>
  <c r="BZ203" i="3" s="1"/>
  <c r="CK203" i="3"/>
  <c r="CL203" i="3" s="1"/>
  <c r="CQ203" i="3"/>
  <c r="BY204" i="3"/>
  <c r="BZ204" i="3" s="1"/>
  <c r="CK204" i="3"/>
  <c r="CL204" i="3" s="1"/>
  <c r="CQ204" i="3"/>
  <c r="BY205" i="3"/>
  <c r="BZ205" i="3" s="1"/>
  <c r="CK205" i="3"/>
  <c r="CL205" i="3" s="1"/>
  <c r="CQ205" i="3"/>
  <c r="BY206" i="3"/>
  <c r="BZ206" i="3" s="1"/>
  <c r="CK206" i="3"/>
  <c r="CL206" i="3" s="1"/>
  <c r="CQ206" i="3"/>
  <c r="BY207" i="3"/>
  <c r="BZ207" i="3" s="1"/>
  <c r="CK207" i="3"/>
  <c r="CL207" i="3" s="1"/>
  <c r="CQ207" i="3"/>
  <c r="BY208" i="3"/>
  <c r="BZ208" i="3" s="1"/>
  <c r="CK208" i="3"/>
  <c r="CL208" i="3" s="1"/>
  <c r="CQ208" i="3"/>
  <c r="BY249" i="3"/>
  <c r="BZ249" i="3" s="1"/>
  <c r="CK249" i="3"/>
  <c r="CL249" i="3" s="1"/>
  <c r="CQ249" i="3"/>
  <c r="BY250" i="3"/>
  <c r="BZ250" i="3" s="1"/>
  <c r="CK250" i="3"/>
  <c r="CL250" i="3" s="1"/>
  <c r="CQ250" i="3"/>
  <c r="BY251" i="3"/>
  <c r="BZ251" i="3" s="1"/>
  <c r="CK251" i="3"/>
  <c r="CL251" i="3" s="1"/>
  <c r="CQ251" i="3"/>
  <c r="BZ252" i="3"/>
  <c r="CL252" i="3"/>
  <c r="CQ252" i="3"/>
  <c r="BZ253" i="3"/>
  <c r="CL253" i="3"/>
  <c r="CQ253" i="3"/>
  <c r="CK254" i="3"/>
  <c r="CL254" i="3" s="1"/>
  <c r="CP254" i="3" s="1"/>
  <c r="CQ254" i="3"/>
  <c r="BY255" i="3"/>
  <c r="BZ255" i="3" s="1"/>
  <c r="CK255" i="3"/>
  <c r="CL255" i="3" s="1"/>
  <c r="CQ255" i="3"/>
  <c r="BY256" i="3"/>
  <c r="BZ256" i="3" s="1"/>
  <c r="CK256" i="3"/>
  <c r="CL256" i="3" s="1"/>
  <c r="CQ256" i="3"/>
  <c r="BY257" i="3"/>
  <c r="BZ257" i="3" s="1"/>
  <c r="CK257" i="3"/>
  <c r="CL257" i="3" s="1"/>
  <c r="CQ257" i="3"/>
  <c r="BY258" i="3"/>
  <c r="BZ258" i="3" s="1"/>
  <c r="CK258" i="3"/>
  <c r="CL258" i="3" s="1"/>
  <c r="CQ258" i="3"/>
  <c r="BY259" i="3"/>
  <c r="BZ259" i="3" s="1"/>
  <c r="CK259" i="3"/>
  <c r="CL259" i="3" s="1"/>
  <c r="CQ259" i="3"/>
  <c r="BY260" i="3"/>
  <c r="BZ260" i="3" s="1"/>
  <c r="CK260" i="3"/>
  <c r="CL260" i="3" s="1"/>
  <c r="CQ260" i="3"/>
  <c r="BY261" i="3"/>
  <c r="BZ261" i="3" s="1"/>
  <c r="CK261" i="3"/>
  <c r="CL261" i="3" s="1"/>
  <c r="CQ261" i="3"/>
  <c r="BY262" i="3"/>
  <c r="BZ262" i="3" s="1"/>
  <c r="CK262" i="3"/>
  <c r="CL262" i="3" s="1"/>
  <c r="CQ262" i="3"/>
  <c r="BY263" i="3"/>
  <c r="BZ263" i="3" s="1"/>
  <c r="CK263" i="3"/>
  <c r="CL263" i="3" s="1"/>
  <c r="CQ263" i="3"/>
  <c r="BY264" i="3"/>
  <c r="BZ264" i="3" s="1"/>
  <c r="CK264" i="3"/>
  <c r="CL264" i="3" s="1"/>
  <c r="CQ264" i="3"/>
  <c r="BY265" i="3"/>
  <c r="BZ265" i="3" s="1"/>
  <c r="CK265" i="3"/>
  <c r="CL265" i="3" s="1"/>
  <c r="CQ265" i="3"/>
  <c r="BY266" i="3"/>
  <c r="BZ266" i="3" s="1"/>
  <c r="CK266" i="3"/>
  <c r="CL266" i="3" s="1"/>
  <c r="CQ266" i="3"/>
  <c r="BY267" i="3"/>
  <c r="BZ267" i="3" s="1"/>
  <c r="CK267" i="3"/>
  <c r="CL267" i="3" s="1"/>
  <c r="CQ267" i="3"/>
  <c r="BY268" i="3"/>
  <c r="BZ268" i="3" s="1"/>
  <c r="CK268" i="3"/>
  <c r="CL268" i="3" s="1"/>
  <c r="CQ268" i="3"/>
  <c r="BY269" i="3"/>
  <c r="BZ269" i="3" s="1"/>
  <c r="CK269" i="3"/>
  <c r="CL269" i="3" s="1"/>
  <c r="CQ269" i="3"/>
  <c r="BY270" i="3"/>
  <c r="BZ270" i="3" s="1"/>
  <c r="CK270" i="3"/>
  <c r="CL270" i="3" s="1"/>
  <c r="CQ270" i="3"/>
  <c r="BY271" i="3"/>
  <c r="BZ271" i="3" s="1"/>
  <c r="CK271" i="3"/>
  <c r="CL271" i="3" s="1"/>
  <c r="CQ271" i="3"/>
  <c r="BY272" i="3"/>
  <c r="BZ272" i="3" s="1"/>
  <c r="CK272" i="3"/>
  <c r="CL272" i="3" s="1"/>
  <c r="CQ272" i="3"/>
  <c r="BY273" i="3"/>
  <c r="BZ273" i="3" s="1"/>
  <c r="CK273" i="3"/>
  <c r="CL273" i="3" s="1"/>
  <c r="CQ273" i="3"/>
  <c r="BY274" i="3"/>
  <c r="BZ274" i="3" s="1"/>
  <c r="CK274" i="3"/>
  <c r="CL274" i="3" s="1"/>
  <c r="CQ274" i="3"/>
  <c r="BY275" i="3"/>
  <c r="BZ275" i="3" s="1"/>
  <c r="CK275" i="3"/>
  <c r="CL275" i="3" s="1"/>
  <c r="CQ275" i="3"/>
  <c r="BY276" i="3"/>
  <c r="BZ276" i="3" s="1"/>
  <c r="CK276" i="3"/>
  <c r="CL276" i="3" s="1"/>
  <c r="CQ276" i="3"/>
  <c r="BY277" i="3"/>
  <c r="BZ277" i="3" s="1"/>
  <c r="CK277" i="3"/>
  <c r="CL277" i="3" s="1"/>
  <c r="CQ277" i="3"/>
  <c r="BY278" i="3"/>
  <c r="BZ278" i="3" s="1"/>
  <c r="CK278" i="3"/>
  <c r="CL278" i="3" s="1"/>
  <c r="CQ278" i="3"/>
  <c r="BY279" i="3"/>
  <c r="BZ279" i="3" s="1"/>
  <c r="CK279" i="3"/>
  <c r="CL279" i="3" s="1"/>
  <c r="CQ279" i="3"/>
  <c r="BZ280" i="3"/>
  <c r="CL280" i="3"/>
  <c r="CQ280" i="3"/>
  <c r="BZ281" i="3"/>
  <c r="CL281" i="3"/>
  <c r="CQ281" i="3"/>
  <c r="BZ282" i="3"/>
  <c r="CL282" i="3"/>
  <c r="CQ282" i="3"/>
  <c r="BZ283" i="3"/>
  <c r="CL283" i="3"/>
  <c r="CQ283" i="3"/>
  <c r="BZ284" i="3"/>
  <c r="CL284" i="3"/>
  <c r="CQ284" i="3"/>
  <c r="BZ285" i="3"/>
  <c r="CL285" i="3"/>
  <c r="CQ285" i="3"/>
  <c r="BY286" i="3"/>
  <c r="BZ286" i="3" s="1"/>
  <c r="CK286" i="3"/>
  <c r="CL286" i="3" s="1"/>
  <c r="CQ286" i="3"/>
  <c r="BY287" i="3"/>
  <c r="BZ287" i="3" s="1"/>
  <c r="CK287" i="3"/>
  <c r="CL287" i="3" s="1"/>
  <c r="CQ287" i="3"/>
  <c r="BY288" i="3"/>
  <c r="BZ288" i="3" s="1"/>
  <c r="CK288" i="3"/>
  <c r="CL288" i="3" s="1"/>
  <c r="CQ288" i="3"/>
  <c r="BY289" i="3"/>
  <c r="BZ289" i="3" s="1"/>
  <c r="CK289" i="3"/>
  <c r="CL289" i="3" s="1"/>
  <c r="CQ289" i="3"/>
  <c r="BY290" i="3"/>
  <c r="BZ290" i="3" s="1"/>
  <c r="CK290" i="3"/>
  <c r="CL290" i="3" s="1"/>
  <c r="CQ290" i="3"/>
  <c r="BZ291" i="3"/>
  <c r="CL291" i="3"/>
  <c r="CQ291" i="3"/>
  <c r="BZ292" i="3"/>
  <c r="CL292" i="3"/>
  <c r="CQ292" i="3"/>
  <c r="BZ294" i="3"/>
  <c r="CL294" i="3"/>
  <c r="CQ294" i="3"/>
  <c r="BZ295" i="3"/>
  <c r="CL295" i="3"/>
  <c r="CQ295" i="3"/>
  <c r="BZ297" i="3"/>
  <c r="CL297" i="3"/>
  <c r="CQ297" i="3"/>
  <c r="BZ298" i="3"/>
  <c r="CL298" i="3"/>
  <c r="CQ298" i="3"/>
  <c r="BZ300" i="3"/>
  <c r="CL300" i="3"/>
  <c r="CQ300" i="3"/>
  <c r="BZ301" i="3"/>
  <c r="CL301" i="3"/>
  <c r="CQ301" i="3"/>
  <c r="BZ302" i="3"/>
  <c r="CL302" i="3"/>
  <c r="CQ302" i="3"/>
  <c r="BZ311" i="3"/>
  <c r="CL311" i="3"/>
  <c r="CQ311" i="3"/>
  <c r="BZ312" i="3"/>
  <c r="CL312" i="3"/>
  <c r="CQ312" i="3"/>
  <c r="CP313" i="3"/>
  <c r="CQ313" i="3"/>
  <c r="BZ314" i="3"/>
  <c r="CL314" i="3"/>
  <c r="CQ314" i="3"/>
  <c r="BZ315" i="3"/>
  <c r="CL315" i="3"/>
  <c r="CQ315" i="3"/>
  <c r="BZ316" i="3"/>
  <c r="CL316" i="3"/>
  <c r="CQ316" i="3"/>
  <c r="BZ317" i="3"/>
  <c r="CL317" i="3"/>
  <c r="CQ317" i="3"/>
  <c r="BZ318" i="3"/>
  <c r="CL318" i="3"/>
  <c r="CQ318" i="3"/>
  <c r="BZ319" i="3"/>
  <c r="CL319" i="3"/>
  <c r="CQ319" i="3"/>
  <c r="BZ320" i="3"/>
  <c r="CL320" i="3"/>
  <c r="CQ320" i="3"/>
  <c r="BZ321" i="3"/>
  <c r="CL321" i="3"/>
  <c r="CQ321" i="3"/>
  <c r="BZ322" i="3"/>
  <c r="CL322" i="3"/>
  <c r="CQ322" i="3"/>
  <c r="BZ323" i="3"/>
  <c r="CL323" i="3"/>
  <c r="CQ323" i="3"/>
  <c r="BZ324" i="3"/>
  <c r="CL324" i="3"/>
  <c r="CQ324" i="3"/>
  <c r="BZ325" i="3"/>
  <c r="CL325" i="3"/>
  <c r="CQ325" i="3"/>
  <c r="BZ326" i="3"/>
  <c r="CL326" i="3"/>
  <c r="CQ326" i="3"/>
  <c r="BZ327" i="3"/>
  <c r="CL327" i="3"/>
  <c r="CQ327" i="3"/>
  <c r="BZ328" i="3"/>
  <c r="CL328" i="3"/>
  <c r="CQ328" i="3"/>
  <c r="BZ329" i="3"/>
  <c r="CL329" i="3"/>
  <c r="CQ329" i="3"/>
  <c r="BZ330" i="3"/>
  <c r="CL330" i="3"/>
  <c r="CQ330" i="3"/>
  <c r="BZ331" i="3"/>
  <c r="CL331" i="3"/>
  <c r="CQ331" i="3"/>
  <c r="BY332" i="3"/>
  <c r="BZ332" i="3" s="1"/>
  <c r="CK332" i="3"/>
  <c r="CL332" i="3" s="1"/>
  <c r="CQ332" i="3"/>
  <c r="BY333" i="3"/>
  <c r="BZ333" i="3" s="1"/>
  <c r="CK333" i="3"/>
  <c r="CL333" i="3" s="1"/>
  <c r="CQ333" i="3"/>
  <c r="BY334" i="3"/>
  <c r="BZ334" i="3" s="1"/>
  <c r="CK334" i="3"/>
  <c r="CL334" i="3" s="1"/>
  <c r="CQ334" i="3"/>
  <c r="BY335" i="3"/>
  <c r="BZ335" i="3" s="1"/>
  <c r="CK335" i="3"/>
  <c r="CL335" i="3" s="1"/>
  <c r="CQ335" i="3"/>
  <c r="BZ336" i="3"/>
  <c r="CL336" i="3"/>
  <c r="CQ336" i="3"/>
  <c r="BZ337" i="3"/>
  <c r="CL337" i="3"/>
  <c r="CQ337" i="3"/>
  <c r="BZ338" i="3"/>
  <c r="CL338" i="3"/>
  <c r="CQ338" i="3"/>
  <c r="BZ339" i="3"/>
  <c r="CL339" i="3"/>
  <c r="CQ339" i="3"/>
  <c r="BZ340" i="3"/>
  <c r="CL340" i="3"/>
  <c r="CQ340" i="3"/>
  <c r="BZ341" i="3"/>
  <c r="CL341" i="3"/>
  <c r="CQ341" i="3"/>
  <c r="BZ342" i="3"/>
  <c r="CL342" i="3"/>
  <c r="CQ342" i="3"/>
  <c r="BZ343" i="3"/>
  <c r="CL343" i="3"/>
  <c r="CQ343" i="3"/>
  <c r="BY344" i="3"/>
  <c r="BZ344" i="3" s="1"/>
  <c r="CK344" i="3"/>
  <c r="CL344" i="3" s="1"/>
  <c r="CQ344" i="3"/>
  <c r="BY345" i="3"/>
  <c r="BZ345" i="3" s="1"/>
  <c r="CK345" i="3"/>
  <c r="CL345" i="3" s="1"/>
  <c r="CQ345" i="3"/>
  <c r="BY346" i="3"/>
  <c r="BZ346" i="3" s="1"/>
  <c r="CK346" i="3"/>
  <c r="CL346" i="3" s="1"/>
  <c r="CQ346" i="3"/>
  <c r="BZ347" i="3"/>
  <c r="CL347" i="3"/>
  <c r="CQ347" i="3"/>
  <c r="BZ348" i="3"/>
  <c r="CL348" i="3"/>
  <c r="CQ348" i="3"/>
  <c r="BZ349" i="3"/>
  <c r="CL349" i="3"/>
  <c r="CQ349" i="3"/>
  <c r="BZ351" i="3"/>
  <c r="CL351" i="3"/>
  <c r="CQ351" i="3"/>
  <c r="BY352" i="3"/>
  <c r="BZ352" i="3" s="1"/>
  <c r="CK352" i="3"/>
  <c r="CL352" i="3" s="1"/>
  <c r="CQ352" i="3"/>
  <c r="BY353" i="3"/>
  <c r="BZ353" i="3" s="1"/>
  <c r="CK353" i="3"/>
  <c r="CL353" i="3" s="1"/>
  <c r="CQ353" i="3"/>
  <c r="BY354" i="3"/>
  <c r="BZ354" i="3" s="1"/>
  <c r="CK354" i="3"/>
  <c r="CL354" i="3" s="1"/>
  <c r="CQ354" i="3"/>
  <c r="BZ355" i="3"/>
  <c r="CP355" i="3" s="1"/>
  <c r="CQ355" i="3"/>
  <c r="BY356" i="3"/>
  <c r="BZ356" i="3" s="1"/>
  <c r="CK356" i="3"/>
  <c r="CL356" i="3" s="1"/>
  <c r="CQ356" i="3"/>
  <c r="BY357" i="3"/>
  <c r="BZ357" i="3" s="1"/>
  <c r="CK357" i="3"/>
  <c r="CL357" i="3" s="1"/>
  <c r="CQ357" i="3"/>
  <c r="CP358" i="3"/>
  <c r="CQ358" i="3"/>
  <c r="BY359" i="3"/>
  <c r="BZ359" i="3" s="1"/>
  <c r="CK359" i="3"/>
  <c r="CL359" i="3" s="1"/>
  <c r="CQ359" i="3"/>
  <c r="BY360" i="3"/>
  <c r="BZ360" i="3" s="1"/>
  <c r="CK360" i="3"/>
  <c r="CL360" i="3" s="1"/>
  <c r="CQ360" i="3"/>
  <c r="BY361" i="3"/>
  <c r="BZ361" i="3" s="1"/>
  <c r="CK361" i="3"/>
  <c r="CL361" i="3" s="1"/>
  <c r="CQ361" i="3"/>
  <c r="BY362" i="3"/>
  <c r="BZ362" i="3" s="1"/>
  <c r="CK362" i="3"/>
  <c r="CL362" i="3" s="1"/>
  <c r="CQ362" i="3"/>
  <c r="CP363" i="3"/>
  <c r="CQ363" i="3"/>
  <c r="BY364" i="3"/>
  <c r="BZ364" i="3" s="1"/>
  <c r="CK364" i="3"/>
  <c r="CL364" i="3" s="1"/>
  <c r="CQ364" i="3"/>
  <c r="BY365" i="3"/>
  <c r="BZ365" i="3" s="1"/>
  <c r="CK365" i="3"/>
  <c r="CL365" i="3" s="1"/>
  <c r="CQ365" i="3"/>
  <c r="CP366" i="3"/>
  <c r="CQ366" i="3"/>
  <c r="BY367" i="3"/>
  <c r="BZ367" i="3" s="1"/>
  <c r="CK367" i="3"/>
  <c r="CL367" i="3" s="1"/>
  <c r="CQ367" i="3"/>
  <c r="BY368" i="3"/>
  <c r="BZ368" i="3" s="1"/>
  <c r="CK368" i="3"/>
  <c r="CL368" i="3" s="1"/>
  <c r="CQ368" i="3"/>
  <c r="CP369" i="3"/>
  <c r="CQ369" i="3"/>
  <c r="BY370" i="3"/>
  <c r="BZ370" i="3" s="1"/>
  <c r="CK370" i="3"/>
  <c r="CL370" i="3" s="1"/>
  <c r="CQ370" i="3"/>
  <c r="BY371" i="3"/>
  <c r="BZ371" i="3" s="1"/>
  <c r="CK371" i="3"/>
  <c r="CL371" i="3" s="1"/>
  <c r="CQ371" i="3"/>
  <c r="CP372" i="3"/>
  <c r="CQ372" i="3"/>
  <c r="BZ373" i="3"/>
  <c r="CL373" i="3"/>
  <c r="CQ373" i="3"/>
  <c r="BZ374" i="3"/>
  <c r="CL374" i="3"/>
  <c r="CQ374" i="3"/>
  <c r="BZ375" i="3"/>
  <c r="CL375" i="3"/>
  <c r="CQ375" i="3"/>
  <c r="BZ376" i="3"/>
  <c r="CL376" i="3"/>
  <c r="CQ376" i="3"/>
  <c r="BZ377" i="3"/>
  <c r="CL377" i="3"/>
  <c r="CQ377" i="3"/>
  <c r="BZ378" i="3"/>
  <c r="CL378" i="3"/>
  <c r="CQ378" i="3"/>
  <c r="BZ379" i="3"/>
  <c r="CL379" i="3"/>
  <c r="CQ379" i="3"/>
  <c r="BZ380" i="3"/>
  <c r="CL380" i="3"/>
  <c r="CQ380" i="3"/>
  <c r="BZ381" i="3"/>
  <c r="CL381" i="3"/>
  <c r="CQ381" i="3"/>
  <c r="BZ382" i="3"/>
  <c r="CL382" i="3"/>
  <c r="CQ382" i="3"/>
  <c r="BZ383" i="3"/>
  <c r="CL383" i="3"/>
  <c r="CQ383" i="3"/>
  <c r="BZ384" i="3"/>
  <c r="CL384" i="3"/>
  <c r="CQ384" i="3"/>
  <c r="BZ385" i="3"/>
  <c r="CL385" i="3"/>
  <c r="CQ385" i="3"/>
  <c r="BZ386" i="3"/>
  <c r="CL386" i="3"/>
  <c r="CQ386" i="3"/>
  <c r="BZ387" i="3"/>
  <c r="CL387" i="3"/>
  <c r="CQ387" i="3"/>
  <c r="BZ388" i="3"/>
  <c r="CL388" i="3"/>
  <c r="CQ388" i="3"/>
  <c r="BZ389" i="3"/>
  <c r="CL389" i="3"/>
  <c r="CQ389" i="3"/>
  <c r="BZ390" i="3"/>
  <c r="CL390" i="3"/>
  <c r="CQ390" i="3"/>
  <c r="CL391" i="3"/>
  <c r="CQ391" i="3"/>
  <c r="CQ392" i="3"/>
  <c r="BZ393" i="3"/>
  <c r="CQ393" i="3"/>
  <c r="BY394" i="3"/>
  <c r="BZ394" i="3" s="1"/>
  <c r="CK394" i="3"/>
  <c r="CL394" i="3" s="1"/>
  <c r="CQ394" i="3"/>
  <c r="BY395" i="3"/>
  <c r="BZ395" i="3" s="1"/>
  <c r="CK395" i="3"/>
  <c r="CL395" i="3" s="1"/>
  <c r="CQ395" i="3"/>
  <c r="BY396" i="3"/>
  <c r="BZ396" i="3" s="1"/>
  <c r="CK396" i="3"/>
  <c r="CL396" i="3" s="1"/>
  <c r="CQ396" i="3"/>
  <c r="BY397" i="3"/>
  <c r="BZ397" i="3" s="1"/>
  <c r="CK397" i="3"/>
  <c r="CL397" i="3" s="1"/>
  <c r="CQ397" i="3"/>
  <c r="BY398" i="3"/>
  <c r="BZ398" i="3" s="1"/>
  <c r="CK398" i="3"/>
  <c r="CL398" i="3" s="1"/>
  <c r="CQ398" i="3"/>
  <c r="BY399" i="3"/>
  <c r="BZ399" i="3" s="1"/>
  <c r="CK399" i="3"/>
  <c r="CL399" i="3" s="1"/>
  <c r="CQ399" i="3"/>
  <c r="BY400" i="3"/>
  <c r="BZ400" i="3" s="1"/>
  <c r="CK400" i="3"/>
  <c r="CL400" i="3" s="1"/>
  <c r="CQ400" i="3"/>
  <c r="BY401" i="3"/>
  <c r="BZ401" i="3" s="1"/>
  <c r="CK401" i="3"/>
  <c r="CL401" i="3" s="1"/>
  <c r="CQ401" i="3"/>
  <c r="BY402" i="3"/>
  <c r="BZ402" i="3" s="1"/>
  <c r="CK402" i="3"/>
  <c r="CL402" i="3" s="1"/>
  <c r="CQ402" i="3"/>
  <c r="BY403" i="3"/>
  <c r="BZ403" i="3" s="1"/>
  <c r="CK403" i="3"/>
  <c r="CL403" i="3" s="1"/>
  <c r="CQ403" i="3"/>
  <c r="BY404" i="3"/>
  <c r="BZ404" i="3" s="1"/>
  <c r="CK404" i="3"/>
  <c r="CL404" i="3" s="1"/>
  <c r="CQ404" i="3"/>
  <c r="BY405" i="3"/>
  <c r="BZ405" i="3" s="1"/>
  <c r="CK405" i="3"/>
  <c r="CL405" i="3" s="1"/>
  <c r="CQ405" i="3"/>
  <c r="BY406" i="3"/>
  <c r="BZ406" i="3" s="1"/>
  <c r="CK406" i="3"/>
  <c r="CL406" i="3" s="1"/>
  <c r="CQ406" i="3"/>
  <c r="BY407" i="3"/>
  <c r="BZ407" i="3" s="1"/>
  <c r="CK407" i="3"/>
  <c r="CL407" i="3" s="1"/>
  <c r="CQ407" i="3"/>
  <c r="BY408" i="3"/>
  <c r="BZ408" i="3" s="1"/>
  <c r="CK408" i="3"/>
  <c r="CL408" i="3" s="1"/>
  <c r="CQ408" i="3"/>
  <c r="BY409" i="3"/>
  <c r="BZ409" i="3" s="1"/>
  <c r="CK409" i="3"/>
  <c r="CL409" i="3" s="1"/>
  <c r="CQ409" i="3"/>
  <c r="BY410" i="3"/>
  <c r="BZ410" i="3" s="1"/>
  <c r="CK410" i="3"/>
  <c r="CL410" i="3" s="1"/>
  <c r="CQ410" i="3"/>
  <c r="BY411" i="3"/>
  <c r="BZ411" i="3" s="1"/>
  <c r="CK411" i="3"/>
  <c r="CL411" i="3" s="1"/>
  <c r="CQ411" i="3"/>
  <c r="BY412" i="3"/>
  <c r="BZ412" i="3" s="1"/>
  <c r="CK412" i="3"/>
  <c r="CL412" i="3" s="1"/>
  <c r="CQ412" i="3"/>
  <c r="CK413" i="3"/>
  <c r="CL413" i="3" s="1"/>
  <c r="CP413" i="3" s="1"/>
  <c r="CQ413" i="3"/>
  <c r="CK414" i="3"/>
  <c r="CL414" i="3" s="1"/>
  <c r="CP414" i="3" s="1"/>
  <c r="CQ414" i="3"/>
  <c r="BY415" i="3"/>
  <c r="BZ415" i="3" s="1"/>
  <c r="CK415" i="3"/>
  <c r="CL415" i="3" s="1"/>
  <c r="CQ415" i="3"/>
  <c r="BY416" i="3"/>
  <c r="BZ416" i="3" s="1"/>
  <c r="CK416" i="3"/>
  <c r="CL416" i="3" s="1"/>
  <c r="CQ416" i="3"/>
  <c r="BY417" i="3"/>
  <c r="BZ417" i="3" s="1"/>
  <c r="CK417" i="3"/>
  <c r="CL417" i="3" s="1"/>
  <c r="CQ417" i="3"/>
  <c r="BY418" i="3"/>
  <c r="BZ418" i="3" s="1"/>
  <c r="CK418" i="3"/>
  <c r="CL418" i="3" s="1"/>
  <c r="CQ418" i="3"/>
  <c r="BY419" i="3"/>
  <c r="BZ419" i="3" s="1"/>
  <c r="CK419" i="3"/>
  <c r="CL419" i="3" s="1"/>
  <c r="CQ419" i="3"/>
  <c r="BY420" i="3"/>
  <c r="BZ420" i="3" s="1"/>
  <c r="CK420" i="3"/>
  <c r="CL420" i="3" s="1"/>
  <c r="CQ420" i="3"/>
  <c r="BY421" i="3"/>
  <c r="BZ421" i="3" s="1"/>
  <c r="CK421" i="3"/>
  <c r="CL421" i="3" s="1"/>
  <c r="CQ421" i="3"/>
  <c r="BY422" i="3"/>
  <c r="BZ422" i="3" s="1"/>
  <c r="CK422" i="3"/>
  <c r="CL422" i="3" s="1"/>
  <c r="CQ422" i="3"/>
  <c r="BY423" i="3"/>
  <c r="BZ423" i="3" s="1"/>
  <c r="CK423" i="3"/>
  <c r="CL423" i="3" s="1"/>
  <c r="CQ423" i="3"/>
  <c r="BY424" i="3"/>
  <c r="BZ424" i="3" s="1"/>
  <c r="CK424" i="3"/>
  <c r="CL424" i="3" s="1"/>
  <c r="CQ424" i="3"/>
  <c r="BY425" i="3"/>
  <c r="BZ425" i="3" s="1"/>
  <c r="CK425" i="3"/>
  <c r="CL425" i="3" s="1"/>
  <c r="CQ425" i="3"/>
  <c r="BY426" i="3"/>
  <c r="BZ426" i="3" s="1"/>
  <c r="CK426" i="3"/>
  <c r="CL426" i="3" s="1"/>
  <c r="CQ426" i="3"/>
  <c r="BY427" i="3"/>
  <c r="BZ427" i="3" s="1"/>
  <c r="CK427" i="3"/>
  <c r="CL427" i="3" s="1"/>
  <c r="CQ427" i="3"/>
  <c r="BY428" i="3"/>
  <c r="BZ428" i="3" s="1"/>
  <c r="CK428" i="3"/>
  <c r="CL428" i="3" s="1"/>
  <c r="CQ428" i="3"/>
  <c r="BY429" i="3"/>
  <c r="BZ429" i="3" s="1"/>
  <c r="CK429" i="3"/>
  <c r="CL429" i="3" s="1"/>
  <c r="CQ429" i="3"/>
  <c r="BY430" i="3"/>
  <c r="BZ430" i="3" s="1"/>
  <c r="CK430" i="3"/>
  <c r="CL430" i="3" s="1"/>
  <c r="CQ430" i="3"/>
  <c r="BY431" i="3"/>
  <c r="BZ431" i="3" s="1"/>
  <c r="CK431" i="3"/>
  <c r="CL431" i="3" s="1"/>
  <c r="CQ431" i="3"/>
  <c r="BY432" i="3"/>
  <c r="BZ432" i="3" s="1"/>
  <c r="CK432" i="3"/>
  <c r="CL432" i="3" s="1"/>
  <c r="CQ432" i="3"/>
  <c r="BY433" i="3"/>
  <c r="BZ433" i="3" s="1"/>
  <c r="CK433" i="3"/>
  <c r="CL433" i="3" s="1"/>
  <c r="CQ433" i="3"/>
  <c r="BY434" i="3"/>
  <c r="BZ434" i="3" s="1"/>
  <c r="CK434" i="3"/>
  <c r="CL434" i="3" s="1"/>
  <c r="CQ434" i="3"/>
  <c r="BY435" i="3"/>
  <c r="BZ435" i="3" s="1"/>
  <c r="CK435" i="3"/>
  <c r="CL435" i="3" s="1"/>
  <c r="CQ435" i="3"/>
  <c r="BY436" i="3"/>
  <c r="BZ436" i="3" s="1"/>
  <c r="CK436" i="3"/>
  <c r="CL436" i="3" s="1"/>
  <c r="CQ436" i="3"/>
  <c r="BY437" i="3"/>
  <c r="BZ437" i="3" s="1"/>
  <c r="CK437" i="3"/>
  <c r="CL437" i="3" s="1"/>
  <c r="CQ437" i="3"/>
  <c r="BY438" i="3"/>
  <c r="BZ438" i="3" s="1"/>
  <c r="CK438" i="3"/>
  <c r="CL438" i="3" s="1"/>
  <c r="CQ438" i="3"/>
  <c r="BY439" i="3"/>
  <c r="BZ439" i="3" s="1"/>
  <c r="CK439" i="3"/>
  <c r="CL439" i="3" s="1"/>
  <c r="CQ439" i="3"/>
  <c r="BY440" i="3"/>
  <c r="BZ440" i="3" s="1"/>
  <c r="CK440" i="3"/>
  <c r="CL440" i="3" s="1"/>
  <c r="CQ440" i="3"/>
  <c r="BY441" i="3"/>
  <c r="BZ441" i="3" s="1"/>
  <c r="CK441" i="3"/>
  <c r="CL441" i="3" s="1"/>
  <c r="CQ441" i="3"/>
  <c r="BY442" i="3"/>
  <c r="BZ442" i="3" s="1"/>
  <c r="CK442" i="3"/>
  <c r="CL442" i="3" s="1"/>
  <c r="CQ442" i="3"/>
  <c r="BY443" i="3"/>
  <c r="BZ443" i="3" s="1"/>
  <c r="CK443" i="3"/>
  <c r="CL443" i="3" s="1"/>
  <c r="CQ443" i="3"/>
  <c r="BY444" i="3"/>
  <c r="BZ444" i="3" s="1"/>
  <c r="CK444" i="3"/>
  <c r="CL444" i="3" s="1"/>
  <c r="CQ444" i="3"/>
  <c r="BY445" i="3"/>
  <c r="BZ445" i="3" s="1"/>
  <c r="CK445" i="3"/>
  <c r="CL445" i="3" s="1"/>
  <c r="CQ445" i="3"/>
  <c r="BY446" i="3"/>
  <c r="BZ446" i="3" s="1"/>
  <c r="CK446" i="3"/>
  <c r="CL446" i="3" s="1"/>
  <c r="CQ446" i="3"/>
  <c r="BY447" i="3"/>
  <c r="BZ447" i="3" s="1"/>
  <c r="CK447" i="3"/>
  <c r="CL447" i="3" s="1"/>
  <c r="CQ447" i="3"/>
  <c r="BY448" i="3"/>
  <c r="BZ448" i="3" s="1"/>
  <c r="CK448" i="3"/>
  <c r="CL448" i="3" s="1"/>
  <c r="CQ448" i="3"/>
  <c r="BY449" i="3"/>
  <c r="BZ449" i="3" s="1"/>
  <c r="CK449" i="3"/>
  <c r="CL449" i="3" s="1"/>
  <c r="CQ449" i="3"/>
  <c r="BY450" i="3"/>
  <c r="BZ450" i="3" s="1"/>
  <c r="CK450" i="3"/>
  <c r="CL450" i="3" s="1"/>
  <c r="CQ450" i="3"/>
  <c r="BY451" i="3"/>
  <c r="BZ451" i="3" s="1"/>
  <c r="CK451" i="3"/>
  <c r="CL451" i="3" s="1"/>
  <c r="CQ451" i="3"/>
  <c r="BY452" i="3"/>
  <c r="BZ452" i="3" s="1"/>
  <c r="CK452" i="3"/>
  <c r="CL452" i="3" s="1"/>
  <c r="CQ452" i="3"/>
  <c r="BY453" i="3"/>
  <c r="BZ453" i="3" s="1"/>
  <c r="CK453" i="3"/>
  <c r="CL453" i="3" s="1"/>
  <c r="CQ453" i="3"/>
  <c r="BY454" i="3"/>
  <c r="BZ454" i="3" s="1"/>
  <c r="CK454" i="3"/>
  <c r="CL454" i="3" s="1"/>
  <c r="CQ454" i="3"/>
  <c r="BY455" i="3"/>
  <c r="BZ455" i="3" s="1"/>
  <c r="CK455" i="3"/>
  <c r="CL455" i="3" s="1"/>
  <c r="CQ455" i="3"/>
  <c r="BY456" i="3"/>
  <c r="BZ456" i="3" s="1"/>
  <c r="CK456" i="3"/>
  <c r="CL456" i="3" s="1"/>
  <c r="CQ456" i="3"/>
  <c r="BY457" i="3"/>
  <c r="BZ457" i="3" s="1"/>
  <c r="CK457" i="3"/>
  <c r="CL457" i="3" s="1"/>
  <c r="CQ457" i="3"/>
  <c r="BY458" i="3"/>
  <c r="BZ458" i="3" s="1"/>
  <c r="CK458" i="3"/>
  <c r="CL458" i="3" s="1"/>
  <c r="CQ458" i="3"/>
  <c r="BY459" i="3"/>
  <c r="BZ459" i="3" s="1"/>
  <c r="CK459" i="3"/>
  <c r="CL459" i="3" s="1"/>
  <c r="CQ459" i="3"/>
  <c r="BY460" i="3"/>
  <c r="BZ460" i="3" s="1"/>
  <c r="CK460" i="3"/>
  <c r="CL460" i="3" s="1"/>
  <c r="CQ460" i="3"/>
  <c r="BY461" i="3"/>
  <c r="BZ461" i="3" s="1"/>
  <c r="CK461" i="3"/>
  <c r="CL461" i="3" s="1"/>
  <c r="CQ461" i="3"/>
  <c r="BY462" i="3"/>
  <c r="BZ462" i="3" s="1"/>
  <c r="CK462" i="3"/>
  <c r="CL462" i="3" s="1"/>
  <c r="CQ462" i="3"/>
  <c r="BY463" i="3"/>
  <c r="BZ463" i="3" s="1"/>
  <c r="CK463" i="3"/>
  <c r="CL463" i="3" s="1"/>
  <c r="CQ463" i="3"/>
  <c r="BY464" i="3"/>
  <c r="BZ464" i="3" s="1"/>
  <c r="CK464" i="3"/>
  <c r="CL464" i="3" s="1"/>
  <c r="CQ464" i="3"/>
  <c r="BY465" i="3"/>
  <c r="BZ465" i="3" s="1"/>
  <c r="CK465" i="3"/>
  <c r="CL465" i="3" s="1"/>
  <c r="CQ465" i="3"/>
  <c r="BY466" i="3"/>
  <c r="BZ466" i="3" s="1"/>
  <c r="CK466" i="3"/>
  <c r="CL466" i="3" s="1"/>
  <c r="CQ466" i="3"/>
  <c r="BY467" i="3"/>
  <c r="BZ467" i="3" s="1"/>
  <c r="CK467" i="3"/>
  <c r="CL467" i="3" s="1"/>
  <c r="CQ467" i="3"/>
  <c r="BY468" i="3"/>
  <c r="BZ468" i="3" s="1"/>
  <c r="CK468" i="3"/>
  <c r="CL468" i="3" s="1"/>
  <c r="CQ468" i="3"/>
  <c r="BY469" i="3"/>
  <c r="BZ469" i="3" s="1"/>
  <c r="CK469" i="3"/>
  <c r="CL469" i="3" s="1"/>
  <c r="CQ469" i="3"/>
  <c r="BY470" i="3"/>
  <c r="BZ470" i="3" s="1"/>
  <c r="CK470" i="3"/>
  <c r="CL470" i="3" s="1"/>
  <c r="CQ470" i="3"/>
  <c r="BY471" i="3"/>
  <c r="BZ471" i="3" s="1"/>
  <c r="CK471" i="3"/>
  <c r="CL471" i="3" s="1"/>
  <c r="CQ471" i="3"/>
  <c r="BY472" i="3"/>
  <c r="BZ472" i="3" s="1"/>
  <c r="CK472" i="3"/>
  <c r="CL472" i="3" s="1"/>
  <c r="CQ472" i="3"/>
  <c r="BY473" i="3"/>
  <c r="BZ473" i="3" s="1"/>
  <c r="CK473" i="3"/>
  <c r="CL473" i="3" s="1"/>
  <c r="CQ473" i="3"/>
  <c r="BY474" i="3"/>
  <c r="BZ474" i="3" s="1"/>
  <c r="CK474" i="3"/>
  <c r="CL474" i="3" s="1"/>
  <c r="CQ474" i="3"/>
  <c r="BY475" i="3"/>
  <c r="BZ475" i="3" s="1"/>
  <c r="CK475" i="3"/>
  <c r="CL475" i="3" s="1"/>
  <c r="CQ475" i="3"/>
  <c r="BY476" i="3"/>
  <c r="BZ476" i="3" s="1"/>
  <c r="CK476" i="3"/>
  <c r="CL476" i="3" s="1"/>
  <c r="CQ476" i="3"/>
  <c r="BY477" i="3"/>
  <c r="BZ477" i="3" s="1"/>
  <c r="CK477" i="3"/>
  <c r="CL477" i="3" s="1"/>
  <c r="CQ477" i="3"/>
  <c r="BY478" i="3"/>
  <c r="BZ478" i="3" s="1"/>
  <c r="CK478" i="3"/>
  <c r="CL478" i="3" s="1"/>
  <c r="CQ478" i="3"/>
  <c r="BY479" i="3"/>
  <c r="BZ479" i="3" s="1"/>
  <c r="CK479" i="3"/>
  <c r="CL479" i="3" s="1"/>
  <c r="CQ479" i="3"/>
  <c r="CQ491" i="3"/>
  <c r="BZ492" i="3"/>
  <c r="CQ492" i="3"/>
  <c r="CQ493" i="3"/>
  <c r="CQ494" i="3"/>
  <c r="CQ495" i="3"/>
  <c r="CQ496" i="3"/>
  <c r="CP497" i="3"/>
  <c r="CQ497" i="3"/>
  <c r="BZ498" i="3"/>
  <c r="CQ498" i="3"/>
  <c r="BY499" i="3"/>
  <c r="BZ499" i="3" s="1"/>
  <c r="CK499" i="3"/>
  <c r="CL499" i="3" s="1"/>
  <c r="CQ499" i="3"/>
  <c r="BY500" i="3"/>
  <c r="BZ500" i="3" s="1"/>
  <c r="CK500" i="3"/>
  <c r="CL500" i="3" s="1"/>
  <c r="CQ500" i="3"/>
  <c r="BY501" i="3"/>
  <c r="BZ501" i="3" s="1"/>
  <c r="CK501" i="3"/>
  <c r="CL501" i="3" s="1"/>
  <c r="CQ501" i="3"/>
  <c r="BY502" i="3"/>
  <c r="BZ502" i="3" s="1"/>
  <c r="CK502" i="3"/>
  <c r="CL502" i="3" s="1"/>
  <c r="CQ502" i="3"/>
  <c r="BY504" i="3"/>
  <c r="BZ504" i="3" s="1"/>
  <c r="CK504" i="3"/>
  <c r="CL504" i="3" s="1"/>
  <c r="CQ504" i="3"/>
  <c r="BY505" i="3"/>
  <c r="BZ505" i="3" s="1"/>
  <c r="CK505" i="3"/>
  <c r="CL505" i="3" s="1"/>
  <c r="CQ505" i="3"/>
  <c r="BY506" i="3"/>
  <c r="BZ506" i="3" s="1"/>
  <c r="CK506" i="3"/>
  <c r="CL506" i="3" s="1"/>
  <c r="CQ506" i="3"/>
  <c r="BY507" i="3"/>
  <c r="BZ507" i="3" s="1"/>
  <c r="CK507" i="3"/>
  <c r="CL507" i="3" s="1"/>
  <c r="CQ507" i="3"/>
  <c r="BY509" i="3"/>
  <c r="BZ509" i="3" s="1"/>
  <c r="CK509" i="3"/>
  <c r="CL509" i="3" s="1"/>
  <c r="CQ509" i="3"/>
  <c r="BY510" i="3"/>
  <c r="BZ510" i="3" s="1"/>
  <c r="CK510" i="3"/>
  <c r="CL510" i="3" s="1"/>
  <c r="CQ510" i="3"/>
  <c r="BY511" i="3"/>
  <c r="BZ511" i="3" s="1"/>
  <c r="CK511" i="3"/>
  <c r="CL511" i="3" s="1"/>
  <c r="CQ511" i="3"/>
  <c r="BY512" i="3"/>
  <c r="BZ512" i="3" s="1"/>
  <c r="CK512" i="3"/>
  <c r="CL512" i="3" s="1"/>
  <c r="CQ512" i="3"/>
  <c r="BY514" i="3"/>
  <c r="BZ514" i="3" s="1"/>
  <c r="CK514" i="3"/>
  <c r="CL514" i="3" s="1"/>
  <c r="CQ514" i="3"/>
  <c r="BY515" i="3"/>
  <c r="BZ515" i="3" s="1"/>
  <c r="CK515" i="3"/>
  <c r="CL515" i="3" s="1"/>
  <c r="CQ515" i="3"/>
  <c r="BY516" i="3"/>
  <c r="BZ516" i="3" s="1"/>
  <c r="CK516" i="3"/>
  <c r="CL516" i="3" s="1"/>
  <c r="CQ516" i="3"/>
  <c r="BY517" i="3"/>
  <c r="BZ517" i="3" s="1"/>
  <c r="CK517" i="3"/>
  <c r="CL517" i="3" s="1"/>
  <c r="CQ517" i="3"/>
  <c r="BY519" i="3"/>
  <c r="BZ519" i="3" s="1"/>
  <c r="CK519" i="3"/>
  <c r="CL519" i="3" s="1"/>
  <c r="CQ519" i="3"/>
  <c r="BY520" i="3"/>
  <c r="BZ520" i="3" s="1"/>
  <c r="CK520" i="3"/>
  <c r="CL520" i="3" s="1"/>
  <c r="CQ520" i="3"/>
  <c r="BY521" i="3"/>
  <c r="BZ521" i="3" s="1"/>
  <c r="CK521" i="3"/>
  <c r="CL521" i="3" s="1"/>
  <c r="CQ521" i="3"/>
  <c r="BY522" i="3"/>
  <c r="BZ522" i="3" s="1"/>
  <c r="CK522" i="3"/>
  <c r="CL522" i="3" s="1"/>
  <c r="CQ522" i="3"/>
  <c r="BY523" i="3"/>
  <c r="BZ523" i="3" s="1"/>
  <c r="CK523" i="3"/>
  <c r="CL523" i="3" s="1"/>
  <c r="CQ523" i="3"/>
  <c r="BY524" i="3"/>
  <c r="BZ524" i="3" s="1"/>
  <c r="CK524" i="3"/>
  <c r="CL524" i="3" s="1"/>
  <c r="CQ524" i="3"/>
  <c r="BY525" i="3"/>
  <c r="BZ525" i="3" s="1"/>
  <c r="CK525" i="3"/>
  <c r="CL525" i="3" s="1"/>
  <c r="CQ525" i="3"/>
  <c r="BY527" i="3"/>
  <c r="BZ527" i="3" s="1"/>
  <c r="CK527" i="3"/>
  <c r="CL527" i="3" s="1"/>
  <c r="CQ527" i="3"/>
  <c r="BY528" i="3"/>
  <c r="BZ528" i="3" s="1"/>
  <c r="CK528" i="3"/>
  <c r="CL528" i="3" s="1"/>
  <c r="CQ528" i="3"/>
  <c r="BY529" i="3"/>
  <c r="BZ529" i="3" s="1"/>
  <c r="CK529" i="3"/>
  <c r="CL529" i="3" s="1"/>
  <c r="CQ529" i="3"/>
  <c r="BY531" i="3"/>
  <c r="BZ531" i="3" s="1"/>
  <c r="CK531" i="3"/>
  <c r="CL531" i="3" s="1"/>
  <c r="CQ531" i="3"/>
  <c r="BY532" i="3"/>
  <c r="BZ532" i="3" s="1"/>
  <c r="CK532" i="3"/>
  <c r="CL532" i="3" s="1"/>
  <c r="CQ532" i="3"/>
  <c r="BY533" i="3"/>
  <c r="BZ533" i="3" s="1"/>
  <c r="CK533" i="3"/>
  <c r="CL533" i="3" s="1"/>
  <c r="CQ533" i="3"/>
  <c r="BY535" i="3"/>
  <c r="BZ535" i="3" s="1"/>
  <c r="CK535" i="3"/>
  <c r="CL535" i="3" s="1"/>
  <c r="CQ535" i="3"/>
  <c r="BY536" i="3"/>
  <c r="BZ536" i="3" s="1"/>
  <c r="CK536" i="3"/>
  <c r="CL536" i="3" s="1"/>
  <c r="CQ536" i="3"/>
  <c r="BY537" i="3"/>
  <c r="BZ537" i="3" s="1"/>
  <c r="CK537" i="3"/>
  <c r="CL537" i="3" s="1"/>
  <c r="CQ537" i="3"/>
  <c r="BY539" i="3"/>
  <c r="BZ539" i="3" s="1"/>
  <c r="CK539" i="3"/>
  <c r="CL539" i="3" s="1"/>
  <c r="CQ539" i="3"/>
  <c r="BY540" i="3"/>
  <c r="BZ540" i="3" s="1"/>
  <c r="CK540" i="3"/>
  <c r="CL540" i="3" s="1"/>
  <c r="CQ540" i="3"/>
  <c r="BY541" i="3"/>
  <c r="BZ541" i="3" s="1"/>
  <c r="CK541" i="3"/>
  <c r="CL541" i="3" s="1"/>
  <c r="CQ541" i="3"/>
  <c r="BZ543" i="3"/>
  <c r="CL543" i="3"/>
  <c r="CQ543" i="3"/>
  <c r="BZ544" i="3"/>
  <c r="CL544" i="3"/>
  <c r="CQ544" i="3"/>
  <c r="BZ545" i="3"/>
  <c r="CL545" i="3"/>
  <c r="CQ545" i="3"/>
  <c r="BZ546" i="3"/>
  <c r="CL546" i="3"/>
  <c r="CQ546" i="3"/>
  <c r="BZ547" i="3"/>
  <c r="CL547" i="3"/>
  <c r="CQ547" i="3"/>
  <c r="BZ548" i="3"/>
  <c r="CL548" i="3"/>
  <c r="CQ548" i="3"/>
  <c r="BY549" i="3"/>
  <c r="BZ549" i="3" s="1"/>
  <c r="CK549" i="3"/>
  <c r="CL549" i="3" s="1"/>
  <c r="CQ549" i="3"/>
  <c r="BY550" i="3"/>
  <c r="BZ550" i="3" s="1"/>
  <c r="CK550" i="3"/>
  <c r="CL550" i="3" s="1"/>
  <c r="CQ550" i="3"/>
  <c r="BY551" i="3"/>
  <c r="BZ551" i="3" s="1"/>
  <c r="CK551" i="3"/>
  <c r="CL551" i="3" s="1"/>
  <c r="CQ551" i="3"/>
  <c r="BY552" i="3"/>
  <c r="BZ552" i="3" s="1"/>
  <c r="CK552" i="3"/>
  <c r="CL552" i="3" s="1"/>
  <c r="CQ552" i="3"/>
  <c r="BY553" i="3"/>
  <c r="BZ553" i="3" s="1"/>
  <c r="CK553" i="3"/>
  <c r="CL553" i="3" s="1"/>
  <c r="CQ553" i="3"/>
  <c r="BY554" i="3"/>
  <c r="BZ554" i="3" s="1"/>
  <c r="CK554" i="3"/>
  <c r="CL554" i="3" s="1"/>
  <c r="CQ554" i="3"/>
  <c r="BY555" i="3"/>
  <c r="BZ555" i="3" s="1"/>
  <c r="CK555" i="3"/>
  <c r="CL555" i="3" s="1"/>
  <c r="CQ555" i="3"/>
  <c r="BY556" i="3"/>
  <c r="BZ556" i="3" s="1"/>
  <c r="CK556" i="3"/>
  <c r="CL556" i="3" s="1"/>
  <c r="CQ556" i="3"/>
  <c r="BY557" i="3"/>
  <c r="BZ557" i="3" s="1"/>
  <c r="CK557" i="3"/>
  <c r="CL557" i="3" s="1"/>
  <c r="CQ557" i="3"/>
  <c r="BY558" i="3"/>
  <c r="BZ558" i="3" s="1"/>
  <c r="CK558" i="3"/>
  <c r="CL558" i="3" s="1"/>
  <c r="CQ558" i="3"/>
  <c r="BY559" i="3"/>
  <c r="BZ559" i="3" s="1"/>
  <c r="CK559" i="3"/>
  <c r="CL559" i="3" s="1"/>
  <c r="CQ559" i="3"/>
  <c r="BY560" i="3"/>
  <c r="BZ560" i="3" s="1"/>
  <c r="CK560" i="3"/>
  <c r="CL560" i="3" s="1"/>
  <c r="CQ560" i="3"/>
  <c r="BY561" i="3"/>
  <c r="BZ561" i="3" s="1"/>
  <c r="CK561" i="3"/>
  <c r="CL561" i="3" s="1"/>
  <c r="CQ561" i="3"/>
  <c r="BY562" i="3"/>
  <c r="BZ562" i="3" s="1"/>
  <c r="CK562" i="3"/>
  <c r="CL562" i="3" s="1"/>
  <c r="CQ562" i="3"/>
  <c r="BY563" i="3"/>
  <c r="BZ563" i="3" s="1"/>
  <c r="CK563" i="3"/>
  <c r="CL563" i="3" s="1"/>
  <c r="CQ563" i="3"/>
  <c r="BY564" i="3"/>
  <c r="BZ564" i="3" s="1"/>
  <c r="CK564" i="3"/>
  <c r="CL564" i="3" s="1"/>
  <c r="CQ564" i="3"/>
  <c r="BY565" i="3"/>
  <c r="BZ565" i="3" s="1"/>
  <c r="CK565" i="3"/>
  <c r="CL565" i="3" s="1"/>
  <c r="CQ565" i="3"/>
  <c r="BY566" i="3"/>
  <c r="BZ566" i="3" s="1"/>
  <c r="CK566" i="3"/>
  <c r="CL566" i="3" s="1"/>
  <c r="CQ566" i="3"/>
  <c r="BY567" i="3"/>
  <c r="BZ567" i="3" s="1"/>
  <c r="CK567" i="3"/>
  <c r="CL567" i="3" s="1"/>
  <c r="CQ567" i="3"/>
  <c r="BY568" i="3"/>
  <c r="BZ568" i="3" s="1"/>
  <c r="CK568" i="3"/>
  <c r="CL568" i="3" s="1"/>
  <c r="CQ568" i="3"/>
  <c r="BY569" i="3"/>
  <c r="BZ569" i="3" s="1"/>
  <c r="CK569" i="3"/>
  <c r="CL569" i="3" s="1"/>
  <c r="CQ569" i="3"/>
  <c r="BY570" i="3"/>
  <c r="BZ570" i="3" s="1"/>
  <c r="CK570" i="3"/>
  <c r="CL570" i="3" s="1"/>
  <c r="CQ570" i="3"/>
  <c r="BY571" i="3"/>
  <c r="BZ571" i="3" s="1"/>
  <c r="CK571" i="3"/>
  <c r="CL571" i="3" s="1"/>
  <c r="CQ571" i="3"/>
  <c r="BY572" i="3"/>
  <c r="BZ572" i="3" s="1"/>
  <c r="CK572" i="3"/>
  <c r="CL572" i="3" s="1"/>
  <c r="CQ572" i="3"/>
  <c r="BY573" i="3"/>
  <c r="BZ573" i="3" s="1"/>
  <c r="CK573" i="3"/>
  <c r="CL573" i="3" s="1"/>
  <c r="CQ573" i="3"/>
  <c r="BY574" i="3"/>
  <c r="BZ574" i="3" s="1"/>
  <c r="CK574" i="3"/>
  <c r="CL574" i="3" s="1"/>
  <c r="CQ574" i="3"/>
  <c r="BY575" i="3"/>
  <c r="BZ575" i="3" s="1"/>
  <c r="CK575" i="3"/>
  <c r="CL575" i="3" s="1"/>
  <c r="CQ575" i="3"/>
  <c r="BY576" i="3"/>
  <c r="BZ576" i="3" s="1"/>
  <c r="CK576" i="3"/>
  <c r="CL576" i="3" s="1"/>
  <c r="CQ576" i="3"/>
  <c r="BY577" i="3"/>
  <c r="BZ577" i="3" s="1"/>
  <c r="CK577" i="3"/>
  <c r="CL577" i="3" s="1"/>
  <c r="CQ577" i="3"/>
  <c r="BY578" i="3"/>
  <c r="BZ578" i="3" s="1"/>
  <c r="CK578" i="3"/>
  <c r="CL578" i="3" s="1"/>
  <c r="CQ578" i="3"/>
  <c r="BY579" i="3"/>
  <c r="BZ579" i="3" s="1"/>
  <c r="CK579" i="3"/>
  <c r="CL579" i="3" s="1"/>
  <c r="CQ579" i="3"/>
  <c r="BY580" i="3"/>
  <c r="BZ580" i="3" s="1"/>
  <c r="CK580" i="3"/>
  <c r="CL580" i="3" s="1"/>
  <c r="CQ580" i="3"/>
  <c r="BY581" i="3"/>
  <c r="BZ581" i="3" s="1"/>
  <c r="CK581" i="3"/>
  <c r="CL581" i="3" s="1"/>
  <c r="CQ581" i="3"/>
  <c r="BY582" i="3"/>
  <c r="BZ582" i="3" s="1"/>
  <c r="CK582" i="3"/>
  <c r="CL582" i="3" s="1"/>
  <c r="CQ582" i="3"/>
  <c r="BY583" i="3"/>
  <c r="BZ583" i="3" s="1"/>
  <c r="CK583" i="3"/>
  <c r="CL583" i="3" s="1"/>
  <c r="CQ583" i="3"/>
  <c r="BY584" i="3"/>
  <c r="BZ584" i="3" s="1"/>
  <c r="CK584" i="3"/>
  <c r="CL584" i="3" s="1"/>
  <c r="CQ584" i="3"/>
  <c r="BY585" i="3"/>
  <c r="BZ585" i="3" s="1"/>
  <c r="CK585" i="3"/>
  <c r="CL585" i="3" s="1"/>
  <c r="CQ585" i="3"/>
  <c r="BY586" i="3"/>
  <c r="BZ586" i="3" s="1"/>
  <c r="CK586" i="3"/>
  <c r="CL586" i="3" s="1"/>
  <c r="CQ586" i="3"/>
  <c r="BY587" i="3"/>
  <c r="BZ587" i="3" s="1"/>
  <c r="CK587" i="3"/>
  <c r="CL587" i="3" s="1"/>
  <c r="CQ587" i="3"/>
  <c r="BY588" i="3"/>
  <c r="BZ588" i="3" s="1"/>
  <c r="CK588" i="3"/>
  <c r="CL588" i="3" s="1"/>
  <c r="CQ588" i="3"/>
  <c r="BY589" i="3"/>
  <c r="BZ589" i="3" s="1"/>
  <c r="CK589" i="3"/>
  <c r="CL589" i="3" s="1"/>
  <c r="CQ589" i="3"/>
  <c r="BY590" i="3"/>
  <c r="BZ590" i="3" s="1"/>
  <c r="CK590" i="3"/>
  <c r="CL590" i="3" s="1"/>
  <c r="CQ590" i="3"/>
  <c r="BY591" i="3"/>
  <c r="BZ591" i="3" s="1"/>
  <c r="CK591" i="3"/>
  <c r="CL591" i="3" s="1"/>
  <c r="CQ591" i="3"/>
  <c r="BY592" i="3"/>
  <c r="BZ592" i="3" s="1"/>
  <c r="CK592" i="3"/>
  <c r="CL592" i="3" s="1"/>
  <c r="CQ592" i="3"/>
  <c r="BY593" i="3"/>
  <c r="BZ593" i="3" s="1"/>
  <c r="CK593" i="3"/>
  <c r="CL593" i="3" s="1"/>
  <c r="CQ593" i="3"/>
  <c r="CQ594" i="3"/>
  <c r="CQ595" i="3"/>
  <c r="CQ596" i="3"/>
  <c r="CQ597" i="3"/>
  <c r="CQ598" i="3"/>
  <c r="CQ599" i="3"/>
  <c r="CQ600" i="3"/>
  <c r="CQ601" i="3"/>
  <c r="CQ602" i="3"/>
  <c r="CQ603" i="3"/>
  <c r="CQ604" i="3"/>
  <c r="CQ605" i="3"/>
  <c r="BY606" i="3"/>
  <c r="BZ606" i="3" s="1"/>
  <c r="CK606" i="3"/>
  <c r="CL606" i="3" s="1"/>
  <c r="CQ606" i="3"/>
  <c r="BY607" i="3"/>
  <c r="BZ607" i="3" s="1"/>
  <c r="CK607" i="3"/>
  <c r="CL607" i="3" s="1"/>
  <c r="CQ607" i="3"/>
  <c r="BY608" i="3"/>
  <c r="BZ608" i="3" s="1"/>
  <c r="CK608" i="3"/>
  <c r="CL608" i="3" s="1"/>
  <c r="CQ608" i="3"/>
  <c r="BY609" i="3"/>
  <c r="BZ609" i="3" s="1"/>
  <c r="CK609" i="3"/>
  <c r="CL609" i="3" s="1"/>
  <c r="CQ609" i="3"/>
  <c r="BY610" i="3"/>
  <c r="BZ610" i="3" s="1"/>
  <c r="CK610" i="3"/>
  <c r="CL610" i="3" s="1"/>
  <c r="CQ610" i="3"/>
  <c r="BY611" i="3"/>
  <c r="BZ611" i="3" s="1"/>
  <c r="CK611" i="3"/>
  <c r="CL611" i="3" s="1"/>
  <c r="CQ611" i="3"/>
  <c r="BY612" i="3"/>
  <c r="BZ612" i="3" s="1"/>
  <c r="CK612" i="3"/>
  <c r="CL612" i="3" s="1"/>
  <c r="CQ612" i="3"/>
  <c r="BY613" i="3"/>
  <c r="BZ613" i="3" s="1"/>
  <c r="CK613" i="3"/>
  <c r="CL613" i="3" s="1"/>
  <c r="CQ613" i="3"/>
  <c r="BY614" i="3"/>
  <c r="BZ614" i="3" s="1"/>
  <c r="CK614" i="3"/>
  <c r="CL614" i="3" s="1"/>
  <c r="CQ614" i="3"/>
  <c r="BY615" i="3"/>
  <c r="BZ615" i="3" s="1"/>
  <c r="CK615" i="3"/>
  <c r="CL615" i="3" s="1"/>
  <c r="CQ615" i="3"/>
  <c r="BY616" i="3"/>
  <c r="BZ616" i="3" s="1"/>
  <c r="CK616" i="3"/>
  <c r="CL616" i="3" s="1"/>
  <c r="CQ616" i="3"/>
  <c r="BY617" i="3"/>
  <c r="BZ617" i="3" s="1"/>
  <c r="CK617" i="3"/>
  <c r="CL617" i="3" s="1"/>
  <c r="CQ617" i="3"/>
  <c r="BY618" i="3"/>
  <c r="BZ618" i="3" s="1"/>
  <c r="CK618" i="3"/>
  <c r="CL618" i="3" s="1"/>
  <c r="CQ618" i="3"/>
  <c r="BY619" i="3"/>
  <c r="BZ619" i="3" s="1"/>
  <c r="CK619" i="3"/>
  <c r="CL619" i="3" s="1"/>
  <c r="CQ619" i="3"/>
  <c r="BZ620" i="3"/>
  <c r="CL620" i="3"/>
  <c r="CQ620" i="3"/>
  <c r="BZ621" i="3"/>
  <c r="CL621" i="3"/>
  <c r="CQ621" i="3"/>
  <c r="BY622" i="3"/>
  <c r="BZ622" i="3" s="1"/>
  <c r="CK622" i="3"/>
  <c r="CL622" i="3" s="1"/>
  <c r="CQ622" i="3"/>
  <c r="BY623" i="3"/>
  <c r="BZ623" i="3" s="1"/>
  <c r="CK623" i="3"/>
  <c r="CL623" i="3" s="1"/>
  <c r="CQ623" i="3"/>
  <c r="BY624" i="3"/>
  <c r="BZ624" i="3" s="1"/>
  <c r="CK624" i="3"/>
  <c r="CL624" i="3" s="1"/>
  <c r="CQ624" i="3"/>
  <c r="CP625" i="3"/>
  <c r="CQ625" i="3"/>
  <c r="BY626" i="3"/>
  <c r="BZ626" i="3" s="1"/>
  <c r="CK626" i="3"/>
  <c r="CL626" i="3" s="1"/>
  <c r="CQ626" i="3"/>
  <c r="BY627" i="3"/>
  <c r="BZ627" i="3" s="1"/>
  <c r="CK627" i="3"/>
  <c r="CL627" i="3" s="1"/>
  <c r="CQ627" i="3"/>
  <c r="BY628" i="3"/>
  <c r="BZ628" i="3" s="1"/>
  <c r="CK628" i="3"/>
  <c r="CL628" i="3" s="1"/>
  <c r="CQ628" i="3"/>
  <c r="BY629" i="3"/>
  <c r="BZ629" i="3" s="1"/>
  <c r="CK629" i="3"/>
  <c r="CL629" i="3" s="1"/>
  <c r="CQ629" i="3"/>
  <c r="CP630" i="3"/>
  <c r="CQ630" i="3"/>
  <c r="BY631" i="3"/>
  <c r="BZ631" i="3" s="1"/>
  <c r="CK631" i="3"/>
  <c r="CL631" i="3" s="1"/>
  <c r="CQ631" i="3"/>
  <c r="BY632" i="3"/>
  <c r="BZ632" i="3" s="1"/>
  <c r="CK632" i="3"/>
  <c r="CL632" i="3" s="1"/>
  <c r="CQ632" i="3"/>
  <c r="BY633" i="3"/>
  <c r="BZ633" i="3" s="1"/>
  <c r="CK633" i="3"/>
  <c r="CL633" i="3" s="1"/>
  <c r="CQ633" i="3"/>
  <c r="BY634" i="3"/>
  <c r="BZ634" i="3" s="1"/>
  <c r="CK634" i="3"/>
  <c r="CL634" i="3" s="1"/>
  <c r="CQ634" i="3"/>
  <c r="CP635" i="3"/>
  <c r="CQ635" i="3"/>
  <c r="BY636" i="3"/>
  <c r="BZ636" i="3" s="1"/>
  <c r="CK636" i="3"/>
  <c r="CL636" i="3" s="1"/>
  <c r="CQ636" i="3"/>
  <c r="CP637" i="3"/>
  <c r="CQ637" i="3"/>
  <c r="CP638" i="3"/>
  <c r="CQ638" i="3"/>
  <c r="BY639" i="3"/>
  <c r="BZ639" i="3" s="1"/>
  <c r="CK639" i="3"/>
  <c r="CL639" i="3" s="1"/>
  <c r="CQ639" i="3"/>
  <c r="BY640" i="3"/>
  <c r="BZ640" i="3" s="1"/>
  <c r="CK640" i="3"/>
  <c r="CL640" i="3" s="1"/>
  <c r="CQ640" i="3"/>
  <c r="BY641" i="3"/>
  <c r="BZ641" i="3" s="1"/>
  <c r="CK641" i="3"/>
  <c r="CL641" i="3" s="1"/>
  <c r="CQ641" i="3"/>
  <c r="BY642" i="3"/>
  <c r="BZ642" i="3" s="1"/>
  <c r="CK642" i="3"/>
  <c r="CL642" i="3" s="1"/>
  <c r="CQ642" i="3"/>
  <c r="BY643" i="3"/>
  <c r="BZ643" i="3" s="1"/>
  <c r="CK643" i="3"/>
  <c r="CL643" i="3" s="1"/>
  <c r="CQ643" i="3"/>
  <c r="BY644" i="3"/>
  <c r="BZ644" i="3" s="1"/>
  <c r="CK644" i="3"/>
  <c r="CL644" i="3" s="1"/>
  <c r="CQ644" i="3"/>
  <c r="BY645" i="3"/>
  <c r="BZ645" i="3" s="1"/>
  <c r="CK645" i="3"/>
  <c r="CL645" i="3" s="1"/>
  <c r="CQ645" i="3"/>
  <c r="BY646" i="3"/>
  <c r="BZ646" i="3" s="1"/>
  <c r="CK646" i="3"/>
  <c r="CL646" i="3" s="1"/>
  <c r="CQ646" i="3"/>
  <c r="BY647" i="3"/>
  <c r="BZ647" i="3" s="1"/>
  <c r="CK647" i="3"/>
  <c r="CL647" i="3" s="1"/>
  <c r="CQ647" i="3"/>
  <c r="BY648" i="3"/>
  <c r="BZ648" i="3" s="1"/>
  <c r="CP648" i="3" s="1"/>
  <c r="CQ648" i="3"/>
  <c r="BY649" i="3"/>
  <c r="BZ649" i="3" s="1"/>
  <c r="CP649" i="3" s="1"/>
  <c r="CQ649" i="3"/>
  <c r="BY650" i="3"/>
  <c r="BZ650" i="3" s="1"/>
  <c r="CK650" i="3"/>
  <c r="CL650" i="3" s="1"/>
  <c r="CQ650" i="3"/>
  <c r="BY651" i="3"/>
  <c r="BZ651" i="3" s="1"/>
  <c r="CK651" i="3"/>
  <c r="CL651" i="3" s="1"/>
  <c r="CQ651" i="3"/>
  <c r="BY652" i="3"/>
  <c r="BZ652" i="3" s="1"/>
  <c r="CK652" i="3"/>
  <c r="CL652" i="3" s="1"/>
  <c r="CQ652" i="3"/>
  <c r="CP653" i="3"/>
  <c r="CQ653" i="3"/>
  <c r="BY654" i="3"/>
  <c r="BZ654" i="3" s="1"/>
  <c r="CK654" i="3"/>
  <c r="CL654" i="3" s="1"/>
  <c r="CQ654" i="3"/>
  <c r="BY655" i="3"/>
  <c r="BZ655" i="3" s="1"/>
  <c r="CK655" i="3"/>
  <c r="CL655" i="3" s="1"/>
  <c r="CQ655" i="3"/>
  <c r="BY656" i="3"/>
  <c r="BZ656" i="3" s="1"/>
  <c r="CK656" i="3"/>
  <c r="CL656" i="3" s="1"/>
  <c r="CQ656" i="3"/>
  <c r="BY657" i="3"/>
  <c r="BZ657" i="3" s="1"/>
  <c r="CK657" i="3"/>
  <c r="CL657" i="3" s="1"/>
  <c r="CQ657" i="3"/>
  <c r="BY658" i="3"/>
  <c r="BZ658" i="3" s="1"/>
  <c r="CK658" i="3"/>
  <c r="CL658" i="3" s="1"/>
  <c r="CQ658" i="3"/>
  <c r="BY659" i="3"/>
  <c r="BZ659" i="3" s="1"/>
  <c r="CK659" i="3"/>
  <c r="CL659" i="3" s="1"/>
  <c r="CQ659" i="3"/>
  <c r="BY660" i="3"/>
  <c r="BZ660" i="3" s="1"/>
  <c r="CK660" i="3"/>
  <c r="CL660" i="3" s="1"/>
  <c r="CQ660" i="3"/>
  <c r="BY661" i="3"/>
  <c r="BZ661" i="3" s="1"/>
  <c r="CK661" i="3"/>
  <c r="CL661" i="3" s="1"/>
  <c r="CQ661" i="3"/>
  <c r="BY662" i="3"/>
  <c r="BZ662" i="3" s="1"/>
  <c r="CK662" i="3"/>
  <c r="CL662" i="3" s="1"/>
  <c r="CQ662" i="3"/>
  <c r="BY663" i="3"/>
  <c r="BZ663" i="3" s="1"/>
  <c r="CK663" i="3"/>
  <c r="CL663" i="3" s="1"/>
  <c r="CQ663" i="3"/>
  <c r="BY664" i="3"/>
  <c r="BZ664" i="3" s="1"/>
  <c r="CK664" i="3"/>
  <c r="CL664" i="3" s="1"/>
  <c r="CQ664" i="3"/>
  <c r="BY665" i="3"/>
  <c r="BZ665" i="3" s="1"/>
  <c r="CK665" i="3"/>
  <c r="CL665" i="3" s="1"/>
  <c r="CQ665" i="3"/>
  <c r="BY666" i="3"/>
  <c r="BZ666" i="3" s="1"/>
  <c r="CK666" i="3"/>
  <c r="CL666" i="3" s="1"/>
  <c r="CQ666" i="3"/>
  <c r="BY667" i="3"/>
  <c r="BZ667" i="3" s="1"/>
  <c r="CK667" i="3"/>
  <c r="CL667" i="3" s="1"/>
  <c r="CQ667" i="3"/>
  <c r="BY669" i="3"/>
  <c r="BZ669" i="3" s="1"/>
  <c r="CK669" i="3"/>
  <c r="CL669" i="3" s="1"/>
  <c r="CQ669" i="3"/>
  <c r="BY670" i="3"/>
  <c r="BZ670" i="3" s="1"/>
  <c r="CK670" i="3"/>
  <c r="CL670" i="3" s="1"/>
  <c r="CQ670" i="3"/>
  <c r="BY671" i="3"/>
  <c r="BZ671" i="3" s="1"/>
  <c r="CK671" i="3"/>
  <c r="CL671" i="3" s="1"/>
  <c r="CQ671" i="3"/>
  <c r="BY672" i="3"/>
  <c r="BZ672" i="3" s="1"/>
  <c r="CK672" i="3"/>
  <c r="CL672" i="3" s="1"/>
  <c r="CQ672" i="3"/>
  <c r="BY673" i="3"/>
  <c r="BZ673" i="3" s="1"/>
  <c r="CK673" i="3"/>
  <c r="CL673" i="3" s="1"/>
  <c r="CQ673" i="3"/>
  <c r="BY674" i="3"/>
  <c r="BZ674" i="3" s="1"/>
  <c r="CK674" i="3"/>
  <c r="CL674" i="3" s="1"/>
  <c r="CQ674" i="3"/>
  <c r="BY675" i="3"/>
  <c r="BZ675" i="3" s="1"/>
  <c r="CK675" i="3"/>
  <c r="CL675" i="3" s="1"/>
  <c r="CQ675" i="3"/>
  <c r="BY676" i="3"/>
  <c r="BZ676" i="3" s="1"/>
  <c r="CK676" i="3"/>
  <c r="CL676" i="3" s="1"/>
  <c r="CQ676" i="3"/>
  <c r="BY677" i="3"/>
  <c r="BZ677" i="3" s="1"/>
  <c r="CK677" i="3"/>
  <c r="CL677" i="3" s="1"/>
  <c r="CQ677" i="3"/>
  <c r="CP678" i="3"/>
  <c r="CQ678" i="3"/>
  <c r="BY679" i="3"/>
  <c r="BZ679" i="3" s="1"/>
  <c r="CK679" i="3"/>
  <c r="CL679" i="3" s="1"/>
  <c r="CQ679" i="3"/>
  <c r="BY680" i="3"/>
  <c r="BZ680" i="3" s="1"/>
  <c r="CK680" i="3"/>
  <c r="CL680" i="3" s="1"/>
  <c r="CQ680" i="3"/>
  <c r="BY681" i="3"/>
  <c r="BZ681" i="3" s="1"/>
  <c r="CK681" i="3"/>
  <c r="CL681" i="3" s="1"/>
  <c r="CQ681" i="3"/>
  <c r="BY682" i="3"/>
  <c r="BZ682" i="3" s="1"/>
  <c r="CK682" i="3"/>
  <c r="CL682" i="3" s="1"/>
  <c r="CQ682" i="3"/>
  <c r="BY683" i="3"/>
  <c r="BZ683" i="3" s="1"/>
  <c r="CK683" i="3"/>
  <c r="CL683" i="3" s="1"/>
  <c r="CQ683" i="3"/>
  <c r="BY684" i="3"/>
  <c r="BZ684" i="3" s="1"/>
  <c r="CK684" i="3"/>
  <c r="CL684" i="3" s="1"/>
  <c r="CQ684" i="3"/>
  <c r="BY685" i="3"/>
  <c r="BZ685" i="3" s="1"/>
  <c r="CK685" i="3"/>
  <c r="CL685" i="3" s="1"/>
  <c r="CQ685" i="3"/>
  <c r="BY686" i="3"/>
  <c r="BZ686" i="3" s="1"/>
  <c r="CK686" i="3"/>
  <c r="CL686" i="3" s="1"/>
  <c r="CQ686" i="3"/>
  <c r="BY687" i="3"/>
  <c r="BZ687" i="3" s="1"/>
  <c r="CK687" i="3"/>
  <c r="CL687" i="3" s="1"/>
  <c r="CQ687" i="3"/>
  <c r="BY688" i="3"/>
  <c r="BZ688" i="3" s="1"/>
  <c r="CK688" i="3"/>
  <c r="CL688" i="3" s="1"/>
  <c r="CQ688" i="3"/>
  <c r="BY689" i="3"/>
  <c r="BZ689" i="3" s="1"/>
  <c r="CK689" i="3"/>
  <c r="CL689" i="3" s="1"/>
  <c r="CQ689" i="3"/>
  <c r="BY690" i="3"/>
  <c r="BZ690" i="3" s="1"/>
  <c r="CK690" i="3"/>
  <c r="CL690" i="3" s="1"/>
  <c r="CQ690" i="3"/>
  <c r="BY691" i="3"/>
  <c r="BZ691" i="3" s="1"/>
  <c r="CK691" i="3"/>
  <c r="CL691" i="3" s="1"/>
  <c r="CQ691" i="3"/>
  <c r="BY692" i="3"/>
  <c r="BZ692" i="3" s="1"/>
  <c r="CK692" i="3"/>
  <c r="CL692" i="3" s="1"/>
  <c r="CQ692" i="3"/>
  <c r="BY694" i="3"/>
  <c r="BZ694" i="3" s="1"/>
  <c r="CK694" i="3"/>
  <c r="CL694" i="3" s="1"/>
  <c r="CQ694" i="3"/>
  <c r="BY695" i="3"/>
  <c r="BZ695" i="3" s="1"/>
  <c r="CK695" i="3"/>
  <c r="CL695" i="3" s="1"/>
  <c r="CQ695" i="3"/>
  <c r="BY696" i="3"/>
  <c r="BZ696" i="3" s="1"/>
  <c r="CK696" i="3"/>
  <c r="CL696" i="3" s="1"/>
  <c r="CQ696" i="3"/>
  <c r="BY697" i="3"/>
  <c r="BZ697" i="3" s="1"/>
  <c r="CK697" i="3"/>
  <c r="CL697" i="3" s="1"/>
  <c r="CQ697" i="3"/>
  <c r="BY698" i="3"/>
  <c r="BZ698" i="3" s="1"/>
  <c r="CK698" i="3"/>
  <c r="CL698" i="3" s="1"/>
  <c r="CQ698" i="3"/>
  <c r="BY699" i="3"/>
  <c r="BZ699" i="3" s="1"/>
  <c r="CK699" i="3"/>
  <c r="CL699" i="3" s="1"/>
  <c r="CQ699" i="3"/>
  <c r="BY700" i="3"/>
  <c r="BZ700" i="3" s="1"/>
  <c r="CK700" i="3"/>
  <c r="CL700" i="3" s="1"/>
  <c r="CQ700" i="3"/>
  <c r="BY701" i="3"/>
  <c r="BZ701" i="3" s="1"/>
  <c r="CK701" i="3"/>
  <c r="CL701" i="3" s="1"/>
  <c r="CQ701" i="3"/>
  <c r="BY702" i="3"/>
  <c r="BZ702" i="3" s="1"/>
  <c r="CK702" i="3"/>
  <c r="CL702" i="3" s="1"/>
  <c r="CQ702" i="3"/>
  <c r="CP703" i="3"/>
  <c r="CQ703" i="3"/>
  <c r="BY704" i="3"/>
  <c r="BZ704" i="3" s="1"/>
  <c r="CK704" i="3"/>
  <c r="CL704" i="3" s="1"/>
  <c r="CQ704" i="3"/>
  <c r="BY705" i="3"/>
  <c r="BZ705" i="3" s="1"/>
  <c r="CK705" i="3"/>
  <c r="CL705" i="3" s="1"/>
  <c r="CQ705" i="3"/>
  <c r="BY706" i="3"/>
  <c r="BZ706" i="3" s="1"/>
  <c r="CK706" i="3"/>
  <c r="CL706" i="3" s="1"/>
  <c r="CQ706" i="3"/>
  <c r="BZ707" i="3"/>
  <c r="CK707" i="3"/>
  <c r="CL707" i="3" s="1"/>
  <c r="CQ707" i="3"/>
  <c r="BZ708" i="3"/>
  <c r="CK708" i="3"/>
  <c r="CL708" i="3" s="1"/>
  <c r="CQ708" i="3"/>
  <c r="BZ709" i="3"/>
  <c r="CK709" i="3"/>
  <c r="CL709" i="3" s="1"/>
  <c r="CQ709" i="3"/>
  <c r="BY710" i="3"/>
  <c r="BZ710" i="3" s="1"/>
  <c r="CK710" i="3"/>
  <c r="CL710" i="3" s="1"/>
  <c r="CQ710" i="3"/>
  <c r="BY711" i="3"/>
  <c r="BZ711" i="3" s="1"/>
  <c r="CK711" i="3"/>
  <c r="CL711" i="3" s="1"/>
  <c r="CQ711" i="3"/>
  <c r="BY712" i="3"/>
  <c r="BZ712" i="3" s="1"/>
  <c r="CK712" i="3"/>
  <c r="CL712" i="3" s="1"/>
  <c r="CQ712" i="3"/>
  <c r="BY713" i="3"/>
  <c r="BZ713" i="3" s="1"/>
  <c r="CK713" i="3"/>
  <c r="CL713" i="3" s="1"/>
  <c r="CQ713" i="3"/>
  <c r="BY714" i="3"/>
  <c r="BZ714" i="3" s="1"/>
  <c r="CK714" i="3"/>
  <c r="CL714" i="3" s="1"/>
  <c r="CQ714" i="3"/>
  <c r="BY715" i="3"/>
  <c r="BZ715" i="3" s="1"/>
  <c r="CK715" i="3"/>
  <c r="CL715" i="3" s="1"/>
  <c r="CQ715" i="3"/>
  <c r="BY716" i="3"/>
  <c r="BZ716" i="3" s="1"/>
  <c r="CK716" i="3"/>
  <c r="CL716" i="3" s="1"/>
  <c r="CQ716" i="3"/>
  <c r="BY717" i="3"/>
  <c r="BZ717" i="3" s="1"/>
  <c r="CK717" i="3"/>
  <c r="CL717" i="3" s="1"/>
  <c r="CQ717" i="3"/>
  <c r="BY719" i="3"/>
  <c r="BZ719" i="3" s="1"/>
  <c r="CK719" i="3"/>
  <c r="CL719" i="3" s="1"/>
  <c r="CQ719" i="3"/>
  <c r="BY720" i="3"/>
  <c r="BZ720" i="3" s="1"/>
  <c r="CK720" i="3"/>
  <c r="CL720" i="3" s="1"/>
  <c r="CQ720" i="3"/>
  <c r="BY721" i="3"/>
  <c r="BZ721" i="3" s="1"/>
  <c r="CK721" i="3"/>
  <c r="CL721" i="3" s="1"/>
  <c r="CQ721" i="3"/>
  <c r="BY722" i="3"/>
  <c r="BZ722" i="3" s="1"/>
  <c r="CK722" i="3"/>
  <c r="CL722" i="3" s="1"/>
  <c r="CQ722" i="3"/>
  <c r="BY723" i="3"/>
  <c r="BZ723" i="3" s="1"/>
  <c r="CK723" i="3"/>
  <c r="CL723" i="3" s="1"/>
  <c r="CQ723" i="3"/>
  <c r="BY724" i="3"/>
  <c r="BZ724" i="3" s="1"/>
  <c r="CK724" i="3"/>
  <c r="CL724" i="3" s="1"/>
  <c r="CQ724" i="3"/>
  <c r="BY725" i="3"/>
  <c r="BZ725" i="3" s="1"/>
  <c r="CK725" i="3"/>
  <c r="CL725" i="3" s="1"/>
  <c r="CQ725" i="3"/>
  <c r="BY726" i="3"/>
  <c r="BZ726" i="3" s="1"/>
  <c r="CK726" i="3"/>
  <c r="CL726" i="3" s="1"/>
  <c r="CQ726" i="3"/>
  <c r="BY727" i="3"/>
  <c r="BZ727" i="3" s="1"/>
  <c r="CK727" i="3"/>
  <c r="CL727" i="3" s="1"/>
  <c r="CQ727" i="3"/>
  <c r="BY728" i="3"/>
  <c r="BZ728" i="3" s="1"/>
  <c r="CK728" i="3"/>
  <c r="CL728" i="3" s="1"/>
  <c r="CQ728" i="3"/>
  <c r="BY729" i="3"/>
  <c r="BZ729" i="3" s="1"/>
  <c r="CK729" i="3"/>
  <c r="CL729" i="3" s="1"/>
  <c r="CQ729" i="3"/>
  <c r="BY730" i="3"/>
  <c r="BZ730" i="3" s="1"/>
  <c r="CK730" i="3"/>
  <c r="CL730" i="3" s="1"/>
  <c r="CQ730" i="3"/>
  <c r="BY731" i="3"/>
  <c r="BZ731" i="3" s="1"/>
  <c r="CK731" i="3"/>
  <c r="CL731" i="3" s="1"/>
  <c r="CQ731" i="3"/>
  <c r="BY732" i="3"/>
  <c r="BZ732" i="3" s="1"/>
  <c r="CK732" i="3"/>
  <c r="CL732" i="3" s="1"/>
  <c r="CQ732" i="3"/>
  <c r="BY733" i="3"/>
  <c r="BZ733" i="3" s="1"/>
  <c r="CK733" i="3"/>
  <c r="CL733" i="3" s="1"/>
  <c r="CQ733" i="3"/>
  <c r="BY734" i="3"/>
  <c r="BZ734" i="3" s="1"/>
  <c r="CK734" i="3"/>
  <c r="CL734" i="3" s="1"/>
  <c r="CQ734" i="3"/>
  <c r="BY735" i="3"/>
  <c r="BZ735" i="3" s="1"/>
  <c r="CK735" i="3"/>
  <c r="CL735" i="3" s="1"/>
  <c r="CQ735" i="3"/>
  <c r="BY736" i="3"/>
  <c r="BZ736" i="3" s="1"/>
  <c r="CK736" i="3"/>
  <c r="CL736" i="3" s="1"/>
  <c r="CQ736" i="3"/>
  <c r="BY737" i="3"/>
  <c r="BZ737" i="3" s="1"/>
  <c r="CK737" i="3"/>
  <c r="CL737" i="3" s="1"/>
  <c r="CQ737" i="3"/>
  <c r="BY740" i="3"/>
  <c r="BZ740" i="3" s="1"/>
  <c r="CK740" i="3"/>
  <c r="CL740" i="3" s="1"/>
  <c r="CQ740" i="3"/>
  <c r="BY741" i="3"/>
  <c r="BZ741" i="3" s="1"/>
  <c r="CK741" i="3"/>
  <c r="CL741" i="3" s="1"/>
  <c r="CQ741" i="3"/>
  <c r="BY742" i="3"/>
  <c r="BZ742" i="3" s="1"/>
  <c r="CK742" i="3"/>
  <c r="CL742" i="3" s="1"/>
  <c r="CQ742" i="3"/>
  <c r="BY743" i="3"/>
  <c r="BZ743" i="3" s="1"/>
  <c r="CK743" i="3"/>
  <c r="CL743" i="3" s="1"/>
  <c r="CQ743" i="3"/>
  <c r="BY744" i="3"/>
  <c r="BZ744" i="3" s="1"/>
  <c r="CK744" i="3"/>
  <c r="CL744" i="3" s="1"/>
  <c r="CQ744" i="3"/>
  <c r="BY745" i="3"/>
  <c r="BZ745" i="3" s="1"/>
  <c r="CK745" i="3"/>
  <c r="CL745" i="3" s="1"/>
  <c r="CQ745" i="3"/>
  <c r="BY746" i="3"/>
  <c r="BZ746" i="3" s="1"/>
  <c r="CK746" i="3"/>
  <c r="CL746" i="3" s="1"/>
  <c r="CQ746" i="3"/>
  <c r="BY747" i="3"/>
  <c r="BZ747" i="3" s="1"/>
  <c r="CK747" i="3"/>
  <c r="CL747" i="3" s="1"/>
  <c r="CQ747" i="3"/>
  <c r="BY748" i="3"/>
  <c r="BZ748" i="3" s="1"/>
  <c r="CK748" i="3"/>
  <c r="CL748" i="3" s="1"/>
  <c r="CQ748" i="3"/>
  <c r="BY749" i="3"/>
  <c r="BZ749" i="3" s="1"/>
  <c r="CK749" i="3"/>
  <c r="CL749" i="3" s="1"/>
  <c r="CQ749" i="3"/>
  <c r="BY750" i="3"/>
  <c r="BZ750" i="3" s="1"/>
  <c r="CK750" i="3"/>
  <c r="CL750" i="3" s="1"/>
  <c r="CQ750" i="3"/>
  <c r="BY751" i="3"/>
  <c r="BZ751" i="3" s="1"/>
  <c r="CK751" i="3"/>
  <c r="CL751" i="3" s="1"/>
  <c r="CQ751" i="3"/>
  <c r="BY752" i="3"/>
  <c r="BZ752" i="3" s="1"/>
  <c r="CK752" i="3"/>
  <c r="CL752" i="3" s="1"/>
  <c r="CQ752" i="3"/>
  <c r="BZ753" i="3"/>
  <c r="CL753" i="3"/>
  <c r="CQ753" i="3"/>
  <c r="BZ754" i="3"/>
  <c r="CL754" i="3"/>
  <c r="CQ754" i="3"/>
  <c r="BZ755" i="3"/>
  <c r="CL755" i="3"/>
  <c r="CQ755" i="3"/>
  <c r="BZ756" i="3"/>
  <c r="CL756" i="3"/>
  <c r="CQ756" i="3"/>
  <c r="BZ757" i="3"/>
  <c r="CL757" i="3"/>
  <c r="CQ757" i="3"/>
  <c r="BZ758" i="3"/>
  <c r="CL758" i="3"/>
  <c r="CQ758" i="3"/>
  <c r="BZ759" i="3"/>
  <c r="CL759" i="3"/>
  <c r="CQ759" i="3"/>
  <c r="BZ760" i="3"/>
  <c r="CL760" i="3"/>
  <c r="CQ760" i="3"/>
  <c r="BZ761" i="3"/>
  <c r="CL761" i="3"/>
  <c r="CQ761" i="3"/>
  <c r="BZ772" i="3"/>
  <c r="CL772" i="3"/>
  <c r="CQ772" i="3"/>
  <c r="BZ773" i="3"/>
  <c r="CL773" i="3"/>
  <c r="CQ773" i="3"/>
  <c r="BZ774" i="3"/>
  <c r="CL774" i="3"/>
  <c r="CQ774" i="3"/>
  <c r="BZ775" i="3"/>
  <c r="CL775" i="3"/>
  <c r="CQ775" i="3"/>
  <c r="BZ776" i="3"/>
  <c r="CL776" i="3"/>
  <c r="CQ776" i="3"/>
  <c r="BZ777" i="3"/>
  <c r="CL777" i="3"/>
  <c r="CQ777" i="3"/>
  <c r="BZ778" i="3"/>
  <c r="CL778" i="3"/>
  <c r="CQ778" i="3"/>
  <c r="BZ779" i="3"/>
  <c r="CL779" i="3"/>
  <c r="CQ779" i="3"/>
  <c r="BZ780" i="3"/>
  <c r="CL780" i="3"/>
  <c r="CQ780" i="3"/>
  <c r="BZ781" i="3"/>
  <c r="CL781" i="3"/>
  <c r="CQ781" i="3"/>
  <c r="BZ782" i="3"/>
  <c r="CL782" i="3"/>
  <c r="CQ782" i="3"/>
  <c r="BZ783" i="3"/>
  <c r="CL783" i="3"/>
  <c r="CQ783" i="3"/>
  <c r="BZ784" i="3"/>
  <c r="CL784" i="3"/>
  <c r="CQ784" i="3"/>
  <c r="BZ785" i="3"/>
  <c r="CL785" i="3"/>
  <c r="CQ785" i="3"/>
  <c r="BZ786" i="3"/>
  <c r="CL786" i="3"/>
  <c r="CQ786" i="3"/>
  <c r="BZ787" i="3"/>
  <c r="CL787" i="3"/>
  <c r="CQ787" i="3"/>
  <c r="BZ788" i="3"/>
  <c r="CL788" i="3"/>
  <c r="CQ788" i="3"/>
  <c r="BZ789" i="3"/>
  <c r="CL789" i="3"/>
  <c r="CQ789" i="3"/>
  <c r="BZ790" i="3"/>
  <c r="CL790" i="3"/>
  <c r="CQ790" i="3"/>
  <c r="BZ791" i="3"/>
  <c r="CL791" i="3"/>
  <c r="CQ791" i="3"/>
  <c r="BY792" i="3"/>
  <c r="BZ792" i="3" s="1"/>
  <c r="CK792" i="3"/>
  <c r="CL792" i="3" s="1"/>
  <c r="CQ792" i="3"/>
  <c r="BY793" i="3"/>
  <c r="BZ793" i="3" s="1"/>
  <c r="CK793" i="3"/>
  <c r="CL793" i="3" s="1"/>
  <c r="CQ793" i="3"/>
  <c r="BY794" i="3"/>
  <c r="BZ794" i="3" s="1"/>
  <c r="CK794" i="3"/>
  <c r="CL794" i="3" s="1"/>
  <c r="CQ794" i="3"/>
  <c r="BY795" i="3"/>
  <c r="BZ795" i="3" s="1"/>
  <c r="CK795" i="3"/>
  <c r="CL795" i="3" s="1"/>
  <c r="CQ795" i="3"/>
  <c r="BZ796" i="3"/>
  <c r="CQ796" i="3"/>
  <c r="BZ797" i="3"/>
  <c r="CL797" i="3"/>
  <c r="CQ797" i="3"/>
  <c r="BZ798" i="3"/>
  <c r="CL798" i="3"/>
  <c r="CQ798" i="3"/>
  <c r="BZ799" i="3"/>
  <c r="CL799" i="3"/>
  <c r="CQ799" i="3"/>
  <c r="BZ800" i="3"/>
  <c r="CL800" i="3"/>
  <c r="CQ800" i="3"/>
  <c r="BZ801" i="3"/>
  <c r="CL801" i="3"/>
  <c r="CQ801" i="3"/>
  <c r="BZ802" i="3"/>
  <c r="CL802" i="3"/>
  <c r="CQ802" i="3"/>
  <c r="BZ803" i="3"/>
  <c r="CL803" i="3"/>
  <c r="CQ803" i="3"/>
  <c r="BZ804" i="3"/>
  <c r="CL804" i="3"/>
  <c r="CQ804" i="3"/>
  <c r="BZ805" i="3"/>
  <c r="CL805" i="3"/>
  <c r="CQ805" i="3"/>
  <c r="BZ806" i="3"/>
  <c r="CL806" i="3"/>
  <c r="CQ806" i="3"/>
  <c r="BZ807" i="3"/>
  <c r="CL807" i="3"/>
  <c r="CQ807" i="3"/>
  <c r="BZ808" i="3"/>
  <c r="CL808" i="3"/>
  <c r="CQ808" i="3"/>
  <c r="BZ809" i="3"/>
  <c r="CL809" i="3"/>
  <c r="CQ809" i="3"/>
  <c r="BZ810" i="3"/>
  <c r="CL810" i="3"/>
  <c r="CQ810" i="3"/>
  <c r="BZ811" i="3"/>
  <c r="CL811" i="3"/>
  <c r="CQ811" i="3"/>
  <c r="BZ820" i="3"/>
  <c r="CL820" i="3"/>
  <c r="CQ820" i="3"/>
  <c r="BZ821" i="3"/>
  <c r="CL821" i="3"/>
  <c r="CQ821" i="3"/>
  <c r="BZ822" i="3"/>
  <c r="CL822" i="3"/>
  <c r="CQ822" i="3"/>
  <c r="BZ823" i="3"/>
  <c r="CL823" i="3"/>
  <c r="CQ823" i="3"/>
  <c r="BZ824" i="3"/>
  <c r="CL824" i="3"/>
  <c r="CQ824" i="3"/>
  <c r="BZ825" i="3"/>
  <c r="CL825" i="3"/>
  <c r="CQ825" i="3"/>
  <c r="BZ826" i="3"/>
  <c r="CL826" i="3"/>
  <c r="CQ826" i="3"/>
  <c r="BZ827" i="3"/>
  <c r="CL827" i="3"/>
  <c r="CQ827" i="3"/>
  <c r="BZ828" i="3"/>
  <c r="CL828" i="3"/>
  <c r="CQ828" i="3"/>
  <c r="BZ829" i="3"/>
  <c r="CL829" i="3"/>
  <c r="CQ829" i="3"/>
  <c r="BZ830" i="3"/>
  <c r="CL830" i="3"/>
  <c r="CQ830" i="3"/>
  <c r="BZ831" i="3"/>
  <c r="CL831" i="3"/>
  <c r="CQ831" i="3"/>
  <c r="BZ832" i="3"/>
  <c r="CL832" i="3"/>
  <c r="CQ832" i="3"/>
  <c r="BZ833" i="3"/>
  <c r="CL833" i="3"/>
  <c r="CQ833" i="3"/>
  <c r="BZ834" i="3"/>
  <c r="CL834" i="3"/>
  <c r="CQ834" i="3"/>
  <c r="BZ835" i="3"/>
  <c r="CL835" i="3"/>
  <c r="CQ835" i="3"/>
  <c r="BZ836" i="3"/>
  <c r="CL836" i="3"/>
  <c r="CQ836" i="3"/>
  <c r="BZ837" i="3"/>
  <c r="CL837" i="3"/>
  <c r="CQ837" i="3"/>
  <c r="BZ838" i="3"/>
  <c r="CL838" i="3"/>
  <c r="CQ838" i="3"/>
  <c r="BZ839" i="3"/>
  <c r="CL839" i="3"/>
  <c r="CQ839" i="3"/>
  <c r="BZ840" i="3"/>
  <c r="CL840" i="3"/>
  <c r="CQ840" i="3"/>
  <c r="BZ841" i="3"/>
  <c r="CL841" i="3"/>
  <c r="CQ841" i="3"/>
  <c r="BZ842" i="3"/>
  <c r="CL842" i="3"/>
  <c r="CQ842" i="3"/>
  <c r="BZ843" i="3"/>
  <c r="CL843" i="3"/>
  <c r="CQ843" i="3"/>
  <c r="BZ844" i="3"/>
  <c r="CL844" i="3"/>
  <c r="CQ844" i="3"/>
  <c r="BZ845" i="3"/>
  <c r="CL845" i="3"/>
  <c r="CQ845" i="3"/>
  <c r="BZ846" i="3"/>
  <c r="CL846" i="3"/>
  <c r="CQ846" i="3"/>
  <c r="BZ847" i="3"/>
  <c r="CL847" i="3"/>
  <c r="CQ847" i="3"/>
  <c r="BZ848" i="3"/>
  <c r="CL848" i="3"/>
  <c r="CQ848" i="3"/>
  <c r="BZ849" i="3"/>
  <c r="CL849" i="3"/>
  <c r="CQ849" i="3"/>
  <c r="BZ850" i="3"/>
  <c r="CL850" i="3"/>
  <c r="CQ850" i="3"/>
  <c r="BZ851" i="3"/>
  <c r="CL851" i="3"/>
  <c r="CQ851" i="3"/>
  <c r="BZ852" i="3"/>
  <c r="CL852" i="3"/>
  <c r="CQ852" i="3"/>
  <c r="BZ853" i="3"/>
  <c r="CL853" i="3"/>
  <c r="CQ853" i="3"/>
  <c r="BZ854" i="3"/>
  <c r="CL854" i="3"/>
  <c r="CQ854" i="3"/>
  <c r="BZ855" i="3"/>
  <c r="CL855" i="3"/>
  <c r="CQ855" i="3"/>
  <c r="BZ856" i="3"/>
  <c r="CL856" i="3"/>
  <c r="CQ856" i="3"/>
  <c r="BZ857" i="3"/>
  <c r="CL857" i="3"/>
  <c r="CQ857" i="3"/>
  <c r="BZ858" i="3"/>
  <c r="CL858" i="3"/>
  <c r="CQ858" i="3"/>
  <c r="BZ859" i="3"/>
  <c r="CL859" i="3"/>
  <c r="CQ859" i="3"/>
  <c r="BZ860" i="3"/>
  <c r="CL860" i="3"/>
  <c r="CQ860" i="3"/>
  <c r="BZ861" i="3"/>
  <c r="CL861" i="3"/>
  <c r="CQ861" i="3"/>
  <c r="BZ862" i="3"/>
  <c r="CL862" i="3"/>
  <c r="CQ862" i="3"/>
  <c r="BZ863" i="3"/>
  <c r="CL863" i="3"/>
  <c r="CQ863" i="3"/>
  <c r="BZ864" i="3"/>
  <c r="CL864" i="3"/>
  <c r="CQ864" i="3"/>
  <c r="BZ865" i="3"/>
  <c r="CL865" i="3"/>
  <c r="CQ865" i="3"/>
  <c r="BZ866" i="3"/>
  <c r="CL866" i="3"/>
  <c r="CQ866" i="3"/>
  <c r="BZ867" i="3"/>
  <c r="CL867" i="3"/>
  <c r="CQ867" i="3"/>
  <c r="BZ868" i="3"/>
  <c r="CL868" i="3"/>
  <c r="CQ868" i="3"/>
  <c r="BZ869" i="3"/>
  <c r="CL869" i="3"/>
  <c r="CQ869" i="3"/>
  <c r="BZ870" i="3"/>
  <c r="CL870" i="3"/>
  <c r="CQ870" i="3"/>
  <c r="BZ871" i="3"/>
  <c r="CL871" i="3"/>
  <c r="CQ871" i="3"/>
  <c r="BZ872" i="3"/>
  <c r="CL872" i="3"/>
  <c r="CQ872" i="3"/>
  <c r="BZ873" i="3"/>
  <c r="CL873" i="3"/>
  <c r="CQ873" i="3"/>
  <c r="BZ874" i="3"/>
  <c r="CL874" i="3"/>
  <c r="CQ874" i="3"/>
  <c r="BZ875" i="3"/>
  <c r="CL875" i="3"/>
  <c r="CQ875" i="3"/>
  <c r="BZ876" i="3"/>
  <c r="CL876" i="3"/>
  <c r="CQ876" i="3"/>
  <c r="BZ877" i="3"/>
  <c r="CL877" i="3"/>
  <c r="CQ877" i="3"/>
  <c r="BZ878" i="3"/>
  <c r="CL878" i="3"/>
  <c r="CQ878" i="3"/>
  <c r="BZ879" i="3"/>
  <c r="CL879" i="3"/>
  <c r="CQ879" i="3"/>
  <c r="BY880" i="3"/>
  <c r="BZ880" i="3" s="1"/>
  <c r="CK880" i="3"/>
  <c r="CL880" i="3" s="1"/>
  <c r="CQ880" i="3"/>
  <c r="BY881" i="3"/>
  <c r="BZ881" i="3" s="1"/>
  <c r="CK881" i="3"/>
  <c r="CL881" i="3" s="1"/>
  <c r="CQ881" i="3"/>
  <c r="BY882" i="3"/>
  <c r="BZ882" i="3" s="1"/>
  <c r="CK882" i="3"/>
  <c r="CL882" i="3" s="1"/>
  <c r="CQ882" i="3"/>
  <c r="BY883" i="3"/>
  <c r="BZ883" i="3" s="1"/>
  <c r="CK883" i="3"/>
  <c r="CL883" i="3" s="1"/>
  <c r="CQ883" i="3"/>
  <c r="BY884" i="3"/>
  <c r="BZ884" i="3" s="1"/>
  <c r="CK884" i="3"/>
  <c r="CL884" i="3" s="1"/>
  <c r="CQ884" i="3"/>
  <c r="BY885" i="3"/>
  <c r="BZ885" i="3" s="1"/>
  <c r="CK885" i="3"/>
  <c r="CL885" i="3" s="1"/>
  <c r="CQ885" i="3"/>
  <c r="BY886" i="3"/>
  <c r="BZ886" i="3" s="1"/>
  <c r="CK886" i="3"/>
  <c r="CL886" i="3" s="1"/>
  <c r="CQ886" i="3"/>
  <c r="BY887" i="3"/>
  <c r="BZ887" i="3" s="1"/>
  <c r="CK887" i="3"/>
  <c r="CL887" i="3" s="1"/>
  <c r="CQ887" i="3"/>
  <c r="BY888" i="3"/>
  <c r="BZ888" i="3" s="1"/>
  <c r="CK888" i="3"/>
  <c r="CL888" i="3" s="1"/>
  <c r="CQ888" i="3"/>
  <c r="BY889" i="3"/>
  <c r="BZ889" i="3" s="1"/>
  <c r="CK889" i="3"/>
  <c r="CL889" i="3" s="1"/>
  <c r="CQ889" i="3"/>
  <c r="BY890" i="3"/>
  <c r="BZ890" i="3" s="1"/>
  <c r="CK890" i="3"/>
  <c r="CL890" i="3" s="1"/>
  <c r="CQ890" i="3"/>
  <c r="BZ927" i="3"/>
  <c r="CL927" i="3"/>
  <c r="CQ927" i="3"/>
  <c r="BZ928" i="3"/>
  <c r="CL928" i="3"/>
  <c r="CQ928" i="3"/>
  <c r="BZ929" i="3"/>
  <c r="CL929" i="3"/>
  <c r="CQ929" i="3"/>
  <c r="BZ930" i="3"/>
  <c r="CL930" i="3"/>
  <c r="CQ930" i="3"/>
  <c r="BZ931" i="3"/>
  <c r="CL931" i="3"/>
  <c r="CQ931" i="3"/>
  <c r="BZ932" i="3"/>
  <c r="CL932" i="3"/>
  <c r="CQ932" i="3"/>
  <c r="BZ933" i="3"/>
  <c r="CL933" i="3"/>
  <c r="CQ933" i="3"/>
  <c r="BZ934" i="3"/>
  <c r="CL934" i="3"/>
  <c r="CQ934" i="3"/>
  <c r="BZ935" i="3"/>
  <c r="CL935" i="3"/>
  <c r="CQ935" i="3"/>
  <c r="BZ936" i="3"/>
  <c r="CL936" i="3"/>
  <c r="CQ936" i="3"/>
  <c r="BZ937" i="3"/>
  <c r="CL937" i="3"/>
  <c r="CQ937" i="3"/>
  <c r="BZ938" i="3"/>
  <c r="CL938" i="3"/>
  <c r="CQ938" i="3"/>
  <c r="BZ939" i="3"/>
  <c r="CL939" i="3"/>
  <c r="CQ939" i="3"/>
  <c r="BZ940" i="3"/>
  <c r="CL940" i="3"/>
  <c r="CQ940" i="3"/>
  <c r="BZ941" i="3"/>
  <c r="CL941" i="3"/>
  <c r="CQ941" i="3"/>
  <c r="BZ942" i="3"/>
  <c r="CL942" i="3"/>
  <c r="CQ942" i="3"/>
  <c r="BZ943" i="3"/>
  <c r="CL943" i="3"/>
  <c r="CQ943" i="3"/>
  <c r="BZ944" i="3"/>
  <c r="CL944" i="3"/>
  <c r="CQ944" i="3"/>
  <c r="BZ945" i="3"/>
  <c r="CL945" i="3"/>
  <c r="CQ945" i="3"/>
  <c r="BZ946" i="3"/>
  <c r="CL946" i="3"/>
  <c r="CQ946" i="3"/>
  <c r="BZ947" i="3"/>
  <c r="CL947" i="3"/>
  <c r="CQ947" i="3"/>
  <c r="BZ948" i="3"/>
  <c r="CL948" i="3"/>
  <c r="CQ948" i="3"/>
  <c r="BZ949" i="3"/>
  <c r="CL949" i="3"/>
  <c r="CQ949" i="3"/>
  <c r="BZ950" i="3"/>
  <c r="CL950" i="3"/>
  <c r="CQ950" i="3"/>
  <c r="BZ951" i="3"/>
  <c r="CL951" i="3"/>
  <c r="CQ951" i="3"/>
  <c r="BZ952" i="3"/>
  <c r="CL952" i="3"/>
  <c r="CQ952" i="3"/>
  <c r="BZ953" i="3"/>
  <c r="CL953" i="3"/>
  <c r="CQ953" i="3"/>
  <c r="BZ954" i="3"/>
  <c r="CL954" i="3"/>
  <c r="CQ954" i="3"/>
  <c r="BZ955" i="3"/>
  <c r="CL955" i="3"/>
  <c r="CQ955" i="3"/>
  <c r="BZ956" i="3"/>
  <c r="CL956" i="3"/>
  <c r="CQ956" i="3"/>
  <c r="BZ957" i="3"/>
  <c r="CL957" i="3"/>
  <c r="CQ957" i="3"/>
  <c r="BZ958" i="3"/>
  <c r="CL958" i="3"/>
  <c r="CQ958" i="3"/>
  <c r="BZ959" i="3"/>
  <c r="CL959" i="3"/>
  <c r="CQ959" i="3"/>
  <c r="BZ960" i="3"/>
  <c r="CL960" i="3"/>
  <c r="CQ960" i="3"/>
  <c r="BZ961" i="3"/>
  <c r="CL961" i="3"/>
  <c r="CQ961" i="3"/>
  <c r="BZ962" i="3"/>
  <c r="CL962" i="3"/>
  <c r="CQ962" i="3"/>
  <c r="BZ963" i="3"/>
  <c r="CL963" i="3"/>
  <c r="CQ963" i="3"/>
  <c r="BZ964" i="3"/>
  <c r="CL964" i="3"/>
  <c r="CQ964" i="3"/>
  <c r="BZ965" i="3"/>
  <c r="CL965" i="3"/>
  <c r="CQ965" i="3"/>
  <c r="BZ966" i="3"/>
  <c r="CL966" i="3"/>
  <c r="CQ966" i="3"/>
  <c r="BZ967" i="3"/>
  <c r="CL967" i="3"/>
  <c r="CQ967" i="3"/>
  <c r="BZ968" i="3"/>
  <c r="CL968" i="3"/>
  <c r="CQ968" i="3"/>
  <c r="BZ969" i="3"/>
  <c r="CL969" i="3"/>
  <c r="CQ969" i="3"/>
  <c r="BZ970" i="3"/>
  <c r="CL970" i="3"/>
  <c r="CQ970" i="3"/>
  <c r="BZ971" i="3"/>
  <c r="CL971" i="3"/>
  <c r="CQ971" i="3"/>
  <c r="BZ972" i="3"/>
  <c r="CL972" i="3"/>
  <c r="CQ972" i="3"/>
  <c r="BZ973" i="3"/>
  <c r="CL973" i="3"/>
  <c r="CQ973" i="3"/>
  <c r="BZ974" i="3"/>
  <c r="CL974" i="3"/>
  <c r="CQ974" i="3"/>
  <c r="BZ975" i="3"/>
  <c r="CL975" i="3"/>
  <c r="CQ975" i="3"/>
  <c r="BZ976" i="3"/>
  <c r="CL976" i="3"/>
  <c r="CQ976" i="3"/>
  <c r="BZ977" i="3"/>
  <c r="CL977" i="3"/>
  <c r="CQ977" i="3"/>
  <c r="BZ978" i="3"/>
  <c r="CL978" i="3"/>
  <c r="CQ978" i="3"/>
  <c r="BZ979" i="3"/>
  <c r="CL979" i="3"/>
  <c r="CQ979" i="3"/>
  <c r="BZ980" i="3"/>
  <c r="CL980" i="3"/>
  <c r="CQ980" i="3"/>
  <c r="BZ981" i="3"/>
  <c r="CL981" i="3"/>
  <c r="CQ981" i="3"/>
  <c r="BZ982" i="3"/>
  <c r="CL982" i="3"/>
  <c r="CQ982" i="3"/>
  <c r="BZ983" i="3"/>
  <c r="CL983" i="3"/>
  <c r="CQ983" i="3"/>
  <c r="BZ984" i="3"/>
  <c r="CL984" i="3"/>
  <c r="CQ984" i="3"/>
  <c r="BZ985" i="3"/>
  <c r="CL985" i="3"/>
  <c r="CQ985" i="3"/>
  <c r="BZ986" i="3"/>
  <c r="CL986" i="3"/>
  <c r="CQ986" i="3"/>
  <c r="BZ987" i="3"/>
  <c r="CL987" i="3"/>
  <c r="CQ987" i="3"/>
  <c r="BZ988" i="3"/>
  <c r="CL988" i="3"/>
  <c r="CQ988" i="3"/>
  <c r="BZ989" i="3"/>
  <c r="CL989" i="3"/>
  <c r="CQ989" i="3"/>
  <c r="BZ990" i="3"/>
  <c r="CL990" i="3"/>
  <c r="CQ990" i="3"/>
  <c r="BZ991" i="3"/>
  <c r="CL991" i="3"/>
  <c r="CQ991" i="3"/>
  <c r="BZ992" i="3"/>
  <c r="CL992" i="3"/>
  <c r="CQ992" i="3"/>
  <c r="BZ993" i="3"/>
  <c r="CL993" i="3"/>
  <c r="CQ993" i="3"/>
  <c r="BZ994" i="3"/>
  <c r="CL994" i="3"/>
  <c r="CQ994" i="3"/>
  <c r="BZ995" i="3"/>
  <c r="CL995" i="3"/>
  <c r="CQ995" i="3"/>
  <c r="BZ996" i="3"/>
  <c r="CL996" i="3"/>
  <c r="CQ996" i="3"/>
  <c r="BZ997" i="3"/>
  <c r="CL997" i="3"/>
  <c r="CQ997" i="3"/>
  <c r="BZ998" i="3"/>
  <c r="CL998" i="3"/>
  <c r="CQ998" i="3"/>
  <c r="BZ999" i="3"/>
  <c r="CL999" i="3"/>
  <c r="CQ999" i="3"/>
  <c r="BZ1000" i="3"/>
  <c r="CL1000" i="3"/>
  <c r="CQ1000" i="3"/>
  <c r="BZ1001" i="3"/>
  <c r="CL1001" i="3"/>
  <c r="CQ1001" i="3"/>
  <c r="BZ1002" i="3"/>
  <c r="CL1002" i="3"/>
  <c r="CQ1002" i="3"/>
  <c r="BZ1003" i="3"/>
  <c r="CL1003" i="3"/>
  <c r="CQ1003" i="3"/>
  <c r="BZ1004" i="3"/>
  <c r="CL1004" i="3"/>
  <c r="CQ1004" i="3"/>
  <c r="BZ1005" i="3"/>
  <c r="CL1005" i="3"/>
  <c r="CQ1005" i="3"/>
  <c r="BZ1006" i="3"/>
  <c r="CL1006" i="3"/>
  <c r="CQ1006" i="3"/>
  <c r="BZ1007" i="3"/>
  <c r="CL1007" i="3"/>
  <c r="CQ1007" i="3"/>
  <c r="BZ1008" i="3"/>
  <c r="CL1008" i="3"/>
  <c r="CQ1008" i="3"/>
  <c r="BZ1009" i="3"/>
  <c r="CL1009" i="3"/>
  <c r="CQ1009" i="3"/>
  <c r="BZ1010" i="3"/>
  <c r="CL1010" i="3"/>
  <c r="CQ1010" i="3"/>
  <c r="BZ1011" i="3"/>
  <c r="CL1011" i="3"/>
  <c r="CQ1011" i="3"/>
  <c r="BZ1012" i="3"/>
  <c r="CL1012" i="3"/>
  <c r="CQ1012" i="3"/>
  <c r="BZ1013" i="3"/>
  <c r="CL1013" i="3"/>
  <c r="CQ1013" i="3"/>
  <c r="BZ1014" i="3"/>
  <c r="CL1014" i="3"/>
  <c r="CQ1014" i="3"/>
  <c r="BZ1015" i="3"/>
  <c r="CL1015" i="3"/>
  <c r="CQ1015" i="3"/>
  <c r="BZ1016" i="3"/>
  <c r="CL1016" i="3"/>
  <c r="CQ1016" i="3"/>
  <c r="BZ1017" i="3"/>
  <c r="CL1017" i="3"/>
  <c r="CQ1017" i="3"/>
  <c r="BZ1018" i="3"/>
  <c r="CL1018" i="3"/>
  <c r="CQ1018" i="3"/>
  <c r="BZ1019" i="3"/>
  <c r="CL1019" i="3"/>
  <c r="CQ1019" i="3"/>
  <c r="BZ1020" i="3"/>
  <c r="CL1020" i="3"/>
  <c r="CQ1020" i="3"/>
  <c r="BZ1021" i="3"/>
  <c r="CL1021" i="3"/>
  <c r="CQ1021" i="3"/>
  <c r="BZ1022" i="3"/>
  <c r="CL1022" i="3"/>
  <c r="CQ1022" i="3"/>
  <c r="BZ1023" i="3"/>
  <c r="CL1023" i="3"/>
  <c r="CQ1023" i="3"/>
  <c r="BZ1024" i="3"/>
  <c r="CL1024" i="3"/>
  <c r="CQ1024" i="3"/>
  <c r="BZ1025" i="3"/>
  <c r="CL1025" i="3"/>
  <c r="CQ1025" i="3"/>
  <c r="BZ1026" i="3"/>
  <c r="CL1026" i="3"/>
  <c r="CQ1026" i="3"/>
  <c r="BZ1027" i="3"/>
  <c r="CL1027" i="3"/>
  <c r="CQ1027" i="3"/>
  <c r="BZ1028" i="3"/>
  <c r="CL1028" i="3"/>
  <c r="CQ1028" i="3"/>
  <c r="BZ1029" i="3"/>
  <c r="CL1029" i="3"/>
  <c r="CQ1029" i="3"/>
  <c r="BZ1030" i="3"/>
  <c r="CL1030" i="3"/>
  <c r="CQ1030" i="3"/>
  <c r="BZ1031" i="3"/>
  <c r="CL1031" i="3"/>
  <c r="CQ1031" i="3"/>
  <c r="BZ1032" i="3"/>
  <c r="CL1032" i="3"/>
  <c r="CQ1032" i="3"/>
  <c r="BZ1033" i="3"/>
  <c r="CL1033" i="3"/>
  <c r="CQ1033" i="3"/>
  <c r="BZ1034" i="3"/>
  <c r="CL1034" i="3"/>
  <c r="CQ1034" i="3"/>
  <c r="BZ1035" i="3"/>
  <c r="CL1035" i="3"/>
  <c r="CQ1035" i="3"/>
  <c r="BZ1036" i="3"/>
  <c r="CL1036" i="3"/>
  <c r="CQ1036" i="3"/>
  <c r="BZ1037" i="3"/>
  <c r="CL1037" i="3"/>
  <c r="CQ1037" i="3"/>
  <c r="BZ1038" i="3"/>
  <c r="CL1038" i="3"/>
  <c r="CQ1038" i="3"/>
  <c r="BZ1039" i="3"/>
  <c r="CL1039" i="3"/>
  <c r="CQ1039" i="3"/>
  <c r="BZ1040" i="3"/>
  <c r="CL1040" i="3"/>
  <c r="CQ1040" i="3"/>
  <c r="BZ1041" i="3"/>
  <c r="CL1041" i="3"/>
  <c r="CQ1041" i="3"/>
  <c r="BZ1042" i="3"/>
  <c r="CL1042" i="3"/>
  <c r="CQ1042" i="3"/>
  <c r="BZ1043" i="3"/>
  <c r="CL1043" i="3"/>
  <c r="CQ1043" i="3"/>
  <c r="BZ1044" i="3"/>
  <c r="CL1044" i="3"/>
  <c r="CQ1044" i="3"/>
  <c r="BZ1045" i="3"/>
  <c r="CL1045" i="3"/>
  <c r="CQ1045" i="3"/>
  <c r="BZ1046" i="3"/>
  <c r="CL1046" i="3"/>
  <c r="CQ1046" i="3"/>
  <c r="BZ1047" i="3"/>
  <c r="CL1047" i="3"/>
  <c r="CQ1047" i="3"/>
  <c r="BZ1048" i="3"/>
  <c r="CL1048" i="3"/>
  <c r="CQ1048" i="3"/>
  <c r="BZ1049" i="3"/>
  <c r="CL1049" i="3"/>
  <c r="CQ1049" i="3"/>
  <c r="BZ1050" i="3"/>
  <c r="CL1050" i="3"/>
  <c r="CQ1050" i="3"/>
  <c r="BZ1051" i="3"/>
  <c r="CL1051" i="3"/>
  <c r="CQ1051" i="3"/>
  <c r="BZ1052" i="3"/>
  <c r="CL1052" i="3"/>
  <c r="CQ1052" i="3"/>
  <c r="BZ1053" i="3"/>
  <c r="CL1053" i="3"/>
  <c r="CQ1053" i="3"/>
  <c r="BZ1054" i="3"/>
  <c r="CL1054" i="3"/>
  <c r="CQ1054" i="3"/>
  <c r="BZ1055" i="3"/>
  <c r="CL1055" i="3"/>
  <c r="CQ1055" i="3"/>
  <c r="BZ1056" i="3"/>
  <c r="CL1056" i="3"/>
  <c r="CQ1056" i="3"/>
  <c r="BZ1057" i="3"/>
  <c r="CL1057" i="3"/>
  <c r="CQ1057" i="3"/>
  <c r="BZ1058" i="3"/>
  <c r="CL1058" i="3"/>
  <c r="CQ1058" i="3"/>
  <c r="BZ1059" i="3"/>
  <c r="CL1059" i="3"/>
  <c r="CQ1059" i="3"/>
  <c r="BZ1060" i="3"/>
  <c r="CL1060" i="3"/>
  <c r="CQ1060" i="3"/>
  <c r="BZ1061" i="3"/>
  <c r="CL1061" i="3"/>
  <c r="CQ1061" i="3"/>
  <c r="BZ1062" i="3"/>
  <c r="CL1062" i="3"/>
  <c r="CQ1062" i="3"/>
  <c r="BZ1063" i="3"/>
  <c r="CL1063" i="3"/>
  <c r="CQ1063" i="3"/>
  <c r="BZ1064" i="3"/>
  <c r="CL1064" i="3"/>
  <c r="CQ1064" i="3"/>
  <c r="BZ1065" i="3"/>
  <c r="CL1065" i="3"/>
  <c r="CQ1065" i="3"/>
  <c r="BZ1066" i="3"/>
  <c r="CL1066" i="3"/>
  <c r="CQ1066" i="3"/>
  <c r="BZ1067" i="3"/>
  <c r="CL1067" i="3"/>
  <c r="CQ1067" i="3"/>
  <c r="BZ1068" i="3"/>
  <c r="CL1068" i="3"/>
  <c r="CQ1068" i="3"/>
  <c r="BZ1069" i="3"/>
  <c r="CL1069" i="3"/>
  <c r="CQ1069" i="3"/>
  <c r="BZ1070" i="3"/>
  <c r="CL1070" i="3"/>
  <c r="CQ1070" i="3"/>
  <c r="BZ1071" i="3"/>
  <c r="CL1071" i="3"/>
  <c r="CQ1071" i="3"/>
  <c r="BZ1072" i="3"/>
  <c r="CL1072" i="3"/>
  <c r="CQ1072" i="3"/>
  <c r="BZ1073" i="3"/>
  <c r="CL1073" i="3"/>
  <c r="CQ1073" i="3"/>
  <c r="BZ1074" i="3"/>
  <c r="CL1074" i="3"/>
  <c r="CQ1074" i="3"/>
  <c r="BZ1075" i="3"/>
  <c r="CL1075" i="3"/>
  <c r="CQ1075" i="3"/>
  <c r="BZ1076" i="3"/>
  <c r="CL1076" i="3"/>
  <c r="CQ1076" i="3"/>
  <c r="BZ1077" i="3"/>
  <c r="CL1077" i="3"/>
  <c r="CQ1077" i="3"/>
  <c r="BZ1078" i="3"/>
  <c r="CL1078" i="3"/>
  <c r="CQ1078" i="3"/>
  <c r="BZ1079" i="3"/>
  <c r="CL1079" i="3"/>
  <c r="CQ1079" i="3"/>
  <c r="BZ1080" i="3"/>
  <c r="CL1080" i="3"/>
  <c r="CQ1080" i="3"/>
  <c r="BZ1081" i="3"/>
  <c r="CL1081" i="3"/>
  <c r="CQ1081" i="3"/>
  <c r="BZ1082" i="3"/>
  <c r="CL1082" i="3"/>
  <c r="CQ1082" i="3"/>
  <c r="BZ1083" i="3"/>
  <c r="CL1083" i="3"/>
  <c r="CQ1083" i="3"/>
  <c r="BZ1084" i="3"/>
  <c r="CL1084" i="3"/>
  <c r="CQ1084" i="3"/>
  <c r="BZ1085" i="3"/>
  <c r="CL1085" i="3"/>
  <c r="CQ1085" i="3"/>
  <c r="BZ1086" i="3"/>
  <c r="CL1086" i="3"/>
  <c r="CQ1086" i="3"/>
  <c r="BZ1087" i="3"/>
  <c r="CL1087" i="3"/>
  <c r="CQ1087" i="3"/>
  <c r="BZ1088" i="3"/>
  <c r="CL1088" i="3"/>
  <c r="CQ1088" i="3"/>
  <c r="BZ1089" i="3"/>
  <c r="CL1089" i="3"/>
  <c r="CQ1089" i="3"/>
  <c r="BZ1090" i="3"/>
  <c r="CL1090" i="3"/>
  <c r="CQ1090" i="3"/>
  <c r="BZ1091" i="3"/>
  <c r="CL1091" i="3"/>
  <c r="CQ1091" i="3"/>
  <c r="BZ1092" i="3"/>
  <c r="CL1092" i="3"/>
  <c r="CQ1092" i="3"/>
  <c r="BZ1093" i="3"/>
  <c r="CL1093" i="3"/>
  <c r="CQ1093" i="3"/>
  <c r="BZ1094" i="3"/>
  <c r="CL1094" i="3"/>
  <c r="CQ1094" i="3"/>
  <c r="BZ1095" i="3"/>
  <c r="CL1095" i="3"/>
  <c r="CQ1095" i="3"/>
  <c r="BZ1096" i="3"/>
  <c r="CL1096" i="3"/>
  <c r="CQ1096" i="3"/>
  <c r="BZ1097" i="3"/>
  <c r="CL1097" i="3"/>
  <c r="CQ1097" i="3"/>
  <c r="BZ1098" i="3"/>
  <c r="CL1098" i="3"/>
  <c r="CQ1098" i="3"/>
  <c r="BZ1099" i="3"/>
  <c r="CL1099" i="3"/>
  <c r="CQ1099" i="3"/>
  <c r="BZ1100" i="3"/>
  <c r="CL1100" i="3"/>
  <c r="CQ1100" i="3"/>
  <c r="BZ1101" i="3"/>
  <c r="CL1101" i="3"/>
  <c r="CQ1101" i="3"/>
  <c r="BZ1102" i="3"/>
  <c r="CL1102" i="3"/>
  <c r="CQ1102" i="3"/>
  <c r="BZ1103" i="3"/>
  <c r="CL1103" i="3"/>
  <c r="CQ1103" i="3"/>
  <c r="BZ1104" i="3"/>
  <c r="CL1104" i="3"/>
  <c r="CQ1104" i="3"/>
  <c r="BZ1105" i="3"/>
  <c r="CL1105" i="3"/>
  <c r="CQ1105" i="3"/>
  <c r="BZ1106" i="3"/>
  <c r="CL1106" i="3"/>
  <c r="CQ1106" i="3"/>
  <c r="BZ1107" i="3"/>
  <c r="CL1107" i="3"/>
  <c r="CQ1107" i="3"/>
  <c r="BZ1108" i="3"/>
  <c r="CL1108" i="3"/>
  <c r="CQ1108" i="3"/>
  <c r="BZ1109" i="3"/>
  <c r="CL1109" i="3"/>
  <c r="CQ1109" i="3"/>
  <c r="BZ1110" i="3"/>
  <c r="CL1110" i="3"/>
  <c r="CQ1110" i="3"/>
  <c r="BZ1111" i="3"/>
  <c r="CL1111" i="3"/>
  <c r="CQ1111" i="3"/>
  <c r="BZ1112" i="3"/>
  <c r="CL1112" i="3"/>
  <c r="CQ1112" i="3"/>
  <c r="BZ1113" i="3"/>
  <c r="CL1113" i="3"/>
  <c r="CQ1113" i="3"/>
  <c r="BZ1114" i="3"/>
  <c r="CL1114" i="3"/>
  <c r="CQ1114" i="3"/>
  <c r="BZ1115" i="3"/>
  <c r="CL1115" i="3"/>
  <c r="CQ1115" i="3"/>
  <c r="BZ1116" i="3"/>
  <c r="CL1116" i="3"/>
  <c r="CQ1116" i="3"/>
  <c r="BZ1117" i="3"/>
  <c r="CL1117" i="3"/>
  <c r="CQ1117" i="3"/>
  <c r="BZ1118" i="3"/>
  <c r="CL1118" i="3"/>
  <c r="CQ1118" i="3"/>
  <c r="BZ1119" i="3"/>
  <c r="CL1119" i="3"/>
  <c r="CQ1119" i="3"/>
  <c r="BZ1120" i="3"/>
  <c r="CL1120" i="3"/>
  <c r="CQ1120" i="3"/>
  <c r="BZ1121" i="3"/>
  <c r="CL1121" i="3"/>
  <c r="CQ1121" i="3"/>
  <c r="BZ1122" i="3"/>
  <c r="CL1122" i="3"/>
  <c r="CQ1122" i="3"/>
  <c r="BZ1123" i="3"/>
  <c r="CL1123" i="3"/>
  <c r="CQ1123" i="3"/>
  <c r="BZ1124" i="3"/>
  <c r="CL1124" i="3"/>
  <c r="CQ1124" i="3"/>
  <c r="BZ1125" i="3"/>
  <c r="CL1125" i="3"/>
  <c r="CQ1125" i="3"/>
  <c r="BZ1126" i="3"/>
  <c r="CL1126" i="3"/>
  <c r="CQ1126" i="3"/>
  <c r="BZ1127" i="3"/>
  <c r="CL1127" i="3"/>
  <c r="CQ1127" i="3"/>
  <c r="BZ1128" i="3"/>
  <c r="CL1128" i="3"/>
  <c r="CQ1128" i="3"/>
  <c r="BZ1129" i="3"/>
  <c r="CL1129" i="3"/>
  <c r="CQ1129" i="3"/>
  <c r="BZ1130" i="3"/>
  <c r="CL1130" i="3"/>
  <c r="CQ1130" i="3"/>
  <c r="BZ1131" i="3"/>
  <c r="CL1131" i="3"/>
  <c r="CQ1131" i="3"/>
  <c r="BZ1132" i="3"/>
  <c r="CL1132" i="3"/>
  <c r="CQ1132" i="3"/>
  <c r="BZ1133" i="3"/>
  <c r="CL1133" i="3"/>
  <c r="CQ1133" i="3"/>
  <c r="BZ1134" i="3"/>
  <c r="CL1134" i="3"/>
  <c r="CQ1134" i="3"/>
  <c r="BZ1135" i="3"/>
  <c r="CL1135" i="3"/>
  <c r="CQ1135" i="3"/>
  <c r="BZ1136" i="3"/>
  <c r="CL1136" i="3"/>
  <c r="CQ1136" i="3"/>
  <c r="BZ1137" i="3"/>
  <c r="CL1137" i="3"/>
  <c r="CQ1137" i="3"/>
  <c r="BZ1138" i="3"/>
  <c r="CL1138" i="3"/>
  <c r="CQ1138" i="3"/>
  <c r="BZ1139" i="3"/>
  <c r="CL1139" i="3"/>
  <c r="CQ1139" i="3"/>
  <c r="BZ1140" i="3"/>
  <c r="CL1140" i="3"/>
  <c r="CQ1140" i="3"/>
  <c r="BZ1141" i="3"/>
  <c r="CL1141" i="3"/>
  <c r="CQ1141" i="3"/>
  <c r="BZ1142" i="3"/>
  <c r="CL1142" i="3"/>
  <c r="CQ1142" i="3"/>
  <c r="BZ1143" i="3"/>
  <c r="CL1143" i="3"/>
  <c r="CQ1143" i="3"/>
  <c r="BZ1144" i="3"/>
  <c r="CL1144" i="3"/>
  <c r="CQ1144" i="3"/>
  <c r="BZ1145" i="3"/>
  <c r="CL1145" i="3"/>
  <c r="CQ1145" i="3"/>
  <c r="BZ1146" i="3"/>
  <c r="CL1146" i="3"/>
  <c r="CQ1146" i="3"/>
  <c r="BZ1147" i="3"/>
  <c r="CL1147" i="3"/>
  <c r="CQ1147" i="3"/>
  <c r="BZ1148" i="3"/>
  <c r="CL1148" i="3"/>
  <c r="CQ1148" i="3"/>
  <c r="BZ1149" i="3"/>
  <c r="CL1149" i="3"/>
  <c r="CQ1149" i="3"/>
  <c r="BZ1150" i="3"/>
  <c r="CL1150" i="3"/>
  <c r="CQ1150" i="3"/>
  <c r="BZ1151" i="3"/>
  <c r="CL1151" i="3"/>
  <c r="CQ1151" i="3"/>
  <c r="BZ1152" i="3"/>
  <c r="CL1152" i="3"/>
  <c r="CQ1152" i="3"/>
  <c r="BZ1153" i="3"/>
  <c r="CL1153" i="3"/>
  <c r="CQ1153" i="3"/>
  <c r="BZ1154" i="3"/>
  <c r="CL1154" i="3"/>
  <c r="CQ1154" i="3"/>
  <c r="BZ1155" i="3"/>
  <c r="CL1155" i="3"/>
  <c r="CQ1155" i="3"/>
  <c r="BZ1156" i="3"/>
  <c r="CL1156" i="3"/>
  <c r="CQ1156" i="3"/>
  <c r="BZ1157" i="3"/>
  <c r="CL1157" i="3"/>
  <c r="CQ1157" i="3"/>
  <c r="BZ1158" i="3"/>
  <c r="CL1158" i="3"/>
  <c r="CQ1158" i="3"/>
  <c r="BZ1159" i="3"/>
  <c r="CL1159" i="3"/>
  <c r="CQ1159" i="3"/>
  <c r="BZ1160" i="3"/>
  <c r="CL1160" i="3"/>
  <c r="CQ1160" i="3"/>
  <c r="BZ1161" i="3"/>
  <c r="CL1161" i="3"/>
  <c r="CQ1161" i="3"/>
  <c r="BZ1162" i="3"/>
  <c r="CL1162" i="3"/>
  <c r="CQ1162" i="3"/>
  <c r="BZ1163" i="3"/>
  <c r="CL1163" i="3"/>
  <c r="CQ1163" i="3"/>
  <c r="BZ1164" i="3"/>
  <c r="CL1164" i="3"/>
  <c r="CQ1164" i="3"/>
  <c r="BZ1165" i="3"/>
  <c r="CL1165" i="3"/>
  <c r="CQ1165" i="3"/>
  <c r="BZ1166" i="3"/>
  <c r="CL1166" i="3"/>
  <c r="CQ1166" i="3"/>
  <c r="BZ1167" i="3"/>
  <c r="CL1167" i="3"/>
  <c r="CQ1167" i="3"/>
  <c r="BZ1168" i="3"/>
  <c r="CL1168" i="3"/>
  <c r="CQ1168" i="3"/>
  <c r="BZ1169" i="3"/>
  <c r="CL1169" i="3"/>
  <c r="CQ1169" i="3"/>
  <c r="BZ1170" i="3"/>
  <c r="CL1170" i="3"/>
  <c r="CQ1170" i="3"/>
  <c r="BZ1171" i="3"/>
  <c r="CL1171" i="3"/>
  <c r="CQ1171" i="3"/>
  <c r="BZ1172" i="3"/>
  <c r="CL1172" i="3"/>
  <c r="CQ1172" i="3"/>
  <c r="BZ1173" i="3"/>
  <c r="CL1173" i="3"/>
  <c r="CQ1173" i="3"/>
  <c r="BZ1174" i="3"/>
  <c r="CL1174" i="3"/>
  <c r="CQ1174" i="3"/>
  <c r="BZ1175" i="3"/>
  <c r="CL1175" i="3"/>
  <c r="CQ1175" i="3"/>
  <c r="BZ1176" i="3"/>
  <c r="CL1176" i="3"/>
  <c r="CQ1176" i="3"/>
  <c r="BZ1177" i="3"/>
  <c r="CL1177" i="3"/>
  <c r="CQ1177" i="3"/>
  <c r="BZ1178" i="3"/>
  <c r="CL1178" i="3"/>
  <c r="CQ1178" i="3"/>
  <c r="BZ1179" i="3"/>
  <c r="CL1179" i="3"/>
  <c r="CQ1179" i="3"/>
  <c r="BZ1180" i="3"/>
  <c r="CL1180" i="3"/>
  <c r="CQ1180" i="3"/>
  <c r="BZ1181" i="3"/>
  <c r="CL1181" i="3"/>
  <c r="CQ1181" i="3"/>
  <c r="BZ1182" i="3"/>
  <c r="CL1182" i="3"/>
  <c r="CQ1182" i="3"/>
  <c r="BZ1183" i="3"/>
  <c r="CL1183" i="3"/>
  <c r="CQ1183" i="3"/>
  <c r="BZ1184" i="3"/>
  <c r="CL1184" i="3"/>
  <c r="CQ1184" i="3"/>
  <c r="BZ1185" i="3"/>
  <c r="CL1185" i="3"/>
  <c r="CQ1185" i="3"/>
  <c r="BZ1186" i="3"/>
  <c r="CL1186" i="3"/>
  <c r="CQ1186" i="3"/>
  <c r="BZ1187" i="3"/>
  <c r="CL1187" i="3"/>
  <c r="CQ1187" i="3"/>
  <c r="BZ1188" i="3"/>
  <c r="CL1188" i="3"/>
  <c r="CQ1188" i="3"/>
  <c r="BZ1189" i="3"/>
  <c r="CL1189" i="3"/>
  <c r="CQ1189" i="3"/>
  <c r="BZ1190" i="3"/>
  <c r="CL1190" i="3"/>
  <c r="CQ1190" i="3"/>
  <c r="BZ1191" i="3"/>
  <c r="CL1191" i="3"/>
  <c r="CQ1191" i="3"/>
  <c r="BZ1192" i="3"/>
  <c r="CL1192" i="3"/>
  <c r="CQ1192" i="3"/>
  <c r="BZ1193" i="3"/>
  <c r="CL1193" i="3"/>
  <c r="CQ1193" i="3"/>
  <c r="BZ1194" i="3"/>
  <c r="CL1194" i="3"/>
  <c r="CQ1194" i="3"/>
  <c r="BZ1195" i="3"/>
  <c r="CL1195" i="3"/>
  <c r="CQ1195" i="3"/>
  <c r="BZ1196" i="3"/>
  <c r="CL1196" i="3"/>
  <c r="CQ1196" i="3"/>
  <c r="BZ1197" i="3"/>
  <c r="CL1197" i="3"/>
  <c r="CQ1197" i="3"/>
  <c r="BZ1198" i="3"/>
  <c r="CL1198" i="3"/>
  <c r="CQ1198" i="3"/>
  <c r="BZ1199" i="3"/>
  <c r="CL1199" i="3"/>
  <c r="CQ1199" i="3"/>
  <c r="BZ1200" i="3"/>
  <c r="CL1200" i="3"/>
  <c r="CQ1200" i="3"/>
  <c r="BZ1201" i="3"/>
  <c r="CL1201" i="3"/>
  <c r="CQ1201" i="3"/>
  <c r="BZ1202" i="3"/>
  <c r="CL1202" i="3"/>
  <c r="CQ1202" i="3"/>
  <c r="BZ1203" i="3"/>
  <c r="CL1203" i="3"/>
  <c r="CQ1203" i="3"/>
  <c r="BZ1204" i="3"/>
  <c r="CL1204" i="3"/>
  <c r="CQ1204" i="3"/>
  <c r="BZ1205" i="3"/>
  <c r="CL1205" i="3"/>
  <c r="CQ1205" i="3"/>
  <c r="BZ1206" i="3"/>
  <c r="CL1206" i="3"/>
  <c r="CQ1206" i="3"/>
  <c r="BZ1207" i="3"/>
  <c r="CL1207" i="3"/>
  <c r="CQ1207" i="3"/>
  <c r="BZ1208" i="3"/>
  <c r="CL1208" i="3"/>
  <c r="CQ1208" i="3"/>
  <c r="BZ1209" i="3"/>
  <c r="CL1209" i="3"/>
  <c r="CQ1209" i="3"/>
  <c r="BZ1210" i="3"/>
  <c r="CL1210" i="3"/>
  <c r="CQ1210" i="3"/>
  <c r="BZ1211" i="3"/>
  <c r="CL1211" i="3"/>
  <c r="CQ1211" i="3"/>
  <c r="BZ1212" i="3"/>
  <c r="CL1212" i="3"/>
  <c r="CQ1212" i="3"/>
  <c r="BZ1213" i="3"/>
  <c r="CL1213" i="3"/>
  <c r="CQ1213" i="3"/>
  <c r="BZ1214" i="3"/>
  <c r="CL1214" i="3"/>
  <c r="CQ1214" i="3"/>
  <c r="BZ1215" i="3"/>
  <c r="CL1215" i="3"/>
  <c r="CQ1215" i="3"/>
  <c r="BZ1216" i="3"/>
  <c r="CL1216" i="3"/>
  <c r="CQ1216" i="3"/>
  <c r="BZ1217" i="3"/>
  <c r="CL1217" i="3"/>
  <c r="CQ1217" i="3"/>
  <c r="BZ1218" i="3"/>
  <c r="CL1218" i="3"/>
  <c r="CQ1218" i="3"/>
  <c r="BZ1219" i="3"/>
  <c r="CL1219" i="3"/>
  <c r="CQ1219" i="3"/>
  <c r="BZ1220" i="3"/>
  <c r="CL1220" i="3"/>
  <c r="CQ1220" i="3"/>
  <c r="BZ1221" i="3"/>
  <c r="CL1221" i="3"/>
  <c r="CQ1221" i="3"/>
  <c r="BZ1222" i="3"/>
  <c r="CL1222" i="3"/>
  <c r="CQ1222" i="3"/>
  <c r="BZ1223" i="3"/>
  <c r="CL1223" i="3"/>
  <c r="CQ1223" i="3"/>
  <c r="BZ1224" i="3"/>
  <c r="CL1224" i="3"/>
  <c r="CQ1224" i="3"/>
  <c r="BZ1225" i="3"/>
  <c r="CP1225" i="3" s="1"/>
  <c r="CQ1225" i="3"/>
  <c r="BZ1226" i="3"/>
  <c r="CL1226" i="3"/>
  <c r="CQ1226" i="3"/>
  <c r="BZ1227" i="3"/>
  <c r="CL1227" i="3"/>
  <c r="CQ1227" i="3"/>
  <c r="BZ1228" i="3"/>
  <c r="CL1228" i="3"/>
  <c r="CQ1228" i="3"/>
  <c r="BZ1229" i="3"/>
  <c r="CL1229" i="3"/>
  <c r="CQ1229" i="3"/>
  <c r="BZ1230" i="3"/>
  <c r="CL1230" i="3"/>
  <c r="CQ1230" i="3"/>
  <c r="BZ1231" i="3"/>
  <c r="CL1231" i="3"/>
  <c r="CQ1231" i="3"/>
  <c r="BZ1232" i="3"/>
  <c r="CL1232" i="3"/>
  <c r="CQ1232" i="3"/>
  <c r="BZ1233" i="3"/>
  <c r="CL1233" i="3"/>
  <c r="CQ1233" i="3"/>
  <c r="BZ1234" i="3"/>
  <c r="CL1234" i="3"/>
  <c r="CQ1234" i="3"/>
  <c r="BZ1235" i="3"/>
  <c r="CL1235" i="3"/>
  <c r="CQ1235" i="3"/>
  <c r="BZ1236" i="3"/>
  <c r="CL1236" i="3"/>
  <c r="CQ1236" i="3"/>
  <c r="BY1237" i="3"/>
  <c r="BZ1237" i="3" s="1"/>
  <c r="CK1237" i="3"/>
  <c r="CL1237" i="3" s="1"/>
  <c r="CQ1237" i="3"/>
  <c r="BY1238" i="3"/>
  <c r="BZ1238" i="3" s="1"/>
  <c r="CK1238" i="3"/>
  <c r="CL1238" i="3" s="1"/>
  <c r="CQ1238" i="3"/>
  <c r="BY1239" i="3"/>
  <c r="BZ1239" i="3" s="1"/>
  <c r="CK1239" i="3"/>
  <c r="CL1239" i="3" s="1"/>
  <c r="CQ1239" i="3"/>
  <c r="BY1240" i="3"/>
  <c r="BZ1240" i="3" s="1"/>
  <c r="CK1240" i="3"/>
  <c r="CL1240" i="3" s="1"/>
  <c r="CQ1240" i="3"/>
  <c r="BY1241" i="3"/>
  <c r="BZ1241" i="3" s="1"/>
  <c r="CK1241" i="3"/>
  <c r="CL1241" i="3" s="1"/>
  <c r="CQ1241" i="3"/>
  <c r="BY1242" i="3"/>
  <c r="BZ1242" i="3" s="1"/>
  <c r="CK1242" i="3"/>
  <c r="CL1242" i="3" s="1"/>
  <c r="CQ1242" i="3"/>
  <c r="BY1243" i="3"/>
  <c r="BZ1243" i="3" s="1"/>
  <c r="CK1243" i="3"/>
  <c r="CL1243" i="3" s="1"/>
  <c r="CQ1243" i="3"/>
  <c r="BY1244" i="3"/>
  <c r="BZ1244" i="3" s="1"/>
  <c r="CK1244" i="3"/>
  <c r="CL1244" i="3" s="1"/>
  <c r="CQ1244" i="3"/>
  <c r="CP1245" i="3"/>
  <c r="CQ1245" i="3"/>
  <c r="BY1246" i="3"/>
  <c r="BZ1246" i="3" s="1"/>
  <c r="CK1246" i="3"/>
  <c r="CL1246" i="3" s="1"/>
  <c r="CQ1246" i="3"/>
  <c r="BY1247" i="3"/>
  <c r="BZ1247" i="3" s="1"/>
  <c r="CK1247" i="3"/>
  <c r="CL1247" i="3" s="1"/>
  <c r="CQ1247" i="3"/>
  <c r="CP1248" i="3"/>
  <c r="CQ1248" i="3"/>
  <c r="CL1263" i="3"/>
  <c r="CQ1263" i="3"/>
  <c r="BY1264" i="3"/>
  <c r="BZ1264" i="3" s="1"/>
  <c r="CK1264" i="3"/>
  <c r="CL1264" i="3" s="1"/>
  <c r="CQ1264" i="3"/>
  <c r="BY1265" i="3"/>
  <c r="BZ1265" i="3" s="1"/>
  <c r="CK1265" i="3"/>
  <c r="CL1265" i="3" s="1"/>
  <c r="CQ1265" i="3"/>
  <c r="BY1266" i="3"/>
  <c r="BZ1266" i="3" s="1"/>
  <c r="CK1266" i="3"/>
  <c r="CL1266" i="3" s="1"/>
  <c r="CQ1266" i="3"/>
  <c r="BY1267" i="3"/>
  <c r="BZ1267" i="3" s="1"/>
  <c r="CK1267" i="3"/>
  <c r="CL1267" i="3" s="1"/>
  <c r="CQ1267" i="3"/>
  <c r="BY1268" i="3"/>
  <c r="BZ1268" i="3" s="1"/>
  <c r="CK1268" i="3"/>
  <c r="CL1268" i="3" s="1"/>
  <c r="CQ1268" i="3"/>
  <c r="BY1269" i="3"/>
  <c r="BZ1269" i="3" s="1"/>
  <c r="CK1269" i="3"/>
  <c r="CL1269" i="3" s="1"/>
  <c r="CQ1269" i="3"/>
  <c r="BY1270" i="3"/>
  <c r="BZ1270" i="3" s="1"/>
  <c r="CK1270" i="3"/>
  <c r="CL1270" i="3" s="1"/>
  <c r="CQ1270" i="3"/>
  <c r="BY1271" i="3"/>
  <c r="BZ1271" i="3" s="1"/>
  <c r="CK1271" i="3"/>
  <c r="CL1271" i="3" s="1"/>
  <c r="CQ1271" i="3"/>
  <c r="BY1272" i="3"/>
  <c r="BZ1272" i="3" s="1"/>
  <c r="CK1272" i="3"/>
  <c r="CL1272" i="3" s="1"/>
  <c r="CQ1272" i="3"/>
  <c r="BY1273" i="3"/>
  <c r="BZ1273" i="3" s="1"/>
  <c r="CK1273" i="3"/>
  <c r="CL1273" i="3" s="1"/>
  <c r="CQ1273" i="3"/>
  <c r="BY1274" i="3"/>
  <c r="BZ1274" i="3" s="1"/>
  <c r="CK1274" i="3"/>
  <c r="CL1274" i="3" s="1"/>
  <c r="CQ1274" i="3"/>
  <c r="BY1275" i="3"/>
  <c r="BZ1275" i="3" s="1"/>
  <c r="CK1275" i="3"/>
  <c r="CL1275" i="3" s="1"/>
  <c r="CQ1275" i="3"/>
  <c r="BY1276" i="3"/>
  <c r="BZ1276" i="3" s="1"/>
  <c r="CK1276" i="3"/>
  <c r="CL1276" i="3" s="1"/>
  <c r="CQ1276" i="3"/>
  <c r="BY1277" i="3"/>
  <c r="BZ1277" i="3" s="1"/>
  <c r="CK1277" i="3"/>
  <c r="CL1277" i="3" s="1"/>
  <c r="CQ1277" i="3"/>
  <c r="BY1278" i="3"/>
  <c r="BZ1278" i="3" s="1"/>
  <c r="CK1278" i="3"/>
  <c r="CL1278" i="3" s="1"/>
  <c r="CQ1278" i="3"/>
  <c r="BY1279" i="3"/>
  <c r="BZ1279" i="3" s="1"/>
  <c r="CK1279" i="3"/>
  <c r="CL1279" i="3" s="1"/>
  <c r="CQ1279" i="3"/>
  <c r="BY1280" i="3"/>
  <c r="BZ1280" i="3" s="1"/>
  <c r="CK1280" i="3"/>
  <c r="CL1280" i="3" s="1"/>
  <c r="CQ1280" i="3"/>
  <c r="BY1281" i="3"/>
  <c r="BZ1281" i="3" s="1"/>
  <c r="CK1281" i="3"/>
  <c r="CL1281" i="3" s="1"/>
  <c r="CQ1281" i="3"/>
  <c r="BY1282" i="3"/>
  <c r="BZ1282" i="3" s="1"/>
  <c r="CK1282" i="3"/>
  <c r="CL1282" i="3" s="1"/>
  <c r="CQ1282" i="3"/>
  <c r="BY1283" i="3"/>
  <c r="BZ1283" i="3" s="1"/>
  <c r="CK1283" i="3"/>
  <c r="CL1283" i="3" s="1"/>
  <c r="CQ1283" i="3"/>
  <c r="BY1284" i="3"/>
  <c r="BZ1284" i="3" s="1"/>
  <c r="CK1284" i="3"/>
  <c r="CL1284" i="3" s="1"/>
  <c r="CQ1284" i="3"/>
  <c r="BY1285" i="3"/>
  <c r="BZ1285" i="3" s="1"/>
  <c r="CK1285" i="3"/>
  <c r="CL1285" i="3" s="1"/>
  <c r="CQ1285" i="3"/>
  <c r="BY1286" i="3"/>
  <c r="BZ1286" i="3" s="1"/>
  <c r="CK1286" i="3"/>
  <c r="CL1286" i="3" s="1"/>
  <c r="CQ1286" i="3"/>
  <c r="BY1287" i="3"/>
  <c r="BZ1287" i="3" s="1"/>
  <c r="CK1287" i="3"/>
  <c r="CL1287" i="3" s="1"/>
  <c r="CQ1287" i="3"/>
  <c r="BY1288" i="3"/>
  <c r="BZ1288" i="3" s="1"/>
  <c r="CK1288" i="3"/>
  <c r="CL1288" i="3" s="1"/>
  <c r="CQ1288" i="3"/>
  <c r="BY1289" i="3"/>
  <c r="BZ1289" i="3" s="1"/>
  <c r="CK1289" i="3"/>
  <c r="CL1289" i="3" s="1"/>
  <c r="CQ1289" i="3"/>
  <c r="BY1290" i="3"/>
  <c r="BZ1290" i="3" s="1"/>
  <c r="CK1290" i="3"/>
  <c r="CL1290" i="3" s="1"/>
  <c r="CQ1290" i="3"/>
  <c r="BY1291" i="3"/>
  <c r="BZ1291" i="3" s="1"/>
  <c r="CK1291" i="3"/>
  <c r="CL1291" i="3" s="1"/>
  <c r="CQ1291" i="3"/>
  <c r="BY1292" i="3"/>
  <c r="BZ1292" i="3" s="1"/>
  <c r="CK1292" i="3"/>
  <c r="CL1292" i="3" s="1"/>
  <c r="CQ1292" i="3"/>
  <c r="BY1293" i="3"/>
  <c r="BZ1293" i="3" s="1"/>
  <c r="CK1293" i="3"/>
  <c r="CL1293" i="3" s="1"/>
  <c r="CQ1293" i="3"/>
  <c r="BY1294" i="3"/>
  <c r="BZ1294" i="3" s="1"/>
  <c r="CK1294" i="3"/>
  <c r="CL1294" i="3" s="1"/>
  <c r="CQ1294" i="3"/>
  <c r="BZ1297" i="3"/>
  <c r="CL1297" i="3"/>
  <c r="CQ1297" i="3"/>
  <c r="BY1298" i="3"/>
  <c r="BZ1298" i="3" s="1"/>
  <c r="CK1298" i="3"/>
  <c r="CL1298" i="3" s="1"/>
  <c r="CQ1298" i="3"/>
  <c r="BY1299" i="3"/>
  <c r="BZ1299" i="3" s="1"/>
  <c r="CK1299" i="3"/>
  <c r="CL1299" i="3" s="1"/>
  <c r="CQ1299" i="3"/>
  <c r="BY1300" i="3"/>
  <c r="BZ1300" i="3" s="1"/>
  <c r="CK1300" i="3"/>
  <c r="CL1300" i="3" s="1"/>
  <c r="CQ1300" i="3"/>
  <c r="BY1301" i="3"/>
  <c r="BZ1301" i="3" s="1"/>
  <c r="CK1301" i="3"/>
  <c r="CL1301" i="3" s="1"/>
  <c r="CQ1301" i="3"/>
  <c r="BY1302" i="3"/>
  <c r="BZ1302" i="3" s="1"/>
  <c r="CK1302" i="3"/>
  <c r="CL1302" i="3" s="1"/>
  <c r="CQ1302" i="3"/>
  <c r="BY1303" i="3"/>
  <c r="BZ1303" i="3" s="1"/>
  <c r="CK1303" i="3"/>
  <c r="CL1303" i="3" s="1"/>
  <c r="CQ1303" i="3"/>
  <c r="BY1304" i="3"/>
  <c r="BZ1304" i="3" s="1"/>
  <c r="CK1304" i="3"/>
  <c r="CL1304" i="3" s="1"/>
  <c r="CQ1304" i="3"/>
  <c r="BY1305" i="3"/>
  <c r="BZ1305" i="3" s="1"/>
  <c r="CK1305" i="3"/>
  <c r="CL1305" i="3" s="1"/>
  <c r="CQ1305" i="3"/>
  <c r="BY1306" i="3"/>
  <c r="BZ1306" i="3" s="1"/>
  <c r="CK1306" i="3"/>
  <c r="CL1306" i="3" s="1"/>
  <c r="CQ1306" i="3"/>
  <c r="BY1307" i="3"/>
  <c r="BZ1307" i="3" s="1"/>
  <c r="CK1307" i="3"/>
  <c r="CL1307" i="3" s="1"/>
  <c r="CQ1307" i="3"/>
  <c r="BY1308" i="3"/>
  <c r="BZ1308" i="3" s="1"/>
  <c r="CK1308" i="3"/>
  <c r="CL1308" i="3" s="1"/>
  <c r="CQ1308" i="3"/>
  <c r="BY1309" i="3"/>
  <c r="BZ1309" i="3" s="1"/>
  <c r="CK1309" i="3"/>
  <c r="CL1309" i="3" s="1"/>
  <c r="CQ1309" i="3"/>
  <c r="BY1310" i="3"/>
  <c r="BZ1310" i="3" s="1"/>
  <c r="CK1310" i="3"/>
  <c r="CL1310" i="3" s="1"/>
  <c r="CQ1310" i="3"/>
  <c r="CP1311" i="3"/>
  <c r="CQ1311" i="3"/>
  <c r="CP1312" i="3"/>
  <c r="CQ1312" i="3"/>
  <c r="CP1313" i="3"/>
  <c r="CQ1313" i="3"/>
  <c r="CP1314" i="3"/>
  <c r="CQ1314" i="3"/>
  <c r="CP1315" i="3"/>
  <c r="CQ1315" i="3"/>
  <c r="CP1316" i="3"/>
  <c r="CQ1316" i="3"/>
  <c r="CP1317" i="3"/>
  <c r="CQ1317" i="3"/>
  <c r="CP1318" i="3"/>
  <c r="CQ1318" i="3"/>
  <c r="CP1319" i="3"/>
  <c r="CQ1319" i="3"/>
  <c r="CP1320" i="3"/>
  <c r="CQ1320" i="3"/>
  <c r="CP1321" i="3"/>
  <c r="CQ1321" i="3"/>
  <c r="CP1322" i="3"/>
  <c r="CQ1322" i="3"/>
  <c r="CP1323" i="3"/>
  <c r="CQ1323" i="3"/>
  <c r="CP1324" i="3"/>
  <c r="CQ1324" i="3"/>
  <c r="CP1325" i="3"/>
  <c r="CQ1325" i="3"/>
  <c r="CP1326" i="3"/>
  <c r="CQ1326" i="3"/>
  <c r="BY1327" i="3"/>
  <c r="BZ1327" i="3" s="1"/>
  <c r="CK1327" i="3"/>
  <c r="CL1327" i="3" s="1"/>
  <c r="CQ1327" i="3"/>
  <c r="BY1328" i="3"/>
  <c r="BZ1328" i="3" s="1"/>
  <c r="CK1328" i="3"/>
  <c r="CL1328" i="3" s="1"/>
  <c r="CQ1328" i="3"/>
  <c r="BY1329" i="3"/>
  <c r="BZ1329" i="3" s="1"/>
  <c r="CK1329" i="3"/>
  <c r="CL1329" i="3" s="1"/>
  <c r="CQ1329" i="3"/>
  <c r="BY1330" i="3"/>
  <c r="BZ1330" i="3" s="1"/>
  <c r="CK1330" i="3"/>
  <c r="CL1330" i="3" s="1"/>
  <c r="CQ1330" i="3"/>
  <c r="BY1331" i="3"/>
  <c r="BZ1331" i="3" s="1"/>
  <c r="CK1331" i="3"/>
  <c r="CL1331" i="3" s="1"/>
  <c r="CQ1331" i="3"/>
  <c r="BY1332" i="3"/>
  <c r="BZ1332" i="3" s="1"/>
  <c r="CK1332" i="3"/>
  <c r="CL1332" i="3" s="1"/>
  <c r="CQ1332" i="3"/>
  <c r="BY1333" i="3"/>
  <c r="BZ1333" i="3" s="1"/>
  <c r="CK1333" i="3"/>
  <c r="CL1333" i="3" s="1"/>
  <c r="CQ1333" i="3"/>
  <c r="BY1334" i="3"/>
  <c r="BZ1334" i="3" s="1"/>
  <c r="CK1334" i="3"/>
  <c r="CL1334" i="3" s="1"/>
  <c r="CQ1334" i="3"/>
  <c r="BY1335" i="3"/>
  <c r="BZ1335" i="3" s="1"/>
  <c r="CK1335" i="3"/>
  <c r="CL1335" i="3" s="1"/>
  <c r="CQ1335" i="3"/>
  <c r="BY1336" i="3"/>
  <c r="BZ1336" i="3" s="1"/>
  <c r="CK1336" i="3"/>
  <c r="CL1336" i="3" s="1"/>
  <c r="CQ1336" i="3"/>
  <c r="BY1337" i="3"/>
  <c r="BZ1337" i="3" s="1"/>
  <c r="CK1337" i="3"/>
  <c r="CL1337" i="3" s="1"/>
  <c r="CQ1337" i="3"/>
  <c r="BY1338" i="3"/>
  <c r="BZ1338" i="3" s="1"/>
  <c r="CK1338" i="3"/>
  <c r="CL1338" i="3" s="1"/>
  <c r="CQ1338" i="3"/>
  <c r="BY1339" i="3"/>
  <c r="BZ1339" i="3" s="1"/>
  <c r="CK1339" i="3"/>
  <c r="CL1339" i="3" s="1"/>
  <c r="CQ1339" i="3"/>
  <c r="BY1340" i="3"/>
  <c r="BZ1340" i="3" s="1"/>
  <c r="CK1340" i="3"/>
  <c r="CL1340" i="3" s="1"/>
  <c r="CQ1340" i="3"/>
  <c r="BY1341" i="3"/>
  <c r="BZ1341" i="3" s="1"/>
  <c r="CK1341" i="3"/>
  <c r="CL1341" i="3" s="1"/>
  <c r="CQ1341" i="3"/>
  <c r="BY1342" i="3"/>
  <c r="BZ1342" i="3" s="1"/>
  <c r="CK1342" i="3"/>
  <c r="CL1342" i="3" s="1"/>
  <c r="CQ1342" i="3"/>
  <c r="BY1343" i="3"/>
  <c r="BZ1343" i="3" s="1"/>
  <c r="CK1343" i="3"/>
  <c r="CL1343" i="3" s="1"/>
  <c r="CQ1343" i="3"/>
  <c r="BY1344" i="3"/>
  <c r="BZ1344" i="3" s="1"/>
  <c r="CK1344" i="3"/>
  <c r="CL1344" i="3" s="1"/>
  <c r="CQ1344" i="3"/>
  <c r="BZ1345" i="3"/>
  <c r="CL1345" i="3"/>
  <c r="CQ1345" i="3"/>
  <c r="BZ1346" i="3"/>
  <c r="CP1346" i="3" s="1"/>
  <c r="CQ1346" i="3"/>
  <c r="CP1347" i="3"/>
  <c r="CQ1347" i="3"/>
  <c r="BZ1348" i="3"/>
  <c r="CP1348" i="3" s="1"/>
  <c r="CQ1348" i="3"/>
  <c r="BZ1349" i="3"/>
  <c r="CP1349" i="3" s="1"/>
  <c r="CQ1349" i="3"/>
  <c r="BZ1350" i="3"/>
  <c r="CP1350" i="3" s="1"/>
  <c r="CQ1350" i="3"/>
  <c r="BZ1351" i="3"/>
  <c r="CP1351" i="3" s="1"/>
  <c r="CQ1351" i="3"/>
  <c r="BZ1352" i="3"/>
  <c r="CP1352" i="3" s="1"/>
  <c r="CQ1352" i="3"/>
  <c r="BZ1353" i="3"/>
  <c r="CP1353" i="3" s="1"/>
  <c r="CQ1353" i="3"/>
  <c r="BZ1354" i="3"/>
  <c r="CP1354" i="3" s="1"/>
  <c r="CQ1354" i="3"/>
  <c r="BZ1355" i="3"/>
  <c r="CP1355" i="3" s="1"/>
  <c r="CQ1355" i="3"/>
  <c r="BZ1356" i="3"/>
  <c r="CP1356" i="3" s="1"/>
  <c r="CQ1356" i="3"/>
  <c r="BZ1357" i="3"/>
  <c r="CP1357" i="3" s="1"/>
  <c r="CQ1357" i="3"/>
  <c r="BZ1358" i="3"/>
  <c r="CP1358" i="3" s="1"/>
  <c r="CQ1358" i="3"/>
  <c r="BZ1359" i="3"/>
  <c r="CP1359" i="3" s="1"/>
  <c r="CQ1359" i="3"/>
  <c r="BZ1360" i="3"/>
  <c r="CP1360" i="3" s="1"/>
  <c r="CQ1360" i="3"/>
  <c r="BZ1361" i="3"/>
  <c r="CP1361" i="3" s="1"/>
  <c r="CQ1361" i="3"/>
  <c r="BZ1362" i="3"/>
  <c r="CP1362" i="3" s="1"/>
  <c r="CQ1362" i="3"/>
  <c r="BZ1363" i="3"/>
  <c r="CP1363" i="3" s="1"/>
  <c r="CQ1363" i="3"/>
  <c r="BZ1364" i="3"/>
  <c r="CP1364" i="3" s="1"/>
  <c r="CQ1364" i="3"/>
  <c r="BZ1365" i="3"/>
  <c r="CP1365" i="3" s="1"/>
  <c r="CQ1365" i="3"/>
  <c r="BZ1366" i="3"/>
  <c r="CP1366" i="3" s="1"/>
  <c r="CQ1366" i="3"/>
  <c r="BZ1367" i="3"/>
  <c r="CP1367" i="3" s="1"/>
  <c r="CQ1367" i="3"/>
  <c r="BZ1368" i="3"/>
  <c r="CP1368" i="3" s="1"/>
  <c r="CQ1368" i="3"/>
  <c r="BZ1369" i="3"/>
  <c r="CP1369" i="3" s="1"/>
  <c r="CQ1369" i="3"/>
  <c r="BY1370" i="3"/>
  <c r="BZ1370" i="3" s="1"/>
  <c r="CK1370" i="3"/>
  <c r="CL1370" i="3" s="1"/>
  <c r="CQ1370" i="3"/>
  <c r="BY1371" i="3"/>
  <c r="BZ1371" i="3" s="1"/>
  <c r="CK1371" i="3"/>
  <c r="CL1371" i="3" s="1"/>
  <c r="CQ1371" i="3"/>
  <c r="BY1372" i="3"/>
  <c r="BZ1372" i="3" s="1"/>
  <c r="CK1372" i="3"/>
  <c r="CL1372" i="3" s="1"/>
  <c r="CQ1372" i="3"/>
  <c r="BY1382" i="3"/>
  <c r="BZ1382" i="3" s="1"/>
  <c r="CK1382" i="3"/>
  <c r="CL1382" i="3" s="1"/>
  <c r="CQ1382" i="3"/>
  <c r="BY1383" i="3"/>
  <c r="BZ1383" i="3" s="1"/>
  <c r="CK1383" i="3"/>
  <c r="CL1383" i="3" s="1"/>
  <c r="CQ1383" i="3"/>
  <c r="BY1384" i="3"/>
  <c r="BZ1384" i="3" s="1"/>
  <c r="CK1384" i="3"/>
  <c r="CL1384" i="3" s="1"/>
  <c r="CQ1384" i="3"/>
  <c r="BZ1385" i="3"/>
  <c r="CL1385" i="3"/>
  <c r="CQ1385" i="3"/>
  <c r="BY1386" i="3"/>
  <c r="BZ1386" i="3" s="1"/>
  <c r="CK1386" i="3"/>
  <c r="CL1386" i="3" s="1"/>
  <c r="CQ1386" i="3"/>
  <c r="BY1387" i="3"/>
  <c r="BZ1387" i="3" s="1"/>
  <c r="CK1387" i="3"/>
  <c r="CL1387" i="3" s="1"/>
  <c r="CQ1387" i="3"/>
  <c r="BY1388" i="3"/>
  <c r="BZ1388" i="3" s="1"/>
  <c r="CK1388" i="3"/>
  <c r="CL1388" i="3" s="1"/>
  <c r="CQ1388" i="3"/>
  <c r="CP1389" i="3"/>
  <c r="CQ1389" i="3"/>
  <c r="BY1390" i="3"/>
  <c r="BZ1390" i="3" s="1"/>
  <c r="CK1390" i="3"/>
  <c r="CL1390" i="3" s="1"/>
  <c r="CQ1390" i="3"/>
  <c r="BY1391" i="3"/>
  <c r="BZ1391" i="3" s="1"/>
  <c r="CK1391" i="3"/>
  <c r="CL1391" i="3" s="1"/>
  <c r="CQ1391" i="3"/>
  <c r="BY1392" i="3"/>
  <c r="BZ1392" i="3" s="1"/>
  <c r="CK1392" i="3"/>
  <c r="CL1392" i="3" s="1"/>
  <c r="CQ1392" i="3"/>
  <c r="CP1393" i="3"/>
  <c r="CQ1393" i="3"/>
  <c r="BY1394" i="3"/>
  <c r="BZ1394" i="3" s="1"/>
  <c r="CK1394" i="3"/>
  <c r="CL1394" i="3" s="1"/>
  <c r="CQ1394" i="3"/>
  <c r="BZ1395" i="3"/>
  <c r="CL1395" i="3"/>
  <c r="CQ1395" i="3"/>
  <c r="BZ1396" i="3"/>
  <c r="CL1396" i="3"/>
  <c r="CQ1396" i="3"/>
  <c r="BY1397" i="3"/>
  <c r="BZ1397" i="3" s="1"/>
  <c r="CK1397" i="3"/>
  <c r="CL1397" i="3" s="1"/>
  <c r="CQ1397" i="3"/>
  <c r="BY1398" i="3"/>
  <c r="BZ1398" i="3" s="1"/>
  <c r="CK1398" i="3"/>
  <c r="CL1398" i="3" s="1"/>
  <c r="CQ1398" i="3"/>
  <c r="BY1399" i="3"/>
  <c r="BZ1399" i="3" s="1"/>
  <c r="CK1399" i="3"/>
  <c r="CL1399" i="3" s="1"/>
  <c r="CQ1399" i="3"/>
  <c r="BY1400" i="3"/>
  <c r="BZ1400" i="3" s="1"/>
  <c r="CK1400" i="3"/>
  <c r="CL1400" i="3" s="1"/>
  <c r="CQ1400" i="3"/>
  <c r="BY1401" i="3"/>
  <c r="BZ1401" i="3" s="1"/>
  <c r="CK1401" i="3"/>
  <c r="CL1401" i="3" s="1"/>
  <c r="CQ1401" i="3"/>
  <c r="BY1402" i="3"/>
  <c r="BZ1402" i="3" s="1"/>
  <c r="CK1402" i="3"/>
  <c r="CL1402" i="3" s="1"/>
  <c r="CQ1402" i="3"/>
  <c r="BY1403" i="3"/>
  <c r="BZ1403" i="3" s="1"/>
  <c r="CK1403" i="3"/>
  <c r="CL1403" i="3" s="1"/>
  <c r="CQ1403" i="3"/>
  <c r="BY1404" i="3"/>
  <c r="BZ1404" i="3" s="1"/>
  <c r="CK1404" i="3"/>
  <c r="CL1404" i="3" s="1"/>
  <c r="CQ1404" i="3"/>
  <c r="BY1405" i="3"/>
  <c r="BZ1405" i="3" s="1"/>
  <c r="CK1405" i="3"/>
  <c r="CL1405" i="3" s="1"/>
  <c r="CQ1405" i="3"/>
  <c r="BY1406" i="3"/>
  <c r="BZ1406" i="3" s="1"/>
  <c r="CK1406" i="3"/>
  <c r="CL1406" i="3" s="1"/>
  <c r="CQ1406" i="3"/>
  <c r="BY1407" i="3"/>
  <c r="BZ1407" i="3" s="1"/>
  <c r="CK1407" i="3"/>
  <c r="CL1407" i="3" s="1"/>
  <c r="CQ1407" i="3"/>
  <c r="BY1408" i="3"/>
  <c r="BZ1408" i="3" s="1"/>
  <c r="CK1408" i="3"/>
  <c r="CL1408" i="3" s="1"/>
  <c r="CQ1408" i="3"/>
  <c r="BY1409" i="3"/>
  <c r="BZ1409" i="3" s="1"/>
  <c r="CK1409" i="3"/>
  <c r="CL1409" i="3" s="1"/>
  <c r="CQ1409" i="3"/>
  <c r="BY1410" i="3"/>
  <c r="BZ1410" i="3" s="1"/>
  <c r="CK1410" i="3"/>
  <c r="CL1410" i="3" s="1"/>
  <c r="CQ1410" i="3"/>
  <c r="BY1411" i="3"/>
  <c r="BZ1411" i="3" s="1"/>
  <c r="CK1411" i="3"/>
  <c r="CL1411" i="3" s="1"/>
  <c r="CQ1411" i="3"/>
  <c r="BY1412" i="3"/>
  <c r="BZ1412" i="3" s="1"/>
  <c r="CK1412" i="3"/>
  <c r="CL1412" i="3" s="1"/>
  <c r="CQ1412" i="3"/>
  <c r="BY1413" i="3"/>
  <c r="BZ1413" i="3" s="1"/>
  <c r="CK1413" i="3"/>
  <c r="CL1413" i="3" s="1"/>
  <c r="CQ1413" i="3"/>
  <c r="BY1414" i="3"/>
  <c r="BZ1414" i="3" s="1"/>
  <c r="CK1414" i="3"/>
  <c r="CL1414" i="3" s="1"/>
  <c r="CQ1414" i="3"/>
  <c r="BY1415" i="3"/>
  <c r="BZ1415" i="3" s="1"/>
  <c r="CK1415" i="3"/>
  <c r="CL1415" i="3" s="1"/>
  <c r="CQ1415" i="3"/>
  <c r="BY1416" i="3"/>
  <c r="BZ1416" i="3" s="1"/>
  <c r="CK1416" i="3"/>
  <c r="CL1416" i="3" s="1"/>
  <c r="CQ1416" i="3"/>
  <c r="BY1417" i="3"/>
  <c r="BZ1417" i="3" s="1"/>
  <c r="CK1417" i="3"/>
  <c r="CL1417" i="3" s="1"/>
  <c r="CQ1417" i="3"/>
  <c r="CK1418" i="3"/>
  <c r="CL1418" i="3" s="1"/>
  <c r="CQ1418" i="3"/>
  <c r="BY1420" i="3"/>
  <c r="BZ1420" i="3" s="1"/>
  <c r="CK1420" i="3"/>
  <c r="CL1420" i="3" s="1"/>
  <c r="CQ1420" i="3"/>
  <c r="BY1421" i="3"/>
  <c r="BZ1421" i="3" s="1"/>
  <c r="CK1421" i="3"/>
  <c r="CL1421" i="3" s="1"/>
  <c r="CQ1421" i="3"/>
  <c r="CP1422" i="3"/>
  <c r="CQ1422" i="3"/>
  <c r="BY1423" i="3"/>
  <c r="BZ1423" i="3" s="1"/>
  <c r="CQ1423" i="3"/>
  <c r="BY1424" i="3"/>
  <c r="BZ1424" i="3" s="1"/>
  <c r="CK1424" i="3"/>
  <c r="CL1424" i="3" s="1"/>
  <c r="CQ1424" i="3"/>
  <c r="BZ1425" i="3"/>
  <c r="CL1425" i="3"/>
  <c r="CQ1425" i="3"/>
  <c r="BY1426" i="3"/>
  <c r="BZ1426" i="3" s="1"/>
  <c r="CK1426" i="3"/>
  <c r="CL1426" i="3" s="1"/>
  <c r="CQ1426" i="3"/>
  <c r="BY1427" i="3"/>
  <c r="BZ1427" i="3" s="1"/>
  <c r="CK1427" i="3"/>
  <c r="CL1427" i="3" s="1"/>
  <c r="CQ1427" i="3"/>
  <c r="BZ1428" i="3"/>
  <c r="CL1428" i="3"/>
  <c r="CQ1428" i="3"/>
  <c r="BZ1432" i="3"/>
  <c r="CL1432" i="3"/>
  <c r="CQ1432" i="3"/>
  <c r="BZ1433" i="3"/>
  <c r="CL1433" i="3"/>
  <c r="CQ1433" i="3"/>
  <c r="BZ1434" i="3"/>
  <c r="CL1434" i="3"/>
  <c r="CQ1434" i="3"/>
  <c r="BZ1435" i="3"/>
  <c r="CL1435" i="3"/>
  <c r="CQ1435" i="3"/>
  <c r="BZ1436" i="3"/>
  <c r="CL1436" i="3"/>
  <c r="CQ1436" i="3"/>
  <c r="BZ1437" i="3"/>
  <c r="CL1437" i="3"/>
  <c r="CQ1437" i="3"/>
  <c r="BY1438" i="3"/>
  <c r="BZ1438" i="3" s="1"/>
  <c r="CK1438" i="3"/>
  <c r="CL1438" i="3" s="1"/>
  <c r="CQ1438" i="3"/>
  <c r="BY1445" i="3"/>
  <c r="BZ1445" i="3" s="1"/>
  <c r="CK1445" i="3"/>
  <c r="CL1445" i="3" s="1"/>
  <c r="CQ1445" i="3"/>
  <c r="BY1446" i="3"/>
  <c r="BZ1446" i="3" s="1"/>
  <c r="CK1446" i="3"/>
  <c r="CL1446" i="3" s="1"/>
  <c r="CQ1446" i="3"/>
  <c r="BY1447" i="3"/>
  <c r="BZ1447" i="3" s="1"/>
  <c r="CK1447" i="3"/>
  <c r="CL1447" i="3" s="1"/>
  <c r="CQ1447" i="3"/>
  <c r="BY1448" i="3"/>
  <c r="BZ1448" i="3" s="1"/>
  <c r="CK1448" i="3"/>
  <c r="CL1448" i="3" s="1"/>
  <c r="CQ1448" i="3"/>
  <c r="BY1449" i="3"/>
  <c r="BZ1449" i="3" s="1"/>
  <c r="CK1449" i="3"/>
  <c r="CL1449" i="3" s="1"/>
  <c r="CQ1449" i="3"/>
  <c r="BY1450" i="3"/>
  <c r="BZ1450" i="3" s="1"/>
  <c r="CK1450" i="3"/>
  <c r="CL1450" i="3" s="1"/>
  <c r="CQ1450" i="3"/>
  <c r="CP18" i="3"/>
  <c r="CQ18" i="3"/>
  <c r="CP19" i="3"/>
  <c r="CQ19" i="3"/>
  <c r="CP20" i="3"/>
  <c r="CQ20" i="3"/>
  <c r="CP24" i="3"/>
  <c r="CQ24" i="3"/>
  <c r="CP25" i="3"/>
  <c r="CQ25" i="3"/>
  <c r="CP26" i="3"/>
  <c r="CQ26" i="3"/>
  <c r="CP69" i="3"/>
  <c r="CQ69" i="3"/>
  <c r="CP70" i="3"/>
  <c r="CQ70" i="3"/>
  <c r="CP71" i="3"/>
  <c r="CQ71" i="3"/>
  <c r="CP72" i="3"/>
  <c r="CQ72" i="3"/>
  <c r="CP160" i="3"/>
  <c r="CQ160" i="3"/>
  <c r="CP161" i="3"/>
  <c r="CQ161" i="3"/>
  <c r="CP164" i="3"/>
  <c r="CQ164" i="3"/>
  <c r="CP165" i="3"/>
  <c r="CQ165" i="3"/>
  <c r="CP166" i="3"/>
  <c r="CQ166" i="3"/>
  <c r="CP167" i="3"/>
  <c r="CQ167" i="3"/>
  <c r="CP168" i="3"/>
  <c r="CQ168" i="3"/>
  <c r="CP169" i="3"/>
  <c r="CQ169" i="3"/>
  <c r="CP170" i="3"/>
  <c r="CQ170" i="3"/>
  <c r="CP243" i="3"/>
  <c r="CQ243" i="3"/>
  <c r="CP244" i="3"/>
  <c r="CQ244" i="3"/>
  <c r="CP245" i="3"/>
  <c r="CQ245" i="3"/>
  <c r="CP480" i="3"/>
  <c r="CQ480" i="3"/>
  <c r="CP481" i="3"/>
  <c r="CQ481" i="3"/>
  <c r="CP482" i="3"/>
  <c r="CQ482" i="3"/>
  <c r="CP483" i="3"/>
  <c r="CQ483" i="3"/>
  <c r="CP484" i="3"/>
  <c r="CQ484" i="3"/>
  <c r="CP738" i="3"/>
  <c r="CQ738" i="3"/>
  <c r="CP762" i="3"/>
  <c r="CQ762" i="3"/>
  <c r="CP763" i="3"/>
  <c r="CQ763" i="3"/>
  <c r="CP764" i="3"/>
  <c r="CQ764" i="3"/>
  <c r="CP765" i="3"/>
  <c r="CQ765" i="3"/>
  <c r="CP766" i="3"/>
  <c r="CQ766" i="3"/>
  <c r="CP812" i="3"/>
  <c r="CQ812" i="3"/>
  <c r="CP813" i="3"/>
  <c r="CQ813" i="3"/>
  <c r="CP814" i="3"/>
  <c r="CQ814" i="3"/>
  <c r="CP815" i="3"/>
  <c r="CQ815" i="3"/>
  <c r="CP1249" i="3"/>
  <c r="CQ1249" i="3"/>
  <c r="CP1250" i="3"/>
  <c r="CQ1250" i="3"/>
  <c r="CP1251" i="3"/>
  <c r="CQ1251" i="3"/>
  <c r="CP1252" i="3"/>
  <c r="CQ1252" i="3"/>
  <c r="CP1253" i="3"/>
  <c r="CQ1253" i="3"/>
  <c r="CP1254" i="3"/>
  <c r="CQ1254" i="3"/>
  <c r="CP1255" i="3"/>
  <c r="CQ1255" i="3"/>
  <c r="CP1295" i="3"/>
  <c r="CQ1295" i="3"/>
  <c r="CP1439" i="3"/>
  <c r="CQ1439" i="3"/>
  <c r="CP1440" i="3"/>
  <c r="CQ1440" i="3"/>
  <c r="CP1441" i="3"/>
  <c r="CQ1441" i="3"/>
  <c r="BZ21" i="3"/>
  <c r="CL21" i="3"/>
  <c r="CQ21" i="3"/>
  <c r="BZ22" i="3"/>
  <c r="CL22" i="3"/>
  <c r="CQ22" i="3"/>
  <c r="BZ23" i="3"/>
  <c r="CL23" i="3"/>
  <c r="CQ23" i="3"/>
  <c r="BZ27" i="3"/>
  <c r="CL27" i="3"/>
  <c r="CQ27" i="3"/>
  <c r="BZ28" i="3"/>
  <c r="CL28" i="3"/>
  <c r="CQ28" i="3"/>
  <c r="BZ29" i="3"/>
  <c r="CL29" i="3"/>
  <c r="CQ29" i="3"/>
  <c r="BZ73" i="3"/>
  <c r="CL73" i="3"/>
  <c r="CQ73" i="3"/>
  <c r="BZ74" i="3"/>
  <c r="CL74" i="3"/>
  <c r="CQ74" i="3"/>
  <c r="BZ75" i="3"/>
  <c r="CL75" i="3"/>
  <c r="CQ75" i="3"/>
  <c r="BZ76" i="3"/>
  <c r="CL76" i="3"/>
  <c r="CQ76" i="3"/>
  <c r="BZ162" i="3"/>
  <c r="CL162" i="3"/>
  <c r="CQ162" i="3"/>
  <c r="BZ163" i="3"/>
  <c r="CL163" i="3"/>
  <c r="CQ163" i="3"/>
  <c r="BZ171" i="3"/>
  <c r="CL171" i="3"/>
  <c r="CQ171" i="3"/>
  <c r="BZ172" i="3"/>
  <c r="CL172" i="3"/>
  <c r="CQ172" i="3"/>
  <c r="BZ173" i="3"/>
  <c r="CL173" i="3"/>
  <c r="CQ173" i="3"/>
  <c r="BZ174" i="3"/>
  <c r="CL174" i="3"/>
  <c r="CQ174" i="3"/>
  <c r="BZ175" i="3"/>
  <c r="CL175" i="3"/>
  <c r="CQ175" i="3"/>
  <c r="BZ176" i="3"/>
  <c r="CL176" i="3"/>
  <c r="CQ176" i="3"/>
  <c r="BZ177" i="3"/>
  <c r="CL177" i="3"/>
  <c r="CQ177" i="3"/>
  <c r="BZ246" i="3"/>
  <c r="CL246" i="3"/>
  <c r="CQ246" i="3"/>
  <c r="BZ247" i="3"/>
  <c r="CL247" i="3"/>
  <c r="CQ247" i="3"/>
  <c r="BZ248" i="3"/>
  <c r="CL248" i="3"/>
  <c r="CQ248" i="3"/>
  <c r="BZ485" i="3"/>
  <c r="CL485" i="3"/>
  <c r="CQ485" i="3"/>
  <c r="BZ486" i="3"/>
  <c r="CL486" i="3"/>
  <c r="CQ486" i="3"/>
  <c r="BZ487" i="3"/>
  <c r="CL487" i="3"/>
  <c r="CQ487" i="3"/>
  <c r="BZ488" i="3"/>
  <c r="CL488" i="3"/>
  <c r="CQ488" i="3"/>
  <c r="BZ489" i="3"/>
  <c r="CL489" i="3"/>
  <c r="CQ489" i="3"/>
  <c r="BZ739" i="3"/>
  <c r="CL739" i="3"/>
  <c r="CQ739" i="3"/>
  <c r="BZ767" i="3"/>
  <c r="CL767" i="3"/>
  <c r="CQ767" i="3"/>
  <c r="BZ768" i="3"/>
  <c r="CL768" i="3"/>
  <c r="CQ768" i="3"/>
  <c r="BZ769" i="3"/>
  <c r="CL769" i="3"/>
  <c r="CQ769" i="3"/>
  <c r="BZ770" i="3"/>
  <c r="CL770" i="3"/>
  <c r="CQ770" i="3"/>
  <c r="BZ771" i="3"/>
  <c r="CL771" i="3"/>
  <c r="CQ771" i="3"/>
  <c r="BZ816" i="3"/>
  <c r="CL816" i="3"/>
  <c r="CQ816" i="3"/>
  <c r="BZ817" i="3"/>
  <c r="CL817" i="3"/>
  <c r="CQ817" i="3"/>
  <c r="BZ818" i="3"/>
  <c r="CL818" i="3"/>
  <c r="CQ818" i="3"/>
  <c r="BZ819" i="3"/>
  <c r="CL819" i="3"/>
  <c r="CQ819" i="3"/>
  <c r="BZ1256" i="3"/>
  <c r="CL1256" i="3"/>
  <c r="CQ1256" i="3"/>
  <c r="BZ1257" i="3"/>
  <c r="CL1257" i="3"/>
  <c r="CQ1257" i="3"/>
  <c r="BZ1258" i="3"/>
  <c r="CL1258" i="3"/>
  <c r="CQ1258" i="3"/>
  <c r="BZ1259" i="3"/>
  <c r="CP1259" i="3" s="1"/>
  <c r="CQ1259" i="3"/>
  <c r="BZ1260" i="3"/>
  <c r="CL1260" i="3"/>
  <c r="CQ1260" i="3"/>
  <c r="BZ1261" i="3"/>
  <c r="CL1261" i="3"/>
  <c r="CQ1261" i="3"/>
  <c r="BZ1262" i="3"/>
  <c r="CL1262" i="3"/>
  <c r="CQ1262" i="3"/>
  <c r="BZ1296" i="3"/>
  <c r="CL1296" i="3"/>
  <c r="CQ1296" i="3"/>
  <c r="BZ1442" i="3"/>
  <c r="CL1442" i="3"/>
  <c r="CQ1442" i="3"/>
  <c r="BZ1443" i="3"/>
  <c r="CL1443" i="3"/>
  <c r="CQ1443" i="3"/>
  <c r="BZ1444" i="3"/>
  <c r="CL1444" i="3"/>
  <c r="CQ1444" i="3"/>
  <c r="BY5" i="3"/>
  <c r="BZ5" i="3" s="1"/>
  <c r="CK5" i="3"/>
  <c r="CL5" i="3" s="1"/>
  <c r="CQ5" i="3"/>
  <c r="BY414" i="3"/>
  <c r="BY413" i="3"/>
  <c r="AC736" i="3"/>
  <c r="AC737" i="3"/>
  <c r="AC735" i="3"/>
  <c r="AC734" i="3"/>
  <c r="AC733" i="3"/>
  <c r="AC732" i="3"/>
  <c r="AI736" i="3" l="1"/>
  <c r="AL736" i="3"/>
  <c r="AM736" i="3" s="1"/>
  <c r="AI732" i="3"/>
  <c r="AL732" i="3"/>
  <c r="AM732" i="3" s="1"/>
  <c r="AL734" i="3"/>
  <c r="AM734" i="3" s="1"/>
  <c r="AI734" i="3"/>
  <c r="CL668" i="3"/>
  <c r="BZ542" i="3"/>
  <c r="CL538" i="3"/>
  <c r="BZ526" i="3"/>
  <c r="BZ718" i="3"/>
  <c r="BZ530" i="3"/>
  <c r="CL526" i="3"/>
  <c r="AG737" i="3"/>
  <c r="AH737" i="3"/>
  <c r="AG733" i="3"/>
  <c r="AH733" i="3"/>
  <c r="AJ735" i="3"/>
  <c r="AK735" i="3" s="1"/>
  <c r="AH735" i="3"/>
  <c r="CL693" i="3"/>
  <c r="BZ668" i="3"/>
  <c r="BZ538" i="3"/>
  <c r="CL534" i="3"/>
  <c r="CL718" i="3"/>
  <c r="BZ693" i="3"/>
  <c r="BZ534" i="3"/>
  <c r="CL530" i="3"/>
  <c r="CL542" i="3"/>
  <c r="CL303" i="3"/>
  <c r="CL508" i="3"/>
  <c r="CL518" i="3"/>
  <c r="CL513" i="3"/>
  <c r="CL503" i="3"/>
  <c r="CL299" i="3"/>
  <c r="CL293" i="3"/>
  <c r="CL350" i="3"/>
  <c r="BZ518" i="3"/>
  <c r="BZ513" i="3"/>
  <c r="BZ508" i="3"/>
  <c r="BZ503" i="3"/>
  <c r="BZ299" i="3"/>
  <c r="CL296" i="3"/>
  <c r="BZ303" i="3"/>
  <c r="BZ296" i="3"/>
  <c r="BZ350" i="3"/>
  <c r="BZ293" i="3"/>
  <c r="AJ737" i="3"/>
  <c r="AK737" i="3" s="1"/>
  <c r="AJ733" i="3"/>
  <c r="AK733" i="3" s="1"/>
  <c r="AG735" i="3"/>
  <c r="CP536" i="3"/>
  <c r="CR536" i="3" s="1"/>
  <c r="CS536" i="3" s="1"/>
  <c r="CP1013" i="3"/>
  <c r="CR1013" i="3" s="1"/>
  <c r="CP857" i="3"/>
  <c r="CR857" i="3" s="1"/>
  <c r="CP845" i="3"/>
  <c r="CR845" i="3" s="1"/>
  <c r="CP821" i="3"/>
  <c r="CR821" i="3" s="1"/>
  <c r="CP809" i="3"/>
  <c r="CR809" i="3" s="1"/>
  <c r="CP731" i="3"/>
  <c r="CR731" i="3" s="1"/>
  <c r="CP1370" i="3"/>
  <c r="CR1370" i="3" s="1"/>
  <c r="CR1366" i="3"/>
  <c r="CS1366" i="3" s="1"/>
  <c r="CR1364" i="3"/>
  <c r="CP1287" i="3"/>
  <c r="CR1287" i="3" s="1"/>
  <c r="CP1275" i="3"/>
  <c r="CR1275" i="3" s="1"/>
  <c r="CP1029" i="3"/>
  <c r="CR1029" i="3" s="1"/>
  <c r="CP1021" i="3"/>
  <c r="CR1021" i="3" s="1"/>
  <c r="CP881" i="3"/>
  <c r="CR881" i="3" s="1"/>
  <c r="CP861" i="3"/>
  <c r="CR861" i="3" s="1"/>
  <c r="CS861" i="3" s="1"/>
  <c r="CP849" i="3"/>
  <c r="CR849" i="3" s="1"/>
  <c r="CP841" i="3"/>
  <c r="CR841" i="3" s="1"/>
  <c r="CP829" i="3"/>
  <c r="CR829" i="3" s="1"/>
  <c r="CS829" i="3" s="1"/>
  <c r="CP825" i="3"/>
  <c r="CR825" i="3" s="1"/>
  <c r="CP797" i="3"/>
  <c r="CR797" i="3" s="1"/>
  <c r="CP1447" i="3"/>
  <c r="CR1447" i="3" s="1"/>
  <c r="CR1361" i="3"/>
  <c r="CS1361" i="3" s="1"/>
  <c r="CR1321" i="3"/>
  <c r="CS1321" i="3" s="1"/>
  <c r="CR1317" i="3"/>
  <c r="CS1317" i="3" s="1"/>
  <c r="CP796" i="3"/>
  <c r="CR796" i="3" s="1"/>
  <c r="CP776" i="3"/>
  <c r="CR776" i="3" s="1"/>
  <c r="CP290" i="3"/>
  <c r="CR290" i="3" s="1"/>
  <c r="CP271" i="3"/>
  <c r="CR271" i="3" s="1"/>
  <c r="CS271" i="3" s="1"/>
  <c r="CP270" i="3"/>
  <c r="CR270" i="3" s="1"/>
  <c r="CP388" i="3"/>
  <c r="CR388" i="3" s="1"/>
  <c r="CP249" i="3"/>
  <c r="CR249" i="3" s="1"/>
  <c r="CS16" i="3"/>
  <c r="CP394" i="3"/>
  <c r="CR394" i="3" s="1"/>
  <c r="CP364" i="3"/>
  <c r="CR364" i="3" s="1"/>
  <c r="CP1427" i="3"/>
  <c r="CR1427" i="3" s="1"/>
  <c r="CP657" i="3"/>
  <c r="CR657" i="3" s="1"/>
  <c r="CP533" i="3"/>
  <c r="CR533" i="3" s="1"/>
  <c r="CP501" i="3"/>
  <c r="CR501" i="3" s="1"/>
  <c r="CP457" i="3"/>
  <c r="CR457" i="3" s="1"/>
  <c r="CP445" i="3"/>
  <c r="CR445" i="3" s="1"/>
  <c r="CP523" i="3"/>
  <c r="CR523" i="3" s="1"/>
  <c r="CP432" i="3"/>
  <c r="CR432" i="3" s="1"/>
  <c r="CS432" i="3" s="1"/>
  <c r="CP420" i="3"/>
  <c r="CR420" i="3" s="1"/>
  <c r="CP416" i="3"/>
  <c r="CR416" i="3" s="1"/>
  <c r="CP1421" i="3"/>
  <c r="CR1421" i="3" s="1"/>
  <c r="CS1421" i="3" s="1"/>
  <c r="CR1326" i="3"/>
  <c r="CS1326" i="3" s="1"/>
  <c r="CP1308" i="3"/>
  <c r="CR1308" i="3" s="1"/>
  <c r="CP702" i="3"/>
  <c r="CR702" i="3" s="1"/>
  <c r="CP698" i="3"/>
  <c r="CR698" i="3" s="1"/>
  <c r="CP694" i="3"/>
  <c r="CR694" i="3" s="1"/>
  <c r="CP681" i="3"/>
  <c r="CR681" i="3" s="1"/>
  <c r="CR678" i="3"/>
  <c r="CP674" i="3"/>
  <c r="CR674" i="3" s="1"/>
  <c r="CP622" i="3"/>
  <c r="CR622" i="3" s="1"/>
  <c r="CP621" i="3"/>
  <c r="CR621" i="3" s="1"/>
  <c r="CP554" i="3"/>
  <c r="CR554" i="3" s="1"/>
  <c r="CP277" i="3"/>
  <c r="CR277" i="3" s="1"/>
  <c r="CP266" i="3"/>
  <c r="CR266" i="3" s="1"/>
  <c r="CS266" i="3" s="1"/>
  <c r="CP261" i="3"/>
  <c r="CR261" i="3" s="1"/>
  <c r="CP910" i="3"/>
  <c r="CR910" i="3" s="1"/>
  <c r="CP906" i="3"/>
  <c r="CR906" i="3" s="1"/>
  <c r="CS906" i="3" s="1"/>
  <c r="CP1442" i="3"/>
  <c r="CR1442" i="3" s="1"/>
  <c r="CP1257" i="3"/>
  <c r="CR1257" i="3" s="1"/>
  <c r="CP1256" i="3"/>
  <c r="CR1256" i="3" s="1"/>
  <c r="CP816" i="3"/>
  <c r="CR816" i="3" s="1"/>
  <c r="CP769" i="3"/>
  <c r="CR769" i="3" s="1"/>
  <c r="CP768" i="3"/>
  <c r="CR768" i="3" s="1"/>
  <c r="CP488" i="3"/>
  <c r="CR488" i="3" s="1"/>
  <c r="CP248" i="3"/>
  <c r="CR248" i="3" s="1"/>
  <c r="CS248" i="3" s="1"/>
  <c r="CP176" i="3"/>
  <c r="CR176" i="3" s="1"/>
  <c r="CS176" i="3" s="1"/>
  <c r="CP172" i="3"/>
  <c r="CR172" i="3" s="1"/>
  <c r="CP76" i="3"/>
  <c r="CR76" i="3" s="1"/>
  <c r="CP29" i="3"/>
  <c r="CR29" i="3" s="1"/>
  <c r="CP22" i="3"/>
  <c r="CR22" i="3" s="1"/>
  <c r="CR1439" i="3"/>
  <c r="CR812" i="3"/>
  <c r="CS812" i="3" s="1"/>
  <c r="CR763" i="3"/>
  <c r="CP1398" i="3"/>
  <c r="CR1398" i="3" s="1"/>
  <c r="CP1394" i="3"/>
  <c r="CR1394" i="3" s="1"/>
  <c r="CR1354" i="3"/>
  <c r="CR1350" i="3"/>
  <c r="CS1350" i="3" s="1"/>
  <c r="CR1348" i="3"/>
  <c r="CS1348" i="3" s="1"/>
  <c r="CR1346" i="3"/>
  <c r="CR1248" i="3"/>
  <c r="CS1248" i="3" s="1"/>
  <c r="CR1245" i="3"/>
  <c r="CP1062" i="3"/>
  <c r="CR1062" i="3" s="1"/>
  <c r="CP1030" i="3"/>
  <c r="CR1030" i="3" s="1"/>
  <c r="CS1030" i="3" s="1"/>
  <c r="CP712" i="3"/>
  <c r="CR712" i="3" s="1"/>
  <c r="CP708" i="3"/>
  <c r="CR708" i="3" s="1"/>
  <c r="CP704" i="3"/>
  <c r="CR704" i="3" s="1"/>
  <c r="CP615" i="3"/>
  <c r="CR615" i="3" s="1"/>
  <c r="CS615" i="3" s="1"/>
  <c r="CP547" i="3"/>
  <c r="CR547" i="3" s="1"/>
  <c r="CP543" i="3"/>
  <c r="CR543" i="3" s="1"/>
  <c r="CP444" i="3"/>
  <c r="CR444" i="3" s="1"/>
  <c r="CS444" i="3" s="1"/>
  <c r="CP402" i="3"/>
  <c r="CR402" i="3" s="1"/>
  <c r="CS402" i="3" s="1"/>
  <c r="CR1369" i="3"/>
  <c r="CS1369" i="3" s="1"/>
  <c r="CR1363" i="3"/>
  <c r="CP724" i="3"/>
  <c r="CR724" i="3" s="1"/>
  <c r="CP683" i="3"/>
  <c r="CR683" i="3" s="1"/>
  <c r="CR355" i="3"/>
  <c r="CS355" i="3" s="1"/>
  <c r="CP351" i="3"/>
  <c r="CR351" i="3" s="1"/>
  <c r="CS351" i="3" s="1"/>
  <c r="CP334" i="3"/>
  <c r="CR334" i="3" s="1"/>
  <c r="CS334" i="3" s="1"/>
  <c r="CP311" i="3"/>
  <c r="CR311" i="3" s="1"/>
  <c r="CP300" i="3"/>
  <c r="CR300" i="3" s="1"/>
  <c r="CP283" i="3"/>
  <c r="CR283" i="3" s="1"/>
  <c r="CS283" i="3" s="1"/>
  <c r="CP253" i="3"/>
  <c r="CR253" i="3" s="1"/>
  <c r="CP1444" i="3"/>
  <c r="CR1444" i="3" s="1"/>
  <c r="CP1261" i="3"/>
  <c r="CR1261" i="3" s="1"/>
  <c r="CP818" i="3"/>
  <c r="CR818" i="3" s="1"/>
  <c r="CR738" i="3"/>
  <c r="CR481" i="3"/>
  <c r="CS481" i="3" s="1"/>
  <c r="CR161" i="3"/>
  <c r="CR70" i="3"/>
  <c r="CS70" i="3" s="1"/>
  <c r="CP1449" i="3"/>
  <c r="CR1449" i="3" s="1"/>
  <c r="CP1435" i="3"/>
  <c r="CR1435" i="3" s="1"/>
  <c r="CP1428" i="3"/>
  <c r="CR1428" i="3" s="1"/>
  <c r="CP1405" i="3"/>
  <c r="CR1405" i="3" s="1"/>
  <c r="CP1288" i="3"/>
  <c r="CR1288" i="3" s="1"/>
  <c r="CS1288" i="3" s="1"/>
  <c r="CP1069" i="3"/>
  <c r="CR1069" i="3" s="1"/>
  <c r="CP1065" i="3"/>
  <c r="CR1065" i="3" s="1"/>
  <c r="CP1037" i="3"/>
  <c r="CR1037" i="3" s="1"/>
  <c r="CP1033" i="3"/>
  <c r="CR1033" i="3" s="1"/>
  <c r="CP745" i="3"/>
  <c r="CR745" i="3" s="1"/>
  <c r="CS745" i="3" s="1"/>
  <c r="CR635" i="3"/>
  <c r="CS635" i="3" s="1"/>
  <c r="CP589" i="3"/>
  <c r="CR589" i="3" s="1"/>
  <c r="CP585" i="3"/>
  <c r="CR585" i="3" s="1"/>
  <c r="CS585" i="3" s="1"/>
  <c r="CP540" i="3"/>
  <c r="CR540" i="3" s="1"/>
  <c r="CR413" i="3"/>
  <c r="CP397" i="3"/>
  <c r="CR397" i="3" s="1"/>
  <c r="CS397" i="3" s="1"/>
  <c r="CP383" i="3"/>
  <c r="CR383" i="3" s="1"/>
  <c r="CP273" i="3"/>
  <c r="CR273" i="3" s="1"/>
  <c r="CR1365" i="3"/>
  <c r="CP676" i="3"/>
  <c r="CR676" i="3" s="1"/>
  <c r="CP525" i="3"/>
  <c r="CR525" i="3" s="1"/>
  <c r="CS525" i="3" s="1"/>
  <c r="CP516" i="3"/>
  <c r="CR516" i="3" s="1"/>
  <c r="CP1395" i="3"/>
  <c r="CR1395" i="3" s="1"/>
  <c r="CP878" i="3"/>
  <c r="CR878" i="3" s="1"/>
  <c r="CS878" i="3" s="1"/>
  <c r="CP874" i="3"/>
  <c r="CR874" i="3" s="1"/>
  <c r="CP870" i="3"/>
  <c r="CR870" i="3" s="1"/>
  <c r="CS870" i="3" s="1"/>
  <c r="CP866" i="3"/>
  <c r="CR866" i="3" s="1"/>
  <c r="CP727" i="3"/>
  <c r="CR727" i="3" s="1"/>
  <c r="CP640" i="3"/>
  <c r="CR640" i="3" s="1"/>
  <c r="BZ495" i="3"/>
  <c r="CL495" i="3"/>
  <c r="CP292" i="3"/>
  <c r="CR292" i="3" s="1"/>
  <c r="CP255" i="3"/>
  <c r="CR255" i="3" s="1"/>
  <c r="CS255" i="3" s="1"/>
  <c r="CP915" i="3"/>
  <c r="CR915" i="3" s="1"/>
  <c r="CS915" i="3" s="1"/>
  <c r="CP895" i="3"/>
  <c r="CR895" i="3" s="1"/>
  <c r="CP891" i="3"/>
  <c r="CR891" i="3" s="1"/>
  <c r="CS891" i="3" s="1"/>
  <c r="CP1386" i="3"/>
  <c r="CR1386" i="3" s="1"/>
  <c r="CS1386" i="3" s="1"/>
  <c r="CR1353" i="3"/>
  <c r="CS1353" i="3" s="1"/>
  <c r="CR1349" i="3"/>
  <c r="CR1347" i="3"/>
  <c r="CP1327" i="3"/>
  <c r="CR1327" i="3" s="1"/>
  <c r="CR1322" i="3"/>
  <c r="CR1318" i="3"/>
  <c r="CR1316" i="3"/>
  <c r="CR1314" i="3"/>
  <c r="CS1314" i="3" s="1"/>
  <c r="CP1309" i="3"/>
  <c r="CR1309" i="3" s="1"/>
  <c r="CP1300" i="3"/>
  <c r="CR1300" i="3" s="1"/>
  <c r="CP1286" i="3"/>
  <c r="CR1286" i="3" s="1"/>
  <c r="CP1270" i="3"/>
  <c r="CR1270" i="3" s="1"/>
  <c r="CS1270" i="3" s="1"/>
  <c r="CP1243" i="3"/>
  <c r="CR1243" i="3" s="1"/>
  <c r="CP1028" i="3"/>
  <c r="CR1028" i="3" s="1"/>
  <c r="CS1028" i="3" s="1"/>
  <c r="CP1020" i="3"/>
  <c r="CR1020" i="3" s="1"/>
  <c r="CS1020" i="3" s="1"/>
  <c r="CP1012" i="3"/>
  <c r="CR1012" i="3" s="1"/>
  <c r="CS1012" i="3" s="1"/>
  <c r="CP987" i="3"/>
  <c r="CR987" i="3" s="1"/>
  <c r="CP983" i="3"/>
  <c r="CR983" i="3" s="1"/>
  <c r="CP979" i="3"/>
  <c r="CR979" i="3" s="1"/>
  <c r="CP971" i="3"/>
  <c r="CR971" i="3" s="1"/>
  <c r="CP876" i="3"/>
  <c r="CR876" i="3" s="1"/>
  <c r="CP872" i="3"/>
  <c r="CR872" i="3" s="1"/>
  <c r="CP868" i="3"/>
  <c r="CR868" i="3" s="1"/>
  <c r="CS868" i="3" s="1"/>
  <c r="CP864" i="3"/>
  <c r="CR864" i="3" s="1"/>
  <c r="CS864" i="3" s="1"/>
  <c r="CP863" i="3"/>
  <c r="CR863" i="3" s="1"/>
  <c r="CP859" i="3"/>
  <c r="CR859" i="3" s="1"/>
  <c r="CP855" i="3"/>
  <c r="CR855" i="3" s="1"/>
  <c r="CP851" i="3"/>
  <c r="CR851" i="3" s="1"/>
  <c r="CP847" i="3"/>
  <c r="CR847" i="3" s="1"/>
  <c r="CP839" i="3"/>
  <c r="CR839" i="3" s="1"/>
  <c r="CP831" i="3"/>
  <c r="CR831" i="3" s="1"/>
  <c r="CP827" i="3"/>
  <c r="CR827" i="3" s="1"/>
  <c r="CS827" i="3" s="1"/>
  <c r="CP811" i="3"/>
  <c r="CR811" i="3" s="1"/>
  <c r="CP779" i="3"/>
  <c r="CR779" i="3" s="1"/>
  <c r="CR637" i="3"/>
  <c r="CS637" i="3" s="1"/>
  <c r="CL594" i="3"/>
  <c r="CP552" i="3"/>
  <c r="CR552" i="3" s="1"/>
  <c r="CP548" i="3"/>
  <c r="CR548" i="3" s="1"/>
  <c r="CP544" i="3"/>
  <c r="CR544" i="3" s="1"/>
  <c r="CP514" i="3"/>
  <c r="CR514" i="3" s="1"/>
  <c r="CP475" i="3"/>
  <c r="CR475" i="3" s="1"/>
  <c r="CP344" i="3"/>
  <c r="CR344" i="3" s="1"/>
  <c r="CR313" i="3"/>
  <c r="CS313" i="3" s="1"/>
  <c r="CP276" i="3"/>
  <c r="CR276" i="3" s="1"/>
  <c r="CP251" i="3"/>
  <c r="CR251" i="3" s="1"/>
  <c r="CS251" i="3" s="1"/>
  <c r="CP13" i="3"/>
  <c r="CR13" i="3" s="1"/>
  <c r="CL494" i="3"/>
  <c r="BZ494" i="3"/>
  <c r="CP1340" i="3"/>
  <c r="CR1340" i="3" s="1"/>
  <c r="CS1340" i="3" s="1"/>
  <c r="CP1443" i="3"/>
  <c r="CR1443" i="3" s="1"/>
  <c r="CR1255" i="3"/>
  <c r="CS1255" i="3" s="1"/>
  <c r="CP1400" i="3"/>
  <c r="CR1400" i="3" s="1"/>
  <c r="CP1372" i="3"/>
  <c r="CR1372" i="3" s="1"/>
  <c r="CS1372" i="3" s="1"/>
  <c r="CR1225" i="3"/>
  <c r="CS1225" i="3" s="1"/>
  <c r="CR1251" i="3"/>
  <c r="CS1251" i="3" s="1"/>
  <c r="CR169" i="3"/>
  <c r="CS169" i="3" s="1"/>
  <c r="CR165" i="3"/>
  <c r="CS165" i="3" s="1"/>
  <c r="CR19" i="3"/>
  <c r="CP1425" i="3"/>
  <c r="CR1425" i="3" s="1"/>
  <c r="CP1416" i="3"/>
  <c r="CR1416" i="3" s="1"/>
  <c r="CP1408" i="3"/>
  <c r="CR1408" i="3" s="1"/>
  <c r="CP1388" i="3"/>
  <c r="CR1388" i="3" s="1"/>
  <c r="CS1388" i="3" s="1"/>
  <c r="CR1355" i="3"/>
  <c r="CP1332" i="3"/>
  <c r="CR1332" i="3" s="1"/>
  <c r="CP1310" i="3"/>
  <c r="CR1310" i="3" s="1"/>
  <c r="CP1301" i="3"/>
  <c r="CR1301" i="3" s="1"/>
  <c r="CP1293" i="3"/>
  <c r="CR1293" i="3" s="1"/>
  <c r="CS1293" i="3" s="1"/>
  <c r="CP1237" i="3"/>
  <c r="CR1237" i="3" s="1"/>
  <c r="CS1237" i="3" s="1"/>
  <c r="CP1229" i="3"/>
  <c r="CR1229" i="3" s="1"/>
  <c r="CS1229" i="3" s="1"/>
  <c r="CP1217" i="3"/>
  <c r="CR1217" i="3" s="1"/>
  <c r="CP1209" i="3"/>
  <c r="CR1209" i="3" s="1"/>
  <c r="CP1201" i="3"/>
  <c r="CR1201" i="3" s="1"/>
  <c r="CP1193" i="3"/>
  <c r="CR1193" i="3" s="1"/>
  <c r="CP1185" i="3"/>
  <c r="CR1185" i="3" s="1"/>
  <c r="CP1177" i="3"/>
  <c r="CR1177" i="3" s="1"/>
  <c r="CP1169" i="3"/>
  <c r="CR1169" i="3" s="1"/>
  <c r="CP1161" i="3"/>
  <c r="CR1161" i="3" s="1"/>
  <c r="CP1153" i="3"/>
  <c r="CR1153" i="3" s="1"/>
  <c r="CS1153" i="3" s="1"/>
  <c r="CP1145" i="3"/>
  <c r="CR1145" i="3" s="1"/>
  <c r="CP1137" i="3"/>
  <c r="CR1137" i="3" s="1"/>
  <c r="CS1137" i="3" s="1"/>
  <c r="CP1129" i="3"/>
  <c r="CR1129" i="3" s="1"/>
  <c r="CS1129" i="3" s="1"/>
  <c r="CP1121" i="3"/>
  <c r="CR1121" i="3" s="1"/>
  <c r="CP1113" i="3"/>
  <c r="CR1113" i="3" s="1"/>
  <c r="CP1105" i="3"/>
  <c r="CR1105" i="3" s="1"/>
  <c r="CP1097" i="3"/>
  <c r="CR1097" i="3" s="1"/>
  <c r="CP1089" i="3"/>
  <c r="CR1089" i="3" s="1"/>
  <c r="CS1089" i="3" s="1"/>
  <c r="CP1081" i="3"/>
  <c r="CR1081" i="3" s="1"/>
  <c r="CP1073" i="3"/>
  <c r="CR1073" i="3" s="1"/>
  <c r="CS1073" i="3" s="1"/>
  <c r="CP1061" i="3"/>
  <c r="CR1061" i="3" s="1"/>
  <c r="CP1053" i="3"/>
  <c r="CR1053" i="3" s="1"/>
  <c r="CP1045" i="3"/>
  <c r="CR1045" i="3" s="1"/>
  <c r="CP1005" i="3"/>
  <c r="CR1005" i="3" s="1"/>
  <c r="CP1001" i="3"/>
  <c r="CR1001" i="3" s="1"/>
  <c r="CP852" i="3"/>
  <c r="CR852" i="3" s="1"/>
  <c r="CP844" i="3"/>
  <c r="CR844" i="3" s="1"/>
  <c r="CS844" i="3" s="1"/>
  <c r="CP840" i="3"/>
  <c r="CR840" i="3" s="1"/>
  <c r="CP836" i="3"/>
  <c r="CR836" i="3" s="1"/>
  <c r="CP832" i="3"/>
  <c r="CR832" i="3" s="1"/>
  <c r="CS832" i="3" s="1"/>
  <c r="CP824" i="3"/>
  <c r="CR824" i="3" s="1"/>
  <c r="CP800" i="3"/>
  <c r="CR800" i="3" s="1"/>
  <c r="CP785" i="3"/>
  <c r="CR785" i="3" s="1"/>
  <c r="CP722" i="3"/>
  <c r="CR722" i="3" s="1"/>
  <c r="CP707" i="3"/>
  <c r="CR707" i="3" s="1"/>
  <c r="CP700" i="3"/>
  <c r="CR700" i="3" s="1"/>
  <c r="CS700" i="3" s="1"/>
  <c r="CP696" i="3"/>
  <c r="CR696" i="3" s="1"/>
  <c r="CP650" i="3"/>
  <c r="CR650" i="3" s="1"/>
  <c r="CR648" i="3"/>
  <c r="CS648" i="3" s="1"/>
  <c r="CP643" i="3"/>
  <c r="CR643" i="3" s="1"/>
  <c r="CS643" i="3" s="1"/>
  <c r="CL597" i="3"/>
  <c r="CP562" i="3"/>
  <c r="CR562" i="3" s="1"/>
  <c r="CS562" i="3" s="1"/>
  <c r="BZ491" i="3"/>
  <c r="CL491" i="3"/>
  <c r="CP476" i="3"/>
  <c r="CR476" i="3" s="1"/>
  <c r="CS476" i="3" s="1"/>
  <c r="CP472" i="3"/>
  <c r="CR472" i="3" s="1"/>
  <c r="CP398" i="3"/>
  <c r="CR398" i="3" s="1"/>
  <c r="CS398" i="3" s="1"/>
  <c r="BZ391" i="3"/>
  <c r="CP391" i="3" s="1"/>
  <c r="CR391" i="3" s="1"/>
  <c r="CS391" i="3" s="1"/>
  <c r="CP375" i="3"/>
  <c r="CR375" i="3" s="1"/>
  <c r="CP360" i="3"/>
  <c r="CR360" i="3" s="1"/>
  <c r="CS360" i="3" s="1"/>
  <c r="CP356" i="3"/>
  <c r="CR356" i="3" s="1"/>
  <c r="CP347" i="3"/>
  <c r="CR347" i="3" s="1"/>
  <c r="CS347" i="3" s="1"/>
  <c r="CP331" i="3"/>
  <c r="CR331" i="3" s="1"/>
  <c r="CP323" i="3"/>
  <c r="CR323" i="3" s="1"/>
  <c r="CS323" i="3" s="1"/>
  <c r="CP315" i="3"/>
  <c r="CR315" i="3" s="1"/>
  <c r="CS315" i="3" s="1"/>
  <c r="CP289" i="3"/>
  <c r="CR289" i="3" s="1"/>
  <c r="CP1410" i="3"/>
  <c r="CR1410" i="3" s="1"/>
  <c r="CP1402" i="3"/>
  <c r="CR1402" i="3" s="1"/>
  <c r="CR1393" i="3"/>
  <c r="CS1393" i="3" s="1"/>
  <c r="CP1341" i="3"/>
  <c r="CR1341" i="3" s="1"/>
  <c r="CR1312" i="3"/>
  <c r="CS1312" i="3" s="1"/>
  <c r="CP1303" i="3"/>
  <c r="CR1303" i="3" s="1"/>
  <c r="CP1285" i="3"/>
  <c r="CR1285" i="3" s="1"/>
  <c r="CS1285" i="3" s="1"/>
  <c r="CP1276" i="3"/>
  <c r="CR1276" i="3" s="1"/>
  <c r="CP1269" i="3"/>
  <c r="CR1269" i="3" s="1"/>
  <c r="CS1269" i="3" s="1"/>
  <c r="CP1219" i="3"/>
  <c r="CR1219" i="3" s="1"/>
  <c r="CP1211" i="3"/>
  <c r="CR1211" i="3" s="1"/>
  <c r="CP1203" i="3"/>
  <c r="CR1203" i="3" s="1"/>
  <c r="CP1195" i="3"/>
  <c r="CR1195" i="3" s="1"/>
  <c r="CP1187" i="3"/>
  <c r="CR1187" i="3" s="1"/>
  <c r="CP1179" i="3"/>
  <c r="CR1179" i="3" s="1"/>
  <c r="CP1171" i="3"/>
  <c r="CR1171" i="3" s="1"/>
  <c r="CS1171" i="3" s="1"/>
  <c r="CP1163" i="3"/>
  <c r="CR1163" i="3" s="1"/>
  <c r="CP1155" i="3"/>
  <c r="CR1155" i="3" s="1"/>
  <c r="CS1155" i="3" s="1"/>
  <c r="CP1147" i="3"/>
  <c r="CR1147" i="3" s="1"/>
  <c r="CS1147" i="3" s="1"/>
  <c r="CP1139" i="3"/>
  <c r="CR1139" i="3" s="1"/>
  <c r="CP1131" i="3"/>
  <c r="CR1131" i="3" s="1"/>
  <c r="CS1131" i="3" s="1"/>
  <c r="CP1123" i="3"/>
  <c r="CR1123" i="3" s="1"/>
  <c r="CP1115" i="3"/>
  <c r="CR1115" i="3" s="1"/>
  <c r="CP1107" i="3"/>
  <c r="CR1107" i="3" s="1"/>
  <c r="CS1107" i="3" s="1"/>
  <c r="CP1099" i="3"/>
  <c r="CR1099" i="3" s="1"/>
  <c r="CS1099" i="3" s="1"/>
  <c r="CP1091" i="3"/>
  <c r="CR1091" i="3" s="1"/>
  <c r="CP1083" i="3"/>
  <c r="CR1083" i="3" s="1"/>
  <c r="CP1075" i="3"/>
  <c r="CR1075" i="3" s="1"/>
  <c r="CP1060" i="3"/>
  <c r="CR1060" i="3" s="1"/>
  <c r="CP1052" i="3"/>
  <c r="CR1052" i="3" s="1"/>
  <c r="CS1052" i="3" s="1"/>
  <c r="CP664" i="3"/>
  <c r="CR664" i="3" s="1"/>
  <c r="CS664" i="3" s="1"/>
  <c r="CP659" i="3"/>
  <c r="CR659" i="3" s="1"/>
  <c r="CP507" i="3"/>
  <c r="CR507" i="3" s="1"/>
  <c r="CP505" i="3"/>
  <c r="CR505" i="3" s="1"/>
  <c r="CP500" i="3"/>
  <c r="CR500" i="3" s="1"/>
  <c r="CP401" i="3"/>
  <c r="CR401" i="3" s="1"/>
  <c r="CS401" i="3" s="1"/>
  <c r="CP1044" i="3"/>
  <c r="CR1044" i="3" s="1"/>
  <c r="CP998" i="3"/>
  <c r="CR998" i="3" s="1"/>
  <c r="CP994" i="3"/>
  <c r="CR994" i="3" s="1"/>
  <c r="CP950" i="3"/>
  <c r="CR950" i="3" s="1"/>
  <c r="CP942" i="3"/>
  <c r="CR942" i="3" s="1"/>
  <c r="CS942" i="3" s="1"/>
  <c r="CP934" i="3"/>
  <c r="CR934" i="3" s="1"/>
  <c r="CP930" i="3"/>
  <c r="CR930" i="3" s="1"/>
  <c r="CS930" i="3" s="1"/>
  <c r="CP883" i="3"/>
  <c r="CR883" i="3" s="1"/>
  <c r="CP846" i="3"/>
  <c r="CR846" i="3" s="1"/>
  <c r="CS846" i="3" s="1"/>
  <c r="CP842" i="3"/>
  <c r="CR842" i="3" s="1"/>
  <c r="CS842" i="3" s="1"/>
  <c r="CP834" i="3"/>
  <c r="CR834" i="3" s="1"/>
  <c r="CP830" i="3"/>
  <c r="CR830" i="3" s="1"/>
  <c r="CS830" i="3" s="1"/>
  <c r="CP826" i="3"/>
  <c r="CR826" i="3" s="1"/>
  <c r="CP802" i="3"/>
  <c r="CR802" i="3" s="1"/>
  <c r="CP723" i="3"/>
  <c r="CR723" i="3" s="1"/>
  <c r="CP684" i="3"/>
  <c r="CR684" i="3" s="1"/>
  <c r="CR649" i="3"/>
  <c r="CS649" i="3" s="1"/>
  <c r="CP620" i="3"/>
  <c r="CR620" i="3" s="1"/>
  <c r="CP611" i="3"/>
  <c r="CR611" i="3" s="1"/>
  <c r="CL601" i="3"/>
  <c r="CP571" i="3"/>
  <c r="CR571" i="3" s="1"/>
  <c r="CP545" i="3"/>
  <c r="CR545" i="3" s="1"/>
  <c r="CS545" i="3" s="1"/>
  <c r="CP474" i="3"/>
  <c r="CR474" i="3" s="1"/>
  <c r="CP470" i="3"/>
  <c r="CR470" i="3" s="1"/>
  <c r="CP451" i="3"/>
  <c r="CR451" i="3" s="1"/>
  <c r="CP447" i="3"/>
  <c r="CR447" i="3" s="1"/>
  <c r="CP429" i="3"/>
  <c r="CR429" i="3" s="1"/>
  <c r="CP425" i="3"/>
  <c r="CR425" i="3" s="1"/>
  <c r="CP389" i="3"/>
  <c r="CR389" i="3" s="1"/>
  <c r="CS389" i="3" s="1"/>
  <c r="CP385" i="3"/>
  <c r="CR385" i="3" s="1"/>
  <c r="CS385" i="3" s="1"/>
  <c r="CP349" i="3"/>
  <c r="CR349" i="3" s="1"/>
  <c r="CP341" i="3"/>
  <c r="CR341" i="3" s="1"/>
  <c r="CP274" i="3"/>
  <c r="CR274" i="3" s="1"/>
  <c r="CP258" i="3"/>
  <c r="CR258" i="3" s="1"/>
  <c r="CP207" i="3"/>
  <c r="CR207" i="3" s="1"/>
  <c r="CP902" i="3"/>
  <c r="CR902" i="3" s="1"/>
  <c r="CP619" i="3"/>
  <c r="CR619" i="3" s="1"/>
  <c r="CL605" i="3"/>
  <c r="CP469" i="3"/>
  <c r="CR469" i="3" s="1"/>
  <c r="CP465" i="3"/>
  <c r="CR465" i="3" s="1"/>
  <c r="CP455" i="3"/>
  <c r="CR455" i="3" s="1"/>
  <c r="CP436" i="3"/>
  <c r="CR436" i="3" s="1"/>
  <c r="CP376" i="3"/>
  <c r="CR376" i="3" s="1"/>
  <c r="CS376" i="3" s="1"/>
  <c r="CP370" i="3"/>
  <c r="CR370" i="3" s="1"/>
  <c r="CP348" i="3"/>
  <c r="CR348" i="3" s="1"/>
  <c r="CP297" i="3"/>
  <c r="CR297" i="3" s="1"/>
  <c r="CS297" i="3" s="1"/>
  <c r="CP286" i="3"/>
  <c r="CR286" i="3" s="1"/>
  <c r="CS286" i="3" s="1"/>
  <c r="CP272" i="3"/>
  <c r="CR272" i="3" s="1"/>
  <c r="CP257" i="3"/>
  <c r="CR257" i="3" s="1"/>
  <c r="CP925" i="3"/>
  <c r="CR925" i="3" s="1"/>
  <c r="CS925" i="3" s="1"/>
  <c r="CP921" i="3"/>
  <c r="CR921" i="3" s="1"/>
  <c r="CP917" i="3"/>
  <c r="CR917" i="3" s="1"/>
  <c r="CP913" i="3"/>
  <c r="CR913" i="3" s="1"/>
  <c r="CP901" i="3"/>
  <c r="CR901" i="3" s="1"/>
  <c r="CS901" i="3" s="1"/>
  <c r="CP897" i="3"/>
  <c r="CR897" i="3" s="1"/>
  <c r="CP1430" i="3"/>
  <c r="CR1430" i="3" s="1"/>
  <c r="CS1430" i="3" s="1"/>
  <c r="CP136" i="3"/>
  <c r="CR136" i="3" s="1"/>
  <c r="CP105" i="3"/>
  <c r="CR105" i="3" s="1"/>
  <c r="CS105" i="3" s="1"/>
  <c r="CP1258" i="3"/>
  <c r="CR1258" i="3" s="1"/>
  <c r="CS1258" i="3" s="1"/>
  <c r="CP770" i="3"/>
  <c r="CR770" i="3" s="1"/>
  <c r="CR1441" i="3"/>
  <c r="CS1441" i="3" s="1"/>
  <c r="CR1253" i="3"/>
  <c r="CR1249" i="3"/>
  <c r="CS1249" i="3" s="1"/>
  <c r="CR243" i="3"/>
  <c r="CR167" i="3"/>
  <c r="CS167" i="3" s="1"/>
  <c r="CR72" i="3"/>
  <c r="CR26" i="3"/>
  <c r="CS26" i="3" s="1"/>
  <c r="CP1448" i="3"/>
  <c r="CR1448" i="3" s="1"/>
  <c r="CS1448" i="3" s="1"/>
  <c r="CP1437" i="3"/>
  <c r="CR1437" i="3" s="1"/>
  <c r="CP1433" i="3"/>
  <c r="CR1433" i="3" s="1"/>
  <c r="CP1392" i="3"/>
  <c r="CR1392" i="3" s="1"/>
  <c r="CR1362" i="3"/>
  <c r="CR1360" i="3"/>
  <c r="CP1343" i="3"/>
  <c r="CR1343" i="3" s="1"/>
  <c r="CP1342" i="3"/>
  <c r="CR1342" i="3" s="1"/>
  <c r="CS1342" i="3" s="1"/>
  <c r="CP1335" i="3"/>
  <c r="CR1335" i="3" s="1"/>
  <c r="CR1324" i="3"/>
  <c r="CR1320" i="3"/>
  <c r="CS1320" i="3" s="1"/>
  <c r="CR1313" i="3"/>
  <c r="CP1279" i="3"/>
  <c r="CR1279" i="3" s="1"/>
  <c r="BZ1263" i="3"/>
  <c r="CP1263" i="3" s="1"/>
  <c r="CR1263" i="3" s="1"/>
  <c r="CP1222" i="3"/>
  <c r="CR1222" i="3" s="1"/>
  <c r="CP1214" i="3"/>
  <c r="CR1214" i="3" s="1"/>
  <c r="CP1206" i="3"/>
  <c r="CR1206" i="3" s="1"/>
  <c r="CP1198" i="3"/>
  <c r="CR1198" i="3" s="1"/>
  <c r="CP1190" i="3"/>
  <c r="CR1190" i="3" s="1"/>
  <c r="CP1182" i="3"/>
  <c r="CR1182" i="3" s="1"/>
  <c r="CP1174" i="3"/>
  <c r="CR1174" i="3" s="1"/>
  <c r="CS1174" i="3" s="1"/>
  <c r="CP1166" i="3"/>
  <c r="CR1166" i="3" s="1"/>
  <c r="CP1158" i="3"/>
  <c r="CR1158" i="3" s="1"/>
  <c r="CP1150" i="3"/>
  <c r="CR1150" i="3" s="1"/>
  <c r="CP1142" i="3"/>
  <c r="CR1142" i="3" s="1"/>
  <c r="CS1142" i="3" s="1"/>
  <c r="CP1134" i="3"/>
  <c r="CR1134" i="3" s="1"/>
  <c r="CP1126" i="3"/>
  <c r="CR1126" i="3" s="1"/>
  <c r="CP1118" i="3"/>
  <c r="CR1118" i="3" s="1"/>
  <c r="CS1118" i="3" s="1"/>
  <c r="CP1110" i="3"/>
  <c r="CR1110" i="3" s="1"/>
  <c r="CS1110" i="3" s="1"/>
  <c r="CP1102" i="3"/>
  <c r="CR1102" i="3" s="1"/>
  <c r="CP1094" i="3"/>
  <c r="CR1094" i="3" s="1"/>
  <c r="CP1086" i="3"/>
  <c r="CR1086" i="3" s="1"/>
  <c r="CS1086" i="3" s="1"/>
  <c r="CP1078" i="3"/>
  <c r="CR1078" i="3" s="1"/>
  <c r="CP1070" i="3"/>
  <c r="CR1070" i="3" s="1"/>
  <c r="CP1049" i="3"/>
  <c r="CR1049" i="3" s="1"/>
  <c r="CP1036" i="3"/>
  <c r="CR1036" i="3" s="1"/>
  <c r="CP1022" i="3"/>
  <c r="CR1022" i="3" s="1"/>
  <c r="CP1014" i="3"/>
  <c r="CR1014" i="3" s="1"/>
  <c r="CS1014" i="3" s="1"/>
  <c r="CP1006" i="3"/>
  <c r="CR1006" i="3" s="1"/>
  <c r="CP955" i="3"/>
  <c r="CR955" i="3" s="1"/>
  <c r="CP951" i="3"/>
  <c r="CR951" i="3" s="1"/>
  <c r="CP947" i="3"/>
  <c r="CR947" i="3" s="1"/>
  <c r="CP939" i="3"/>
  <c r="CR939" i="3" s="1"/>
  <c r="CP887" i="3"/>
  <c r="CR887" i="3" s="1"/>
  <c r="CP877" i="3"/>
  <c r="CR877" i="3" s="1"/>
  <c r="CP873" i="3"/>
  <c r="CR873" i="3" s="1"/>
  <c r="CP869" i="3"/>
  <c r="CR869" i="3" s="1"/>
  <c r="CP865" i="3"/>
  <c r="CR865" i="3" s="1"/>
  <c r="CP850" i="3"/>
  <c r="CR850" i="3" s="1"/>
  <c r="CP835" i="3"/>
  <c r="CR835" i="3" s="1"/>
  <c r="CS835" i="3" s="1"/>
  <c r="CP820" i="3"/>
  <c r="CR820" i="3" s="1"/>
  <c r="CP808" i="3"/>
  <c r="CR808" i="3" s="1"/>
  <c r="CS808" i="3" s="1"/>
  <c r="CP807" i="3"/>
  <c r="CR807" i="3" s="1"/>
  <c r="CP799" i="3"/>
  <c r="CR799" i="3" s="1"/>
  <c r="CS799" i="3" s="1"/>
  <c r="CP792" i="3"/>
  <c r="CR792" i="3" s="1"/>
  <c r="CP784" i="3"/>
  <c r="CR784" i="3" s="1"/>
  <c r="CP783" i="3"/>
  <c r="CR783" i="3" s="1"/>
  <c r="CP773" i="3"/>
  <c r="CR773" i="3" s="1"/>
  <c r="CP759" i="3"/>
  <c r="CR759" i="3" s="1"/>
  <c r="CP710" i="3"/>
  <c r="CR710" i="3" s="1"/>
  <c r="CP697" i="3"/>
  <c r="CR697" i="3" s="1"/>
  <c r="CP692" i="3"/>
  <c r="CR692" i="3" s="1"/>
  <c r="CP688" i="3"/>
  <c r="CR688" i="3" s="1"/>
  <c r="CS688" i="3" s="1"/>
  <c r="CP682" i="3"/>
  <c r="CR682" i="3" s="1"/>
  <c r="CS682" i="3" s="1"/>
  <c r="CP677" i="3"/>
  <c r="CR677" i="3" s="1"/>
  <c r="CP654" i="3"/>
  <c r="CR654" i="3" s="1"/>
  <c r="CS654" i="3" s="1"/>
  <c r="CP617" i="3"/>
  <c r="CR617" i="3" s="1"/>
  <c r="CP588" i="3"/>
  <c r="CR588" i="3" s="1"/>
  <c r="CL600" i="3"/>
  <c r="CP537" i="3"/>
  <c r="CR537" i="3" s="1"/>
  <c r="CP509" i="3"/>
  <c r="CR509" i="3" s="1"/>
  <c r="CS509" i="3" s="1"/>
  <c r="CP506" i="3"/>
  <c r="CR506" i="3" s="1"/>
  <c r="CP502" i="3"/>
  <c r="CR502" i="3" s="1"/>
  <c r="CP1296" i="3"/>
  <c r="CR1296" i="3" s="1"/>
  <c r="CS1296" i="3" s="1"/>
  <c r="CR814" i="3"/>
  <c r="CR765" i="3"/>
  <c r="CS765" i="3" s="1"/>
  <c r="CR483" i="3"/>
  <c r="CR245" i="3"/>
  <c r="CS245" i="3" s="1"/>
  <c r="CR24" i="3"/>
  <c r="CP1436" i="3"/>
  <c r="CR1436" i="3" s="1"/>
  <c r="CP1432" i="3"/>
  <c r="CR1432" i="3" s="1"/>
  <c r="CR1422" i="3"/>
  <c r="CP1396" i="3"/>
  <c r="CR1396" i="3" s="1"/>
  <c r="CR1352" i="3"/>
  <c r="CP1333" i="3"/>
  <c r="CR1333" i="3" s="1"/>
  <c r="CR1325" i="3"/>
  <c r="CP1294" i="3"/>
  <c r="CR1294" i="3" s="1"/>
  <c r="CP1247" i="3"/>
  <c r="CR1247" i="3" s="1"/>
  <c r="CP1241" i="3"/>
  <c r="CR1241" i="3" s="1"/>
  <c r="CP1232" i="3"/>
  <c r="CR1232" i="3" s="1"/>
  <c r="CS1232" i="3" s="1"/>
  <c r="CP1224" i="3"/>
  <c r="CR1224" i="3" s="1"/>
  <c r="CP1216" i="3"/>
  <c r="CR1216" i="3" s="1"/>
  <c r="CP1208" i="3"/>
  <c r="CR1208" i="3" s="1"/>
  <c r="CP1200" i="3"/>
  <c r="CR1200" i="3" s="1"/>
  <c r="CS1200" i="3" s="1"/>
  <c r="CP1192" i="3"/>
  <c r="CR1192" i="3" s="1"/>
  <c r="CS1192" i="3" s="1"/>
  <c r="CP1184" i="3"/>
  <c r="CR1184" i="3" s="1"/>
  <c r="CP1176" i="3"/>
  <c r="CR1176" i="3" s="1"/>
  <c r="CP1168" i="3"/>
  <c r="CR1168" i="3" s="1"/>
  <c r="CS1168" i="3" s="1"/>
  <c r="CP1160" i="3"/>
  <c r="CR1160" i="3" s="1"/>
  <c r="CS1160" i="3" s="1"/>
  <c r="CP1152" i="3"/>
  <c r="CR1152" i="3" s="1"/>
  <c r="CP1144" i="3"/>
  <c r="CR1144" i="3" s="1"/>
  <c r="CP1136" i="3"/>
  <c r="CR1136" i="3" s="1"/>
  <c r="CP1128" i="3"/>
  <c r="CR1128" i="3" s="1"/>
  <c r="CS1128" i="3" s="1"/>
  <c r="CP1120" i="3"/>
  <c r="CR1120" i="3" s="1"/>
  <c r="CP1112" i="3"/>
  <c r="CR1112" i="3" s="1"/>
  <c r="CP1104" i="3"/>
  <c r="CR1104" i="3" s="1"/>
  <c r="CP1096" i="3"/>
  <c r="CR1096" i="3" s="1"/>
  <c r="CP1088" i="3"/>
  <c r="CR1088" i="3" s="1"/>
  <c r="CP1080" i="3"/>
  <c r="CR1080" i="3" s="1"/>
  <c r="CS1080" i="3" s="1"/>
  <c r="CP1072" i="3"/>
  <c r="CR1072" i="3" s="1"/>
  <c r="CP1068" i="3"/>
  <c r="CR1068" i="3" s="1"/>
  <c r="CS1068" i="3" s="1"/>
  <c r="CP1054" i="3"/>
  <c r="CR1054" i="3" s="1"/>
  <c r="CS1054" i="3" s="1"/>
  <c r="CP1046" i="3"/>
  <c r="CR1046" i="3" s="1"/>
  <c r="CP1038" i="3"/>
  <c r="CR1038" i="3" s="1"/>
  <c r="CS1038" i="3" s="1"/>
  <c r="CP1017" i="3"/>
  <c r="CR1017" i="3" s="1"/>
  <c r="CP1004" i="3"/>
  <c r="CR1004" i="3" s="1"/>
  <c r="CP982" i="3"/>
  <c r="CR982" i="3" s="1"/>
  <c r="CP974" i="3"/>
  <c r="CR974" i="3" s="1"/>
  <c r="CS974" i="3" s="1"/>
  <c r="CP966" i="3"/>
  <c r="CR966" i="3" s="1"/>
  <c r="CP962" i="3"/>
  <c r="CR962" i="3" s="1"/>
  <c r="CS962" i="3" s="1"/>
  <c r="CP889" i="3"/>
  <c r="CR889" i="3" s="1"/>
  <c r="CP879" i="3"/>
  <c r="CR879" i="3" s="1"/>
  <c r="CP875" i="3"/>
  <c r="CR875" i="3" s="1"/>
  <c r="CP871" i="3"/>
  <c r="CR871" i="3" s="1"/>
  <c r="CP867" i="3"/>
  <c r="CR867" i="3" s="1"/>
  <c r="CP854" i="3"/>
  <c r="CR854" i="3" s="1"/>
  <c r="CS854" i="3" s="1"/>
  <c r="CP848" i="3"/>
  <c r="CR848" i="3" s="1"/>
  <c r="CP833" i="3"/>
  <c r="CR833" i="3" s="1"/>
  <c r="CP810" i="3"/>
  <c r="CR810" i="3" s="1"/>
  <c r="CP795" i="3"/>
  <c r="CR795" i="3" s="1"/>
  <c r="CP777" i="3"/>
  <c r="CR777" i="3" s="1"/>
  <c r="CP749" i="3"/>
  <c r="CR749" i="3" s="1"/>
  <c r="CS749" i="3" s="1"/>
  <c r="CP740" i="3"/>
  <c r="CR740" i="3" s="1"/>
  <c r="CS740" i="3" s="1"/>
  <c r="CP714" i="3"/>
  <c r="CR714" i="3" s="1"/>
  <c r="CP665" i="3"/>
  <c r="CR665" i="3" s="1"/>
  <c r="CP624" i="3"/>
  <c r="CR624" i="3" s="1"/>
  <c r="CL602" i="3"/>
  <c r="CP535" i="3"/>
  <c r="CR535" i="3" s="1"/>
  <c r="CP527" i="3"/>
  <c r="CR527" i="3" s="1"/>
  <c r="CP522" i="3"/>
  <c r="CR522" i="3" s="1"/>
  <c r="CP471" i="3"/>
  <c r="CR471" i="3" s="1"/>
  <c r="CP1271" i="3"/>
  <c r="CR1271" i="3" s="1"/>
  <c r="CS1271" i="3" s="1"/>
  <c r="CP793" i="3"/>
  <c r="CR793" i="3" s="1"/>
  <c r="CP741" i="3"/>
  <c r="CR741" i="3" s="1"/>
  <c r="CP645" i="3"/>
  <c r="CR645" i="3" s="1"/>
  <c r="CS645" i="3" s="1"/>
  <c r="CP633" i="3"/>
  <c r="CR633" i="3" s="1"/>
  <c r="CP609" i="3"/>
  <c r="CR609" i="3" s="1"/>
  <c r="CS609" i="3" s="1"/>
  <c r="CP587" i="3"/>
  <c r="CR587" i="3" s="1"/>
  <c r="CS587" i="3" s="1"/>
  <c r="CL599" i="3"/>
  <c r="CP561" i="3"/>
  <c r="CR561" i="3" s="1"/>
  <c r="CS561" i="3" s="1"/>
  <c r="CP437" i="3"/>
  <c r="CR437" i="3" s="1"/>
  <c r="CP381" i="3"/>
  <c r="CR381" i="3" s="1"/>
  <c r="CS381" i="3" s="1"/>
  <c r="CP380" i="3"/>
  <c r="CR380" i="3" s="1"/>
  <c r="CR372" i="3"/>
  <c r="CS372" i="3" s="1"/>
  <c r="CP342" i="3"/>
  <c r="CR342" i="3" s="1"/>
  <c r="CP330" i="3"/>
  <c r="CR330" i="3" s="1"/>
  <c r="CP322" i="3"/>
  <c r="CR322" i="3" s="1"/>
  <c r="CP314" i="3"/>
  <c r="CR314" i="3" s="1"/>
  <c r="CS314" i="3" s="1"/>
  <c r="CP312" i="3"/>
  <c r="CR312" i="3" s="1"/>
  <c r="CP294" i="3"/>
  <c r="CR294" i="3" s="1"/>
  <c r="CS294" i="3" s="1"/>
  <c r="CP284" i="3"/>
  <c r="CR284" i="3" s="1"/>
  <c r="CR703" i="3"/>
  <c r="CP689" i="3"/>
  <c r="CR689" i="3" s="1"/>
  <c r="CP675" i="3"/>
  <c r="CR675" i="3" s="1"/>
  <c r="CP612" i="3"/>
  <c r="CR612" i="3" s="1"/>
  <c r="CS612" i="3" s="1"/>
  <c r="CP558" i="3"/>
  <c r="CR558" i="3" s="1"/>
  <c r="CP546" i="3"/>
  <c r="CR546" i="3" s="1"/>
  <c r="CL498" i="3"/>
  <c r="CP498" i="3" s="1"/>
  <c r="CR498" i="3" s="1"/>
  <c r="CP479" i="3"/>
  <c r="CR479" i="3" s="1"/>
  <c r="CP478" i="3"/>
  <c r="CR478" i="3" s="1"/>
  <c r="CP477" i="3"/>
  <c r="CR477" i="3" s="1"/>
  <c r="CS477" i="3" s="1"/>
  <c r="CP473" i="3"/>
  <c r="CR473" i="3" s="1"/>
  <c r="CS473" i="3" s="1"/>
  <c r="CP440" i="3"/>
  <c r="CR440" i="3" s="1"/>
  <c r="CP424" i="3"/>
  <c r="CR424" i="3" s="1"/>
  <c r="CP403" i="3"/>
  <c r="CR403" i="3" s="1"/>
  <c r="CP387" i="3"/>
  <c r="CR387" i="3" s="1"/>
  <c r="CP386" i="3"/>
  <c r="CR386" i="3" s="1"/>
  <c r="CP382" i="3"/>
  <c r="CR382" i="3" s="1"/>
  <c r="CS382" i="3" s="1"/>
  <c r="CP378" i="3"/>
  <c r="CR378" i="3" s="1"/>
  <c r="CR363" i="3"/>
  <c r="CP352" i="3"/>
  <c r="CR352" i="3" s="1"/>
  <c r="CP340" i="3"/>
  <c r="CR340" i="3" s="1"/>
  <c r="CS340" i="3" s="1"/>
  <c r="CP332" i="3"/>
  <c r="CR332" i="3" s="1"/>
  <c r="CP324" i="3"/>
  <c r="CR324" i="3" s="1"/>
  <c r="CS324" i="3" s="1"/>
  <c r="CP316" i="3"/>
  <c r="CR316" i="3" s="1"/>
  <c r="CP301" i="3"/>
  <c r="CR301" i="3" s="1"/>
  <c r="CS301" i="3" s="1"/>
  <c r="CP295" i="3"/>
  <c r="CR295" i="3" s="1"/>
  <c r="CS295" i="3" s="1"/>
  <c r="CP288" i="3"/>
  <c r="CR288" i="3" s="1"/>
  <c r="CP281" i="3"/>
  <c r="CR281" i="3" s="1"/>
  <c r="CS281" i="3" s="1"/>
  <c r="CP407" i="3"/>
  <c r="CR407" i="3" s="1"/>
  <c r="CP362" i="3"/>
  <c r="CR362" i="3" s="1"/>
  <c r="CS362" i="3" s="1"/>
  <c r="CP269" i="3"/>
  <c r="CR269" i="3" s="1"/>
  <c r="CS269" i="3" s="1"/>
  <c r="CL490" i="3"/>
  <c r="BZ490" i="3"/>
  <c r="CP268" i="3"/>
  <c r="CR268" i="3" s="1"/>
  <c r="CS268" i="3" s="1"/>
  <c r="CP121" i="3"/>
  <c r="CR121" i="3" s="1"/>
  <c r="CP90" i="3"/>
  <c r="CR90" i="3" s="1"/>
  <c r="CP9" i="3"/>
  <c r="CR9" i="3" s="1"/>
  <c r="CS9" i="3" s="1"/>
  <c r="CP926" i="3"/>
  <c r="CR926" i="3" s="1"/>
  <c r="CP922" i="3"/>
  <c r="CR922" i="3" s="1"/>
  <c r="CS922" i="3" s="1"/>
  <c r="CP918" i="3"/>
  <c r="CR918" i="3" s="1"/>
  <c r="CP909" i="3"/>
  <c r="CR909" i="3" s="1"/>
  <c r="CP905" i="3"/>
  <c r="CR905" i="3" s="1"/>
  <c r="CP900" i="3"/>
  <c r="CR900" i="3" s="1"/>
  <c r="CP896" i="3"/>
  <c r="CR896" i="3" s="1"/>
  <c r="CP892" i="3"/>
  <c r="CR892" i="3" s="1"/>
  <c r="CS892" i="3" s="1"/>
  <c r="CP1429" i="3"/>
  <c r="CR1429" i="3" s="1"/>
  <c r="CP123" i="3"/>
  <c r="CR123" i="3" s="1"/>
  <c r="CS123" i="3" s="1"/>
  <c r="CP924" i="3"/>
  <c r="CR924" i="3" s="1"/>
  <c r="CS924" i="3" s="1"/>
  <c r="CP920" i="3"/>
  <c r="CR920" i="3" s="1"/>
  <c r="CP916" i="3"/>
  <c r="CR916" i="3" s="1"/>
  <c r="CP912" i="3"/>
  <c r="CR912" i="3" s="1"/>
  <c r="CP911" i="3"/>
  <c r="CR911" i="3" s="1"/>
  <c r="CP907" i="3"/>
  <c r="CR907" i="3" s="1"/>
  <c r="CS907" i="3" s="1"/>
  <c r="CP903" i="3"/>
  <c r="CR903" i="3" s="1"/>
  <c r="CS903" i="3" s="1"/>
  <c r="CP898" i="3"/>
  <c r="CR898" i="3" s="1"/>
  <c r="CS898" i="3" s="1"/>
  <c r="CR254" i="3"/>
  <c r="CP39" i="3"/>
  <c r="CR39" i="3" s="1"/>
  <c r="CP35" i="3"/>
  <c r="CR35" i="3" s="1"/>
  <c r="CP197" i="3"/>
  <c r="CR197" i="3" s="1"/>
  <c r="CS197" i="3" s="1"/>
  <c r="CP118" i="3"/>
  <c r="CR118" i="3" s="1"/>
  <c r="CP60" i="3"/>
  <c r="CR60" i="3" s="1"/>
  <c r="CP185" i="3"/>
  <c r="CR185" i="3" s="1"/>
  <c r="CS185" i="3" s="1"/>
  <c r="CP103" i="3"/>
  <c r="CR103" i="3" s="1"/>
  <c r="CS103" i="3" s="1"/>
  <c r="CP97" i="3"/>
  <c r="CP40" i="3"/>
  <c r="CR40" i="3" s="1"/>
  <c r="CP129" i="3"/>
  <c r="CR129" i="3" s="1"/>
  <c r="CS129" i="3" s="1"/>
  <c r="CP189" i="3"/>
  <c r="CR189" i="3" s="1"/>
  <c r="CS189" i="3" s="1"/>
  <c r="CP146" i="3"/>
  <c r="CR146" i="3" s="1"/>
  <c r="CS146" i="3" s="1"/>
  <c r="CP119" i="3"/>
  <c r="CR119" i="3" s="1"/>
  <c r="CS119" i="3" s="1"/>
  <c r="CP108" i="3"/>
  <c r="CR108" i="3" s="1"/>
  <c r="CP95" i="3"/>
  <c r="CR95" i="3" s="1"/>
  <c r="CP56" i="3"/>
  <c r="CR56" i="3" s="1"/>
  <c r="CP55" i="3"/>
  <c r="CR55" i="3" s="1"/>
  <c r="CP52" i="3"/>
  <c r="CR52" i="3" s="1"/>
  <c r="CP44" i="3"/>
  <c r="CR44" i="3" s="1"/>
  <c r="CP183" i="3"/>
  <c r="CR183" i="3" s="1"/>
  <c r="CS183" i="3" s="1"/>
  <c r="CP159" i="3"/>
  <c r="CR159" i="3" s="1"/>
  <c r="CS159" i="3" s="1"/>
  <c r="CP186" i="3"/>
  <c r="CR186" i="3" s="1"/>
  <c r="CS186" i="3" s="1"/>
  <c r="CP188" i="3"/>
  <c r="CR188" i="3" s="1"/>
  <c r="CS188" i="3" s="1"/>
  <c r="CR97" i="3"/>
  <c r="CS97" i="3" s="1"/>
  <c r="CP66" i="3"/>
  <c r="CR66" i="3" s="1"/>
  <c r="CP198" i="3"/>
  <c r="CR198" i="3" s="1"/>
  <c r="CP193" i="3"/>
  <c r="CR193" i="3" s="1"/>
  <c r="CP147" i="3"/>
  <c r="CR147" i="3" s="1"/>
  <c r="CS147" i="3" s="1"/>
  <c r="CR133" i="3"/>
  <c r="CP107" i="3"/>
  <c r="CR107" i="3" s="1"/>
  <c r="CS107" i="3" s="1"/>
  <c r="CP96" i="3"/>
  <c r="CR96" i="3" s="1"/>
  <c r="CP86" i="3"/>
  <c r="CR86" i="3" s="1"/>
  <c r="CP85" i="3"/>
  <c r="CR85" i="3" s="1"/>
  <c r="CP78" i="3"/>
  <c r="CR78" i="3" s="1"/>
  <c r="CP68" i="3"/>
  <c r="CR68" i="3" s="1"/>
  <c r="CP65" i="3"/>
  <c r="CR65" i="3" s="1"/>
  <c r="CP131" i="3"/>
  <c r="CR131" i="3" s="1"/>
  <c r="CS131" i="3" s="1"/>
  <c r="CP100" i="3"/>
  <c r="CR100" i="3" s="1"/>
  <c r="CP62" i="3"/>
  <c r="CR62" i="3" s="1"/>
  <c r="CP61" i="3"/>
  <c r="CR61" i="3" s="1"/>
  <c r="CP46" i="3"/>
  <c r="CR46" i="3" s="1"/>
  <c r="CP45" i="3"/>
  <c r="CR45" i="3" s="1"/>
  <c r="CP154" i="3"/>
  <c r="CR154" i="3" s="1"/>
  <c r="CP137" i="3"/>
  <c r="CR137" i="3" s="1"/>
  <c r="CS137" i="3" s="1"/>
  <c r="CP135" i="3"/>
  <c r="CR135" i="3" s="1"/>
  <c r="CS135" i="3" s="1"/>
  <c r="CP128" i="3"/>
  <c r="CR128" i="3" s="1"/>
  <c r="CP109" i="3"/>
  <c r="CR109" i="3" s="1"/>
  <c r="CP106" i="3"/>
  <c r="CR106" i="3" s="1"/>
  <c r="CS106" i="3" s="1"/>
  <c r="CP91" i="3"/>
  <c r="CR91" i="3" s="1"/>
  <c r="CS91" i="3" s="1"/>
  <c r="CP51" i="3"/>
  <c r="CR51" i="3" s="1"/>
  <c r="CR12" i="3"/>
  <c r="CS12" i="3" s="1"/>
  <c r="CP1420" i="3"/>
  <c r="CR1420" i="3" s="1"/>
  <c r="CP1281" i="3"/>
  <c r="CR1281" i="3" s="1"/>
  <c r="CP5" i="3"/>
  <c r="CR5" i="3" s="1"/>
  <c r="CP1260" i="3"/>
  <c r="CR1260" i="3" s="1"/>
  <c r="CP817" i="3"/>
  <c r="CR817" i="3" s="1"/>
  <c r="CS817" i="3" s="1"/>
  <c r="CP1407" i="3"/>
  <c r="CR1407" i="3" s="1"/>
  <c r="CR1389" i="3"/>
  <c r="CS1389" i="3" s="1"/>
  <c r="CR1368" i="3"/>
  <c r="CS1368" i="3" s="1"/>
  <c r="CP1334" i="3"/>
  <c r="CR1334" i="3" s="1"/>
  <c r="CP1274" i="3"/>
  <c r="CR1274" i="3" s="1"/>
  <c r="CP1273" i="3"/>
  <c r="CR1273" i="3" s="1"/>
  <c r="CP1239" i="3"/>
  <c r="CR1239" i="3" s="1"/>
  <c r="CS1239" i="3" s="1"/>
  <c r="CP1057" i="3"/>
  <c r="CR1057" i="3" s="1"/>
  <c r="CP1025" i="3"/>
  <c r="CR1025" i="3" s="1"/>
  <c r="BZ605" i="3"/>
  <c r="CP1262" i="3"/>
  <c r="CR1262" i="3" s="1"/>
  <c r="CP1434" i="3"/>
  <c r="CR1434" i="3" s="1"/>
  <c r="CP1424" i="3"/>
  <c r="CR1424" i="3" s="1"/>
  <c r="CS1424" i="3" s="1"/>
  <c r="CP1390" i="3"/>
  <c r="CR1390" i="3" s="1"/>
  <c r="CS1390" i="3" s="1"/>
  <c r="CP1302" i="3"/>
  <c r="CR1302" i="3" s="1"/>
  <c r="CP1280" i="3"/>
  <c r="CR1280" i="3" s="1"/>
  <c r="CP1041" i="3"/>
  <c r="CR1041" i="3" s="1"/>
  <c r="CP1009" i="3"/>
  <c r="CR1009" i="3" s="1"/>
  <c r="CP666" i="3"/>
  <c r="CR666" i="3" s="1"/>
  <c r="CP632" i="3"/>
  <c r="CR632" i="3" s="1"/>
  <c r="CP819" i="3"/>
  <c r="CR819" i="3" s="1"/>
  <c r="CS819" i="3" s="1"/>
  <c r="CP1445" i="3"/>
  <c r="CR1445" i="3" s="1"/>
  <c r="CP1412" i="3"/>
  <c r="CR1412" i="3" s="1"/>
  <c r="CS1412" i="3" s="1"/>
  <c r="CP1385" i="3"/>
  <c r="CR1385" i="3" s="1"/>
  <c r="CS1385" i="3" s="1"/>
  <c r="CR1357" i="3"/>
  <c r="CS1357" i="3" s="1"/>
  <c r="CP1339" i="3"/>
  <c r="CR1339" i="3" s="1"/>
  <c r="CP1337" i="3"/>
  <c r="CR1337" i="3" s="1"/>
  <c r="CS1337" i="3" s="1"/>
  <c r="CR1323" i="3"/>
  <c r="CR1315" i="3"/>
  <c r="CP1307" i="3"/>
  <c r="CR1307" i="3" s="1"/>
  <c r="CP1305" i="3"/>
  <c r="CR1305" i="3" s="1"/>
  <c r="CS1305" i="3" s="1"/>
  <c r="CP1297" i="3"/>
  <c r="CR1297" i="3" s="1"/>
  <c r="CP1284" i="3"/>
  <c r="CR1284" i="3" s="1"/>
  <c r="CP1282" i="3"/>
  <c r="CR1282" i="3" s="1"/>
  <c r="CP1268" i="3"/>
  <c r="CR1268" i="3" s="1"/>
  <c r="CS1268" i="3" s="1"/>
  <c r="CP1266" i="3"/>
  <c r="CR1266" i="3" s="1"/>
  <c r="CS1266" i="3" s="1"/>
  <c r="CP1265" i="3"/>
  <c r="CR1265" i="3" s="1"/>
  <c r="CS1265" i="3" s="1"/>
  <c r="CP1233" i="3"/>
  <c r="CR1233" i="3" s="1"/>
  <c r="CP1228" i="3"/>
  <c r="CR1228" i="3" s="1"/>
  <c r="CS1228" i="3" s="1"/>
  <c r="CP1223" i="3"/>
  <c r="CR1223" i="3" s="1"/>
  <c r="CS1223" i="3" s="1"/>
  <c r="CP1218" i="3"/>
  <c r="CR1218" i="3" s="1"/>
  <c r="CP1213" i="3"/>
  <c r="CR1213" i="3" s="1"/>
  <c r="CP1212" i="3"/>
  <c r="CR1212" i="3" s="1"/>
  <c r="CP1207" i="3"/>
  <c r="CR1207" i="3" s="1"/>
  <c r="CS1207" i="3" s="1"/>
  <c r="CP1202" i="3"/>
  <c r="CR1202" i="3" s="1"/>
  <c r="CS1202" i="3" s="1"/>
  <c r="CP1197" i="3"/>
  <c r="CR1197" i="3" s="1"/>
  <c r="CP1196" i="3"/>
  <c r="CR1196" i="3" s="1"/>
  <c r="CP1191" i="3"/>
  <c r="CR1191" i="3" s="1"/>
  <c r="CP1186" i="3"/>
  <c r="CR1186" i="3" s="1"/>
  <c r="CP1181" i="3"/>
  <c r="CR1181" i="3" s="1"/>
  <c r="CS1181" i="3" s="1"/>
  <c r="CP1180" i="3"/>
  <c r="CR1180" i="3" s="1"/>
  <c r="CP1175" i="3"/>
  <c r="CR1175" i="3" s="1"/>
  <c r="CP1170" i="3"/>
  <c r="CR1170" i="3" s="1"/>
  <c r="CP1165" i="3"/>
  <c r="CR1165" i="3" s="1"/>
  <c r="CP1164" i="3"/>
  <c r="CR1164" i="3" s="1"/>
  <c r="CP1159" i="3"/>
  <c r="CR1159" i="3" s="1"/>
  <c r="CP1154" i="3"/>
  <c r="CR1154" i="3" s="1"/>
  <c r="CP1149" i="3"/>
  <c r="CR1149" i="3" s="1"/>
  <c r="CP1148" i="3"/>
  <c r="CR1148" i="3" s="1"/>
  <c r="CP1143" i="3"/>
  <c r="CR1143" i="3" s="1"/>
  <c r="CS1143" i="3" s="1"/>
  <c r="CP1138" i="3"/>
  <c r="CR1138" i="3" s="1"/>
  <c r="CS1138" i="3" s="1"/>
  <c r="CP1133" i="3"/>
  <c r="CR1133" i="3" s="1"/>
  <c r="CP1132" i="3"/>
  <c r="CR1132" i="3" s="1"/>
  <c r="CP1127" i="3"/>
  <c r="CR1127" i="3" s="1"/>
  <c r="CP1122" i="3"/>
  <c r="CR1122" i="3" s="1"/>
  <c r="CP1117" i="3"/>
  <c r="CR1117" i="3" s="1"/>
  <c r="CS1117" i="3" s="1"/>
  <c r="CP1116" i="3"/>
  <c r="CR1116" i="3" s="1"/>
  <c r="CP1111" i="3"/>
  <c r="CR1111" i="3" s="1"/>
  <c r="CP1106" i="3"/>
  <c r="CR1106" i="3" s="1"/>
  <c r="CP1101" i="3"/>
  <c r="CR1101" i="3" s="1"/>
  <c r="CP1100" i="3"/>
  <c r="CR1100" i="3" s="1"/>
  <c r="CP1095" i="3"/>
  <c r="CR1095" i="3" s="1"/>
  <c r="CS1095" i="3" s="1"/>
  <c r="CP1090" i="3"/>
  <c r="CR1090" i="3" s="1"/>
  <c r="CP1085" i="3"/>
  <c r="CR1085" i="3" s="1"/>
  <c r="CP1084" i="3"/>
  <c r="CR1084" i="3" s="1"/>
  <c r="CP1079" i="3"/>
  <c r="CR1079" i="3" s="1"/>
  <c r="CS1079" i="3" s="1"/>
  <c r="CP1074" i="3"/>
  <c r="CR1074" i="3" s="1"/>
  <c r="CP1064" i="3"/>
  <c r="CR1064" i="3" s="1"/>
  <c r="CS1064" i="3" s="1"/>
  <c r="CP1058" i="3"/>
  <c r="CR1058" i="3" s="1"/>
  <c r="CP1048" i="3"/>
  <c r="CR1048" i="3" s="1"/>
  <c r="CS1048" i="3" s="1"/>
  <c r="CP1042" i="3"/>
  <c r="CR1042" i="3" s="1"/>
  <c r="CP1032" i="3"/>
  <c r="CR1032" i="3" s="1"/>
  <c r="CS1032" i="3" s="1"/>
  <c r="CP1026" i="3"/>
  <c r="CR1026" i="3" s="1"/>
  <c r="CP1016" i="3"/>
  <c r="CR1016" i="3" s="1"/>
  <c r="CP1010" i="3"/>
  <c r="CR1010" i="3" s="1"/>
  <c r="CP1000" i="3"/>
  <c r="CR1000" i="3" s="1"/>
  <c r="CS1000" i="3" s="1"/>
  <c r="CP995" i="3"/>
  <c r="CR995" i="3" s="1"/>
  <c r="CS995" i="3" s="1"/>
  <c r="CP990" i="3"/>
  <c r="CR990" i="3" s="1"/>
  <c r="CS990" i="3" s="1"/>
  <c r="CP946" i="3"/>
  <c r="CR946" i="3" s="1"/>
  <c r="CS946" i="3" s="1"/>
  <c r="CP935" i="3"/>
  <c r="CR935" i="3" s="1"/>
  <c r="CP931" i="3"/>
  <c r="CR931" i="3" s="1"/>
  <c r="CS931" i="3" s="1"/>
  <c r="CP885" i="3"/>
  <c r="CR885" i="3" s="1"/>
  <c r="CP858" i="3"/>
  <c r="CR858" i="3" s="1"/>
  <c r="CP803" i="3"/>
  <c r="CR803" i="3" s="1"/>
  <c r="CP791" i="3"/>
  <c r="CR791" i="3" s="1"/>
  <c r="CP790" i="3"/>
  <c r="CR790" i="3" s="1"/>
  <c r="CP786" i="3"/>
  <c r="CR786" i="3" s="1"/>
  <c r="CP757" i="3"/>
  <c r="CR757" i="3" s="1"/>
  <c r="CP753" i="3"/>
  <c r="CR753" i="3" s="1"/>
  <c r="CS753" i="3" s="1"/>
  <c r="CP751" i="3"/>
  <c r="CR751" i="3" s="1"/>
  <c r="CP747" i="3"/>
  <c r="CR747" i="3" s="1"/>
  <c r="CP742" i="3"/>
  <c r="CR742" i="3" s="1"/>
  <c r="CP699" i="3"/>
  <c r="CR699" i="3" s="1"/>
  <c r="CP691" i="3"/>
  <c r="CR691" i="3" s="1"/>
  <c r="CP686" i="3"/>
  <c r="CR686" i="3" s="1"/>
  <c r="CR653" i="3"/>
  <c r="CS653" i="3" s="1"/>
  <c r="CP644" i="3"/>
  <c r="CR644" i="3" s="1"/>
  <c r="CP634" i="3"/>
  <c r="CR634" i="3" s="1"/>
  <c r="CP628" i="3"/>
  <c r="CR628" i="3" s="1"/>
  <c r="CS628" i="3" s="1"/>
  <c r="CP626" i="3"/>
  <c r="CR626" i="3" s="1"/>
  <c r="BZ603" i="3"/>
  <c r="CP579" i="3"/>
  <c r="CR579" i="3" s="1"/>
  <c r="CP541" i="3"/>
  <c r="CR541" i="3" s="1"/>
  <c r="CS541" i="3" s="1"/>
  <c r="CL33" i="3"/>
  <c r="BZ33" i="3"/>
  <c r="BZ34" i="3" s="1"/>
  <c r="CP743" i="3"/>
  <c r="CR743" i="3" s="1"/>
  <c r="CP735" i="3"/>
  <c r="CR735" i="3" s="1"/>
  <c r="CP662" i="3"/>
  <c r="CR662" i="3" s="1"/>
  <c r="CP658" i="3"/>
  <c r="CR658" i="3" s="1"/>
  <c r="CP636" i="3"/>
  <c r="CR636" i="3" s="1"/>
  <c r="CP616" i="3"/>
  <c r="CR616" i="3" s="1"/>
  <c r="CP567" i="3"/>
  <c r="CR567" i="3" s="1"/>
  <c r="CP539" i="3"/>
  <c r="CR539" i="3" s="1"/>
  <c r="CP521" i="3"/>
  <c r="CR521" i="3" s="1"/>
  <c r="CP515" i="3"/>
  <c r="CR515" i="3" s="1"/>
  <c r="CP511" i="3"/>
  <c r="CR511" i="3" s="1"/>
  <c r="CP499" i="3"/>
  <c r="CR499" i="3" s="1"/>
  <c r="CR1259" i="3"/>
  <c r="CP771" i="3"/>
  <c r="CR771" i="3" s="1"/>
  <c r="CS771" i="3" s="1"/>
  <c r="CP1414" i="3"/>
  <c r="CR1414" i="3" s="1"/>
  <c r="CS1414" i="3" s="1"/>
  <c r="CP1383" i="3"/>
  <c r="CR1383" i="3" s="1"/>
  <c r="CR1358" i="3"/>
  <c r="CR1356" i="3"/>
  <c r="CS1356" i="3" s="1"/>
  <c r="CP1345" i="3"/>
  <c r="CR1345" i="3" s="1"/>
  <c r="CS1345" i="3" s="1"/>
  <c r="CP1331" i="3"/>
  <c r="CR1331" i="3" s="1"/>
  <c r="CP1329" i="3"/>
  <c r="CR1329" i="3" s="1"/>
  <c r="CR1319" i="3"/>
  <c r="CR1311" i="3"/>
  <c r="CP1299" i="3"/>
  <c r="CR1299" i="3" s="1"/>
  <c r="CP1292" i="3"/>
  <c r="CR1292" i="3" s="1"/>
  <c r="CS1292" i="3" s="1"/>
  <c r="CP1290" i="3"/>
  <c r="CR1290" i="3" s="1"/>
  <c r="CP1236" i="3"/>
  <c r="CR1236" i="3" s="1"/>
  <c r="CS1236" i="3" s="1"/>
  <c r="CP1221" i="3"/>
  <c r="CR1221" i="3" s="1"/>
  <c r="CP1220" i="3"/>
  <c r="CR1220" i="3" s="1"/>
  <c r="CP1215" i="3"/>
  <c r="CR1215" i="3" s="1"/>
  <c r="CP1210" i="3"/>
  <c r="CR1210" i="3" s="1"/>
  <c r="CS1210" i="3" s="1"/>
  <c r="CP1205" i="3"/>
  <c r="CR1205" i="3" s="1"/>
  <c r="CP1204" i="3"/>
  <c r="CR1204" i="3" s="1"/>
  <c r="CS1204" i="3" s="1"/>
  <c r="CP1199" i="3"/>
  <c r="CR1199" i="3" s="1"/>
  <c r="CP1194" i="3"/>
  <c r="CR1194" i="3" s="1"/>
  <c r="CS1194" i="3" s="1"/>
  <c r="CP1189" i="3"/>
  <c r="CR1189" i="3" s="1"/>
  <c r="CP1188" i="3"/>
  <c r="CR1188" i="3" s="1"/>
  <c r="CP1183" i="3"/>
  <c r="CR1183" i="3" s="1"/>
  <c r="CP1178" i="3"/>
  <c r="CR1178" i="3" s="1"/>
  <c r="CP1173" i="3"/>
  <c r="CR1173" i="3" s="1"/>
  <c r="CP1172" i="3"/>
  <c r="CR1172" i="3" s="1"/>
  <c r="CP1167" i="3"/>
  <c r="CR1167" i="3" s="1"/>
  <c r="CP1162" i="3"/>
  <c r="CR1162" i="3" s="1"/>
  <c r="CP1157" i="3"/>
  <c r="CR1157" i="3" s="1"/>
  <c r="CP1156" i="3"/>
  <c r="CR1156" i="3" s="1"/>
  <c r="CP1151" i="3"/>
  <c r="CR1151" i="3" s="1"/>
  <c r="CP1146" i="3"/>
  <c r="CR1146" i="3" s="1"/>
  <c r="CP1141" i="3"/>
  <c r="CR1141" i="3" s="1"/>
  <c r="CP1140" i="3"/>
  <c r="CR1140" i="3" s="1"/>
  <c r="CP1135" i="3"/>
  <c r="CR1135" i="3" s="1"/>
  <c r="CP1130" i="3"/>
  <c r="CR1130" i="3" s="1"/>
  <c r="CS1130" i="3" s="1"/>
  <c r="CP1125" i="3"/>
  <c r="CR1125" i="3" s="1"/>
  <c r="CP1124" i="3"/>
  <c r="CR1124" i="3" s="1"/>
  <c r="CP1119" i="3"/>
  <c r="CR1119" i="3" s="1"/>
  <c r="CP1114" i="3"/>
  <c r="CR1114" i="3" s="1"/>
  <c r="CS1114" i="3" s="1"/>
  <c r="CP1109" i="3"/>
  <c r="CR1109" i="3" s="1"/>
  <c r="CP1108" i="3"/>
  <c r="CR1108" i="3" s="1"/>
  <c r="CP1103" i="3"/>
  <c r="CR1103" i="3" s="1"/>
  <c r="CP1098" i="3"/>
  <c r="CR1098" i="3" s="1"/>
  <c r="CP1093" i="3"/>
  <c r="CR1093" i="3" s="1"/>
  <c r="CP1092" i="3"/>
  <c r="CR1092" i="3" s="1"/>
  <c r="CP1087" i="3"/>
  <c r="CR1087" i="3" s="1"/>
  <c r="CP1082" i="3"/>
  <c r="CR1082" i="3" s="1"/>
  <c r="CS1082" i="3" s="1"/>
  <c r="CP1077" i="3"/>
  <c r="CR1077" i="3" s="1"/>
  <c r="CP1076" i="3"/>
  <c r="CR1076" i="3" s="1"/>
  <c r="CP1071" i="3"/>
  <c r="CR1071" i="3" s="1"/>
  <c r="CP1066" i="3"/>
  <c r="CR1066" i="3" s="1"/>
  <c r="CS1066" i="3" s="1"/>
  <c r="CP1056" i="3"/>
  <c r="CR1056" i="3" s="1"/>
  <c r="CP1050" i="3"/>
  <c r="CR1050" i="3" s="1"/>
  <c r="CP1040" i="3"/>
  <c r="CR1040" i="3" s="1"/>
  <c r="CP1034" i="3"/>
  <c r="CR1034" i="3" s="1"/>
  <c r="CS1034" i="3" s="1"/>
  <c r="CP1024" i="3"/>
  <c r="CR1024" i="3" s="1"/>
  <c r="CP1018" i="3"/>
  <c r="CR1018" i="3" s="1"/>
  <c r="CP978" i="3"/>
  <c r="CR978" i="3" s="1"/>
  <c r="CP967" i="3"/>
  <c r="CR967" i="3" s="1"/>
  <c r="CP963" i="3"/>
  <c r="CR963" i="3" s="1"/>
  <c r="CP958" i="3"/>
  <c r="CR958" i="3" s="1"/>
  <c r="CP860" i="3"/>
  <c r="CR860" i="3" s="1"/>
  <c r="CP856" i="3"/>
  <c r="CR856" i="3" s="1"/>
  <c r="CP801" i="3"/>
  <c r="CR801" i="3" s="1"/>
  <c r="CP733" i="3"/>
  <c r="CR733" i="3" s="1"/>
  <c r="CP725" i="3"/>
  <c r="CR725" i="3" s="1"/>
  <c r="CP716" i="3"/>
  <c r="CR716" i="3" s="1"/>
  <c r="CP680" i="3"/>
  <c r="CR680" i="3" s="1"/>
  <c r="CS680" i="3" s="1"/>
  <c r="CP673" i="3"/>
  <c r="CR673" i="3" s="1"/>
  <c r="CP671" i="3"/>
  <c r="CR671" i="3" s="1"/>
  <c r="CS671" i="3" s="1"/>
  <c r="CP669" i="3"/>
  <c r="CR669" i="3" s="1"/>
  <c r="CP660" i="3"/>
  <c r="CR660" i="3" s="1"/>
  <c r="CR625" i="3"/>
  <c r="CP623" i="3"/>
  <c r="CR623" i="3" s="1"/>
  <c r="CP613" i="3"/>
  <c r="CR613" i="3" s="1"/>
  <c r="CP606" i="3"/>
  <c r="CR606" i="3" s="1"/>
  <c r="CS606" i="3" s="1"/>
  <c r="CL603" i="3"/>
  <c r="CP584" i="3"/>
  <c r="CR584" i="3" s="1"/>
  <c r="CS584" i="3" s="1"/>
  <c r="CP553" i="3"/>
  <c r="CR553" i="3" s="1"/>
  <c r="CP399" i="3"/>
  <c r="CR399" i="3" s="1"/>
  <c r="CS399" i="3" s="1"/>
  <c r="CP395" i="3"/>
  <c r="CR395" i="3" s="1"/>
  <c r="CS395" i="3" s="1"/>
  <c r="CP357" i="3"/>
  <c r="CR357" i="3" s="1"/>
  <c r="CP345" i="3"/>
  <c r="CR345" i="3" s="1"/>
  <c r="CS345" i="3" s="1"/>
  <c r="CP467" i="3"/>
  <c r="CR467" i="3" s="1"/>
  <c r="CP463" i="3"/>
  <c r="CR463" i="3" s="1"/>
  <c r="CL392" i="3"/>
  <c r="BZ392" i="3"/>
  <c r="CP374" i="3"/>
  <c r="CR374" i="3" s="1"/>
  <c r="CS374" i="3" s="1"/>
  <c r="CP365" i="3"/>
  <c r="CR365" i="3" s="1"/>
  <c r="CP279" i="3"/>
  <c r="CR279" i="3" s="1"/>
  <c r="CP275" i="3"/>
  <c r="CR275" i="3" s="1"/>
  <c r="CP265" i="3"/>
  <c r="CR265" i="3" s="1"/>
  <c r="CP252" i="3"/>
  <c r="CR252" i="3" s="1"/>
  <c r="CP80" i="3"/>
  <c r="CR80" i="3" s="1"/>
  <c r="CP50" i="3"/>
  <c r="CR50" i="3" s="1"/>
  <c r="CP1008" i="3"/>
  <c r="CR1008" i="3" s="1"/>
  <c r="CP1002" i="3"/>
  <c r="CR1002" i="3" s="1"/>
  <c r="CP991" i="3"/>
  <c r="CR991" i="3" s="1"/>
  <c r="CP986" i="3"/>
  <c r="CR986" i="3" s="1"/>
  <c r="CP975" i="3"/>
  <c r="CR975" i="3" s="1"/>
  <c r="CP970" i="3"/>
  <c r="CR970" i="3" s="1"/>
  <c r="CS970" i="3" s="1"/>
  <c r="CP959" i="3"/>
  <c r="CR959" i="3" s="1"/>
  <c r="CP954" i="3"/>
  <c r="CR954" i="3" s="1"/>
  <c r="CS954" i="3" s="1"/>
  <c r="CP943" i="3"/>
  <c r="CR943" i="3" s="1"/>
  <c r="CP938" i="3"/>
  <c r="CR938" i="3" s="1"/>
  <c r="CS938" i="3" s="1"/>
  <c r="CP927" i="3"/>
  <c r="CR927" i="3" s="1"/>
  <c r="CP882" i="3"/>
  <c r="CR882" i="3" s="1"/>
  <c r="CS882" i="3" s="1"/>
  <c r="CP806" i="3"/>
  <c r="CR806" i="3" s="1"/>
  <c r="CP789" i="3"/>
  <c r="CR789" i="3" s="1"/>
  <c r="CP788" i="3"/>
  <c r="CR788" i="3" s="1"/>
  <c r="CP787" i="3"/>
  <c r="CR787" i="3" s="1"/>
  <c r="CS787" i="3" s="1"/>
  <c r="CP782" i="3"/>
  <c r="CR782" i="3" s="1"/>
  <c r="CP781" i="3"/>
  <c r="CR781" i="3" s="1"/>
  <c r="CS781" i="3" s="1"/>
  <c r="CP780" i="3"/>
  <c r="CR780" i="3" s="1"/>
  <c r="CS780" i="3" s="1"/>
  <c r="CP778" i="3"/>
  <c r="CR778" i="3" s="1"/>
  <c r="CP775" i="3"/>
  <c r="CR775" i="3" s="1"/>
  <c r="CP761" i="3"/>
  <c r="CR761" i="3" s="1"/>
  <c r="CS761" i="3" s="1"/>
  <c r="CP755" i="3"/>
  <c r="CR755" i="3" s="1"/>
  <c r="CP729" i="3"/>
  <c r="CR729" i="3" s="1"/>
  <c r="CP719" i="3"/>
  <c r="CR719" i="3" s="1"/>
  <c r="CP709" i="3"/>
  <c r="CR709" i="3" s="1"/>
  <c r="CP706" i="3"/>
  <c r="CR706" i="3" s="1"/>
  <c r="CP690" i="3"/>
  <c r="CR690" i="3" s="1"/>
  <c r="CS690" i="3" s="1"/>
  <c r="CP656" i="3"/>
  <c r="CR656" i="3" s="1"/>
  <c r="CP607" i="3"/>
  <c r="CR607" i="3" s="1"/>
  <c r="CP565" i="3"/>
  <c r="CR565" i="3" s="1"/>
  <c r="CP563" i="3"/>
  <c r="CR563" i="3" s="1"/>
  <c r="CS563" i="3" s="1"/>
  <c r="CP560" i="3"/>
  <c r="CR560" i="3" s="1"/>
  <c r="CP550" i="3"/>
  <c r="CR550" i="3" s="1"/>
  <c r="CP532" i="3"/>
  <c r="CR532" i="3" s="1"/>
  <c r="CP528" i="3"/>
  <c r="CR528" i="3" s="1"/>
  <c r="CP520" i="3"/>
  <c r="CR520" i="3" s="1"/>
  <c r="CP517" i="3"/>
  <c r="CR517" i="3" s="1"/>
  <c r="CP456" i="3"/>
  <c r="CR456" i="3" s="1"/>
  <c r="CP449" i="3"/>
  <c r="CR449" i="3" s="1"/>
  <c r="CS449" i="3" s="1"/>
  <c r="CP428" i="3"/>
  <c r="CR428" i="3" s="1"/>
  <c r="CS428" i="3" s="1"/>
  <c r="CP260" i="3"/>
  <c r="CR260" i="3" s="1"/>
  <c r="CL596" i="3"/>
  <c r="CP569" i="3"/>
  <c r="CR569" i="3" s="1"/>
  <c r="CP559" i="3"/>
  <c r="CR559" i="3" s="1"/>
  <c r="CS559" i="3" s="1"/>
  <c r="CP556" i="3"/>
  <c r="CR556" i="3" s="1"/>
  <c r="CP531" i="3"/>
  <c r="CR531" i="3" s="1"/>
  <c r="CP519" i="3"/>
  <c r="CR519" i="3" s="1"/>
  <c r="CS519" i="3" s="1"/>
  <c r="CP468" i="3"/>
  <c r="CR468" i="3" s="1"/>
  <c r="CP466" i="3"/>
  <c r="CR466" i="3" s="1"/>
  <c r="CP459" i="3"/>
  <c r="CR459" i="3" s="1"/>
  <c r="CS459" i="3" s="1"/>
  <c r="CP453" i="3"/>
  <c r="CR453" i="3" s="1"/>
  <c r="CP433" i="3"/>
  <c r="CR433" i="3" s="1"/>
  <c r="CP361" i="3"/>
  <c r="CR361" i="3" s="1"/>
  <c r="CS361" i="3" s="1"/>
  <c r="CP346" i="3"/>
  <c r="CR346" i="3" s="1"/>
  <c r="CP263" i="3"/>
  <c r="CR263" i="3" s="1"/>
  <c r="CP259" i="3"/>
  <c r="CR259" i="3" s="1"/>
  <c r="CP256" i="3"/>
  <c r="CR256" i="3" s="1"/>
  <c r="CP127" i="3"/>
  <c r="CR127" i="3" s="1"/>
  <c r="CS127" i="3" s="1"/>
  <c r="CL30" i="3"/>
  <c r="BZ30" i="3"/>
  <c r="CP461" i="3"/>
  <c r="CR461" i="3" s="1"/>
  <c r="CP450" i="3"/>
  <c r="CR450" i="3" s="1"/>
  <c r="CS450" i="3" s="1"/>
  <c r="CP441" i="3"/>
  <c r="CR441" i="3" s="1"/>
  <c r="CP421" i="3"/>
  <c r="CR421" i="3" s="1"/>
  <c r="CP417" i="3"/>
  <c r="CR417" i="3" s="1"/>
  <c r="CP409" i="3"/>
  <c r="CR409" i="3" s="1"/>
  <c r="CP405" i="3"/>
  <c r="CR405" i="3" s="1"/>
  <c r="CP390" i="3"/>
  <c r="CR390" i="3" s="1"/>
  <c r="CP368" i="3"/>
  <c r="CR368" i="3" s="1"/>
  <c r="CR366" i="3"/>
  <c r="CP354" i="3"/>
  <c r="CR354" i="3" s="1"/>
  <c r="CS354" i="3" s="1"/>
  <c r="CP328" i="3"/>
  <c r="CR328" i="3" s="1"/>
  <c r="CP327" i="3"/>
  <c r="CR327" i="3" s="1"/>
  <c r="CS327" i="3" s="1"/>
  <c r="CP326" i="3"/>
  <c r="CR326" i="3" s="1"/>
  <c r="CP302" i="3"/>
  <c r="CR302" i="3" s="1"/>
  <c r="CP291" i="3"/>
  <c r="CR291" i="3" s="1"/>
  <c r="CP285" i="3"/>
  <c r="CR285" i="3" s="1"/>
  <c r="CP267" i="3"/>
  <c r="CR267" i="3" s="1"/>
  <c r="CP264" i="3"/>
  <c r="CR264" i="3" s="1"/>
  <c r="CS264" i="3" s="1"/>
  <c r="CP262" i="3"/>
  <c r="CR262" i="3" s="1"/>
  <c r="CP250" i="3"/>
  <c r="CR250" i="3" s="1"/>
  <c r="CP200" i="3"/>
  <c r="CR200" i="3" s="1"/>
  <c r="CS200" i="3" s="1"/>
  <c r="CP139" i="3"/>
  <c r="CR139" i="3" s="1"/>
  <c r="CP120" i="3"/>
  <c r="CR120" i="3" s="1"/>
  <c r="CP117" i="3"/>
  <c r="CR117" i="3" s="1"/>
  <c r="CP98" i="3"/>
  <c r="CR98" i="3" s="1"/>
  <c r="CS98" i="3" s="1"/>
  <c r="CP36" i="3"/>
  <c r="CR36" i="3" s="1"/>
  <c r="CL32" i="3"/>
  <c r="CR414" i="3"/>
  <c r="CP412" i="3"/>
  <c r="CR412" i="3" s="1"/>
  <c r="CP384" i="3"/>
  <c r="CR384" i="3" s="1"/>
  <c r="CP379" i="3"/>
  <c r="CR379" i="3" s="1"/>
  <c r="CP377" i="3"/>
  <c r="CR377" i="3" s="1"/>
  <c r="CP373" i="3"/>
  <c r="CR373" i="3" s="1"/>
  <c r="CR369" i="3"/>
  <c r="CS369" i="3" s="1"/>
  <c r="CR358" i="3"/>
  <c r="CP338" i="3"/>
  <c r="CR338" i="3" s="1"/>
  <c r="CS338" i="3" s="1"/>
  <c r="CP337" i="3"/>
  <c r="CR337" i="3" s="1"/>
  <c r="CS337" i="3" s="1"/>
  <c r="CP336" i="3"/>
  <c r="CR336" i="3" s="1"/>
  <c r="CP320" i="3"/>
  <c r="CR320" i="3" s="1"/>
  <c r="CS320" i="3" s="1"/>
  <c r="CP319" i="3"/>
  <c r="CR319" i="3" s="1"/>
  <c r="CS319" i="3" s="1"/>
  <c r="CP318" i="3"/>
  <c r="CR318" i="3" s="1"/>
  <c r="CP298" i="3"/>
  <c r="CR298" i="3" s="1"/>
  <c r="CS298" i="3" s="1"/>
  <c r="CP282" i="3"/>
  <c r="CR282" i="3" s="1"/>
  <c r="CP280" i="3"/>
  <c r="CR280" i="3" s="1"/>
  <c r="CS280" i="3" s="1"/>
  <c r="CP278" i="3"/>
  <c r="CR278" i="3" s="1"/>
  <c r="CP208" i="3"/>
  <c r="CR208" i="3" s="1"/>
  <c r="CS208" i="3" s="1"/>
  <c r="CP203" i="3"/>
  <c r="CR203" i="3" s="1"/>
  <c r="CS203" i="3" s="1"/>
  <c r="CP202" i="3"/>
  <c r="CR202" i="3" s="1"/>
  <c r="CP196" i="3"/>
  <c r="CR196" i="3" s="1"/>
  <c r="CS196" i="3" s="1"/>
  <c r="CP187" i="3"/>
  <c r="CR187" i="3" s="1"/>
  <c r="CS187" i="3" s="1"/>
  <c r="CP151" i="3"/>
  <c r="CR151" i="3" s="1"/>
  <c r="CP145" i="3"/>
  <c r="CR145" i="3" s="1"/>
  <c r="CP134" i="3"/>
  <c r="CR134" i="3" s="1"/>
  <c r="CS134" i="3" s="1"/>
  <c r="CP116" i="3"/>
  <c r="CR116" i="3" s="1"/>
  <c r="CP112" i="3"/>
  <c r="CR112" i="3" s="1"/>
  <c r="CP92" i="3"/>
  <c r="CR92" i="3" s="1"/>
  <c r="CP79" i="3"/>
  <c r="CR79" i="3" s="1"/>
  <c r="CP7" i="3"/>
  <c r="CR7" i="3" s="1"/>
  <c r="CP194" i="3"/>
  <c r="CR194" i="3" s="1"/>
  <c r="CP190" i="3"/>
  <c r="CR190" i="3" s="1"/>
  <c r="CS190" i="3" s="1"/>
  <c r="CP184" i="3"/>
  <c r="CR184" i="3" s="1"/>
  <c r="CP155" i="3"/>
  <c r="CR155" i="3" s="1"/>
  <c r="CP149" i="3"/>
  <c r="CR149" i="3" s="1"/>
  <c r="CP141" i="3"/>
  <c r="CR141" i="3" s="1"/>
  <c r="CP130" i="3"/>
  <c r="CR130" i="3" s="1"/>
  <c r="CP125" i="3"/>
  <c r="CR125" i="3" s="1"/>
  <c r="CP122" i="3"/>
  <c r="CR122" i="3" s="1"/>
  <c r="CP115" i="3"/>
  <c r="CR115" i="3" s="1"/>
  <c r="CS115" i="3" s="1"/>
  <c r="CP110" i="3"/>
  <c r="CR110" i="3" s="1"/>
  <c r="CP104" i="3"/>
  <c r="CR104" i="3" s="1"/>
  <c r="CP84" i="3"/>
  <c r="CR84" i="3" s="1"/>
  <c r="CP81" i="3"/>
  <c r="CR81" i="3" s="1"/>
  <c r="CP67" i="3"/>
  <c r="CR67" i="3" s="1"/>
  <c r="CP57" i="3"/>
  <c r="CR57" i="3" s="1"/>
  <c r="CP54" i="3"/>
  <c r="CR54" i="3" s="1"/>
  <c r="CP49" i="3"/>
  <c r="CR49" i="3" s="1"/>
  <c r="CP41" i="3"/>
  <c r="CR41" i="3" s="1"/>
  <c r="CP38" i="3"/>
  <c r="CR38" i="3" s="1"/>
  <c r="CR14" i="3"/>
  <c r="CS14" i="3" s="1"/>
  <c r="CP8" i="3"/>
  <c r="CR8" i="3" s="1"/>
  <c r="CS8" i="3" s="1"/>
  <c r="CP923" i="3"/>
  <c r="CR923" i="3" s="1"/>
  <c r="CS923" i="3" s="1"/>
  <c r="CP919" i="3"/>
  <c r="CR919" i="3" s="1"/>
  <c r="CS919" i="3" s="1"/>
  <c r="CP914" i="3"/>
  <c r="CR914" i="3" s="1"/>
  <c r="CP908" i="3"/>
  <c r="CR908" i="3" s="1"/>
  <c r="CP904" i="3"/>
  <c r="CR904" i="3" s="1"/>
  <c r="CP899" i="3"/>
  <c r="CR899" i="3" s="1"/>
  <c r="CS899" i="3" s="1"/>
  <c r="CP894" i="3"/>
  <c r="CR894" i="3" s="1"/>
  <c r="CS894" i="3" s="1"/>
  <c r="CP893" i="3"/>
  <c r="CR893" i="3" s="1"/>
  <c r="CP1431" i="3"/>
  <c r="CR1431" i="3" s="1"/>
  <c r="CP767" i="3"/>
  <c r="CR767" i="3" s="1"/>
  <c r="CP487" i="3"/>
  <c r="CR487" i="3" s="1"/>
  <c r="CP247" i="3"/>
  <c r="CR247" i="3" s="1"/>
  <c r="CP175" i="3"/>
  <c r="CR175" i="3" s="1"/>
  <c r="CP171" i="3"/>
  <c r="CR171" i="3" s="1"/>
  <c r="CP75" i="3"/>
  <c r="CR75" i="3" s="1"/>
  <c r="CP28" i="3"/>
  <c r="CR28" i="3" s="1"/>
  <c r="CP21" i="3"/>
  <c r="CR21" i="3" s="1"/>
  <c r="CR1440" i="3"/>
  <c r="CR1295" i="3"/>
  <c r="CR1254" i="3"/>
  <c r="CR1252" i="3"/>
  <c r="CR1250" i="3"/>
  <c r="CR815" i="3"/>
  <c r="CR813" i="3"/>
  <c r="CR766" i="3"/>
  <c r="CR764" i="3"/>
  <c r="CR762" i="3"/>
  <c r="CR484" i="3"/>
  <c r="CR482" i="3"/>
  <c r="CR480" i="3"/>
  <c r="CR244" i="3"/>
  <c r="CR170" i="3"/>
  <c r="CR168" i="3"/>
  <c r="CR166" i="3"/>
  <c r="CR164" i="3"/>
  <c r="CR160" i="3"/>
  <c r="CR71" i="3"/>
  <c r="CR69" i="3"/>
  <c r="CR25" i="3"/>
  <c r="CR20" i="3"/>
  <c r="CR18" i="3"/>
  <c r="CP1446" i="3"/>
  <c r="CR1446" i="3" s="1"/>
  <c r="CP1426" i="3"/>
  <c r="CR1426" i="3" s="1"/>
  <c r="CP1415" i="3"/>
  <c r="CR1415" i="3" s="1"/>
  <c r="CP1404" i="3"/>
  <c r="CR1404" i="3" s="1"/>
  <c r="CP1238" i="3"/>
  <c r="CR1238" i="3" s="1"/>
  <c r="CL493" i="3"/>
  <c r="BZ493" i="3"/>
  <c r="CP739" i="3"/>
  <c r="CR739" i="3" s="1"/>
  <c r="CP486" i="3"/>
  <c r="CR486" i="3" s="1"/>
  <c r="CP246" i="3"/>
  <c r="CR246" i="3" s="1"/>
  <c r="CP174" i="3"/>
  <c r="CR174" i="3" s="1"/>
  <c r="CP163" i="3"/>
  <c r="CR163" i="3" s="1"/>
  <c r="CP74" i="3"/>
  <c r="CR74" i="3" s="1"/>
  <c r="CP27" i="3"/>
  <c r="CR27" i="3" s="1"/>
  <c r="CP1438" i="3"/>
  <c r="CR1438" i="3" s="1"/>
  <c r="CP1418" i="3"/>
  <c r="CR1418" i="3" s="1"/>
  <c r="CP1413" i="3"/>
  <c r="CR1413" i="3" s="1"/>
  <c r="CP1409" i="3"/>
  <c r="CR1409" i="3" s="1"/>
  <c r="CP1384" i="3"/>
  <c r="CR1384" i="3" s="1"/>
  <c r="CP1338" i="3"/>
  <c r="CR1338" i="3" s="1"/>
  <c r="CP1330" i="3"/>
  <c r="CR1330" i="3" s="1"/>
  <c r="CP1306" i="3"/>
  <c r="CR1306" i="3" s="1"/>
  <c r="CP1298" i="3"/>
  <c r="CR1298" i="3" s="1"/>
  <c r="CP1291" i="3"/>
  <c r="CR1291" i="3" s="1"/>
  <c r="CP1283" i="3"/>
  <c r="CR1283" i="3" s="1"/>
  <c r="CP1278" i="3"/>
  <c r="CR1278" i="3" s="1"/>
  <c r="CP1267" i="3"/>
  <c r="CR1267" i="3" s="1"/>
  <c r="CP1244" i="3"/>
  <c r="CR1244" i="3" s="1"/>
  <c r="CP1235" i="3"/>
  <c r="CR1235" i="3" s="1"/>
  <c r="CP1231" i="3"/>
  <c r="CR1231" i="3" s="1"/>
  <c r="CP1227" i="3"/>
  <c r="CR1227" i="3" s="1"/>
  <c r="CP1067" i="3"/>
  <c r="CR1067" i="3" s="1"/>
  <c r="CP1063" i="3"/>
  <c r="CR1063" i="3" s="1"/>
  <c r="CP1059" i="3"/>
  <c r="CR1059" i="3" s="1"/>
  <c r="CP1055" i="3"/>
  <c r="CR1055" i="3" s="1"/>
  <c r="CP1051" i="3"/>
  <c r="CR1051" i="3" s="1"/>
  <c r="CP1047" i="3"/>
  <c r="CR1047" i="3" s="1"/>
  <c r="CP1043" i="3"/>
  <c r="CR1043" i="3" s="1"/>
  <c r="CP1039" i="3"/>
  <c r="CR1039" i="3" s="1"/>
  <c r="CP1035" i="3"/>
  <c r="CR1035" i="3" s="1"/>
  <c r="CP1031" i="3"/>
  <c r="CR1031" i="3" s="1"/>
  <c r="CP1027" i="3"/>
  <c r="CR1027" i="3" s="1"/>
  <c r="CP1023" i="3"/>
  <c r="CR1023" i="3" s="1"/>
  <c r="CP1019" i="3"/>
  <c r="CR1019" i="3" s="1"/>
  <c r="CP1015" i="3"/>
  <c r="CR1015" i="3" s="1"/>
  <c r="CP1011" i="3"/>
  <c r="CR1011" i="3" s="1"/>
  <c r="CP1007" i="3"/>
  <c r="CR1007" i="3" s="1"/>
  <c r="CP1003" i="3"/>
  <c r="CR1003" i="3" s="1"/>
  <c r="CP999" i="3"/>
  <c r="CR999" i="3" s="1"/>
  <c r="CP997" i="3"/>
  <c r="CR997" i="3" s="1"/>
  <c r="CP993" i="3"/>
  <c r="CR993" i="3" s="1"/>
  <c r="CP989" i="3"/>
  <c r="CR989" i="3" s="1"/>
  <c r="CP985" i="3"/>
  <c r="CR985" i="3" s="1"/>
  <c r="CP981" i="3"/>
  <c r="CR981" i="3" s="1"/>
  <c r="CP977" i="3"/>
  <c r="CR977" i="3" s="1"/>
  <c r="CP973" i="3"/>
  <c r="CR973" i="3" s="1"/>
  <c r="CP969" i="3"/>
  <c r="CR969" i="3" s="1"/>
  <c r="CP965" i="3"/>
  <c r="CR965" i="3" s="1"/>
  <c r="CP961" i="3"/>
  <c r="CR961" i="3" s="1"/>
  <c r="CP957" i="3"/>
  <c r="CR957" i="3" s="1"/>
  <c r="CP953" i="3"/>
  <c r="CR953" i="3" s="1"/>
  <c r="CP949" i="3"/>
  <c r="CR949" i="3" s="1"/>
  <c r="CP945" i="3"/>
  <c r="CR945" i="3" s="1"/>
  <c r="CP941" i="3"/>
  <c r="CR941" i="3" s="1"/>
  <c r="CP937" i="3"/>
  <c r="CR937" i="3" s="1"/>
  <c r="CP933" i="3"/>
  <c r="CR933" i="3" s="1"/>
  <c r="CP929" i="3"/>
  <c r="CR929" i="3" s="1"/>
  <c r="CP890" i="3"/>
  <c r="CR890" i="3" s="1"/>
  <c r="CP884" i="3"/>
  <c r="CR884" i="3" s="1"/>
  <c r="CP838" i="3"/>
  <c r="CR838" i="3" s="1"/>
  <c r="CP823" i="3"/>
  <c r="CR823" i="3" s="1"/>
  <c r="CP805" i="3"/>
  <c r="CR805" i="3" s="1"/>
  <c r="CP705" i="3"/>
  <c r="CR705" i="3" s="1"/>
  <c r="CP695" i="3"/>
  <c r="CR695" i="3" s="1"/>
  <c r="CP687" i="3"/>
  <c r="CR687" i="3" s="1"/>
  <c r="CP679" i="3"/>
  <c r="CR679" i="3" s="1"/>
  <c r="CP583" i="3"/>
  <c r="CR583" i="3" s="1"/>
  <c r="CL595" i="3"/>
  <c r="CP581" i="3"/>
  <c r="CR581" i="3" s="1"/>
  <c r="CP566" i="3"/>
  <c r="CR566" i="3" s="1"/>
  <c r="CP489" i="3"/>
  <c r="CR489" i="3" s="1"/>
  <c r="CP485" i="3"/>
  <c r="CR485" i="3" s="1"/>
  <c r="CP177" i="3"/>
  <c r="CR177" i="3" s="1"/>
  <c r="CP173" i="3"/>
  <c r="CR173" i="3" s="1"/>
  <c r="CP162" i="3"/>
  <c r="CR162" i="3" s="1"/>
  <c r="CP73" i="3"/>
  <c r="CR73" i="3" s="1"/>
  <c r="CP23" i="3"/>
  <c r="CR23" i="3" s="1"/>
  <c r="CP1450" i="3"/>
  <c r="CR1450" i="3" s="1"/>
  <c r="CP1423" i="3"/>
  <c r="CR1423" i="3" s="1"/>
  <c r="CP1411" i="3"/>
  <c r="CR1411" i="3" s="1"/>
  <c r="CP1403" i="3"/>
  <c r="CR1403" i="3" s="1"/>
  <c r="CP1399" i="3"/>
  <c r="CR1399" i="3" s="1"/>
  <c r="CP1382" i="3"/>
  <c r="CR1382" i="3" s="1"/>
  <c r="CR1367" i="3"/>
  <c r="CR1359" i="3"/>
  <c r="CR1351" i="3"/>
  <c r="CP1344" i="3"/>
  <c r="CR1344" i="3" s="1"/>
  <c r="CP1336" i="3"/>
  <c r="CR1336" i="3" s="1"/>
  <c r="CP1328" i="3"/>
  <c r="CR1328" i="3" s="1"/>
  <c r="CP1304" i="3"/>
  <c r="CR1304" i="3" s="1"/>
  <c r="CP1289" i="3"/>
  <c r="CR1289" i="3" s="1"/>
  <c r="CP1277" i="3"/>
  <c r="CR1277" i="3" s="1"/>
  <c r="CP1272" i="3"/>
  <c r="CR1272" i="3" s="1"/>
  <c r="CP1264" i="3"/>
  <c r="CR1264" i="3" s="1"/>
  <c r="CP1242" i="3"/>
  <c r="CR1242" i="3" s="1"/>
  <c r="CP1234" i="3"/>
  <c r="CR1234" i="3" s="1"/>
  <c r="CP1230" i="3"/>
  <c r="CR1230" i="3" s="1"/>
  <c r="CP1226" i="3"/>
  <c r="CR1226" i="3" s="1"/>
  <c r="CP685" i="3"/>
  <c r="CR685" i="3" s="1"/>
  <c r="CP591" i="3"/>
  <c r="CR591" i="3" s="1"/>
  <c r="CP1417" i="3"/>
  <c r="CR1417" i="3" s="1"/>
  <c r="CP1406" i="3"/>
  <c r="CR1406" i="3" s="1"/>
  <c r="CP1401" i="3"/>
  <c r="CR1401" i="3" s="1"/>
  <c r="CP1397" i="3"/>
  <c r="CR1397" i="3" s="1"/>
  <c r="CP1391" i="3"/>
  <c r="CR1391" i="3" s="1"/>
  <c r="CP1387" i="3"/>
  <c r="CR1387" i="3" s="1"/>
  <c r="CP1371" i="3"/>
  <c r="CR1371" i="3" s="1"/>
  <c r="CP1246" i="3"/>
  <c r="CR1246" i="3" s="1"/>
  <c r="CP1240" i="3"/>
  <c r="CR1240" i="3" s="1"/>
  <c r="CP578" i="3"/>
  <c r="CR578" i="3" s="1"/>
  <c r="BZ602" i="3"/>
  <c r="BZ599" i="3"/>
  <c r="CP575" i="3"/>
  <c r="CR575" i="3" s="1"/>
  <c r="CP996" i="3"/>
  <c r="CR996" i="3" s="1"/>
  <c r="CP992" i="3"/>
  <c r="CR992" i="3" s="1"/>
  <c r="CP988" i="3"/>
  <c r="CR988" i="3" s="1"/>
  <c r="CP984" i="3"/>
  <c r="CR984" i="3" s="1"/>
  <c r="CP980" i="3"/>
  <c r="CR980" i="3" s="1"/>
  <c r="CP976" i="3"/>
  <c r="CR976" i="3" s="1"/>
  <c r="CP972" i="3"/>
  <c r="CR972" i="3" s="1"/>
  <c r="CP968" i="3"/>
  <c r="CR968" i="3" s="1"/>
  <c r="CP964" i="3"/>
  <c r="CR964" i="3" s="1"/>
  <c r="CP960" i="3"/>
  <c r="CR960" i="3" s="1"/>
  <c r="CP956" i="3"/>
  <c r="CR956" i="3" s="1"/>
  <c r="CP952" i="3"/>
  <c r="CR952" i="3" s="1"/>
  <c r="CP948" i="3"/>
  <c r="CR948" i="3" s="1"/>
  <c r="CP944" i="3"/>
  <c r="CR944" i="3" s="1"/>
  <c r="CP940" i="3"/>
  <c r="CR940" i="3" s="1"/>
  <c r="CP936" i="3"/>
  <c r="CR936" i="3" s="1"/>
  <c r="CP932" i="3"/>
  <c r="CR932" i="3" s="1"/>
  <c r="CP928" i="3"/>
  <c r="CR928" i="3" s="1"/>
  <c r="CP888" i="3"/>
  <c r="CR888" i="3" s="1"/>
  <c r="CP880" i="3"/>
  <c r="CR880" i="3" s="1"/>
  <c r="CP862" i="3"/>
  <c r="CR862" i="3" s="1"/>
  <c r="CP853" i="3"/>
  <c r="CR853" i="3" s="1"/>
  <c r="CP843" i="3"/>
  <c r="CR843" i="3" s="1"/>
  <c r="CP837" i="3"/>
  <c r="CR837" i="3" s="1"/>
  <c r="CP828" i="3"/>
  <c r="CR828" i="3" s="1"/>
  <c r="CP822" i="3"/>
  <c r="CR822" i="3" s="1"/>
  <c r="CP804" i="3"/>
  <c r="CR804" i="3" s="1"/>
  <c r="CP798" i="3"/>
  <c r="CR798" i="3" s="1"/>
  <c r="CP794" i="3"/>
  <c r="CR794" i="3" s="1"/>
  <c r="CP750" i="3"/>
  <c r="CR750" i="3" s="1"/>
  <c r="CP748" i="3"/>
  <c r="CR748" i="3" s="1"/>
  <c r="CP732" i="3"/>
  <c r="CR732" i="3" s="1"/>
  <c r="CP730" i="3"/>
  <c r="CR730" i="3" s="1"/>
  <c r="CP717" i="3"/>
  <c r="CR717" i="3" s="1"/>
  <c r="CP715" i="3"/>
  <c r="CR715" i="3" s="1"/>
  <c r="CP701" i="3"/>
  <c r="CR701" i="3" s="1"/>
  <c r="BZ601" i="3"/>
  <c r="CP577" i="3"/>
  <c r="CR577" i="3" s="1"/>
  <c r="CP549" i="3"/>
  <c r="CR549" i="3" s="1"/>
  <c r="CP886" i="3"/>
  <c r="CR886" i="3" s="1"/>
  <c r="CP737" i="3"/>
  <c r="CR737" i="3" s="1"/>
  <c r="CP721" i="3"/>
  <c r="CR721" i="3" s="1"/>
  <c r="CP646" i="3"/>
  <c r="CR646" i="3" s="1"/>
  <c r="CL604" i="3"/>
  <c r="CP576" i="3"/>
  <c r="CR576" i="3" s="1"/>
  <c r="BZ600" i="3"/>
  <c r="CL598" i="3"/>
  <c r="BZ597" i="3"/>
  <c r="CP573" i="3"/>
  <c r="CR573" i="3" s="1"/>
  <c r="CP774" i="3"/>
  <c r="CR774" i="3" s="1"/>
  <c r="CP772" i="3"/>
  <c r="CR772" i="3" s="1"/>
  <c r="CP760" i="3"/>
  <c r="CR760" i="3" s="1"/>
  <c r="CP758" i="3"/>
  <c r="CR758" i="3" s="1"/>
  <c r="CP756" i="3"/>
  <c r="CR756" i="3" s="1"/>
  <c r="CP754" i="3"/>
  <c r="CR754" i="3" s="1"/>
  <c r="CP746" i="3"/>
  <c r="CR746" i="3" s="1"/>
  <c r="CP736" i="3"/>
  <c r="CR736" i="3" s="1"/>
  <c r="CP728" i="3"/>
  <c r="CR728" i="3" s="1"/>
  <c r="CP720" i="3"/>
  <c r="CR720" i="3" s="1"/>
  <c r="CP713" i="3"/>
  <c r="CR713" i="3" s="1"/>
  <c r="CP672" i="3"/>
  <c r="CR672" i="3" s="1"/>
  <c r="CP667" i="3"/>
  <c r="CR667" i="3" s="1"/>
  <c r="CP652" i="3"/>
  <c r="CR652" i="3" s="1"/>
  <c r="CP651" i="3"/>
  <c r="CR651" i="3" s="1"/>
  <c r="CP642" i="3"/>
  <c r="CR642" i="3" s="1"/>
  <c r="CR638" i="3"/>
  <c r="CP631" i="3"/>
  <c r="CR631" i="3" s="1"/>
  <c r="CP629" i="3"/>
  <c r="CR629" i="3" s="1"/>
  <c r="CP614" i="3"/>
  <c r="CR614" i="3" s="1"/>
  <c r="CP593" i="3"/>
  <c r="CR593" i="3" s="1"/>
  <c r="CP592" i="3"/>
  <c r="CR592" i="3" s="1"/>
  <c r="CP586" i="3"/>
  <c r="CR586" i="3" s="1"/>
  <c r="CP574" i="3"/>
  <c r="CR574" i="3" s="1"/>
  <c r="BZ598" i="3"/>
  <c r="CP570" i="3"/>
  <c r="CR570" i="3" s="1"/>
  <c r="BZ594" i="3"/>
  <c r="CP568" i="3"/>
  <c r="CR568" i="3" s="1"/>
  <c r="CP557" i="3"/>
  <c r="CR557" i="3" s="1"/>
  <c r="CP551" i="3"/>
  <c r="CR551" i="3" s="1"/>
  <c r="CP512" i="3"/>
  <c r="CR512" i="3" s="1"/>
  <c r="BZ496" i="3"/>
  <c r="CL496" i="3"/>
  <c r="CP464" i="3"/>
  <c r="CR464" i="3" s="1"/>
  <c r="CP458" i="3"/>
  <c r="CR458" i="3" s="1"/>
  <c r="CP448" i="3"/>
  <c r="CR448" i="3" s="1"/>
  <c r="CL393" i="3"/>
  <c r="CP393" i="3" s="1"/>
  <c r="CR393" i="3" s="1"/>
  <c r="CP752" i="3"/>
  <c r="CR752" i="3" s="1"/>
  <c r="CP744" i="3"/>
  <c r="CR744" i="3" s="1"/>
  <c r="CP734" i="3"/>
  <c r="CR734" i="3" s="1"/>
  <c r="CP726" i="3"/>
  <c r="CR726" i="3" s="1"/>
  <c r="CP711" i="3"/>
  <c r="CR711" i="3" s="1"/>
  <c r="CP661" i="3"/>
  <c r="CR661" i="3" s="1"/>
  <c r="CP641" i="3"/>
  <c r="CR641" i="3" s="1"/>
  <c r="CP608" i="3"/>
  <c r="CR608" i="3" s="1"/>
  <c r="CP580" i="3"/>
  <c r="CR580" i="3" s="1"/>
  <c r="BZ604" i="3"/>
  <c r="CP460" i="3"/>
  <c r="CR460" i="3" s="1"/>
  <c r="CP452" i="3"/>
  <c r="CR452" i="3" s="1"/>
  <c r="CP670" i="3"/>
  <c r="CR670" i="3" s="1"/>
  <c r="CP663" i="3"/>
  <c r="CR663" i="3" s="1"/>
  <c r="CP655" i="3"/>
  <c r="CR655" i="3" s="1"/>
  <c r="CP647" i="3"/>
  <c r="CR647" i="3" s="1"/>
  <c r="CP639" i="3"/>
  <c r="CR639" i="3" s="1"/>
  <c r="CR630" i="3"/>
  <c r="CP627" i="3"/>
  <c r="CR627" i="3" s="1"/>
  <c r="CP618" i="3"/>
  <c r="CR618" i="3" s="1"/>
  <c r="CP610" i="3"/>
  <c r="CR610" i="3" s="1"/>
  <c r="CP590" i="3"/>
  <c r="CR590" i="3" s="1"/>
  <c r="CP582" i="3"/>
  <c r="CR582" i="3" s="1"/>
  <c r="CP572" i="3"/>
  <c r="CR572" i="3" s="1"/>
  <c r="BZ596" i="3"/>
  <c r="BZ595" i="3"/>
  <c r="CP564" i="3"/>
  <c r="CR564" i="3" s="1"/>
  <c r="CP555" i="3"/>
  <c r="CR555" i="3" s="1"/>
  <c r="CP529" i="3"/>
  <c r="CR529" i="3" s="1"/>
  <c r="CP524" i="3"/>
  <c r="CR524" i="3" s="1"/>
  <c r="CP510" i="3"/>
  <c r="CR510" i="3" s="1"/>
  <c r="CP504" i="3"/>
  <c r="CR504" i="3" s="1"/>
  <c r="CR497" i="3"/>
  <c r="CL492" i="3"/>
  <c r="CP492" i="3" s="1"/>
  <c r="CR492" i="3" s="1"/>
  <c r="CP462" i="3"/>
  <c r="CR462" i="3" s="1"/>
  <c r="CP454" i="3"/>
  <c r="CR454" i="3" s="1"/>
  <c r="CP446" i="3"/>
  <c r="CR446" i="3" s="1"/>
  <c r="CP443" i="3"/>
  <c r="CR443" i="3" s="1"/>
  <c r="CP442" i="3"/>
  <c r="CR442" i="3" s="1"/>
  <c r="CP439" i="3"/>
  <c r="CR439" i="3" s="1"/>
  <c r="CP438" i="3"/>
  <c r="CR438" i="3" s="1"/>
  <c r="CP435" i="3"/>
  <c r="CR435" i="3" s="1"/>
  <c r="CP434" i="3"/>
  <c r="CR434" i="3" s="1"/>
  <c r="CP431" i="3"/>
  <c r="CR431" i="3" s="1"/>
  <c r="CP430" i="3"/>
  <c r="CR430" i="3" s="1"/>
  <c r="CP427" i="3"/>
  <c r="CR427" i="3" s="1"/>
  <c r="CP426" i="3"/>
  <c r="CR426" i="3" s="1"/>
  <c r="CP423" i="3"/>
  <c r="CR423" i="3" s="1"/>
  <c r="CP422" i="3"/>
  <c r="CR422" i="3" s="1"/>
  <c r="CP419" i="3"/>
  <c r="CR419" i="3" s="1"/>
  <c r="CP418" i="3"/>
  <c r="CR418" i="3" s="1"/>
  <c r="CP415" i="3"/>
  <c r="CR415" i="3" s="1"/>
  <c r="CP404" i="3"/>
  <c r="CR404" i="3" s="1"/>
  <c r="CP359" i="3"/>
  <c r="CR359" i="3" s="1"/>
  <c r="CP411" i="3"/>
  <c r="CR411" i="3" s="1"/>
  <c r="CP410" i="3"/>
  <c r="CR410" i="3" s="1"/>
  <c r="CP406" i="3"/>
  <c r="CR406" i="3" s="1"/>
  <c r="CP371" i="3"/>
  <c r="CR371" i="3" s="1"/>
  <c r="CP367" i="3"/>
  <c r="CR367" i="3" s="1"/>
  <c r="CP353" i="3"/>
  <c r="CR353" i="3" s="1"/>
  <c r="CP343" i="3"/>
  <c r="CR343" i="3" s="1"/>
  <c r="CP339" i="3"/>
  <c r="CR339" i="3" s="1"/>
  <c r="CP333" i="3"/>
  <c r="CR333" i="3" s="1"/>
  <c r="CP329" i="3"/>
  <c r="CR329" i="3" s="1"/>
  <c r="CP325" i="3"/>
  <c r="CR325" i="3" s="1"/>
  <c r="CP321" i="3"/>
  <c r="CR321" i="3" s="1"/>
  <c r="CP317" i="3"/>
  <c r="CR317" i="3" s="1"/>
  <c r="CP287" i="3"/>
  <c r="CR287" i="3" s="1"/>
  <c r="CP192" i="3"/>
  <c r="CR192" i="3" s="1"/>
  <c r="CP140" i="3"/>
  <c r="CR140" i="3" s="1"/>
  <c r="CP408" i="3"/>
  <c r="CR408" i="3" s="1"/>
  <c r="CP400" i="3"/>
  <c r="CR400" i="3" s="1"/>
  <c r="CP396" i="3"/>
  <c r="CR396" i="3" s="1"/>
  <c r="CP335" i="3"/>
  <c r="CR335" i="3" s="1"/>
  <c r="CP205" i="3"/>
  <c r="CR205" i="3" s="1"/>
  <c r="CP153" i="3"/>
  <c r="CR153" i="3" s="1"/>
  <c r="CP201" i="3"/>
  <c r="CR201" i="3" s="1"/>
  <c r="CP195" i="3"/>
  <c r="CR195" i="3" s="1"/>
  <c r="CP157" i="3"/>
  <c r="CR157" i="3" s="1"/>
  <c r="CP150" i="3"/>
  <c r="CR150" i="3" s="1"/>
  <c r="CP144" i="3"/>
  <c r="CR144" i="3" s="1"/>
  <c r="CL31" i="3"/>
  <c r="BZ31" i="3"/>
  <c r="CP206" i="3"/>
  <c r="CR206" i="3" s="1"/>
  <c r="CP191" i="3"/>
  <c r="CR191" i="3" s="1"/>
  <c r="CP158" i="3"/>
  <c r="CR158" i="3" s="1"/>
  <c r="CP152" i="3"/>
  <c r="CR152" i="3" s="1"/>
  <c r="CP126" i="3"/>
  <c r="CR126" i="3" s="1"/>
  <c r="CP204" i="3"/>
  <c r="CR204" i="3" s="1"/>
  <c r="CP199" i="3"/>
  <c r="CR199" i="3" s="1"/>
  <c r="CP156" i="3"/>
  <c r="CR156" i="3" s="1"/>
  <c r="CP148" i="3"/>
  <c r="CR148" i="3" s="1"/>
  <c r="CP138" i="3"/>
  <c r="CR138" i="3" s="1"/>
  <c r="CP132" i="3"/>
  <c r="CR132" i="3" s="1"/>
  <c r="CP124" i="3"/>
  <c r="CR124" i="3" s="1"/>
  <c r="CP114" i="3"/>
  <c r="CR114" i="3" s="1"/>
  <c r="CP87" i="3"/>
  <c r="CR87" i="3" s="1"/>
  <c r="CP83" i="3"/>
  <c r="CR83" i="3" s="1"/>
  <c r="CP63" i="3"/>
  <c r="CR63" i="3" s="1"/>
  <c r="CP59" i="3"/>
  <c r="CR59" i="3" s="1"/>
  <c r="CP47" i="3"/>
  <c r="CR47" i="3" s="1"/>
  <c r="CP43" i="3"/>
  <c r="CR43" i="3" s="1"/>
  <c r="CP102" i="3"/>
  <c r="CR102" i="3" s="1"/>
  <c r="CP94" i="3"/>
  <c r="CR94" i="3" s="1"/>
  <c r="CP113" i="3"/>
  <c r="CR113" i="3" s="1"/>
  <c r="CP101" i="3"/>
  <c r="CR101" i="3" s="1"/>
  <c r="CP93" i="3"/>
  <c r="CR93" i="3" s="1"/>
  <c r="CP82" i="3"/>
  <c r="CR82" i="3" s="1"/>
  <c r="CP77" i="3"/>
  <c r="CR77" i="3" s="1"/>
  <c r="CP58" i="3"/>
  <c r="CR58" i="3" s="1"/>
  <c r="CP53" i="3"/>
  <c r="CR53" i="3" s="1"/>
  <c r="CP42" i="3"/>
  <c r="CR42" i="3" s="1"/>
  <c r="CP37" i="3"/>
  <c r="CR37" i="3" s="1"/>
  <c r="CP6" i="3"/>
  <c r="CR6" i="3" s="1"/>
  <c r="CP111" i="3"/>
  <c r="CR111" i="3" s="1"/>
  <c r="CP99" i="3"/>
  <c r="CR99" i="3" s="1"/>
  <c r="CP89" i="3"/>
  <c r="CR89" i="3" s="1"/>
  <c r="CS89" i="3" s="1"/>
  <c r="CP88" i="3"/>
  <c r="CR88" i="3" s="1"/>
  <c r="CP64" i="3"/>
  <c r="CR64" i="3" s="1"/>
  <c r="CP48" i="3"/>
  <c r="CR48" i="3" s="1"/>
  <c r="AJ736" i="3"/>
  <c r="AK736" i="3" s="1"/>
  <c r="AG736" i="3"/>
  <c r="AJ732" i="3"/>
  <c r="AK732" i="3" s="1"/>
  <c r="AG732" i="3"/>
  <c r="AJ734" i="3"/>
  <c r="AK734" i="3" s="1"/>
  <c r="AG734" i="3"/>
  <c r="CP10" i="3"/>
  <c r="CR10" i="3" s="1"/>
  <c r="CR11" i="3"/>
  <c r="CS1061" i="3" l="1"/>
  <c r="CS1001" i="3"/>
  <c r="CS836" i="3"/>
  <c r="CS1341" i="3"/>
  <c r="CP538" i="3"/>
  <c r="CR538" i="3" s="1"/>
  <c r="CS785" i="3"/>
  <c r="CS883" i="3"/>
  <c r="CP718" i="3"/>
  <c r="CR718" i="3" s="1"/>
  <c r="CS718" i="3" s="1"/>
  <c r="AL735" i="3"/>
  <c r="AM735" i="3" s="1"/>
  <c r="AI735" i="3"/>
  <c r="AI737" i="3"/>
  <c r="AL737" i="3"/>
  <c r="AM737" i="3" s="1"/>
  <c r="CP668" i="3"/>
  <c r="CR668" i="3" s="1"/>
  <c r="AI733" i="3"/>
  <c r="AL733" i="3"/>
  <c r="AM733" i="3" s="1"/>
  <c r="CS947" i="3"/>
  <c r="CP542" i="3"/>
  <c r="CR542" i="3" s="1"/>
  <c r="CS542" i="3" s="1"/>
  <c r="CS1136" i="3"/>
  <c r="CS773" i="3"/>
  <c r="CP530" i="3"/>
  <c r="CR530" i="3" s="1"/>
  <c r="CP526" i="3"/>
  <c r="CR526" i="3" s="1"/>
  <c r="CP693" i="3"/>
  <c r="CR693" i="3" s="1"/>
  <c r="CP303" i="3"/>
  <c r="CR303" i="3" s="1"/>
  <c r="CS303" i="3" s="1"/>
  <c r="CP534" i="3"/>
  <c r="CR534" i="3" s="1"/>
  <c r="CP503" i="3"/>
  <c r="CR503" i="3" s="1"/>
  <c r="CS503" i="3" s="1"/>
  <c r="CP508" i="3"/>
  <c r="CR508" i="3" s="1"/>
  <c r="CS508" i="3" s="1"/>
  <c r="CP513" i="3"/>
  <c r="CR513" i="3" s="1"/>
  <c r="CP350" i="3"/>
  <c r="CR350" i="3" s="1"/>
  <c r="CP299" i="3"/>
  <c r="CR299" i="3" s="1"/>
  <c r="CP518" i="3"/>
  <c r="CR518" i="3" s="1"/>
  <c r="CP293" i="3"/>
  <c r="CR293" i="3" s="1"/>
  <c r="CS293" i="3" s="1"/>
  <c r="CP296" i="3"/>
  <c r="CR296" i="3" s="1"/>
  <c r="CS678" i="3"/>
  <c r="CS1354" i="3"/>
  <c r="CP32" i="3"/>
  <c r="CR32" i="3" s="1"/>
  <c r="CL34" i="3"/>
  <c r="CP34" i="3" s="1"/>
  <c r="CR34" i="3" s="1"/>
  <c r="CS375" i="3"/>
  <c r="CS1286" i="3"/>
  <c r="CS1195" i="3"/>
  <c r="CS1121" i="3"/>
  <c r="CS1053" i="3"/>
  <c r="CS650" i="3"/>
  <c r="CS1316" i="3"/>
  <c r="CS1347" i="3"/>
  <c r="CS722" i="3"/>
  <c r="CS1217" i="3"/>
  <c r="CS540" i="3"/>
  <c r="CS1036" i="3"/>
  <c r="CS707" i="3"/>
  <c r="CS1154" i="3"/>
  <c r="CS692" i="3"/>
  <c r="CS1087" i="3"/>
  <c r="CS955" i="3"/>
  <c r="CS1322" i="3"/>
  <c r="CS1442" i="3"/>
  <c r="CS356" i="3"/>
  <c r="CS876" i="3"/>
  <c r="CS1365" i="3"/>
  <c r="CS769" i="3"/>
  <c r="CS1303" i="3"/>
  <c r="CS1219" i="3"/>
  <c r="CS1392" i="3"/>
  <c r="CS620" i="3"/>
  <c r="CS1069" i="3"/>
  <c r="CS910" i="3"/>
  <c r="CS874" i="3"/>
  <c r="CS1016" i="3"/>
  <c r="CS683" i="3"/>
  <c r="CS686" i="3"/>
  <c r="CS1004" i="3"/>
  <c r="CS1010" i="3"/>
  <c r="CS1290" i="3"/>
  <c r="CS793" i="3"/>
  <c r="CS885" i="3"/>
  <c r="CS703" i="3"/>
  <c r="CS1104" i="3"/>
  <c r="CS1402" i="3"/>
  <c r="CS1127" i="3"/>
  <c r="CS958" i="3"/>
  <c r="CS921" i="3"/>
  <c r="CS897" i="3"/>
  <c r="CS378" i="3"/>
  <c r="CS698" i="3"/>
  <c r="CS370" i="3"/>
  <c r="CS852" i="3"/>
  <c r="CS1178" i="3"/>
  <c r="CS1185" i="3"/>
  <c r="CS902" i="3"/>
  <c r="CS1324" i="3"/>
  <c r="CS1360" i="3"/>
  <c r="CS632" i="3"/>
  <c r="CS1297" i="3"/>
  <c r="CS1191" i="3"/>
  <c r="CS1013" i="3"/>
  <c r="CS1091" i="3"/>
  <c r="CS1162" i="3"/>
  <c r="CS810" i="3"/>
  <c r="CS1334" i="3"/>
  <c r="CS1201" i="3"/>
  <c r="CS834" i="3"/>
  <c r="CS840" i="3"/>
  <c r="CS807" i="3"/>
  <c r="CS755" i="3"/>
  <c r="CS1364" i="3"/>
  <c r="CS926" i="3"/>
  <c r="CS677" i="3"/>
  <c r="CS1005" i="3"/>
  <c r="CS951" i="3"/>
  <c r="CS783" i="3"/>
  <c r="CS768" i="3"/>
  <c r="CS1215" i="3"/>
  <c r="CS1026" i="3"/>
  <c r="CS1037" i="3"/>
  <c r="CS1363" i="3"/>
  <c r="CS1257" i="3"/>
  <c r="CS994" i="3"/>
  <c r="CS364" i="3"/>
  <c r="CS363" i="3"/>
  <c r="CS288" i="3"/>
  <c r="CS522" i="3"/>
  <c r="CS588" i="3"/>
  <c r="CS998" i="3"/>
  <c r="CS478" i="3"/>
  <c r="CS1352" i="3"/>
  <c r="CS1042" i="3"/>
  <c r="CS1135" i="3"/>
  <c r="CS1150" i="3"/>
  <c r="CS918" i="3"/>
  <c r="CS943" i="3"/>
  <c r="CS1284" i="3"/>
  <c r="CS806" i="3"/>
  <c r="CS1247" i="3"/>
  <c r="CS349" i="3"/>
  <c r="CS825" i="3"/>
  <c r="CS1102" i="3"/>
  <c r="CS1198" i="3"/>
  <c r="CS1243" i="3"/>
  <c r="CS1309" i="3"/>
  <c r="CS704" i="3"/>
  <c r="CS1062" i="3"/>
  <c r="CS1429" i="3"/>
  <c r="CS387" i="3"/>
  <c r="CS660" i="3"/>
  <c r="CS757" i="3"/>
  <c r="CS1072" i="3"/>
  <c r="CS1116" i="3"/>
  <c r="CS1140" i="3"/>
  <c r="CS1196" i="3"/>
  <c r="CS1416" i="3"/>
  <c r="CS706" i="3"/>
  <c r="CS927" i="3"/>
  <c r="CS1180" i="3"/>
  <c r="CS22" i="3"/>
  <c r="CS1058" i="3"/>
  <c r="CP392" i="3"/>
  <c r="CR392" i="3" s="1"/>
  <c r="CS392" i="3" s="1"/>
  <c r="CS468" i="3"/>
  <c r="CS1124" i="3"/>
  <c r="CS742" i="3"/>
  <c r="CS1405" i="3"/>
  <c r="CS818" i="3"/>
  <c r="CS1134" i="3"/>
  <c r="CS1166" i="3"/>
  <c r="CS1263" i="3"/>
  <c r="CS847" i="3"/>
  <c r="CS851" i="3"/>
  <c r="CS681" i="3"/>
  <c r="CS657" i="3"/>
  <c r="CS796" i="3"/>
  <c r="CS1021" i="3"/>
  <c r="CS1088" i="3"/>
  <c r="CS724" i="3"/>
  <c r="CS1256" i="3"/>
  <c r="CS1182" i="3"/>
  <c r="CS1214" i="3"/>
  <c r="CS849" i="3"/>
  <c r="CS821" i="3"/>
  <c r="CS979" i="3"/>
  <c r="CS727" i="3"/>
  <c r="CS1029" i="3"/>
  <c r="CS916" i="3"/>
  <c r="CS950" i="3"/>
  <c r="CS623" i="3"/>
  <c r="CS675" i="3"/>
  <c r="CS1274" i="3"/>
  <c r="CS1096" i="3"/>
  <c r="CS725" i="3"/>
  <c r="CS1098" i="3"/>
  <c r="CS665" i="3"/>
  <c r="CS1396" i="3"/>
  <c r="CS1009" i="3"/>
  <c r="CS1224" i="3"/>
  <c r="CS1008" i="3"/>
  <c r="CS1299" i="3"/>
  <c r="CS913" i="3"/>
  <c r="CS797" i="3"/>
  <c r="CS845" i="3"/>
  <c r="CS1332" i="3"/>
  <c r="CS987" i="3"/>
  <c r="CS1287" i="3"/>
  <c r="CS971" i="3"/>
  <c r="CS1216" i="3"/>
  <c r="CS1106" i="3"/>
  <c r="CS1218" i="3"/>
  <c r="CS1169" i="3"/>
  <c r="CS640" i="3"/>
  <c r="CS1057" i="3"/>
  <c r="CS1090" i="3"/>
  <c r="CS1170" i="3"/>
  <c r="CS1002" i="3"/>
  <c r="CS905" i="3"/>
  <c r="CP602" i="3"/>
  <c r="CR602" i="3" s="1"/>
  <c r="CS975" i="3"/>
  <c r="CS1294" i="3"/>
  <c r="CS579" i="3"/>
  <c r="CS856" i="3"/>
  <c r="CS1132" i="3"/>
  <c r="CS1184" i="3"/>
  <c r="CS625" i="3"/>
  <c r="CS1078" i="3"/>
  <c r="CS1105" i="3"/>
  <c r="CS1279" i="3"/>
  <c r="CS1074" i="3"/>
  <c r="CS273" i="3"/>
  <c r="CP495" i="3"/>
  <c r="CR495" i="3" s="1"/>
  <c r="CS407" i="3"/>
  <c r="CP594" i="3"/>
  <c r="CR594" i="3" s="1"/>
  <c r="CS594" i="3" s="1"/>
  <c r="CS121" i="3"/>
  <c r="CS394" i="3"/>
  <c r="CS414" i="3"/>
  <c r="CS436" i="3"/>
  <c r="CS521" i="3"/>
  <c r="CS258" i="3"/>
  <c r="CS384" i="3"/>
  <c r="CS500" i="3"/>
  <c r="CP597" i="3"/>
  <c r="CR597" i="3" s="1"/>
  <c r="CS597" i="3" s="1"/>
  <c r="CS328" i="3"/>
  <c r="CS311" i="3"/>
  <c r="CS535" i="3"/>
  <c r="CS331" i="3"/>
  <c r="CS380" i="3"/>
  <c r="CS554" i="3"/>
  <c r="CS507" i="3"/>
  <c r="CS465" i="3"/>
  <c r="CS447" i="3"/>
  <c r="CS316" i="3"/>
  <c r="CS284" i="3"/>
  <c r="CS122" i="3"/>
  <c r="CP600" i="3"/>
  <c r="CR600" i="3" s="1"/>
  <c r="CP491" i="3"/>
  <c r="CR491" i="3" s="1"/>
  <c r="CS491" i="3" s="1"/>
  <c r="CS440" i="3"/>
  <c r="CS515" i="3"/>
  <c r="CS279" i="3"/>
  <c r="CS532" i="3"/>
  <c r="CS463" i="3"/>
  <c r="CS466" i="3"/>
  <c r="CS344" i="3"/>
  <c r="CS420" i="3"/>
  <c r="CS457" i="3"/>
  <c r="CS506" i="3"/>
  <c r="CS611" i="3"/>
  <c r="CS498" i="3"/>
  <c r="CS276" i="3"/>
  <c r="CS533" i="3"/>
  <c r="CS270" i="3"/>
  <c r="CS514" i="3"/>
  <c r="CS274" i="3"/>
  <c r="CS292" i="3"/>
  <c r="CS424" i="3"/>
  <c r="CS539" i="3"/>
  <c r="CS543" i="3"/>
  <c r="CS571" i="3"/>
  <c r="CS416" i="3"/>
  <c r="CS257" i="3"/>
  <c r="CS413" i="3"/>
  <c r="CP599" i="3"/>
  <c r="CR599" i="3" s="1"/>
  <c r="CS599" i="3" s="1"/>
  <c r="CP603" i="3"/>
  <c r="CR603" i="3" s="1"/>
  <c r="CS603" i="3" s="1"/>
  <c r="CS13" i="3"/>
  <c r="CS133" i="3"/>
  <c r="CS80" i="3"/>
  <c r="CS250" i="3"/>
  <c r="CS49" i="3"/>
  <c r="CS896" i="3"/>
  <c r="CP494" i="3"/>
  <c r="CR494" i="3" s="1"/>
  <c r="CS1161" i="3"/>
  <c r="CS1408" i="3"/>
  <c r="CS697" i="3"/>
  <c r="CS770" i="3"/>
  <c r="CS1449" i="3"/>
  <c r="CS607" i="3"/>
  <c r="CS1331" i="3"/>
  <c r="CS1383" i="3"/>
  <c r="CS743" i="3"/>
  <c r="CS763" i="3"/>
  <c r="CS390" i="3"/>
  <c r="CS1362" i="3"/>
  <c r="CS1425" i="3"/>
  <c r="CS866" i="3"/>
  <c r="CS1206" i="3"/>
  <c r="CS1346" i="3"/>
  <c r="CS1071" i="3"/>
  <c r="CS1335" i="3"/>
  <c r="CS1022" i="3"/>
  <c r="CS1370" i="3"/>
  <c r="CS261" i="3"/>
  <c r="CS1111" i="3"/>
  <c r="CS1175" i="3"/>
  <c r="CS1407" i="3"/>
  <c r="CS1119" i="3"/>
  <c r="CS1183" i="3"/>
  <c r="CS1273" i="3"/>
  <c r="CS1120" i="3"/>
  <c r="CS1179" i="3"/>
  <c r="CS1439" i="3"/>
  <c r="CS193" i="3"/>
  <c r="CS388" i="3"/>
  <c r="CS474" i="3"/>
  <c r="CS254" i="3"/>
  <c r="CS1045" i="3"/>
  <c r="CS1355" i="3"/>
  <c r="CS659" i="3"/>
  <c r="CS1097" i="3"/>
  <c r="CS1193" i="3"/>
  <c r="CS1060" i="3"/>
  <c r="CS29" i="3"/>
  <c r="CS978" i="3"/>
  <c r="CS709" i="3"/>
  <c r="CS1040" i="3"/>
  <c r="CS1151" i="3"/>
  <c r="CS1199" i="3"/>
  <c r="CS172" i="3"/>
  <c r="CS621" i="3"/>
  <c r="CS1245" i="3"/>
  <c r="CS1222" i="3"/>
  <c r="CS983" i="3"/>
  <c r="CS1158" i="3"/>
  <c r="CS1094" i="3"/>
  <c r="CS1190" i="3"/>
  <c r="CS136" i="3"/>
  <c r="CS786" i="3"/>
  <c r="CS1339" i="3"/>
  <c r="CS1144" i="3"/>
  <c r="CS1208" i="3"/>
  <c r="CS1333" i="3"/>
  <c r="CS483" i="3"/>
  <c r="CS537" i="3"/>
  <c r="CS792" i="3"/>
  <c r="CS1253" i="3"/>
  <c r="CS779" i="3"/>
  <c r="CS859" i="3"/>
  <c r="CS1318" i="3"/>
  <c r="CS1398" i="3"/>
  <c r="CS1065" i="3"/>
  <c r="CS161" i="3"/>
  <c r="CS300" i="3"/>
  <c r="CS290" i="3"/>
  <c r="CS982" i="3"/>
  <c r="CS1046" i="3"/>
  <c r="CS1146" i="3"/>
  <c r="CS616" i="3"/>
  <c r="CS1327" i="3"/>
  <c r="CS1394" i="3"/>
  <c r="CS966" i="3"/>
  <c r="CS1275" i="3"/>
  <c r="CS1310" i="3"/>
  <c r="CS1276" i="3"/>
  <c r="CS1301" i="3"/>
  <c r="CS19" i="3"/>
  <c r="CS674" i="3"/>
  <c r="CS803" i="3"/>
  <c r="CS1101" i="3"/>
  <c r="CS1165" i="3"/>
  <c r="CS1233" i="3"/>
  <c r="CS1445" i="3"/>
  <c r="CS1041" i="3"/>
  <c r="CS1070" i="3"/>
  <c r="CS889" i="3"/>
  <c r="CS1112" i="3"/>
  <c r="CS1241" i="3"/>
  <c r="CS759" i="3"/>
  <c r="CS820" i="3"/>
  <c r="CS939" i="3"/>
  <c r="CS1006" i="3"/>
  <c r="CS1343" i="3"/>
  <c r="CS72" i="3"/>
  <c r="CS1447" i="3"/>
  <c r="CS872" i="3"/>
  <c r="CS1300" i="3"/>
  <c r="CS1349" i="3"/>
  <c r="CS694" i="3"/>
  <c r="CS676" i="3"/>
  <c r="CS502" i="3"/>
  <c r="CS523" i="3"/>
  <c r="CS991" i="3"/>
  <c r="CS1188" i="3"/>
  <c r="CS456" i="3"/>
  <c r="CS1018" i="3"/>
  <c r="CS1050" i="3"/>
  <c r="CS1076" i="3"/>
  <c r="CS499" i="3"/>
  <c r="CS516" i="3"/>
  <c r="CS1152" i="3"/>
  <c r="CS76" i="3"/>
  <c r="CS488" i="3"/>
  <c r="CS934" i="3"/>
  <c r="CS619" i="3"/>
  <c r="CS341" i="3"/>
  <c r="CS684" i="3"/>
  <c r="CS1044" i="3"/>
  <c r="CS501" i="3"/>
  <c r="CS702" i="3"/>
  <c r="CS1083" i="3"/>
  <c r="CS1187" i="3"/>
  <c r="CS1211" i="3"/>
  <c r="CS831" i="3"/>
  <c r="CS1176" i="3"/>
  <c r="CS1126" i="3"/>
  <c r="CS1282" i="3"/>
  <c r="CS1307" i="3"/>
  <c r="CS1123" i="3"/>
  <c r="CS437" i="3"/>
  <c r="CS357" i="3"/>
  <c r="CS673" i="3"/>
  <c r="CS801" i="3"/>
  <c r="CS963" i="3"/>
  <c r="CS1358" i="3"/>
  <c r="CS1259" i="3"/>
  <c r="CS1302" i="3"/>
  <c r="CS1025" i="3"/>
  <c r="CS1115" i="3"/>
  <c r="CS95" i="3"/>
  <c r="CS900" i="3"/>
  <c r="CS689" i="3"/>
  <c r="CS1163" i="3"/>
  <c r="CS712" i="3"/>
  <c r="CS738" i="3"/>
  <c r="CP601" i="3"/>
  <c r="CR601" i="3" s="1"/>
  <c r="CS710" i="3"/>
  <c r="CS917" i="3"/>
  <c r="CS272" i="3"/>
  <c r="CS207" i="3"/>
  <c r="CS451" i="3"/>
  <c r="CS1410" i="3"/>
  <c r="CS472" i="3"/>
  <c r="CS1081" i="3"/>
  <c r="CS1113" i="3"/>
  <c r="CS1145" i="3"/>
  <c r="CS1177" i="3"/>
  <c r="CS1209" i="3"/>
  <c r="CS312" i="3"/>
  <c r="CS342" i="3"/>
  <c r="CS633" i="3"/>
  <c r="CS469" i="3"/>
  <c r="CS1400" i="3"/>
  <c r="CP596" i="3"/>
  <c r="CR596" i="3" s="1"/>
  <c r="CS289" i="3"/>
  <c r="CS383" i="3"/>
  <c r="CS791" i="3"/>
  <c r="CS959" i="3"/>
  <c r="CS887" i="3"/>
  <c r="CS531" i="3"/>
  <c r="CP605" i="3"/>
  <c r="CR605" i="3" s="1"/>
  <c r="CS605" i="3" s="1"/>
  <c r="CS277" i="3"/>
  <c r="CS784" i="3"/>
  <c r="CS912" i="3"/>
  <c r="CS120" i="3"/>
  <c r="CS265" i="3"/>
  <c r="CP598" i="3"/>
  <c r="CR598" i="3" s="1"/>
  <c r="CS470" i="3"/>
  <c r="CS775" i="3"/>
  <c r="CS1427" i="3"/>
  <c r="CS249" i="3"/>
  <c r="CP490" i="3"/>
  <c r="CR490" i="3" s="1"/>
  <c r="CS65" i="3"/>
  <c r="CS88" i="3"/>
  <c r="CS1189" i="3"/>
  <c r="CS527" i="3"/>
  <c r="CS1109" i="3"/>
  <c r="CS920" i="3"/>
  <c r="CS1125" i="3"/>
  <c r="CS386" i="3"/>
  <c r="CS1173" i="3"/>
  <c r="CS352" i="3"/>
  <c r="CS1313" i="3"/>
  <c r="CS505" i="3"/>
  <c r="CS714" i="3"/>
  <c r="CP496" i="3"/>
  <c r="CR496" i="3" s="1"/>
  <c r="CS496" i="3" s="1"/>
  <c r="CS332" i="3"/>
  <c r="CS24" i="3"/>
  <c r="CS814" i="3"/>
  <c r="CP30" i="3"/>
  <c r="CR30" i="3" s="1"/>
  <c r="CS30" i="3" s="1"/>
  <c r="CS911" i="3"/>
  <c r="CS558" i="3"/>
  <c r="CS471" i="3"/>
  <c r="CS1325" i="3"/>
  <c r="CS1422" i="3"/>
  <c r="CS243" i="3"/>
  <c r="CS39" i="3"/>
  <c r="CS84" i="3"/>
  <c r="CS51" i="3"/>
  <c r="CS68" i="3"/>
  <c r="CS57" i="3"/>
  <c r="CS78" i="3"/>
  <c r="CS92" i="3"/>
  <c r="CS118" i="3"/>
  <c r="CS128" i="3"/>
  <c r="CS100" i="3"/>
  <c r="CS60" i="3"/>
  <c r="CS5" i="3"/>
  <c r="CS50" i="3"/>
  <c r="CS46" i="3"/>
  <c r="CS109" i="3"/>
  <c r="CS154" i="3"/>
  <c r="CS62" i="3"/>
  <c r="CS86" i="3"/>
  <c r="CS45" i="3"/>
  <c r="CS59" i="3"/>
  <c r="CS82" i="3"/>
  <c r="CS90" i="3"/>
  <c r="CS38" i="3"/>
  <c r="CS48" i="3"/>
  <c r="CS56" i="3"/>
  <c r="CS79" i="3"/>
  <c r="CS35" i="3"/>
  <c r="CS58" i="3"/>
  <c r="CS40" i="3"/>
  <c r="CS83" i="3"/>
  <c r="CS41" i="3"/>
  <c r="CS54" i="3"/>
  <c r="CS44" i="3"/>
  <c r="CS55" i="3"/>
  <c r="CS66" i="3"/>
  <c r="CS904" i="3"/>
  <c r="CS914" i="3"/>
  <c r="CS553" i="3"/>
  <c r="CS1077" i="3"/>
  <c r="CS1093" i="3"/>
  <c r="CS1205" i="3"/>
  <c r="CS1221" i="3"/>
  <c r="CS1133" i="3"/>
  <c r="CS1149" i="3"/>
  <c r="CS908" i="3"/>
  <c r="CS1141" i="3"/>
  <c r="CS1157" i="3"/>
  <c r="CS1085" i="3"/>
  <c r="CS1197" i="3"/>
  <c r="CS1213" i="3"/>
  <c r="CS895" i="3"/>
  <c r="CS155" i="3"/>
  <c r="CS318" i="3"/>
  <c r="CS373" i="3"/>
  <c r="CS412" i="3"/>
  <c r="CS139" i="3"/>
  <c r="CS291" i="3"/>
  <c r="CS517" i="3"/>
  <c r="CS613" i="3"/>
  <c r="CS747" i="3"/>
  <c r="CS36" i="3"/>
  <c r="CS1431" i="3"/>
  <c r="CS263" i="3"/>
  <c r="CS262" i="3"/>
  <c r="CS1308" i="3"/>
  <c r="CS1075" i="3"/>
  <c r="CS1122" i="3"/>
  <c r="CS1186" i="3"/>
  <c r="CS1280" i="3"/>
  <c r="CS696" i="3"/>
  <c r="CS789" i="3"/>
  <c r="CS1103" i="3"/>
  <c r="CS1167" i="3"/>
  <c r="CS1139" i="3"/>
  <c r="CS1203" i="3"/>
  <c r="CS1420" i="3"/>
  <c r="CS1159" i="3"/>
  <c r="CS893" i="3"/>
  <c r="CS112" i="3"/>
  <c r="CS330" i="3"/>
  <c r="CS656" i="3"/>
  <c r="CS479" i="3"/>
  <c r="CS475" i="3"/>
  <c r="CS552" i="3"/>
  <c r="CS863" i="3"/>
  <c r="CS546" i="3"/>
  <c r="CS42" i="3"/>
  <c r="CS67" i="3"/>
  <c r="CP31" i="3"/>
  <c r="CR31" i="3" s="1"/>
  <c r="CS130" i="3"/>
  <c r="CS253" i="3"/>
  <c r="CS184" i="3"/>
  <c r="CS520" i="3"/>
  <c r="CS560" i="3"/>
  <c r="CS302" i="3"/>
  <c r="CS453" i="3"/>
  <c r="CS365" i="3"/>
  <c r="CS421" i="3"/>
  <c r="CS699" i="3"/>
  <c r="CS1017" i="3"/>
  <c r="CS1033" i="3"/>
  <c r="CS1049" i="3"/>
  <c r="CS790" i="3"/>
  <c r="CS935" i="3"/>
  <c r="CS967" i="3"/>
  <c r="CS1281" i="3"/>
  <c r="CS1084" i="3"/>
  <c r="CS1092" i="3"/>
  <c r="CS1100" i="3"/>
  <c r="CS1108" i="3"/>
  <c r="CS1148" i="3"/>
  <c r="CS1156" i="3"/>
  <c r="CS1164" i="3"/>
  <c r="CS1172" i="3"/>
  <c r="CS1212" i="3"/>
  <c r="CS1220" i="3"/>
  <c r="CS816" i="3"/>
  <c r="CS986" i="3"/>
  <c r="CS1024" i="3"/>
  <c r="CS1056" i="3"/>
  <c r="CS1329" i="3"/>
  <c r="CS141" i="3"/>
  <c r="CS116" i="3"/>
  <c r="CS202" i="3"/>
  <c r="CS282" i="3"/>
  <c r="CS358" i="3"/>
  <c r="CS379" i="3"/>
  <c r="CS117" i="3"/>
  <c r="CS267" i="3"/>
  <c r="CS326" i="3"/>
  <c r="CS366" i="3"/>
  <c r="CS409" i="3"/>
  <c r="CS256" i="3"/>
  <c r="CS556" i="3"/>
  <c r="CS528" i="3"/>
  <c r="CS729" i="3"/>
  <c r="CS778" i="3"/>
  <c r="CS252" i="3"/>
  <c r="CS275" i="3"/>
  <c r="CS1311" i="3"/>
  <c r="CP33" i="3"/>
  <c r="CR33" i="3" s="1"/>
  <c r="CS547" i="3"/>
  <c r="CS1436" i="3"/>
  <c r="CS1432" i="3"/>
  <c r="CS125" i="3"/>
  <c r="CS151" i="3"/>
  <c r="CS569" i="3"/>
  <c r="CS550" i="3"/>
  <c r="CS511" i="3"/>
  <c r="CS567" i="3"/>
  <c r="CS735" i="3"/>
  <c r="CS622" i="3"/>
  <c r="CS1323" i="3"/>
  <c r="CS377" i="3"/>
  <c r="CS405" i="3"/>
  <c r="CS719" i="3"/>
  <c r="CS782" i="3"/>
  <c r="CS708" i="3"/>
  <c r="CS1434" i="3"/>
  <c r="CS43" i="3"/>
  <c r="CS52" i="3"/>
  <c r="CS81" i="3"/>
  <c r="CP604" i="3"/>
  <c r="CR604" i="3" s="1"/>
  <c r="CS1260" i="3"/>
  <c r="CS909" i="3"/>
  <c r="CS149" i="3"/>
  <c r="CS194" i="3"/>
  <c r="CS145" i="3"/>
  <c r="CS336" i="3"/>
  <c r="CS285" i="3"/>
  <c r="CS368" i="3"/>
  <c r="CS417" i="3"/>
  <c r="CS259" i="3"/>
  <c r="CS346" i="3"/>
  <c r="CS433" i="3"/>
  <c r="CS565" i="3"/>
  <c r="CS788" i="3"/>
  <c r="CS322" i="3"/>
  <c r="CS467" i="3"/>
  <c r="CS544" i="3"/>
  <c r="CS1319" i="3"/>
  <c r="CS731" i="3"/>
  <c r="CS548" i="3"/>
  <c r="CS691" i="3"/>
  <c r="CS795" i="3"/>
  <c r="CS1315" i="3"/>
  <c r="CS666" i="3"/>
  <c r="CS492" i="3"/>
  <c r="CS111" i="3"/>
  <c r="CS102" i="3"/>
  <c r="CS204" i="3"/>
  <c r="CS201" i="3"/>
  <c r="CS205" i="3"/>
  <c r="CS317" i="3"/>
  <c r="CS353" i="3"/>
  <c r="CS419" i="3"/>
  <c r="CS443" i="3"/>
  <c r="CP595" i="3"/>
  <c r="CR595" i="3" s="1"/>
  <c r="CS590" i="3"/>
  <c r="CS393" i="3"/>
  <c r="CS614" i="3"/>
  <c r="CS667" i="3"/>
  <c r="CS774" i="3"/>
  <c r="CS748" i="3"/>
  <c r="CS881" i="3"/>
  <c r="CS953" i="3"/>
  <c r="CS969" i="3"/>
  <c r="CS1007" i="3"/>
  <c r="CS1055" i="3"/>
  <c r="CS1267" i="3"/>
  <c r="CS1298" i="3"/>
  <c r="CS1418" i="3"/>
  <c r="CS74" i="3"/>
  <c r="CS1238" i="3"/>
  <c r="CS1446" i="3"/>
  <c r="CS166" i="3"/>
  <c r="CS764" i="3"/>
  <c r="CS767" i="3"/>
  <c r="CS93" i="3"/>
  <c r="CS156" i="3"/>
  <c r="CS152" i="3"/>
  <c r="CS157" i="3"/>
  <c r="CS396" i="3"/>
  <c r="CS287" i="3"/>
  <c r="CS343" i="3"/>
  <c r="CS371" i="3"/>
  <c r="CS415" i="3"/>
  <c r="CS431" i="3"/>
  <c r="CS439" i="3"/>
  <c r="CS504" i="3"/>
  <c r="CS572" i="3"/>
  <c r="CS618" i="3"/>
  <c r="CS670" i="3"/>
  <c r="CS608" i="3"/>
  <c r="CS752" i="3"/>
  <c r="CS551" i="3"/>
  <c r="CS592" i="3"/>
  <c r="CS629" i="3"/>
  <c r="CS713" i="3"/>
  <c r="CS760" i="3"/>
  <c r="CS445" i="3"/>
  <c r="CS721" i="3"/>
  <c r="CS715" i="3"/>
  <c r="CS732" i="3"/>
  <c r="CS809" i="3"/>
  <c r="CS826" i="3"/>
  <c r="CS850" i="3"/>
  <c r="CS858" i="3"/>
  <c r="CS875" i="3"/>
  <c r="CS888" i="3"/>
  <c r="CS956" i="3"/>
  <c r="CS972" i="3"/>
  <c r="CS575" i="3"/>
  <c r="CS591" i="3"/>
  <c r="CS685" i="3"/>
  <c r="CS751" i="3"/>
  <c r="CS1230" i="3"/>
  <c r="CS1328" i="3"/>
  <c r="CS566" i="3"/>
  <c r="CS705" i="3"/>
  <c r="CS838" i="3"/>
  <c r="CS929" i="3"/>
  <c r="CS945" i="3"/>
  <c r="CS961" i="3"/>
  <c r="CS977" i="3"/>
  <c r="CS993" i="3"/>
  <c r="CS1015" i="3"/>
  <c r="CS1031" i="3"/>
  <c r="CS1063" i="3"/>
  <c r="CS1235" i="3"/>
  <c r="CS1291" i="3"/>
  <c r="CS1306" i="3"/>
  <c r="CS1409" i="3"/>
  <c r="CS1433" i="3"/>
  <c r="CS174" i="3"/>
  <c r="CS20" i="3"/>
  <c r="CS160" i="3"/>
  <c r="CS170" i="3"/>
  <c r="CS484" i="3"/>
  <c r="CS813" i="3"/>
  <c r="CS1254" i="3"/>
  <c r="CS247" i="3"/>
  <c r="CS37" i="3"/>
  <c r="CS53" i="3"/>
  <c r="CS61" i="3"/>
  <c r="CS77" i="3"/>
  <c r="CS85" i="3"/>
  <c r="CS99" i="3"/>
  <c r="CS6" i="3"/>
  <c r="CS101" i="3"/>
  <c r="CS94" i="3"/>
  <c r="CS96" i="3"/>
  <c r="CS132" i="3"/>
  <c r="CS199" i="3"/>
  <c r="CS126" i="3"/>
  <c r="CS158" i="3"/>
  <c r="CS195" i="3"/>
  <c r="CS153" i="3"/>
  <c r="CS400" i="3"/>
  <c r="CS192" i="3"/>
  <c r="CS329" i="3"/>
  <c r="CS348" i="3"/>
  <c r="CS418" i="3"/>
  <c r="CS426" i="3"/>
  <c r="CS434" i="3"/>
  <c r="CS442" i="3"/>
  <c r="CS462" i="3"/>
  <c r="CS510" i="3"/>
  <c r="CS564" i="3"/>
  <c r="CS582" i="3"/>
  <c r="CS647" i="3"/>
  <c r="CS198" i="3"/>
  <c r="CS403" i="3"/>
  <c r="CS641" i="3"/>
  <c r="CS726" i="3"/>
  <c r="CS448" i="3"/>
  <c r="CS557" i="3"/>
  <c r="CS593" i="3"/>
  <c r="CS631" i="3"/>
  <c r="CS652" i="3"/>
  <c r="CS720" i="3"/>
  <c r="CS754" i="3"/>
  <c r="CS772" i="3"/>
  <c r="CS429" i="3"/>
  <c r="CS455" i="3"/>
  <c r="CS617" i="3"/>
  <c r="CS636" i="3"/>
  <c r="CS737" i="3"/>
  <c r="CS549" i="3"/>
  <c r="CS626" i="3"/>
  <c r="CS717" i="3"/>
  <c r="CS741" i="3"/>
  <c r="CS776" i="3"/>
  <c r="CS800" i="3"/>
  <c r="CS811" i="3"/>
  <c r="CS828" i="3"/>
  <c r="CS841" i="3"/>
  <c r="CS853" i="3"/>
  <c r="CS860" i="3"/>
  <c r="CS869" i="3"/>
  <c r="CS877" i="3"/>
  <c r="CS928" i="3"/>
  <c r="CS944" i="3"/>
  <c r="CS960" i="3"/>
  <c r="CS976" i="3"/>
  <c r="CS992" i="3"/>
  <c r="CS716" i="3"/>
  <c r="CS1240" i="3"/>
  <c r="CS1387" i="3"/>
  <c r="CS1397" i="3"/>
  <c r="CS634" i="3"/>
  <c r="CS1234" i="3"/>
  <c r="CS1277" i="3"/>
  <c r="CS1336" i="3"/>
  <c r="CS1403" i="3"/>
  <c r="CS162" i="3"/>
  <c r="CS489" i="3"/>
  <c r="CS581" i="3"/>
  <c r="CS679" i="3"/>
  <c r="CS687" i="3"/>
  <c r="CS695" i="3"/>
  <c r="CS890" i="3"/>
  <c r="CS941" i="3"/>
  <c r="CS957" i="3"/>
  <c r="CS973" i="3"/>
  <c r="CS989" i="3"/>
  <c r="CS1003" i="3"/>
  <c r="CS1019" i="3"/>
  <c r="CS1035" i="3"/>
  <c r="CS1051" i="3"/>
  <c r="CS1067" i="3"/>
  <c r="CS1244" i="3"/>
  <c r="CS1413" i="3"/>
  <c r="CS1435" i="3"/>
  <c r="CS27" i="3"/>
  <c r="CS246" i="3"/>
  <c r="CS1444" i="3"/>
  <c r="CP493" i="3"/>
  <c r="CR493" i="3" s="1"/>
  <c r="CS1426" i="3"/>
  <c r="CS25" i="3"/>
  <c r="CS164" i="3"/>
  <c r="CS244" i="3"/>
  <c r="CS762" i="3"/>
  <c r="CS815" i="3"/>
  <c r="CS1295" i="3"/>
  <c r="CS75" i="3"/>
  <c r="CS487" i="3"/>
  <c r="CS104" i="3"/>
  <c r="CS191" i="3"/>
  <c r="CS333" i="3"/>
  <c r="CS427" i="3"/>
  <c r="CS524" i="3"/>
  <c r="CS655" i="3"/>
  <c r="CS568" i="3"/>
  <c r="CS638" i="3"/>
  <c r="CS756" i="3"/>
  <c r="CS658" i="3"/>
  <c r="CS577" i="3"/>
  <c r="CS723" i="3"/>
  <c r="CS777" i="3"/>
  <c r="CS802" i="3"/>
  <c r="CS843" i="3"/>
  <c r="CS855" i="3"/>
  <c r="CS932" i="3"/>
  <c r="CS964" i="3"/>
  <c r="CS996" i="3"/>
  <c r="CS1401" i="3"/>
  <c r="CS1242" i="3"/>
  <c r="CS1344" i="3"/>
  <c r="CS1367" i="3"/>
  <c r="CS1450" i="3"/>
  <c r="CS937" i="3"/>
  <c r="CS985" i="3"/>
  <c r="CS1023" i="3"/>
  <c r="CS1227" i="3"/>
  <c r="CS1330" i="3"/>
  <c r="CS486" i="3"/>
  <c r="CS69" i="3"/>
  <c r="CS480" i="3"/>
  <c r="CS1250" i="3"/>
  <c r="CS1440" i="3"/>
  <c r="CS1443" i="3"/>
  <c r="CS47" i="3"/>
  <c r="CS63" i="3"/>
  <c r="CS87" i="3"/>
  <c r="CS113" i="3"/>
  <c r="CS114" i="3"/>
  <c r="CS148" i="3"/>
  <c r="CS206" i="3"/>
  <c r="CS150" i="3"/>
  <c r="CS335" i="3"/>
  <c r="CS321" i="3"/>
  <c r="CS339" i="3"/>
  <c r="CS367" i="3"/>
  <c r="CS410" i="3"/>
  <c r="CS404" i="3"/>
  <c r="CS422" i="3"/>
  <c r="CS430" i="3"/>
  <c r="CS438" i="3"/>
  <c r="CS446" i="3"/>
  <c r="CS497" i="3"/>
  <c r="CS529" i="3"/>
  <c r="CS610" i="3"/>
  <c r="CS630" i="3"/>
  <c r="CS663" i="3"/>
  <c r="CS452" i="3"/>
  <c r="CS580" i="3"/>
  <c r="CS661" i="3"/>
  <c r="CS744" i="3"/>
  <c r="CS260" i="3"/>
  <c r="CS464" i="3"/>
  <c r="CS512" i="3"/>
  <c r="CS586" i="3"/>
  <c r="CS642" i="3"/>
  <c r="CS672" i="3"/>
  <c r="CS736" i="3"/>
  <c r="CS758" i="3"/>
  <c r="CS573" i="3"/>
  <c r="CS576" i="3"/>
  <c r="CS646" i="3"/>
  <c r="CS669" i="3"/>
  <c r="CS425" i="3"/>
  <c r="CS701" i="3"/>
  <c r="CS730" i="3"/>
  <c r="CS750" i="3"/>
  <c r="CS794" i="3"/>
  <c r="CS804" i="3"/>
  <c r="CS824" i="3"/>
  <c r="CS837" i="3"/>
  <c r="CS848" i="3"/>
  <c r="CS857" i="3"/>
  <c r="CS865" i="3"/>
  <c r="CS873" i="3"/>
  <c r="CS880" i="3"/>
  <c r="CS936" i="3"/>
  <c r="CS952" i="3"/>
  <c r="CS968" i="3"/>
  <c r="CS984" i="3"/>
  <c r="CS578" i="3"/>
  <c r="CS1371" i="3"/>
  <c r="CS1391" i="3"/>
  <c r="CS1406" i="3"/>
  <c r="CS662" i="3"/>
  <c r="CS733" i="3"/>
  <c r="CS1226" i="3"/>
  <c r="CS1264" i="3"/>
  <c r="CS1304" i="3"/>
  <c r="CS1359" i="3"/>
  <c r="CS1382" i="3"/>
  <c r="CS1423" i="3"/>
  <c r="CS23" i="3"/>
  <c r="CS177" i="3"/>
  <c r="CS583" i="3"/>
  <c r="CS805" i="3"/>
  <c r="CS884" i="3"/>
  <c r="CS933" i="3"/>
  <c r="CS949" i="3"/>
  <c r="CS965" i="3"/>
  <c r="CS981" i="3"/>
  <c r="CS997" i="3"/>
  <c r="CS1011" i="3"/>
  <c r="CS1027" i="3"/>
  <c r="CS1043" i="3"/>
  <c r="CS1059" i="3"/>
  <c r="CS1231" i="3"/>
  <c r="CS1395" i="3"/>
  <c r="CS1428" i="3"/>
  <c r="CS1438" i="3"/>
  <c r="CS163" i="3"/>
  <c r="CS739" i="3"/>
  <c r="CS1404" i="3"/>
  <c r="CS18" i="3"/>
  <c r="CS71" i="3"/>
  <c r="CS168" i="3"/>
  <c r="CS482" i="3"/>
  <c r="CS766" i="3"/>
  <c r="CS1252" i="3"/>
  <c r="CS21" i="3"/>
  <c r="CS175" i="3"/>
  <c r="CS108" i="3"/>
  <c r="CS138" i="3"/>
  <c r="CS144" i="3"/>
  <c r="CS408" i="3"/>
  <c r="CS406" i="3"/>
  <c r="CS435" i="3"/>
  <c r="CS627" i="3"/>
  <c r="CS278" i="3"/>
  <c r="CS734" i="3"/>
  <c r="CS458" i="3"/>
  <c r="CS574" i="3"/>
  <c r="CS728" i="3"/>
  <c r="CS644" i="3"/>
  <c r="CS441" i="3"/>
  <c r="CS822" i="3"/>
  <c r="CS833" i="3"/>
  <c r="CS862" i="3"/>
  <c r="CS871" i="3"/>
  <c r="CS879" i="3"/>
  <c r="CS948" i="3"/>
  <c r="CS980" i="3"/>
  <c r="CS1246" i="3"/>
  <c r="CS1289" i="3"/>
  <c r="CS1411" i="3"/>
  <c r="CS173" i="3"/>
  <c r="CS1039" i="3"/>
  <c r="CS1283" i="3"/>
  <c r="CS1384" i="3"/>
  <c r="CS1437" i="3"/>
  <c r="CS171" i="3"/>
  <c r="CS64" i="3"/>
  <c r="CS124" i="3"/>
  <c r="CS110" i="3"/>
  <c r="CS140" i="3"/>
  <c r="CS325" i="3"/>
  <c r="CS411" i="3"/>
  <c r="CS359" i="3"/>
  <c r="CS423" i="3"/>
  <c r="CS454" i="3"/>
  <c r="CS555" i="3"/>
  <c r="CS639" i="3"/>
  <c r="CS460" i="3"/>
  <c r="CS711" i="3"/>
  <c r="CS570" i="3"/>
  <c r="CS651" i="3"/>
  <c r="CS746" i="3"/>
  <c r="CS461" i="3"/>
  <c r="CS624" i="3"/>
  <c r="CS886" i="3"/>
  <c r="CS589" i="3"/>
  <c r="CS798" i="3"/>
  <c r="CS839" i="3"/>
  <c r="CS867" i="3"/>
  <c r="CS940" i="3"/>
  <c r="CS988" i="3"/>
  <c r="CS1417" i="3"/>
  <c r="CS1272" i="3"/>
  <c r="CS1351" i="3"/>
  <c r="CS1399" i="3"/>
  <c r="CS73" i="3"/>
  <c r="CS485" i="3"/>
  <c r="CS823" i="3"/>
  <c r="CS999" i="3"/>
  <c r="CS1047" i="3"/>
  <c r="CS1278" i="3"/>
  <c r="CS1338" i="3"/>
  <c r="CS1262" i="3"/>
  <c r="CS1415" i="3"/>
  <c r="CS28" i="3"/>
  <c r="CS1261" i="3"/>
  <c r="CS11" i="3"/>
  <c r="CS10" i="3"/>
  <c r="CS7" i="3"/>
  <c r="CS538" i="3" l="1"/>
  <c r="CS668" i="3"/>
  <c r="CS530" i="3"/>
  <c r="CS526" i="3"/>
  <c r="CS350" i="3"/>
  <c r="CS534" i="3"/>
  <c r="CS693" i="3"/>
  <c r="CS513" i="3"/>
  <c r="CS518" i="3"/>
  <c r="CS299" i="3"/>
  <c r="CS296" i="3"/>
  <c r="CS34" i="3"/>
  <c r="CS32" i="3"/>
  <c r="CS602" i="3"/>
  <c r="CS601" i="3"/>
  <c r="CS596" i="3"/>
  <c r="CS600" i="3"/>
  <c r="CS494" i="3"/>
  <c r="CS495" i="3"/>
  <c r="CS598" i="3"/>
  <c r="CS490" i="3"/>
  <c r="CS604" i="3"/>
  <c r="CS33" i="3"/>
  <c r="CS31" i="3"/>
  <c r="CS595" i="3"/>
  <c r="CS493" i="3"/>
</calcChain>
</file>

<file path=xl/sharedStrings.xml><?xml version="1.0" encoding="utf-8"?>
<sst xmlns="http://schemas.openxmlformats.org/spreadsheetml/2006/main" count="64590" uniqueCount="2709">
  <si>
    <t>Authors</t>
  </si>
  <si>
    <t>Title</t>
  </si>
  <si>
    <t>Year</t>
  </si>
  <si>
    <t>CI</t>
  </si>
  <si>
    <t>Abundance</t>
  </si>
  <si>
    <t>Grasses</t>
  </si>
  <si>
    <t>Data on sampling site</t>
  </si>
  <si>
    <t>Study</t>
  </si>
  <si>
    <t>Cover</t>
  </si>
  <si>
    <t>%</t>
  </si>
  <si>
    <t>Height</t>
  </si>
  <si>
    <t>cm</t>
  </si>
  <si>
    <t>Species richness</t>
  </si>
  <si>
    <t>Vascular plants</t>
  </si>
  <si>
    <t>Table 1</t>
  </si>
  <si>
    <t>Table 3</t>
  </si>
  <si>
    <t>Lichens</t>
  </si>
  <si>
    <t>Graminoids</t>
  </si>
  <si>
    <t>Plot</t>
  </si>
  <si>
    <t xml:space="preserve"> </t>
  </si>
  <si>
    <t>BA</t>
  </si>
  <si>
    <t>Mean</t>
  </si>
  <si>
    <t>Basic methodology</t>
  </si>
  <si>
    <t>Spatial scale and setup</t>
  </si>
  <si>
    <t>Data on herbivory</t>
  </si>
  <si>
    <t>Timescale</t>
  </si>
  <si>
    <t>Symmetric magnitude</t>
  </si>
  <si>
    <t>SE</t>
  </si>
  <si>
    <t>None mentioned</t>
  </si>
  <si>
    <t>NA</t>
  </si>
  <si>
    <t>Fig 3d</t>
  </si>
  <si>
    <t>Forbs</t>
  </si>
  <si>
    <t>Biomass</t>
  </si>
  <si>
    <t>Figure 3</t>
  </si>
  <si>
    <t>Dwarf shrubs</t>
  </si>
  <si>
    <t>Figure 4</t>
  </si>
  <si>
    <t>Yes</t>
  </si>
  <si>
    <t>Figure 2</t>
  </si>
  <si>
    <t>Table 2</t>
  </si>
  <si>
    <t>BACI</t>
  </si>
  <si>
    <t>100-600</t>
  </si>
  <si>
    <t>Figure 6</t>
  </si>
  <si>
    <t>Empetrum nigrum</t>
  </si>
  <si>
    <t>Vaccinium myrtillus</t>
  </si>
  <si>
    <t>Vaccinium vitis-idaea</t>
  </si>
  <si>
    <t>Journal of Ecology</t>
  </si>
  <si>
    <t xml:space="preserve">Cover </t>
  </si>
  <si>
    <t>g/m2</t>
  </si>
  <si>
    <t>Deschampsia flexuosa</t>
  </si>
  <si>
    <t>Figure 5</t>
  </si>
  <si>
    <t>Exclosures</t>
  </si>
  <si>
    <t>Outside exclosures</t>
  </si>
  <si>
    <t>Shrubs</t>
  </si>
  <si>
    <t>Cornus canadensis</t>
  </si>
  <si>
    <t>no.</t>
  </si>
  <si>
    <t>Luzula pilosa</t>
  </si>
  <si>
    <t>Trientalis europaea</t>
  </si>
  <si>
    <t>Block</t>
  </si>
  <si>
    <t>Table 5</t>
  </si>
  <si>
    <t>Figure 2a</t>
  </si>
  <si>
    <t>Figure 2b</t>
  </si>
  <si>
    <t>Figure 3a</t>
  </si>
  <si>
    <t>Figure 3b</t>
  </si>
  <si>
    <t>Betula pubescens</t>
  </si>
  <si>
    <t>Journal of Vegetation Science</t>
  </si>
  <si>
    <t>Fig. 1</t>
  </si>
  <si>
    <t>Height change</t>
  </si>
  <si>
    <t>SD</t>
  </si>
  <si>
    <t>Journal</t>
  </si>
  <si>
    <t>Volume</t>
  </si>
  <si>
    <t>Pages</t>
  </si>
  <si>
    <t>Country</t>
  </si>
  <si>
    <t>Latitude</t>
  </si>
  <si>
    <t>Longitude</t>
  </si>
  <si>
    <t>Manipulation</t>
  </si>
  <si>
    <t>Species or group of species</t>
  </si>
  <si>
    <t>Journal of the Torrey Botanical Society</t>
  </si>
  <si>
    <t>Medium</t>
  </si>
  <si>
    <t>Citation</t>
  </si>
  <si>
    <t>No. of true replicates</t>
  </si>
  <si>
    <t>USA</t>
  </si>
  <si>
    <t>Pennsylvania</t>
  </si>
  <si>
    <t>Broadleaf</t>
  </si>
  <si>
    <t>Odocoileus virginianus</t>
  </si>
  <si>
    <t>Fencing</t>
  </si>
  <si>
    <t>K. G. Allcock and D. S. Hik</t>
  </si>
  <si>
    <t>What determines disturbance-productivity-diversity relationships? The effect of scale, species and environment on richness patterns in an Australian woodland</t>
  </si>
  <si>
    <t>Oikos</t>
  </si>
  <si>
    <t>173-185</t>
  </si>
  <si>
    <t>High</t>
  </si>
  <si>
    <t>Australia</t>
  </si>
  <si>
    <t>New South Wales</t>
  </si>
  <si>
    <t>Burrendong Dam</t>
  </si>
  <si>
    <t>Broadleaf (open woodland)</t>
  </si>
  <si>
    <t>Eucalyptus albens</t>
  </si>
  <si>
    <t>No.</t>
  </si>
  <si>
    <t>Individual plants</t>
  </si>
  <si>
    <t>Forest Ecology and Management</t>
  </si>
  <si>
    <t>C. E. Anderson, K. A. Chapman, M. A. White and M. W. Cornett</t>
  </si>
  <si>
    <t>Natural Areas Journal</t>
  </si>
  <si>
    <t>202-210</t>
  </si>
  <si>
    <t>Minnesota</t>
  </si>
  <si>
    <t>Cathedral Grove</t>
  </si>
  <si>
    <t>Mixed</t>
  </si>
  <si>
    <t>Populus tremuloides, Betula papyrifera, Abies balsamea, Picea glauca, Pinus strobus, Thuja occidentalis</t>
  </si>
  <si>
    <t>New Jersey</t>
  </si>
  <si>
    <t>K. M. Asnani, R. A. Klips and P. S. Curtis</t>
  </si>
  <si>
    <t>Regeneration of woodland vegetation after deer browsing in Sharon Woods Metro Park, Franklin County, Ohio</t>
  </si>
  <si>
    <t>Ohio Journal of Science</t>
  </si>
  <si>
    <t>86-92</t>
  </si>
  <si>
    <t>Low</t>
  </si>
  <si>
    <t>Ohio</t>
  </si>
  <si>
    <t>No data</t>
  </si>
  <si>
    <t>D. J. Augustine and L. E. Frelich</t>
  </si>
  <si>
    <t>Effects of white-tailed deer on populations of an understory forb in fragmented deciduous forests</t>
  </si>
  <si>
    <t>Conservation Biology</t>
  </si>
  <si>
    <t>995-1004</t>
  </si>
  <si>
    <t>Rice and Hennepin counties</t>
  </si>
  <si>
    <t>Old-growth</t>
  </si>
  <si>
    <t>Augustine DJ; et al.</t>
  </si>
  <si>
    <t>Evidence for two alternate stable states in an ungulate grazing system</t>
  </si>
  <si>
    <t>10 m2</t>
  </si>
  <si>
    <t>J. K. Bailey and T. G. Whitham</t>
  </si>
  <si>
    <t>Interactions among fire, aspen, and elk affect insect diversity: Reversal of a community response</t>
  </si>
  <si>
    <t>Ecology</t>
  </si>
  <si>
    <t>1701-1712</t>
  </si>
  <si>
    <t>Arizona</t>
  </si>
  <si>
    <t xml:space="preserve">Coconino National Forest </t>
  </si>
  <si>
    <t>Populus tremuloides</t>
  </si>
  <si>
    <t>Arthropods</t>
  </si>
  <si>
    <t>Cervus canadensis</t>
  </si>
  <si>
    <t>D. Baines, R. B. Sage and M. M. Baines</t>
  </si>
  <si>
    <t>The implications of red deer grazing to ground vegetation and invertebrate communities of Scottish native pinewoods</t>
  </si>
  <si>
    <t>Journal of Applied Ecology</t>
  </si>
  <si>
    <t>776-783</t>
  </si>
  <si>
    <t>UK</t>
  </si>
  <si>
    <t>Scotland</t>
  </si>
  <si>
    <t>Coniferous</t>
  </si>
  <si>
    <t>Pinus sylvestris</t>
  </si>
  <si>
    <t>J. D. Bakker and M. M. Moore</t>
  </si>
  <si>
    <t>Controls on vegetation structure in Southwestern ponderosa pine forests, 1941 and 2004</t>
  </si>
  <si>
    <t>2305-2319</t>
  </si>
  <si>
    <t>Coconino National Forest (Big Fill; Black Springs; Fry Park; Reese Tank); Northern Arizona University's Centennial Forest (Rogers Lake)</t>
  </si>
  <si>
    <t>2070-2490</t>
  </si>
  <si>
    <t>Pinus ponderosa</t>
  </si>
  <si>
    <t>P. J. Bellingham and C. N. Allan</t>
  </si>
  <si>
    <t>71-86</t>
  </si>
  <si>
    <t>New Zealand</t>
  </si>
  <si>
    <t>Stewart Island</t>
  </si>
  <si>
    <t>10-340</t>
  </si>
  <si>
    <t>Mixed (rainforest)</t>
  </si>
  <si>
    <t>Biological Conservation</t>
  </si>
  <si>
    <t>Argentina</t>
  </si>
  <si>
    <t>Cattle</t>
  </si>
  <si>
    <t>2 m2</t>
  </si>
  <si>
    <t>S. V. Briggs, N. M. Taws, J. A. Seddon and B. Vanzella</t>
  </si>
  <si>
    <t>Condition of fenced and unfenced remnant vegetation in inland catchments in south-eastern Australia</t>
  </si>
  <si>
    <t>Australian Journal of Botany</t>
  </si>
  <si>
    <t>590-599</t>
  </si>
  <si>
    <t>Murrumbidgee and Lachlan River catchments</t>
  </si>
  <si>
    <t>Broadleaf (dry sclerophyll forest; plains woodland; grassy woodland; hill woodland)</t>
  </si>
  <si>
    <t>Eucalyptus macrorhynca; Eucalyptus microcarpa, Callitris glaucophylla; Eucalyptus melliodora, Eucalyptus blakelyi, Eucalyptus albens; Eucalyptus dealbata, Eucalyptus dwyeri, Callitris glaucophylla, Eucalyptus macrorhynca, Eucalyptus albens</t>
  </si>
  <si>
    <t>Livestock</t>
  </si>
  <si>
    <t>Bromham et al.</t>
  </si>
  <si>
    <t>Effects of stock grazing on the ground invertebrate fauna of woodland remnants</t>
  </si>
  <si>
    <t>Grazing</t>
  </si>
  <si>
    <t>A. Broome, T. Connolly and C. P. Quine</t>
  </si>
  <si>
    <r>
      <t>An evaluation of thinning to improve habitat for capercaillie (</t>
    </r>
    <r>
      <rPr>
        <i/>
        <sz val="11"/>
        <color indexed="8"/>
        <rFont val="Calibri"/>
        <family val="2"/>
      </rPr>
      <t>Tetrao urogallus</t>
    </r>
    <r>
      <rPr>
        <sz val="11"/>
        <color theme="1"/>
        <rFont val="Calibri"/>
        <family val="2"/>
        <scheme val="minor"/>
      </rPr>
      <t>)</t>
    </r>
  </si>
  <si>
    <t>Scottish Highlands</t>
  </si>
  <si>
    <t>Inshriach, Strathspey; Novar, Easter Ross</t>
  </si>
  <si>
    <t>Trees</t>
  </si>
  <si>
    <t>P.-M. Brousseau, C. Hébert, C. Cloutier and S. D. Côté</t>
  </si>
  <si>
    <t>Short-term effects of reduced white-tailed deer density on insect communities in a strongly overbrowsed boreal forest ecosystem</t>
  </si>
  <si>
    <t>Biodiversity and Conservation</t>
  </si>
  <si>
    <t>Canada</t>
  </si>
  <si>
    <t>Quebec</t>
  </si>
  <si>
    <t>Anticosti Island</t>
  </si>
  <si>
    <t>Abies balsamea, Picea glauca, Picea mariana</t>
  </si>
  <si>
    <t>C. D. Buesching, C. Newman, J. T. Jones and D. W. Macdonald</t>
  </si>
  <si>
    <t>Testing the effects of deer grazing on two woodland rodents, bankvoles and woodmice</t>
  </si>
  <si>
    <t>Basic and Applied Ecology</t>
  </si>
  <si>
    <t>207-214</t>
  </si>
  <si>
    <t>Oxfordshire, England</t>
  </si>
  <si>
    <t>Wytham Woods</t>
  </si>
  <si>
    <t>Broadleaf (ancient woodland)</t>
  </si>
  <si>
    <t>E. R. Bush, C. D. Buesching, E. M. Slade and D. W. Macdonald</t>
  </si>
  <si>
    <t>PLoS ONE</t>
  </si>
  <si>
    <t>7 (2): e31404</t>
  </si>
  <si>
    <t>R. P. Buxton, S. M. Timmins, L. E. Burrows and P. Wardle</t>
  </si>
  <si>
    <t>Impact of cattle on department of conservation grazing leases in South Westland: Results from monitoring 1989-99, and recommendations</t>
  </si>
  <si>
    <t>Dept. of Conservation (Wellington), Science for Conservation</t>
  </si>
  <si>
    <t>South Westland</t>
  </si>
  <si>
    <t>Nothofagus menziesii, Dacrycarpus dacrydioides, Pennantia corymbosa, Plagianthus regius</t>
  </si>
  <si>
    <t>C. C. Christopher and G. N. Cameron</t>
  </si>
  <si>
    <t>American Midland Naturalist</t>
  </si>
  <si>
    <t>256-272</t>
  </si>
  <si>
    <t>Cincinnati Nature Center, Milford</t>
  </si>
  <si>
    <t>Fagus grandifolia, Quercus muehlenbergii, Quercus rubra, Carya ovata, Carya cordiformis, Acer rubrum, Acer saccharum</t>
  </si>
  <si>
    <t>C. C. Christopher, S. F. Matter and G. N. Cameron</t>
  </si>
  <si>
    <t>Biological Invasions</t>
  </si>
  <si>
    <t>2247-2261</t>
  </si>
  <si>
    <t>A. Collard, L. Lapointe, J.-P. Ouellet, M. Crête, A. Lussier, C. Daigle and S. D. Côté</t>
  </si>
  <si>
    <t>Slow responses of understory plants of maple-dominated forests to white-tailed deer experimental exclusion</t>
  </si>
  <si>
    <t>649-662</t>
  </si>
  <si>
    <t>Acer rubrum, Acer saccharum, Fagus grandifolia, Fraxinus americana, Betula alleghaniensis, Prunus serotina, Picea rubens, Pinus strobus, Tsuga canadensis, Abies balsamea, Juglans cinerea</t>
  </si>
  <si>
    <t>A. Cooper and T. McCann</t>
  </si>
  <si>
    <t>Cattle exclosure and vegetation dynamics in an ancient, Irish wet oakwood</t>
  </si>
  <si>
    <t>Plant Ecology</t>
  </si>
  <si>
    <t>79-90</t>
  </si>
  <si>
    <t>Fermanagh, Northern Ireland</t>
  </si>
  <si>
    <t>Reilly and Gole Wood National Nature Reserve</t>
  </si>
  <si>
    <t>50-60</t>
  </si>
  <si>
    <t>Quercus petraea, Fraxinus excelsior, Corylus avellana, Betula pubescens, Ilex aquifolium</t>
  </si>
  <si>
    <t>Sweden</t>
  </si>
  <si>
    <t>Gotland</t>
  </si>
  <si>
    <t>Single and interactive effects of deer and earthworms on non-native plants</t>
  </si>
  <si>
    <t>M. E. Dornbush and P. G. Hahn</t>
  </si>
  <si>
    <t>Consumers and establishment limitations contribute more than competitive interactions in sustaining dominance of the exotic herb garlic mustard in a Wisconsin, USA forest</t>
  </si>
  <si>
    <t>2691-2706</t>
  </si>
  <si>
    <t>Wisconsin</t>
  </si>
  <si>
    <t>Green Bay</t>
  </si>
  <si>
    <t>Broadleaf (suburban)</t>
  </si>
  <si>
    <t>Acer negundo, Fraxinus pennsylvanica, Populus deltoides, Populus tremuloides</t>
  </si>
  <si>
    <t>Oregon</t>
  </si>
  <si>
    <t>Starkey Experimental Forest and Range</t>
  </si>
  <si>
    <t>1200-1500</t>
  </si>
  <si>
    <t>Pseudotsuga menziesii, Abies grandis</t>
  </si>
  <si>
    <t>Deer herbivory alters forest response to canopy</t>
  </si>
  <si>
    <t>A. K. Eschtruth and J. J. Battles</t>
  </si>
  <si>
    <t>Acceleration of exotic plant invasion in a forested ecosystem by a generalist herbivore</t>
  </si>
  <si>
    <t>388-399</t>
  </si>
  <si>
    <t>Delaware Water Gap National Recreation Area</t>
  </si>
  <si>
    <t>Tsuga canadensis</t>
  </si>
  <si>
    <t>J. A. Forrester, C. G. Lorimer, J. H. Dyer, S. T. Gower and D. J. Mladenoff</t>
  </si>
  <si>
    <t>Response of tree regeneration to experimental gap creation and deer herbivory in north temperate forests</t>
  </si>
  <si>
    <t>137-147</t>
  </si>
  <si>
    <t>Flambeau River State Forest</t>
  </si>
  <si>
    <t>Acer saccharum</t>
  </si>
  <si>
    <t>V. L. Fox, K. R. Frederick, R. J. Kelly and E. M. Meadows</t>
  </si>
  <si>
    <t>Are there too many deer in a large private park in west-central Indiana?</t>
  </si>
  <si>
    <t>46-55</t>
  </si>
  <si>
    <t>Indiana</t>
  </si>
  <si>
    <t>DePauw Nature Park</t>
  </si>
  <si>
    <t>Mature</t>
  </si>
  <si>
    <t>L. Fuller, M. Newman, S. Irwin, T. Kelly and J. O’Halloran</t>
  </si>
  <si>
    <t>Ground-dwelling spider diversity in rare European oak and yew woodlands and the impact of grazing</t>
  </si>
  <si>
    <t>1911-1929</t>
  </si>
  <si>
    <t>Ireland</t>
  </si>
  <si>
    <t>Kerry</t>
  </si>
  <si>
    <t>17-30</t>
  </si>
  <si>
    <t>Coniferous; broadleaf</t>
  </si>
  <si>
    <t>R. Halmeenpää, J. Itämies and P. Välimäki</t>
  </si>
  <si>
    <t>346-375</t>
  </si>
  <si>
    <t>Finland</t>
  </si>
  <si>
    <t>Northern Ostrobothnia</t>
  </si>
  <si>
    <t>Taivalkoski</t>
  </si>
  <si>
    <t>5-65 ha</t>
  </si>
  <si>
    <t>L. Hansson</t>
  </si>
  <si>
    <t>Traditional management of forests: Plant and bird community responses to alternative restoration of oak-hazel woodland in Sweden</t>
  </si>
  <si>
    <t>1865-1873</t>
  </si>
  <si>
    <t>Finland; Sweden</t>
  </si>
  <si>
    <t>Åland; Uppland</t>
  </si>
  <si>
    <t>Norway</t>
  </si>
  <si>
    <t>Hidding, B., Tremblay, J.-P., Côté, S.D.</t>
  </si>
  <si>
    <t>Survival and growth of balsam fir seedlings and saplings under multiple controlled ungulate densities</t>
  </si>
  <si>
    <t>96-103</t>
  </si>
  <si>
    <t>T. J. Hokkanen, H. Hokkanen and P. Virkajärvi</t>
  </si>
  <si>
    <t>245-260</t>
  </si>
  <si>
    <t>North Karelia</t>
  </si>
  <si>
    <t>Tohmajärvi</t>
  </si>
  <si>
    <t>&gt; 30</t>
  </si>
  <si>
    <t>Carabids</t>
  </si>
  <si>
    <t>T. J. Hokkanen, R. Tuupanen, A. Maksimov, A. Potemkin, T. Maksimova and P. Virkajärvi</t>
  </si>
  <si>
    <t>182-211</t>
  </si>
  <si>
    <t>S. A. Holmes and C. R. Webster</t>
  </si>
  <si>
    <t>Herbivore-induced expansion of generalist species as a driver of homogenization in post-disturbance plant communities</t>
  </si>
  <si>
    <t>753-768</t>
  </si>
  <si>
    <t>Michigan</t>
  </si>
  <si>
    <t>Ford Forestry Center</t>
  </si>
  <si>
    <t>1 m2</t>
  </si>
  <si>
    <t>S. A. Holmes, C. R. Webster, D. J. Flaspohler and R. E. Froese</t>
  </si>
  <si>
    <t>Canadian Journal of Forest Research</t>
  </si>
  <si>
    <t>1366-1374</t>
  </si>
  <si>
    <t>S. B. Horsley, S. L. Stout and D. S. deCalesta</t>
  </si>
  <si>
    <t>White-tailed deer impact on the vegetation dynamics of a northern hardwood forest</t>
  </si>
  <si>
    <t>Ecological Applications</t>
  </si>
  <si>
    <t>98-118</t>
  </si>
  <si>
    <t>Deadman Corners; Fools Creek; State Game Land 30; Wildwood Tower</t>
  </si>
  <si>
    <t>550-710</t>
  </si>
  <si>
    <t>4 m2</t>
  </si>
  <si>
    <t>Quercus rubra</t>
  </si>
  <si>
    <t>D. W. Huffman, D. C. Laughlin, K. M. Pearson and S. Pandey</t>
  </si>
  <si>
    <t>Effects of vertebrate herbivores and shrub characteristics on arthropod assemblages in a northern Arizona forest ecosystem</t>
  </si>
  <si>
    <t>616-625</t>
  </si>
  <si>
    <t>Coconino National Forest (Fort Valley Experimental Forest)</t>
  </si>
  <si>
    <t>2225-2380</t>
  </si>
  <si>
    <t xml:space="preserve">Pinus ponderosa </t>
  </si>
  <si>
    <t>M. Hägg and J. Pessa</t>
  </si>
  <si>
    <t>290-324</t>
  </si>
  <si>
    <t>Jenkins, L.H., Murray, B.D., Jenkins, M.A., Webster, C.R.</t>
  </si>
  <si>
    <t>Woody regeneration response to over a decade of deer population reductions in Indiana state parks</t>
  </si>
  <si>
    <t>205-219</t>
  </si>
  <si>
    <t>A. M. Jensen, F. Götmark and M. Löf</t>
  </si>
  <si>
    <t>Shrubs protect oak seedlings against ungulate browsing in temperate broadleaved forests of conservation interest: A field experiment</t>
  </si>
  <si>
    <t>187-193</t>
  </si>
  <si>
    <t>Götaland</t>
  </si>
  <si>
    <t>5-230</t>
  </si>
  <si>
    <t>Quercus robur</t>
  </si>
  <si>
    <t>Applied Vegetation Science</t>
  </si>
  <si>
    <t>Fagus, Acer</t>
  </si>
  <si>
    <t>C. E. Kay and D. L. Bartos</t>
  </si>
  <si>
    <t>Ungulate herbivory on Utah aspen: assessment of long-term exclosures</t>
  </si>
  <si>
    <t>Journal of Range Management</t>
  </si>
  <si>
    <t>145-153</t>
  </si>
  <si>
    <t>Utah</t>
  </si>
  <si>
    <t>Dixie National Forest; Fishlake National Forest; Parker Mountain</t>
  </si>
  <si>
    <t xml:space="preserve">2554-3054 </t>
  </si>
  <si>
    <t>Broadleaf; mixed</t>
  </si>
  <si>
    <t>5-8</t>
  </si>
  <si>
    <t>B. K. Kerns, M. Buonopane, W. G. Thies and C. Niwa</t>
  </si>
  <si>
    <t>Reintroducing fire into a ponderosa pine forest with and without cattle grazing: understory vegetation response</t>
  </si>
  <si>
    <t>Ecosphere</t>
  </si>
  <si>
    <t>2 (5): 59</t>
  </si>
  <si>
    <t>Malheur National Forest (Emigrant Creek Ranger District)</t>
  </si>
  <si>
    <t>1570-1740</t>
  </si>
  <si>
    <t>80-100</t>
  </si>
  <si>
    <t>P. K. Kleintjes Neff, S. M. Fettig and D. R. VanOverbeke</t>
  </si>
  <si>
    <t>Variable response of butterflies and vegetation to elk herbivory: An exclosure experiment in ponderosa pine and aspen-mixed conifer forests</t>
  </si>
  <si>
    <t>Southwestern Naturalist</t>
  </si>
  <si>
    <t>1-14</t>
  </si>
  <si>
    <t>New Mexico</t>
  </si>
  <si>
    <t>Bandelier National Monument</t>
  </si>
  <si>
    <t>R. Kotiluoto</t>
  </si>
  <si>
    <t>Vegetation changes in restored semi-natural meadows in the Turku Archipelago of SW Finland</t>
  </si>
  <si>
    <t>53-67</t>
  </si>
  <si>
    <t>Finland Proper</t>
  </si>
  <si>
    <t>Archipelago National Park</t>
  </si>
  <si>
    <t>Broadleaf (meadow and pasture)</t>
  </si>
  <si>
    <t>Betula pendula, Betula pubescens, Sorbus aucuparia, Alnus glutinosa</t>
  </si>
  <si>
    <t>L. S. Kraft, T. R. Crow, D. S. Buckley, E. A. Nauertz and J. C. Zasada</t>
  </si>
  <si>
    <t>Effects of harvesting and deer browsing on attributes of understory plants in northern hardwood forests, Upper Michigan, USA</t>
  </si>
  <si>
    <t>219-230</t>
  </si>
  <si>
    <t>Ottawa National Forest (Watersmeet and Iron River Ranger Districts)</t>
  </si>
  <si>
    <t>Acer saccharum, Tsuga canadensis, Betula alleghaniensis, Tilia americana, Ostrya virginiana</t>
  </si>
  <si>
    <t>Kriebitzsch, W.U., von Oheimb, G., Ellenberg, H., Engelschall, B. &amp; Heuveldop, J.</t>
  </si>
  <si>
    <t>1-10</t>
  </si>
  <si>
    <t>British Columbia</t>
  </si>
  <si>
    <t>Kuijper DPJ et al.</t>
  </si>
  <si>
    <t>Bottom-up versus top-down control of tree regeneration in the Białowie_za Primeval Forest, Poland</t>
  </si>
  <si>
    <t>A. T. Kuiters and P. A. Slim</t>
  </si>
  <si>
    <t>Regeneration of mixed deciduous forest in a Dutch forest-heathland, following a reduction of ungulate densities</t>
  </si>
  <si>
    <t>65-74</t>
  </si>
  <si>
    <t>Netherlands</t>
  </si>
  <si>
    <t>Gelderland</t>
  </si>
  <si>
    <t>Veluwe (Staatsdomein bij Het Loo)</t>
  </si>
  <si>
    <t>Not specified [apparently variable]</t>
  </si>
  <si>
    <t>Spain</t>
  </si>
  <si>
    <t>P. M. F. Lindgren and T. P. Sullivan</t>
  </si>
  <si>
    <t>Response of plant community abundance and diversity during 10 years of cattle exclusion within silvopasture systems</t>
  </si>
  <si>
    <t>451-462</t>
  </si>
  <si>
    <t>Alex Fraser Research Forest (Cariboo); Summerland</t>
  </si>
  <si>
    <t>850-1520</t>
  </si>
  <si>
    <t>Pinus contorta</t>
  </si>
  <si>
    <t>K. M. Mathisen and C. Skarpe</t>
  </si>
  <si>
    <t>Ecological Research</t>
  </si>
  <si>
    <t>563-574</t>
  </si>
  <si>
    <t>Hedmark</t>
  </si>
  <si>
    <t>Stor-Elvdal</t>
  </si>
  <si>
    <t>291-684</t>
  </si>
  <si>
    <t>Alces alces</t>
  </si>
  <si>
    <t>K. M. Mathisen, F. Buhtz, K. Danell, R. Bergström, C. Skarpe, O. Suominen and I. L. Persson</t>
  </si>
  <si>
    <t>Moose density and habitat productivity affects reproduction, growth and species composition in field layer vegetation</t>
  </si>
  <si>
    <t>705-716</t>
  </si>
  <si>
    <t>Västerbotten</t>
  </si>
  <si>
    <t>P. F. McInnes, R. J. Naiman, J. Pastor and Y. Cohen</t>
  </si>
  <si>
    <t>Effects of moose browsing on vegetation and litter of the boreal forest, Isle Royale, Michigan, USA</t>
  </si>
  <si>
    <t>2059-2075</t>
  </si>
  <si>
    <t xml:space="preserve">Isle Royale National Park </t>
  </si>
  <si>
    <t>F. Mebus and A. Löfgren</t>
  </si>
  <si>
    <t xml:space="preserve">Skogsbete i gotländska barrskogar - vad händer med floran när djuren försvinner? (Vascular plant diversity in grazed conifer forests on Gotland - Effects of ceased grazing) </t>
  </si>
  <si>
    <t>Svensk Botanisk Tidskrift</t>
  </si>
  <si>
    <t>34-45</t>
  </si>
  <si>
    <t>E. H. Merrill, H. L. Beyer, G. P. Jones and G. W. McDaniel</t>
  </si>
  <si>
    <t>Deciduous woodland conservation under heavy deer browsing on Devils Tower National Monument, USA</t>
  </si>
  <si>
    <t>Journal for Nature Conservation</t>
  </si>
  <si>
    <t>221-232</t>
  </si>
  <si>
    <t>Wyoming</t>
  </si>
  <si>
    <t>Devils Tower National Monument</t>
  </si>
  <si>
    <t>1173-1341</t>
  </si>
  <si>
    <t>Broadleaf (woodland)</t>
  </si>
  <si>
    <t>Quercus macrocarpa, Fraxinus pennsylvanica</t>
  </si>
  <si>
    <t>E. L. Mudrak, S. E. Johnson and D. M. Waller</t>
  </si>
  <si>
    <t>Forty-seven year changes in vegetation at the Apostle Islands: Effects of deer on the forest understory</t>
  </si>
  <si>
    <t>167-176</t>
  </si>
  <si>
    <t>Apostle Islands</t>
  </si>
  <si>
    <t>Culling</t>
  </si>
  <si>
    <t>B. D. Murray, C. R. Webster  and J. K. Bump</t>
  </si>
  <si>
    <t>Broadening the ecological context of ungulate—ecosystem interactions: the importance of space, seasonality, and nitrogen</t>
  </si>
  <si>
    <t>1317-1326</t>
  </si>
  <si>
    <t>Ford Forestry Center; Ottawa National Forest (Boneyard; Spree; Walton Creek; Silver River; Sylvania)</t>
  </si>
  <si>
    <t>H. Nomiya, W. Suzuki, T. Kanazashi, M. Shibata, H. Tanaka and T. Nakashizuka</t>
  </si>
  <si>
    <t>The response of forest floor vegetation and tree regeneration to deer exclusion and disturbance in a riparian deciduous forest, central Japan</t>
  </si>
  <si>
    <t>263-276</t>
  </si>
  <si>
    <t>Japan</t>
  </si>
  <si>
    <t>Tochigi</t>
  </si>
  <si>
    <t>Lake Chuzenji</t>
  </si>
  <si>
    <t>1270-1300</t>
  </si>
  <si>
    <t>Broadleaf (riparian)</t>
  </si>
  <si>
    <t>Cervus nippon</t>
  </si>
  <si>
    <t>Woody vegetation</t>
  </si>
  <si>
    <t>T. I. M. Nuttle, A. A. Royo, M. B. Adams and W. P. Carson</t>
  </si>
  <si>
    <t>Historic disturbance regimes promote tree diversity only under low browsing regimes in eastern deciduous forest</t>
  </si>
  <si>
    <t>Ecological Monographs</t>
  </si>
  <si>
    <t>3-17</t>
  </si>
  <si>
    <t>West Virginia</t>
  </si>
  <si>
    <t>Mead-Westvaco Research Forest</t>
  </si>
  <si>
    <t>20*20 m</t>
  </si>
  <si>
    <t>J. Olofsson, P. E. Hulme, L. Oksanen and O. Suominen</t>
  </si>
  <si>
    <t>Effects of mammalian herbivores on revegetation of disturbed areas in the forest-tundra ecotone in northern Fennoscandia</t>
  </si>
  <si>
    <t>Landscape Ecology</t>
  </si>
  <si>
    <t>351-359</t>
  </si>
  <si>
    <t>Norway; Sweden</t>
  </si>
  <si>
    <t>Finnmark; Norrbotten</t>
  </si>
  <si>
    <t>Joatka; Seiland; Abisko; Vassijávri</t>
  </si>
  <si>
    <t>Rangifer tarandus</t>
  </si>
  <si>
    <t>J. Olofsson, J. Moen and L. Östlund</t>
  </si>
  <si>
    <t>Effects of reindeer on boreal forest floor vegetation: Does grazing cause vegetation state transitions?</t>
  </si>
  <si>
    <t>550-557</t>
  </si>
  <si>
    <t>Norrbotten; Västerbotten</t>
  </si>
  <si>
    <t>Tjåmotis; Skällarimsheden; Dellaure; Skatan</t>
  </si>
  <si>
    <t>240-515</t>
  </si>
  <si>
    <t>50 - &gt;100</t>
  </si>
  <si>
    <t>P. M. Perrin, D. L. Kelly and F. J. G. Mitchell</t>
  </si>
  <si>
    <t>Long-term deer exclusion in yew-wood and oakwood habitats in southwest Ireland: Natural regeneration and stand dynamics</t>
  </si>
  <si>
    <t>356-367</t>
  </si>
  <si>
    <t>225-1090 m2</t>
  </si>
  <si>
    <t>Perrin, P.M., Mitchell, F.J.G., Kelly, D.L.</t>
  </si>
  <si>
    <t>Long-term deer exclusion in yew-wood and oakwood habitats in southwest Ireland: Changes in ground flora and species diversity</t>
  </si>
  <si>
    <t>2328-2337</t>
  </si>
  <si>
    <t>M. A. Relva, M. A. Nuñez and D. Simberloff</t>
  </si>
  <si>
    <t>Introduced deer reduce native plant cover and facilitate invasion of non-native tree species: evidence for invasional meltdown</t>
  </si>
  <si>
    <t>303-311</t>
  </si>
  <si>
    <t>Nahuel Huapi National Park (Isla Victoria)</t>
  </si>
  <si>
    <t>&lt; 1025</t>
  </si>
  <si>
    <t>Austrocedrus chilensis</t>
  </si>
  <si>
    <t>K. L. Risenhoover and S. A. Maass</t>
  </si>
  <si>
    <t>The influence of moose on the composition and structure of Isle Royale forests</t>
  </si>
  <si>
    <t>357-364</t>
  </si>
  <si>
    <t>Abies balsamea, Betula papyrifera, Picea glauca, Populus tremuloides</t>
  </si>
  <si>
    <t>T. P. Rooney</t>
  </si>
  <si>
    <t>High white-tailed deer densities benefit graminoids and contribute to biotic homogenization of forest ground-layer vegetation</t>
  </si>
  <si>
    <t>103-111</t>
  </si>
  <si>
    <t>Vilas county</t>
  </si>
  <si>
    <t>A. A. Royo, R. Collins, M. B. Adams, C. Kirschbaum and W. P. Carson</t>
  </si>
  <si>
    <t>Pervasive interactions between ungulate browsers and disturbance regimes promote temperate forest herbaceous diversity</t>
  </si>
  <si>
    <t>93-105</t>
  </si>
  <si>
    <t>Fernow Experimental Forest; Monongahela National Forest</t>
  </si>
  <si>
    <t>670-810</t>
  </si>
  <si>
    <t>Quercus rubra, Quercus alba, Quercus montana</t>
  </si>
  <si>
    <t>60-90</t>
  </si>
  <si>
    <t>A. A. Royo, S. L. Stout, D. S. deCalesta and T. G. Pierson</t>
  </si>
  <si>
    <t>Restoring forest herb communities through landscape-level deer herd reductions: Is recovery limited by legacy effects?</t>
  </si>
  <si>
    <t>2425-2434</t>
  </si>
  <si>
    <t>Kinzua Quality Deer Cooperative (KQDC) area</t>
  </si>
  <si>
    <t>494-689</t>
  </si>
  <si>
    <t>Prunus serotina, Acer rubrum</t>
  </si>
  <si>
    <t>S. Ruhren and S. N. Handel</t>
  </si>
  <si>
    <t>Herbivory constrains survival, reproduction and mutualisms when restoring nine temperate forest herbs</t>
  </si>
  <si>
    <t>34-42</t>
  </si>
  <si>
    <t>Morristown National Historical Park (Jockey Hollow)</t>
  </si>
  <si>
    <t>None</t>
  </si>
  <si>
    <t>A. L. Shelton, J. A. Henning, P. Schultz and K. Clay</t>
  </si>
  <si>
    <t>Effects of abundant white-tailed deer on vegetation, animals, mycorrhizal fungi, and soils</t>
  </si>
  <si>
    <t>39-49</t>
  </si>
  <si>
    <t>Griffy Woods</t>
  </si>
  <si>
    <t>Broadleaf (urban-border preserve)</t>
  </si>
  <si>
    <t>Smale, M. C., G. M. J. Hall, and R. O. Gardner</t>
  </si>
  <si>
    <t>Dynamics of kanuka (Kunzea ericoides) forest on South Kaipara spit, New Zealand, and the impact of fallow deer (Dama dama)</t>
  </si>
  <si>
    <t>New Zealand Journal of Ecology</t>
  </si>
  <si>
    <t>131–141</t>
  </si>
  <si>
    <t>J. D. M. Speed , G. Austrheim , A. J. Hester , E. L. Meisingset , A. Mysterud, J.-P. Tremblay , D.-I. Øien and E. J. Solberg</t>
  </si>
  <si>
    <t>General and specific responses of understory vegetation to cervid herbivory across a range of boreal forests</t>
  </si>
  <si>
    <t>1270-1280</t>
  </si>
  <si>
    <t>3973-3979</t>
  </si>
  <si>
    <t>O. Suominen, K. Danell and R. Bergström</t>
  </si>
  <si>
    <t>Moose, trees, and ground-living invertebrates: Indirect interactions in Swedish pine forests</t>
  </si>
  <si>
    <t>215-226</t>
  </si>
  <si>
    <t>O. Suominen, K. Danell and J. P. Bryant</t>
  </si>
  <si>
    <t>Indirect effects of mammalian browsers on vegetation and ground-dwelling insects in an Alaskan floodplain</t>
  </si>
  <si>
    <t>Ecoscience</t>
  </si>
  <si>
    <t>505-510</t>
  </si>
  <si>
    <t>Alaska</t>
  </si>
  <si>
    <t>Bonanza Creek Experimental Forest</t>
  </si>
  <si>
    <t>Ecography</t>
  </si>
  <si>
    <t>A. J. Tanentzap, D. R. Bazely, S. Koh, M. Timciska, E. G. Haggith, T. J. Carleton and D. A. Coomes</t>
  </si>
  <si>
    <t>Seeing the forest for the deer: Do reductions in deer-disturbance lead to forest recovery?</t>
  </si>
  <si>
    <t xml:space="preserve">Biological Conservation </t>
  </si>
  <si>
    <t>376-382</t>
  </si>
  <si>
    <t>Ontario</t>
  </si>
  <si>
    <t>Rondeau Provincial Park</t>
  </si>
  <si>
    <t>R. Tárrega, L. Calvo, Á. Taboada, S. García-Tejero and E. Marcos</t>
  </si>
  <si>
    <t>Abandonment and management in Spanish dehesa systems: Effects on soil features and plant species richness and composition</t>
  </si>
  <si>
    <t>731-738</t>
  </si>
  <si>
    <t>León</t>
  </si>
  <si>
    <t>975-1130</t>
  </si>
  <si>
    <t>Broadleaf (dehesa)</t>
  </si>
  <si>
    <t>Quercus pyrenaica</t>
  </si>
  <si>
    <t>M. Thomas-Van Gundy, J. Rentch, M. B. Adams and W. Carson</t>
  </si>
  <si>
    <t>Reversing legacy effects in the understory of an oak-dominated forest</t>
  </si>
  <si>
    <t>350-364</t>
  </si>
  <si>
    <t>670-790</t>
  </si>
  <si>
    <t>Tremblay JP, Huot J, Potvin F</t>
  </si>
  <si>
    <t>Divergent Nonlinear Responses of the Boreal Forest Field Layer along an Experimental Gradient of Deer Densities</t>
  </si>
  <si>
    <t>O. Tschöpe, D. Wallschläger, M. Burkart and K. Tielbörger</t>
  </si>
  <si>
    <t>Managing open habitats by wild ungulate browsing and grazing: A case-study in North-Eastern Germany</t>
  </si>
  <si>
    <t>200-209</t>
  </si>
  <si>
    <t>Germany</t>
  </si>
  <si>
    <t>Brandenburg</t>
  </si>
  <si>
    <t>37-51</t>
  </si>
  <si>
    <t>R. E. Urbanek, C. K. Nielsen, G. A. Glowacki and T. S. Preuss</t>
  </si>
  <si>
    <t>240-255</t>
  </si>
  <si>
    <t>Illinois</t>
  </si>
  <si>
    <t>Lake County Forest Preserve District</t>
  </si>
  <si>
    <t>A. J. Vanbergen, R. S. Hails, A. D. Watt and T. H. Jones</t>
  </si>
  <si>
    <t>Consequences for host-parasitoid interactions of grazing-dependent habitat heterogeneity</t>
  </si>
  <si>
    <t>Journal of Animal Ecology</t>
  </si>
  <si>
    <t>789-801</t>
  </si>
  <si>
    <t>Aberdeenshire, Scotland</t>
  </si>
  <si>
    <t>Deeside</t>
  </si>
  <si>
    <t>M. A. White</t>
  </si>
  <si>
    <t>Long-term effects of deer browsing: Composition, structure and productivity in a northeastern Minnesota old-growth forest</t>
  </si>
  <si>
    <t>222-228</t>
  </si>
  <si>
    <t>Saplings</t>
  </si>
  <si>
    <t>H. Väre, R. Ohtonen and J. Oksanen</t>
  </si>
  <si>
    <t>523-530</t>
  </si>
  <si>
    <t>80-200</t>
  </si>
  <si>
    <t>1260–1269</t>
  </si>
  <si>
    <t>Stands thinned prior to experiment (1989/90).</t>
  </si>
  <si>
    <t>Cervus elaphus</t>
  </si>
  <si>
    <t>71 - 285</t>
  </si>
  <si>
    <t>trees/ha</t>
  </si>
  <si>
    <t>Blackmount</t>
  </si>
  <si>
    <t>Tyndrum</t>
  </si>
  <si>
    <t>Meggernie</t>
  </si>
  <si>
    <t>Rannoch</t>
  </si>
  <si>
    <t>Glen Feshie</t>
  </si>
  <si>
    <t>Abernethy</t>
  </si>
  <si>
    <t>Ballochbuie</t>
  </si>
  <si>
    <t>Glen Tanar</t>
  </si>
  <si>
    <t>2 to 4</t>
  </si>
  <si>
    <t>15.24 m</t>
  </si>
  <si>
    <t>Cattle and sheep</t>
  </si>
  <si>
    <t>10 to 20</t>
  </si>
  <si>
    <t>Data from 1941 available but not extracted</t>
  </si>
  <si>
    <t>Animal unit month per ha</t>
  </si>
  <si>
    <t>Wild ungulates</t>
  </si>
  <si>
    <t>No data in 2004 for 2 sites! See table in Appendix C</t>
  </si>
  <si>
    <t>2005, 2006</t>
  </si>
  <si>
    <t>5-90 ha</t>
  </si>
  <si>
    <t>Dry sclerophyll forest</t>
  </si>
  <si>
    <t>Plains woodland</t>
  </si>
  <si>
    <t>Grassy woodland</t>
  </si>
  <si>
    <t>Hill woodland</t>
  </si>
  <si>
    <t>Community type</t>
  </si>
  <si>
    <t>Table 2, p. 592</t>
  </si>
  <si>
    <t>Dry sheep equivalent per ha day</t>
  </si>
  <si>
    <t>5 to 90 ha</t>
  </si>
  <si>
    <t>5 to 36 ha</t>
  </si>
  <si>
    <t>5 to 28 ha</t>
  </si>
  <si>
    <t>6 to 16 ha</t>
  </si>
  <si>
    <t>It is not clearly defined what cat. "All" means</t>
  </si>
  <si>
    <t>Unclear</t>
  </si>
  <si>
    <t>50 points along 50 m transect</t>
  </si>
  <si>
    <t>Lepidoptera</t>
  </si>
  <si>
    <t>10 * 10 m</t>
  </si>
  <si>
    <t>Aerial survey</t>
  </si>
  <si>
    <t>Methods section, second column</t>
  </si>
  <si>
    <t>deer/km2</t>
  </si>
  <si>
    <t>Figure 1 c</t>
  </si>
  <si>
    <t>Figure 1 d</t>
  </si>
  <si>
    <t>77-93</t>
  </si>
  <si>
    <t>Carabidae</t>
  </si>
  <si>
    <t>27, 56, 56</t>
  </si>
  <si>
    <t>Figure 1, A</t>
  </si>
  <si>
    <t>Figure 1, B</t>
  </si>
  <si>
    <t>Species diversity (Shannon, log10)</t>
  </si>
  <si>
    <t>5 * 5 m</t>
  </si>
  <si>
    <t>Fig 7 a</t>
  </si>
  <si>
    <t>Fig 7 b</t>
  </si>
  <si>
    <t>Fig 7 d</t>
  </si>
  <si>
    <t>Fig 7 c</t>
  </si>
  <si>
    <t>625 m2</t>
  </si>
  <si>
    <t>Aerial survey and hunting information from 1996 to 2000</t>
  </si>
  <si>
    <t>Yamaska National Park (2 sites); Mont-Orford National Park (1 site); Private land: near Dunham (2 sites); near Georgeville (1 site)</t>
  </si>
  <si>
    <t>16 and 7</t>
  </si>
  <si>
    <t>2004, 2005</t>
  </si>
  <si>
    <t>6 to 7</t>
  </si>
  <si>
    <t>2 * 1 m</t>
  </si>
  <si>
    <t>Data on browsing pressure in each block: Table 1- Number of twigs browsed by deer per site/per m2/%</t>
  </si>
  <si>
    <t>Aboveground biomass</t>
  </si>
  <si>
    <t>g/m3</t>
  </si>
  <si>
    <t>30 to 150 cm</t>
  </si>
  <si>
    <t>Ferns</t>
  </si>
  <si>
    <t>Trillium erectum</t>
  </si>
  <si>
    <t>Arisaema triphyllum</t>
  </si>
  <si>
    <t>Maianthemum canadense</t>
  </si>
  <si>
    <t>Spring-flowering</t>
  </si>
  <si>
    <t>3 * 3 m</t>
  </si>
  <si>
    <t>1 * 1 m</t>
  </si>
  <si>
    <t>Treatment plots are in protected area</t>
  </si>
  <si>
    <t>Density</t>
  </si>
  <si>
    <t>Native plant restoration</t>
  </si>
  <si>
    <t>Not restored</t>
  </si>
  <si>
    <t>Restored</t>
  </si>
  <si>
    <t>Removed</t>
  </si>
  <si>
    <t>Figure 1b</t>
  </si>
  <si>
    <t>Figure 2c</t>
  </si>
  <si>
    <t>Figure 5a</t>
  </si>
  <si>
    <t>Figure 3c</t>
  </si>
  <si>
    <t>Alliaria petiolata</t>
  </si>
  <si>
    <t>Silique production</t>
  </si>
  <si>
    <t>Seed production</t>
  </si>
  <si>
    <t>ANOVA Least Sq. Mean</t>
  </si>
  <si>
    <t>Figure 4a</t>
  </si>
  <si>
    <t>Figure 4b</t>
  </si>
  <si>
    <t>Figure 4c</t>
  </si>
  <si>
    <t>Figure 3d</t>
  </si>
  <si>
    <t>Figure 7</t>
  </si>
  <si>
    <t>Season</t>
  </si>
  <si>
    <t>Quercus petraea</t>
  </si>
  <si>
    <t>Cervus elaphus, Cervus nippon</t>
  </si>
  <si>
    <t>Killarney National Park - Derrycunihy</t>
  </si>
  <si>
    <t>2.9, 10.9, 15.4 ha</t>
  </si>
  <si>
    <t>Table 4</t>
  </si>
  <si>
    <t>Asymmetric magnitude</t>
  </si>
  <si>
    <t>Lepus americanus</t>
  </si>
  <si>
    <t>Diameter change</t>
  </si>
  <si>
    <t>6.5-9.3</t>
  </si>
  <si>
    <t>Survived (n=857)</t>
  </si>
  <si>
    <t xml:space="preserve">p. 1913  </t>
  </si>
  <si>
    <t>Purser et al. 2009</t>
  </si>
  <si>
    <t>p. 1367</t>
  </si>
  <si>
    <t>Mayhew 2003</t>
  </si>
  <si>
    <t xml:space="preserve">50-150 m2 </t>
  </si>
  <si>
    <t xml:space="preserve">151-250 m2 </t>
  </si>
  <si>
    <t>Prunus serotina</t>
  </si>
  <si>
    <t>Acer rubrum</t>
  </si>
  <si>
    <t>Fagus grandifolia</t>
  </si>
  <si>
    <t>Acer pensylvanicum</t>
  </si>
  <si>
    <t>13 and 26 ha</t>
  </si>
  <si>
    <t>Overstory thinning</t>
  </si>
  <si>
    <t>Figure 5b</t>
  </si>
  <si>
    <t>Figure 5c</t>
  </si>
  <si>
    <t>Figure 5d</t>
  </si>
  <si>
    <t>Height of the tallest tree</t>
  </si>
  <si>
    <t>Figure 6a</t>
  </si>
  <si>
    <t>Figure 6c</t>
  </si>
  <si>
    <t>Figure 6d</t>
  </si>
  <si>
    <t>Figure 6b</t>
  </si>
  <si>
    <t>Figure 8a</t>
  </si>
  <si>
    <t>Burning treatment, stands grazed by cattle since 1940s (intensity decreased); thinned from below 8 years prior to start of this study</t>
  </si>
  <si>
    <t>Amelanchier alnifolia</t>
  </si>
  <si>
    <t>Cercarpus ledifolius</t>
  </si>
  <si>
    <t>Ceanothus velutinus</t>
  </si>
  <si>
    <t>888-899</t>
  </si>
  <si>
    <t>Poland</t>
  </si>
  <si>
    <t>Bielowieza National Park</t>
  </si>
  <si>
    <t>7 * 7 m</t>
  </si>
  <si>
    <t>14.37 (pooled): 6 (Cervus elaphus) + 5.4 (Sus scrofa) +2.4 (Capreolus capreolus) + 0.49 (Bison europeus) + 0.08 (Alces alces)</t>
  </si>
  <si>
    <t>Soil type</t>
  </si>
  <si>
    <t>Carpinus betulus</t>
  </si>
  <si>
    <t>Acer platanoides</t>
  </si>
  <si>
    <t>Ulmus glabra</t>
  </si>
  <si>
    <t>Populus tremula</t>
  </si>
  <si>
    <t>Picea abies</t>
  </si>
  <si>
    <t>Sorbus aucuparia</t>
  </si>
  <si>
    <t>Tilia cordata</t>
  </si>
  <si>
    <t>Fraxinus excelsior</t>
  </si>
  <si>
    <t>Alnus glutinosa</t>
  </si>
  <si>
    <t>2000, 2002, 2004, 2007</t>
  </si>
  <si>
    <t>Table 1 (87-98)</t>
  </si>
  <si>
    <t>Cervus elaphus, Sus scrofa, Capreolus capreolus</t>
  </si>
  <si>
    <t>40 * 40 m</t>
  </si>
  <si>
    <t>Scots pine stand</t>
  </si>
  <si>
    <t>Oak stand</t>
  </si>
  <si>
    <t>Table 1 (1987-98)</t>
  </si>
  <si>
    <t>Fagus sylvatica</t>
  </si>
  <si>
    <t>assumed to be symmetric magnitude, almost unreadable from the graph!</t>
  </si>
  <si>
    <t>Shrub</t>
  </si>
  <si>
    <t>35-39</t>
  </si>
  <si>
    <t>Feeding station</t>
  </si>
  <si>
    <t>Forest managed for commercial production of timber or pulp</t>
  </si>
  <si>
    <t>Cascading effects of moose (Alces alces) management on birds</t>
  </si>
  <si>
    <t>10 m radius</t>
  </si>
  <si>
    <t>Simulation of browsing, defecation and urination</t>
  </si>
  <si>
    <t>Reproductive effort</t>
  </si>
  <si>
    <t>No moose</t>
  </si>
  <si>
    <t>Avenella flexuosa</t>
  </si>
  <si>
    <t>20 * 20 m</t>
  </si>
  <si>
    <t>June</t>
  </si>
  <si>
    <t>Taxus baccata</t>
  </si>
  <si>
    <t>Lepus timidus</t>
  </si>
  <si>
    <t>Higgins et al 1996</t>
  </si>
  <si>
    <t>Protected area, some removal of exotic species from exclosures</t>
  </si>
  <si>
    <t>Sorbus</t>
  </si>
  <si>
    <t>0.18-0.22</t>
  </si>
  <si>
    <t>Before exclosure</t>
  </si>
  <si>
    <t>Raw data provided by first author</t>
  </si>
  <si>
    <t>1m2</t>
  </si>
  <si>
    <t xml:space="preserve">Flowering </t>
  </si>
  <si>
    <t>184 and 348</t>
  </si>
  <si>
    <t>No of animals in Driveway 14&amp;26/Trout &amp; Kidd Flat</t>
  </si>
  <si>
    <t>Cervus elaphus, Dama dama</t>
  </si>
  <si>
    <t>Relva, unpublished</t>
  </si>
  <si>
    <t>Protected area</t>
  </si>
  <si>
    <t>Ford, pers.comm</t>
  </si>
  <si>
    <t>15 * 15 m</t>
  </si>
  <si>
    <t>4 * 4 m</t>
  </si>
  <si>
    <t>Pellet counts</t>
  </si>
  <si>
    <t>pellet piles/ha</t>
  </si>
  <si>
    <t>Number of intercepts/plot</t>
  </si>
  <si>
    <t>Protected forest</t>
  </si>
  <si>
    <t>Alces alces, Capreolus capreolus</t>
  </si>
  <si>
    <t>Curculionidae</t>
  </si>
  <si>
    <t>Coleoptera</t>
  </si>
  <si>
    <t>Lycosidae</t>
  </si>
  <si>
    <t>Furudal</t>
  </si>
  <si>
    <t xml:space="preserve">Vaccinium myrtillus </t>
  </si>
  <si>
    <t>Appendix 1</t>
  </si>
  <si>
    <t>7.9 (pooled): 3.4 moose + 4-5 deer</t>
  </si>
  <si>
    <t>Seedlings</t>
  </si>
  <si>
    <t>Pinus</t>
  </si>
  <si>
    <t>Hälsingland</t>
  </si>
  <si>
    <t>Sunnäs</t>
  </si>
  <si>
    <t>Dalarna</t>
  </si>
  <si>
    <t>15-16</t>
  </si>
  <si>
    <t>25 * 25 m</t>
  </si>
  <si>
    <t>30 pitfall traps per plot</t>
  </si>
  <si>
    <t>23-24</t>
  </si>
  <si>
    <t>Oecologia</t>
  </si>
  <si>
    <t>78-88</t>
  </si>
  <si>
    <t>Moose, spruce forest</t>
  </si>
  <si>
    <t>Moose, pine forest</t>
  </si>
  <si>
    <t>10 ha</t>
  </si>
  <si>
    <t>Abies balsamea</t>
  </si>
  <si>
    <t>2 to 3</t>
  </si>
  <si>
    <t>Table 1, Fig 2</t>
  </si>
  <si>
    <t>Figure 2 (provided by the main author)</t>
  </si>
  <si>
    <t>40 ha</t>
  </si>
  <si>
    <t>Table 1, Fig 3</t>
  </si>
  <si>
    <t>Figure 3 (provided by the main author)</t>
  </si>
  <si>
    <t>Betula papyrifera</t>
  </si>
  <si>
    <t>Figure 3 a</t>
  </si>
  <si>
    <t>Figure 3 b</t>
  </si>
  <si>
    <t>Marmota monax, Sylvilagus floridanus</t>
  </si>
  <si>
    <t>1 to 2</t>
  </si>
  <si>
    <t>Quercus alba, Q. macrocarpa</t>
  </si>
  <si>
    <t>Stand clear-cut 10 years or less before the exclosures were set up</t>
  </si>
  <si>
    <t>Figure 2d</t>
  </si>
  <si>
    <t>kg/km2</t>
  </si>
  <si>
    <t>Telemark; Trøndelag</t>
  </si>
  <si>
    <t xml:space="preserve">Tingvoll; Gloppen </t>
  </si>
  <si>
    <t>50 * 50 cm</t>
  </si>
  <si>
    <t>Sampled using point intercept method with 16 pins per quadrant</t>
  </si>
  <si>
    <t>3.7 * 3.7 m</t>
  </si>
  <si>
    <t>Protected since 1937</t>
  </si>
  <si>
    <t>Plants planted outside of 6 exclosures only, size of control plots unclear</t>
  </si>
  <si>
    <t>Fig 1b</t>
  </si>
  <si>
    <t>Fig 3a</t>
  </si>
  <si>
    <t>Fig 3b</t>
  </si>
  <si>
    <t>Fig 3c</t>
  </si>
  <si>
    <t>No fire, no gap</t>
  </si>
  <si>
    <t>No fire, gap</t>
  </si>
  <si>
    <t>Fire, no gap</t>
  </si>
  <si>
    <t>Fire, gap</t>
  </si>
  <si>
    <t>Values overlapping and SE not visible but there is SE difference between  no fence and fence</t>
  </si>
  <si>
    <t>Monongahela National Forest + Fernow Experimental Forest</t>
  </si>
  <si>
    <t>Importance values</t>
  </si>
  <si>
    <t>% of total stems/ha</t>
  </si>
  <si>
    <t>Importance Values were calculated as the average of the species’ relative abundance (percent of total stems/ha) and relative
basal area (percent of total basal area/ha in m2)</t>
  </si>
  <si>
    <t>Adams et al. 2004</t>
  </si>
  <si>
    <t>Exact deer densities given only for FEF, not clear which deer species!</t>
  </si>
  <si>
    <t>2007/2008</t>
  </si>
  <si>
    <t>Leonardsson et al. (2015)</t>
  </si>
  <si>
    <t>1-9</t>
  </si>
  <si>
    <t xml:space="preserve">Begley-Miller D R; Hipp A L; Brown B H; Hahn M ; Rooney T P; </t>
  </si>
  <si>
    <t>White-tailed deer are a biotic filter during community assembly, reducing species and phylogenetic diversity</t>
  </si>
  <si>
    <t>AoB PLANTS</t>
  </si>
  <si>
    <t>plu030</t>
  </si>
  <si>
    <t xml:space="preserve">Dobson A ; Blossey B ; </t>
  </si>
  <si>
    <t>Earthworm invasion, white-tailed deer and seedling establishment in deciduous forests of north-eastern North America</t>
  </si>
  <si>
    <t>153-164</t>
  </si>
  <si>
    <t xml:space="preserve">Heinrichs S ; Schmidt W ; </t>
  </si>
  <si>
    <t>Dynamics of Hedera helix L. in Central European beech forests on limestone: results from long-term monitoring and experimental studies</t>
  </si>
  <si>
    <t>1-15</t>
  </si>
  <si>
    <t xml:space="preserve">Johnson D J; Flory S L; Shelton A ; Huebner C ; Clay K ; </t>
  </si>
  <si>
    <t>Interactive effects of a non-native invasive grass Microstegium vimineum and herbivore exclusion on experimental tree regeneration under differing forest management</t>
  </si>
  <si>
    <t>210–219</t>
  </si>
  <si>
    <t>Impact of ungulate exclusion on understorey succession in relation to forest management in the Intermountain Western United States</t>
  </si>
  <si>
    <t>252-260</t>
  </si>
  <si>
    <t>Response of native versus exotic plant guilds to cattle and elk herbivory in forested rangeland</t>
  </si>
  <si>
    <t>31-39</t>
  </si>
  <si>
    <t xml:space="preserve">Smith D S; Fettig S M; Bowker M A; </t>
  </si>
  <si>
    <t>Elevated Rocky Mountain elk numbers prevent positive effects of fire on quaking aspen (Populus tremuloides) recruitment</t>
  </si>
  <si>
    <t>46-54</t>
  </si>
  <si>
    <t xml:space="preserve">Takala T ; Haverinen J ; Kuusela E ; Tahvanainen T ; Kouki J ; </t>
  </si>
  <si>
    <t>Does cattle movement between forest pastures and fertilized grasslands affect the bryophyte and vascular plant communities in vulnerable forest pasture biotopes?</t>
  </si>
  <si>
    <t>Agriculture Ecosystems &amp; Environment</t>
  </si>
  <si>
    <t>26-42</t>
  </si>
  <si>
    <t>Husheer S W</t>
  </si>
  <si>
    <t>Introduced red deer reduce tree regeneration in Pureora Forest, central North Island, New Zealand</t>
  </si>
  <si>
    <t>79-87</t>
  </si>
  <si>
    <t>Grazing and soil pH are biodiversity drivers of vascular plants and bryophytes in boreal wood-pastures</t>
  </si>
  <si>
    <t>171-184</t>
  </si>
  <si>
    <t>Siipilehto J; Heikkilä R</t>
  </si>
  <si>
    <t>The effect of moose browsing on the height structure of Scots pine saplings in a mixed stand</t>
  </si>
  <si>
    <t>117-126</t>
  </si>
  <si>
    <t>Speed J D; Meisingset E L; Austrheim G; Hester A J; Mysterud A; Tremblay J P; Solberg E J</t>
  </si>
  <si>
    <t>Low intensities of red deer browsing constrain rowan growth in mature boreal forests of western Norway</t>
  </si>
  <si>
    <t>311-318</t>
  </si>
  <si>
    <t>Allen R B; Payton I J; Knowlton J E</t>
  </si>
  <si>
    <t>Effects of ungulates on structure and species composition in the Urewera forests as shown by exclosures</t>
  </si>
  <si>
    <t>119-130</t>
  </si>
  <si>
    <t>Acer saccharum, Ulmus americana, Tilia americana</t>
  </si>
  <si>
    <t>Lagomorphs, rodents</t>
  </si>
  <si>
    <t>Flowering</t>
  </si>
  <si>
    <t>Laportea canadensis</t>
  </si>
  <si>
    <t>photographs/week</t>
  </si>
  <si>
    <t>stems/m2</t>
  </si>
  <si>
    <t>Sheep and cattle</t>
  </si>
  <si>
    <t xml:space="preserve">Living and dead vegetation </t>
  </si>
  <si>
    <t>Living and dead vegetation (native and exotic species)</t>
  </si>
  <si>
    <t>SE lower values not visible</t>
  </si>
  <si>
    <t>10 * 1 m</t>
  </si>
  <si>
    <t>125 sweeps of vegetation where bilberry cover was greater than 50%</t>
  </si>
  <si>
    <t>Data from 1991 and 1992 combined</t>
  </si>
  <si>
    <t>Exclosures built around individual plants</t>
  </si>
  <si>
    <t>Australian Journal of Ecology</t>
  </si>
  <si>
    <t>199-207</t>
  </si>
  <si>
    <t>2*2 m</t>
  </si>
  <si>
    <t>Victoria</t>
  </si>
  <si>
    <t>Benalla</t>
  </si>
  <si>
    <t>Amauribiidae</t>
  </si>
  <si>
    <t>Zodariidae</t>
  </si>
  <si>
    <t>Coleoptera (adults)</t>
  </si>
  <si>
    <t>Coleoptera (larvae)</t>
  </si>
  <si>
    <t>Lepidoptera (adults)</t>
  </si>
  <si>
    <t>0.3 ha</t>
  </si>
  <si>
    <t>Figure 1</t>
  </si>
  <si>
    <t>0.03 to 0.3 ha</t>
  </si>
  <si>
    <t>Unclear (exclosures established 1997)</t>
  </si>
  <si>
    <t>Unclear (mammal surveys 2001 &amp; 2003)</t>
  </si>
  <si>
    <t>Absent</t>
  </si>
  <si>
    <t>Present</t>
  </si>
  <si>
    <t>A. Davalos; V. Nuzzo; B. Blossey</t>
  </si>
  <si>
    <t>28-35</t>
  </si>
  <si>
    <t>30 * 30 m</t>
  </si>
  <si>
    <t>New York</t>
  </si>
  <si>
    <t>US Army Garrison West Point</t>
  </si>
  <si>
    <t>Berberis thunbergii</t>
  </si>
  <si>
    <t>Microstegium vimineum</t>
  </si>
  <si>
    <t>Invasive species</t>
  </si>
  <si>
    <t>Betula lenta</t>
  </si>
  <si>
    <t>Quercus montana</t>
  </si>
  <si>
    <t>Nyssa sylvatica</t>
  </si>
  <si>
    <t>Sylvilagus floridanus</t>
  </si>
  <si>
    <t>90-420</t>
  </si>
  <si>
    <t>m2/ha BA</t>
  </si>
  <si>
    <t>Native herbaceous plant</t>
  </si>
  <si>
    <t>Exotic plant</t>
  </si>
  <si>
    <t>1 to 4</t>
  </si>
  <si>
    <t>Fig 2b</t>
  </si>
  <si>
    <t>Ostrya virginiana</t>
  </si>
  <si>
    <t>Carya cordiformis</t>
  </si>
  <si>
    <t>0.64 ha</t>
  </si>
  <si>
    <t>1996-1999</t>
  </si>
  <si>
    <t>The present management had been initiated decades or at least several years earlier. Abandonment without grasslands may be the result of a century of neglect.</t>
  </si>
  <si>
    <t>Québec</t>
  </si>
  <si>
    <t xml:space="preserve">10 ha </t>
  </si>
  <si>
    <t>10000 stems/ha</t>
  </si>
  <si>
    <t>10 ha exclosures</t>
  </si>
  <si>
    <t>Appendix A</t>
  </si>
  <si>
    <t>Geometridae (Lepidoptera)</t>
  </si>
  <si>
    <t>1996-1997; 2010</t>
  </si>
  <si>
    <t>(1) Indiana Dunes, (2) Potato Creek, (3) Pokagon, (4) Chain O’Lakes, (5) Shades, (6) Turkey Run, (7) Brown County, (8) McCormick’s Creek, (9) Spring Mill, (10) Whitewater, (11) Versailles, (12) Clifty Falls, (13) Shakamak, (14) Lincoln, and (15) Harmonie.</t>
  </si>
  <si>
    <t>Fraxinus americana</t>
  </si>
  <si>
    <t>stems/ha</t>
  </si>
  <si>
    <t>State parks</t>
  </si>
  <si>
    <t>Ulmus rubra</t>
  </si>
  <si>
    <t>&lt; 0.3m</t>
  </si>
  <si>
    <t>Figure 9b</t>
  </si>
  <si>
    <t>m</t>
  </si>
  <si>
    <t>13 ha</t>
  </si>
  <si>
    <t>4.05 m2</t>
  </si>
  <si>
    <t>Values  adjusted using data from year 0–1 after treatment as a covariate.</t>
  </si>
  <si>
    <t>Seedlings 2 yrs old prior to transplantation in Dec 2007/Jan 2008</t>
  </si>
  <si>
    <t>Seedlings 2 yrs old prior to transplantation in Dec 2007/Jan 2009</t>
  </si>
  <si>
    <t>Shrub presence</t>
  </si>
  <si>
    <t>Natural regeneration</t>
  </si>
  <si>
    <t>Manually removed</t>
  </si>
  <si>
    <t>Fig 2 a</t>
  </si>
  <si>
    <t>Fig 2 b</t>
  </si>
  <si>
    <t>Fig 2 c</t>
  </si>
  <si>
    <t>Fig 2 d</t>
  </si>
  <si>
    <t>Ponderosa grasslands &amp; I (1 to 10 June)</t>
  </si>
  <si>
    <t>Ponderosa grasslands &amp; II (20 June to 1 July)</t>
  </si>
  <si>
    <t>Ponderosa grasslands &amp; III (18 to 24 July)</t>
  </si>
  <si>
    <t>Ponderosa grasslands &amp; IV (2 to 12 August)</t>
  </si>
  <si>
    <t>Aspen-mixed conifer forest &amp; I (1 to 10 June)</t>
  </si>
  <si>
    <t>Aspen-mixed conifer forest &amp; II (20 June to 1 July)</t>
  </si>
  <si>
    <t>Aspen-mixed conifer forest &amp; III (18 to 24 July)</t>
  </si>
  <si>
    <t>Aspen-mixed conifer forest &amp; IV (2 to 12 August)</t>
  </si>
  <si>
    <t xml:space="preserve">J. Leonardsson, M.  Löf, F. Götmark </t>
  </si>
  <si>
    <t>Exclosures can favour natural regeneration of oak after
conservation-oriented thinning in mixed forests
in Sweden: A 10-year study</t>
  </si>
  <si>
    <t>Thinning</t>
  </si>
  <si>
    <t>3 to 4 control plots, see Table 3 for details of every site</t>
  </si>
  <si>
    <t>10 (7 yrs for 3 study sites)</t>
  </si>
  <si>
    <t>m2/ha BA pre-thinning, 23% was removed</t>
  </si>
  <si>
    <t>Number of sites visible in Table 4, oak saplings present only in 5 sites!!!</t>
  </si>
  <si>
    <t>23–24</t>
  </si>
  <si>
    <t>31-34</t>
  </si>
  <si>
    <t>Uneven-aged</t>
  </si>
  <si>
    <t xml:space="preserve">Even-aged </t>
  </si>
  <si>
    <t xml:space="preserve">Managed for old-growth characteristics </t>
  </si>
  <si>
    <t>3 control plots</t>
  </si>
  <si>
    <t>Survival</t>
  </si>
  <si>
    <t>Figure 1a</t>
  </si>
  <si>
    <t>m3/0.01 ha</t>
  </si>
  <si>
    <t>Averaged across 10 years and different densities/thinning treatments (250, 500, 1000, 2000 stems/ha, and unthinned)</t>
  </si>
  <si>
    <t>Odocoileus hemionus, Alces alces, Cervus elaphus</t>
  </si>
  <si>
    <t>The impact of deer on relationships between tree growth and
mortality in an old-growth beech-maple forest</t>
  </si>
  <si>
    <t>Z. T. Long; T. H. Pendergast; W. P. Carson</t>
  </si>
  <si>
    <t>230-238</t>
  </si>
  <si>
    <t>Tryon-Weber Woods</t>
  </si>
  <si>
    <t>Rabbits (rare)</t>
  </si>
  <si>
    <t>37-39</t>
  </si>
  <si>
    <t>Peterson 1987</t>
  </si>
  <si>
    <t xml:space="preserve">Burning </t>
  </si>
  <si>
    <t xml:space="preserve">Betula papyrifera </t>
  </si>
  <si>
    <t>Sorbus decora</t>
  </si>
  <si>
    <t>kg/ha</t>
  </si>
  <si>
    <t>McDaniel 1995</t>
  </si>
  <si>
    <t xml:space="preserve">Eschtruth A K; Battles J J; </t>
  </si>
  <si>
    <t xml:space="preserve">Ecol. Appl. </t>
  </si>
  <si>
    <t>360–376</t>
  </si>
  <si>
    <t>Introduced browsing mammals in natural New Zealand forests: aboveground and belowground consequences</t>
  </si>
  <si>
    <t>587–614</t>
  </si>
  <si>
    <t>Agriculture, Ecosystems &amp; Environment</t>
  </si>
  <si>
    <t xml:space="preserve">Martin T E; Maron J L; </t>
  </si>
  <si>
    <t>Climate impacts on bird and plant communities from altered animal-plant interactions</t>
  </si>
  <si>
    <t>Nature Climate Change</t>
  </si>
  <si>
    <t>195-200</t>
  </si>
  <si>
    <t>Table C1</t>
  </si>
  <si>
    <t>Betula alleghaniensis</t>
  </si>
  <si>
    <t>Table C2</t>
  </si>
  <si>
    <t>2 exclosures constructed  2007 and 1 in 2003</t>
  </si>
  <si>
    <t xml:space="preserve">10-30 ha </t>
  </si>
  <si>
    <t xml:space="preserve">27-59 </t>
  </si>
  <si>
    <t>Capreolus capreolus</t>
  </si>
  <si>
    <t>Pellet counts (no density estimates)</t>
  </si>
  <si>
    <t>No grazing</t>
  </si>
  <si>
    <t>1958, 2005</t>
  </si>
  <si>
    <t>Mean difference</t>
  </si>
  <si>
    <t>399-3073</t>
  </si>
  <si>
    <t>8 * 8 m</t>
  </si>
  <si>
    <t>Artificial mechanical removal of part of the vegetation and organic layers (in 1999)</t>
  </si>
  <si>
    <t>% (100 * hits)/point)</t>
  </si>
  <si>
    <t>Point intercept analyses</t>
  </si>
  <si>
    <t>39-43</t>
  </si>
  <si>
    <t>Unclear for grazed patches (exclosure sizes are: 40*40 m (3 excl.); 60*60 m (1); 150*50 m (1))</t>
  </si>
  <si>
    <t>Woody</t>
  </si>
  <si>
    <t>Killarney National Park - Reenadinna Wood</t>
  </si>
  <si>
    <t>600 ha (exclosed area 764-1036 ha)</t>
  </si>
  <si>
    <t>225-600 ha (exclosed area 225-1090 ha)</t>
  </si>
  <si>
    <t xml:space="preserve">None mentioned </t>
  </si>
  <si>
    <t>Fig 3</t>
  </si>
  <si>
    <t>0.5 * 1 m</t>
  </si>
  <si>
    <t>No grazing/abandoned stands</t>
  </si>
  <si>
    <t>understory</t>
  </si>
  <si>
    <t>"values higher than 100% are due to species superposition)."</t>
  </si>
  <si>
    <t xml:space="preserve">~ 100 </t>
  </si>
  <si>
    <t>Livestock (mainly sheep and goats, sometimes cows)</t>
  </si>
  <si>
    <t>Lapland (Finland)</t>
  </si>
  <si>
    <t>Aboveground biomass, seedlings &lt; 30 cm</t>
  </si>
  <si>
    <t>Aboveground biomass, seedlings or saplings (unclear)</t>
  </si>
  <si>
    <t>Crown volume index, averaged across 10 years and different densities/thinning treatments (250, 500, 1000, 2000 stems/ha, and unthinned)</t>
  </si>
  <si>
    <t>Calluna vulgaris</t>
  </si>
  <si>
    <t>Chamaenerion angustifolium</t>
  </si>
  <si>
    <t>Betula pubescens &amp; B. pendula</t>
  </si>
  <si>
    <t>Abies</t>
  </si>
  <si>
    <t>Quercus</t>
  </si>
  <si>
    <t>Tsuga</t>
  </si>
  <si>
    <t>Ulmus</t>
  </si>
  <si>
    <t>Fraxinus</t>
  </si>
  <si>
    <t>Tilia</t>
  </si>
  <si>
    <t>Corylus</t>
  </si>
  <si>
    <t>Grasses, exotic annual</t>
  </si>
  <si>
    <t>Grasses, exotic perennial</t>
  </si>
  <si>
    <t>Grasses, native</t>
  </si>
  <si>
    <t>Shrubs, native</t>
  </si>
  <si>
    <t>Shrubs, small deciduous</t>
  </si>
  <si>
    <t>Bryophytes</t>
  </si>
  <si>
    <r>
      <t xml:space="preserve">Death and </t>
    </r>
    <r>
      <rPr>
        <i/>
        <sz val="11"/>
        <color indexed="8"/>
        <rFont val="Calibri"/>
        <family val="2"/>
      </rPr>
      <t>Taxus</t>
    </r>
    <r>
      <rPr>
        <sz val="11"/>
        <color theme="1"/>
        <rFont val="Calibri"/>
        <family val="2"/>
      </rPr>
      <t xml:space="preserve">: The high cost of palatability for a declining evergreen shrub, </t>
    </r>
    <r>
      <rPr>
        <i/>
        <sz val="11"/>
        <color indexed="8"/>
        <rFont val="Calibri"/>
        <family val="2"/>
      </rPr>
      <t>Taxus canadensis</t>
    </r>
  </si>
  <si>
    <r>
      <t>Lepus europaeus, L. timidus, Myodes glareolus</t>
    </r>
    <r>
      <rPr>
        <sz val="11"/>
        <color theme="1"/>
        <rFont val="Calibri"/>
        <family val="2"/>
      </rPr>
      <t>; Lower density:</t>
    </r>
    <r>
      <rPr>
        <i/>
        <sz val="11"/>
        <color theme="1"/>
        <rFont val="Calibri"/>
        <family val="2"/>
      </rPr>
      <t xml:space="preserve"> Apodemus flavicollis, Microtus subterraneus, M. agrestis, M. oeconomus</t>
    </r>
  </si>
  <si>
    <r>
      <rPr>
        <i/>
        <sz val="11"/>
        <color theme="1"/>
        <rFont val="Calibri"/>
        <family val="2"/>
      </rPr>
      <t>Oryctolagus cuniculus</t>
    </r>
    <r>
      <rPr>
        <sz val="11"/>
        <color theme="1"/>
        <rFont val="Calibri"/>
        <family val="2"/>
      </rPr>
      <t>, voles, mice</t>
    </r>
  </si>
  <si>
    <r>
      <t>Cascading effects of moose (</t>
    </r>
    <r>
      <rPr>
        <i/>
        <sz val="11"/>
        <color indexed="8"/>
        <rFont val="Calibri"/>
        <family val="2"/>
      </rPr>
      <t>Alces alces</t>
    </r>
    <r>
      <rPr>
        <sz val="11"/>
        <color theme="1"/>
        <rFont val="Calibri"/>
        <family val="2"/>
      </rPr>
      <t>) management on birds</t>
    </r>
  </si>
  <si>
    <r>
      <t>Effects of white-tailed deer (</t>
    </r>
    <r>
      <rPr>
        <i/>
        <sz val="11"/>
        <color indexed="8"/>
        <rFont val="Calibri"/>
        <family val="2"/>
      </rPr>
      <t>Odocoileus virginianus</t>
    </r>
    <r>
      <rPr>
        <sz val="11"/>
        <color theme="1"/>
        <rFont val="Calibri"/>
        <family val="2"/>
      </rPr>
      <t xml:space="preserve"> Zimm.) herbivory in restored forest and savanna plant communities</t>
    </r>
  </si>
  <si>
    <r>
      <t>Forest regeneration and the influences of white-tailed deer (</t>
    </r>
    <r>
      <rPr>
        <i/>
        <sz val="11"/>
        <color theme="1"/>
        <rFont val="Calibri"/>
        <family val="2"/>
      </rPr>
      <t>Odocoileus virginianus</t>
    </r>
    <r>
      <rPr>
        <sz val="11"/>
        <color theme="1"/>
        <rFont val="Calibri"/>
        <family val="2"/>
      </rPr>
      <t>) in cool temperate New Zealand rain forests</t>
    </r>
  </si>
  <si>
    <r>
      <t>Woodland recovery after suppression of deer: cascade effects for small mammals, wood mice (</t>
    </r>
    <r>
      <rPr>
        <i/>
        <sz val="11"/>
        <color theme="1"/>
        <rFont val="Calibri"/>
        <family val="2"/>
      </rPr>
      <t>Apodemus sylvaticus</t>
    </r>
    <r>
      <rPr>
        <sz val="11"/>
        <color theme="1"/>
        <rFont val="Calibri"/>
        <family val="2"/>
      </rPr>
      <t>) and bank voles (</t>
    </r>
    <r>
      <rPr>
        <i/>
        <sz val="11"/>
        <color theme="1"/>
        <rFont val="Calibri"/>
        <family val="2"/>
      </rPr>
      <t>Myodes glareolus</t>
    </r>
    <r>
      <rPr>
        <sz val="11"/>
        <color theme="1"/>
        <rFont val="Calibri"/>
        <family val="2"/>
      </rPr>
      <t>)</t>
    </r>
  </si>
  <si>
    <t>Berberis repens</t>
  </si>
  <si>
    <t>Figure 1a, b, c</t>
  </si>
  <si>
    <t>Exclosures built in 1987, 1988, 1990. Control sites selected in 1991, in the same year a barrier to hare attached to the exclosures</t>
  </si>
  <si>
    <t>Minnesota Dept. Of Natural Resources; Mech and Karns 1977</t>
  </si>
  <si>
    <t>10-50 cm tall</t>
  </si>
  <si>
    <t>&gt;50cm tall,&lt;2.5cm dbh</t>
  </si>
  <si>
    <t>Pinus strobus</t>
  </si>
  <si>
    <t>Sharon Woods Metro Park: Trail, Hollow, Swamp</t>
  </si>
  <si>
    <t>Sharon Woods Metro Park:  Hollow, Swamp</t>
  </si>
  <si>
    <t>&lt;5cm dbh</t>
  </si>
  <si>
    <t>Wytham Woods: Swinford, Firebreak, Marley</t>
  </si>
  <si>
    <t>0.5-2.5m</t>
  </si>
  <si>
    <t>&lt; 0.5m</t>
  </si>
  <si>
    <t>Figure 8</t>
  </si>
  <si>
    <t>sheep units/ha</t>
  </si>
  <si>
    <t>Corylus avellana</t>
  </si>
  <si>
    <t>&lt;1.3 m</t>
  </si>
  <si>
    <t>After exclosure</t>
  </si>
  <si>
    <t>no data</t>
  </si>
  <si>
    <t>44*47 - 100*100m</t>
  </si>
  <si>
    <t>46*63 and 61*61m</t>
  </si>
  <si>
    <t>1995/1996</t>
  </si>
  <si>
    <t>3 to 6</t>
  </si>
  <si>
    <t>Phellodendron amurense</t>
  </si>
  <si>
    <t>Salix sachalinensis</t>
  </si>
  <si>
    <t>Quercus crispula</t>
  </si>
  <si>
    <t>Populus maximowiczii</t>
  </si>
  <si>
    <t>51-96</t>
  </si>
  <si>
    <t>Tochigi Pref. Unpublished</t>
  </si>
  <si>
    <t>29–31</t>
  </si>
  <si>
    <t>at the end of the first growing season</t>
  </si>
  <si>
    <t>2003, 2007</t>
  </si>
  <si>
    <t>"In 2007, we were only able to sample five randomly selected plots within each of 15 randomly selected blocks plus an additional plot in another block (n = 76 out of 147 possible plots) and that subset forms the basis of this study."</t>
  </si>
  <si>
    <t>Maianthemum virginiana</t>
  </si>
  <si>
    <t>1 ha</t>
  </si>
  <si>
    <t>Field-layer vascular plants</t>
  </si>
  <si>
    <t>Trees and shrubs not included</t>
  </si>
  <si>
    <t>100 m2</t>
  </si>
  <si>
    <t>Schleswig-Holstein</t>
  </si>
  <si>
    <t xml:space="preserve">Lübeck Forest District </t>
  </si>
  <si>
    <t>Fagus sylvatica, Carpinus betulus, Quercus robur, Acer pseudoplatanus, Ulmus glabra</t>
  </si>
  <si>
    <t>Woody plants</t>
  </si>
  <si>
    <t>60-100 m2</t>
  </si>
  <si>
    <t>1980/81</t>
  </si>
  <si>
    <t>1 (2 controls)</t>
  </si>
  <si>
    <t>54-81 m2</t>
  </si>
  <si>
    <t>"Fine wire mesh" used</t>
  </si>
  <si>
    <t>2.0-6.9cm DBH</t>
  </si>
  <si>
    <t>&lt;2cm DBH, &gt;1.4 m</t>
  </si>
  <si>
    <t>14-25</t>
  </si>
  <si>
    <t>&lt;0.15 m</t>
  </si>
  <si>
    <t>0.15-1.4 m</t>
  </si>
  <si>
    <t>196-720 m2</t>
  </si>
  <si>
    <t>2006, 2008-2012</t>
  </si>
  <si>
    <t>Understorey vegetation</t>
  </si>
  <si>
    <t>&lt; 1m</t>
  </si>
  <si>
    <t>Fig. 2A</t>
  </si>
  <si>
    <t>Y values of deviance</t>
  </si>
  <si>
    <t>225 m2</t>
  </si>
  <si>
    <t>Stands attacked by hemlock woolly adelgid</t>
  </si>
  <si>
    <t>Grazing pressure</t>
  </si>
  <si>
    <t>Lower than average</t>
  </si>
  <si>
    <t>animals/km2</t>
  </si>
  <si>
    <t>Fig. 1a</t>
  </si>
  <si>
    <t>Higher than average</t>
  </si>
  <si>
    <t>Fig. 1b</t>
  </si>
  <si>
    <t>Fig. 2a</t>
  </si>
  <si>
    <t>Fig. 2b</t>
  </si>
  <si>
    <t>2006-2012</t>
  </si>
  <si>
    <t>51 (26 controls)</t>
  </si>
  <si>
    <t>Woody species &gt;0.5 m</t>
  </si>
  <si>
    <t>Fig. 3b</t>
  </si>
  <si>
    <t>250 m2</t>
  </si>
  <si>
    <t>Spring</t>
  </si>
  <si>
    <t>Herbaceous and woody species &lt;0.5 m</t>
  </si>
  <si>
    <t>Summer</t>
  </si>
  <si>
    <t>0.75 m2</t>
  </si>
  <si>
    <t>Deer hunting</t>
  </si>
  <si>
    <t>&gt;135 cm, &lt;2 cm DBH</t>
  </si>
  <si>
    <t>p. 81</t>
  </si>
  <si>
    <t>2-5</t>
  </si>
  <si>
    <t>p. 82</t>
  </si>
  <si>
    <t>p. 83</t>
  </si>
  <si>
    <t>78.5 m2</t>
  </si>
  <si>
    <t>Odocoileus hemionus</t>
  </si>
  <si>
    <t>20 m2</t>
  </si>
  <si>
    <t>Hunter estimates</t>
  </si>
  <si>
    <t>Sites clearcut and planted with pine a few years before fencing, cleaned 4 years after fencing</t>
  </si>
  <si>
    <t>p. 119</t>
  </si>
  <si>
    <t>0.5-1</t>
  </si>
  <si>
    <t>2-4</t>
  </si>
  <si>
    <t>2010-2012</t>
  </si>
  <si>
    <t>3.14 m2</t>
  </si>
  <si>
    <t>Browsing damage</t>
  </si>
  <si>
    <t>% of shoots browsed</t>
  </si>
  <si>
    <t>p. 313</t>
  </si>
  <si>
    <t>Fig. 4</t>
  </si>
  <si>
    <t>1-4</t>
  </si>
  <si>
    <t>2009-2012</t>
  </si>
  <si>
    <t>Density change</t>
  </si>
  <si>
    <t>Change 2009-2012</t>
  </si>
  <si>
    <t>Fig. 7</t>
  </si>
  <si>
    <t>Decades (at least 10 years with the same grazing regime)</t>
  </si>
  <si>
    <t>2010 or 2012</t>
  </si>
  <si>
    <t>7 grazed, 18 ungrazed</t>
  </si>
  <si>
    <t>0.25 m2</t>
  </si>
  <si>
    <t>Forest pasture unconnected to grassland</t>
  </si>
  <si>
    <t>Fig. 3A</t>
  </si>
  <si>
    <t>Ungrazed forest</t>
  </si>
  <si>
    <t>Fig. 3D</t>
  </si>
  <si>
    <t>Fig. 3F</t>
  </si>
  <si>
    <r>
      <rPr>
        <i/>
        <sz val="11"/>
        <color theme="1"/>
        <rFont val="Calibri"/>
        <family val="2"/>
      </rPr>
      <t xml:space="preserve">Macropus giganteus; M. robustus; Wallabia bicolor; </t>
    </r>
    <r>
      <rPr>
        <sz val="11"/>
        <color theme="1"/>
        <rFont val="Calibri"/>
        <family val="2"/>
      </rPr>
      <t>rabbits</t>
    </r>
  </si>
  <si>
    <t>Inside stock fence</t>
  </si>
  <si>
    <t>Understorey vegetation, native</t>
  </si>
  <si>
    <t>2.5-5 cm DBH</t>
  </si>
  <si>
    <t>0.4 ha</t>
  </si>
  <si>
    <t>0.1 ha</t>
  </si>
  <si>
    <t>Rice, Hennepin and Wright counties</t>
  </si>
  <si>
    <t xml:space="preserve">Deer peaked at 112 d/km2 in 1992, culling and hormonal birth control then implemented until 1997 </t>
  </si>
  <si>
    <t>May</t>
  </si>
  <si>
    <r>
      <t xml:space="preserve">Low deer density, high </t>
    </r>
    <r>
      <rPr>
        <i/>
        <sz val="11"/>
        <color theme="1"/>
        <rFont val="Calibri"/>
        <family val="2"/>
      </rPr>
      <t>Laportea</t>
    </r>
    <r>
      <rPr>
        <sz val="11"/>
        <color theme="1"/>
        <rFont val="Calibri"/>
        <family val="2"/>
      </rPr>
      <t xml:space="preserve"> abundance</t>
    </r>
  </si>
  <si>
    <t>95% CI</t>
  </si>
  <si>
    <t>75 ha</t>
  </si>
  <si>
    <t>Tallest ramet in 1m2 plot</t>
  </si>
  <si>
    <t>For each exclosure there were 2 control plots of the same size</t>
  </si>
  <si>
    <t>Site</t>
  </si>
  <si>
    <t>Exclosure or fencing between areas with different deer management policies</t>
  </si>
  <si>
    <t>Range inspections</t>
  </si>
  <si>
    <t>Line sampling. Data from Black Springs and Reese Tank not used.</t>
  </si>
  <si>
    <t>Table 1: Substrate, silvicultural treatments: selective harvest (all sites); precommercial thinning (2 sites); prescribed burning (minor, 1 site)</t>
  </si>
  <si>
    <t>0.57 to 0.84 ha</t>
  </si>
  <si>
    <t>Long-term decrease of livestock numbers. Wild ungulates not excluded.</t>
  </si>
  <si>
    <t>0.15-1.35 m</t>
  </si>
  <si>
    <t>Figure 2A</t>
  </si>
  <si>
    <t>5-28 ha</t>
  </si>
  <si>
    <t>5-36 ha</t>
  </si>
  <si>
    <t>6-16 ha</t>
  </si>
  <si>
    <t>50 m</t>
  </si>
  <si>
    <t>50 points per 50 m transect</t>
  </si>
  <si>
    <t>Generally &gt; 2.5</t>
  </si>
  <si>
    <t>Generally &lt; 1.5</t>
  </si>
  <si>
    <t>Landholder information</t>
  </si>
  <si>
    <t>Pitfall traps</t>
  </si>
  <si>
    <t>Grasses, exotic pasture species</t>
  </si>
  <si>
    <t>Parts of the area harvested, but recorded data were sampled in unharvested areas only</t>
  </si>
  <si>
    <t>p. 80</t>
  </si>
  <si>
    <t>Dama dama, Capreolus capreolus, Muntiacus reevsii</t>
  </si>
  <si>
    <t>&lt; 0.1 m</t>
  </si>
  <si>
    <t>0.1-0.2 m</t>
  </si>
  <si>
    <t>0.2-0.7 m</t>
  </si>
  <si>
    <t>animals/ha</t>
  </si>
  <si>
    <t>Rubus fruticosus</t>
  </si>
  <si>
    <t>"...recorded at every fifth trapping point along the inside edge of each of the three exclosures and along each of the four transects at each site, giving a total of 20 replicates at each site, 10 in the exclosure and 10 in the open woodland."</t>
  </si>
  <si>
    <t>Apodemus sylvaticus, Myodes glareolus</t>
  </si>
  <si>
    <t>1 m2 quadrats at 10m intervals along the along the inner side of the exclosure fence and adjacent transects of equivalent length</t>
  </si>
  <si>
    <t>p. 4</t>
  </si>
  <si>
    <t>p. 2</t>
  </si>
  <si>
    <t>Eucalyptus microcarpa, E. polyanthemos, E. macrorhynca, E. albens, E. camaldulensis</t>
  </si>
  <si>
    <t>Deer not excluded</t>
  </si>
  <si>
    <t>Transects</t>
  </si>
  <si>
    <t>Density change (from time of exclosure)</t>
  </si>
  <si>
    <t>Species richness change (from time of exclosure)</t>
  </si>
  <si>
    <t>0.3-2 m</t>
  </si>
  <si>
    <t>pp. 13-14</t>
  </si>
  <si>
    <t xml:space="preserve"> 0.7-1.1 (data for 2 sites only)</t>
  </si>
  <si>
    <t>Sheep, deer</t>
  </si>
  <si>
    <t>0.1 m2</t>
  </si>
  <si>
    <t>Christopher et al. 2014</t>
  </si>
  <si>
    <t>Presence/absence/removal of Amur honeysuckle (data pooled across this modifier)</t>
  </si>
  <si>
    <t>p. 650</t>
  </si>
  <si>
    <t>p. 653</t>
  </si>
  <si>
    <t>2 * 0.1 m</t>
  </si>
  <si>
    <t>&lt; 2 m</t>
  </si>
  <si>
    <t>Erythronium americanum</t>
  </si>
  <si>
    <t>&lt;30 cm, incl. spring ephemerals and spring-flowering persistent species</t>
  </si>
  <si>
    <t>&lt;30 cm, measured in summer when they had reached their final size</t>
  </si>
  <si>
    <t>&lt;50 cm</t>
  </si>
  <si>
    <t>16 m2</t>
  </si>
  <si>
    <t>Not entirely clear when fencing took place</t>
  </si>
  <si>
    <t>200 m2</t>
  </si>
  <si>
    <t>Long history of grazing and timber extraction, Gole Wood clearfelled in 1951–1956</t>
  </si>
  <si>
    <t>Long history of grazing and timber extraction, Gole Wood clearfelled in 1951–1957</t>
  </si>
  <si>
    <t>Long history of grazing and timber extraction, Gole Wood clearfelled in 1951–1959</t>
  </si>
  <si>
    <t>Resurvey done in a random set of 21 plots: 10 in Reilly Wood and 11 in Gole Wood</t>
  </si>
  <si>
    <t>Not stated</t>
  </si>
  <si>
    <t>Quercus rubra, Q. prinus, Acer saccharum</t>
  </si>
  <si>
    <t>p. 2693</t>
  </si>
  <si>
    <t>5 * 17 m</t>
  </si>
  <si>
    <t>National park, no public hunting, but occasional deer culling by park admin</t>
  </si>
  <si>
    <t>&lt; 1 m</t>
  </si>
  <si>
    <t>% change</t>
  </si>
  <si>
    <t>19 (16-23)</t>
  </si>
  <si>
    <t>15 (5-23)</t>
  </si>
  <si>
    <t>10 (5-15)</t>
  </si>
  <si>
    <t>Estimated (http://dnr.wisc.gov/topic/hunt/forum/18.pdf)</t>
  </si>
  <si>
    <t>p. 139</t>
  </si>
  <si>
    <t>Gap felling in Jan 2007, fencing in Aug 2007</t>
  </si>
  <si>
    <t>Tilia americana</t>
  </si>
  <si>
    <t>Stump sprouts</t>
  </si>
  <si>
    <t>Photo census</t>
  </si>
  <si>
    <t>Site, season</t>
  </si>
  <si>
    <t>Creekside trail, autumn</t>
  </si>
  <si>
    <t>Creekside trail, spring</t>
  </si>
  <si>
    <t>Quarry South, autumn</t>
  </si>
  <si>
    <t>Quarry South, spring</t>
  </si>
  <si>
    <t>no./m2</t>
  </si>
  <si>
    <r>
      <t xml:space="preserve">Tsuga canadensis </t>
    </r>
    <r>
      <rPr>
        <sz val="11"/>
        <color theme="1"/>
        <rFont val="Calibri"/>
        <family val="2"/>
      </rPr>
      <t>(with hardwoods)</t>
    </r>
  </si>
  <si>
    <t>&lt; 10 cm</t>
  </si>
  <si>
    <t>10-50 cm</t>
  </si>
  <si>
    <t>50-200 cm</t>
  </si>
  <si>
    <r>
      <rPr>
        <i/>
        <sz val="11"/>
        <color theme="1"/>
        <rFont val="Calibri"/>
        <family val="2"/>
      </rPr>
      <t>Quercus</t>
    </r>
    <r>
      <rPr>
        <sz val="11"/>
        <color theme="1"/>
        <rFont val="Calibri"/>
        <family val="2"/>
      </rPr>
      <t xml:space="preserve"> spp.; </t>
    </r>
    <r>
      <rPr>
        <i/>
        <sz val="11"/>
        <color theme="1"/>
        <rFont val="Calibri"/>
        <family val="2"/>
      </rPr>
      <t>Corylus avellana</t>
    </r>
  </si>
  <si>
    <t>no./plot</t>
  </si>
  <si>
    <t>5.3 ha (average)</t>
  </si>
  <si>
    <t>Out of 4 other management regimes, we selected 'Abandoned sites without grasslands' as a comparator to the grazing treatment. However, completely overgrown (long-abandoned) sites differ from those with a history of grazing</t>
  </si>
  <si>
    <t>no./site</t>
  </si>
  <si>
    <t>0.5 m2</t>
  </si>
  <si>
    <t xml:space="preserve">Exclosures 10 ha, browsed (uncontrolled) plots 40 ha </t>
  </si>
  <si>
    <r>
      <rPr>
        <i/>
        <sz val="11"/>
        <color theme="1"/>
        <rFont val="Calibri"/>
        <family val="2"/>
      </rPr>
      <t>Alces alces</t>
    </r>
    <r>
      <rPr>
        <sz val="11"/>
        <color theme="1"/>
        <rFont val="Calibri"/>
        <family val="2"/>
      </rPr>
      <t xml:space="preserve"> (rare); </t>
    </r>
    <r>
      <rPr>
        <i/>
        <sz val="11"/>
        <color theme="1"/>
        <rFont val="Calibri"/>
        <family val="2"/>
      </rPr>
      <t>Lepus americana</t>
    </r>
  </si>
  <si>
    <t>p. 97</t>
  </si>
  <si>
    <t>&gt; 30 cm</t>
  </si>
  <si>
    <t>15 - 30 cm</t>
  </si>
  <si>
    <t>Mean height of 7-yr-old seedlings</t>
  </si>
  <si>
    <t>Seedlings (&lt; 15 cm) with more than one branch</t>
  </si>
  <si>
    <t>Seedlings (&lt; 15 cm) with one primary branch</t>
  </si>
  <si>
    <t>3 or less</t>
  </si>
  <si>
    <t>Blocks were artificial forest gaps of 3 different sizes</t>
  </si>
  <si>
    <t>Gap size</t>
  </si>
  <si>
    <t>Gap felling</t>
  </si>
  <si>
    <t>50-150 m2</t>
  </si>
  <si>
    <t>151-250 m2</t>
  </si>
  <si>
    <t>251-450 m2</t>
  </si>
  <si>
    <t>p. 755</t>
  </si>
  <si>
    <t>no./11 plots</t>
  </si>
  <si>
    <t>no./14 plots</t>
  </si>
  <si>
    <t>no./16 plots</t>
  </si>
  <si>
    <t>Landscape</t>
  </si>
  <si>
    <t>Extracted from rarefaction curve</t>
  </si>
  <si>
    <t>2 or 8</t>
  </si>
  <si>
    <t>80 plots in 10 forest gaps, 10 plots in closed forest</t>
  </si>
  <si>
    <r>
      <t xml:space="preserve">Gap felling, planting of </t>
    </r>
    <r>
      <rPr>
        <i/>
        <sz val="11"/>
        <color theme="1"/>
        <rFont val="Calibri"/>
        <family val="2"/>
      </rPr>
      <t>Taxus</t>
    </r>
  </si>
  <si>
    <r>
      <t xml:space="preserve">6 </t>
    </r>
    <r>
      <rPr>
        <i/>
        <sz val="11"/>
        <color theme="1"/>
        <rFont val="Calibri"/>
        <family val="2"/>
      </rPr>
      <t>Taxus</t>
    </r>
    <r>
      <rPr>
        <sz val="11"/>
        <color theme="1"/>
        <rFont val="Calibri"/>
        <family val="2"/>
      </rPr>
      <t xml:space="preserve"> seedlings planted per plot</t>
    </r>
  </si>
  <si>
    <t>Closed canopy</t>
  </si>
  <si>
    <t>Small canopy gaps (50-150 m2)</t>
  </si>
  <si>
    <t>Medium canopy gaps (151-250 m2)</t>
  </si>
  <si>
    <t>Large canopy gaps (251-450 m2)</t>
  </si>
  <si>
    <t xml:space="preserve">251-450 m2 </t>
  </si>
  <si>
    <t>No. of replicates refers to gap fellings, not to exclosures</t>
  </si>
  <si>
    <r>
      <t xml:space="preserve">Planting of </t>
    </r>
    <r>
      <rPr>
        <i/>
        <sz val="11"/>
        <color theme="1"/>
        <rFont val="Calibri"/>
        <family val="2"/>
      </rPr>
      <t>Taxus</t>
    </r>
  </si>
  <si>
    <t>Animal counts</t>
  </si>
  <si>
    <r>
      <rPr>
        <i/>
        <sz val="11"/>
        <color theme="1"/>
        <rFont val="Calibri"/>
        <family val="2"/>
      </rPr>
      <t xml:space="preserve">Prunus serotina, Acer rubrum, Acer saccharum, Fagus grandifolia, Betula lenta </t>
    </r>
    <r>
      <rPr>
        <sz val="11"/>
        <color theme="1"/>
        <rFont val="Calibri"/>
        <family val="2"/>
      </rPr>
      <t>and</t>
    </r>
    <r>
      <rPr>
        <i/>
        <sz val="11"/>
        <color theme="1"/>
        <rFont val="Calibri"/>
        <family val="2"/>
      </rPr>
      <t xml:space="preserve"> B. lutea</t>
    </r>
  </si>
  <si>
    <t>Enclosures with manipulated deer densities</t>
  </si>
  <si>
    <t>p. 101</t>
  </si>
  <si>
    <r>
      <t xml:space="preserve">Betula lenta </t>
    </r>
    <r>
      <rPr>
        <sz val="11"/>
        <color theme="1"/>
        <rFont val="Calibri"/>
        <family val="2"/>
      </rPr>
      <t>and</t>
    </r>
    <r>
      <rPr>
        <i/>
        <sz val="11"/>
        <color theme="1"/>
        <rFont val="Calibri"/>
        <family val="2"/>
      </rPr>
      <t xml:space="preserve"> B. lutea</t>
    </r>
  </si>
  <si>
    <t>&lt; 2.5 cm DBH</t>
  </si>
  <si>
    <t>5 sweeps per plot</t>
  </si>
  <si>
    <t>Thinning (1998-99) and prescribed burning (2000-01)</t>
  </si>
  <si>
    <t>6 (or less)</t>
  </si>
  <si>
    <t>50 m2</t>
  </si>
  <si>
    <t>1 (1996/97); 5 (2010)</t>
  </si>
  <si>
    <t>10 * 1 m (1996/97); 1 m2 (2010)</t>
  </si>
  <si>
    <t>Before culling</t>
  </si>
  <si>
    <t>After culling</t>
  </si>
  <si>
    <t>&lt; 50 cm</t>
  </si>
  <si>
    <t>p. 211, col.2</t>
  </si>
  <si>
    <t>30 m2</t>
  </si>
  <si>
    <t>Lepus timidus, L. europaeus</t>
  </si>
  <si>
    <t>Hares also excluded</t>
  </si>
  <si>
    <t>Thinned (15-37%) and understory removed (50-90%)  in 2002 prior to the experiment</t>
  </si>
  <si>
    <t>Planted oak seedlings</t>
  </si>
  <si>
    <t>&gt; 2 m, &lt; 5 cm DBH</t>
  </si>
  <si>
    <t>Belt transects</t>
  </si>
  <si>
    <t>63*63 - 100*100m</t>
  </si>
  <si>
    <t>34 and 62</t>
  </si>
  <si>
    <t>Aspen, livestock</t>
  </si>
  <si>
    <t>Aspen, livestock + wild ungulates</t>
  </si>
  <si>
    <t>Aspen-conifer mix. livestock + wild ungulates</t>
  </si>
  <si>
    <t>Shrubs, resprouters, fire increasers</t>
  </si>
  <si>
    <t>Shrubs, resprouters, fire sensitive</t>
  </si>
  <si>
    <t>Shrubs, non-resprouters</t>
  </si>
  <si>
    <t>Chrysothamnus nauseosus, C. viscidiflorus, Haplopappus bloomeri, Prunus emarginata, P. Virginiana</t>
  </si>
  <si>
    <t>Ribes cereum, Artemisia tridentata, Purshia tridentata</t>
  </si>
  <si>
    <t>Grazing effects recorded across burning treatments</t>
  </si>
  <si>
    <t>Flowering stem density divided by cover</t>
  </si>
  <si>
    <t>0.36 ha</t>
  </si>
  <si>
    <t>Pseudotsuga menziesii, Abies concolor, Pinus ponderosa,  P. flexilis, Populus tremuloides</t>
  </si>
  <si>
    <t>Stand type; season</t>
  </si>
  <si>
    <t>360 m transect within 0.36 ha plot</t>
  </si>
  <si>
    <t>Some sites burned</t>
  </si>
  <si>
    <t>25-55 (trees and shrubs)</t>
  </si>
  <si>
    <t>Grazing, resumed</t>
  </si>
  <si>
    <t>Cattle, sheep, horses</t>
  </si>
  <si>
    <t>Vascular plants, meadow indicator species</t>
  </si>
  <si>
    <t>Vascular plants, annual and biennial</t>
  </si>
  <si>
    <t>After resumption of grazing</t>
  </si>
  <si>
    <t>Before resumption of grazing</t>
  </si>
  <si>
    <t>Rough estimate</t>
  </si>
  <si>
    <t>Understorey</t>
  </si>
  <si>
    <t>p. 221</t>
  </si>
  <si>
    <t>Forest management; season</t>
  </si>
  <si>
    <t>Second growth, unthinned; spring</t>
  </si>
  <si>
    <t>Old-growth, unthinned; spring</t>
  </si>
  <si>
    <t>Uneven-aged, thinned; spring</t>
  </si>
  <si>
    <t>Even-aged, thinned; spring</t>
  </si>
  <si>
    <t>Managed for old-growth characteristics, thinned; spring</t>
  </si>
  <si>
    <t>Second growth, unthinned; summer</t>
  </si>
  <si>
    <t>Old-growth, unthinned; summer</t>
  </si>
  <si>
    <t>Uneven-aged, thinned; summer</t>
  </si>
  <si>
    <t>Even-aged, thinned; summer</t>
  </si>
  <si>
    <t>Managed for old-growth characteristics, thinned; summer</t>
  </si>
  <si>
    <t>Second growth, unthinned; autumn</t>
  </si>
  <si>
    <t>Old-growth, unthinned; autumn</t>
  </si>
  <si>
    <t>Uneven-aged, thinned; autumn</t>
  </si>
  <si>
    <t>Even-aged, thinned; autumn</t>
  </si>
  <si>
    <t>Managed for old-growth characteristics, thinned; autumn</t>
  </si>
  <si>
    <t>Entwicklung der Gehölzvegetation auf gezäunten und ungezäunten Vergleichsflächen in Laubwäldern auf Jungmoränenböden in Ostholstein</t>
  </si>
  <si>
    <t>Allgemeine Forst- und Jagd-Zeitung</t>
  </si>
  <si>
    <t>All heights</t>
  </si>
  <si>
    <r>
      <t>Lepus europaeus, L. timidus, Myodes glareolus</t>
    </r>
    <r>
      <rPr>
        <sz val="11"/>
        <color theme="1"/>
        <rFont val="Calibri"/>
        <family val="2"/>
      </rPr>
      <t>; Lower density:</t>
    </r>
    <r>
      <rPr>
        <i/>
        <sz val="11"/>
        <color theme="1"/>
        <rFont val="Calibri"/>
        <family val="2"/>
      </rPr>
      <t xml:space="preserve"> Bison bonasus, Alces alces, Apodemus flavicollis, Microtus subterraneus, M. agrestis, M. oeconomus</t>
    </r>
  </si>
  <si>
    <t>Jedrzejewski et al. 2002; T. Borowik, J. Borkowski &amp; W. Jedrzejewski, unpubl. data</t>
  </si>
  <si>
    <t>p. 890</t>
  </si>
  <si>
    <t>0-7</t>
  </si>
  <si>
    <t>Younger than 1 year (no woody stem), cumulative no. for all 4 years of sampling</t>
  </si>
  <si>
    <t>&gt; 50 cm</t>
  </si>
  <si>
    <t xml:space="preserve">40 * 40 m </t>
  </si>
  <si>
    <r>
      <rPr>
        <i/>
        <sz val="11"/>
        <color theme="1"/>
        <rFont val="Calibri"/>
        <family val="2"/>
      </rPr>
      <t>Quercus</t>
    </r>
    <r>
      <rPr>
        <sz val="11"/>
        <color theme="1"/>
        <rFont val="Calibri"/>
        <family val="2"/>
      </rPr>
      <t xml:space="preserve"> spp.</t>
    </r>
  </si>
  <si>
    <t>Stand type</t>
  </si>
  <si>
    <t>10-150 cm</t>
  </si>
  <si>
    <r>
      <t xml:space="preserve">Rubus </t>
    </r>
    <r>
      <rPr>
        <sz val="11"/>
        <color theme="1"/>
        <rFont val="Calibri"/>
        <family val="2"/>
      </rPr>
      <t>spp</t>
    </r>
    <r>
      <rPr>
        <i/>
        <sz val="11"/>
        <color theme="1"/>
        <rFont val="Calibri"/>
        <family val="2"/>
      </rPr>
      <t>.</t>
    </r>
  </si>
  <si>
    <r>
      <t>13.6 (pooled): 4.8 (</t>
    </r>
    <r>
      <rPr>
        <i/>
        <sz val="11"/>
        <color theme="1"/>
        <rFont val="Calibri"/>
        <family val="2"/>
      </rPr>
      <t>Cervus elaphus</t>
    </r>
    <r>
      <rPr>
        <sz val="11"/>
        <color theme="1"/>
        <rFont val="Calibri"/>
        <family val="2"/>
      </rPr>
      <t>)+ 2.4 (</t>
    </r>
    <r>
      <rPr>
        <i/>
        <sz val="11"/>
        <color theme="1"/>
        <rFont val="Calibri"/>
        <family val="2"/>
      </rPr>
      <t>Sus scrofa</t>
    </r>
    <r>
      <rPr>
        <sz val="11"/>
        <color theme="1"/>
        <rFont val="Calibri"/>
        <family val="2"/>
      </rPr>
      <t>)+ 6.4 (</t>
    </r>
    <r>
      <rPr>
        <i/>
        <sz val="11"/>
        <color theme="1"/>
        <rFont val="Calibri"/>
        <family val="2"/>
      </rPr>
      <t>Capreolus capreolus</t>
    </r>
    <r>
      <rPr>
        <sz val="11"/>
        <color theme="1"/>
        <rFont val="Calibri"/>
        <family val="2"/>
      </rPr>
      <t>)</t>
    </r>
  </si>
  <si>
    <t>10 * 56 m</t>
  </si>
  <si>
    <t>10-500 cm</t>
  </si>
  <si>
    <t>p. 3</t>
  </si>
  <si>
    <r>
      <rPr>
        <i/>
        <sz val="11"/>
        <color theme="1"/>
        <rFont val="Calibri"/>
        <family val="2"/>
      </rPr>
      <t>Lepus timidus, Cervus elaphus, Cervus dama</t>
    </r>
    <r>
      <rPr>
        <sz val="11"/>
        <color theme="1"/>
        <rFont val="Calibri"/>
        <family val="2"/>
      </rPr>
      <t>, cattle</t>
    </r>
  </si>
  <si>
    <t>Capreolus capreolus, Alces alces</t>
  </si>
  <si>
    <t>Nature reserves: Rya Åsar, Bondberget, Getebro, Lindö. Woodland key habitats: Östadkulle, Sandviksås, Karla, Skölvene, Aspenäs, Norra Vi, Fröåsa, Hallingeberg, Ytterhult</t>
  </si>
  <si>
    <t>Thinning, understorey removal</t>
  </si>
  <si>
    <t>&lt; 20 cm</t>
  </si>
  <si>
    <t>20-130 cm</t>
  </si>
  <si>
    <t>&gt; 130 cm, &lt; 10 years old</t>
  </si>
  <si>
    <r>
      <t>Shrubs (</t>
    </r>
    <r>
      <rPr>
        <i/>
        <sz val="11"/>
        <color theme="1"/>
        <rFont val="Calibri"/>
        <family val="2"/>
      </rPr>
      <t>Crataegus, Frangula alnus, Juniperus communis, Lonicera xylosteum, Ribes alpinum, Rosa, Viburnum opulus</t>
    </r>
    <r>
      <rPr>
        <sz val="11"/>
        <color theme="1"/>
        <rFont val="Calibri"/>
        <family val="2"/>
      </rPr>
      <t>)</t>
    </r>
  </si>
  <si>
    <t>10 * 30 m</t>
  </si>
  <si>
    <t>Wild ungulates not excluded</t>
  </si>
  <si>
    <t>332-366</t>
  </si>
  <si>
    <t>p. 452, 453</t>
  </si>
  <si>
    <t>0 (no cattle, but wild ungulates present)</t>
  </si>
  <si>
    <t xml:space="preserve">1 in exclosures, 3 outside exclosures </t>
  </si>
  <si>
    <t>250-11150</t>
  </si>
  <si>
    <t>Clearcutting 16-18 years before fencing (1976-1978), thinning in 1993</t>
  </si>
  <si>
    <t>4 differently thinned and 1 unthinned plot, data pooled across years and plots</t>
  </si>
  <si>
    <t>animal unit months (cattle only)</t>
  </si>
  <si>
    <r>
      <rPr>
        <i/>
        <sz val="11"/>
        <color theme="1"/>
        <rFont val="Calibri"/>
        <family val="2"/>
      </rPr>
      <t>Fraxinus</t>
    </r>
    <r>
      <rPr>
        <sz val="11"/>
        <color theme="1"/>
        <rFont val="Calibri"/>
        <family val="2"/>
      </rPr>
      <t xml:space="preserve"> spp.</t>
    </r>
  </si>
  <si>
    <t>Fig. 3a</t>
  </si>
  <si>
    <t>no./subplot</t>
  </si>
  <si>
    <t xml:space="preserve">Simulated moose browsing </t>
  </si>
  <si>
    <t>High simulated moose density</t>
  </si>
  <si>
    <t>Figure 1c</t>
  </si>
  <si>
    <t>p. 707</t>
  </si>
  <si>
    <t>no. of flowers and buds divided by % cover of species</t>
  </si>
  <si>
    <t>Supplementary winter feeding of moose</t>
  </si>
  <si>
    <r>
      <t xml:space="preserve">Pinus sylvestris, Picea abies, Betula </t>
    </r>
    <r>
      <rPr>
        <sz val="11"/>
        <color theme="1"/>
        <rFont val="Calibri"/>
        <family val="2"/>
      </rPr>
      <t>spp.</t>
    </r>
  </si>
  <si>
    <t>More than 1 km away from feeding station</t>
  </si>
  <si>
    <t>Near feeding station</t>
  </si>
  <si>
    <t>p. 565</t>
  </si>
  <si>
    <r>
      <rPr>
        <i/>
        <sz val="11"/>
        <color theme="1"/>
        <rFont val="Calibri"/>
        <family val="2"/>
      </rPr>
      <t>Betula</t>
    </r>
    <r>
      <rPr>
        <sz val="11"/>
        <color theme="1"/>
        <rFont val="Calibri"/>
        <family val="2"/>
      </rPr>
      <t xml:space="preserve"> spp.</t>
    </r>
  </si>
  <si>
    <r>
      <rPr>
        <i/>
        <sz val="11"/>
        <color theme="1"/>
        <rFont val="Calibri"/>
        <family val="2"/>
      </rPr>
      <t xml:space="preserve">Sorbus aucuparia/Populus tremula/Salix </t>
    </r>
    <r>
      <rPr>
        <sz val="11"/>
        <color theme="1"/>
        <rFont val="Calibri"/>
        <family val="2"/>
      </rPr>
      <t>spp</t>
    </r>
    <r>
      <rPr>
        <i/>
        <sz val="11"/>
        <color theme="1"/>
        <rFont val="Calibri"/>
        <family val="2"/>
      </rPr>
      <t>./Alnus incana</t>
    </r>
  </si>
  <si>
    <t>canopy cover below 3 m</t>
  </si>
  <si>
    <t>Odocoileus virginianus, O. hemionus</t>
  </si>
  <si>
    <t>DBH &lt; 4 cm</t>
  </si>
  <si>
    <t>Mg/ha</t>
  </si>
  <si>
    <t xml:space="preserve"> 20 * 50 cm</t>
  </si>
  <si>
    <t>p. 226</t>
  </si>
  <si>
    <t>Fraxinus pennsylvanica</t>
  </si>
  <si>
    <t>&gt; 0.25 m, &lt; 6 cm DBH</t>
  </si>
  <si>
    <t>Quercus macrocarpa</t>
  </si>
  <si>
    <t>Grazing ("always" vs. "lost")</t>
  </si>
  <si>
    <t>Frequency change</t>
  </si>
  <si>
    <t>2 islands with maintained grazing, 6 with culling</t>
  </si>
  <si>
    <t>20 or 40</t>
  </si>
  <si>
    <t>Entire islands (areas unclear)</t>
  </si>
  <si>
    <t>Sedges</t>
  </si>
  <si>
    <t>4 or 28 ha</t>
  </si>
  <si>
    <t>4 or 8</t>
  </si>
  <si>
    <t xml:space="preserve">Exclosures 4 ha and 28 ha, deer access areas 10-30 ha </t>
  </si>
  <si>
    <t>4 and 28 ha exclosures</t>
  </si>
  <si>
    <t>&lt; 0.25 m</t>
  </si>
  <si>
    <t>0.25-3.0 m, &lt; 10 cm DBH</t>
  </si>
  <si>
    <t>no./m3</t>
  </si>
  <si>
    <t>0.25-0.50 m</t>
  </si>
  <si>
    <t>0.50-1.0 m</t>
  </si>
  <si>
    <t>no./33 m2</t>
  </si>
  <si>
    <t>1.0-3.0 m, &lt; 10 cm DBH</t>
  </si>
  <si>
    <t>p. 269</t>
  </si>
  <si>
    <t>2 * 3</t>
  </si>
  <si>
    <t>20-23</t>
  </si>
  <si>
    <t>no./ha</t>
  </si>
  <si>
    <t>Hares, voles, lemmings</t>
  </si>
  <si>
    <r>
      <rPr>
        <i/>
        <sz val="11"/>
        <color theme="1"/>
        <rFont val="Calibri"/>
        <family val="2"/>
      </rPr>
      <t xml:space="preserve">Betula pubescens </t>
    </r>
    <r>
      <rPr>
        <sz val="11"/>
        <color theme="1"/>
        <rFont val="Calibri"/>
        <family val="2"/>
      </rPr>
      <t>spp.</t>
    </r>
    <r>
      <rPr>
        <i/>
        <sz val="11"/>
        <color theme="1"/>
        <rFont val="Calibri"/>
        <family val="2"/>
      </rPr>
      <t xml:space="preserve"> czerepanovii</t>
    </r>
    <r>
      <rPr>
        <sz val="11"/>
        <color theme="1"/>
        <rFont val="Calibri"/>
        <family val="2"/>
      </rPr>
      <t xml:space="preserve">
</t>
    </r>
  </si>
  <si>
    <t xml:space="preserve"> 0.4 * 0.4 m</t>
  </si>
  <si>
    <t>40 * 40 m (3 excl.); 60 * 60 m (1); 150 * 50 m (1)</t>
  </si>
  <si>
    <t>1 or 2</t>
  </si>
  <si>
    <r>
      <t xml:space="preserve">Empetrum nigrum </t>
    </r>
    <r>
      <rPr>
        <sz val="11"/>
        <color theme="1"/>
        <rFont val="Calibri"/>
        <family val="2"/>
      </rPr>
      <t>ssp.</t>
    </r>
    <r>
      <rPr>
        <i/>
        <sz val="11"/>
        <color theme="1"/>
        <rFont val="Calibri"/>
        <family val="2"/>
      </rPr>
      <t xml:space="preserve"> hermaphroditum</t>
    </r>
  </si>
  <si>
    <r>
      <t>"</t>
    </r>
    <r>
      <rPr>
        <i/>
        <sz val="11"/>
        <color theme="1"/>
        <rFont val="Calibri"/>
        <family val="2"/>
      </rPr>
      <t>Vaccinium myrtillus</t>
    </r>
    <r>
      <rPr>
        <sz val="11"/>
        <color theme="1"/>
        <rFont val="Calibri"/>
        <family val="2"/>
      </rPr>
      <t xml:space="preserve"> is common in location 1–3, but not in location 4a and 4b."</t>
    </r>
  </si>
  <si>
    <t>Outside exclosures ('grazed')</t>
  </si>
  <si>
    <t>Enclosures with manipulated cattle or elk densities</t>
  </si>
  <si>
    <t>p. 357</t>
  </si>
  <si>
    <t>Cervus elaphus, Lepus timidus</t>
  </si>
  <si>
    <r>
      <rPr>
        <i/>
        <sz val="11"/>
        <color theme="1"/>
        <rFont val="Calibri"/>
        <family val="2"/>
      </rPr>
      <t>Cervus nippon</t>
    </r>
    <r>
      <rPr>
        <sz val="11"/>
        <color theme="1"/>
        <rFont val="Calibri"/>
        <family val="2"/>
      </rPr>
      <t xml:space="preserve"> (introduced)</t>
    </r>
  </si>
  <si>
    <t>31-32</t>
  </si>
  <si>
    <t>Reenadinna yew-wood</t>
  </si>
  <si>
    <t>Camillan oakwood</t>
  </si>
  <si>
    <t>no./20 m2</t>
  </si>
  <si>
    <t>no./40 m2</t>
  </si>
  <si>
    <t>26-32</t>
  </si>
  <si>
    <t>&lt; 25 cm</t>
  </si>
  <si>
    <t>&gt; 25 cm, &lt; 3.2 cm DBH</t>
  </si>
  <si>
    <t>&lt; 3.2 cm DBH</t>
  </si>
  <si>
    <t>57-64</t>
  </si>
  <si>
    <t>Ilex aquifolium</t>
  </si>
  <si>
    <t xml:space="preserve">p. 2330 </t>
  </si>
  <si>
    <t>p. 305</t>
  </si>
  <si>
    <t>&lt; 10 cm, native species</t>
  </si>
  <si>
    <t>&lt; 10 cm, exotic species</t>
  </si>
  <si>
    <t>&gt; 10 cm, &lt; 4 cm DBH, native species</t>
  </si>
  <si>
    <t>&gt; 10 cm, &lt; 4 cm DBH, exotic species</t>
  </si>
  <si>
    <t>232.3 m2</t>
  </si>
  <si>
    <t>R.O. Peterson, unpublished</t>
  </si>
  <si>
    <t>all heights</t>
  </si>
  <si>
    <t>Sorbus americana</t>
  </si>
  <si>
    <t>2.0-2.5</t>
  </si>
  <si>
    <t>no./ 0.1 ha</t>
  </si>
  <si>
    <t>Corylus cornuta</t>
  </si>
  <si>
    <t>Populus balsamifera</t>
  </si>
  <si>
    <t>1949, 1982</t>
  </si>
  <si>
    <t>196, 644, 720 and 720 m2</t>
  </si>
  <si>
    <t>p. 106</t>
  </si>
  <si>
    <t>25 * 50 m</t>
  </si>
  <si>
    <t>p. 95</t>
  </si>
  <si>
    <t>Gap felling around half of the plots</t>
  </si>
  <si>
    <t>Burning</t>
  </si>
  <si>
    <t>No burning</t>
  </si>
  <si>
    <t>Data averaged across plots with/without gap felling</t>
  </si>
  <si>
    <t>Burning, gap felling</t>
  </si>
  <si>
    <t>No burning, no gap</t>
  </si>
  <si>
    <t>No burning, gap</t>
  </si>
  <si>
    <t>306 km2</t>
  </si>
  <si>
    <t>2 m radius</t>
  </si>
  <si>
    <t>1 m radius</t>
  </si>
  <si>
    <t>p. 2428</t>
  </si>
  <si>
    <t>10.4</t>
  </si>
  <si>
    <t>4.9</t>
  </si>
  <si>
    <t>Plants planted outside of 6 exclosures</t>
  </si>
  <si>
    <t>9 planted species</t>
  </si>
  <si>
    <t>p. 36</t>
  </si>
  <si>
    <t>Two exclosures were constructed in the summer of 2005, nine in winter 2009 and four in winter 2010</t>
  </si>
  <si>
    <t>Height &gt; 20 cm</t>
  </si>
  <si>
    <t>Height &gt; 140 cm</t>
  </si>
  <si>
    <t>Height &gt; 60 cm</t>
  </si>
  <si>
    <t>p. 40</t>
  </si>
  <si>
    <t>p. 43</t>
  </si>
  <si>
    <t>no./144 m2?</t>
  </si>
  <si>
    <t>Dama dama</t>
  </si>
  <si>
    <t>&gt; 0.15 m, &lt; 2.5 cm DBH</t>
  </si>
  <si>
    <t>60 * 60 m</t>
  </si>
  <si>
    <t>Shoots</t>
  </si>
  <si>
    <t>Peromyscus leucopus</t>
  </si>
  <si>
    <t>Red deer, deciduous forest</t>
  </si>
  <si>
    <t>Red deer, pine forest</t>
  </si>
  <si>
    <t>Dominating herbivore; stand type</t>
  </si>
  <si>
    <r>
      <rPr>
        <i/>
        <sz val="11"/>
        <color theme="1"/>
        <rFont val="Calibri"/>
        <family val="2"/>
      </rPr>
      <t>Cervus elaphus, Capreolus capreolus, Lepus timidus,</t>
    </r>
    <r>
      <rPr>
        <sz val="11"/>
        <color theme="1"/>
        <rFont val="Calibri"/>
        <family val="2"/>
      </rPr>
      <t xml:space="preserve"> rodents</t>
    </r>
  </si>
  <si>
    <r>
      <rPr>
        <i/>
        <sz val="11"/>
        <color theme="1"/>
        <rFont val="Calibri"/>
        <family val="2"/>
      </rPr>
      <t xml:space="preserve">Capreolus capreolus, Alces alces, Lepus timidus, </t>
    </r>
    <r>
      <rPr>
        <sz val="11"/>
        <color theme="1"/>
        <rFont val="Calibri"/>
        <family val="2"/>
      </rPr>
      <t>rodents</t>
    </r>
  </si>
  <si>
    <r>
      <t xml:space="preserve">Betula </t>
    </r>
    <r>
      <rPr>
        <sz val="11"/>
        <color theme="1"/>
        <rFont val="Calibri"/>
        <family val="2"/>
      </rPr>
      <t>spp</t>
    </r>
    <r>
      <rPr>
        <i/>
        <sz val="11"/>
        <color theme="1"/>
        <rFont val="Calibri"/>
        <family val="2"/>
      </rPr>
      <t>.</t>
    </r>
  </si>
  <si>
    <t>2006-09, 2010-13</t>
  </si>
  <si>
    <t>intercepts</t>
  </si>
  <si>
    <t>N. Stroh, C. Baltzinger, J.-L. Martin</t>
  </si>
  <si>
    <t>25 m2</t>
  </si>
  <si>
    <t>Odocoileus hemionus sitchensis</t>
  </si>
  <si>
    <t>Thuja plicata</t>
  </si>
  <si>
    <t>&lt; 1.5 m</t>
  </si>
  <si>
    <t>p. 3974</t>
  </si>
  <si>
    <t>Tsuga heterophylla</t>
  </si>
  <si>
    <t>10 seedlings in each subplot</t>
  </si>
  <si>
    <t>p. 3976</t>
  </si>
  <si>
    <t>0.3-3.0 m</t>
  </si>
  <si>
    <t>p. 217</t>
  </si>
  <si>
    <t>20 * 20 m - 20 * 80 m</t>
  </si>
  <si>
    <t>Equisetum arvense, E. hyemale, E. variegatum, Calamagrostis canadensis, Epilobium angustifolium, Pyrola asarifolia, Solidago canadensis, Spiranthes romanzoffiana, Zygadenus elegans</t>
  </si>
  <si>
    <t>50 * 50 m</t>
  </si>
  <si>
    <r>
      <rPr>
        <i/>
        <sz val="11"/>
        <color theme="1"/>
        <rFont val="Calibri"/>
        <family val="2"/>
      </rPr>
      <t xml:space="preserve">Acer </t>
    </r>
    <r>
      <rPr>
        <sz val="11"/>
        <color theme="1"/>
        <rFont val="Calibri"/>
        <family val="2"/>
      </rPr>
      <t>spp.,</t>
    </r>
    <r>
      <rPr>
        <i/>
        <sz val="11"/>
        <color theme="1"/>
        <rFont val="Calibri"/>
        <family val="2"/>
      </rPr>
      <t xml:space="preserve"> Quercus </t>
    </r>
    <r>
      <rPr>
        <sz val="11"/>
        <color theme="1"/>
        <rFont val="Calibri"/>
        <family val="2"/>
      </rPr>
      <t>spp.</t>
    </r>
  </si>
  <si>
    <t>Seedlings (&gt; 20 cm, &lt; 2.54 cm DBH)</t>
  </si>
  <si>
    <t>p. 353</t>
  </si>
  <si>
    <t>Saplings (&gt; 140 cm, 2.5–12.7 cm DBH)</t>
  </si>
  <si>
    <t>Figure 8c</t>
  </si>
  <si>
    <t xml:space="preserve">Data for clearcut parts of plots omitted </t>
  </si>
  <si>
    <t>20 * 2</t>
  </si>
  <si>
    <t>Stems with reproductive structures</t>
  </si>
  <si>
    <r>
      <t xml:space="preserve">Rubus </t>
    </r>
    <r>
      <rPr>
        <sz val="11"/>
        <color theme="1"/>
        <rFont val="Calibri"/>
        <family val="2"/>
      </rPr>
      <t>spp.</t>
    </r>
  </si>
  <si>
    <t>Glauer Tal</t>
  </si>
  <si>
    <t>p. 202</t>
  </si>
  <si>
    <r>
      <rPr>
        <i/>
        <sz val="11"/>
        <color theme="1"/>
        <rFont val="Calibri"/>
        <family val="2"/>
      </rPr>
      <t xml:space="preserve">Quercus </t>
    </r>
    <r>
      <rPr>
        <sz val="11"/>
        <color theme="1"/>
        <rFont val="Calibri"/>
        <family val="2"/>
      </rPr>
      <t>spp.,</t>
    </r>
    <r>
      <rPr>
        <i/>
        <sz val="11"/>
        <color theme="1"/>
        <rFont val="Calibri"/>
        <family val="2"/>
      </rPr>
      <t xml:space="preserve"> Acer saccharum</t>
    </r>
  </si>
  <si>
    <t>p. 242</t>
  </si>
  <si>
    <t>1.05-28.3 ha</t>
  </si>
  <si>
    <t>Betula pendula, B. pubescens</t>
  </si>
  <si>
    <t>63-87</t>
  </si>
  <si>
    <t>10 or more</t>
  </si>
  <si>
    <t>Wardle DA, Barker GM, Yeates GW, Bonner KI, Ghani A</t>
  </si>
  <si>
    <t>Mostly about 400 m2</t>
  </si>
  <si>
    <t>13-38</t>
  </si>
  <si>
    <t>Various</t>
  </si>
  <si>
    <t>7-192</t>
  </si>
  <si>
    <t>35-1300</t>
  </si>
  <si>
    <t>0-2 m</t>
  </si>
  <si>
    <t>0-0.1 m</t>
  </si>
  <si>
    <t>In litter and humus</t>
  </si>
  <si>
    <t>Figure 10</t>
  </si>
  <si>
    <t>0.25 ha</t>
  </si>
  <si>
    <t>1991, 2008</t>
  </si>
  <si>
    <t>Populus tremuloides, Betula papyrifera, Abies balsamea, Picea glauca</t>
  </si>
  <si>
    <t>p. 224</t>
  </si>
  <si>
    <t>Fraxinus nigra</t>
  </si>
  <si>
    <t>30 or 50</t>
  </si>
  <si>
    <t>Pairs of plots located at both sides of a border fence</t>
  </si>
  <si>
    <t>Grazed side of border fence</t>
  </si>
  <si>
    <t>Ungrazed side of border fence</t>
  </si>
  <si>
    <t>faecal groups/ha</t>
  </si>
  <si>
    <t>48-100</t>
  </si>
  <si>
    <t>Livestock (not specified)</t>
  </si>
  <si>
    <t>12 * 12 m</t>
  </si>
  <si>
    <t>Pennsylvania/New Jersey</t>
  </si>
  <si>
    <t>Data provided by first author</t>
  </si>
  <si>
    <t>Oldén A ; Raatikainen K J; Tervonen K ; Halme P</t>
  </si>
  <si>
    <t>2012 or 2013</t>
  </si>
  <si>
    <t>2 * 2 m</t>
  </si>
  <si>
    <t>Frequency of clipped shoots</t>
  </si>
  <si>
    <t>Sheep, horses</t>
  </si>
  <si>
    <t>2-17 ha</t>
  </si>
  <si>
    <t>Central Finland</t>
  </si>
  <si>
    <t>Grazing continued</t>
  </si>
  <si>
    <t>Grazing abandoned</t>
  </si>
  <si>
    <t>Pine</t>
  </si>
  <si>
    <t>Spruce</t>
  </si>
  <si>
    <t>Birch</t>
  </si>
  <si>
    <t>2.9-15.4 ha</t>
  </si>
  <si>
    <t>Data from H1, not from H2 as stated under Figure 3</t>
  </si>
  <si>
    <t>Validity</t>
  </si>
  <si>
    <t>Transplanted seedlings</t>
  </si>
  <si>
    <t>Presence of invasive earthworms</t>
  </si>
  <si>
    <t>Invaded area</t>
  </si>
  <si>
    <t>Non-invaded area</t>
  </si>
  <si>
    <t>1250 m2</t>
  </si>
  <si>
    <t>Sample sizes provided by first author</t>
  </si>
  <si>
    <t>Type of deviance not stated, SE assumed</t>
  </si>
  <si>
    <t>n assumed to be 8, since fencing effects were pooled across other treatments (restoration or Alliaria removal)</t>
  </si>
  <si>
    <t xml:space="preserve">n assumed to be 8, since fencing effects were pooled across restoration treatments. Very difficult to extract correct SE - bars not readable in some cases. </t>
  </si>
  <si>
    <t>n assumed to be 8, since fencing effects were pooled across restoration treatments</t>
  </si>
  <si>
    <t>Individual stumps measured</t>
  </si>
  <si>
    <t>Individual stump</t>
  </si>
  <si>
    <t>Subplot</t>
  </si>
  <si>
    <t>1 * 10 m</t>
  </si>
  <si>
    <t>Type of deviance not stated, SE assumed. Error bars not visible, maximum size assumed.</t>
  </si>
  <si>
    <t>50-60 * 40 m</t>
  </si>
  <si>
    <t>4-5</t>
  </si>
  <si>
    <t>Annual census</t>
  </si>
  <si>
    <t>&lt; 7.5 cm DBH</t>
  </si>
  <si>
    <t>31-55</t>
  </si>
  <si>
    <t>Trap</t>
  </si>
  <si>
    <t>Calculated SD</t>
  </si>
  <si>
    <t>cattle days / ha</t>
  </si>
  <si>
    <t>elk days / ha</t>
  </si>
  <si>
    <t>Grazed enclosures</t>
  </si>
  <si>
    <t>Ungrazed exclosure</t>
  </si>
  <si>
    <t>Type of deviance not stated, 95% CI assumed</t>
  </si>
  <si>
    <t>SE assumed to refer to pseudoreplicated subplots</t>
  </si>
  <si>
    <t>von Oheimb et al. (2003)</t>
  </si>
  <si>
    <t>roe deer/km2</t>
  </si>
  <si>
    <t>30-60</t>
  </si>
  <si>
    <t>Inside exclosures</t>
  </si>
  <si>
    <t>Metsälaidunnuksen vaikutukset maakiitäjäisten (Coleoptera: Carabidae) ja juoksuhämähäkkien (Aranae: Lycosidae) yhteisörakenteeseen Taivalkoskella</t>
  </si>
  <si>
    <t>Lumolaidun - Maisemalaiduntaminen luonnon monimuotoisuuden lisääjänä - tasapaino monimuotoisuuden ja tuottavuuden välillätsä- ja niittylaitumilla</t>
  </si>
  <si>
    <t>Traps</t>
  </si>
  <si>
    <t>40 * 20 m</t>
  </si>
  <si>
    <t>Grazing year-round</t>
  </si>
  <si>
    <t>0.2-0.6</t>
  </si>
  <si>
    <t>cattle / ha</t>
  </si>
  <si>
    <t>Ympärivuotisen ja perinteisen laidunnuksen vaikutukset Taivalkosken metsälaitumien kasvillisuuteen ja maisemaan</t>
  </si>
  <si>
    <t>Possibly some harvesting</t>
  </si>
  <si>
    <t>Seasonality of grazing</t>
  </si>
  <si>
    <t>Year round</t>
  </si>
  <si>
    <t>Summer only</t>
  </si>
  <si>
    <t>Summer grazing</t>
  </si>
  <si>
    <t>0.2-2.0</t>
  </si>
  <si>
    <t>App. 1-3</t>
  </si>
  <si>
    <t>1 *1 m</t>
  </si>
  <si>
    <t>Laidunnuksen vaikutus maakiitäjäislajistoon Tohmajärven laidunkokeessa</t>
  </si>
  <si>
    <t>Kasvillisuus Tohmajärven metsä- ja niittylaitumilla 1994-2004</t>
  </si>
  <si>
    <t>Betula spp., Pinus sylvestris, Alnus spp.; Picea abies</t>
  </si>
  <si>
    <t>&lt; 50</t>
  </si>
  <si>
    <t>0.2-0.3</t>
  </si>
  <si>
    <t>p. 163</t>
  </si>
  <si>
    <t>Birch stand</t>
  </si>
  <si>
    <t>Mixed forest</t>
  </si>
  <si>
    <t>no./plot?</t>
  </si>
  <si>
    <t>no./plot day?</t>
  </si>
  <si>
    <t>Table S2</t>
  </si>
  <si>
    <t>Trillium sessile</t>
  </si>
  <si>
    <t>Autumn</t>
  </si>
  <si>
    <t>Creekside trail</t>
  </si>
  <si>
    <t>Quarry South</t>
  </si>
  <si>
    <t>Table A2</t>
  </si>
  <si>
    <t>BACI data recorded as CI (baseline subtracted)</t>
  </si>
  <si>
    <t>1 * 0.5 m</t>
  </si>
  <si>
    <t>Planted seedlings</t>
  </si>
  <si>
    <t>Timber harvesting &lt; 3 years before intervention</t>
  </si>
  <si>
    <t>Quercus alba</t>
  </si>
  <si>
    <t>fraction</t>
  </si>
  <si>
    <t>Quercus shumardii</t>
  </si>
  <si>
    <t>Y</t>
  </si>
  <si>
    <t>SE refers to pseudoreplicated subplots</t>
  </si>
  <si>
    <t>BACI data recorded as CI</t>
  </si>
  <si>
    <t>V. G. Nessing and S. Zerbe</t>
  </si>
  <si>
    <t>Wild und Waldvegetation - Ergebnisse des Monitorings im Biosphärenreservat Schorfheide-Chorin (Brandenburg) nach 6 Jahren</t>
  </si>
  <si>
    <t>177-185</t>
  </si>
  <si>
    <t>14 to 41</t>
  </si>
  <si>
    <t>Schorfheide-Chorin Biosphere Reserve</t>
  </si>
  <si>
    <t>50-90</t>
  </si>
  <si>
    <t>p. 178</t>
  </si>
  <si>
    <t>21 or more</t>
  </si>
  <si>
    <t>Figs. 3-5</t>
  </si>
  <si>
    <t>total</t>
  </si>
  <si>
    <t>0.25-0.7 m</t>
  </si>
  <si>
    <t>0.7-1.3 m</t>
  </si>
  <si>
    <t>&gt; 1.3 m</t>
  </si>
  <si>
    <t>App. C</t>
  </si>
  <si>
    <t>no./50 ft line</t>
  </si>
  <si>
    <t>0.574-0.84 ha</t>
  </si>
  <si>
    <t>Lepidoptera (larvae)</t>
  </si>
  <si>
    <r>
      <t xml:space="preserve">Quercus robur </t>
    </r>
    <r>
      <rPr>
        <sz val="11"/>
        <color theme="1"/>
        <rFont val="Calibri"/>
        <family val="2"/>
      </rPr>
      <t>and</t>
    </r>
    <r>
      <rPr>
        <i/>
        <sz val="11"/>
        <color theme="1"/>
        <rFont val="Calibri"/>
        <family val="2"/>
      </rPr>
      <t xml:space="preserve"> Q. petraea</t>
    </r>
  </si>
  <si>
    <t>Spiders (Araneida)</t>
  </si>
  <si>
    <t>Spiders (Araneae)</t>
  </si>
  <si>
    <r>
      <t>Trees, coniferous (</t>
    </r>
    <r>
      <rPr>
        <i/>
        <sz val="11"/>
        <color theme="1"/>
        <rFont val="Calibri"/>
        <family val="2"/>
      </rPr>
      <t>Picea abies, Pinus sylvestris</t>
    </r>
    <r>
      <rPr>
        <sz val="11"/>
        <color theme="1"/>
        <rFont val="Calibri"/>
        <family val="2"/>
      </rPr>
      <t>)</t>
    </r>
  </si>
  <si>
    <t>Lepidoptera (butterflies)</t>
  </si>
  <si>
    <t>Field-layer vegetation</t>
  </si>
  <si>
    <t xml:space="preserve">Field-layer vegetation preferring shade </t>
  </si>
  <si>
    <t>Field-layer vegetation preferring mixed (shady and open) habitats</t>
  </si>
  <si>
    <t>Field-layer vegetation preferring open habitats</t>
  </si>
  <si>
    <t>Field-layer vegetation preferring N-poor soils</t>
  </si>
  <si>
    <t>Field-layer vegetation preferring N-rich soils</t>
  </si>
  <si>
    <t>Field-layer vegetation preferring half-dry soils</t>
  </si>
  <si>
    <t>Field-layer vegetation preferring dry soils</t>
  </si>
  <si>
    <t>Field-layer vegetation preferring wet soils</t>
  </si>
  <si>
    <t>Field-layer vegetation ("herb layer vegetation")</t>
  </si>
  <si>
    <t>Ground-layer vegetation</t>
  </si>
  <si>
    <t>Bryophytes (ground-layer)</t>
  </si>
  <si>
    <t>Bryophytes (mosses)</t>
  </si>
  <si>
    <t>Bryophytes (moss layer)</t>
  </si>
  <si>
    <t>Understorey vegetation ("undergrowth layer")</t>
  </si>
  <si>
    <t>Understorey vegetation (browse-layer plants)</t>
  </si>
  <si>
    <t>Field-layer vegetation, total</t>
  </si>
  <si>
    <t>Vegetation, exotic (garden escapes)</t>
  </si>
  <si>
    <t>Graminoids ("grass and sedge")</t>
  </si>
  <si>
    <t>Grasses (+moss)</t>
  </si>
  <si>
    <t>U</t>
  </si>
  <si>
    <t>C</t>
  </si>
  <si>
    <t>B</t>
  </si>
  <si>
    <t>Vegetation (all, incl. mid- and overstorey), native</t>
  </si>
  <si>
    <t>CD</t>
  </si>
  <si>
    <t>Ground-layer vegetation (mainly grasses), &lt; 0.1 m</t>
  </si>
  <si>
    <t>Ground layer vegetation (mainly grasses), 0.1-0.2 m</t>
  </si>
  <si>
    <t>Field-layer vegetation ("ground layer vegetation"), 0.2-0.7 m</t>
  </si>
  <si>
    <t>AB</t>
  </si>
  <si>
    <t>BC</t>
  </si>
  <si>
    <t>ABC</t>
  </si>
  <si>
    <t>Field-layer vegetation, 0.1-0.5 m</t>
  </si>
  <si>
    <t>Field-layer vegetation, 0.5-2 m</t>
  </si>
  <si>
    <t>A</t>
  </si>
  <si>
    <t>Taxus canadensis</t>
  </si>
  <si>
    <t>BCD</t>
  </si>
  <si>
    <t>Trees, all</t>
  </si>
  <si>
    <t>Trees, palatable</t>
  </si>
  <si>
    <r>
      <rPr>
        <i/>
        <sz val="11"/>
        <color theme="1"/>
        <rFont val="Calibri"/>
        <family val="2"/>
      </rPr>
      <t xml:space="preserve">Quercus robur </t>
    </r>
    <r>
      <rPr>
        <sz val="11"/>
        <color theme="1"/>
        <rFont val="Calibri"/>
        <family val="2"/>
      </rPr>
      <t>and</t>
    </r>
    <r>
      <rPr>
        <i/>
        <sz val="11"/>
        <color theme="1"/>
        <rFont val="Calibri"/>
        <family val="2"/>
      </rPr>
      <t xml:space="preserve"> Q. petraea </t>
    </r>
    <r>
      <rPr>
        <sz val="11"/>
        <color theme="1"/>
        <rFont val="Calibri"/>
        <family val="2"/>
      </rPr>
      <t>(planted)</t>
    </r>
  </si>
  <si>
    <t>Understorey vegetation ("groundcover vegetation"), native</t>
  </si>
  <si>
    <t>Understorey vegetation ("groundcover vegetation"), exotic</t>
  </si>
  <si>
    <t>Understorey vegetation ("plants &lt; 2 m")</t>
  </si>
  <si>
    <t>Field- and ground-layer vegetation</t>
  </si>
  <si>
    <t>Field- and ground-layer vegetation ("ground vegetation")</t>
  </si>
  <si>
    <t>Field- and ground-layer vegetation ("ground layer vegetation"), &lt; 0.5 m</t>
  </si>
  <si>
    <t>Field- and ground-layer vegetation ("understorey plants"), native</t>
  </si>
  <si>
    <t>Spiders, all</t>
  </si>
  <si>
    <t>Spiders, forest specialists</t>
  </si>
  <si>
    <t xml:space="preserve">Understorey vegetation, all </t>
  </si>
  <si>
    <t>Understorey vegetation, native (except bryophytes)</t>
  </si>
  <si>
    <t>Field- and ground-layer vegetation ("understorey")</t>
  </si>
  <si>
    <t>&gt; 25 cm</t>
  </si>
  <si>
    <t>Field- and ground-layer vegetation, all ("total forest-floor")</t>
  </si>
  <si>
    <t>Field- and ground-layer vegetation, palatable</t>
  </si>
  <si>
    <t>Field- and ground-layer vegetation, non-palatable</t>
  </si>
  <si>
    <t>Understorey vascular plants, native</t>
  </si>
  <si>
    <t>Understorey vascular plants, exotic</t>
  </si>
  <si>
    <t>Field-layer vegetation ("herbaceous layer") except trees</t>
  </si>
  <si>
    <t>Understorey vegetation except trees</t>
  </si>
  <si>
    <t>Understorey vegetation &gt; 20 cm, summer</t>
  </si>
  <si>
    <t>Understorey vegetation &gt; 60 cm, summer</t>
  </si>
  <si>
    <t>Understorey vegetation &gt; 140 cm, summer</t>
  </si>
  <si>
    <t>Field- and ground-layer vegetation, spring</t>
  </si>
  <si>
    <t>Vegetation, all (incl. mosses and lichens)</t>
  </si>
  <si>
    <t>Vascular plants (all)</t>
  </si>
  <si>
    <r>
      <t>Field-layer vascular plants commonly grazed by deer (</t>
    </r>
    <r>
      <rPr>
        <i/>
        <sz val="11"/>
        <color theme="1"/>
        <rFont val="Calibri"/>
        <family val="2"/>
      </rPr>
      <t xml:space="preserve">Anaphalis margaritacea, Aster </t>
    </r>
    <r>
      <rPr>
        <sz val="11"/>
        <color theme="1"/>
        <rFont val="Calibri"/>
        <family val="2"/>
      </rPr>
      <t>spp.,</t>
    </r>
    <r>
      <rPr>
        <i/>
        <sz val="11"/>
        <color theme="1"/>
        <rFont val="Calibri"/>
        <family val="2"/>
      </rPr>
      <t xml:space="preserve"> Cerastium vulgare, Clintonia borealis, Conioselinum chinense, Epilobium angustifolium, Geum macrophyllum, Gnaphalium uliginosum, Hieracium </t>
    </r>
    <r>
      <rPr>
        <sz val="11"/>
        <color theme="1"/>
        <rFont val="Calibri"/>
        <family val="2"/>
      </rPr>
      <t>spp.,</t>
    </r>
    <r>
      <rPr>
        <i/>
        <sz val="11"/>
        <color theme="1"/>
        <rFont val="Calibri"/>
        <family val="2"/>
      </rPr>
      <t xml:space="preserve"> Maianthemum canadensis, Petasites </t>
    </r>
    <r>
      <rPr>
        <sz val="11"/>
        <color theme="1"/>
        <rFont val="Calibri"/>
        <family val="2"/>
      </rPr>
      <t xml:space="preserve">spp., </t>
    </r>
    <r>
      <rPr>
        <i/>
        <sz val="11"/>
        <color theme="1"/>
        <rFont val="Calibri"/>
        <family val="2"/>
      </rPr>
      <t xml:space="preserve">Prenanthes </t>
    </r>
    <r>
      <rPr>
        <sz val="11"/>
        <color theme="1"/>
        <rFont val="Calibri"/>
        <family val="2"/>
      </rPr>
      <t>spp.,</t>
    </r>
    <r>
      <rPr>
        <i/>
        <sz val="11"/>
        <color theme="1"/>
        <rFont val="Calibri"/>
        <family val="2"/>
      </rPr>
      <t xml:space="preserve"> Ranunculus acris, Senecio </t>
    </r>
    <r>
      <rPr>
        <sz val="11"/>
        <color theme="1"/>
        <rFont val="Calibri"/>
        <family val="2"/>
      </rPr>
      <t>spp.,</t>
    </r>
    <r>
      <rPr>
        <i/>
        <sz val="11"/>
        <color theme="1"/>
        <rFont val="Calibri"/>
        <family val="2"/>
      </rPr>
      <t xml:space="preserve"> Streptopus roseus, Rubus idaeus, Rubus </t>
    </r>
    <r>
      <rPr>
        <sz val="11"/>
        <color theme="1"/>
        <rFont val="Calibri"/>
        <family val="2"/>
      </rPr>
      <t>spp.,</t>
    </r>
    <r>
      <rPr>
        <i/>
        <sz val="11"/>
        <color theme="1"/>
        <rFont val="Calibri"/>
        <family val="2"/>
      </rPr>
      <t xml:space="preserve"> Taraxacum officinale, Trientalis borealis, Vaccinium</t>
    </r>
    <r>
      <rPr>
        <sz val="11"/>
        <color theme="1"/>
        <rFont val="Calibri"/>
        <family val="2"/>
      </rPr>
      <t>)</t>
    </r>
  </si>
  <si>
    <t>Non-woody plants</t>
  </si>
  <si>
    <t>Woody plants, field-layer</t>
  </si>
  <si>
    <t>Woody plants, ground-layer</t>
  </si>
  <si>
    <t>Non-woody plants, ground-layer</t>
  </si>
  <si>
    <t>Non-woody plants, field-layer</t>
  </si>
  <si>
    <t>Herbs/forbs</t>
  </si>
  <si>
    <t>Herbs/forbs, native</t>
  </si>
  <si>
    <t>Herbs/forbs, exotic</t>
  </si>
  <si>
    <t>Herbs/forbs, annuals</t>
  </si>
  <si>
    <t>Herbs/forbs, summer perennials</t>
  </si>
  <si>
    <t>Herbs/forbs, spring perennials</t>
  </si>
  <si>
    <t>Herbs/forbs, small spring-flowering</t>
  </si>
  <si>
    <t>Herbs/forbs, small summer-flowering</t>
  </si>
  <si>
    <t>Herbs/forbs, large spring-flowering</t>
  </si>
  <si>
    <t>Herbs/forbs, large summer-flowering</t>
  </si>
  <si>
    <t>Herbs/forbs, annual</t>
  </si>
  <si>
    <t>Herbs/forbs, perennial</t>
  </si>
  <si>
    <t>Herbs/forbs, 9 perennial species</t>
  </si>
  <si>
    <t>Non-woody plants, annual</t>
  </si>
  <si>
    <t>Non-woody plants, perennial</t>
  </si>
  <si>
    <t>Non-woody plants, native</t>
  </si>
  <si>
    <t>Non-woody plants, exotic</t>
  </si>
  <si>
    <t>&lt;0.3 m</t>
  </si>
  <si>
    <t>&lt;0.1 m</t>
  </si>
  <si>
    <t>0.1-0.3 m</t>
  </si>
  <si>
    <t>App. 3</t>
  </si>
  <si>
    <t>Cover change (from time of exclosure)</t>
  </si>
  <si>
    <t>Trees, broadleaf</t>
  </si>
  <si>
    <r>
      <t xml:space="preserve">Trees, broadleaf except </t>
    </r>
    <r>
      <rPr>
        <i/>
        <sz val="11"/>
        <color theme="1"/>
        <rFont val="Calibri"/>
        <family val="2"/>
      </rPr>
      <t>Quercus</t>
    </r>
    <r>
      <rPr>
        <sz val="11"/>
        <color theme="1"/>
        <rFont val="Calibri"/>
        <family val="2"/>
      </rPr>
      <t xml:space="preserve"> (Acer platanoides, Alnus glutinos, Betula spp., Carpinus betulus, Fagus sylvatica, Fraxinus excelsior, Malus sylvestris, Populus tremula, Prunus avium, Salix caprea, Sorbus aucuparia, Sorbus intermedia, Tilia cordata, Ulmus glabra)</t>
    </r>
  </si>
  <si>
    <t>Fraction</t>
  </si>
  <si>
    <t>Frequency</t>
  </si>
  <si>
    <t>Crown volume index</t>
  </si>
  <si>
    <t>Height, mean</t>
  </si>
  <si>
    <t>Density, relative</t>
  </si>
  <si>
    <t>Species diversity (Shannon index)</t>
  </si>
  <si>
    <t>Field- and ground-layer vascular plants</t>
  </si>
  <si>
    <t>Coniferous; mixed; broadleaf</t>
  </si>
  <si>
    <t>Viitasaari</t>
  </si>
  <si>
    <t>pines/ha (1993)</t>
  </si>
  <si>
    <t>170-240</t>
  </si>
  <si>
    <t>Clark State Forest; Lilly Dickey Woods; Moores Creek Woods; Morgan Monroe State Forest</t>
  </si>
  <si>
    <t>Urewera</t>
  </si>
  <si>
    <t>260-1130</t>
  </si>
  <si>
    <t>Dairymen’s Club</t>
  </si>
  <si>
    <t>Acer saccharum, Tsuga canadensis, Betula alleghaniensis</t>
  </si>
  <si>
    <t>Finger Lakes</t>
  </si>
  <si>
    <t>Lower Saxony</t>
  </si>
  <si>
    <t>Göttinger Wald</t>
  </si>
  <si>
    <t>300-420</t>
  </si>
  <si>
    <t>Pureora Forest Park</t>
  </si>
  <si>
    <t>Manawatu-Wanganui</t>
  </si>
  <si>
    <t>Hawke's Bay</t>
  </si>
  <si>
    <t>540-940</t>
  </si>
  <si>
    <t>Beilschmiedia tawa, Pseudowintera colorata</t>
  </si>
  <si>
    <t>trees/ha (dbh &gt; 5 cm)</t>
  </si>
  <si>
    <t>Populus tremuloides, Pseudotsuga menziesii, Abies concolor, Pinus ponderosa, Pinus monticola</t>
  </si>
  <si>
    <t>Auckland</t>
  </si>
  <si>
    <t>Kaipara spit</t>
  </si>
  <si>
    <t>0-100</t>
  </si>
  <si>
    <t>Kunzea ericoides</t>
  </si>
  <si>
    <t>13-27</t>
  </si>
  <si>
    <t>Tingvoll</t>
  </si>
  <si>
    <t>Graham Island</t>
  </si>
  <si>
    <t>Thuja plicata, Tsuga heterophylla, Picea sitchensis</t>
  </si>
  <si>
    <t>Pinus sylvestris, Betula pendula, Picea abies</t>
  </si>
  <si>
    <t>Acer</t>
  </si>
  <si>
    <t>Symmetric magnitude/Y values</t>
  </si>
  <si>
    <t>NO</t>
  </si>
  <si>
    <t>Langdon 2001</t>
  </si>
  <si>
    <t xml:space="preserve">22-28 </t>
  </si>
  <si>
    <t>11.5-18</t>
  </si>
  <si>
    <t>Quercus prinus</t>
  </si>
  <si>
    <t>Ulmus americana</t>
  </si>
  <si>
    <t>20–140 cm</t>
  </si>
  <si>
    <t>Fire, canopy gaps</t>
  </si>
  <si>
    <t>Meleagris gallopavo, Procyon lotor</t>
  </si>
  <si>
    <t>p. 6</t>
  </si>
  <si>
    <t>Supplement -Nuttle T, Royo AA, Adams MB, Carson WP (2013) Data from: Historic disturbance regimes promote tree diversity only under low browsing regimes in eastern deciduous forest. Dryad Digital Repository. http://dx.doi.org/10.5061/dryad.sq633</t>
  </si>
  <si>
    <t>Capreolus capreolus, Cervus elaphus, Dama dama, Sus scrofa</t>
  </si>
  <si>
    <t>White tailed deer (1=Odocoileus sp, 2= Odocoileus sp with other species)</t>
  </si>
  <si>
    <r>
      <rPr>
        <i/>
        <sz val="11"/>
        <rFont val="Calibri"/>
        <family val="2"/>
      </rPr>
      <t>Sus scrofa</t>
    </r>
    <r>
      <rPr>
        <sz val="11"/>
        <rFont val="Calibri"/>
        <family val="2"/>
      </rPr>
      <t xml:space="preserve">, other </t>
    </r>
    <r>
      <rPr>
        <i/>
        <sz val="11"/>
        <rFont val="Calibri"/>
        <family val="2"/>
      </rPr>
      <t>Cervus</t>
    </r>
  </si>
  <si>
    <r>
      <rPr>
        <i/>
        <sz val="11"/>
        <rFont val="Calibri"/>
        <family val="2"/>
      </rPr>
      <t>Acer saccharum, Tilia americana, Ulmus</t>
    </r>
    <r>
      <rPr>
        <sz val="11"/>
        <rFont val="Calibri"/>
        <family val="2"/>
      </rPr>
      <t xml:space="preserve"> spp.</t>
    </r>
  </si>
  <si>
    <r>
      <t xml:space="preserve">Trillium cernuum </t>
    </r>
    <r>
      <rPr>
        <sz val="11"/>
        <rFont val="Calibri"/>
        <family val="2"/>
      </rPr>
      <t>and</t>
    </r>
    <r>
      <rPr>
        <i/>
        <sz val="11"/>
        <rFont val="Calibri"/>
        <family val="2"/>
      </rPr>
      <t xml:space="preserve"> T. flexipes</t>
    </r>
  </si>
  <si>
    <r>
      <t>Effects of invasive Amur honeysuckle (</t>
    </r>
    <r>
      <rPr>
        <i/>
        <sz val="11"/>
        <rFont val="Calibri"/>
        <family val="2"/>
      </rPr>
      <t>Lonicera maackii</t>
    </r>
    <r>
      <rPr>
        <sz val="11"/>
        <rFont val="Calibri"/>
        <family val="2"/>
      </rPr>
      <t>) and white-tailed deer (</t>
    </r>
    <r>
      <rPr>
        <i/>
        <sz val="11"/>
        <rFont val="Calibri"/>
        <family val="2"/>
      </rPr>
      <t>Odocoileus virginianus</t>
    </r>
    <r>
      <rPr>
        <sz val="11"/>
        <rFont val="Calibri"/>
        <family val="2"/>
      </rPr>
      <t>) on litter-dwelling arthropod communities</t>
    </r>
  </si>
  <si>
    <r>
      <t>Amur honeysuckle (</t>
    </r>
    <r>
      <rPr>
        <i/>
        <sz val="11"/>
        <rFont val="Calibri"/>
        <family val="2"/>
      </rPr>
      <t>Lonicera maackii</t>
    </r>
    <r>
      <rPr>
        <sz val="11"/>
        <rFont val="Calibri"/>
        <family val="2"/>
      </rPr>
      <t>)</t>
    </r>
  </si>
  <si>
    <r>
      <t>Individual and interactive effects of Amur honeysuckle (</t>
    </r>
    <r>
      <rPr>
        <i/>
        <sz val="11"/>
        <rFont val="Calibri"/>
        <family val="2"/>
      </rPr>
      <t>Lonicera maackii</t>
    </r>
    <r>
      <rPr>
        <sz val="11"/>
        <rFont val="Calibri"/>
        <family val="2"/>
      </rPr>
      <t>) and white-tailed deer (</t>
    </r>
    <r>
      <rPr>
        <i/>
        <sz val="11"/>
        <rFont val="Calibri"/>
        <family val="2"/>
      </rPr>
      <t>Odocoileus virginianus</t>
    </r>
    <r>
      <rPr>
        <sz val="11"/>
        <rFont val="Calibri"/>
        <family val="2"/>
      </rPr>
      <t>) on herbs in a deciduous forest in the eastern United States</t>
    </r>
  </si>
  <si>
    <r>
      <t xml:space="preserve">Removal/no removal of </t>
    </r>
    <r>
      <rPr>
        <i/>
        <sz val="11"/>
        <rFont val="Calibri"/>
        <family val="2"/>
      </rPr>
      <t>Alliaria</t>
    </r>
    <r>
      <rPr>
        <sz val="11"/>
        <rFont val="Calibri"/>
        <family val="2"/>
      </rPr>
      <t xml:space="preserve"> - data recorded across these treatments</t>
    </r>
  </si>
  <si>
    <r>
      <t xml:space="preserve">Removal/no removal of </t>
    </r>
    <r>
      <rPr>
        <i/>
        <sz val="11"/>
        <rFont val="Calibri"/>
        <family val="2"/>
      </rPr>
      <t>Alliaria</t>
    </r>
    <r>
      <rPr>
        <sz val="11"/>
        <rFont val="Calibri"/>
        <family val="2"/>
      </rPr>
      <t xml:space="preserve"> and restoration/no restoration of native plants - data recorded across these treatments</t>
    </r>
  </si>
  <si>
    <r>
      <t xml:space="preserve">Fraxinus </t>
    </r>
    <r>
      <rPr>
        <sz val="11"/>
        <rFont val="Calibri"/>
        <family val="2"/>
      </rPr>
      <t>spp.</t>
    </r>
  </si>
  <si>
    <r>
      <rPr>
        <i/>
        <sz val="11"/>
        <rFont val="Calibri"/>
        <family val="2"/>
      </rPr>
      <t>Sus scrofa</t>
    </r>
    <r>
      <rPr>
        <sz val="11"/>
        <rFont val="Calibri"/>
        <family val="2"/>
      </rPr>
      <t>, goats</t>
    </r>
  </si>
  <si>
    <r>
      <t>Rosa</t>
    </r>
    <r>
      <rPr>
        <sz val="11"/>
        <rFont val="Calibri"/>
        <family val="2"/>
      </rPr>
      <t xml:space="preserve"> spp.,</t>
    </r>
    <r>
      <rPr>
        <i/>
        <sz val="11"/>
        <rFont val="Calibri"/>
        <family val="2"/>
      </rPr>
      <t xml:space="preserve"> Symphoricarpos albus, S. Oreophilus</t>
    </r>
  </si>
  <si>
    <r>
      <rPr>
        <i/>
        <sz val="11"/>
        <rFont val="Calibri"/>
        <family val="2"/>
      </rPr>
      <t>Odocoileus</t>
    </r>
    <r>
      <rPr>
        <sz val="11"/>
        <rFont val="Calibri"/>
        <family val="2"/>
      </rPr>
      <t xml:space="preserve"> only partly excluded by fences</t>
    </r>
  </si>
  <si>
    <r>
      <t xml:space="preserve">Picea glauca, Abies balsamea, Populus </t>
    </r>
    <r>
      <rPr>
        <sz val="11"/>
        <rFont val="Calibri"/>
        <family val="2"/>
      </rPr>
      <t>spp</t>
    </r>
    <r>
      <rPr>
        <i/>
        <sz val="11"/>
        <rFont val="Calibri"/>
        <family val="2"/>
      </rPr>
      <t xml:space="preserve">., Betula papyrifera </t>
    </r>
  </si>
  <si>
    <r>
      <rPr>
        <i/>
        <sz val="11"/>
        <rFont val="Calibri"/>
        <family val="2"/>
      </rPr>
      <t>Alnus tenuifolis, Salix</t>
    </r>
    <r>
      <rPr>
        <sz val="11"/>
        <rFont val="Calibri"/>
        <family val="2"/>
      </rPr>
      <t xml:space="preserve"> spp.</t>
    </r>
  </si>
  <si>
    <r>
      <rPr>
        <sz val="11"/>
        <rFont val="Calibri"/>
        <family val="2"/>
      </rPr>
      <t>Sheep, horses</t>
    </r>
    <r>
      <rPr>
        <i/>
        <sz val="11"/>
        <rFont val="Calibri"/>
        <family val="2"/>
      </rPr>
      <t>, Capreolus capreolus</t>
    </r>
  </si>
  <si>
    <r>
      <t xml:space="preserve">Effects of reindeer grazing on understorey vegetation in dry </t>
    </r>
    <r>
      <rPr>
        <i/>
        <sz val="11"/>
        <rFont val="Calibri"/>
        <family val="2"/>
      </rPr>
      <t xml:space="preserve">Pinus sylvestris </t>
    </r>
    <r>
      <rPr>
        <sz val="11"/>
        <rFont val="Calibri"/>
        <family val="2"/>
      </rPr>
      <t>forests</t>
    </r>
  </si>
  <si>
    <r>
      <t>Lepus europaeus, L. timidus, Myodes glareolus</t>
    </r>
    <r>
      <rPr>
        <sz val="11"/>
        <rFont val="Calibri"/>
        <family val="2"/>
      </rPr>
      <t>; Lower density:</t>
    </r>
    <r>
      <rPr>
        <i/>
        <sz val="11"/>
        <rFont val="Calibri"/>
        <family val="2"/>
      </rPr>
      <t xml:space="preserve"> Apodemus flavicollis, Microtus subterraneus, M. agrestis, M. oeconomus</t>
    </r>
  </si>
  <si>
    <r>
      <rPr>
        <i/>
        <sz val="11"/>
        <rFont val="Calibri"/>
        <family val="2"/>
      </rPr>
      <t>Cervus elaphus, Capreolus capreolus, Lepus timidus,</t>
    </r>
    <r>
      <rPr>
        <sz val="11"/>
        <rFont val="Calibri"/>
        <family val="2"/>
      </rPr>
      <t xml:space="preserve"> rodents</t>
    </r>
  </si>
  <si>
    <r>
      <rPr>
        <i/>
        <sz val="11"/>
        <rFont val="Calibri"/>
        <family val="2"/>
      </rPr>
      <t xml:space="preserve">Capreolus capreolus, Alces alces, Lepus timidus, </t>
    </r>
    <r>
      <rPr>
        <sz val="11"/>
        <rFont val="Calibri"/>
        <family val="2"/>
      </rPr>
      <t>rodents</t>
    </r>
  </si>
  <si>
    <r>
      <t xml:space="preserve">Betula </t>
    </r>
    <r>
      <rPr>
        <sz val="11"/>
        <rFont val="Calibri"/>
        <family val="2"/>
      </rPr>
      <t>spp</t>
    </r>
    <r>
      <rPr>
        <i/>
        <sz val="11"/>
        <rFont val="Calibri"/>
        <family val="2"/>
      </rPr>
      <t>.</t>
    </r>
  </si>
  <si>
    <t>SE assumed to include temporal replication</t>
  </si>
  <si>
    <t>SE includes both pseudoreplication, temporal replication and true spatial replication</t>
  </si>
  <si>
    <t>SE assumed to include temporal replication, plus pooling across honeysuckle treatments</t>
  </si>
  <si>
    <t>SE assumed to include pseudoreplication (subplots and plots). SE values partly not visible/overlapping</t>
  </si>
  <si>
    <t>SE assumed to refer to individual stumps (including pseudoreplication). Type of deviance not stated, assumed to be SE</t>
  </si>
  <si>
    <t>SE assumed to refer to individual plots</t>
  </si>
  <si>
    <r>
      <rPr>
        <i/>
        <sz val="11"/>
        <color rgb="FF00B050"/>
        <rFont val="Calibri"/>
        <family val="2"/>
      </rPr>
      <t>Sus scrofa</t>
    </r>
    <r>
      <rPr>
        <sz val="11"/>
        <color rgb="FF00B050"/>
        <rFont val="Calibri"/>
        <family val="2"/>
      </rPr>
      <t xml:space="preserve">, other </t>
    </r>
    <r>
      <rPr>
        <i/>
        <sz val="11"/>
        <color rgb="FF00B050"/>
        <rFont val="Calibri"/>
        <family val="2"/>
      </rPr>
      <t>Cervus</t>
    </r>
  </si>
  <si>
    <t>3-4</t>
  </si>
  <si>
    <t>5-6</t>
  </si>
  <si>
    <t>&lt; 150 cm</t>
  </si>
  <si>
    <t>2-3</t>
  </si>
  <si>
    <r>
      <rPr>
        <i/>
        <sz val="11"/>
        <color rgb="FF00B050"/>
        <rFont val="Calibri"/>
        <family val="2"/>
      </rPr>
      <t>Alces alces</t>
    </r>
    <r>
      <rPr>
        <sz val="11"/>
        <color rgb="FF00B050"/>
        <rFont val="Calibri"/>
        <family val="2"/>
      </rPr>
      <t xml:space="preserve"> (rare); </t>
    </r>
    <r>
      <rPr>
        <i/>
        <sz val="11"/>
        <color rgb="FF00B050"/>
        <rFont val="Calibri"/>
        <family val="2"/>
      </rPr>
      <t>Lepus americana</t>
    </r>
  </si>
  <si>
    <t>&gt; 15 cm</t>
  </si>
  <si>
    <t>Seedlings (&lt; 15 cm)</t>
  </si>
  <si>
    <t>5-7</t>
  </si>
  <si>
    <r>
      <rPr>
        <i/>
        <sz val="11"/>
        <color rgb="FF00B050"/>
        <rFont val="Calibri"/>
        <family val="2"/>
      </rPr>
      <t>Lepus timidus, Cervus elaphus, Cervus dama</t>
    </r>
    <r>
      <rPr>
        <sz val="11"/>
        <color rgb="FF00B050"/>
        <rFont val="Calibri"/>
        <family val="2"/>
      </rPr>
      <t>, cattle</t>
    </r>
  </si>
  <si>
    <r>
      <rPr>
        <i/>
        <sz val="11"/>
        <color rgb="FF00B050"/>
        <rFont val="Calibri"/>
        <family val="2"/>
      </rPr>
      <t>Quercus</t>
    </r>
    <r>
      <rPr>
        <sz val="11"/>
        <color rgb="FF00B050"/>
        <rFont val="Calibri"/>
        <family val="2"/>
      </rPr>
      <t xml:space="preserve"> spp.</t>
    </r>
  </si>
  <si>
    <t>1-3</t>
  </si>
  <si>
    <t>9-11</t>
  </si>
  <si>
    <t>7-8</t>
  </si>
  <si>
    <t>Understorey vascular plants</t>
  </si>
  <si>
    <t>9-10</t>
  </si>
  <si>
    <r>
      <t xml:space="preserve">Betula </t>
    </r>
    <r>
      <rPr>
        <sz val="11"/>
        <rFont val="Calibri"/>
        <family val="2"/>
      </rPr>
      <t>spp.</t>
    </r>
  </si>
  <si>
    <r>
      <rPr>
        <i/>
        <sz val="11"/>
        <rFont val="Calibri"/>
        <family val="2"/>
      </rPr>
      <t xml:space="preserve">Quercus </t>
    </r>
    <r>
      <rPr>
        <sz val="11"/>
        <rFont val="Calibri"/>
        <family val="2"/>
      </rPr>
      <t>spp.,</t>
    </r>
    <r>
      <rPr>
        <i/>
        <sz val="11"/>
        <rFont val="Calibri"/>
        <family val="2"/>
      </rPr>
      <t xml:space="preserve"> Carya </t>
    </r>
    <r>
      <rPr>
        <sz val="11"/>
        <rFont val="Calibri"/>
        <family val="2"/>
      </rPr>
      <t>spp.</t>
    </r>
  </si>
  <si>
    <r>
      <t xml:space="preserve">Timber harvesting &lt; 3 years before intervention; removal of </t>
    </r>
    <r>
      <rPr>
        <i/>
        <sz val="11"/>
        <rFont val="Calibri"/>
        <family val="2"/>
      </rPr>
      <t>Microstegium</t>
    </r>
  </si>
  <si>
    <r>
      <t xml:space="preserve">Forest management; </t>
    </r>
    <r>
      <rPr>
        <i/>
        <sz val="11"/>
        <rFont val="Calibri"/>
        <family val="2"/>
      </rPr>
      <t>Microstegium</t>
    </r>
    <r>
      <rPr>
        <sz val="11"/>
        <rFont val="Calibri"/>
        <family val="2"/>
      </rPr>
      <t xml:space="preserve"> removal</t>
    </r>
  </si>
  <si>
    <r>
      <t xml:space="preserve">Harvested, </t>
    </r>
    <r>
      <rPr>
        <i/>
        <sz val="11"/>
        <rFont val="Calibri"/>
        <family val="2"/>
      </rPr>
      <t>Microstegium</t>
    </r>
    <r>
      <rPr>
        <sz val="11"/>
        <rFont val="Calibri"/>
        <family val="2"/>
      </rPr>
      <t xml:space="preserve"> removed</t>
    </r>
  </si>
  <si>
    <r>
      <t xml:space="preserve">Harvested, </t>
    </r>
    <r>
      <rPr>
        <i/>
        <sz val="11"/>
        <rFont val="Calibri"/>
        <family val="2"/>
      </rPr>
      <t>Microstegium</t>
    </r>
    <r>
      <rPr>
        <sz val="11"/>
        <rFont val="Calibri"/>
        <family val="2"/>
      </rPr>
      <t xml:space="preserve"> present</t>
    </r>
  </si>
  <si>
    <r>
      <t xml:space="preserve">Removal of </t>
    </r>
    <r>
      <rPr>
        <i/>
        <sz val="11"/>
        <rFont val="Calibri"/>
        <family val="2"/>
      </rPr>
      <t>Microstegium</t>
    </r>
  </si>
  <si>
    <r>
      <t xml:space="preserve">Unharvested, </t>
    </r>
    <r>
      <rPr>
        <i/>
        <sz val="11"/>
        <rFont val="Calibri"/>
        <family val="2"/>
      </rPr>
      <t>Microstegium</t>
    </r>
    <r>
      <rPr>
        <sz val="11"/>
        <rFont val="Calibri"/>
        <family val="2"/>
      </rPr>
      <t xml:space="preserve"> removed</t>
    </r>
  </si>
  <si>
    <r>
      <t xml:space="preserve">Unharvested, </t>
    </r>
    <r>
      <rPr>
        <i/>
        <sz val="11"/>
        <rFont val="Calibri"/>
        <family val="2"/>
      </rPr>
      <t>Microstegium</t>
    </r>
    <r>
      <rPr>
        <sz val="11"/>
        <rFont val="Calibri"/>
        <family val="2"/>
      </rPr>
      <t xml:space="preserve"> present</t>
    </r>
  </si>
  <si>
    <r>
      <rPr>
        <i/>
        <sz val="11"/>
        <color theme="1"/>
        <rFont val="Calibri"/>
        <family val="2"/>
      </rPr>
      <t>Quercus crispula, Ulmus davidiana</t>
    </r>
    <r>
      <rPr>
        <sz val="11"/>
        <color theme="1"/>
        <rFont val="Calibri"/>
        <family val="2"/>
      </rPr>
      <t xml:space="preserve"> var. </t>
    </r>
    <r>
      <rPr>
        <i/>
        <sz val="11"/>
        <color theme="1"/>
        <rFont val="Calibri"/>
        <family val="2"/>
      </rPr>
      <t>japonica</t>
    </r>
  </si>
  <si>
    <r>
      <t>Salix sachalinensis, Alnus hirsuta</t>
    </r>
    <r>
      <rPr>
        <sz val="11"/>
        <color theme="1"/>
        <rFont val="Calibri"/>
        <family val="2"/>
      </rPr>
      <t xml:space="preserve"> var.</t>
    </r>
    <r>
      <rPr>
        <i/>
        <sz val="11"/>
        <color theme="1"/>
        <rFont val="Calibri"/>
        <family val="2"/>
      </rPr>
      <t xml:space="preserve"> sibirica, Populus maximowiczii</t>
    </r>
  </si>
  <si>
    <r>
      <t>Betula</t>
    </r>
    <r>
      <rPr>
        <sz val="11"/>
        <color theme="1"/>
        <rFont val="Calibri"/>
        <family val="2"/>
      </rPr>
      <t xml:space="preserve"> spp.</t>
    </r>
  </si>
  <si>
    <r>
      <t xml:space="preserve">Ulmus davidiana </t>
    </r>
    <r>
      <rPr>
        <sz val="11"/>
        <color theme="1"/>
        <rFont val="Calibri"/>
        <family val="2"/>
      </rPr>
      <t>var.</t>
    </r>
    <r>
      <rPr>
        <i/>
        <sz val="11"/>
        <color theme="1"/>
        <rFont val="Calibri"/>
        <family val="2"/>
      </rPr>
      <t xml:space="preserve"> japonica</t>
    </r>
  </si>
  <si>
    <r>
      <t xml:space="preserve">Betula </t>
    </r>
    <r>
      <rPr>
        <sz val="11"/>
        <color theme="1"/>
        <rFont val="Calibri"/>
        <family val="2"/>
      </rPr>
      <t>spp.</t>
    </r>
  </si>
  <si>
    <r>
      <rPr>
        <i/>
        <sz val="11"/>
        <color theme="1"/>
        <rFont val="Calibri"/>
        <family val="2"/>
      </rPr>
      <t>Tsuga canadensis</t>
    </r>
    <r>
      <rPr>
        <sz val="11"/>
        <color theme="1"/>
        <rFont val="Calibri"/>
        <family val="2"/>
      </rPr>
      <t xml:space="preserve"> (with hardwoods)</t>
    </r>
  </si>
  <si>
    <r>
      <t xml:space="preserve">Trillium </t>
    </r>
    <r>
      <rPr>
        <sz val="11"/>
        <color theme="1"/>
        <rFont val="Calibri"/>
        <family val="2"/>
      </rPr>
      <t>spp.</t>
    </r>
  </si>
  <si>
    <t>Møre and Romsdal</t>
  </si>
  <si>
    <r>
      <rPr>
        <i/>
        <sz val="11"/>
        <rFont val="Calibri"/>
        <family val="2"/>
      </rPr>
      <t>Pinus sylvestris, Sorbus aucuparia, Betula</t>
    </r>
    <r>
      <rPr>
        <sz val="11"/>
        <rFont val="Calibri"/>
        <family val="2"/>
      </rPr>
      <t xml:space="preserve"> spp.</t>
    </r>
  </si>
  <si>
    <r>
      <t>Deer prevent western redcedar (</t>
    </r>
    <r>
      <rPr>
        <i/>
        <sz val="11"/>
        <rFont val="Calibri"/>
        <family val="2"/>
      </rPr>
      <t>Thuya plicata</t>
    </r>
    <r>
      <rPr>
        <sz val="11"/>
        <rFont val="Calibri"/>
        <family val="2"/>
      </rPr>
      <t>) regeneration in old-growth forests of Haida Gwaii: Is there a potential for recovery</t>
    </r>
  </si>
  <si>
    <r>
      <rPr>
        <i/>
        <sz val="11"/>
        <rFont val="Calibri"/>
        <family val="2"/>
      </rPr>
      <t xml:space="preserve">Fraxinus </t>
    </r>
    <r>
      <rPr>
        <sz val="11"/>
        <rFont val="Calibri"/>
        <family val="2"/>
      </rPr>
      <t>spp.,</t>
    </r>
    <r>
      <rPr>
        <i/>
        <sz val="11"/>
        <rFont val="Calibri"/>
        <family val="2"/>
      </rPr>
      <t xml:space="preserve"> Acer </t>
    </r>
    <r>
      <rPr>
        <sz val="11"/>
        <rFont val="Calibri"/>
        <family val="2"/>
      </rPr>
      <t>spp.,</t>
    </r>
    <r>
      <rPr>
        <i/>
        <sz val="11"/>
        <rFont val="Calibri"/>
        <family val="2"/>
      </rPr>
      <t xml:space="preserve"> Fagus grandifolia, Carpinus caroliniana, Pinus strobus, Quercus </t>
    </r>
    <r>
      <rPr>
        <sz val="11"/>
        <rFont val="Calibri"/>
        <family val="2"/>
      </rPr>
      <t>spp.</t>
    </r>
  </si>
  <si>
    <t>B. K. Pekin, M. J. Wisdom, C. G. Parks, B. A. Endress and B. J. Naylor</t>
  </si>
  <si>
    <t>2004/05, 2011/12</t>
  </si>
  <si>
    <t>24-36</t>
  </si>
  <si>
    <t>Burned; cattle; high pressure</t>
  </si>
  <si>
    <t>0.73-1.1 ha</t>
  </si>
  <si>
    <t>Raw data from first author</t>
  </si>
  <si>
    <t>10-30</t>
  </si>
  <si>
    <t>8-32</t>
  </si>
  <si>
    <t>Burned; cattle; moderate pressure</t>
  </si>
  <si>
    <t>Burned; cattle; low pressure</t>
  </si>
  <si>
    <t>Burned; cattle; average pressure</t>
  </si>
  <si>
    <t>Burned; elk; high pressure</t>
  </si>
  <si>
    <t>Burned; elk; moderate pressure</t>
  </si>
  <si>
    <t>Burned; elk; low pressure</t>
  </si>
  <si>
    <t>Burned; elk; average pressure</t>
  </si>
  <si>
    <t>Unburned; cattle; high pressure</t>
  </si>
  <si>
    <t>Unburned; cattle; moderate pressure</t>
  </si>
  <si>
    <t>Unburned; cattle; low pressure</t>
  </si>
  <si>
    <t>Unburned; cattle; average pressure</t>
  </si>
  <si>
    <t>Unburned; elk; high pressure</t>
  </si>
  <si>
    <t>Unburned; elk; moderate pressure</t>
  </si>
  <si>
    <t>Unburned; elk; low pressure</t>
  </si>
  <si>
    <t>Unburned; elk; average pressure</t>
  </si>
  <si>
    <t>Vascular plants, native</t>
  </si>
  <si>
    <t>Vascular plants, exotic</t>
  </si>
  <si>
    <t>Shrubs (small, incl. subshrubs)</t>
  </si>
  <si>
    <t>Abies grandis</t>
  </si>
  <si>
    <r>
      <rPr>
        <i/>
        <sz val="11"/>
        <color theme="1"/>
        <rFont val="Calibri"/>
        <family val="2"/>
      </rPr>
      <t>Pinus</t>
    </r>
    <r>
      <rPr>
        <sz val="11"/>
        <color theme="1"/>
        <rFont val="Calibri"/>
        <family val="2"/>
      </rPr>
      <t xml:space="preserve"> spp.</t>
    </r>
  </si>
  <si>
    <r>
      <t>Bryophytes (</t>
    </r>
    <r>
      <rPr>
        <i/>
        <sz val="11"/>
        <rFont val="Calibri"/>
        <family val="2"/>
      </rPr>
      <t>Hylocomium, Pleurozium, Polytrichum, Dicranum, Sphagnum</t>
    </r>
    <r>
      <rPr>
        <sz val="11"/>
        <rFont val="Calibri"/>
        <family val="2"/>
      </rPr>
      <t>)</t>
    </r>
  </si>
  <si>
    <t>High (extant)</t>
  </si>
  <si>
    <t>Moderate</t>
  </si>
  <si>
    <t>Exclosures and enclosures</t>
  </si>
  <si>
    <t>20 ha</t>
  </si>
  <si>
    <t>Area of browsed (uncontrolled) plots according to Hidding 2012</t>
  </si>
  <si>
    <t>8-9</t>
  </si>
  <si>
    <t>10-11</t>
  </si>
  <si>
    <t>12-13</t>
  </si>
  <si>
    <t>14-15</t>
  </si>
  <si>
    <t>29-33</t>
  </si>
  <si>
    <t>Grazing pressure, silvicultural treatment</t>
  </si>
  <si>
    <t>High pressure (25)</t>
  </si>
  <si>
    <t>Moderate pressure (15)</t>
  </si>
  <si>
    <t>Low pressure (8)</t>
  </si>
  <si>
    <t>High pressure, uncut forest</t>
  </si>
  <si>
    <t>High pressure, overstory thinning</t>
  </si>
  <si>
    <t>Moderate pressure, uncut forest</t>
  </si>
  <si>
    <t>Low pressure, uncut forest</t>
  </si>
  <si>
    <t>Moderate pressure, overstory thinning</t>
  </si>
  <si>
    <t>Low pressure, overstory thinning</t>
  </si>
  <si>
    <t>&gt; 0.3 m, &lt; 2.5 cm DBH</t>
  </si>
  <si>
    <t>24-26</t>
  </si>
  <si>
    <t>47-49</t>
  </si>
  <si>
    <t>Season, grazing pressure</t>
  </si>
  <si>
    <t>June, high</t>
  </si>
  <si>
    <t>July, high</t>
  </si>
  <si>
    <t>August, high</t>
  </si>
  <si>
    <t>June, moderate</t>
  </si>
  <si>
    <t>July, moderate</t>
  </si>
  <si>
    <t>August, moderate</t>
  </si>
  <si>
    <t>June, low</t>
  </si>
  <si>
    <t>July, low</t>
  </si>
  <si>
    <t>August, low</t>
  </si>
  <si>
    <t>Moderate simulated moose density</t>
  </si>
  <si>
    <t>Low simulated moose density</t>
  </si>
  <si>
    <t>Grazing pressure, stand type</t>
  </si>
  <si>
    <t>High pressure, forest</t>
  </si>
  <si>
    <t>Low pressure, forest</t>
  </si>
  <si>
    <r>
      <t>Effects of white-tailed deer (</t>
    </r>
    <r>
      <rPr>
        <i/>
        <sz val="11"/>
        <color rgb="FF00B050"/>
        <rFont val="Calibri"/>
        <family val="2"/>
      </rPr>
      <t>Odocoileus virginianus</t>
    </r>
    <r>
      <rPr>
        <sz val="11"/>
        <color rgb="FF00B050"/>
        <rFont val="Calibri"/>
        <family val="2"/>
      </rPr>
      <t xml:space="preserve"> Zimm.) herbivory in restored forest and savanna plant communities</t>
    </r>
  </si>
  <si>
    <r>
      <rPr>
        <i/>
        <sz val="11"/>
        <color rgb="FF00B050"/>
        <rFont val="Calibri"/>
        <family val="2"/>
      </rPr>
      <t xml:space="preserve">Quercus </t>
    </r>
    <r>
      <rPr>
        <sz val="11"/>
        <color rgb="FF00B050"/>
        <rFont val="Calibri"/>
        <family val="2"/>
      </rPr>
      <t>spp.,</t>
    </r>
    <r>
      <rPr>
        <i/>
        <sz val="11"/>
        <color rgb="FF00B050"/>
        <rFont val="Calibri"/>
        <family val="2"/>
      </rPr>
      <t xml:space="preserve"> Acer saccharum</t>
    </r>
  </si>
  <si>
    <t>no. of quadrats/site</t>
  </si>
  <si>
    <t>Herbs/forbs, all</t>
  </si>
  <si>
    <t>6, 9, 12</t>
  </si>
  <si>
    <t>7, 10, 13</t>
  </si>
  <si>
    <t>8, 11, 14</t>
  </si>
  <si>
    <r>
      <t>Individual and interactive effects of Amur honeysuckle (</t>
    </r>
    <r>
      <rPr>
        <i/>
        <sz val="11"/>
        <color rgb="FF00B050"/>
        <rFont val="Calibri"/>
        <family val="2"/>
      </rPr>
      <t>Lonicera maackii</t>
    </r>
    <r>
      <rPr>
        <sz val="11"/>
        <color rgb="FF00B050"/>
        <rFont val="Calibri"/>
        <family val="2"/>
      </rPr>
      <t>) and white-tailed deer (</t>
    </r>
    <r>
      <rPr>
        <i/>
        <sz val="11"/>
        <color rgb="FF00B050"/>
        <rFont val="Calibri"/>
        <family val="2"/>
      </rPr>
      <t>Odocoileus virginianus</t>
    </r>
    <r>
      <rPr>
        <sz val="11"/>
        <color rgb="FF00B050"/>
        <rFont val="Calibri"/>
        <family val="2"/>
      </rPr>
      <t>) on herbs in a deciduous forest in the eastern United States</t>
    </r>
  </si>
  <si>
    <r>
      <t>Amur honeysuckle (</t>
    </r>
    <r>
      <rPr>
        <i/>
        <sz val="11"/>
        <color rgb="FF00B050"/>
        <rFont val="Calibri"/>
        <family val="2"/>
      </rPr>
      <t>Lonicera maackii</t>
    </r>
    <r>
      <rPr>
        <sz val="11"/>
        <color rgb="FF00B050"/>
        <rFont val="Calibri"/>
        <family val="2"/>
      </rPr>
      <t>)</t>
    </r>
  </si>
  <si>
    <t>Fig 7</t>
  </si>
  <si>
    <t>Grasses, all</t>
  </si>
  <si>
    <t>1, 5, 8</t>
  </si>
  <si>
    <t>2, 6</t>
  </si>
  <si>
    <t>3, 7, 9</t>
  </si>
  <si>
    <t>4, 10</t>
  </si>
  <si>
    <t>15, 19</t>
  </si>
  <si>
    <t>16, 20</t>
  </si>
  <si>
    <t>17, 21</t>
  </si>
  <si>
    <t>18, 22</t>
  </si>
  <si>
    <t>Understorey vegetation ("groundcover vegetation"), all</t>
  </si>
  <si>
    <t>23, 27</t>
  </si>
  <si>
    <t>24, 28</t>
  </si>
  <si>
    <t>25, 29</t>
  </si>
  <si>
    <t>26, 30</t>
  </si>
  <si>
    <t>Shrubs, all</t>
  </si>
  <si>
    <t>Grazing, maintained vs. discontinued</t>
  </si>
  <si>
    <t>Not stated; obviously &gt;1 ha</t>
  </si>
  <si>
    <t>0.03-0.3 ha</t>
  </si>
  <si>
    <t>18-50 m2</t>
  </si>
  <si>
    <t>22 * 22 m</t>
  </si>
  <si>
    <t>Generally 2-20 ha</t>
  </si>
  <si>
    <t>Generally 60 * 30 m</t>
  </si>
  <si>
    <t>Approx. 0.25 ha</t>
  </si>
  <si>
    <t>1-2</t>
  </si>
  <si>
    <t>16-22</t>
  </si>
  <si>
    <t>1-6</t>
  </si>
  <si>
    <t>1-7 (av. 4.4)</t>
  </si>
  <si>
    <t>2-10 (av. 4.8)</t>
  </si>
  <si>
    <t>20-70</t>
  </si>
  <si>
    <t>22-49</t>
  </si>
  <si>
    <t>3-6 (av. 4.2)</t>
  </si>
  <si>
    <t>&gt; 20</t>
  </si>
  <si>
    <t>7-41</t>
  </si>
  <si>
    <t>6-7</t>
  </si>
  <si>
    <t>5-6 (av. 5.8)</t>
  </si>
  <si>
    <t>12-20</t>
  </si>
  <si>
    <t>3</t>
  </si>
  <si>
    <t>7-10</t>
  </si>
  <si>
    <t>2008-2009</t>
  </si>
  <si>
    <t>1991-1992</t>
  </si>
  <si>
    <t>1992-1993</t>
  </si>
  <si>
    <t>2005, 2006, 2007</t>
  </si>
  <si>
    <t>1994-2003</t>
  </si>
  <si>
    <t>1997-1999</t>
  </si>
  <si>
    <t>Fences erected in 1993, intensive browsing since 1988</t>
  </si>
  <si>
    <t>Exclosures constructed in 1987-90, sampling made in 1991 and 2008</t>
  </si>
  <si>
    <t>58 (baseline) / 21 (resurvey)</t>
  </si>
  <si>
    <t>10-20</t>
  </si>
  <si>
    <t>0.1 * 0.1 m</t>
  </si>
  <si>
    <t>0.4 * 0.4 m</t>
  </si>
  <si>
    <t>2 * 30 m</t>
  </si>
  <si>
    <t>25 * 5 m</t>
  </si>
  <si>
    <t>Individual seedlings</t>
  </si>
  <si>
    <r>
      <rPr>
        <sz val="11"/>
        <rFont val="Calibri"/>
        <family val="2"/>
      </rPr>
      <t>Sheep,</t>
    </r>
    <r>
      <rPr>
        <i/>
        <sz val="11"/>
        <rFont val="Calibri"/>
        <family val="2"/>
      </rPr>
      <t xml:space="preserve"> Cervus elaphus, Dama dama</t>
    </r>
  </si>
  <si>
    <t>Browsers (0), intermediates (1), grazers (2), mixed (3)</t>
  </si>
  <si>
    <t>Pellet counts in uncontrolled areas, animal counts in fenced areas</t>
  </si>
  <si>
    <t>Fenced plot size 100 m2</t>
  </si>
  <si>
    <t>Pellet counts; Martinez and Dornbush 2013</t>
  </si>
  <si>
    <t>Estimates at municipality level</t>
  </si>
  <si>
    <t>Engelstoft 2001</t>
  </si>
  <si>
    <r>
      <rPr>
        <i/>
        <sz val="11"/>
        <rFont val="Calibri"/>
        <family val="2"/>
      </rPr>
      <t>Capreolus capreolus, Alces alces</t>
    </r>
    <r>
      <rPr>
        <sz val="11"/>
        <rFont val="Calibri"/>
        <family val="2"/>
      </rPr>
      <t xml:space="preserve"> (together max 20% of </t>
    </r>
    <r>
      <rPr>
        <i/>
        <sz val="11"/>
        <rFont val="Calibri"/>
        <family val="2"/>
      </rPr>
      <t>Cervus elaphus</t>
    </r>
    <r>
      <rPr>
        <sz val="11"/>
        <rFont val="Calibri"/>
        <family val="2"/>
      </rPr>
      <t xml:space="preserve"> abundance) + </t>
    </r>
    <r>
      <rPr>
        <i/>
        <sz val="11"/>
        <rFont val="Calibri"/>
        <family val="2"/>
      </rPr>
      <t>Lepus timidus</t>
    </r>
  </si>
  <si>
    <r>
      <rPr>
        <i/>
        <sz val="11"/>
        <rFont val="Calibri"/>
        <family val="2"/>
      </rPr>
      <t xml:space="preserve">Odocoileus </t>
    </r>
    <r>
      <rPr>
        <sz val="11"/>
        <rFont val="Calibri"/>
        <family val="2"/>
      </rPr>
      <t>sp.,</t>
    </r>
    <r>
      <rPr>
        <i/>
        <sz val="11"/>
        <rFont val="Calibri"/>
        <family val="2"/>
      </rPr>
      <t xml:space="preserve"> Cervus elaphus, Antilocapra americana</t>
    </r>
  </si>
  <si>
    <r>
      <rPr>
        <i/>
        <sz val="11"/>
        <color rgb="FF00B050"/>
        <rFont val="Calibri"/>
        <family val="2"/>
      </rPr>
      <t xml:space="preserve">Odocoileus </t>
    </r>
    <r>
      <rPr>
        <sz val="11"/>
        <color rgb="FF00B050"/>
        <rFont val="Calibri"/>
        <family val="2"/>
      </rPr>
      <t>sp.,</t>
    </r>
    <r>
      <rPr>
        <i/>
        <sz val="11"/>
        <color rgb="FF00B050"/>
        <rFont val="Calibri"/>
        <family val="2"/>
      </rPr>
      <t xml:space="preserve"> Cervus elaphus, Antilocapra americana</t>
    </r>
  </si>
  <si>
    <r>
      <rPr>
        <i/>
        <sz val="11"/>
        <color theme="1"/>
        <rFont val="Calibri"/>
        <family val="2"/>
      </rPr>
      <t>Sus scrofa</t>
    </r>
    <r>
      <rPr>
        <sz val="11"/>
        <color theme="1"/>
        <rFont val="Calibri"/>
        <family val="2"/>
      </rPr>
      <t xml:space="preserve">. Very rare: </t>
    </r>
    <r>
      <rPr>
        <i/>
        <sz val="11"/>
        <color theme="1"/>
        <rFont val="Calibri"/>
        <family val="2"/>
      </rPr>
      <t xml:space="preserve">Pudu pudu, Hippocamelus bisulcus </t>
    </r>
  </si>
  <si>
    <r>
      <rPr>
        <i/>
        <sz val="11"/>
        <color rgb="FF00B050"/>
        <rFont val="Calibri"/>
        <family val="2"/>
      </rPr>
      <t>Sus scrofa</t>
    </r>
    <r>
      <rPr>
        <sz val="11"/>
        <color rgb="FF00B050"/>
        <rFont val="Calibri"/>
        <family val="2"/>
      </rPr>
      <t xml:space="preserve">. Very rare: </t>
    </r>
    <r>
      <rPr>
        <i/>
        <sz val="11"/>
        <color rgb="FF00B050"/>
        <rFont val="Calibri"/>
        <family val="2"/>
      </rPr>
      <t xml:space="preserve">Pudu pudu, Hippocamelus bisulcus </t>
    </r>
  </si>
  <si>
    <t>Hares</t>
  </si>
  <si>
    <t>Grazed for ~ 100 years;  natural density &gt; 20/km2; expt treatment was 0, 7.5, 15 / km2 and natural densities 27, 56, 56 / km2</t>
  </si>
  <si>
    <t>Killarney National Park - Camillan Wood</t>
  </si>
  <si>
    <t>2000-2400</t>
  </si>
  <si>
    <t>2700-2900</t>
  </si>
  <si>
    <t>5-231</t>
  </si>
  <si>
    <t>5-232</t>
  </si>
  <si>
    <t>5-233</t>
  </si>
  <si>
    <t>5-234</t>
  </si>
  <si>
    <t>5-235</t>
  </si>
  <si>
    <t>5-236</t>
  </si>
  <si>
    <t>5-237</t>
  </si>
  <si>
    <t>5-238</t>
  </si>
  <si>
    <t>5-239</t>
  </si>
  <si>
    <t>5-240</t>
  </si>
  <si>
    <t>5-241</t>
  </si>
  <si>
    <t>5-242</t>
  </si>
  <si>
    <t>5-243</t>
  </si>
  <si>
    <t>5-244</t>
  </si>
  <si>
    <t>Picea abies, Pinus sylvestris, Quercus robur, Betula spp., Carpinus betulus, Tilia cordata, Acer platanoides, Fraxinus excelsior</t>
  </si>
  <si>
    <t>Mainly old-growth (80% of stands &gt; 80 yrs)</t>
  </si>
  <si>
    <t>158 (average)</t>
  </si>
  <si>
    <t>Strictly protected area, no hunting for 80 years</t>
  </si>
  <si>
    <t>64-77</t>
  </si>
  <si>
    <t>67-87</t>
  </si>
  <si>
    <t>10 or less</t>
  </si>
  <si>
    <t>m2/ha BA (prior to experiment)</t>
  </si>
  <si>
    <t>32.6-59.1</t>
  </si>
  <si>
    <t>Gap felling (3 gap sizes)</t>
  </si>
  <si>
    <t>Burning; grazer species; grazing pressure</t>
  </si>
  <si>
    <t>Stand type; herbivore species excluded</t>
  </si>
  <si>
    <t>Burned, gap</t>
  </si>
  <si>
    <t>Burned, no gap</t>
  </si>
  <si>
    <t>Unburned, gap</t>
  </si>
  <si>
    <t>Unburned, no gap</t>
  </si>
  <si>
    <t>Burned</t>
  </si>
  <si>
    <t>Moderate-density enclosures</t>
  </si>
  <si>
    <t>High-density enclosures</t>
  </si>
  <si>
    <t>Low-density enclosures</t>
  </si>
  <si>
    <t>p. 203</t>
  </si>
  <si>
    <t>p. 87</t>
  </si>
  <si>
    <t>8-15</t>
  </si>
  <si>
    <t>30-35</t>
  </si>
  <si>
    <t>5-28</t>
  </si>
  <si>
    <t>46-66</t>
  </si>
  <si>
    <t>4.6-7.7</t>
  </si>
  <si>
    <t>0-0.18</t>
  </si>
  <si>
    <t>10-15</t>
  </si>
  <si>
    <t>27-56</t>
  </si>
  <si>
    <t>10</t>
  </si>
  <si>
    <t>19</t>
  </si>
  <si>
    <t>16-20</t>
  </si>
  <si>
    <t>no./3m2</t>
  </si>
  <si>
    <t>no./block</t>
  </si>
  <si>
    <t>no./trap</t>
  </si>
  <si>
    <t>no./0.01 ha</t>
  </si>
  <si>
    <t>no./0.01ha</t>
  </si>
  <si>
    <t>no./1250 m2</t>
  </si>
  <si>
    <t>no./100 m2</t>
  </si>
  <si>
    <t>no./4m2</t>
  </si>
  <si>
    <t>no./5m2</t>
  </si>
  <si>
    <t>no./0.36ha</t>
  </si>
  <si>
    <t>no./ramet</t>
  </si>
  <si>
    <t>no./stand</t>
  </si>
  <si>
    <t>no./125 sweeps</t>
  </si>
  <si>
    <t>Abandoned sites without grasslands</t>
  </si>
  <si>
    <t>Lowest-density enclosures</t>
  </si>
  <si>
    <t>Inside exclosures for livestock</t>
  </si>
  <si>
    <t>Inside exclosures for all ungulates</t>
  </si>
  <si>
    <t>Understorey / field layer / vascular plants / non-woody</t>
  </si>
  <si>
    <t>Field-layer vegetation, 0.1-2 m</t>
  </si>
  <si>
    <t>10-200 cm</t>
  </si>
  <si>
    <r>
      <t>Shrubs (</t>
    </r>
    <r>
      <rPr>
        <i/>
        <sz val="11"/>
        <color rgb="FF00B050"/>
        <rFont val="Calibri"/>
        <family val="2"/>
      </rPr>
      <t>Crataegus, Frangula alnus, Juniperus communis, Lonicera xylosteum, Ribes alpinum, Rosa, Viburnum opulus</t>
    </r>
    <r>
      <rPr>
        <sz val="11"/>
        <color rgb="FF00B050"/>
        <rFont val="Calibri"/>
        <family val="2"/>
      </rPr>
      <t>)</t>
    </r>
  </si>
  <si>
    <t>&lt; 10 years old</t>
  </si>
  <si>
    <t>4, 8, 12</t>
  </si>
  <si>
    <t>5-12</t>
  </si>
  <si>
    <t>&gt; 20 cm, &lt; 10 years old</t>
  </si>
  <si>
    <t>&gt; 140 cm tall, dbh &lt;=5.0 cm</t>
  </si>
  <si>
    <r>
      <t xml:space="preserve">Betula alleghaniensis </t>
    </r>
    <r>
      <rPr>
        <sz val="11"/>
        <rFont val="Calibri"/>
        <family val="2"/>
      </rPr>
      <t>and/or</t>
    </r>
    <r>
      <rPr>
        <i/>
        <sz val="11"/>
        <rFont val="Calibri"/>
        <family val="2"/>
      </rPr>
      <t xml:space="preserve"> lenta</t>
    </r>
  </si>
  <si>
    <r>
      <t>Lepus europaeus, L. timidus, Myodes glareolus</t>
    </r>
    <r>
      <rPr>
        <sz val="11"/>
        <color rgb="FF00B050"/>
        <rFont val="Calibri"/>
        <family val="2"/>
      </rPr>
      <t>; Lower density:</t>
    </r>
    <r>
      <rPr>
        <i/>
        <sz val="11"/>
        <color rgb="FF00B050"/>
        <rFont val="Calibri"/>
        <family val="2"/>
      </rPr>
      <t xml:space="preserve"> Apodemus flavicollis, Microtus subterraneus, M. agrestis, M. oeconomus</t>
    </r>
  </si>
  <si>
    <t>22, 34</t>
  </si>
  <si>
    <t>23, 35</t>
  </si>
  <si>
    <t>24, 36</t>
  </si>
  <si>
    <t>25, 37</t>
  </si>
  <si>
    <t>26, 38</t>
  </si>
  <si>
    <t>27, 39</t>
  </si>
  <si>
    <t>28, 40</t>
  </si>
  <si>
    <t>29, 41</t>
  </si>
  <si>
    <t>30, 42</t>
  </si>
  <si>
    <t>31, 43</t>
  </si>
  <si>
    <t>32, 44</t>
  </si>
  <si>
    <t>33, 45</t>
  </si>
  <si>
    <t>Figure 5b, c</t>
  </si>
  <si>
    <t>Betula</t>
  </si>
  <si>
    <t>Fagus</t>
  </si>
  <si>
    <t>Populus</t>
  </si>
  <si>
    <t>Vacc_myrtillus</t>
  </si>
  <si>
    <t>DB: within dwarf bamboo</t>
  </si>
  <si>
    <t>CL: under closed canopy</t>
  </si>
  <si>
    <t>OP: open site</t>
  </si>
  <si>
    <t>LT: lower terrace</t>
  </si>
  <si>
    <r>
      <t xml:space="preserve">Tsuga canadensis </t>
    </r>
    <r>
      <rPr>
        <sz val="11"/>
        <color theme="9" tint="-0.249977111117893"/>
        <rFont val="Calibri"/>
        <family val="2"/>
      </rPr>
      <t>(with hardwoods)</t>
    </r>
  </si>
  <si>
    <r>
      <rPr>
        <i/>
        <sz val="11"/>
        <color theme="9" tint="-0.249977111117893"/>
        <rFont val="Calibri"/>
        <family val="2"/>
      </rPr>
      <t>Odocoileus</t>
    </r>
    <r>
      <rPr>
        <sz val="11"/>
        <color theme="9" tint="-0.249977111117893"/>
        <rFont val="Calibri"/>
        <family val="2"/>
      </rPr>
      <t xml:space="preserve"> only partly excluded by fences</t>
    </r>
  </si>
  <si>
    <r>
      <t>Effects of browsing control on establishment and recruitment of eastern white pine (</t>
    </r>
    <r>
      <rPr>
        <i/>
        <sz val="11"/>
        <color theme="9" tint="-0.249977111117893"/>
        <rFont val="Calibri"/>
        <family val="2"/>
      </rPr>
      <t>Pinus strobus</t>
    </r>
    <r>
      <rPr>
        <sz val="11"/>
        <color theme="9" tint="-0.249977111117893"/>
        <rFont val="Calibri"/>
        <family val="2"/>
      </rPr>
      <t xml:space="preserve"> L.) at Cathedral Grove, Lake Superior Highlands, Minnesota, USA</t>
    </r>
  </si>
  <si>
    <r>
      <rPr>
        <i/>
        <sz val="11"/>
        <color theme="9" tint="-0.249977111117893"/>
        <rFont val="Calibri"/>
        <family val="2"/>
      </rPr>
      <t>Quercus</t>
    </r>
    <r>
      <rPr>
        <sz val="11"/>
        <color theme="9" tint="-0.249977111117893"/>
        <rFont val="Calibri"/>
        <family val="2"/>
      </rPr>
      <t xml:space="preserve"> spp.; </t>
    </r>
    <r>
      <rPr>
        <i/>
        <sz val="11"/>
        <color theme="9" tint="-0.249977111117893"/>
        <rFont val="Calibri"/>
        <family val="2"/>
      </rPr>
      <t>Acer</t>
    </r>
    <r>
      <rPr>
        <sz val="11"/>
        <color theme="9" tint="-0.249977111117893"/>
        <rFont val="Calibri"/>
        <family val="2"/>
      </rPr>
      <t xml:space="preserve"> spp.</t>
    </r>
  </si>
  <si>
    <r>
      <t>Woodland recovery after suppression of deer: cascade effects for small mammals, wood mice (</t>
    </r>
    <r>
      <rPr>
        <i/>
        <sz val="11"/>
        <color theme="9" tint="-0.249977111117893"/>
        <rFont val="Calibri"/>
        <family val="2"/>
      </rPr>
      <t>Apodemus sylvaticus</t>
    </r>
    <r>
      <rPr>
        <sz val="11"/>
        <color theme="9" tint="-0.249977111117893"/>
        <rFont val="Calibri"/>
        <family val="2"/>
      </rPr>
      <t>) and bank voles (</t>
    </r>
    <r>
      <rPr>
        <i/>
        <sz val="11"/>
        <color theme="9" tint="-0.249977111117893"/>
        <rFont val="Calibri"/>
        <family val="2"/>
      </rPr>
      <t>Myodes glareolus</t>
    </r>
    <r>
      <rPr>
        <sz val="11"/>
        <color theme="9" tint="-0.249977111117893"/>
        <rFont val="Calibri"/>
        <family val="2"/>
      </rPr>
      <t>)</t>
    </r>
  </si>
  <si>
    <r>
      <t xml:space="preserve">Livestock, </t>
    </r>
    <r>
      <rPr>
        <i/>
        <sz val="11"/>
        <color theme="9" tint="-0.249977111117893"/>
        <rFont val="Calibri"/>
        <family val="2"/>
      </rPr>
      <t>Odocoeilus hemionus, Cervus elaphus</t>
    </r>
  </si>
  <si>
    <r>
      <rPr>
        <i/>
        <sz val="11"/>
        <color theme="9" tint="-0.249977111117893"/>
        <rFont val="Calibri"/>
        <family val="2"/>
      </rPr>
      <t>Populus tremuloides</t>
    </r>
    <r>
      <rPr>
        <sz val="11"/>
        <color theme="9" tint="-0.249977111117893"/>
        <rFont val="Calibri"/>
        <family val="2"/>
      </rPr>
      <t>, coniferous (10-60%)</t>
    </r>
  </si>
  <si>
    <r>
      <rPr>
        <i/>
        <sz val="11"/>
        <color theme="9" tint="-0.249977111117893"/>
        <rFont val="Calibri"/>
        <family val="2"/>
      </rPr>
      <t xml:space="preserve">Fagus sylvatica; Quercus </t>
    </r>
    <r>
      <rPr>
        <sz val="11"/>
        <color theme="9" tint="-0.249977111117893"/>
        <rFont val="Calibri"/>
        <family val="2"/>
      </rPr>
      <t>spp.;</t>
    </r>
    <r>
      <rPr>
        <i/>
        <sz val="11"/>
        <color theme="9" tint="-0.249977111117893"/>
        <rFont val="Calibri"/>
        <family val="2"/>
      </rPr>
      <t xml:space="preserve"> Pinus sylvestris</t>
    </r>
  </si>
  <si>
    <r>
      <rPr>
        <i/>
        <sz val="11"/>
        <color theme="9" tint="-0.249977111117893"/>
        <rFont val="Calibri"/>
        <family val="2"/>
      </rPr>
      <t>Quercus crispula, Ulmus davidiana</t>
    </r>
    <r>
      <rPr>
        <sz val="11"/>
        <color theme="9" tint="-0.249977111117893"/>
        <rFont val="Calibri"/>
        <family val="2"/>
      </rPr>
      <t xml:space="preserve"> var. </t>
    </r>
    <r>
      <rPr>
        <i/>
        <sz val="11"/>
        <color theme="9" tint="-0.249977111117893"/>
        <rFont val="Calibri"/>
        <family val="2"/>
      </rPr>
      <t>japonica</t>
    </r>
  </si>
  <si>
    <r>
      <t xml:space="preserve">Ulmus davidiana </t>
    </r>
    <r>
      <rPr>
        <sz val="11"/>
        <color theme="9" tint="-0.249977111117893"/>
        <rFont val="Calibri"/>
        <family val="2"/>
      </rPr>
      <t>var.</t>
    </r>
    <r>
      <rPr>
        <i/>
        <sz val="11"/>
        <color theme="9" tint="-0.249977111117893"/>
        <rFont val="Calibri"/>
        <family val="2"/>
      </rPr>
      <t xml:space="preserve"> japonica</t>
    </r>
  </si>
  <si>
    <r>
      <t>Betula</t>
    </r>
    <r>
      <rPr>
        <sz val="11"/>
        <color theme="9" tint="-0.249977111117893"/>
        <rFont val="Calibri"/>
        <family val="2"/>
      </rPr>
      <t xml:space="preserve"> spp.</t>
    </r>
  </si>
  <si>
    <r>
      <rPr>
        <i/>
        <sz val="11"/>
        <color theme="9" tint="-0.249977111117893"/>
        <rFont val="Calibri"/>
        <family val="2"/>
      </rPr>
      <t>Pinus sylvestris, Betula</t>
    </r>
    <r>
      <rPr>
        <sz val="11"/>
        <color theme="9" tint="-0.249977111117893"/>
        <rFont val="Calibri"/>
        <family val="2"/>
      </rPr>
      <t xml:space="preserve"> spp.</t>
    </r>
  </si>
  <si>
    <r>
      <t xml:space="preserve">Goats, </t>
    </r>
    <r>
      <rPr>
        <i/>
        <sz val="11"/>
        <color theme="9" tint="-0.249977111117893"/>
        <rFont val="Calibri"/>
        <family val="2"/>
      </rPr>
      <t>Odocoileus virginianus, Dama dama, Macropus eugenii</t>
    </r>
  </si>
  <si>
    <t>Species richness change</t>
  </si>
  <si>
    <t>Cover change</t>
  </si>
  <si>
    <t>Abundance change</t>
  </si>
  <si>
    <t>Survival change</t>
  </si>
  <si>
    <t>Averaging</t>
  </si>
  <si>
    <t>15-17</t>
  </si>
  <si>
    <t>Lowest-density enclosures =26ha</t>
  </si>
  <si>
    <t>16-17</t>
  </si>
  <si>
    <t>20-21</t>
  </si>
  <si>
    <t>22-23</t>
  </si>
  <si>
    <t>32-33</t>
  </si>
  <si>
    <t>Forest management</t>
  </si>
  <si>
    <t>Ponderosa grasslands</t>
  </si>
  <si>
    <t>Aspen-mixed conifer forest</t>
  </si>
  <si>
    <t>9-12</t>
  </si>
  <si>
    <t>13-16</t>
  </si>
  <si>
    <t>Second growth, unthinned</t>
  </si>
  <si>
    <t>4-6</t>
  </si>
  <si>
    <t>Old-growth, unthinned</t>
  </si>
  <si>
    <t>7-9</t>
  </si>
  <si>
    <t>Uneven-aged, thinned</t>
  </si>
  <si>
    <t>10-12</t>
  </si>
  <si>
    <t>Even-aged, thinned</t>
  </si>
  <si>
    <t>13-15</t>
  </si>
  <si>
    <t>Managed for old-growth characteristics, thinned</t>
  </si>
  <si>
    <t>38-40</t>
  </si>
  <si>
    <t>61-63</t>
  </si>
  <si>
    <t>4-7</t>
  </si>
  <si>
    <t>12-14</t>
  </si>
  <si>
    <t>Exposure_levels</t>
  </si>
  <si>
    <t>Adding</t>
  </si>
  <si>
    <t>Species_richness</t>
  </si>
  <si>
    <t>Herbs_forbs</t>
  </si>
  <si>
    <t>Spiders</t>
  </si>
  <si>
    <t>Vaccinium_vitis_idaea</t>
  </si>
  <si>
    <t>Trillium</t>
  </si>
  <si>
    <t>Maianthemum_canadense</t>
  </si>
  <si>
    <t>Empetrum_nigrum</t>
  </si>
  <si>
    <t>Deschampsia_flexuosa</t>
  </si>
  <si>
    <t>Calluna_vulgaris</t>
  </si>
  <si>
    <t>Alliaria_petiolata</t>
  </si>
  <si>
    <t>Exotic</t>
  </si>
  <si>
    <t>Native</t>
  </si>
  <si>
    <t>Herbivore_origin</t>
  </si>
  <si>
    <t>Odocoileus</t>
  </si>
  <si>
    <t>Duration</t>
  </si>
  <si>
    <t>Geographical_location</t>
  </si>
  <si>
    <t>Microstegium_vimineum</t>
  </si>
  <si>
    <t>Pseudoreplication</t>
  </si>
  <si>
    <t>Herbivore_type</t>
  </si>
  <si>
    <t>Manipulation_area</t>
  </si>
  <si>
    <t>Sampling_years</t>
  </si>
  <si>
    <t>Recorded_duration</t>
  </si>
  <si>
    <t>Timescale_Comment</t>
  </si>
  <si>
    <t>No._of_ landscapes</t>
  </si>
  <si>
    <t>Spatial_setup_Comment</t>
  </si>
  <si>
    <t>No._of_ blocks</t>
  </si>
  <si>
    <t>No._of_plots</t>
  </si>
  <si>
    <t>No._of_subplots</t>
  </si>
  <si>
    <t>Sampling_area</t>
  </si>
  <si>
    <t>Herbivory_Comment</t>
  </si>
  <si>
    <t>Main_herbivore</t>
  </si>
  <si>
    <t>Mode_of_establishing_herbivore_density</t>
  </si>
  <si>
    <t>Other_herbivores</t>
  </si>
  <si>
    <t>Control_for_small_herbivores</t>
  </si>
  <si>
    <t>State_or_province</t>
  </si>
  <si>
    <t>Site_or_Area</t>
  </si>
  <si>
    <t>Temperature</t>
  </si>
  <si>
    <t>Precipitation</t>
  </si>
  <si>
    <t>Altitude</t>
  </si>
  <si>
    <t>Forest_type</t>
  </si>
  <si>
    <t>Dominant_tree_species</t>
  </si>
  <si>
    <t>Stand_age</t>
  </si>
  <si>
    <t>Forest_density</t>
  </si>
  <si>
    <t>Unit_of_forest_density</t>
  </si>
  <si>
    <t>Site_Comment</t>
  </si>
  <si>
    <t>Record no.</t>
  </si>
  <si>
    <t>Aspect</t>
  </si>
  <si>
    <t>Species</t>
  </si>
  <si>
    <t>Effect_modifier_used_for_stratification</t>
  </si>
  <si>
    <t>Character_of_effect_modifier</t>
  </si>
  <si>
    <t>Source_of_herbivore_data</t>
  </si>
  <si>
    <t>Source_of_BD_data</t>
  </si>
  <si>
    <t>Deviance_reported</t>
  </si>
  <si>
    <t>Type_of_deviance</t>
  </si>
  <si>
    <t>Scale_of_data</t>
  </si>
  <si>
    <t>Area_of_scale_unit</t>
  </si>
  <si>
    <t>High_Type_of_exposure</t>
  </si>
  <si>
    <t>High_Herbivore_density</t>
  </si>
  <si>
    <t>Herbivore_density_unit</t>
  </si>
  <si>
    <t>Mean_high</t>
  </si>
  <si>
    <t>High_Type_of_central_tendency</t>
  </si>
  <si>
    <t>High_Unit</t>
  </si>
  <si>
    <t>High_Deviance</t>
  </si>
  <si>
    <t>High_Deviance_(lower)</t>
  </si>
  <si>
    <t>Unit of central tendency</t>
  </si>
  <si>
    <t>High_Calculated_SD</t>
  </si>
  <si>
    <t>SD_high</t>
  </si>
  <si>
    <t>High_Sample_size</t>
  </si>
  <si>
    <t>n_high</t>
  </si>
  <si>
    <t>High_Comment</t>
  </si>
  <si>
    <t>Final SD</t>
  </si>
  <si>
    <t>Low_Comment</t>
  </si>
  <si>
    <t>n_low</t>
  </si>
  <si>
    <t>Low_Sample_size</t>
  </si>
  <si>
    <t>SD_low</t>
  </si>
  <si>
    <t>Low_Deviance_(lower)</t>
  </si>
  <si>
    <t>Low_Type_of_central_tendency</t>
  </si>
  <si>
    <t>Mean_low</t>
  </si>
  <si>
    <t>Low_Type_of_exposure</t>
  </si>
  <si>
    <t>Low_Herbivore_density</t>
  </si>
  <si>
    <t>E.g. mean, median etc.</t>
  </si>
  <si>
    <t>Reason why low-exposure areas are less exposed to herbivory than high-exposure areas</t>
  </si>
  <si>
    <t>Low_Deviance</t>
  </si>
  <si>
    <t>Low_Calculated_SD</t>
  </si>
  <si>
    <t>These are usually the sampling units of interest, for instance plots within one vegetation type or treatment.</t>
  </si>
  <si>
    <t>These are sampling units that are usually pooled. Their function is to sample the vegetation within a larger plot.</t>
  </si>
  <si>
    <t>Usually the subplot, but could also be the plot if no subplots are used.</t>
  </si>
  <si>
    <t>BACI, BA or CI</t>
  </si>
  <si>
    <t>.</t>
  </si>
  <si>
    <t>1= North America, 2= Palearctic, 3=New Zealand and Australia, 4=South America</t>
  </si>
  <si>
    <t>Forest_category</t>
  </si>
  <si>
    <t>SMD</t>
  </si>
  <si>
    <t>Hedges_final</t>
  </si>
  <si>
    <t>Effect size calculations</t>
  </si>
  <si>
    <t>Corr</t>
  </si>
  <si>
    <t>Var_final</t>
  </si>
  <si>
    <r>
      <t>Effects of browsing control on establishment and recruitment of eastern white pine (</t>
    </r>
    <r>
      <rPr>
        <i/>
        <sz val="11"/>
        <color rgb="FF7030A0"/>
        <rFont val="Calibri"/>
        <family val="2"/>
      </rPr>
      <t>Pinus strobus</t>
    </r>
    <r>
      <rPr>
        <sz val="11"/>
        <color rgb="FF7030A0"/>
        <rFont val="Calibri"/>
        <family val="2"/>
      </rPr>
      <t xml:space="preserve"> L.) at Cathedral Grove, Lake Superior Highlands, Minnesota, USA</t>
    </r>
  </si>
  <si>
    <r>
      <rPr>
        <i/>
        <sz val="11"/>
        <color rgb="FF7030A0"/>
        <rFont val="Calibri"/>
        <family val="2"/>
      </rPr>
      <t>Quercus</t>
    </r>
    <r>
      <rPr>
        <sz val="11"/>
        <color rgb="FF7030A0"/>
        <rFont val="Calibri"/>
        <family val="2"/>
      </rPr>
      <t xml:space="preserve"> spp.; </t>
    </r>
    <r>
      <rPr>
        <i/>
        <sz val="11"/>
        <color rgb="FF7030A0"/>
        <rFont val="Calibri"/>
        <family val="2"/>
      </rPr>
      <t>Acer</t>
    </r>
    <r>
      <rPr>
        <sz val="11"/>
        <color rgb="FF7030A0"/>
        <rFont val="Calibri"/>
        <family val="2"/>
      </rPr>
      <t xml:space="preserve"> spp.</t>
    </r>
  </si>
  <si>
    <r>
      <t>Woodland recovery after suppression of deer: cascade effects for small mammals, wood mice (</t>
    </r>
    <r>
      <rPr>
        <i/>
        <sz val="11"/>
        <color rgb="FF7030A0"/>
        <rFont val="Calibri"/>
        <family val="2"/>
      </rPr>
      <t>Apodemus sylvaticus</t>
    </r>
    <r>
      <rPr>
        <sz val="11"/>
        <color rgb="FF7030A0"/>
        <rFont val="Calibri"/>
        <family val="2"/>
      </rPr>
      <t>) and bank voles (</t>
    </r>
    <r>
      <rPr>
        <i/>
        <sz val="11"/>
        <color rgb="FF7030A0"/>
        <rFont val="Calibri"/>
        <family val="2"/>
      </rPr>
      <t>Myodes glareolus</t>
    </r>
    <r>
      <rPr>
        <sz val="11"/>
        <color rgb="FF7030A0"/>
        <rFont val="Calibri"/>
        <family val="2"/>
      </rPr>
      <t>)</t>
    </r>
  </si>
  <si>
    <r>
      <t xml:space="preserve">Livestock, </t>
    </r>
    <r>
      <rPr>
        <i/>
        <sz val="11"/>
        <color rgb="FF7030A0"/>
        <rFont val="Calibri"/>
        <family val="2"/>
      </rPr>
      <t>Odocoeilus hemionus, Cervus elaphus</t>
    </r>
  </si>
  <si>
    <r>
      <rPr>
        <i/>
        <sz val="11"/>
        <color rgb="FF7030A0"/>
        <rFont val="Calibri"/>
        <family val="2"/>
      </rPr>
      <t>Populus tremuloides</t>
    </r>
    <r>
      <rPr>
        <sz val="11"/>
        <color rgb="FF7030A0"/>
        <rFont val="Calibri"/>
        <family val="2"/>
      </rPr>
      <t>, coniferous (10-60%)</t>
    </r>
  </si>
  <si>
    <r>
      <rPr>
        <i/>
        <sz val="11"/>
        <color rgb="FF7030A0"/>
        <rFont val="Calibri"/>
        <family val="2"/>
      </rPr>
      <t xml:space="preserve">Fagus sylvatica; Quercus </t>
    </r>
    <r>
      <rPr>
        <sz val="11"/>
        <color rgb="FF7030A0"/>
        <rFont val="Calibri"/>
        <family val="2"/>
      </rPr>
      <t>spp.;</t>
    </r>
    <r>
      <rPr>
        <i/>
        <sz val="11"/>
        <color rgb="FF7030A0"/>
        <rFont val="Calibri"/>
        <family val="2"/>
      </rPr>
      <t xml:space="preserve"> Pinus sylvestris</t>
    </r>
  </si>
  <si>
    <r>
      <rPr>
        <i/>
        <sz val="11"/>
        <color rgb="FF7030A0"/>
        <rFont val="Calibri"/>
        <family val="2"/>
      </rPr>
      <t>Quercus crispula, Ulmus davidiana</t>
    </r>
    <r>
      <rPr>
        <sz val="11"/>
        <color rgb="FF7030A0"/>
        <rFont val="Calibri"/>
        <family val="2"/>
      </rPr>
      <t xml:space="preserve"> var. </t>
    </r>
    <r>
      <rPr>
        <i/>
        <sz val="11"/>
        <color rgb="FF7030A0"/>
        <rFont val="Calibri"/>
        <family val="2"/>
      </rPr>
      <t>japonica</t>
    </r>
  </si>
  <si>
    <r>
      <t xml:space="preserve">Ulmus davidiana </t>
    </r>
    <r>
      <rPr>
        <sz val="11"/>
        <color rgb="FF7030A0"/>
        <rFont val="Calibri"/>
        <family val="2"/>
      </rPr>
      <t>var.</t>
    </r>
    <r>
      <rPr>
        <i/>
        <sz val="11"/>
        <color rgb="FF7030A0"/>
        <rFont val="Calibri"/>
        <family val="2"/>
      </rPr>
      <t xml:space="preserve"> japonica</t>
    </r>
  </si>
  <si>
    <r>
      <t>Betula</t>
    </r>
    <r>
      <rPr>
        <sz val="11"/>
        <color rgb="FF7030A0"/>
        <rFont val="Calibri"/>
        <family val="2"/>
      </rPr>
      <t xml:space="preserve"> spp.</t>
    </r>
  </si>
  <si>
    <r>
      <rPr>
        <i/>
        <sz val="11"/>
        <color rgb="FF7030A0"/>
        <rFont val="Calibri"/>
        <family val="2"/>
      </rPr>
      <t>Pinus sylvestris, Betula</t>
    </r>
    <r>
      <rPr>
        <sz val="11"/>
        <color rgb="FF7030A0"/>
        <rFont val="Calibri"/>
        <family val="2"/>
      </rPr>
      <t xml:space="preserve"> spp.</t>
    </r>
  </si>
  <si>
    <r>
      <t xml:space="preserve">Goats, </t>
    </r>
    <r>
      <rPr>
        <i/>
        <sz val="11"/>
        <color rgb="FF7030A0"/>
        <rFont val="Calibri"/>
        <family val="2"/>
      </rPr>
      <t>Odocoileus virginianus, Dama dama, Macropus eugenii</t>
    </r>
  </si>
  <si>
    <t>log_Duration</t>
  </si>
  <si>
    <t>Native vegetation (1=understorey with comparable exotic data, 2=other cases)</t>
  </si>
  <si>
    <t>Exotic vegetation (1=understorey with comparable native data, 2=other cases)</t>
  </si>
  <si>
    <t>Herbivore_years</t>
  </si>
  <si>
    <t>log_Herbivore_years</t>
  </si>
  <si>
    <t>log_Pressure</t>
  </si>
  <si>
    <t>log_Precipitation</t>
  </si>
  <si>
    <t>Grazing vs. no grazing</t>
  </si>
  <si>
    <t>0=exclusion, 1=enhancement, 2=both high and low pressure controlled, 3=livestock grazing vs no grazing, 4=culling, 5=discontinued livestock grazing</t>
  </si>
  <si>
    <t>B. K. Pekin, B. A. Endress, M. J. Wisdom, B. J. Naylor and C. G. Parks</t>
  </si>
  <si>
    <t>Rowland et al. 1997</t>
  </si>
  <si>
    <t>p. 253</t>
  </si>
  <si>
    <t>Published effect size recorded as I value, C value recorded as 0</t>
  </si>
  <si>
    <t>SE assumed to refer to pseudoreplicated subplots; published effect size recorded as I value, C value recorded as 0</t>
  </si>
  <si>
    <t>Manipulation_area_class</t>
  </si>
  <si>
    <t>Palatability</t>
  </si>
  <si>
    <t>H</t>
  </si>
  <si>
    <t>M</t>
  </si>
  <si>
    <t>L</t>
  </si>
  <si>
    <t>High pressure, savanna</t>
  </si>
  <si>
    <t>Medium pressure, savanna</t>
  </si>
  <si>
    <t>Burning; grazer species</t>
  </si>
  <si>
    <t>Burned; all herbivores</t>
  </si>
  <si>
    <t>Unburned; all herbivores</t>
  </si>
  <si>
    <t>13-14</t>
  </si>
  <si>
    <t>Type of deviance not stated but assumed to be SE. SE assumed to refer to pseudoreplicated plots rather than blocks (not stated).</t>
  </si>
  <si>
    <t>355-545</t>
  </si>
  <si>
    <t>pellets/ha</t>
  </si>
  <si>
    <t>Rooney 2006</t>
  </si>
  <si>
    <t>1</t>
  </si>
  <si>
    <t>T. D. Allison</t>
  </si>
  <si>
    <r>
      <t>The influence of deer browsing on the reproductive biology of Canada yew (</t>
    </r>
    <r>
      <rPr>
        <i/>
        <sz val="11"/>
        <rFont val="Calibri"/>
        <family val="2"/>
        <scheme val="minor"/>
      </rPr>
      <t>Taxus canadensis</t>
    </r>
    <r>
      <rPr>
        <sz val="11"/>
        <rFont val="Calibri"/>
        <family val="2"/>
        <scheme val="minor"/>
      </rPr>
      <t xml:space="preserve"> marsh.)</t>
    </r>
  </si>
  <si>
    <t>523–529</t>
  </si>
  <si>
    <t>5</t>
  </si>
  <si>
    <t>Individual Taxus specimen</t>
  </si>
  <si>
    <t>Basswood Island, Apostle Islands</t>
  </si>
  <si>
    <t>–90.75</t>
  </si>
  <si>
    <t>Acer saccharum, Betula lutea</t>
  </si>
  <si>
    <t>Male strobilus production</t>
  </si>
  <si>
    <t>no./branch</t>
  </si>
  <si>
    <t>2</t>
  </si>
  <si>
    <t>Female strobilus production</t>
  </si>
  <si>
    <t>Strobilus production</t>
  </si>
  <si>
    <t>94–103</t>
  </si>
  <si>
    <r>
      <rPr>
        <i/>
        <sz val="11"/>
        <color theme="1"/>
        <rFont val="Calibri"/>
        <family val="2"/>
      </rPr>
      <t>Capreolus capreolus, Cervus elaphus,</t>
    </r>
    <r>
      <rPr>
        <sz val="11"/>
        <color theme="1"/>
        <rFont val="Calibri"/>
        <family val="2"/>
      </rPr>
      <t xml:space="preserve"> sheep</t>
    </r>
  </si>
  <si>
    <t>41-42</t>
  </si>
  <si>
    <t xml:space="preserve">35-39 </t>
  </si>
  <si>
    <t>m2 BA</t>
  </si>
  <si>
    <t>30 to 50 ha</t>
  </si>
  <si>
    <t>No thinning</t>
  </si>
  <si>
    <t>S. Chollet, S. Padie, S. Stockton, S. Allombert, A. J. Gaston and J. L. Martin</t>
  </si>
  <si>
    <t>Positive plant and bird diversity response to experimental deer population reduction after decades of uncontrolled browsing</t>
  </si>
  <si>
    <t>Diversity and Distributions</t>
  </si>
  <si>
    <t>274-287</t>
  </si>
  <si>
    <t>15*15 m</t>
  </si>
  <si>
    <t>1998, 2010</t>
  </si>
  <si>
    <t>40 m2</t>
  </si>
  <si>
    <t>Haida Gwaii</t>
  </si>
  <si>
    <t>Tsuga heterophylla, Picea sitchensis, Thuja plicata</t>
  </si>
  <si>
    <t>Just after exclusion</t>
  </si>
  <si>
    <t>13 years after exclusion</t>
  </si>
  <si>
    <t>314 m2</t>
  </si>
  <si>
    <t>O. Suominen, I.-L. Persson, K. Danell, R. Bergström and J. Pastor</t>
  </si>
  <si>
    <t>Impact of simulated moose densities on abundance and richness of vegetation, herbivorous and predatory arthropods along a productivity gradient</t>
  </si>
  <si>
    <t>636-645</t>
  </si>
  <si>
    <t>0.1*0.1 m</t>
  </si>
  <si>
    <t>62-305</t>
  </si>
  <si>
    <t>7-16</t>
  </si>
  <si>
    <t>p. 638</t>
  </si>
  <si>
    <t>no./transect</t>
  </si>
  <si>
    <t>25*25 m</t>
  </si>
  <si>
    <t>10 m transect</t>
  </si>
  <si>
    <r>
      <t>Grazing_pressure_difference</t>
    </r>
    <r>
      <rPr>
        <b/>
        <sz val="11"/>
        <color indexed="8"/>
        <rFont val="Calibri"/>
        <family val="2"/>
      </rPr>
      <t/>
    </r>
  </si>
  <si>
    <r>
      <t>The influence of deer browsing on the reproductive biology of Canada yew (</t>
    </r>
    <r>
      <rPr>
        <i/>
        <sz val="11"/>
        <color rgb="FF00B050"/>
        <rFont val="Calibri"/>
        <family val="2"/>
        <scheme val="minor"/>
      </rPr>
      <t>Taxus canadensis</t>
    </r>
    <r>
      <rPr>
        <sz val="11"/>
        <color rgb="FF00B050"/>
        <rFont val="Calibri"/>
        <family val="2"/>
        <scheme val="minor"/>
      </rPr>
      <t xml:space="preserve"> marsh.)</t>
    </r>
  </si>
  <si>
    <t>0.4-1.0?</t>
  </si>
  <si>
    <t>Herbivore density very uncertain</t>
  </si>
  <si>
    <t>11 - 15</t>
  </si>
  <si>
    <r>
      <t xml:space="preserve">Individual </t>
    </r>
    <r>
      <rPr>
        <i/>
        <sz val="11"/>
        <rFont val="Calibri"/>
        <family val="2"/>
      </rPr>
      <t>Trillium</t>
    </r>
    <r>
      <rPr>
        <sz val="11"/>
        <rFont val="Calibri"/>
        <family val="2"/>
      </rPr>
      <t xml:space="preserve"> specimen</t>
    </r>
  </si>
  <si>
    <t>Largely regenerating but partly mature</t>
  </si>
  <si>
    <t>Wildfire in 1996: at least 50% tree mortality</t>
  </si>
  <si>
    <t>% CC</t>
  </si>
  <si>
    <t>5 m</t>
  </si>
  <si>
    <t>Eucalyptus macrorhynca</t>
  </si>
  <si>
    <t>Eucalyptus microcarpa,  Callitris glaucophylla</t>
  </si>
  <si>
    <t>Eucalyptus melliodora, Eucalyptus blakelyi, Eucalyptus albens</t>
  </si>
  <si>
    <t>Eucalyptus dealbata, Eucalyptus dwyeri, Callitris glaucophylla, Eucalyptus macrorhynca, Eucalyptus albens</t>
  </si>
  <si>
    <t>p. 209</t>
  </si>
  <si>
    <t>&lt; 17</t>
  </si>
  <si>
    <t xml:space="preserve">&lt; 17 </t>
  </si>
  <si>
    <t>25 per transect</t>
  </si>
  <si>
    <t>0-2</t>
  </si>
  <si>
    <t xml:space="preserve"> &gt; 70 </t>
  </si>
  <si>
    <t xml:space="preserve"> &gt; 70</t>
  </si>
  <si>
    <t>Odocoileus hemionus, Cervus canadensis</t>
  </si>
  <si>
    <t>Herbivore numbers not useful as measures of grazing pressure (no data on size of ranges)</t>
  </si>
  <si>
    <t>Allen (1996)</t>
  </si>
  <si>
    <t>elk/km2</t>
  </si>
  <si>
    <t>Native (0) vs. introduced/reintroduced (1) or domestic (2) herbivores (3 = mixed)</t>
  </si>
  <si>
    <t>55-70</t>
  </si>
  <si>
    <t>8*8 m</t>
  </si>
  <si>
    <t>&gt; 10</t>
  </si>
  <si>
    <t>1-20</t>
  </si>
  <si>
    <t>0.25-100 m2</t>
  </si>
  <si>
    <t>12,500-42,500</t>
  </si>
  <si>
    <t>Mature or 13-14 yrs</t>
  </si>
  <si>
    <t>5-339 ha</t>
  </si>
  <si>
    <t>50-230</t>
  </si>
  <si>
    <t>m3/ha</t>
  </si>
  <si>
    <t>Approaching 32</t>
  </si>
  <si>
    <t>0.35-17 ha</t>
  </si>
  <si>
    <t>Olofsson et al. 2004</t>
  </si>
  <si>
    <t>0.8-3.0</t>
  </si>
  <si>
    <t>pellets, g/m2</t>
  </si>
  <si>
    <t>0.25 * 0.25 m</t>
  </si>
  <si>
    <t>Cattle, Cervus canadensis, Odocoileus hemionus</t>
  </si>
  <si>
    <t>764-1036 m2</t>
  </si>
  <si>
    <t>60 yrs or more</t>
  </si>
  <si>
    <t xml:space="preserve">5 m </t>
  </si>
  <si>
    <t>3 5m long transects per exclosure/control</t>
  </si>
  <si>
    <t>pellet groups/ha</t>
  </si>
  <si>
    <t>36-40</t>
  </si>
  <si>
    <t>2-7</t>
  </si>
  <si>
    <t>Pseudotsuga menziesii, Abies concolor, Pinus ponderosa, Pinus flexilis, Populus tremuloides</t>
  </si>
  <si>
    <t>Kleintjes Neff et al. 2007</t>
  </si>
  <si>
    <t>18-30</t>
  </si>
  <si>
    <t>20 or 10 m</t>
  </si>
  <si>
    <t>21</t>
  </si>
  <si>
    <t>Exclosures 10 ha, and controls  40 ha</t>
  </si>
  <si>
    <t>1.4 m diameter</t>
  </si>
  <si>
    <t>18-21</t>
  </si>
  <si>
    <t>11-25 (1991)</t>
  </si>
  <si>
    <t>Up to 39-50 in winter</t>
  </si>
  <si>
    <t>Grazing_weight</t>
  </si>
  <si>
    <t>Gap</t>
  </si>
  <si>
    <t>Herbs/forbs, spring-flowering</t>
  </si>
  <si>
    <t>Herbs/forbs, summer-flowering</t>
  </si>
  <si>
    <t>Trees and shrubs, large deciduous</t>
  </si>
  <si>
    <t>50-150 cm</t>
  </si>
  <si>
    <t>log_Weight</t>
  </si>
  <si>
    <t>Weight_years</t>
  </si>
  <si>
    <t>log_Weight_years</t>
  </si>
  <si>
    <t>Pseudotsuga menziesii</t>
  </si>
  <si>
    <t>Data partly redundant since data on understorey cover is also available. Code -3 therefore used in Abundance column.</t>
  </si>
  <si>
    <t>11,5</t>
  </si>
  <si>
    <t>Palatability_high</t>
  </si>
  <si>
    <t xml:space="preserve">(1) poor-soil, (2) richer-soil conifer, (3) boreal BL/MX, (4) temperate BL/MX, (5) regenerating, (6) open woodland
</t>
  </si>
  <si>
    <t>SiteID</t>
  </si>
  <si>
    <t>002</t>
  </si>
  <si>
    <t>003</t>
  </si>
  <si>
    <t>004</t>
  </si>
  <si>
    <t>006</t>
  </si>
  <si>
    <t>008</t>
  </si>
  <si>
    <t>009</t>
  </si>
  <si>
    <t>011</t>
  </si>
  <si>
    <t>012</t>
  </si>
  <si>
    <t>013</t>
  </si>
  <si>
    <t>014</t>
  </si>
  <si>
    <t>015</t>
  </si>
  <si>
    <t>016</t>
  </si>
  <si>
    <t>017</t>
  </si>
  <si>
    <t>018</t>
  </si>
  <si>
    <t>019</t>
  </si>
  <si>
    <t>020</t>
  </si>
  <si>
    <t>013-020</t>
  </si>
  <si>
    <t>021</t>
  </si>
  <si>
    <t>022</t>
  </si>
  <si>
    <t>023</t>
  </si>
  <si>
    <t>024</t>
  </si>
  <si>
    <t>025</t>
  </si>
  <si>
    <t>026</t>
  </si>
  <si>
    <t>027</t>
  </si>
  <si>
    <t>028</t>
  </si>
  <si>
    <t>029</t>
  </si>
  <si>
    <t>030</t>
  </si>
  <si>
    <t>031</t>
  </si>
  <si>
    <t>032</t>
  </si>
  <si>
    <t>035</t>
  </si>
  <si>
    <t>036</t>
  </si>
  <si>
    <t>038</t>
  </si>
  <si>
    <t>039</t>
  </si>
  <si>
    <t>041</t>
  </si>
  <si>
    <t>044</t>
  </si>
  <si>
    <t>045</t>
  </si>
  <si>
    <t>046</t>
  </si>
  <si>
    <t>047</t>
  </si>
  <si>
    <t>049</t>
  </si>
  <si>
    <t>050</t>
  </si>
  <si>
    <t>052</t>
  </si>
  <si>
    <t>053</t>
  </si>
  <si>
    <t>054</t>
  </si>
  <si>
    <t>055</t>
  </si>
  <si>
    <t>058</t>
  </si>
  <si>
    <t>060</t>
  </si>
  <si>
    <t>061</t>
  </si>
  <si>
    <t>062</t>
  </si>
  <si>
    <t>065</t>
  </si>
  <si>
    <t>067</t>
  </si>
  <si>
    <t>068</t>
  </si>
  <si>
    <t>070</t>
  </si>
  <si>
    <t>071</t>
  </si>
  <si>
    <t>072</t>
  </si>
  <si>
    <t>076</t>
  </si>
  <si>
    <t>077</t>
  </si>
  <si>
    <t>078</t>
  </si>
  <si>
    <t>079</t>
  </si>
  <si>
    <t>080</t>
  </si>
  <si>
    <t>081</t>
  </si>
  <si>
    <t>082</t>
  </si>
  <si>
    <t>083</t>
  </si>
  <si>
    <t>084</t>
  </si>
  <si>
    <t>085</t>
  </si>
  <si>
    <t>086</t>
  </si>
  <si>
    <t>087</t>
  </si>
  <si>
    <t>088</t>
  </si>
  <si>
    <t>090</t>
  </si>
  <si>
    <t>091</t>
  </si>
  <si>
    <t>092</t>
  </si>
  <si>
    <t>093</t>
  </si>
  <si>
    <t>094</t>
  </si>
  <si>
    <t>095</t>
  </si>
  <si>
    <t>097</t>
  </si>
  <si>
    <t>096</t>
  </si>
  <si>
    <t>098</t>
  </si>
  <si>
    <t>040</t>
  </si>
  <si>
    <t>099</t>
  </si>
  <si>
    <t>101</t>
  </si>
  <si>
    <t>102</t>
  </si>
  <si>
    <t>103</t>
  </si>
  <si>
    <t>104</t>
  </si>
  <si>
    <t>105</t>
  </si>
  <si>
    <t>106</t>
  </si>
  <si>
    <t>107</t>
  </si>
  <si>
    <t>108</t>
  </si>
  <si>
    <t>109</t>
  </si>
  <si>
    <t>110</t>
  </si>
  <si>
    <t>111</t>
  </si>
  <si>
    <t>114</t>
  </si>
  <si>
    <t>115</t>
  </si>
  <si>
    <t>116</t>
  </si>
  <si>
    <t>117</t>
  </si>
  <si>
    <t>118</t>
  </si>
  <si>
    <t>119</t>
  </si>
  <si>
    <t>122</t>
  </si>
  <si>
    <t>123</t>
  </si>
  <si>
    <t>124</t>
  </si>
  <si>
    <t>125</t>
  </si>
  <si>
    <t>126</t>
  </si>
  <si>
    <t>127</t>
  </si>
  <si>
    <t>128</t>
  </si>
  <si>
    <t>129</t>
  </si>
  <si>
    <t>130</t>
  </si>
  <si>
    <t>131</t>
  </si>
  <si>
    <t>132</t>
  </si>
  <si>
    <t>134</t>
  </si>
  <si>
    <t>136</t>
  </si>
  <si>
    <t>137</t>
  </si>
  <si>
    <t>139</t>
  </si>
  <si>
    <t>140</t>
  </si>
  <si>
    <t>141</t>
  </si>
  <si>
    <t>142</t>
  </si>
  <si>
    <t>143</t>
  </si>
  <si>
    <t>144</t>
  </si>
  <si>
    <t>145</t>
  </si>
  <si>
    <t>146</t>
  </si>
  <si>
    <t>Allcock &amp; Hik (2003)</t>
  </si>
  <si>
    <t>Allen et al. (1984)</t>
  </si>
  <si>
    <t>Allison (1990)</t>
  </si>
  <si>
    <t>Anderson et al. (2002)</t>
  </si>
  <si>
    <t>Asnani et al. (2006)</t>
  </si>
  <si>
    <t>Augustine et al. (1998)</t>
  </si>
  <si>
    <t>Augustine &amp; Frelich (1998)</t>
  </si>
  <si>
    <t>Bailey &amp; Whitham (2002)</t>
  </si>
  <si>
    <t>Baines et al. (1994)</t>
  </si>
  <si>
    <t>Bakker &amp; Moore (2007)</t>
  </si>
  <si>
    <t>Begley-Miller et al. (2014)</t>
  </si>
  <si>
    <t>Bellingham &amp; Allan (2003)</t>
  </si>
  <si>
    <t>Briggs et al. (2008)</t>
  </si>
  <si>
    <t>Bromham et al. (1999)</t>
  </si>
  <si>
    <t>Broome et al. (2014)</t>
  </si>
  <si>
    <t>Brousseau et al. (2013)</t>
  </si>
  <si>
    <t>Buesching et al. (2011)</t>
  </si>
  <si>
    <t>Bush et al. (2012)</t>
  </si>
  <si>
    <t>Buxton et al. (2001)</t>
  </si>
  <si>
    <t>Chollet et al. (2016)</t>
  </si>
  <si>
    <t>Christopher &amp; Cameron (2012)</t>
  </si>
  <si>
    <t>Christopher et al. (2014)</t>
  </si>
  <si>
    <t>Collard et al. (2010)</t>
  </si>
  <si>
    <t>Cooper &amp; McCann (2011)</t>
  </si>
  <si>
    <t>Dávalos et al. (2015a)</t>
  </si>
  <si>
    <t>Dobson &amp; Blossey (2015)</t>
  </si>
  <si>
    <t>Dornbush &amp; Hahn (2013)</t>
  </si>
  <si>
    <t>Eschtruth &amp; Battles (2008)</t>
  </si>
  <si>
    <t>Eschtruth &amp; Battles (2009)</t>
  </si>
  <si>
    <t>Forrester et al. (2014)</t>
  </si>
  <si>
    <t>Fox et al. (2014)</t>
  </si>
  <si>
    <t>Fuller et al. (2014)</t>
  </si>
  <si>
    <t>Hägg &amp; Pessa (2006)</t>
  </si>
  <si>
    <t>Halmeenpää et al. (2006)</t>
  </si>
  <si>
    <t>Hansson (2001)</t>
  </si>
  <si>
    <t>Heinrichs &amp; Schmidt (2015)</t>
  </si>
  <si>
    <t>Hidding et al. (2012)</t>
  </si>
  <si>
    <t>Hokkanen et al. (2006a)</t>
  </si>
  <si>
    <t>Hokkanen et al. (2006b)</t>
  </si>
  <si>
    <t>Holmes et al. (2009)</t>
  </si>
  <si>
    <t>Holmes &amp; Webster (2011)</t>
  </si>
  <si>
    <t>Horsley et al. (2003)</t>
  </si>
  <si>
    <t>Huffman et al. (2009)</t>
  </si>
  <si>
    <t>Husheer (2007)</t>
  </si>
  <si>
    <t>Jenkins et al. (2015)</t>
  </si>
  <si>
    <t>Jensen et al. (2012)</t>
  </si>
  <si>
    <t>Johnson et al. (2015)</t>
  </si>
  <si>
    <t>Kay &amp; Bartos (2000)</t>
  </si>
  <si>
    <t>Kerns et al. (2011)</t>
  </si>
  <si>
    <t>Kleintjes Neff et al. (2007)</t>
  </si>
  <si>
    <t>Kotiluoto (1998)</t>
  </si>
  <si>
    <t>Kraft et al. (2004)</t>
  </si>
  <si>
    <t>Kriebitzsch et al. (2000)</t>
  </si>
  <si>
    <t>Kuijper et al. (2010)</t>
  </si>
  <si>
    <t>Kuiters &amp; Slim (2002)</t>
  </si>
  <si>
    <t>Lindgren &amp; Sullivan (2012)</t>
  </si>
  <si>
    <t>Long et al. (2007)</t>
  </si>
  <si>
    <t>Martin &amp; Maron (2012)</t>
  </si>
  <si>
    <t>Mathisen et al. (2010)</t>
  </si>
  <si>
    <t>Mathisen &amp; Skarpe (2011)</t>
  </si>
  <si>
    <t>McInnes et al. (1992)</t>
  </si>
  <si>
    <t>Mebus &amp; Löfgren (2003)</t>
  </si>
  <si>
    <t>Merrill et al. (2003)</t>
  </si>
  <si>
    <t>Mudrak et al. (2009)</t>
  </si>
  <si>
    <t>Murray et al. (2013)</t>
  </si>
  <si>
    <t>Nessing &amp; Zerbe (2002)</t>
  </si>
  <si>
    <t>Nomiya et al. (2003)</t>
  </si>
  <si>
    <t>Nuttle et al. (2013)</t>
  </si>
  <si>
    <t>Oldén et al. (2016)</t>
  </si>
  <si>
    <t>Olofsson et al. (2005)</t>
  </si>
  <si>
    <t>Olofsson et al. (2010)</t>
  </si>
  <si>
    <t>Pekin et al. (2015)</t>
  </si>
  <si>
    <t>Pekin et al. (2016)</t>
  </si>
  <si>
    <t>Perrin et al. (2006)</t>
  </si>
  <si>
    <t>Perrin et al. (2011)</t>
  </si>
  <si>
    <t>Relva et al. (2010)</t>
  </si>
  <si>
    <t>Risenhoover &amp; Maass (1987)</t>
  </si>
  <si>
    <t>Rooney (2009)</t>
  </si>
  <si>
    <t>Royo et al. (2010a)</t>
  </si>
  <si>
    <t>Royo et al. (2010b)</t>
  </si>
  <si>
    <t>Ruhren &amp; Handel (2003)</t>
  </si>
  <si>
    <t>Shelton et al. (2014)</t>
  </si>
  <si>
    <t>Siipilehto &amp; Heikkilä (2005)</t>
  </si>
  <si>
    <t>Smale et al. (1995)</t>
  </si>
  <si>
    <t>Smith et al. (2016)</t>
  </si>
  <si>
    <t>Speed et al. (2013)</t>
  </si>
  <si>
    <t>Speed et al. (2014)</t>
  </si>
  <si>
    <t>Stroh et al. (2008)</t>
  </si>
  <si>
    <t>Suominen et al. (1999a)</t>
  </si>
  <si>
    <t>Suominen et al. (1999b)</t>
  </si>
  <si>
    <t>Suominen et al. (2008)</t>
  </si>
  <si>
    <t>Takala et al. (2015)</t>
  </si>
  <si>
    <t>Tanentzap et al. (2011)</t>
  </si>
  <si>
    <t>Tárrega et al. (2009)</t>
  </si>
  <si>
    <t>Thomas-Van Gundy et al. (2014)</t>
  </si>
  <si>
    <t>Tremblay et al. (2006)</t>
  </si>
  <si>
    <t>Tschöpe et al. (2011)</t>
  </si>
  <si>
    <t>Urbanek et al. (2012)</t>
  </si>
  <si>
    <t>Vanbergen et al. (2006)</t>
  </si>
  <si>
    <t>Väre et al. (1995)</t>
  </si>
  <si>
    <t>Wardle et al. (2001)</t>
  </si>
  <si>
    <t>White (2012)</t>
  </si>
  <si>
    <t>Eutrophic soils
and eutrohistosols)</t>
  </si>
  <si>
    <t>Oligotrophic soils</t>
  </si>
  <si>
    <t>Additional file 4.  Extracted data records</t>
  </si>
  <si>
    <t>Mean annual precipitation (mm)</t>
  </si>
  <si>
    <t>Time (in years) elapsed from start of herbivory manipulation to sampling</t>
  </si>
  <si>
    <t>Study validity</t>
  </si>
  <si>
    <t>Year of publication</t>
  </si>
  <si>
    <t>Height_class</t>
  </si>
  <si>
    <t>Reason why high-exposure areas were more exposed to herbivory than comparator areas (e.g. "high herbivore density region" or "outside exclosure" in CI studies; "before decrease" or "after increase" in BA studies).</t>
  </si>
  <si>
    <t>Source of data on biodiversity effect</t>
  </si>
  <si>
    <t>Study_design</t>
  </si>
  <si>
    <t>Size of individual areas where grazing was manipulated</t>
  </si>
  <si>
    <t>Partly pseudoreplicated; BACI data recorded as CI (baseline substracted)</t>
  </si>
  <si>
    <t>BACI data recorded as CI (baseline substracted)</t>
  </si>
  <si>
    <t>1 = &lt; 0.1 ha; 2 = 0.1 ha or more (recorded for understorey data only)</t>
  </si>
  <si>
    <t>Average duration used in meta-analyses 
(yr; "&gt; 15" recorded as 16)</t>
  </si>
  <si>
    <t>These represent variation on any larger scale than blocks, for instance mosaics of vegetation types or entire regions</t>
  </si>
  <si>
    <t>These represent variation on a larger scale, for instance replicates of vegetation types</t>
  </si>
  <si>
    <t>Method or reference as given by authors</t>
  </si>
  <si>
    <t>Use of fine-meshed fences to exclude all mammals</t>
  </si>
  <si>
    <t>Only winter deer densities available</t>
  </si>
  <si>
    <t>Figure/table/page in article where data on herbivore density are provided</t>
  </si>
  <si>
    <t>Herbivore density in high-herbivory plots</t>
  </si>
  <si>
    <t>Herbivore density in low-herbivory plots</t>
  </si>
  <si>
    <t>Herbivore density difference used in meta-analyses (no. of ungulates/km2) (red text: adjusted for part-time grazing)</t>
  </si>
  <si>
    <t>log (herbivore density)</t>
  </si>
  <si>
    <t>log (herbivore biomass)</t>
  </si>
  <si>
    <t>Herbivore years (density difference x duration of manipulation)</t>
  </si>
  <si>
    <t>log (herbivore years)</t>
  </si>
  <si>
    <t>Herbivore biomass years (herbivore biomass x duration of manipulation)</t>
  </si>
  <si>
    <t>Herbivore biomass (kg/km2 metabolic, difference between high- and low-herbivory plots)</t>
  </si>
  <si>
    <t>log (herbivore biomass years)</t>
  </si>
  <si>
    <t>Other herbivores present in study area</t>
  </si>
  <si>
    <t>(N positive)</t>
  </si>
  <si>
    <t>(E positive)</t>
  </si>
  <si>
    <t>(m)</t>
  </si>
  <si>
    <t>Mean annual temperature (Celsius)</t>
  </si>
  <si>
    <t>log (precipitation)</t>
  </si>
  <si>
    <t>Broadleaf/coniferous/mixed</t>
  </si>
  <si>
    <t>(years)</t>
  </si>
  <si>
    <t>Additional_interventions</t>
  </si>
  <si>
    <t>Interventions in addition to manipulation of grazing</t>
  </si>
  <si>
    <t>Measured biodiversity aspect (e.g. abundance/cover, biomass, species richness)</t>
  </si>
  <si>
    <t>Specification or comment</t>
  </si>
  <si>
    <t>Central tendency</t>
  </si>
  <si>
    <t>SD, SE, 95% CI etc</t>
  </si>
  <si>
    <t>No. of replicates of the unit referred to in the two previous columns</t>
  </si>
  <si>
    <t>Outcome characteristics</t>
  </si>
  <si>
    <t>Effect modifier used for distinguishing multiple measurements of the same outcome from the same study</t>
  </si>
  <si>
    <t>Outcome_Comment</t>
  </si>
  <si>
    <t>Categories: A  &lt; 0.3 m, B  0.3-1.5 m, C  &gt; 1.5 m, &lt; 5 cm DBH, D  &gt; 5 cm DBH, U  unspecified  (used mainly for seedlings/saplings)</t>
  </si>
  <si>
    <t>1=preferred measure of saplings, 2=preferred measure of seedlings/saplings (used to select one height class where data on several classes are available from a single study)</t>
  </si>
  <si>
    <t>1=abundance (unspecified), 2=cover, 3=density, 4=biomass, 5=other</t>
  </si>
  <si>
    <t>1=flowering, 2=any reproductive effort</t>
  </si>
  <si>
    <t>Best estimate (L = low, M = medium, H = high; tree species only)</t>
  </si>
  <si>
    <t>Highest estimate found  (L = low, M = medium, H = high; tree species only)</t>
  </si>
  <si>
    <t>Manipulation of grazing (exclosure, enclosure, culling etc.)</t>
  </si>
  <si>
    <t>Symmetric magnitude, Asymmetric magnitude (upper and lower should be reported), or Y values of deviance</t>
  </si>
  <si>
    <t xml:space="preserve">Symmetric error magnitude (deviance both above and below the central tendency), or the upper error magnitude (deviance above the central tendency) , or the upper value of the error (central tendency + deviance). </t>
  </si>
  <si>
    <t>Lower error magnitude (deviance below the central tendency) , or the lower value of the error (central tendency - deviance)</t>
  </si>
  <si>
    <t>Area of the unit referred to in the previous column</t>
  </si>
  <si>
    <t>Outcome, high-herbivory areas</t>
  </si>
  <si>
    <t>Outcome, low-herbivory areas</t>
  </si>
  <si>
    <t>Type of unit (block, plot or subplot) that the recorded mean and variability represent</t>
  </si>
  <si>
    <t>No. of replicates that the recorded mean and variability represent</t>
  </si>
  <si>
    <t>Hedges' g</t>
  </si>
  <si>
    <t>Variance of Hedges' g</t>
  </si>
  <si>
    <t>Hedges' correction</t>
  </si>
  <si>
    <t>Standardised mean difference</t>
  </si>
  <si>
    <t>Y = Data known or suspected to be partly pseudoreplicated</t>
  </si>
  <si>
    <t>Flags for data handling</t>
  </si>
  <si>
    <t>Flags for type of outcome</t>
  </si>
  <si>
    <t>Data available for multiple levels of herbivory? (0=single or highest level, 1=intermediate level, 2=average)</t>
  </si>
  <si>
    <t>Manipulation_category</t>
  </si>
  <si>
    <t>Plot_pair_averaging</t>
  </si>
  <si>
    <t>Seasonal averaging?
(0=no, 3=averaged with other outcome, -1=average)</t>
  </si>
  <si>
    <t>Addition of different outcomes?
(0=no, 1=added to other outcome, 2=sum)</t>
  </si>
  <si>
    <t>(0=no, 1=averaged using standard method, 2=averaged using alternative method)
2 = mean I, mean C</t>
  </si>
  <si>
    <t>Flags for species group</t>
  </si>
  <si>
    <t>Flags for effect modifiers</t>
  </si>
  <si>
    <t>1=shrubs, 2=dwarf-shrubs</t>
  </si>
  <si>
    <t>1=all spiders, 2=specific subgroup</t>
  </si>
  <si>
    <t>Seedlings/saplings
(1=height category U/ABC/BC/BCD;  2=A;  3=AB/B; 4=C/CD)</t>
  </si>
  <si>
    <r>
      <t xml:space="preserve">Individual </t>
    </r>
    <r>
      <rPr>
        <i/>
        <sz val="11"/>
        <color rgb="FF0070C0"/>
        <rFont val="Calibri"/>
        <family val="2"/>
      </rPr>
      <t>Trillium</t>
    </r>
    <r>
      <rPr>
        <sz val="11"/>
        <color rgb="FF0070C0"/>
        <rFont val="Calibri"/>
        <family val="2"/>
      </rPr>
      <t xml:space="preserve"> specimen</t>
    </r>
  </si>
  <si>
    <r>
      <rPr>
        <i/>
        <sz val="11"/>
        <color rgb="FF0070C0"/>
        <rFont val="Calibri"/>
        <family val="2"/>
      </rPr>
      <t>Acer saccharum, Tilia americana, Ulmus</t>
    </r>
    <r>
      <rPr>
        <sz val="11"/>
        <color rgb="FF0070C0"/>
        <rFont val="Calibri"/>
        <family val="2"/>
      </rPr>
      <t xml:space="preserve"> spp.</t>
    </r>
  </si>
  <si>
    <r>
      <t xml:space="preserve">Trillium cernuum </t>
    </r>
    <r>
      <rPr>
        <sz val="11"/>
        <color rgb="FF0070C0"/>
        <rFont val="Calibri"/>
        <family val="2"/>
      </rPr>
      <t>and</t>
    </r>
    <r>
      <rPr>
        <i/>
        <sz val="11"/>
        <color rgb="FF0070C0"/>
        <rFont val="Calibri"/>
        <family val="2"/>
      </rPr>
      <t xml:space="preserve"> T. flexipes</t>
    </r>
  </si>
  <si>
    <t>The table includes not only individually extracted data but also some aggregated data, colour-coded as follows:</t>
  </si>
  <si>
    <r>
      <t>2. Taxonomically aggregated data, e.g. grass and sedge abundances added to obtain the abundance of graminoids</t>
    </r>
    <r>
      <rPr>
        <sz val="11"/>
        <rFont val="Calibri"/>
        <family val="2"/>
        <scheme val="minor"/>
      </rPr>
      <t xml:space="preserve"> (individual data also recorded - see record numbers in col. B).</t>
    </r>
  </si>
  <si>
    <t>Explanations to individual columns in the table are given in row 4.</t>
  </si>
  <si>
    <t>Codes identifying these kinds of records are also provided in columns CX, CW and CU, respectively.</t>
  </si>
  <si>
    <r>
      <t xml:space="preserve">1. Averages across seasons, where the same response variable had been measured repeatedly in the same plots in a single year </t>
    </r>
    <r>
      <rPr>
        <sz val="11"/>
        <rFont val="Calibri"/>
        <family val="2"/>
        <scheme val="minor"/>
      </rPr>
      <t>(individual data also recorded - see record numbers in col. B).</t>
    </r>
  </si>
  <si>
    <r>
      <t xml:space="preserve">3. Averages across plot pairs, both </t>
    </r>
    <r>
      <rPr>
        <sz val="11"/>
        <color theme="9" tint="-0.249977111117893"/>
        <rFont val="Calibri"/>
        <family val="2"/>
        <scheme val="minor"/>
      </rPr>
      <t>calculated with the standard method</t>
    </r>
    <r>
      <rPr>
        <sz val="11"/>
        <color theme="1"/>
        <rFont val="Calibri"/>
        <family val="2"/>
        <scheme val="minor"/>
      </rPr>
      <t xml:space="preserve"> and </t>
    </r>
    <r>
      <rPr>
        <sz val="11"/>
        <color rgb="FF7030A0"/>
        <rFont val="Calibri"/>
        <family val="2"/>
        <scheme val="minor"/>
      </rPr>
      <t>calculated with the alternative method</t>
    </r>
    <r>
      <rPr>
        <sz val="11"/>
        <color theme="1"/>
        <rFont val="Calibri"/>
        <family val="2"/>
        <scheme val="minor"/>
      </rPr>
      <t xml:space="preserve"> (see Methods), meaning that these data appear twice in the table (with the same record number).</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</si>
</sst>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00"/>
    <numFmt numFmtId="166" formatCode="0.0"/>
  </numFmts>
  <fonts count="39" x14ac:knownFonts="1">
    <font>
      <sz val="11"/>
      <color theme="1"/>
      <name val="Calibri"/>
      <family val="2"/>
      <scheme val="minor"/>
    </font>
    <font>
      <sz val="11"/>
      <color indexed="8"/>
      <name val="Calibri"/>
      <family val="2"/>
    </font>
    <font>
      <b/>
      <sz val="11"/>
      <color indexed="8"/>
      <name val="Calibri"/>
      <family val="2"/>
    </font>
    <font>
      <b/>
      <sz val="14"/>
      <color indexed="8"/>
      <name val="Calibri"/>
      <family val="2"/>
    </font>
    <font>
      <sz val="11"/>
      <name val="Calibri"/>
      <family val="2"/>
      <scheme val="minor"/>
    </font>
    <font>
      <sz val="11"/>
      <color theme="1"/>
      <name val="Calibri"/>
      <family val="2"/>
    </font>
    <font>
      <sz val="11"/>
      <color rgb="FFFF0000"/>
      <name val="Calibri"/>
      <family val="2"/>
      <scheme val="minor"/>
    </font>
    <font>
      <sz val="11"/>
      <color theme="1"/>
      <name val="Calibri"/>
      <family val="2"/>
      <scheme val="minor"/>
    </font>
    <font>
      <sz val="11"/>
      <name val="Calibri"/>
      <family val="2"/>
    </font>
    <font>
      <sz val="10"/>
      <name val="Arial"/>
      <family val="2"/>
    </font>
    <font>
      <u/>
      <sz val="11"/>
      <color theme="10"/>
      <name val="Calibri"/>
      <family val="2"/>
      <scheme val="minor"/>
    </font>
    <font>
      <u/>
      <sz val="11"/>
      <color theme="11"/>
      <name val="Calibri"/>
      <family val="2"/>
      <scheme val="minor"/>
    </font>
    <font>
      <i/>
      <sz val="11"/>
      <color theme="1"/>
      <name val="Calibri"/>
      <family val="2"/>
      <scheme val="minor"/>
    </font>
    <font>
      <i/>
      <sz val="11"/>
      <name val="Calibri"/>
      <family val="2"/>
      <scheme val="minor"/>
    </font>
    <font>
      <i/>
      <sz val="11"/>
      <color indexed="8"/>
      <name val="Calibri"/>
      <family val="2"/>
    </font>
    <font>
      <sz val="11"/>
      <color rgb="FF00B050"/>
      <name val="Calibri"/>
      <family val="2"/>
      <scheme val="minor"/>
    </font>
    <font>
      <sz val="11"/>
      <color rgb="FF00B0F0"/>
      <name val="Calibri"/>
      <family val="2"/>
    </font>
    <font>
      <sz val="11"/>
      <color rgb="FFFF0000"/>
      <name val="Calibri"/>
      <family val="2"/>
    </font>
    <font>
      <i/>
      <sz val="11"/>
      <color theme="1"/>
      <name val="Calibri"/>
      <family val="2"/>
    </font>
    <font>
      <b/>
      <sz val="11"/>
      <name val="Calibri"/>
      <family val="2"/>
    </font>
    <font>
      <i/>
      <sz val="11"/>
      <name val="Calibri"/>
      <family val="2"/>
    </font>
    <font>
      <sz val="11"/>
      <color rgb="FF00B050"/>
      <name val="Calibri"/>
      <family val="2"/>
    </font>
    <font>
      <sz val="11"/>
      <color rgb="FF0070C0"/>
      <name val="Calibri"/>
      <family val="2"/>
    </font>
    <font>
      <sz val="11"/>
      <color rgb="FF9C6500"/>
      <name val="Calibri"/>
      <family val="2"/>
      <scheme val="minor"/>
    </font>
    <font>
      <sz val="11"/>
      <color theme="9" tint="-0.249977111117893"/>
      <name val="Calibri"/>
      <family val="2"/>
    </font>
    <font>
      <i/>
      <sz val="11"/>
      <color rgb="FF00B050"/>
      <name val="Calibri"/>
      <family val="2"/>
    </font>
    <font>
      <b/>
      <sz val="11"/>
      <color theme="1"/>
      <name val="Calibri"/>
      <family val="2"/>
    </font>
    <font>
      <b/>
      <sz val="14"/>
      <name val="Calibri"/>
      <family val="2"/>
    </font>
    <font>
      <i/>
      <sz val="11"/>
      <color rgb="FF00B050"/>
      <name val="Calibri"/>
      <family val="2"/>
      <scheme val="minor"/>
    </font>
    <font>
      <i/>
      <sz val="11"/>
      <color theme="9" tint="-0.249977111117893"/>
      <name val="Calibri"/>
      <family val="2"/>
    </font>
    <font>
      <sz val="11"/>
      <color theme="9" tint="-0.249977111117893"/>
      <name val="Calibri"/>
      <family val="2"/>
      <scheme val="minor"/>
    </font>
    <font>
      <b/>
      <i/>
      <sz val="11"/>
      <color theme="1"/>
      <name val="Calibri"/>
      <family val="2"/>
    </font>
    <font>
      <b/>
      <i/>
      <sz val="11"/>
      <color indexed="8"/>
      <name val="Calibri"/>
      <family val="2"/>
    </font>
    <font>
      <sz val="11"/>
      <color rgb="FF7030A0"/>
      <name val="Calibri"/>
      <family val="2"/>
    </font>
    <font>
      <i/>
      <sz val="11"/>
      <color rgb="FF7030A0"/>
      <name val="Calibri"/>
      <family val="2"/>
    </font>
    <font>
      <sz val="11"/>
      <color rgb="FF7030A0"/>
      <name val="Calibri"/>
      <family val="2"/>
      <scheme val="minor"/>
    </font>
    <font>
      <b/>
      <sz val="18"/>
      <color theme="1"/>
      <name val="Calibri"/>
      <family val="2"/>
    </font>
    <font>
      <i/>
      <sz val="11"/>
      <color rgb="FF0070C0"/>
      <name val="Calibri"/>
      <family val="2"/>
    </font>
    <font>
      <sz val="11"/>
      <color rgb="FF0070C0"/>
      <name val="Calibri"/>
      <family val="2"/>
      <scheme val="minor"/>
    </font>
  </fonts>
  <fills count="11">
    <fill>
      <patternFill patternType="none"/>
    </fill>
    <fill>
      <patternFill patternType="gray125"/>
    </fill>
    <fill>
      <patternFill patternType="solid">
        <fgColor rgb="FFFFFFCC"/>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EB9C"/>
      </patternFill>
    </fill>
    <fill>
      <patternFill patternType="solid">
        <fgColor theme="5" tint="0.79998168889431442"/>
        <bgColor indexed="64"/>
      </patternFill>
    </fill>
    <fill>
      <patternFill patternType="solid">
        <fgColor theme="5" tint="0.59999389629810485"/>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249977111117893"/>
      </right>
      <top style="thin">
        <color theme="0" tint="-0.249977111117893"/>
      </top>
      <bottom style="thin">
        <color theme="0" tint="-0.249977111117893"/>
      </bottom>
      <diagonal/>
    </border>
    <border>
      <left/>
      <right/>
      <top style="medium">
        <color indexed="64"/>
      </top>
      <bottom style="medium">
        <color indexed="64"/>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141">
    <xf numFmtId="0" fontId="0" fillId="0" borderId="0"/>
    <xf numFmtId="0" fontId="1" fillId="2" borderId="1" applyNumberFormat="0" applyFont="0" applyAlignment="0" applyProtection="0"/>
    <xf numFmtId="0" fontId="9"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7" fillId="0" borderId="0"/>
    <xf numFmtId="0" fontId="23" fillId="8" borderId="0" applyNumberFormat="0" applyBorder="0" applyAlignment="0" applyProtection="0"/>
  </cellStyleXfs>
  <cellXfs count="613">
    <xf numFmtId="0" fontId="0" fillId="0" borderId="0" xfId="0"/>
    <xf numFmtId="0" fontId="0" fillId="0" borderId="2" xfId="0" applyBorder="1" applyAlignment="1">
      <alignment horizontal="left" vertical="top" wrapText="1"/>
    </xf>
    <xf numFmtId="0" fontId="0" fillId="0" borderId="2" xfId="0" applyBorder="1" applyAlignment="1">
      <alignment horizontal="center" vertical="top"/>
    </xf>
    <xf numFmtId="0" fontId="0" fillId="0" borderId="2" xfId="0" applyBorder="1" applyAlignment="1">
      <alignment horizontal="center" vertical="top" wrapText="1"/>
    </xf>
    <xf numFmtId="0" fontId="4" fillId="0" borderId="2" xfId="0" applyFont="1" applyFill="1" applyBorder="1" applyAlignment="1">
      <alignment horizontal="center" vertical="top"/>
    </xf>
    <xf numFmtId="0" fontId="0" fillId="0" borderId="2" xfId="0" applyFill="1" applyBorder="1" applyAlignment="1">
      <alignment horizontal="center" vertical="top"/>
    </xf>
    <xf numFmtId="0" fontId="4" fillId="0" borderId="2" xfId="0" applyFont="1" applyBorder="1" applyAlignment="1">
      <alignment vertical="top" wrapText="1"/>
    </xf>
    <xf numFmtId="0" fontId="0" fillId="0" borderId="2" xfId="0" applyBorder="1" applyAlignment="1">
      <alignment horizontal="left" vertical="top"/>
    </xf>
    <xf numFmtId="0" fontId="4" fillId="0" borderId="2" xfId="0" applyFont="1" applyBorder="1"/>
    <xf numFmtId="0" fontId="0" fillId="0" borderId="2" xfId="0" applyFill="1" applyBorder="1" applyAlignment="1">
      <alignment vertical="top" wrapText="1"/>
    </xf>
    <xf numFmtId="0" fontId="0" fillId="0" borderId="2" xfId="0" applyBorder="1" applyAlignment="1">
      <alignment vertical="top"/>
    </xf>
    <xf numFmtId="0" fontId="0" fillId="0" borderId="2" xfId="0" applyFill="1" applyBorder="1" applyAlignment="1">
      <alignment horizontal="center" vertical="top" wrapText="1"/>
    </xf>
    <xf numFmtId="0" fontId="8" fillId="0" borderId="2" xfId="0" applyFont="1" applyFill="1" applyBorder="1" applyAlignment="1">
      <alignment horizontal="center" vertical="top" wrapText="1"/>
    </xf>
    <xf numFmtId="0" fontId="8" fillId="5" borderId="2" xfId="0" applyFont="1" applyFill="1" applyBorder="1" applyAlignment="1">
      <alignment horizontal="center" vertical="top"/>
    </xf>
    <xf numFmtId="0" fontId="8" fillId="0" borderId="2" xfId="0" applyFont="1" applyBorder="1" applyAlignment="1">
      <alignment horizontal="left" vertical="top"/>
    </xf>
    <xf numFmtId="0" fontId="0" fillId="0" borderId="0" xfId="0" applyFill="1"/>
    <xf numFmtId="0" fontId="0" fillId="0" borderId="2" xfId="0" applyFill="1" applyBorder="1" applyAlignment="1">
      <alignment horizontal="left" vertical="top" wrapText="1"/>
    </xf>
    <xf numFmtId="0" fontId="4" fillId="0" borderId="2" xfId="0" applyFont="1" applyBorder="1" applyAlignment="1">
      <alignment vertical="top"/>
    </xf>
    <xf numFmtId="0" fontId="4" fillId="0" borderId="2" xfId="0" applyFont="1" applyBorder="1" applyAlignment="1">
      <alignment horizontal="center" vertical="top" wrapText="1"/>
    </xf>
    <xf numFmtId="0" fontId="8" fillId="5" borderId="2" xfId="0" applyFont="1" applyFill="1" applyBorder="1" applyAlignment="1">
      <alignment horizontal="center" vertical="top" wrapText="1"/>
    </xf>
    <xf numFmtId="0" fontId="4" fillId="0" borderId="2" xfId="0" applyFont="1" applyFill="1" applyBorder="1" applyAlignment="1">
      <alignment horizontal="center" vertical="top" wrapText="1"/>
    </xf>
    <xf numFmtId="0" fontId="8" fillId="5" borderId="2" xfId="0" applyFont="1" applyFill="1" applyBorder="1" applyAlignment="1">
      <alignment horizontal="left" vertical="top"/>
    </xf>
    <xf numFmtId="0" fontId="8" fillId="5" borderId="2" xfId="0" applyFont="1" applyFill="1" applyBorder="1" applyAlignment="1">
      <alignment horizontal="center"/>
    </xf>
    <xf numFmtId="0" fontId="4" fillId="0" borderId="2" xfId="0" applyFont="1" applyFill="1" applyBorder="1" applyAlignment="1">
      <alignment horizontal="center"/>
    </xf>
    <xf numFmtId="0" fontId="4" fillId="0" borderId="2" xfId="0" applyFont="1" applyFill="1" applyBorder="1" applyAlignment="1">
      <alignment vertical="top"/>
    </xf>
    <xf numFmtId="0" fontId="0" fillId="0" borderId="0" xfId="0"/>
    <xf numFmtId="0" fontId="8" fillId="5" borderId="2" xfId="0" applyFont="1" applyFill="1" applyBorder="1" applyAlignment="1"/>
    <xf numFmtId="0" fontId="6" fillId="0" borderId="2" xfId="0" applyFont="1" applyBorder="1" applyAlignment="1">
      <alignment horizontal="center"/>
    </xf>
    <xf numFmtId="0" fontId="0" fillId="0" borderId="0" xfId="0" applyFont="1"/>
    <xf numFmtId="0" fontId="4" fillId="0" borderId="2" xfId="0" applyFont="1" applyBorder="1" applyAlignment="1">
      <alignment horizontal="center"/>
    </xf>
    <xf numFmtId="0" fontId="8" fillId="0" borderId="4" xfId="0" applyFont="1" applyBorder="1" applyAlignment="1">
      <alignment horizontal="center"/>
    </xf>
    <xf numFmtId="0" fontId="8" fillId="0" borderId="0" xfId="0" applyFont="1" applyFill="1" applyBorder="1" applyAlignment="1"/>
    <xf numFmtId="0" fontId="8" fillId="0" borderId="0" xfId="0" applyFont="1" applyFill="1" applyBorder="1"/>
    <xf numFmtId="0" fontId="4" fillId="0" borderId="3" xfId="0" applyFont="1" applyFill="1" applyBorder="1" applyAlignment="1">
      <alignment vertical="top"/>
    </xf>
    <xf numFmtId="0" fontId="8" fillId="0" borderId="0" xfId="0" applyFont="1" applyFill="1" applyBorder="1" applyAlignment="1">
      <alignment horizontal="center"/>
    </xf>
    <xf numFmtId="0" fontId="8" fillId="0" borderId="0" xfId="0" applyFont="1" applyFill="1" applyBorder="1" applyAlignment="1">
      <alignment horizontal="center" vertical="top" wrapText="1"/>
    </xf>
    <xf numFmtId="0" fontId="20" fillId="0" borderId="0" xfId="0" applyFont="1" applyFill="1" applyBorder="1"/>
    <xf numFmtId="0" fontId="5" fillId="0" borderId="3" xfId="0" applyFont="1" applyFill="1" applyBorder="1" applyAlignment="1">
      <alignment horizontal="center"/>
    </xf>
    <xf numFmtId="0" fontId="5" fillId="0" borderId="3" xfId="0" applyFont="1" applyFill="1" applyBorder="1"/>
    <xf numFmtId="0" fontId="5" fillId="0" borderId="3" xfId="0" applyFont="1" applyFill="1" applyBorder="1" applyAlignment="1"/>
    <xf numFmtId="0" fontId="18" fillId="0" borderId="3" xfId="0" applyFont="1" applyBorder="1"/>
    <xf numFmtId="0" fontId="3" fillId="0" borderId="3" xfId="0" applyFont="1" applyBorder="1" applyAlignment="1">
      <alignment horizontal="center" vertical="top"/>
    </xf>
    <xf numFmtId="0" fontId="3" fillId="4" borderId="3" xfId="0" applyFont="1" applyFill="1" applyBorder="1" applyAlignment="1">
      <alignment vertical="top"/>
    </xf>
    <xf numFmtId="0" fontId="3" fillId="4" borderId="3" xfId="0" applyFont="1" applyFill="1" applyBorder="1" applyAlignment="1">
      <alignment horizontal="left" vertical="top"/>
    </xf>
    <xf numFmtId="0" fontId="3" fillId="6" borderId="3" xfId="0" applyFont="1" applyFill="1" applyBorder="1" applyAlignment="1">
      <alignment vertical="top"/>
    </xf>
    <xf numFmtId="0" fontId="2" fillId="0" borderId="3" xfId="0" applyFont="1" applyBorder="1" applyAlignment="1">
      <alignment horizontal="center" vertical="top" wrapText="1"/>
    </xf>
    <xf numFmtId="0" fontId="2" fillId="5" borderId="3"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3" borderId="3" xfId="0" applyFont="1" applyFill="1" applyBorder="1" applyAlignment="1">
      <alignment horizontal="left" vertical="top" wrapText="1"/>
    </xf>
    <xf numFmtId="0" fontId="2" fillId="3" borderId="3" xfId="0" applyFont="1" applyFill="1" applyBorder="1" applyAlignment="1">
      <alignment horizontal="center" vertical="top" wrapText="1"/>
    </xf>
    <xf numFmtId="0" fontId="2" fillId="7" borderId="3" xfId="0" applyFont="1" applyFill="1" applyBorder="1" applyAlignment="1">
      <alignment horizontal="center" vertical="top" wrapText="1"/>
    </xf>
    <xf numFmtId="0" fontId="19" fillId="5" borderId="3" xfId="0" applyFont="1" applyFill="1" applyBorder="1" applyAlignment="1">
      <alignment horizontal="center" vertical="top" wrapText="1"/>
    </xf>
    <xf numFmtId="0" fontId="1" fillId="0" borderId="3" xfId="0" applyFont="1" applyBorder="1" applyAlignment="1">
      <alignment horizontal="center" vertical="top" wrapText="1"/>
    </xf>
    <xf numFmtId="0" fontId="2" fillId="4" borderId="3" xfId="0" applyFont="1" applyFill="1" applyBorder="1" applyAlignment="1">
      <alignment horizontal="center" vertical="top" wrapText="1"/>
    </xf>
    <xf numFmtId="2" fontId="2" fillId="4" borderId="3" xfId="0" applyNumberFormat="1" applyFont="1" applyFill="1" applyBorder="1" applyAlignment="1">
      <alignment horizontal="center" vertical="top" wrapText="1"/>
    </xf>
    <xf numFmtId="0" fontId="2" fillId="4" borderId="3" xfId="0" applyFont="1" applyFill="1" applyBorder="1" applyAlignment="1">
      <alignment horizontal="left" vertical="top" wrapText="1"/>
    </xf>
    <xf numFmtId="165" fontId="2" fillId="4" borderId="3" xfId="0" applyNumberFormat="1" applyFont="1" applyFill="1" applyBorder="1" applyAlignment="1">
      <alignment horizontal="center" vertical="top" wrapText="1"/>
    </xf>
    <xf numFmtId="0" fontId="2" fillId="6" borderId="3" xfId="0" applyFont="1" applyFill="1" applyBorder="1" applyAlignment="1">
      <alignment horizontal="center" vertical="top" wrapText="1"/>
    </xf>
    <xf numFmtId="0" fontId="5" fillId="0" borderId="3" xfId="0" applyFont="1" applyBorder="1" applyAlignment="1"/>
    <xf numFmtId="0" fontId="5" fillId="0" borderId="3" xfId="0" applyFont="1" applyBorder="1" applyAlignment="1">
      <alignment horizontal="center"/>
    </xf>
    <xf numFmtId="0" fontId="5" fillId="5" borderId="3" xfId="0" applyFont="1" applyFill="1" applyBorder="1" applyAlignment="1">
      <alignment horizontal="center" vertical="top" wrapText="1"/>
    </xf>
    <xf numFmtId="0" fontId="5" fillId="0" borderId="3" xfId="0" applyFont="1" applyBorder="1" applyAlignment="1">
      <alignment horizontal="center" wrapText="1"/>
    </xf>
    <xf numFmtId="0" fontId="5" fillId="0" borderId="3" xfId="0" applyFont="1" applyBorder="1" applyAlignment="1">
      <alignment horizontal="center" vertical="top"/>
    </xf>
    <xf numFmtId="0" fontId="5" fillId="0" borderId="3" xfId="0" applyFont="1" applyBorder="1" applyAlignment="1">
      <alignment horizontal="left" vertical="top"/>
    </xf>
    <xf numFmtId="0" fontId="5" fillId="0" borderId="3" xfId="0" applyFont="1" applyBorder="1" applyAlignment="1">
      <alignment horizontal="left"/>
    </xf>
    <xf numFmtId="0" fontId="5" fillId="0" borderId="3" xfId="0" applyFont="1" applyFill="1" applyBorder="1" applyAlignment="1">
      <alignment horizontal="center" vertical="top"/>
    </xf>
    <xf numFmtId="0" fontId="18" fillId="0" borderId="3" xfId="0" applyFont="1" applyBorder="1" applyAlignment="1"/>
    <xf numFmtId="0" fontId="5" fillId="0" borderId="3" xfId="0" applyFont="1" applyBorder="1"/>
    <xf numFmtId="0" fontId="8" fillId="0" borderId="3" xfId="0" applyFont="1" applyBorder="1"/>
    <xf numFmtId="2" fontId="5" fillId="0" borderId="3" xfId="0" applyNumberFormat="1" applyFont="1" applyBorder="1" applyAlignment="1"/>
    <xf numFmtId="165" fontId="5" fillId="0" borderId="3" xfId="0" applyNumberFormat="1" applyFont="1" applyBorder="1" applyAlignment="1">
      <alignment horizontal="center"/>
    </xf>
    <xf numFmtId="2" fontId="5" fillId="0" borderId="3" xfId="0" applyNumberFormat="1" applyFont="1" applyBorder="1" applyAlignment="1">
      <alignment horizontal="center"/>
    </xf>
    <xf numFmtId="0" fontId="5" fillId="5" borderId="3" xfId="0" applyFont="1" applyFill="1" applyBorder="1" applyAlignment="1">
      <alignment vertical="top" wrapText="1"/>
    </xf>
    <xf numFmtId="0" fontId="5" fillId="0" borderId="3" xfId="0" applyFont="1" applyBorder="1" applyAlignment="1">
      <alignment wrapText="1"/>
    </xf>
    <xf numFmtId="0" fontId="8" fillId="0" borderId="3" xfId="0" applyFont="1" applyFill="1" applyBorder="1" applyAlignment="1">
      <alignment horizontal="center" vertical="top" wrapText="1"/>
    </xf>
    <xf numFmtId="0" fontId="8" fillId="0" borderId="3" xfId="0" applyFont="1" applyFill="1" applyBorder="1" applyAlignment="1">
      <alignment horizontal="left"/>
    </xf>
    <xf numFmtId="0" fontId="8" fillId="0" borderId="3" xfId="0" applyFont="1" applyFill="1" applyBorder="1" applyAlignment="1">
      <alignment horizontal="center" vertical="top"/>
    </xf>
    <xf numFmtId="0" fontId="8" fillId="0" borderId="3" xfId="0" applyFont="1" applyFill="1" applyBorder="1" applyAlignment="1">
      <alignment horizontal="center"/>
    </xf>
    <xf numFmtId="0" fontId="8" fillId="0" borderId="3" xfId="0" applyFont="1" applyFill="1" applyBorder="1" applyAlignment="1"/>
    <xf numFmtId="0" fontId="8" fillId="0" borderId="3" xfId="0" applyFont="1" applyFill="1" applyBorder="1" applyAlignment="1">
      <alignment horizontal="left" vertical="top"/>
    </xf>
    <xf numFmtId="165" fontId="8" fillId="0" borderId="3" xfId="0" applyNumberFormat="1" applyFont="1" applyFill="1" applyBorder="1" applyAlignment="1">
      <alignment horizontal="center"/>
    </xf>
    <xf numFmtId="0" fontId="8" fillId="0" borderId="3" xfId="0" applyFont="1" applyFill="1" applyBorder="1" applyAlignment="1">
      <alignment vertical="top" wrapText="1"/>
    </xf>
    <xf numFmtId="0" fontId="8" fillId="0" borderId="3" xfId="0" applyFont="1" applyFill="1" applyBorder="1"/>
    <xf numFmtId="0" fontId="17" fillId="0" borderId="3" xfId="0" applyFont="1" applyFill="1" applyBorder="1" applyAlignment="1"/>
    <xf numFmtId="0" fontId="17" fillId="0" borderId="3" xfId="0" applyFont="1" applyFill="1" applyBorder="1" applyAlignment="1">
      <alignment horizontal="center"/>
    </xf>
    <xf numFmtId="0" fontId="17" fillId="0" borderId="3" xfId="0" applyFont="1" applyBorder="1" applyAlignment="1"/>
    <xf numFmtId="0" fontId="17" fillId="0" borderId="3" xfId="0" applyFont="1" applyBorder="1" applyAlignment="1">
      <alignment horizontal="center"/>
    </xf>
    <xf numFmtId="0" fontId="17" fillId="5" borderId="3" xfId="0" applyFont="1" applyFill="1" applyBorder="1" applyAlignment="1">
      <alignment vertical="top" wrapText="1"/>
    </xf>
    <xf numFmtId="0" fontId="17" fillId="0" borderId="3" xfId="0" applyFont="1" applyBorder="1"/>
    <xf numFmtId="0" fontId="8" fillId="5" borderId="3" xfId="0" applyFont="1" applyFill="1" applyBorder="1" applyAlignment="1">
      <alignment vertical="top"/>
    </xf>
    <xf numFmtId="0" fontId="8" fillId="5" borderId="3" xfId="0" applyFont="1" applyFill="1" applyBorder="1" applyAlignment="1">
      <alignment horizontal="center" vertical="top" wrapText="1"/>
    </xf>
    <xf numFmtId="0" fontId="5" fillId="5" borderId="3" xfId="0" applyFont="1" applyFill="1" applyBorder="1" applyAlignment="1">
      <alignment horizontal="center"/>
    </xf>
    <xf numFmtId="165" fontId="5" fillId="0" borderId="3" xfId="0" applyNumberFormat="1" applyFont="1" applyFill="1" applyBorder="1" applyAlignment="1">
      <alignment horizontal="center"/>
    </xf>
    <xf numFmtId="0" fontId="8" fillId="0" borderId="3" xfId="0" applyFont="1" applyFill="1" applyBorder="1" applyAlignment="1">
      <alignment wrapText="1"/>
    </xf>
    <xf numFmtId="0" fontId="8" fillId="0" borderId="3" xfId="0" applyFont="1" applyFill="1" applyBorder="1" applyAlignment="1">
      <alignment horizontal="center" wrapText="1"/>
    </xf>
    <xf numFmtId="0" fontId="20" fillId="0" borderId="3" xfId="0" applyFont="1" applyFill="1" applyBorder="1"/>
    <xf numFmtId="17" fontId="8" fillId="0" borderId="3" xfId="0" applyNumberFormat="1" applyFont="1" applyFill="1" applyBorder="1"/>
    <xf numFmtId="0" fontId="17" fillId="0" borderId="3" xfId="0" applyFont="1" applyFill="1" applyBorder="1" applyAlignment="1">
      <alignment horizontal="center" vertical="top" wrapText="1"/>
    </xf>
    <xf numFmtId="0" fontId="17" fillId="0" borderId="3" xfId="0" applyFont="1" applyFill="1" applyBorder="1"/>
    <xf numFmtId="0" fontId="5" fillId="0" borderId="3" xfId="0" applyFont="1" applyBorder="1" applyAlignment="1">
      <alignment horizontal="center" vertical="center"/>
    </xf>
    <xf numFmtId="0" fontId="5" fillId="0" borderId="3" xfId="0" applyFont="1" applyBorder="1" applyAlignment="1">
      <alignment horizontal="center" vertical="top" wrapText="1"/>
    </xf>
    <xf numFmtId="0" fontId="5" fillId="5" borderId="3" xfId="0" applyFont="1" applyFill="1" applyBorder="1" applyAlignment="1">
      <alignment vertical="top"/>
    </xf>
    <xf numFmtId="0" fontId="5" fillId="0" borderId="3" xfId="0" applyFont="1" applyFill="1" applyBorder="1" applyAlignment="1">
      <alignment horizontal="center" vertical="top" wrapText="1"/>
    </xf>
    <xf numFmtId="0" fontId="5" fillId="0" borderId="3" xfId="0" applyFont="1" applyFill="1" applyBorder="1" applyAlignment="1">
      <alignment vertical="top"/>
    </xf>
    <xf numFmtId="0" fontId="18" fillId="0" borderId="3" xfId="0" applyFont="1" applyFill="1" applyBorder="1" applyAlignment="1">
      <alignment vertical="top"/>
    </xf>
    <xf numFmtId="0" fontId="5" fillId="5" borderId="3" xfId="0" applyFont="1" applyFill="1" applyBorder="1" applyAlignment="1">
      <alignment horizontal="left" vertical="top"/>
    </xf>
    <xf numFmtId="0" fontId="5" fillId="0" borderId="3" xfId="0" applyFont="1" applyFill="1" applyBorder="1" applyAlignment="1">
      <alignment horizontal="left" vertical="top"/>
    </xf>
    <xf numFmtId="0" fontId="5" fillId="0" borderId="3" xfId="0" applyFont="1" applyBorder="1" applyAlignment="1">
      <alignment horizontal="right"/>
    </xf>
    <xf numFmtId="0" fontId="8" fillId="0" borderId="3" xfId="0" applyFont="1" applyFill="1" applyBorder="1" applyAlignment="1">
      <alignment vertical="top"/>
    </xf>
    <xf numFmtId="0" fontId="18" fillId="0" borderId="3" xfId="0" applyFont="1" applyBorder="1" applyAlignment="1">
      <alignment vertical="top"/>
    </xf>
    <xf numFmtId="0" fontId="5" fillId="0" borderId="3" xfId="0" applyFont="1" applyBorder="1" applyAlignment="1">
      <alignment vertical="top"/>
    </xf>
    <xf numFmtId="0" fontId="16" fillId="0" borderId="3" xfId="0" applyFont="1" applyFill="1" applyBorder="1" applyAlignment="1">
      <alignment horizontal="center" vertical="top"/>
    </xf>
    <xf numFmtId="0" fontId="5" fillId="5" borderId="3" xfId="0" applyFont="1" applyFill="1" applyBorder="1" applyAlignment="1">
      <alignment horizontal="center" vertical="top"/>
    </xf>
    <xf numFmtId="0" fontId="18" fillId="0" borderId="3" xfId="0" applyFont="1" applyFill="1" applyBorder="1" applyAlignment="1">
      <alignment horizontal="left" vertical="top"/>
    </xf>
    <xf numFmtId="0" fontId="8" fillId="0" borderId="3" xfId="0" applyFont="1" applyFill="1" applyBorder="1" applyAlignment="1">
      <alignment horizontal="center" vertical="center"/>
    </xf>
    <xf numFmtId="0" fontId="20" fillId="0" borderId="3" xfId="0" applyFont="1" applyFill="1" applyBorder="1" applyAlignment="1">
      <alignment vertical="top"/>
    </xf>
    <xf numFmtId="0" fontId="20" fillId="0" borderId="3" xfId="0" applyFont="1" applyFill="1" applyBorder="1" applyAlignment="1">
      <alignment horizontal="left" vertical="top"/>
    </xf>
    <xf numFmtId="0" fontId="8" fillId="0" borderId="3" xfId="0" applyFont="1" applyFill="1" applyBorder="1" applyAlignment="1">
      <alignment horizontal="right"/>
    </xf>
    <xf numFmtId="2" fontId="8" fillId="0" borderId="3" xfId="0" applyNumberFormat="1" applyFont="1" applyFill="1" applyBorder="1" applyAlignment="1"/>
    <xf numFmtId="0" fontId="5" fillId="0" borderId="3" xfId="0" applyFont="1" applyFill="1" applyBorder="1" applyAlignment="1">
      <alignment horizontal="center" wrapText="1"/>
    </xf>
    <xf numFmtId="0" fontId="8" fillId="0" borderId="3" xfId="0" applyFont="1" applyBorder="1" applyAlignment="1">
      <alignment horizontal="left" vertical="top"/>
    </xf>
    <xf numFmtId="0" fontId="8" fillId="0" borderId="3" xfId="2" applyFont="1" applyBorder="1" applyAlignment="1"/>
    <xf numFmtId="0" fontId="8" fillId="0" borderId="3" xfId="2" applyFont="1" applyBorder="1" applyAlignment="1">
      <alignment horizontal="center"/>
    </xf>
    <xf numFmtId="0" fontId="8" fillId="0" borderId="3" xfId="0" applyFont="1" applyBorder="1" applyAlignment="1"/>
    <xf numFmtId="2" fontId="5" fillId="0" borderId="3" xfId="0" applyNumberFormat="1" applyFont="1" applyBorder="1"/>
    <xf numFmtId="0" fontId="8" fillId="0" borderId="3" xfId="2" applyFont="1" applyBorder="1"/>
    <xf numFmtId="0" fontId="8" fillId="5" borderId="3" xfId="0" applyFont="1" applyFill="1" applyBorder="1" applyAlignment="1">
      <alignment horizontal="center" vertical="top"/>
    </xf>
    <xf numFmtId="0" fontId="5" fillId="0" borderId="3" xfId="0" applyFont="1" applyFill="1" applyBorder="1" applyAlignment="1">
      <alignment horizontal="left"/>
    </xf>
    <xf numFmtId="0" fontId="8" fillId="0" borderId="3" xfId="0" applyFont="1" applyBorder="1" applyAlignment="1">
      <alignment horizontal="center"/>
    </xf>
    <xf numFmtId="0" fontId="8" fillId="5" borderId="3" xfId="2" applyFont="1" applyFill="1" applyBorder="1" applyAlignment="1">
      <alignment horizontal="center"/>
    </xf>
    <xf numFmtId="0" fontId="8" fillId="0" borderId="3" xfId="2" applyFont="1" applyBorder="1" applyAlignment="1">
      <alignment horizontal="left"/>
    </xf>
    <xf numFmtId="0" fontId="20" fillId="0" borderId="3" xfId="2" applyFont="1" applyBorder="1"/>
    <xf numFmtId="0" fontId="8" fillId="5" borderId="3" xfId="0" applyFont="1" applyFill="1" applyBorder="1" applyAlignment="1">
      <alignment horizontal="center"/>
    </xf>
    <xf numFmtId="2" fontId="5" fillId="0" borderId="3" xfId="139" applyNumberFormat="1" applyFont="1" applyBorder="1"/>
    <xf numFmtId="0" fontId="5" fillId="5" borderId="3" xfId="139" applyFont="1" applyFill="1" applyBorder="1" applyAlignment="1">
      <alignment horizontal="center"/>
    </xf>
    <xf numFmtId="2" fontId="8" fillId="0" borderId="3" xfId="2" applyNumberFormat="1" applyFont="1" applyBorder="1"/>
    <xf numFmtId="2" fontId="8" fillId="0" borderId="3" xfId="139" applyNumberFormat="1" applyFont="1" applyBorder="1"/>
    <xf numFmtId="2" fontId="8" fillId="0" borderId="3" xfId="0" applyNumberFormat="1" applyFont="1" applyBorder="1"/>
    <xf numFmtId="0" fontId="8" fillId="0" borderId="3" xfId="2" applyFont="1" applyFill="1" applyBorder="1" applyAlignment="1">
      <alignment horizontal="center"/>
    </xf>
    <xf numFmtId="0" fontId="20" fillId="0" borderId="3" xfId="0" applyFont="1" applyFill="1" applyBorder="1" applyAlignment="1"/>
    <xf numFmtId="2" fontId="8" fillId="0" borderId="3" xfId="0" applyNumberFormat="1" applyFont="1" applyFill="1" applyBorder="1"/>
    <xf numFmtId="0" fontId="8" fillId="0" borderId="3" xfId="139" applyFont="1" applyFill="1" applyBorder="1" applyAlignment="1">
      <alignment horizontal="center"/>
    </xf>
    <xf numFmtId="0" fontId="8" fillId="0" borderId="3" xfId="2" applyFont="1" applyFill="1" applyBorder="1"/>
    <xf numFmtId="0" fontId="20" fillId="0" borderId="3" xfId="0" applyFont="1" applyBorder="1"/>
    <xf numFmtId="0" fontId="8" fillId="0" borderId="3" xfId="0" applyFont="1" applyBorder="1" applyAlignment="1">
      <alignment horizontal="left"/>
    </xf>
    <xf numFmtId="0" fontId="8" fillId="5" borderId="3" xfId="0" applyFont="1" applyFill="1" applyBorder="1"/>
    <xf numFmtId="165" fontId="8" fillId="0" borderId="3" xfId="0" applyNumberFormat="1" applyFont="1" applyBorder="1" applyAlignment="1">
      <alignment horizontal="center"/>
    </xf>
    <xf numFmtId="2" fontId="8" fillId="0" borderId="3" xfId="0" applyNumberFormat="1" applyFont="1" applyBorder="1" applyAlignment="1">
      <alignment horizontal="center"/>
    </xf>
    <xf numFmtId="0" fontId="8" fillId="0" borderId="3" xfId="0" applyFont="1" applyBorder="1" applyAlignment="1">
      <alignment horizontal="center" vertical="center"/>
    </xf>
    <xf numFmtId="0" fontId="8" fillId="0" borderId="3" xfId="0" applyFont="1" applyBorder="1" applyAlignment="1">
      <alignment horizontal="center" vertical="top"/>
    </xf>
    <xf numFmtId="0" fontId="8" fillId="5" borderId="3" xfId="2" applyFont="1" applyFill="1" applyBorder="1"/>
    <xf numFmtId="0" fontId="20" fillId="0" borderId="3" xfId="0" applyFont="1" applyBorder="1" applyAlignment="1"/>
    <xf numFmtId="0" fontId="8" fillId="5" borderId="3" xfId="0" applyFont="1" applyFill="1" applyBorder="1" applyAlignment="1"/>
    <xf numFmtId="2" fontId="8" fillId="0" borderId="3" xfId="0" applyNumberFormat="1" applyFont="1" applyBorder="1" applyAlignment="1"/>
    <xf numFmtId="2" fontId="8" fillId="5" borderId="3" xfId="0" applyNumberFormat="1" applyFont="1" applyFill="1" applyBorder="1" applyAlignment="1"/>
    <xf numFmtId="0" fontId="8" fillId="0" borderId="3" xfId="0" applyFont="1" applyBorder="1" applyAlignment="1">
      <alignment vertical="top"/>
    </xf>
    <xf numFmtId="0" fontId="8" fillId="5" borderId="3" xfId="0" applyFont="1" applyFill="1" applyBorder="1" applyAlignment="1">
      <alignment horizontal="left" vertical="top"/>
    </xf>
    <xf numFmtId="165" fontId="8" fillId="5" borderId="3" xfId="0" applyNumberFormat="1" applyFont="1" applyFill="1" applyBorder="1" applyAlignment="1">
      <alignment horizontal="center"/>
    </xf>
    <xf numFmtId="165" fontId="5" fillId="5" borderId="3" xfId="0" applyNumberFormat="1" applyFont="1" applyFill="1" applyBorder="1" applyAlignment="1">
      <alignment horizontal="center"/>
    </xf>
    <xf numFmtId="0" fontId="5" fillId="5" borderId="3" xfId="0" applyFont="1" applyFill="1" applyBorder="1" applyAlignment="1"/>
    <xf numFmtId="0" fontId="5" fillId="5" borderId="3" xfId="0" applyFont="1" applyFill="1" applyBorder="1"/>
    <xf numFmtId="2" fontId="5" fillId="0" borderId="3" xfId="0" applyNumberFormat="1" applyFont="1" applyFill="1" applyBorder="1"/>
    <xf numFmtId="2" fontId="5" fillId="0" borderId="3" xfId="0" applyNumberFormat="1" applyFont="1" applyFill="1" applyBorder="1" applyAlignment="1"/>
    <xf numFmtId="2" fontId="18" fillId="0" borderId="3" xfId="0" applyNumberFormat="1" applyFont="1" applyBorder="1"/>
    <xf numFmtId="164" fontId="8" fillId="0" borderId="3" xfId="0" applyNumberFormat="1" applyFont="1" applyFill="1" applyBorder="1" applyAlignment="1"/>
    <xf numFmtId="164" fontId="8" fillId="0" borderId="3" xfId="0" applyNumberFormat="1" applyFont="1" applyFill="1" applyBorder="1"/>
    <xf numFmtId="0" fontId="18" fillId="0" borderId="3" xfId="0" applyFont="1" applyFill="1" applyBorder="1"/>
    <xf numFmtId="0" fontId="5" fillId="0" borderId="3" xfId="0" applyFont="1" applyFill="1" applyBorder="1" applyAlignment="1">
      <alignment horizontal="center" vertical="center"/>
    </xf>
    <xf numFmtId="0" fontId="18" fillId="0" borderId="3" xfId="0" applyFont="1" applyFill="1" applyBorder="1" applyAlignment="1"/>
    <xf numFmtId="164" fontId="5" fillId="0" borderId="3" xfId="0" applyNumberFormat="1" applyFont="1" applyBorder="1"/>
    <xf numFmtId="0" fontId="5" fillId="0" borderId="3" xfId="0" applyNumberFormat="1" applyFont="1" applyBorder="1"/>
    <xf numFmtId="3" fontId="5" fillId="0" borderId="3" xfId="0" applyNumberFormat="1" applyFont="1" applyBorder="1"/>
    <xf numFmtId="49" fontId="5" fillId="0" borderId="3" xfId="0" applyNumberFormat="1" applyFont="1" applyBorder="1" applyAlignment="1">
      <alignment horizontal="center"/>
    </xf>
    <xf numFmtId="165" fontId="8" fillId="0" borderId="3" xfId="0" applyNumberFormat="1" applyFont="1" applyFill="1" applyBorder="1"/>
    <xf numFmtId="165" fontId="5" fillId="0" borderId="3" xfId="0" applyNumberFormat="1" applyFont="1" applyBorder="1"/>
    <xf numFmtId="0" fontId="0" fillId="0" borderId="3" xfId="0" applyFont="1" applyBorder="1" applyAlignment="1">
      <alignment horizontal="center"/>
    </xf>
    <xf numFmtId="0" fontId="8" fillId="0" borderId="3" xfId="0" applyFont="1" applyBorder="1" applyAlignment="1">
      <alignment vertical="center"/>
    </xf>
    <xf numFmtId="0" fontId="5" fillId="0" borderId="3" xfId="0" applyNumberFormat="1" applyFont="1" applyBorder="1" applyAlignment="1">
      <alignment horizontal="center"/>
    </xf>
    <xf numFmtId="49" fontId="5" fillId="0" borderId="3" xfId="0" applyNumberFormat="1" applyFont="1" applyFill="1" applyBorder="1" applyAlignment="1">
      <alignment horizontal="center"/>
    </xf>
    <xf numFmtId="2" fontId="5" fillId="5" borderId="3" xfId="0" applyNumberFormat="1" applyFont="1" applyFill="1" applyBorder="1" applyAlignment="1"/>
    <xf numFmtId="2" fontId="5" fillId="5" borderId="3" xfId="0" applyNumberFormat="1" applyFont="1" applyFill="1" applyBorder="1"/>
    <xf numFmtId="0" fontId="24" fillId="0" borderId="3" xfId="0" applyFont="1" applyBorder="1"/>
    <xf numFmtId="0" fontId="8" fillId="0" borderId="3" xfId="0" applyFont="1" applyFill="1" applyBorder="1" applyAlignment="1">
      <alignment vertical="center"/>
    </xf>
    <xf numFmtId="0" fontId="20" fillId="0" borderId="3" xfId="0" applyFont="1" applyFill="1" applyBorder="1" applyAlignment="1">
      <alignment vertical="center"/>
    </xf>
    <xf numFmtId="0" fontId="5" fillId="0" borderId="3" xfId="0" quotePrefix="1" applyFont="1" applyBorder="1"/>
    <xf numFmtId="0" fontId="5" fillId="0" borderId="3" xfId="0" applyFont="1" applyFill="1" applyBorder="1" applyAlignment="1">
      <alignment wrapText="1"/>
    </xf>
    <xf numFmtId="0" fontId="22" fillId="0" borderId="3" xfId="0" applyFont="1" applyFill="1" applyBorder="1" applyAlignment="1">
      <alignment horizontal="center"/>
    </xf>
    <xf numFmtId="0" fontId="8" fillId="0" borderId="3" xfId="0" applyFont="1" applyFill="1" applyBorder="1" applyAlignment="1">
      <alignment horizontal="left" vertical="top" wrapText="1"/>
    </xf>
    <xf numFmtId="0" fontId="8" fillId="0" borderId="3" xfId="0" applyFont="1" applyFill="1" applyBorder="1" applyAlignment="1">
      <alignment horizontal="right" vertical="top" wrapText="1"/>
    </xf>
    <xf numFmtId="2" fontId="8" fillId="0" borderId="3" xfId="0" applyNumberFormat="1" applyFont="1" applyFill="1" applyBorder="1" applyAlignment="1">
      <alignment horizontal="right" vertical="top" wrapText="1"/>
    </xf>
    <xf numFmtId="2" fontId="8" fillId="0" borderId="3" xfId="0" applyNumberFormat="1" applyFont="1" applyFill="1" applyBorder="1" applyAlignment="1">
      <alignment horizontal="right"/>
    </xf>
    <xf numFmtId="0" fontId="21" fillId="0" borderId="3" xfId="0" applyFont="1" applyFill="1" applyBorder="1" applyAlignment="1">
      <alignment horizontal="center" vertical="top" wrapText="1"/>
    </xf>
    <xf numFmtId="0" fontId="21" fillId="0" borderId="3" xfId="0" applyFont="1" applyFill="1" applyBorder="1" applyAlignment="1">
      <alignment horizontal="left"/>
    </xf>
    <xf numFmtId="0" fontId="21" fillId="0" borderId="3" xfId="0" applyFont="1" applyFill="1" applyBorder="1" applyAlignment="1">
      <alignment horizontal="center" vertical="top"/>
    </xf>
    <xf numFmtId="0" fontId="21" fillId="0" borderId="3" xfId="0" applyFont="1" applyFill="1" applyBorder="1" applyAlignment="1">
      <alignment horizontal="center"/>
    </xf>
    <xf numFmtId="0" fontId="21" fillId="0" borderId="3" xfId="0" applyFont="1" applyFill="1" applyBorder="1" applyAlignment="1"/>
    <xf numFmtId="0" fontId="21" fillId="0" borderId="3" xfId="0" applyFont="1" applyFill="1" applyBorder="1" applyAlignment="1">
      <alignment horizontal="left" vertical="top"/>
    </xf>
    <xf numFmtId="165" fontId="21" fillId="0" borderId="3" xfId="0" applyNumberFormat="1" applyFont="1" applyFill="1" applyBorder="1" applyAlignment="1">
      <alignment horizontal="center"/>
    </xf>
    <xf numFmtId="0" fontId="21" fillId="0" borderId="3" xfId="0" applyFont="1" applyFill="1" applyBorder="1" applyAlignment="1">
      <alignment vertical="top" wrapText="1"/>
    </xf>
    <xf numFmtId="0" fontId="21" fillId="0" borderId="3" xfId="0" applyFont="1" applyFill="1" applyBorder="1"/>
    <xf numFmtId="0" fontId="21" fillId="0" borderId="3" xfId="0" applyFont="1" applyBorder="1" applyAlignment="1"/>
    <xf numFmtId="0" fontId="21" fillId="0" borderId="3" xfId="0" applyFont="1" applyBorder="1" applyAlignment="1">
      <alignment horizontal="center"/>
    </xf>
    <xf numFmtId="0" fontId="21" fillId="5" borderId="3" xfId="0" applyFont="1" applyFill="1" applyBorder="1" applyAlignment="1">
      <alignment horizontal="center" vertical="top" wrapText="1"/>
    </xf>
    <xf numFmtId="0" fontId="21" fillId="5" borderId="3" xfId="0" applyFont="1" applyFill="1" applyBorder="1" applyAlignment="1">
      <alignment vertical="top"/>
    </xf>
    <xf numFmtId="0" fontId="21" fillId="5" borderId="3" xfId="0" applyFont="1" applyFill="1" applyBorder="1" applyAlignment="1">
      <alignment horizontal="center" vertical="top"/>
    </xf>
    <xf numFmtId="0" fontId="21" fillId="0" borderId="3" xfId="0" applyFont="1" applyBorder="1" applyAlignment="1">
      <alignment horizontal="left" vertical="top"/>
    </xf>
    <xf numFmtId="0" fontId="21" fillId="0" borderId="3" xfId="0" applyFont="1" applyBorder="1"/>
    <xf numFmtId="0" fontId="25" fillId="0" borderId="3" xfId="0" applyFont="1" applyBorder="1" applyAlignment="1"/>
    <xf numFmtId="165" fontId="21" fillId="0" borderId="3" xfId="0" applyNumberFormat="1" applyFont="1" applyBorder="1" applyAlignment="1">
      <alignment horizontal="center"/>
    </xf>
    <xf numFmtId="0" fontId="21" fillId="0" borderId="3" xfId="0" applyFont="1" applyBorder="1" applyAlignment="1">
      <alignment horizontal="center" vertical="center"/>
    </xf>
    <xf numFmtId="0" fontId="25" fillId="0" borderId="3" xfId="0" applyFont="1" applyBorder="1"/>
    <xf numFmtId="0" fontId="21" fillId="0" borderId="3" xfId="0" applyFont="1" applyBorder="1" applyAlignment="1">
      <alignment horizontal="left"/>
    </xf>
    <xf numFmtId="49" fontId="21" fillId="0" borderId="3" xfId="0" applyNumberFormat="1" applyFont="1" applyBorder="1" applyAlignment="1">
      <alignment horizontal="center"/>
    </xf>
    <xf numFmtId="0" fontId="21" fillId="0" borderId="3" xfId="0" applyFont="1" applyFill="1" applyBorder="1" applyAlignment="1">
      <alignment horizontal="center" vertical="center"/>
    </xf>
    <xf numFmtId="0" fontId="25" fillId="0" borderId="3" xfId="0" applyFont="1" applyFill="1" applyBorder="1"/>
    <xf numFmtId="49" fontId="21" fillId="0" borderId="3" xfId="0" applyNumberFormat="1" applyFont="1" applyFill="1" applyBorder="1" applyAlignment="1">
      <alignment horizontal="center"/>
    </xf>
    <xf numFmtId="0" fontId="21" fillId="0" borderId="3" xfId="2" applyFont="1" applyBorder="1"/>
    <xf numFmtId="0" fontId="25" fillId="0" borderId="3" xfId="0" applyFont="1" applyFill="1" applyBorder="1" applyAlignment="1"/>
    <xf numFmtId="164" fontId="21" fillId="0" borderId="3" xfId="0" applyNumberFormat="1" applyFont="1" applyFill="1" applyBorder="1"/>
    <xf numFmtId="0" fontId="21" fillId="0" borderId="3" xfId="0" applyFont="1" applyBorder="1" applyAlignment="1">
      <alignment vertical="top"/>
    </xf>
    <xf numFmtId="0" fontId="21" fillId="5" borderId="3" xfId="0" applyFont="1" applyFill="1" applyBorder="1" applyAlignment="1">
      <alignment horizontal="center"/>
    </xf>
    <xf numFmtId="2" fontId="21" fillId="0" borderId="3" xfId="0" applyNumberFormat="1" applyFont="1" applyBorder="1"/>
    <xf numFmtId="0" fontId="21" fillId="0" borderId="3" xfId="0" applyFont="1" applyBorder="1" applyAlignment="1">
      <alignment horizontal="center" vertical="top"/>
    </xf>
    <xf numFmtId="0" fontId="21" fillId="5" borderId="3" xfId="0" applyFont="1" applyFill="1" applyBorder="1"/>
    <xf numFmtId="0" fontId="21" fillId="5" borderId="3" xfId="0" applyFont="1" applyFill="1" applyBorder="1" applyAlignment="1">
      <alignment horizontal="left" vertical="top"/>
    </xf>
    <xf numFmtId="0" fontId="21" fillId="5" borderId="3" xfId="0" applyFont="1" applyFill="1" applyBorder="1" applyAlignment="1"/>
    <xf numFmtId="2" fontId="21" fillId="0" borderId="3" xfId="0" applyNumberFormat="1" applyFont="1" applyFill="1" applyBorder="1"/>
    <xf numFmtId="0" fontId="21" fillId="0" borderId="3" xfId="0" applyFont="1" applyFill="1" applyBorder="1" applyAlignment="1">
      <alignment vertical="top"/>
    </xf>
    <xf numFmtId="49" fontId="8" fillId="0" borderId="3" xfId="0" applyNumberFormat="1" applyFont="1" applyFill="1" applyBorder="1" applyAlignment="1">
      <alignment horizontal="center"/>
    </xf>
    <xf numFmtId="0" fontId="5" fillId="0" borderId="3" xfId="0" applyFont="1" applyFill="1" applyBorder="1" applyAlignment="1">
      <alignment horizontal="right"/>
    </xf>
    <xf numFmtId="2" fontId="5" fillId="0" borderId="3" xfId="0" applyNumberFormat="1" applyFont="1" applyFill="1" applyBorder="1" applyAlignment="1">
      <alignment horizontal="right"/>
    </xf>
    <xf numFmtId="49" fontId="8" fillId="0" borderId="3" xfId="0" applyNumberFormat="1" applyFont="1" applyFill="1" applyBorder="1" applyAlignment="1">
      <alignment horizontal="center" vertical="top"/>
    </xf>
    <xf numFmtId="49" fontId="21" fillId="0" borderId="3" xfId="2" applyNumberFormat="1" applyFont="1" applyFill="1" applyBorder="1" applyAlignment="1">
      <alignment horizontal="center"/>
    </xf>
    <xf numFmtId="0" fontId="8" fillId="0" borderId="3" xfId="0" applyFont="1" applyFill="1" applyBorder="1" applyAlignment="1">
      <alignment horizontal="right" wrapText="1"/>
    </xf>
    <xf numFmtId="0" fontId="20" fillId="0" borderId="3" xfId="0" applyFont="1" applyFill="1" applyBorder="1" applyAlignment="1">
      <alignment wrapText="1"/>
    </xf>
    <xf numFmtId="0" fontId="8" fillId="0" borderId="3" xfId="2" applyFont="1" applyFill="1" applyBorder="1" applyAlignment="1">
      <alignment horizontal="center" vertical="center"/>
    </xf>
    <xf numFmtId="0" fontId="5" fillId="0" borderId="3" xfId="0" applyFont="1" applyBorder="1" applyAlignment="1">
      <alignment horizontal="left" vertical="top" wrapText="1"/>
    </xf>
    <xf numFmtId="0" fontId="8" fillId="0" borderId="3" xfId="0" applyNumberFormat="1" applyFont="1" applyFill="1" applyBorder="1" applyAlignment="1">
      <alignment horizontal="center"/>
    </xf>
    <xf numFmtId="0" fontId="8" fillId="5" borderId="2" xfId="0" applyFont="1" applyFill="1" applyBorder="1" applyAlignment="1">
      <alignment horizontal="left"/>
    </xf>
    <xf numFmtId="16" fontId="8" fillId="5" borderId="2" xfId="0" applyNumberFormat="1" applyFont="1" applyFill="1" applyBorder="1" applyAlignment="1">
      <alignment horizontal="center"/>
    </xf>
    <xf numFmtId="0" fontId="4" fillId="5" borderId="2" xfId="0" applyFont="1" applyFill="1" applyBorder="1"/>
    <xf numFmtId="0" fontId="20" fillId="5" borderId="2" xfId="0" applyFont="1" applyFill="1" applyBorder="1" applyAlignment="1"/>
    <xf numFmtId="2" fontId="4" fillId="0" borderId="2" xfId="0" applyNumberFormat="1" applyFont="1" applyBorder="1"/>
    <xf numFmtId="49" fontId="5" fillId="0" borderId="3" xfId="0" applyNumberFormat="1" applyFont="1" applyFill="1" applyBorder="1" applyAlignment="1">
      <alignment horizontal="center" wrapText="1"/>
    </xf>
    <xf numFmtId="0" fontId="20" fillId="5" borderId="3" xfId="0" applyFont="1" applyFill="1" applyBorder="1"/>
    <xf numFmtId="0" fontId="4" fillId="0" borderId="5" xfId="0" applyFont="1" applyBorder="1"/>
    <xf numFmtId="0" fontId="5" fillId="0" borderId="6" xfId="0" applyFont="1" applyFill="1" applyBorder="1"/>
    <xf numFmtId="0" fontId="4" fillId="0" borderId="3" xfId="0" applyFont="1" applyBorder="1"/>
    <xf numFmtId="0" fontId="4" fillId="0" borderId="8" xfId="0" applyFont="1" applyBorder="1" applyAlignment="1">
      <alignment horizontal="center"/>
    </xf>
    <xf numFmtId="0" fontId="5" fillId="0" borderId="6" xfId="0" applyFont="1" applyFill="1" applyBorder="1" applyAlignment="1">
      <alignment horizontal="center"/>
    </xf>
    <xf numFmtId="0" fontId="4" fillId="0" borderId="3" xfId="0" applyFont="1" applyBorder="1" applyAlignment="1">
      <alignment horizontal="center"/>
    </xf>
    <xf numFmtId="0" fontId="12" fillId="0" borderId="0" xfId="0" applyFont="1"/>
    <xf numFmtId="0" fontId="21" fillId="0" borderId="3" xfId="2" applyFont="1" applyBorder="1" applyAlignment="1">
      <alignment horizontal="center"/>
    </xf>
    <xf numFmtId="2" fontId="0" fillId="0" borderId="0" xfId="0" applyNumberFormat="1"/>
    <xf numFmtId="0" fontId="21" fillId="0" borderId="3" xfId="0" applyFont="1" applyBorder="1" applyAlignment="1">
      <alignment wrapText="1"/>
    </xf>
    <xf numFmtId="0" fontId="21" fillId="0" borderId="3" xfId="0" applyFont="1" applyBorder="1" applyAlignment="1">
      <alignment horizontal="center" wrapText="1"/>
    </xf>
    <xf numFmtId="49" fontId="21" fillId="0" borderId="3" xfId="0" applyNumberFormat="1" applyFont="1" applyBorder="1" applyAlignment="1">
      <alignment horizontal="center" wrapText="1"/>
    </xf>
    <xf numFmtId="49" fontId="8" fillId="0" borderId="3" xfId="0" applyNumberFormat="1" applyFont="1" applyFill="1" applyBorder="1" applyAlignment="1">
      <alignment horizontal="center" wrapText="1"/>
    </xf>
    <xf numFmtId="0" fontId="21" fillId="5" borderId="3" xfId="2" applyFont="1" applyFill="1" applyBorder="1"/>
    <xf numFmtId="2" fontId="21" fillId="5" borderId="3" xfId="0" applyNumberFormat="1" applyFont="1" applyFill="1" applyBorder="1" applyAlignment="1"/>
    <xf numFmtId="0" fontId="4" fillId="0" borderId="3" xfId="0" applyFont="1" applyFill="1" applyBorder="1"/>
    <xf numFmtId="0" fontId="0" fillId="0" borderId="3" xfId="0" applyFont="1" applyBorder="1"/>
    <xf numFmtId="2" fontId="21" fillId="0" borderId="3" xfId="0" applyNumberFormat="1" applyFont="1" applyBorder="1" applyAlignment="1"/>
    <xf numFmtId="0" fontId="25" fillId="0" borderId="3" xfId="0" applyFont="1" applyFill="1" applyBorder="1" applyAlignment="1">
      <alignment vertical="top"/>
    </xf>
    <xf numFmtId="2" fontId="21" fillId="0" borderId="3" xfId="0" applyNumberFormat="1" applyFont="1" applyBorder="1" applyAlignment="1">
      <alignment horizontal="center"/>
    </xf>
    <xf numFmtId="0" fontId="21" fillId="0" borderId="3" xfId="2" applyFont="1" applyBorder="1" applyAlignment="1"/>
    <xf numFmtId="49" fontId="5" fillId="0" borderId="3" xfId="0" applyNumberFormat="1" applyFont="1" applyBorder="1" applyAlignment="1">
      <alignment horizontal="center" wrapText="1"/>
    </xf>
    <xf numFmtId="49" fontId="21" fillId="0" borderId="3" xfId="0" applyNumberFormat="1" applyFont="1" applyFill="1" applyBorder="1" applyAlignment="1">
      <alignment horizontal="center" vertical="top"/>
    </xf>
    <xf numFmtId="0" fontId="5" fillId="0" borderId="0" xfId="0" applyFont="1" applyFill="1" applyBorder="1" applyAlignment="1">
      <alignment horizontal="center"/>
    </xf>
    <xf numFmtId="0" fontId="4" fillId="0" borderId="3" xfId="0" applyFont="1" applyFill="1" applyBorder="1" applyAlignment="1">
      <alignment horizontal="center"/>
    </xf>
    <xf numFmtId="0" fontId="0" fillId="0" borderId="2" xfId="0" applyNumberFormat="1" applyFill="1" applyBorder="1" applyAlignment="1">
      <alignment horizontal="center" vertical="top" wrapText="1"/>
    </xf>
    <xf numFmtId="0" fontId="15" fillId="0" borderId="2" xfId="0" applyFont="1" applyFill="1" applyBorder="1" applyAlignment="1">
      <alignment horizontal="center" vertical="top" wrapText="1"/>
    </xf>
    <xf numFmtId="0" fontId="15" fillId="0" borderId="2" xfId="0" applyFont="1" applyFill="1" applyBorder="1" applyAlignment="1">
      <alignment horizontal="center" vertical="top"/>
    </xf>
    <xf numFmtId="0" fontId="15" fillId="0" borderId="2" xfId="0" applyNumberFormat="1" applyFont="1" applyFill="1" applyBorder="1" applyAlignment="1">
      <alignment horizontal="center" vertical="top" wrapText="1"/>
    </xf>
    <xf numFmtId="0" fontId="0" fillId="0" borderId="3" xfId="0" applyNumberFormat="1" applyFill="1" applyBorder="1" applyAlignment="1">
      <alignment horizontal="center" vertical="top" wrapText="1"/>
    </xf>
    <xf numFmtId="0" fontId="0" fillId="0" borderId="3" xfId="0" applyFill="1" applyBorder="1" applyAlignment="1">
      <alignment horizontal="center" vertical="top" wrapText="1"/>
    </xf>
    <xf numFmtId="0" fontId="12" fillId="0" borderId="2" xfId="0" applyFont="1" applyFill="1" applyBorder="1" applyAlignment="1">
      <alignment horizontal="left" vertical="top" wrapText="1"/>
    </xf>
    <xf numFmtId="2" fontId="0" fillId="0" borderId="0" xfId="0" applyNumberFormat="1" applyAlignment="1">
      <alignment horizontal="center"/>
    </xf>
    <xf numFmtId="1" fontId="0" fillId="0" borderId="0" xfId="0" applyNumberFormat="1" applyAlignment="1">
      <alignment horizontal="center"/>
    </xf>
    <xf numFmtId="2" fontId="15" fillId="0" borderId="0" xfId="0" applyNumberFormat="1" applyFont="1" applyAlignment="1">
      <alignment horizontal="center"/>
    </xf>
    <xf numFmtId="1" fontId="15" fillId="0" borderId="0" xfId="0" applyNumberFormat="1" applyFont="1" applyAlignment="1">
      <alignment horizontal="center"/>
    </xf>
    <xf numFmtId="0" fontId="17" fillId="0" borderId="3" xfId="0" applyFont="1" applyFill="1" applyBorder="1" applyAlignment="1">
      <alignment horizontal="center" wrapText="1"/>
    </xf>
    <xf numFmtId="49" fontId="17" fillId="0" borderId="3" xfId="0" applyNumberFormat="1" applyFont="1" applyFill="1" applyBorder="1" applyAlignment="1">
      <alignment horizontal="center" wrapText="1"/>
    </xf>
    <xf numFmtId="0" fontId="8" fillId="0" borderId="2" xfId="0" applyFont="1" applyBorder="1" applyAlignment="1">
      <alignment horizontal="center"/>
    </xf>
    <xf numFmtId="2" fontId="21" fillId="0" borderId="3" xfId="0" applyNumberFormat="1" applyFont="1" applyFill="1" applyBorder="1" applyAlignment="1">
      <alignment horizontal="right"/>
    </xf>
    <xf numFmtId="0" fontId="21" fillId="0" borderId="3" xfId="2" applyFont="1" applyFill="1" applyBorder="1" applyAlignment="1">
      <alignment horizontal="center"/>
    </xf>
    <xf numFmtId="0" fontId="28" fillId="0" borderId="2" xfId="0" applyFont="1" applyFill="1" applyBorder="1" applyAlignment="1">
      <alignment horizontal="left" vertical="top" wrapText="1"/>
    </xf>
    <xf numFmtId="0" fontId="15" fillId="0" borderId="2" xfId="0" applyFont="1" applyFill="1" applyBorder="1" applyAlignment="1">
      <alignment horizontal="left" vertical="top" wrapText="1"/>
    </xf>
    <xf numFmtId="0" fontId="18" fillId="0" borderId="3" xfId="0" applyFont="1" applyBorder="1" applyAlignment="1">
      <alignment horizontal="center" vertical="top"/>
    </xf>
    <xf numFmtId="0" fontId="18" fillId="0" borderId="3" xfId="0" applyFont="1" applyBorder="1" applyAlignment="1">
      <alignment horizontal="center" vertical="top" wrapText="1"/>
    </xf>
    <xf numFmtId="0" fontId="14" fillId="0" borderId="3" xfId="0" applyFont="1" applyBorder="1" applyAlignment="1">
      <alignment horizontal="center" vertical="top" wrapText="1"/>
    </xf>
    <xf numFmtId="0" fontId="24" fillId="0" borderId="3" xfId="0" applyFont="1" applyBorder="1" applyAlignment="1">
      <alignment horizontal="center"/>
    </xf>
    <xf numFmtId="0" fontId="24" fillId="5" borderId="3" xfId="0" applyFont="1" applyFill="1" applyBorder="1" applyAlignment="1">
      <alignment horizontal="center" vertical="top" wrapText="1"/>
    </xf>
    <xf numFmtId="0" fontId="24" fillId="0" borderId="3" xfId="0" applyFont="1" applyFill="1" applyBorder="1" applyAlignment="1"/>
    <xf numFmtId="0" fontId="24" fillId="0" borderId="3" xfId="0" applyFont="1" applyFill="1" applyBorder="1" applyAlignment="1">
      <alignment horizontal="center"/>
    </xf>
    <xf numFmtId="0" fontId="24" fillId="0" borderId="3" xfId="0" applyFont="1" applyBorder="1" applyAlignment="1">
      <alignment horizontal="left" vertical="top"/>
    </xf>
    <xf numFmtId="0" fontId="24" fillId="0" borderId="3" xfId="0" applyFont="1" applyBorder="1" applyAlignment="1">
      <alignment horizontal="center" vertical="top"/>
    </xf>
    <xf numFmtId="0" fontId="24" fillId="0" borderId="3" xfId="0" applyFont="1" applyFill="1" applyBorder="1" applyAlignment="1">
      <alignment horizontal="left"/>
    </xf>
    <xf numFmtId="0" fontId="24" fillId="0" borderId="3" xfId="0" applyFont="1" applyFill="1" applyBorder="1" applyAlignment="1">
      <alignment horizontal="center" vertical="top"/>
    </xf>
    <xf numFmtId="0" fontId="24" fillId="0" borderId="3" xfId="0" applyFont="1" applyBorder="1" applyAlignment="1"/>
    <xf numFmtId="0" fontId="29" fillId="0" borderId="3" xfId="0" applyFont="1" applyBorder="1"/>
    <xf numFmtId="0" fontId="30" fillId="0" borderId="3" xfId="0" applyFont="1" applyFill="1" applyBorder="1" applyAlignment="1">
      <alignment horizontal="center"/>
    </xf>
    <xf numFmtId="0" fontId="24" fillId="0" borderId="3" xfId="0" applyFont="1" applyBorder="1" applyAlignment="1">
      <alignment horizontal="left"/>
    </xf>
    <xf numFmtId="0" fontId="24" fillId="0" borderId="3" xfId="0" applyFont="1" applyFill="1" applyBorder="1" applyAlignment="1">
      <alignment vertical="top" wrapText="1"/>
    </xf>
    <xf numFmtId="0" fontId="30" fillId="0" borderId="2" xfId="0" applyNumberFormat="1" applyFont="1" applyFill="1" applyBorder="1" applyAlignment="1">
      <alignment horizontal="center" vertical="top" wrapText="1"/>
    </xf>
    <xf numFmtId="0" fontId="30" fillId="0" borderId="2" xfId="0" applyFont="1" applyFill="1" applyBorder="1" applyAlignment="1">
      <alignment horizontal="center" vertical="top" wrapText="1"/>
    </xf>
    <xf numFmtId="2" fontId="30" fillId="0" borderId="0" xfId="0" applyNumberFormat="1" applyFont="1" applyAlignment="1">
      <alignment horizontal="center"/>
    </xf>
    <xf numFmtId="1" fontId="30" fillId="0" borderId="0" xfId="0" applyNumberFormat="1" applyFont="1" applyAlignment="1">
      <alignment horizontal="center"/>
    </xf>
    <xf numFmtId="0" fontId="30" fillId="0" borderId="3" xfId="0" applyFont="1" applyBorder="1"/>
    <xf numFmtId="0" fontId="24" fillId="0" borderId="3" xfId="0" applyFont="1" applyFill="1" applyBorder="1"/>
    <xf numFmtId="0" fontId="24" fillId="0" borderId="3" xfId="0" applyFont="1" applyFill="1" applyBorder="1" applyAlignment="1">
      <alignment horizontal="left" vertical="top"/>
    </xf>
    <xf numFmtId="165" fontId="24" fillId="0" borderId="3" xfId="0" applyNumberFormat="1" applyFont="1" applyBorder="1" applyAlignment="1">
      <alignment horizontal="center"/>
    </xf>
    <xf numFmtId="0" fontId="24" fillId="5" borderId="3" xfId="0" applyFont="1" applyFill="1" applyBorder="1" applyAlignment="1">
      <alignment vertical="top" wrapText="1"/>
    </xf>
    <xf numFmtId="0" fontId="24" fillId="5" borderId="3" xfId="0" applyFont="1" applyFill="1" applyBorder="1" applyAlignment="1">
      <alignment vertical="top"/>
    </xf>
    <xf numFmtId="0" fontId="24" fillId="0" borderId="3" xfId="0" applyFont="1" applyBorder="1" applyAlignment="1">
      <alignment vertical="top"/>
    </xf>
    <xf numFmtId="0" fontId="30" fillId="0" borderId="2" xfId="0" applyFont="1" applyFill="1" applyBorder="1" applyAlignment="1">
      <alignment horizontal="center" vertical="top"/>
    </xf>
    <xf numFmtId="0" fontId="24" fillId="0" borderId="3" xfId="0" applyFont="1" applyBorder="1" applyAlignment="1">
      <alignment horizontal="center" wrapText="1"/>
    </xf>
    <xf numFmtId="49" fontId="24" fillId="0" borderId="3" xfId="0" applyNumberFormat="1" applyFont="1" applyBorder="1" applyAlignment="1">
      <alignment horizontal="center"/>
    </xf>
    <xf numFmtId="0" fontId="24" fillId="0" borderId="3" xfId="0" applyFont="1" applyFill="1" applyBorder="1" applyAlignment="1">
      <alignment horizontal="center" vertical="top" wrapText="1"/>
    </xf>
    <xf numFmtId="0" fontId="24" fillId="0" borderId="3" xfId="0" applyFont="1" applyFill="1" applyBorder="1" applyAlignment="1">
      <alignment vertical="top"/>
    </xf>
    <xf numFmtId="0" fontId="29" fillId="0" borderId="3" xfId="0" applyFont="1" applyFill="1" applyBorder="1"/>
    <xf numFmtId="0" fontId="29" fillId="0" borderId="3" xfId="0" applyFont="1" applyFill="1" applyBorder="1" applyAlignment="1">
      <alignment vertical="top"/>
    </xf>
    <xf numFmtId="49" fontId="24" fillId="0" borderId="3" xfId="0" applyNumberFormat="1" applyFont="1" applyFill="1" applyBorder="1" applyAlignment="1">
      <alignment horizontal="center"/>
    </xf>
    <xf numFmtId="165" fontId="24" fillId="0" borderId="3" xfId="0" applyNumberFormat="1" applyFont="1" applyFill="1" applyBorder="1" applyAlignment="1">
      <alignment horizontal="center"/>
    </xf>
    <xf numFmtId="2" fontId="24" fillId="0" borderId="3" xfId="0" applyNumberFormat="1" applyFont="1" applyFill="1" applyBorder="1"/>
    <xf numFmtId="165" fontId="24" fillId="0" borderId="3" xfId="0" applyNumberFormat="1" applyFont="1" applyFill="1" applyBorder="1"/>
    <xf numFmtId="0" fontId="30" fillId="0" borderId="9" xfId="0" applyFont="1" applyBorder="1"/>
    <xf numFmtId="0" fontId="24" fillId="0" borderId="3" xfId="2" applyFont="1" applyBorder="1"/>
    <xf numFmtId="2" fontId="24" fillId="0" borderId="3" xfId="0" applyNumberFormat="1" applyFont="1" applyBorder="1"/>
    <xf numFmtId="0" fontId="24" fillId="0" borderId="3" xfId="0" applyFont="1" applyBorder="1" applyAlignment="1">
      <alignment horizontal="center" vertical="center"/>
    </xf>
    <xf numFmtId="0" fontId="24" fillId="0" borderId="3" xfId="0" applyFont="1" applyBorder="1" applyAlignment="1">
      <alignment horizontal="left" vertical="top" wrapText="1"/>
    </xf>
    <xf numFmtId="0" fontId="24" fillId="5" borderId="3" xfId="0" applyFont="1" applyFill="1" applyBorder="1" applyAlignment="1">
      <alignment horizontal="center" vertical="top"/>
    </xf>
    <xf numFmtId="0" fontId="24" fillId="5" borderId="3" xfId="0" applyFont="1" applyFill="1" applyBorder="1" applyAlignment="1">
      <alignment horizontal="left" vertical="top"/>
    </xf>
    <xf numFmtId="0" fontId="24" fillId="0" borderId="3" xfId="0" applyNumberFormat="1" applyFont="1" applyFill="1" applyBorder="1" applyAlignment="1">
      <alignment horizontal="center" vertical="top" wrapText="1"/>
    </xf>
    <xf numFmtId="49" fontId="24" fillId="0" borderId="3" xfId="0" applyNumberFormat="1" applyFont="1" applyFill="1" applyBorder="1" applyAlignment="1">
      <alignment horizontal="center" vertical="top" wrapText="1"/>
    </xf>
    <xf numFmtId="0" fontId="29" fillId="0" borderId="3" xfId="0" applyFont="1" applyBorder="1" applyAlignment="1">
      <alignment horizontal="left" vertical="top"/>
    </xf>
    <xf numFmtId="0" fontId="24" fillId="0" borderId="3" xfId="0" applyFont="1" applyFill="1" applyBorder="1" applyAlignment="1">
      <alignment horizontal="left" vertical="top" wrapText="1"/>
    </xf>
    <xf numFmtId="0" fontId="24" fillId="0" borderId="3" xfId="0" applyFont="1" applyBorder="1" applyAlignment="1">
      <alignment horizontal="right" vertical="top"/>
    </xf>
    <xf numFmtId="0" fontId="24" fillId="5" borderId="3" xfId="0" applyFont="1" applyFill="1" applyBorder="1"/>
    <xf numFmtId="0" fontId="24" fillId="0" borderId="3" xfId="0" applyNumberFormat="1" applyFont="1" applyFill="1" applyBorder="1" applyAlignment="1">
      <alignment horizontal="center" vertical="top"/>
    </xf>
    <xf numFmtId="0" fontId="24" fillId="5" borderId="3" xfId="0" applyFont="1" applyFill="1" applyBorder="1" applyAlignment="1"/>
    <xf numFmtId="0" fontId="24" fillId="0" borderId="3" xfId="0" applyFont="1" applyBorder="1" applyAlignment="1">
      <alignment wrapText="1"/>
    </xf>
    <xf numFmtId="0" fontId="29" fillId="0" borderId="3" xfId="0" applyFont="1" applyBorder="1" applyAlignment="1"/>
    <xf numFmtId="0" fontId="24" fillId="0" borderId="3" xfId="2" applyFont="1" applyBorder="1" applyAlignment="1">
      <alignment horizontal="center"/>
    </xf>
    <xf numFmtId="16" fontId="24" fillId="0" borderId="3" xfId="0" applyNumberFormat="1" applyFont="1" applyBorder="1" applyAlignment="1">
      <alignment horizontal="left" vertical="top"/>
    </xf>
    <xf numFmtId="0" fontId="29" fillId="0" borderId="3" xfId="2" applyFont="1" applyBorder="1"/>
    <xf numFmtId="0" fontId="24" fillId="0" borderId="3" xfId="0" applyFont="1" applyBorder="1" applyAlignment="1">
      <alignment horizontal="center" vertical="top" wrapText="1"/>
    </xf>
    <xf numFmtId="0" fontId="29" fillId="0" borderId="3" xfId="0" applyFont="1" applyBorder="1" applyAlignment="1">
      <alignment wrapText="1"/>
    </xf>
    <xf numFmtId="0" fontId="24" fillId="5" borderId="3" xfId="0" applyFont="1" applyFill="1" applyBorder="1" applyAlignment="1">
      <alignment horizontal="center"/>
    </xf>
    <xf numFmtId="0" fontId="24" fillId="0" borderId="3" xfId="2" applyFont="1" applyBorder="1" applyAlignment="1"/>
    <xf numFmtId="0" fontId="29" fillId="0" borderId="3" xfId="0" applyFont="1" applyBorder="1" applyAlignment="1">
      <alignment horizontal="left" vertical="top" wrapText="1"/>
    </xf>
    <xf numFmtId="0" fontId="24" fillId="0" borderId="3" xfId="0" applyFont="1" applyBorder="1" applyAlignment="1">
      <alignment horizontal="right" vertical="top" wrapText="1"/>
    </xf>
    <xf numFmtId="165" fontId="24" fillId="0" borderId="3" xfId="0" applyNumberFormat="1" applyFont="1" applyBorder="1" applyAlignment="1">
      <alignment horizontal="left" vertical="top" wrapText="1"/>
    </xf>
    <xf numFmtId="0" fontId="24" fillId="0" borderId="3" xfId="0" applyFont="1" applyBorder="1" applyAlignment="1">
      <alignment horizontal="right"/>
    </xf>
    <xf numFmtId="0" fontId="29" fillId="5" borderId="3" xfId="0" applyFont="1" applyFill="1" applyBorder="1"/>
    <xf numFmtId="0" fontId="30" fillId="0" borderId="0" xfId="0" applyFont="1" applyFill="1" applyBorder="1" applyAlignment="1">
      <alignment horizontal="center" vertical="top"/>
    </xf>
    <xf numFmtId="0" fontId="16" fillId="0" borderId="3" xfId="0" applyFont="1" applyFill="1" applyBorder="1"/>
    <xf numFmtId="0" fontId="16" fillId="0" borderId="3" xfId="0" applyFont="1" applyBorder="1"/>
    <xf numFmtId="0" fontId="16" fillId="0" borderId="3" xfId="0" applyFont="1" applyBorder="1" applyAlignment="1"/>
    <xf numFmtId="0" fontId="1" fillId="5" borderId="3" xfId="0" applyFont="1" applyFill="1" applyBorder="1" applyAlignment="1">
      <alignment horizontal="center" vertical="top" wrapText="1"/>
    </xf>
    <xf numFmtId="0" fontId="8" fillId="5" borderId="0" xfId="0" applyFont="1" applyFill="1" applyBorder="1" applyAlignment="1">
      <alignment horizontal="center"/>
    </xf>
    <xf numFmtId="0" fontId="0" fillId="0" borderId="0" xfId="0" applyFont="1" applyAlignment="1">
      <alignment horizontal="center"/>
    </xf>
    <xf numFmtId="166" fontId="0" fillId="0" borderId="0" xfId="0" applyNumberFormat="1" applyAlignment="1">
      <alignment horizontal="center"/>
    </xf>
    <xf numFmtId="0" fontId="2" fillId="0" borderId="3" xfId="0" applyFont="1" applyFill="1" applyBorder="1" applyAlignment="1">
      <alignment horizontal="left" vertical="top" wrapText="1"/>
    </xf>
    <xf numFmtId="0" fontId="19" fillId="5" borderId="3" xfId="0" applyFont="1" applyFill="1" applyBorder="1" applyAlignment="1">
      <alignment horizontal="center" vertical="top"/>
    </xf>
    <xf numFmtId="0" fontId="26" fillId="7" borderId="3" xfId="0" applyFont="1" applyFill="1" applyBorder="1" applyAlignment="1">
      <alignment horizontal="center" vertical="top" wrapText="1"/>
    </xf>
    <xf numFmtId="0" fontId="2" fillId="9" borderId="3" xfId="0" applyFont="1" applyFill="1" applyBorder="1" applyAlignment="1">
      <alignment horizontal="center" vertical="top" wrapText="1"/>
    </xf>
    <xf numFmtId="0" fontId="26" fillId="0" borderId="3" xfId="0" applyFont="1" applyBorder="1" applyAlignment="1">
      <alignment horizontal="center" vertical="top" wrapText="1"/>
    </xf>
    <xf numFmtId="0" fontId="31" fillId="0" borderId="3" xfId="0" applyFont="1" applyBorder="1" applyAlignment="1">
      <alignment horizontal="center" vertical="top"/>
    </xf>
    <xf numFmtId="0" fontId="31" fillId="0" borderId="3" xfId="0" applyFont="1" applyBorder="1" applyAlignment="1">
      <alignment horizontal="center" vertical="top" wrapText="1"/>
    </xf>
    <xf numFmtId="0" fontId="32" fillId="0" borderId="3" xfId="0" applyFont="1" applyBorder="1" applyAlignment="1">
      <alignment horizontal="center" vertical="top" wrapText="1"/>
    </xf>
    <xf numFmtId="0" fontId="1" fillId="9" borderId="3" xfId="0" applyFont="1" applyFill="1" applyBorder="1" applyAlignment="1">
      <alignment horizontal="center" vertical="top" wrapText="1"/>
    </xf>
    <xf numFmtId="0" fontId="1" fillId="0" borderId="3" xfId="0" applyFont="1" applyFill="1" applyBorder="1" applyAlignment="1">
      <alignment horizontal="center" vertical="top" wrapText="1"/>
    </xf>
    <xf numFmtId="0" fontId="1" fillId="7" borderId="3" xfId="0" applyFont="1" applyFill="1" applyBorder="1" applyAlignment="1">
      <alignment horizontal="center" vertical="top" wrapText="1"/>
    </xf>
    <xf numFmtId="0" fontId="5" fillId="7" borderId="3" xfId="0" applyFont="1" applyFill="1" applyBorder="1" applyAlignment="1">
      <alignment horizontal="center" vertical="top" wrapText="1"/>
    </xf>
    <xf numFmtId="0" fontId="32" fillId="9" borderId="3" xfId="0" applyFont="1" applyFill="1" applyBorder="1" applyAlignment="1">
      <alignment horizontal="center" vertical="top" wrapText="1"/>
    </xf>
    <xf numFmtId="0" fontId="2" fillId="3" borderId="3" xfId="1" applyFont="1" applyFill="1" applyBorder="1" applyAlignment="1">
      <alignment horizontal="center" vertical="top" wrapText="1"/>
    </xf>
    <xf numFmtId="0" fontId="1" fillId="3" borderId="3" xfId="1" applyFont="1" applyFill="1" applyBorder="1" applyAlignment="1">
      <alignment horizontal="center" vertical="top" wrapText="1"/>
    </xf>
    <xf numFmtId="0" fontId="1" fillId="4" borderId="3" xfId="0" applyFont="1" applyFill="1" applyBorder="1" applyAlignment="1">
      <alignment horizontal="center" vertical="top" wrapText="1"/>
    </xf>
    <xf numFmtId="2" fontId="1" fillId="4" borderId="3" xfId="0" applyNumberFormat="1" applyFont="1" applyFill="1" applyBorder="1" applyAlignment="1">
      <alignment horizontal="center" vertical="top" wrapText="1"/>
    </xf>
    <xf numFmtId="165" fontId="1" fillId="4" borderId="3" xfId="0" applyNumberFormat="1" applyFont="1" applyFill="1" applyBorder="1" applyAlignment="1">
      <alignment horizontal="center" vertical="top" wrapText="1"/>
    </xf>
    <xf numFmtId="0" fontId="1" fillId="6" borderId="3" xfId="0" applyFont="1" applyFill="1" applyBorder="1" applyAlignment="1">
      <alignment horizontal="center" vertical="top" wrapText="1"/>
    </xf>
    <xf numFmtId="16" fontId="5" fillId="0" borderId="3" xfId="0" applyNumberFormat="1" applyFont="1" applyBorder="1" applyAlignment="1">
      <alignment horizontal="center"/>
    </xf>
    <xf numFmtId="2" fontId="1" fillId="6" borderId="3" xfId="0" applyNumberFormat="1" applyFont="1" applyFill="1" applyBorder="1" applyAlignment="1">
      <alignment horizontal="center" vertical="top" wrapText="1"/>
    </xf>
    <xf numFmtId="165" fontId="1" fillId="6" borderId="3" xfId="0" applyNumberFormat="1" applyFont="1" applyFill="1" applyBorder="1" applyAlignment="1">
      <alignment horizontal="center" vertical="top" wrapText="1"/>
    </xf>
    <xf numFmtId="0" fontId="1" fillId="3" borderId="3" xfId="0" applyFont="1" applyFill="1" applyBorder="1" applyAlignment="1">
      <alignment horizontal="left" vertical="top" wrapText="1"/>
    </xf>
    <xf numFmtId="0" fontId="1" fillId="3" borderId="3" xfId="0" applyFont="1" applyFill="1" applyBorder="1" applyAlignment="1">
      <alignment horizontal="center" vertical="top" wrapText="1"/>
    </xf>
    <xf numFmtId="0" fontId="5" fillId="0" borderId="0" xfId="0" applyFont="1" applyBorder="1" applyAlignment="1">
      <alignment horizontal="center"/>
    </xf>
    <xf numFmtId="0" fontId="3" fillId="10" borderId="3" xfId="0" applyFont="1" applyFill="1" applyBorder="1" applyAlignment="1">
      <alignment vertical="top"/>
    </xf>
    <xf numFmtId="0" fontId="2" fillId="10" borderId="3" xfId="0" applyFont="1" applyFill="1" applyBorder="1" applyAlignment="1">
      <alignment horizontal="center" vertical="top" wrapText="1"/>
    </xf>
    <xf numFmtId="0" fontId="1" fillId="10" borderId="3" xfId="0" applyFont="1" applyFill="1" applyBorder="1" applyAlignment="1">
      <alignment horizontal="center" vertical="top" wrapText="1"/>
    </xf>
    <xf numFmtId="2" fontId="8" fillId="0" borderId="3" xfId="0" applyNumberFormat="1" applyFont="1" applyFill="1" applyBorder="1" applyAlignment="1">
      <alignment horizontal="center"/>
    </xf>
    <xf numFmtId="0" fontId="33" fillId="0" borderId="3" xfId="0" applyFont="1" applyBorder="1"/>
    <xf numFmtId="0" fontId="33" fillId="0" borderId="3" xfId="0" applyFont="1" applyBorder="1" applyAlignment="1">
      <alignment horizontal="center"/>
    </xf>
    <xf numFmtId="0" fontId="33" fillId="5" borderId="3" xfId="0" applyFont="1" applyFill="1" applyBorder="1" applyAlignment="1">
      <alignment horizontal="center" vertical="top" wrapText="1"/>
    </xf>
    <xf numFmtId="0" fontId="33" fillId="0" borderId="3" xfId="0" applyFont="1" applyFill="1" applyBorder="1" applyAlignment="1"/>
    <xf numFmtId="0" fontId="33" fillId="0" borderId="3" xfId="0" applyFont="1" applyFill="1" applyBorder="1" applyAlignment="1">
      <alignment horizontal="center"/>
    </xf>
    <xf numFmtId="0" fontId="33" fillId="0" borderId="3" xfId="0" applyFont="1" applyBorder="1" applyAlignment="1"/>
    <xf numFmtId="0" fontId="33" fillId="0" borderId="3" xfId="0" applyFont="1" applyBorder="1" applyAlignment="1">
      <alignment horizontal="left"/>
    </xf>
    <xf numFmtId="0" fontId="33" fillId="0" borderId="3" xfId="0" applyFont="1" applyFill="1" applyBorder="1" applyAlignment="1">
      <alignment horizontal="center" vertical="top"/>
    </xf>
    <xf numFmtId="49" fontId="33" fillId="0" borderId="3" xfId="0" applyNumberFormat="1" applyFont="1" applyBorder="1" applyAlignment="1">
      <alignment horizontal="center"/>
    </xf>
    <xf numFmtId="0" fontId="34" fillId="0" borderId="3" xfId="0" applyFont="1" applyBorder="1"/>
    <xf numFmtId="0" fontId="35" fillId="0" borderId="2" xfId="0" applyNumberFormat="1" applyFont="1" applyFill="1" applyBorder="1" applyAlignment="1">
      <alignment horizontal="center" vertical="top" wrapText="1"/>
    </xf>
    <xf numFmtId="0" fontId="35" fillId="0" borderId="2" xfId="0" applyFont="1" applyFill="1" applyBorder="1" applyAlignment="1">
      <alignment horizontal="center" vertical="top" wrapText="1"/>
    </xf>
    <xf numFmtId="2" fontId="35" fillId="0" borderId="0" xfId="0" applyNumberFormat="1" applyFont="1" applyAlignment="1">
      <alignment horizontal="center"/>
    </xf>
    <xf numFmtId="1" fontId="35" fillId="0" borderId="0" xfId="0" applyNumberFormat="1" applyFont="1" applyAlignment="1">
      <alignment horizontal="center"/>
    </xf>
    <xf numFmtId="0" fontId="33" fillId="0" borderId="3" xfId="0" applyFont="1" applyBorder="1" applyAlignment="1">
      <alignment horizontal="center" wrapText="1"/>
    </xf>
    <xf numFmtId="0" fontId="33" fillId="0" borderId="3" xfId="0" applyFont="1" applyFill="1" applyBorder="1"/>
    <xf numFmtId="0" fontId="33" fillId="0" borderId="3" xfId="0" applyFont="1" applyBorder="1" applyAlignment="1">
      <alignment horizontal="left" vertical="top"/>
    </xf>
    <xf numFmtId="165" fontId="33" fillId="0" borderId="3" xfId="0" applyNumberFormat="1" applyFont="1" applyBorder="1" applyAlignment="1">
      <alignment horizontal="center"/>
    </xf>
    <xf numFmtId="0" fontId="33" fillId="5" borderId="3" xfId="0" applyFont="1" applyFill="1" applyBorder="1" applyAlignment="1"/>
    <xf numFmtId="0" fontId="33" fillId="0" borderId="3" xfId="2" applyFont="1" applyBorder="1"/>
    <xf numFmtId="0" fontId="33" fillId="5" borderId="3" xfId="0" applyFont="1" applyFill="1" applyBorder="1" applyAlignment="1">
      <alignment vertical="top" wrapText="1"/>
    </xf>
    <xf numFmtId="0" fontId="33" fillId="5" borderId="3" xfId="0" applyFont="1" applyFill="1" applyBorder="1" applyAlignment="1">
      <alignment vertical="top"/>
    </xf>
    <xf numFmtId="0" fontId="33" fillId="0" borderId="3" xfId="0" applyFont="1" applyFill="1" applyBorder="1" applyAlignment="1">
      <alignment horizontal="center" vertical="top" wrapText="1"/>
    </xf>
    <xf numFmtId="2" fontId="33" fillId="0" borderId="3" xfId="0" applyNumberFormat="1" applyFont="1" applyBorder="1"/>
    <xf numFmtId="49" fontId="33" fillId="0" borderId="3" xfId="0" applyNumberFormat="1" applyFont="1" applyFill="1" applyBorder="1" applyAlignment="1">
      <alignment horizontal="center"/>
    </xf>
    <xf numFmtId="0" fontId="33" fillId="0" borderId="3" xfId="0" applyFont="1" applyBorder="1" applyAlignment="1">
      <alignment horizontal="center" vertical="top"/>
    </xf>
    <xf numFmtId="0" fontId="33" fillId="0" borderId="3" xfId="0" applyFont="1" applyBorder="1" applyAlignment="1">
      <alignment horizontal="center" vertical="center"/>
    </xf>
    <xf numFmtId="0" fontId="33" fillId="0" borderId="3" xfId="0" applyFont="1" applyBorder="1" applyAlignment="1">
      <alignment horizontal="left" vertical="top" wrapText="1"/>
    </xf>
    <xf numFmtId="0" fontId="33" fillId="5" borderId="3" xfId="0" applyFont="1" applyFill="1" applyBorder="1" applyAlignment="1">
      <alignment horizontal="center" vertical="top"/>
    </xf>
    <xf numFmtId="0" fontId="33" fillId="5" borderId="3" xfId="0" applyFont="1" applyFill="1" applyBorder="1" applyAlignment="1">
      <alignment horizontal="left" vertical="top"/>
    </xf>
    <xf numFmtId="0" fontId="33" fillId="0" borderId="3" xfId="0" applyFont="1" applyFill="1" applyBorder="1" applyAlignment="1">
      <alignment horizontal="left" vertical="top"/>
    </xf>
    <xf numFmtId="0" fontId="33" fillId="0" borderId="3" xfId="0" applyNumberFormat="1" applyFont="1" applyFill="1" applyBorder="1" applyAlignment="1">
      <alignment horizontal="center" vertical="top" wrapText="1"/>
    </xf>
    <xf numFmtId="49" fontId="33" fillId="0" borderId="3" xfId="0" applyNumberFormat="1" applyFont="1" applyFill="1" applyBorder="1" applyAlignment="1">
      <alignment horizontal="center" vertical="top" wrapText="1"/>
    </xf>
    <xf numFmtId="0" fontId="34" fillId="0" borderId="3" xfId="0" applyFont="1" applyBorder="1" applyAlignment="1">
      <alignment horizontal="left" vertical="top"/>
    </xf>
    <xf numFmtId="0" fontId="33" fillId="0" borderId="3" xfId="0" applyFont="1" applyFill="1" applyBorder="1" applyAlignment="1">
      <alignment horizontal="left" vertical="top" wrapText="1"/>
    </xf>
    <xf numFmtId="2" fontId="33" fillId="0" borderId="3" xfId="0" applyNumberFormat="1" applyFont="1" applyFill="1" applyBorder="1" applyAlignment="1">
      <alignment horizontal="right" vertical="top"/>
    </xf>
    <xf numFmtId="0" fontId="33" fillId="5" borderId="3" xfId="0" applyFont="1" applyFill="1" applyBorder="1"/>
    <xf numFmtId="0" fontId="33" fillId="0" borderId="3" xfId="0" applyNumberFormat="1" applyFont="1" applyFill="1" applyBorder="1" applyAlignment="1">
      <alignment horizontal="center" vertical="top"/>
    </xf>
    <xf numFmtId="0" fontId="33" fillId="0" borderId="3" xfId="0" applyFont="1" applyBorder="1" applyAlignment="1">
      <alignment horizontal="right" vertical="top"/>
    </xf>
    <xf numFmtId="0" fontId="33" fillId="0" borderId="3" xfId="0" applyFont="1" applyBorder="1" applyAlignment="1">
      <alignment horizontal="right"/>
    </xf>
    <xf numFmtId="0" fontId="33" fillId="0" borderId="3" xfId="0" applyFont="1" applyBorder="1" applyAlignment="1">
      <alignment wrapText="1"/>
    </xf>
    <xf numFmtId="0" fontId="34" fillId="0" borderId="3" xfId="0" applyFont="1" applyBorder="1" applyAlignment="1"/>
    <xf numFmtId="0" fontId="33" fillId="0" borderId="3" xfId="2" applyFont="1" applyBorder="1" applyAlignment="1">
      <alignment horizontal="center"/>
    </xf>
    <xf numFmtId="16" fontId="33" fillId="0" borderId="3" xfId="0" applyNumberFormat="1" applyFont="1" applyBorder="1" applyAlignment="1">
      <alignment horizontal="left" vertical="top"/>
    </xf>
    <xf numFmtId="0" fontId="34" fillId="0" borderId="3" xfId="2" applyFont="1" applyBorder="1"/>
    <xf numFmtId="0" fontId="33" fillId="0" borderId="3" xfId="0" applyFont="1" applyFill="1" applyBorder="1" applyAlignment="1">
      <alignment horizontal="left"/>
    </xf>
    <xf numFmtId="0" fontId="33" fillId="0" borderId="3" xfId="0" applyFont="1" applyBorder="1" applyAlignment="1">
      <alignment horizontal="center" vertical="top" wrapText="1"/>
    </xf>
    <xf numFmtId="0" fontId="34" fillId="0" borderId="3" xfId="0" applyFont="1" applyBorder="1" applyAlignment="1">
      <alignment wrapText="1"/>
    </xf>
    <xf numFmtId="0" fontId="34" fillId="0" borderId="3" xfId="0" applyFont="1" applyFill="1" applyBorder="1"/>
    <xf numFmtId="3" fontId="33" fillId="0" borderId="3" xfId="0" applyNumberFormat="1" applyFont="1" applyBorder="1"/>
    <xf numFmtId="0" fontId="34" fillId="0" borderId="3" xfId="0" applyFont="1" applyBorder="1" applyAlignment="1">
      <alignment vertical="top"/>
    </xf>
    <xf numFmtId="0" fontId="33" fillId="0" borderId="3" xfId="0" applyFont="1" applyBorder="1" applyAlignment="1">
      <alignment vertical="top"/>
    </xf>
    <xf numFmtId="0" fontId="33" fillId="0" borderId="3" xfId="2" applyFont="1" applyBorder="1" applyAlignment="1"/>
    <xf numFmtId="2" fontId="33" fillId="0" borderId="3" xfId="0" applyNumberFormat="1" applyFont="1" applyFill="1" applyBorder="1" applyAlignment="1">
      <alignment horizontal="center"/>
    </xf>
    <xf numFmtId="0" fontId="33" fillId="5" borderId="3" xfId="0" applyFont="1" applyFill="1" applyBorder="1" applyAlignment="1">
      <alignment horizontal="center"/>
    </xf>
    <xf numFmtId="0" fontId="34" fillId="0" borderId="3" xfId="0" applyFont="1" applyBorder="1" applyAlignment="1">
      <alignment horizontal="left" vertical="top" wrapText="1"/>
    </xf>
    <xf numFmtId="165" fontId="33" fillId="5" borderId="3" xfId="0" applyNumberFormat="1" applyFont="1" applyFill="1" applyBorder="1" applyAlignment="1">
      <alignment horizontal="center"/>
    </xf>
    <xf numFmtId="0" fontId="33" fillId="5" borderId="3" xfId="0" applyFont="1" applyFill="1" applyBorder="1" applyAlignment="1">
      <alignment horizontal="left"/>
    </xf>
    <xf numFmtId="0" fontId="34" fillId="5" borderId="3" xfId="0" applyFont="1" applyFill="1" applyBorder="1"/>
    <xf numFmtId="0" fontId="35" fillId="0" borderId="2" xfId="0" applyFont="1" applyFill="1" applyBorder="1" applyAlignment="1">
      <alignment horizontal="center" vertical="top"/>
    </xf>
    <xf numFmtId="49" fontId="33" fillId="5" borderId="3" xfId="0" applyNumberFormat="1" applyFont="1" applyFill="1" applyBorder="1" applyAlignment="1">
      <alignment horizontal="center"/>
    </xf>
    <xf numFmtId="0" fontId="35" fillId="0" borderId="0" xfId="0" applyFont="1" applyFill="1" applyBorder="1" applyAlignment="1">
      <alignment horizontal="center" vertical="top"/>
    </xf>
    <xf numFmtId="2" fontId="33" fillId="5" borderId="3" xfId="0" applyNumberFormat="1" applyFont="1" applyFill="1" applyBorder="1"/>
    <xf numFmtId="165" fontId="0" fillId="0" borderId="0" xfId="0" applyNumberFormat="1" applyAlignment="1">
      <alignment horizontal="center"/>
    </xf>
    <xf numFmtId="0" fontId="8" fillId="0" borderId="0" xfId="0" applyFont="1" applyFill="1" applyBorder="1" applyAlignment="1">
      <alignment horizontal="center" vertical="top"/>
    </xf>
    <xf numFmtId="0" fontId="5" fillId="0" borderId="0" xfId="0" applyFont="1" applyFill="1" applyBorder="1" applyAlignment="1">
      <alignment horizontal="center" vertical="top" wrapText="1"/>
    </xf>
    <xf numFmtId="0" fontId="8" fillId="0" borderId="0" xfId="0" applyFont="1" applyBorder="1" applyAlignment="1">
      <alignment horizontal="center"/>
    </xf>
    <xf numFmtId="0" fontId="5" fillId="0" borderId="0" xfId="0" applyFont="1" applyFill="1" applyBorder="1" applyAlignment="1"/>
    <xf numFmtId="0" fontId="4" fillId="0" borderId="0" xfId="0" applyFont="1" applyBorder="1"/>
    <xf numFmtId="0" fontId="4" fillId="0" borderId="0" xfId="0" applyFont="1" applyBorder="1" applyAlignment="1">
      <alignment horizontal="center"/>
    </xf>
    <xf numFmtId="0" fontId="17" fillId="0" borderId="0" xfId="0" applyFont="1" applyFill="1" applyBorder="1" applyAlignment="1">
      <alignment horizontal="center" vertical="top"/>
    </xf>
    <xf numFmtId="0" fontId="4" fillId="5" borderId="2" xfId="0" applyFont="1" applyFill="1" applyBorder="1" applyAlignment="1">
      <alignment vertical="top"/>
    </xf>
    <xf numFmtId="0" fontId="21" fillId="0" borderId="3" xfId="0" applyFont="1" applyFill="1" applyBorder="1" applyAlignment="1">
      <alignment horizontal="right"/>
    </xf>
    <xf numFmtId="0" fontId="4" fillId="0" borderId="2" xfId="0" applyFont="1" applyBorder="1" applyAlignment="1">
      <alignment horizontal="center" vertical="top"/>
    </xf>
    <xf numFmtId="0" fontId="13" fillId="5" borderId="2" xfId="0" applyFont="1" applyFill="1" applyBorder="1" applyAlignment="1">
      <alignment horizontal="left" vertical="top" wrapText="1"/>
    </xf>
    <xf numFmtId="0" fontId="4" fillId="0" borderId="2" xfId="0" applyFont="1" applyFill="1" applyBorder="1" applyAlignment="1">
      <alignment vertical="top" wrapText="1"/>
    </xf>
    <xf numFmtId="166" fontId="4" fillId="0" borderId="0" xfId="0" applyNumberFormat="1" applyFont="1" applyAlignment="1">
      <alignment horizontal="center"/>
    </xf>
    <xf numFmtId="0" fontId="4" fillId="0" borderId="0" xfId="0" applyFont="1" applyAlignment="1">
      <alignment horizontal="center"/>
    </xf>
    <xf numFmtId="165" fontId="4" fillId="0" borderId="0" xfId="0" applyNumberFormat="1" applyFont="1" applyAlignment="1">
      <alignment horizontal="center"/>
    </xf>
    <xf numFmtId="0" fontId="13" fillId="0" borderId="2" xfId="0" applyFont="1" applyFill="1" applyBorder="1" applyAlignment="1">
      <alignment vertical="top"/>
    </xf>
    <xf numFmtId="0" fontId="0" fillId="0" borderId="0" xfId="0"/>
    <xf numFmtId="0" fontId="0" fillId="0" borderId="0" xfId="0" applyAlignment="1">
      <alignment horizontal="center"/>
    </xf>
    <xf numFmtId="0" fontId="13" fillId="0" borderId="2" xfId="0" applyFont="1" applyBorder="1" applyAlignment="1">
      <alignment vertical="top" wrapText="1"/>
    </xf>
    <xf numFmtId="0" fontId="0" fillId="0" borderId="2" xfId="0" applyFill="1" applyBorder="1" applyAlignment="1">
      <alignment vertical="top"/>
    </xf>
    <xf numFmtId="0" fontId="12" fillId="0" borderId="0" xfId="0" applyFont="1" applyFill="1" applyBorder="1" applyAlignment="1">
      <alignment vertical="top"/>
    </xf>
    <xf numFmtId="0" fontId="4" fillId="0" borderId="0" xfId="0" applyFont="1" applyBorder="1" applyAlignment="1">
      <alignment vertical="top" wrapText="1"/>
    </xf>
    <xf numFmtId="0" fontId="4" fillId="0" borderId="0" xfId="0" applyFont="1" applyBorder="1" applyAlignment="1">
      <alignment horizontal="center" vertical="top" wrapText="1"/>
    </xf>
    <xf numFmtId="49" fontId="4" fillId="0" borderId="2" xfId="0" applyNumberFormat="1" applyFont="1" applyFill="1" applyBorder="1" applyAlignment="1">
      <alignment horizontal="center" vertical="top" wrapText="1"/>
    </xf>
    <xf numFmtId="0" fontId="15" fillId="5" borderId="2" xfId="0" applyFont="1" applyFill="1" applyBorder="1" applyAlignment="1">
      <alignment vertical="top"/>
    </xf>
    <xf numFmtId="0" fontId="15" fillId="0" borderId="2" xfId="0" applyFont="1" applyBorder="1" applyAlignment="1">
      <alignment vertical="top"/>
    </xf>
    <xf numFmtId="0" fontId="15" fillId="0" borderId="2" xfId="0" applyFont="1" applyBorder="1" applyAlignment="1">
      <alignment horizontal="center" vertical="top"/>
    </xf>
    <xf numFmtId="0" fontId="15" fillId="0" borderId="2" xfId="0" applyFont="1" applyBorder="1" applyAlignment="1">
      <alignment horizontal="center" vertical="top" wrapText="1"/>
    </xf>
    <xf numFmtId="0" fontId="28" fillId="5" borderId="2" xfId="0" applyFont="1" applyFill="1" applyBorder="1" applyAlignment="1">
      <alignment horizontal="left" vertical="top" wrapText="1"/>
    </xf>
    <xf numFmtId="0" fontId="15" fillId="0" borderId="2" xfId="0" applyFont="1" applyFill="1" applyBorder="1" applyAlignment="1">
      <alignment vertical="top"/>
    </xf>
    <xf numFmtId="0" fontId="15" fillId="0" borderId="2" xfId="0" applyFont="1" applyFill="1" applyBorder="1" applyAlignment="1">
      <alignment vertical="top" wrapText="1"/>
    </xf>
    <xf numFmtId="166" fontId="15" fillId="0" borderId="0" xfId="0" applyNumberFormat="1" applyFont="1" applyAlignment="1">
      <alignment horizontal="center"/>
    </xf>
    <xf numFmtId="0" fontId="15" fillId="0" borderId="0" xfId="0" applyFont="1" applyAlignment="1">
      <alignment horizontal="center"/>
    </xf>
    <xf numFmtId="165" fontId="15" fillId="0" borderId="0" xfId="0" applyNumberFormat="1" applyFont="1" applyAlignment="1">
      <alignment horizontal="center"/>
    </xf>
    <xf numFmtId="0" fontId="28" fillId="0" borderId="2" xfId="0" applyFont="1" applyFill="1" applyBorder="1" applyAlignment="1">
      <alignment vertical="top"/>
    </xf>
    <xf numFmtId="3" fontId="8" fillId="0" borderId="3" xfId="0" applyNumberFormat="1" applyFont="1" applyFill="1" applyBorder="1" applyAlignment="1">
      <alignment horizontal="center"/>
    </xf>
    <xf numFmtId="0" fontId="29" fillId="0" borderId="3" xfId="0" applyFont="1" applyBorder="1" applyAlignment="1">
      <alignment vertical="top"/>
    </xf>
    <xf numFmtId="49" fontId="8" fillId="0" borderId="3" xfId="0" applyNumberFormat="1" applyFont="1" applyFill="1" applyBorder="1" applyAlignment="1">
      <alignment horizontal="center" vertical="top" wrapText="1"/>
    </xf>
    <xf numFmtId="49" fontId="24" fillId="0" borderId="3" xfId="0" applyNumberFormat="1" applyFont="1" applyBorder="1" applyAlignment="1">
      <alignment horizontal="center" vertical="top"/>
    </xf>
    <xf numFmtId="49" fontId="33" fillId="0" borderId="3" xfId="0" applyNumberFormat="1" applyFont="1" applyBorder="1" applyAlignment="1">
      <alignment horizontal="center" vertical="top"/>
    </xf>
    <xf numFmtId="49" fontId="8" fillId="0" borderId="3" xfId="0" applyNumberFormat="1" applyFont="1" applyBorder="1" applyAlignment="1">
      <alignment horizontal="center"/>
    </xf>
    <xf numFmtId="49" fontId="4" fillId="0" borderId="2" xfId="0" applyNumberFormat="1" applyFont="1" applyBorder="1" applyAlignment="1">
      <alignment horizontal="center" vertical="top" wrapText="1"/>
    </xf>
    <xf numFmtId="49" fontId="8" fillId="0" borderId="0" xfId="0" applyNumberFormat="1" applyFont="1" applyFill="1" applyBorder="1" applyAlignment="1">
      <alignment horizontal="center"/>
    </xf>
    <xf numFmtId="49" fontId="0" fillId="0" borderId="2" xfId="0" applyNumberFormat="1" applyFont="1" applyBorder="1" applyAlignment="1">
      <alignment horizontal="left" vertical="top" wrapText="1"/>
    </xf>
    <xf numFmtId="0" fontId="4" fillId="5" borderId="2" xfId="0" applyFont="1" applyFill="1" applyBorder="1" applyAlignment="1">
      <alignment vertical="top" wrapText="1"/>
    </xf>
    <xf numFmtId="0" fontId="0" fillId="0" borderId="2" xfId="0" applyFont="1" applyBorder="1" applyAlignment="1">
      <alignment horizontal="left" vertical="top" wrapText="1"/>
    </xf>
    <xf numFmtId="49" fontId="4" fillId="0" borderId="2" xfId="0" applyNumberFormat="1" applyFont="1" applyBorder="1" applyAlignment="1">
      <alignment horizontal="left" vertical="top" wrapText="1"/>
    </xf>
    <xf numFmtId="49" fontId="0" fillId="0" borderId="2" xfId="0" applyNumberFormat="1" applyBorder="1" applyAlignment="1">
      <alignment horizontal="left" vertical="top" wrapText="1"/>
    </xf>
    <xf numFmtId="0" fontId="4" fillId="0" borderId="2" xfId="0" applyFont="1" applyBorder="1" applyAlignment="1">
      <alignment horizontal="left" vertical="top" wrapText="1"/>
    </xf>
    <xf numFmtId="0" fontId="0" fillId="0" borderId="2" xfId="0" applyBorder="1" applyAlignment="1">
      <alignment vertical="top" wrapText="1"/>
    </xf>
    <xf numFmtId="0" fontId="4" fillId="0" borderId="3" xfId="0" applyFont="1" applyBorder="1" applyAlignment="1">
      <alignment horizontal="left" vertical="top" wrapText="1"/>
    </xf>
    <xf numFmtId="0" fontId="0" fillId="5" borderId="2" xfId="0" applyFill="1" applyBorder="1" applyAlignment="1">
      <alignment vertical="top" wrapText="1"/>
    </xf>
    <xf numFmtId="0" fontId="0" fillId="0" borderId="3" xfId="0" applyFont="1" applyBorder="1" applyAlignment="1">
      <alignment horizontal="left" vertical="top" wrapText="1"/>
    </xf>
    <xf numFmtId="0" fontId="19" fillId="0" borderId="3" xfId="0" applyFont="1" applyFill="1" applyBorder="1" applyAlignment="1">
      <alignment horizontal="left" vertical="top" wrapText="1"/>
    </xf>
    <xf numFmtId="0" fontId="36" fillId="0" borderId="10" xfId="0" applyFont="1" applyBorder="1" applyAlignment="1"/>
    <xf numFmtId="0" fontId="36" fillId="0" borderId="11" xfId="0" applyFont="1" applyBorder="1" applyAlignment="1"/>
    <xf numFmtId="0" fontId="36" fillId="0" borderId="10" xfId="0" applyFont="1" applyBorder="1" applyAlignment="1">
      <alignment vertical="center"/>
    </xf>
    <xf numFmtId="0" fontId="19" fillId="0" borderId="3" xfId="0" applyFont="1" applyFill="1" applyBorder="1" applyAlignment="1">
      <alignment horizontal="center" vertical="top" wrapText="1"/>
    </xf>
    <xf numFmtId="49" fontId="2" fillId="3" borderId="3" xfId="0" applyNumberFormat="1" applyFont="1" applyFill="1" applyBorder="1" applyAlignment="1">
      <alignment horizontal="center" vertical="top" wrapText="1"/>
    </xf>
    <xf numFmtId="0" fontId="5" fillId="0" borderId="3" xfId="0" applyFont="1" applyBorder="1" applyAlignment="1">
      <alignment horizontal="left" wrapText="1"/>
    </xf>
    <xf numFmtId="0" fontId="21" fillId="0" borderId="3" xfId="0" applyFont="1" applyFill="1" applyBorder="1" applyAlignment="1">
      <alignment horizontal="left" vertical="top" wrapText="1"/>
    </xf>
    <xf numFmtId="0" fontId="8" fillId="0" borderId="3" xfId="0" applyFont="1" applyBorder="1" applyAlignment="1">
      <alignment horizontal="left" wrapText="1"/>
    </xf>
    <xf numFmtId="0" fontId="21" fillId="0" borderId="3" xfId="0" applyFont="1" applyBorder="1" applyAlignment="1">
      <alignment horizontal="left" wrapText="1"/>
    </xf>
    <xf numFmtId="0" fontId="24" fillId="0" borderId="3" xfId="0" applyFont="1" applyBorder="1" applyAlignment="1">
      <alignment horizontal="left" wrapText="1"/>
    </xf>
    <xf numFmtId="0" fontId="33" fillId="0" borderId="3" xfId="0" applyFont="1" applyBorder="1" applyAlignment="1">
      <alignment horizontal="left" wrapText="1"/>
    </xf>
    <xf numFmtId="0" fontId="8" fillId="0" borderId="3" xfId="0" applyFont="1" applyFill="1" applyBorder="1" applyAlignment="1">
      <alignment horizontal="left" wrapText="1"/>
    </xf>
    <xf numFmtId="0" fontId="5" fillId="0" borderId="3" xfId="0" applyFont="1" applyFill="1" applyBorder="1" applyAlignment="1">
      <alignment horizontal="left" vertical="top" wrapText="1"/>
    </xf>
    <xf numFmtId="0" fontId="5" fillId="0" borderId="3" xfId="0" applyFont="1" applyFill="1" applyBorder="1" applyAlignment="1">
      <alignment horizontal="left" wrapText="1"/>
    </xf>
    <xf numFmtId="0" fontId="21" fillId="0" borderId="3" xfId="0" applyFont="1" applyFill="1" applyBorder="1" applyAlignment="1">
      <alignment horizontal="left" wrapText="1"/>
    </xf>
    <xf numFmtId="0" fontId="8" fillId="0" borderId="3" xfId="2" applyFont="1" applyBorder="1" applyAlignment="1">
      <alignment horizontal="left" wrapText="1"/>
    </xf>
    <xf numFmtId="0" fontId="24" fillId="0" borderId="3" xfId="2" applyFont="1" applyBorder="1" applyAlignment="1">
      <alignment horizontal="left" wrapText="1"/>
    </xf>
    <xf numFmtId="0" fontId="33" fillId="0" borderId="3" xfId="2" applyFont="1" applyBorder="1" applyAlignment="1">
      <alignment horizontal="left" wrapText="1"/>
    </xf>
    <xf numFmtId="0" fontId="24" fillId="0" borderId="3" xfId="0" applyFont="1" applyFill="1" applyBorder="1" applyAlignment="1">
      <alignment horizontal="left" wrapText="1"/>
    </xf>
    <xf numFmtId="0" fontId="8" fillId="5" borderId="2" xfId="0" applyFont="1" applyFill="1" applyBorder="1" applyAlignment="1">
      <alignment horizontal="left" wrapText="1"/>
    </xf>
    <xf numFmtId="0" fontId="24" fillId="5" borderId="3" xfId="0" applyFont="1" applyFill="1" applyBorder="1" applyAlignment="1">
      <alignment horizontal="left" vertical="top" wrapText="1"/>
    </xf>
    <xf numFmtId="0" fontId="33" fillId="5" borderId="3" xfId="0" applyFont="1" applyFill="1" applyBorder="1" applyAlignment="1">
      <alignment horizontal="left" vertical="top" wrapText="1"/>
    </xf>
    <xf numFmtId="0" fontId="27" fillId="5" borderId="7" xfId="0" applyFont="1" applyFill="1" applyBorder="1" applyAlignment="1">
      <alignment horizontal="left" vertical="top"/>
    </xf>
    <xf numFmtId="0" fontId="27" fillId="5" borderId="10" xfId="0" applyFont="1" applyFill="1" applyBorder="1" applyAlignment="1">
      <alignment horizontal="left" vertical="top"/>
    </xf>
    <xf numFmtId="0" fontId="27" fillId="5" borderId="11" xfId="0" applyFont="1" applyFill="1" applyBorder="1" applyAlignment="1">
      <alignment horizontal="left" vertical="top"/>
    </xf>
    <xf numFmtId="0" fontId="3" fillId="0" borderId="7" xfId="0" applyFont="1" applyBorder="1" applyAlignment="1">
      <alignment vertical="top"/>
    </xf>
    <xf numFmtId="0" fontId="3" fillId="0" borderId="10" xfId="0" applyFont="1" applyBorder="1" applyAlignment="1">
      <alignment vertical="top"/>
    </xf>
    <xf numFmtId="0" fontId="3" fillId="0" borderId="11" xfId="0" applyFont="1" applyBorder="1" applyAlignment="1">
      <alignment vertical="top"/>
    </xf>
    <xf numFmtId="0" fontId="21" fillId="5" borderId="3" xfId="0" applyFont="1" applyFill="1" applyBorder="1" applyAlignment="1">
      <alignment vertical="top" wrapText="1"/>
    </xf>
    <xf numFmtId="0" fontId="21" fillId="0" borderId="3" xfId="0" applyNumberFormat="1" applyFont="1" applyBorder="1" applyAlignment="1">
      <alignment horizontal="center"/>
    </xf>
    <xf numFmtId="0" fontId="21" fillId="0" borderId="0" xfId="0" applyFont="1" applyFill="1" applyBorder="1" applyAlignment="1">
      <alignment horizontal="center"/>
    </xf>
    <xf numFmtId="165" fontId="30" fillId="0" borderId="0" xfId="0" applyNumberFormat="1" applyFont="1" applyAlignment="1">
      <alignment horizontal="center"/>
    </xf>
    <xf numFmtId="165" fontId="35" fillId="0" borderId="0" xfId="0" applyNumberFormat="1" applyFont="1" applyAlignment="1">
      <alignment horizontal="center"/>
    </xf>
    <xf numFmtId="49" fontId="22" fillId="0" borderId="3" xfId="0" applyNumberFormat="1" applyFont="1" applyFill="1" applyBorder="1" applyAlignment="1">
      <alignment horizontal="center"/>
    </xf>
    <xf numFmtId="0" fontId="22" fillId="0" borderId="3" xfId="0" applyFont="1" applyFill="1" applyBorder="1" applyAlignment="1"/>
    <xf numFmtId="0" fontId="22" fillId="0" borderId="3" xfId="0" applyFont="1" applyFill="1" applyBorder="1"/>
    <xf numFmtId="0" fontId="22" fillId="0" borderId="3" xfId="0" applyFont="1" applyFill="1" applyBorder="1" applyAlignment="1">
      <alignment horizontal="left"/>
    </xf>
    <xf numFmtId="0" fontId="22" fillId="0" borderId="3" xfId="0" applyFont="1" applyBorder="1" applyAlignment="1">
      <alignment horizontal="center"/>
    </xf>
    <xf numFmtId="0" fontId="37" fillId="0" borderId="3" xfId="0" applyFont="1" applyFill="1" applyBorder="1"/>
    <xf numFmtId="0" fontId="22" fillId="5" borderId="3" xfId="0" applyFont="1" applyFill="1" applyBorder="1" applyAlignment="1">
      <alignment vertical="top" wrapText="1"/>
    </xf>
    <xf numFmtId="0" fontId="38" fillId="0" borderId="2" xfId="0" applyNumberFormat="1" applyFont="1" applyFill="1" applyBorder="1" applyAlignment="1">
      <alignment horizontal="center" vertical="top" wrapText="1"/>
    </xf>
    <xf numFmtId="0" fontId="38" fillId="0" borderId="2" xfId="0" applyFont="1" applyFill="1" applyBorder="1" applyAlignment="1">
      <alignment horizontal="center" vertical="top" wrapText="1"/>
    </xf>
    <xf numFmtId="2" fontId="38" fillId="0" borderId="0" xfId="0" applyNumberFormat="1" applyFont="1" applyAlignment="1">
      <alignment horizontal="center"/>
    </xf>
    <xf numFmtId="1" fontId="38" fillId="0" borderId="0" xfId="0" applyNumberFormat="1" applyFont="1" applyAlignment="1">
      <alignment horizontal="center"/>
    </xf>
    <xf numFmtId="165" fontId="38" fillId="0" borderId="0" xfId="0" applyNumberFormat="1" applyFont="1" applyAlignment="1">
      <alignment horizontal="center"/>
    </xf>
    <xf numFmtId="0" fontId="22" fillId="0" borderId="3" xfId="0" applyFont="1" applyFill="1" applyBorder="1" applyAlignment="1">
      <alignment horizontal="left" wrapText="1"/>
    </xf>
    <xf numFmtId="17" fontId="22" fillId="0" borderId="3" xfId="0" applyNumberFormat="1" applyFont="1" applyFill="1" applyBorder="1"/>
    <xf numFmtId="0" fontId="22" fillId="0" borderId="3" xfId="0" applyFont="1" applyBorder="1"/>
    <xf numFmtId="0" fontId="22" fillId="0" borderId="3" xfId="0" applyFont="1" applyFill="1" applyBorder="1" applyAlignment="1">
      <alignment horizontal="left" vertical="top"/>
    </xf>
    <xf numFmtId="165" fontId="22" fillId="0" borderId="3" xfId="0" applyNumberFormat="1" applyFont="1" applyFill="1" applyBorder="1" applyAlignment="1">
      <alignment horizontal="center"/>
    </xf>
    <xf numFmtId="0" fontId="22" fillId="0" borderId="3" xfId="0" applyFont="1" applyFill="1" applyBorder="1" applyAlignment="1">
      <alignment horizontal="center" vertical="top" wrapText="1"/>
    </xf>
    <xf numFmtId="0" fontId="22" fillId="5" borderId="3" xfId="0" applyFont="1" applyFill="1" applyBorder="1" applyAlignment="1">
      <alignment horizontal="center" vertical="top" wrapText="1"/>
    </xf>
    <xf numFmtId="49" fontId="22" fillId="0" borderId="3" xfId="0" applyNumberFormat="1" applyFont="1" applyBorder="1" applyAlignment="1">
      <alignment horizontal="center"/>
    </xf>
    <xf numFmtId="0" fontId="22" fillId="0" borderId="3" xfId="0" applyFont="1" applyBorder="1" applyAlignment="1"/>
    <xf numFmtId="0" fontId="22" fillId="0" borderId="3" xfId="0" applyFont="1" applyBorder="1" applyAlignment="1">
      <alignment horizontal="center" vertical="center"/>
    </xf>
    <xf numFmtId="0" fontId="22" fillId="0" borderId="3" xfId="0" applyFont="1" applyBorder="1" applyAlignment="1">
      <alignment horizontal="left" vertical="top"/>
    </xf>
    <xf numFmtId="0" fontId="37" fillId="0" borderId="3" xfId="0" applyFont="1" applyBorder="1"/>
    <xf numFmtId="0" fontId="22" fillId="0" borderId="3" xfId="0" applyFont="1" applyBorder="1" applyAlignment="1">
      <alignment horizontal="left" wrapText="1"/>
    </xf>
    <xf numFmtId="165" fontId="22" fillId="0" borderId="3" xfId="0" applyNumberFormat="1" applyFont="1" applyBorder="1" applyAlignment="1">
      <alignment horizontal="center"/>
    </xf>
    <xf numFmtId="0" fontId="22" fillId="5" borderId="3" xfId="0" applyFont="1" applyFill="1" applyBorder="1" applyAlignment="1">
      <alignment horizontal="center"/>
    </xf>
    <xf numFmtId="165" fontId="22" fillId="5" borderId="3" xfId="0" applyNumberFormat="1" applyFont="1" applyFill="1" applyBorder="1" applyAlignment="1">
      <alignment horizontal="center"/>
    </xf>
    <xf numFmtId="0" fontId="22" fillId="5" borderId="3" xfId="0" applyFont="1" applyFill="1" applyBorder="1"/>
    <xf numFmtId="0" fontId="37" fillId="0" borderId="3" xfId="0" applyFont="1" applyFill="1" applyBorder="1" applyAlignment="1"/>
    <xf numFmtId="0" fontId="22" fillId="5" borderId="3" xfId="0" applyFont="1" applyFill="1" applyBorder="1" applyAlignment="1"/>
    <xf numFmtId="0" fontId="22" fillId="0" borderId="3" xfId="0" applyFont="1" applyFill="1" applyBorder="1" applyAlignment="1">
      <alignment vertical="top"/>
    </xf>
    <xf numFmtId="0" fontId="22" fillId="0" borderId="3" xfId="0" applyFont="1" applyFill="1" applyBorder="1" applyAlignment="1">
      <alignment horizontal="center" vertical="top"/>
    </xf>
    <xf numFmtId="49" fontId="22" fillId="0" borderId="3" xfId="0" applyNumberFormat="1" applyFont="1" applyFill="1" applyBorder="1" applyAlignment="1">
      <alignment horizontal="center" vertical="top"/>
    </xf>
    <xf numFmtId="0" fontId="38" fillId="0" borderId="3" xfId="0" applyFont="1" applyBorder="1" applyAlignment="1">
      <alignment horizontal="center"/>
    </xf>
    <xf numFmtId="0" fontId="22" fillId="0" borderId="3" xfId="0" applyFont="1" applyFill="1" applyBorder="1" applyAlignment="1">
      <alignment vertical="top" wrapText="1"/>
    </xf>
    <xf numFmtId="0" fontId="38" fillId="0" borderId="2" xfId="0" applyFont="1" applyFill="1" applyBorder="1" applyAlignment="1">
      <alignment horizontal="center" vertical="top"/>
    </xf>
    <xf numFmtId="0" fontId="22" fillId="0" borderId="3" xfId="0" applyFont="1" applyFill="1" applyBorder="1" applyAlignment="1">
      <alignment horizontal="left" vertical="top" wrapText="1"/>
    </xf>
    <xf numFmtId="0" fontId="37" fillId="0" borderId="3" xfId="0" applyFont="1" applyFill="1" applyBorder="1" applyAlignment="1">
      <alignment vertical="top"/>
    </xf>
    <xf numFmtId="0" fontId="38" fillId="0" borderId="3" xfId="0" applyFont="1" applyFill="1" applyBorder="1"/>
    <xf numFmtId="49" fontId="22" fillId="0" borderId="3" xfId="2" applyNumberFormat="1" applyFont="1" applyFill="1" applyBorder="1" applyAlignment="1">
      <alignment horizontal="center"/>
    </xf>
    <xf numFmtId="0" fontId="22" fillId="0" borderId="3" xfId="0" applyFont="1" applyBorder="1" applyAlignment="1">
      <alignment horizontal="left"/>
    </xf>
    <xf numFmtId="0" fontId="22" fillId="0" borderId="3" xfId="0" applyNumberFormat="1" applyFont="1" applyBorder="1" applyAlignment="1">
      <alignment horizontal="center"/>
    </xf>
    <xf numFmtId="0" fontId="37" fillId="0" borderId="3" xfId="0" applyFont="1" applyBorder="1" applyAlignment="1"/>
    <xf numFmtId="0" fontId="22" fillId="0" borderId="3" xfId="2" applyFont="1" applyBorder="1"/>
    <xf numFmtId="2" fontId="22" fillId="0" borderId="3" xfId="0" applyNumberFormat="1" applyFont="1" applyBorder="1"/>
    <xf numFmtId="0" fontId="22" fillId="0" borderId="3" xfId="0" applyFont="1" applyBorder="1" applyAlignment="1">
      <alignment horizontal="center" vertical="top"/>
    </xf>
    <xf numFmtId="0" fontId="22" fillId="5" borderId="3" xfId="0" applyFont="1" applyFill="1" applyBorder="1" applyAlignment="1">
      <alignment horizontal="left" vertical="top"/>
    </xf>
    <xf numFmtId="0" fontId="3" fillId="9" borderId="7" xfId="0" applyFont="1" applyFill="1" applyBorder="1" applyAlignment="1">
      <alignment horizontal="left" vertical="top"/>
    </xf>
    <xf numFmtId="0" fontId="3" fillId="9" borderId="10" xfId="0" applyFont="1" applyFill="1" applyBorder="1" applyAlignment="1">
      <alignment horizontal="left" vertical="top"/>
    </xf>
    <xf numFmtId="0" fontId="3" fillId="9" borderId="11" xfId="0" applyFont="1" applyFill="1" applyBorder="1" applyAlignment="1">
      <alignment horizontal="left" vertical="top"/>
    </xf>
    <xf numFmtId="0" fontId="3" fillId="7" borderId="7" xfId="0" applyFont="1" applyFill="1" applyBorder="1" applyAlignment="1">
      <alignment horizontal="left" vertical="top"/>
    </xf>
    <xf numFmtId="0" fontId="3" fillId="7" borderId="10" xfId="0" applyFont="1" applyFill="1" applyBorder="1" applyAlignment="1">
      <alignment horizontal="left" vertical="top"/>
    </xf>
    <xf numFmtId="0" fontId="3" fillId="7" borderId="11" xfId="0" applyFont="1" applyFill="1" applyBorder="1" applyAlignment="1">
      <alignment horizontal="left" vertical="top"/>
    </xf>
    <xf numFmtId="0" fontId="3" fillId="5" borderId="7" xfId="0" applyFont="1" applyFill="1" applyBorder="1" applyAlignment="1">
      <alignment horizontal="left" vertical="top"/>
    </xf>
    <xf numFmtId="0" fontId="3" fillId="5" borderId="10" xfId="0" applyFont="1" applyFill="1" applyBorder="1" applyAlignment="1">
      <alignment horizontal="left" vertical="top"/>
    </xf>
    <xf numFmtId="0" fontId="3" fillId="5" borderId="11" xfId="0" applyFont="1" applyFill="1" applyBorder="1" applyAlignment="1">
      <alignment horizontal="left" vertical="top"/>
    </xf>
    <xf numFmtId="0" fontId="3" fillId="3" borderId="7" xfId="0" applyFont="1" applyFill="1" applyBorder="1" applyAlignment="1">
      <alignment horizontal="left" vertical="top"/>
    </xf>
    <xf numFmtId="0" fontId="3" fillId="3" borderId="10" xfId="0" applyFont="1" applyFill="1" applyBorder="1" applyAlignment="1">
      <alignment horizontal="left" vertical="top"/>
    </xf>
    <xf numFmtId="0" fontId="3" fillId="3" borderId="11" xfId="0" applyFont="1" applyFill="1" applyBorder="1" applyAlignment="1">
      <alignment horizontal="left" vertical="top"/>
    </xf>
    <xf numFmtId="0" fontId="3" fillId="0" borderId="7" xfId="0" applyFont="1" applyBorder="1" applyAlignment="1">
      <alignment horizontal="left" vertical="top"/>
    </xf>
    <xf numFmtId="0" fontId="3" fillId="0" borderId="10" xfId="0" applyFont="1" applyBorder="1" applyAlignment="1">
      <alignment horizontal="left" vertical="top"/>
    </xf>
    <xf numFmtId="0" fontId="3" fillId="0" borderId="11" xfId="0" applyFont="1" applyBorder="1" applyAlignment="1">
      <alignment horizontal="left" vertical="top"/>
    </xf>
    <xf numFmtId="0" fontId="3" fillId="3" borderId="7" xfId="1" applyFont="1" applyFill="1" applyBorder="1" applyAlignment="1">
      <alignment horizontal="left" vertical="top"/>
    </xf>
    <xf numFmtId="0" fontId="3" fillId="3" borderId="10" xfId="1" applyFont="1" applyFill="1" applyBorder="1" applyAlignment="1">
      <alignment horizontal="left" vertical="top"/>
    </xf>
    <xf numFmtId="0" fontId="3" fillId="3" borderId="11" xfId="1" applyFont="1" applyFill="1" applyBorder="1" applyAlignment="1">
      <alignment horizontal="left" vertical="top"/>
    </xf>
    <xf numFmtId="0" fontId="36" fillId="0" borderId="7" xfId="0" applyFont="1" applyBorder="1" applyAlignment="1">
      <alignment horizontal="center" vertical="center"/>
    </xf>
    <xf numFmtId="0" fontId="36" fillId="0" borderId="10" xfId="0" applyFont="1" applyBorder="1" applyAlignment="1">
      <alignment horizontal="center" vertical="center"/>
    </xf>
    <xf numFmtId="0" fontId="38" fillId="0" borderId="0" xfId="0" applyFont="1"/>
    <xf numFmtId="0" fontId="15" fillId="0" borderId="0" xfId="0" applyFont="1"/>
  </cellXfs>
  <cellStyles count="141">
    <cellStyle name="Anteckning" xfId="1" builtinId="10"/>
    <cellStyle name="Följd hyperlänk" xfId="4" builtinId="9" hidden="1"/>
    <cellStyle name="Följd hyperlänk" xfId="6" builtinId="9" hidden="1"/>
    <cellStyle name="Följd hyperlänk" xfId="8" builtinId="9" hidden="1"/>
    <cellStyle name="Följd hyperlänk" xfId="10" builtinId="9" hidden="1"/>
    <cellStyle name="Följd hyperlänk" xfId="12" builtinId="9" hidden="1"/>
    <cellStyle name="Följd hyperlänk" xfId="14" builtinId="9" hidden="1"/>
    <cellStyle name="Följd hyperlänk" xfId="16" builtinId="9" hidden="1"/>
    <cellStyle name="Följd hyperlänk" xfId="18" builtinId="9" hidden="1"/>
    <cellStyle name="Följd hyperlänk" xfId="20" builtinId="9" hidden="1"/>
    <cellStyle name="Följd hyperlänk" xfId="22" builtinId="9" hidden="1"/>
    <cellStyle name="Följd hyperlänk" xfId="24" builtinId="9" hidden="1"/>
    <cellStyle name="Följd hyperlänk" xfId="26" builtinId="9" hidden="1"/>
    <cellStyle name="Följd hyperlänk" xfId="28" builtinId="9" hidden="1"/>
    <cellStyle name="Följd hyperlänk" xfId="30" builtinId="9" hidden="1"/>
    <cellStyle name="Följd hyperlänk" xfId="32" builtinId="9" hidden="1"/>
    <cellStyle name="Följd hyperlänk" xfId="34" builtinId="9" hidden="1"/>
    <cellStyle name="Följd hyperlänk" xfId="36" builtinId="9" hidden="1"/>
    <cellStyle name="Följd hyperlänk" xfId="38" builtinId="9" hidden="1"/>
    <cellStyle name="Följd hyperlänk" xfId="40" builtinId="9" hidden="1"/>
    <cellStyle name="Följd hyperlänk" xfId="42" builtinId="9" hidden="1"/>
    <cellStyle name="Följd hyperlänk" xfId="44" builtinId="9" hidden="1"/>
    <cellStyle name="Följd hyperlänk" xfId="46" builtinId="9" hidden="1"/>
    <cellStyle name="Följd hyperlänk" xfId="48" builtinId="9" hidden="1"/>
    <cellStyle name="Följd hyperlänk" xfId="50" builtinId="9" hidden="1"/>
    <cellStyle name="Följd hyperlänk" xfId="52" builtinId="9" hidden="1"/>
    <cellStyle name="Följd hyperlänk" xfId="54" builtinId="9" hidden="1"/>
    <cellStyle name="Följd hyperlänk" xfId="56" builtinId="9" hidden="1"/>
    <cellStyle name="Följd hyperlänk" xfId="58" builtinId="9" hidden="1"/>
    <cellStyle name="Följd hyperlänk" xfId="60" builtinId="9" hidden="1"/>
    <cellStyle name="Följd hyperlänk" xfId="62" builtinId="9" hidden="1"/>
    <cellStyle name="Följd hyperlänk" xfId="64" builtinId="9" hidden="1"/>
    <cellStyle name="Följd hyperlänk" xfId="66" builtinId="9" hidden="1"/>
    <cellStyle name="Följd hyperlänk" xfId="68" builtinId="9" hidden="1"/>
    <cellStyle name="Följd hyperlänk" xfId="70" builtinId="9" hidden="1"/>
    <cellStyle name="Följd hyperlänk" xfId="72" builtinId="9" hidden="1"/>
    <cellStyle name="Följd hyperlänk" xfId="74" builtinId="9" hidden="1"/>
    <cellStyle name="Följd hyperlänk" xfId="76" builtinId="9" hidden="1"/>
    <cellStyle name="Följd hyperlänk" xfId="78" builtinId="9" hidden="1"/>
    <cellStyle name="Följd hyperlänk" xfId="80" builtinId="9" hidden="1"/>
    <cellStyle name="Följd hyperlänk" xfId="82" builtinId="9" hidden="1"/>
    <cellStyle name="Följd hyperlänk" xfId="84" builtinId="9" hidden="1"/>
    <cellStyle name="Följd hyperlänk" xfId="86" builtinId="9" hidden="1"/>
    <cellStyle name="Följd hyperlänk" xfId="88" builtinId="9" hidden="1"/>
    <cellStyle name="Följd hyperlänk" xfId="90" builtinId="9" hidden="1"/>
    <cellStyle name="Följd hyperlänk" xfId="92" builtinId="9" hidden="1"/>
    <cellStyle name="Följd hyperlänk" xfId="94" builtinId="9" hidden="1"/>
    <cellStyle name="Följd hyperlänk" xfId="96" builtinId="9" hidden="1"/>
    <cellStyle name="Följd hyperlänk" xfId="98" builtinId="9" hidden="1"/>
    <cellStyle name="Följd hyperlänk" xfId="100" builtinId="9" hidden="1"/>
    <cellStyle name="Följd hyperlänk" xfId="102" builtinId="9" hidden="1"/>
    <cellStyle name="Följd hyperlänk" xfId="104" builtinId="9" hidden="1"/>
    <cellStyle name="Följd hyperlänk" xfId="106" builtinId="9" hidden="1"/>
    <cellStyle name="Följd hyperlänk" xfId="108" builtinId="9" hidden="1"/>
    <cellStyle name="Följd hyperlänk" xfId="110" builtinId="9" hidden="1"/>
    <cellStyle name="Följd hyperlänk" xfId="112" builtinId="9" hidden="1"/>
    <cellStyle name="Följd hyperlänk" xfId="114" builtinId="9" hidden="1"/>
    <cellStyle name="Följd hyperlänk" xfId="116" builtinId="9" hidden="1"/>
    <cellStyle name="Följd hyperlänk" xfId="118" builtinId="9" hidden="1"/>
    <cellStyle name="Följd hyperlänk" xfId="120" builtinId="9" hidden="1"/>
    <cellStyle name="Följd hyperlänk" xfId="122" builtinId="9" hidden="1"/>
    <cellStyle name="Följd hyperlänk" xfId="124" builtinId="9" hidden="1"/>
    <cellStyle name="Följd hyperlänk" xfId="126" builtinId="9" hidden="1"/>
    <cellStyle name="Följd hyperlänk" xfId="128" builtinId="9" hidden="1"/>
    <cellStyle name="Följd hyperlänk" xfId="130" builtinId="9" hidden="1"/>
    <cellStyle name="Följd hyperlänk" xfId="132" builtinId="9" hidden="1"/>
    <cellStyle name="Följd hyperlänk" xfId="134" builtinId="9" hidden="1"/>
    <cellStyle name="Följd hyperlänk" xfId="136" builtinId="9" hidden="1"/>
    <cellStyle name="Följd hyperlänk" xfId="138" builtinId="9" hidden="1"/>
    <cellStyle name="Hyperlänk" xfId="3" builtinId="8" hidden="1"/>
    <cellStyle name="Hyperlänk" xfId="5" builtinId="8" hidden="1"/>
    <cellStyle name="Hyperlänk" xfId="7" builtinId="8" hidden="1"/>
    <cellStyle name="Hyperlänk" xfId="9" builtinId="8" hidden="1"/>
    <cellStyle name="Hyperlänk" xfId="11" builtinId="8" hidden="1"/>
    <cellStyle name="Hyperlänk" xfId="13" builtinId="8" hidden="1"/>
    <cellStyle name="Hyperlänk" xfId="15" builtinId="8" hidden="1"/>
    <cellStyle name="Hyperlänk" xfId="17" builtinId="8" hidden="1"/>
    <cellStyle name="Hyperlänk" xfId="19" builtinId="8" hidden="1"/>
    <cellStyle name="Hyperlänk" xfId="21" builtinId="8" hidden="1"/>
    <cellStyle name="Hyperlänk" xfId="23" builtinId="8" hidden="1"/>
    <cellStyle name="Hyperlänk" xfId="25" builtinId="8" hidden="1"/>
    <cellStyle name="Hyperlänk" xfId="27" builtinId="8" hidden="1"/>
    <cellStyle name="Hyperlänk" xfId="29" builtinId="8" hidden="1"/>
    <cellStyle name="Hyperlänk" xfId="31" builtinId="8" hidden="1"/>
    <cellStyle name="Hyperlänk" xfId="33" builtinId="8" hidden="1"/>
    <cellStyle name="Hyperlänk" xfId="35" builtinId="8" hidden="1"/>
    <cellStyle name="Hyperlänk" xfId="37" builtinId="8" hidden="1"/>
    <cellStyle name="Hyperlänk" xfId="39" builtinId="8" hidden="1"/>
    <cellStyle name="Hyperlänk" xfId="41" builtinId="8" hidden="1"/>
    <cellStyle name="Hyperlänk" xfId="43" builtinId="8" hidden="1"/>
    <cellStyle name="Hyperlänk" xfId="45" builtinId="8" hidden="1"/>
    <cellStyle name="Hyperlänk" xfId="47" builtinId="8" hidden="1"/>
    <cellStyle name="Hyperlänk" xfId="49" builtinId="8" hidden="1"/>
    <cellStyle name="Hyperlänk" xfId="51" builtinId="8" hidden="1"/>
    <cellStyle name="Hyperlänk" xfId="53" builtinId="8" hidden="1"/>
    <cellStyle name="Hyperlänk" xfId="55" builtinId="8" hidden="1"/>
    <cellStyle name="Hyperlänk" xfId="57" builtinId="8" hidden="1"/>
    <cellStyle name="Hyperlänk" xfId="59" builtinId="8" hidden="1"/>
    <cellStyle name="Hyperlänk" xfId="61" builtinId="8" hidden="1"/>
    <cellStyle name="Hyperlänk" xfId="63" builtinId="8" hidden="1"/>
    <cellStyle name="Hyperlänk" xfId="65" builtinId="8" hidden="1"/>
    <cellStyle name="Hyperlänk" xfId="67" builtinId="8" hidden="1"/>
    <cellStyle name="Hyperlänk" xfId="69" builtinId="8" hidden="1"/>
    <cellStyle name="Hyperlänk" xfId="71" builtinId="8" hidden="1"/>
    <cellStyle name="Hyperlänk" xfId="73" builtinId="8" hidden="1"/>
    <cellStyle name="Hyperlänk" xfId="75" builtinId="8" hidden="1"/>
    <cellStyle name="Hyperlänk" xfId="77" builtinId="8" hidden="1"/>
    <cellStyle name="Hyperlänk" xfId="79" builtinId="8" hidden="1"/>
    <cellStyle name="Hyperlänk" xfId="81" builtinId="8" hidden="1"/>
    <cellStyle name="Hyperlänk" xfId="83" builtinId="8" hidden="1"/>
    <cellStyle name="Hyperlänk" xfId="85" builtinId="8" hidden="1"/>
    <cellStyle name="Hyperlänk" xfId="87" builtinId="8" hidden="1"/>
    <cellStyle name="Hyperlänk" xfId="89" builtinId="8" hidden="1"/>
    <cellStyle name="Hyperlänk" xfId="91" builtinId="8" hidden="1"/>
    <cellStyle name="Hyperlänk" xfId="93" builtinId="8" hidden="1"/>
    <cellStyle name="Hyperlänk" xfId="95" builtinId="8" hidden="1"/>
    <cellStyle name="Hyperlänk" xfId="97" builtinId="8" hidden="1"/>
    <cellStyle name="Hyperlänk" xfId="99" builtinId="8" hidden="1"/>
    <cellStyle name="Hyperlänk" xfId="101" builtinId="8" hidden="1"/>
    <cellStyle name="Hyperlänk" xfId="103" builtinId="8" hidden="1"/>
    <cellStyle name="Hyperlänk" xfId="105" builtinId="8" hidden="1"/>
    <cellStyle name="Hyperlänk" xfId="107" builtinId="8" hidden="1"/>
    <cellStyle name="Hyperlänk" xfId="109" builtinId="8" hidden="1"/>
    <cellStyle name="Hyperlänk" xfId="111" builtinId="8" hidden="1"/>
    <cellStyle name="Hyperlänk" xfId="113" builtinId="8" hidden="1"/>
    <cellStyle name="Hyperlänk" xfId="115" builtinId="8" hidden="1"/>
    <cellStyle name="Hyperlänk" xfId="117" builtinId="8" hidden="1"/>
    <cellStyle name="Hyperlänk" xfId="119" builtinId="8" hidden="1"/>
    <cellStyle name="Hyperlänk" xfId="121" builtinId="8" hidden="1"/>
    <cellStyle name="Hyperlänk" xfId="123" builtinId="8" hidden="1"/>
    <cellStyle name="Hyperlänk" xfId="125" builtinId="8" hidden="1"/>
    <cellStyle name="Hyperlänk" xfId="127" builtinId="8" hidden="1"/>
    <cellStyle name="Hyperlänk" xfId="129" builtinId="8" hidden="1"/>
    <cellStyle name="Hyperlänk" xfId="131" builtinId="8" hidden="1"/>
    <cellStyle name="Hyperlänk" xfId="133" builtinId="8" hidden="1"/>
    <cellStyle name="Hyperlänk" xfId="135" builtinId="8" hidden="1"/>
    <cellStyle name="Hyperlänk" xfId="137" builtinId="8" hidden="1"/>
    <cellStyle name="Neutral 2" xfId="140"/>
    <cellStyle name="Normal" xfId="0" builtinId="0"/>
    <cellStyle name="Normal 2" xfId="2"/>
    <cellStyle name="Style 1" xfId="1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su.edu/course/plb/423/Species_Accounts/Arisaema_files/Arisaema_triphyllum.htm" TargetMode="External"/><Relationship Id="rId1" Type="http://schemas.openxmlformats.org/officeDocument/2006/relationships/hyperlink" Target="https://msu.edu/course/plb/423/Species_Accounts/Arisaema_files/Arisaema_triphyllum.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EF1450"/>
  <sheetViews>
    <sheetView tabSelected="1" zoomScale="80" zoomScaleNormal="80" zoomScalePageLayoutView="70" workbookViewId="0">
      <pane xSplit="2" ySplit="4" topLeftCell="C5" activePane="bottomRight" state="frozen"/>
      <selection pane="topRight" activeCell="C1" sqref="C1"/>
      <selection pane="bottomLeft" activeCell="A5" sqref="A5"/>
      <selection pane="bottomRight" activeCell="BR21" sqref="BR21"/>
    </sheetView>
  </sheetViews>
  <sheetFormatPr defaultColWidth="8.85546875" defaultRowHeight="15" customHeight="1" x14ac:dyDescent="0.25"/>
  <cols>
    <col min="1" max="1" width="26.5703125" style="67" customWidth="1"/>
    <col min="2" max="2" width="7.42578125" style="59" customWidth="1"/>
    <col min="3" max="3" width="12.5703125" style="58" customWidth="1"/>
    <col min="4" max="4" width="9" style="99" customWidth="1"/>
    <col min="5" max="5" width="43.5703125" style="67" customWidth="1"/>
    <col min="6" max="6" width="7.140625" style="67" customWidth="1"/>
    <col min="7" max="7" width="8.28515625" style="59" customWidth="1"/>
    <col min="8" max="8" width="7.7109375" style="59" customWidth="1"/>
    <col min="9" max="9" width="28.5703125" style="64" customWidth="1"/>
    <col min="10" max="10" width="22" style="59" customWidth="1"/>
    <col min="11" max="11" width="8.42578125" style="59" customWidth="1"/>
    <col min="12" max="12" width="9.85546875" style="59" customWidth="1"/>
    <col min="13" max="13" width="20.28515625" style="59" customWidth="1"/>
    <col min="14" max="14" width="16.7109375" style="59" customWidth="1"/>
    <col min="15" max="15" width="15.5703125" style="59" customWidth="1"/>
    <col min="16" max="16" width="18.42578125" style="59" customWidth="1"/>
    <col min="17" max="17" width="13.28515625" style="67" customWidth="1"/>
    <col min="18" max="18" width="14.42578125" style="59" customWidth="1"/>
    <col min="19" max="19" width="14" style="59" customWidth="1"/>
    <col min="20" max="20" width="13.42578125" style="59" customWidth="1"/>
    <col min="21" max="21" width="14.85546875" style="59" customWidth="1"/>
    <col min="22" max="22" width="14.28515625" style="59" customWidth="1"/>
    <col min="23" max="23" width="13.5703125" style="59" customWidth="1"/>
    <col min="24" max="24" width="15.42578125" style="59" customWidth="1"/>
    <col min="25" max="25" width="14.28515625" style="67" customWidth="1"/>
    <col min="26" max="26" width="27" style="67" customWidth="1"/>
    <col min="27" max="27" width="24.140625" style="59" customWidth="1"/>
    <col min="28" max="28" width="20.42578125" style="59" customWidth="1"/>
    <col min="29" max="29" width="18.28515625" style="59" customWidth="1"/>
    <col min="30" max="30" width="17.42578125" style="59" customWidth="1"/>
    <col min="31" max="31" width="18.28515625" style="59" customWidth="1"/>
    <col min="32" max="32" width="19.42578125" style="59" customWidth="1"/>
    <col min="33" max="33" width="17.7109375" style="59" customWidth="1"/>
    <col min="34" max="34" width="16.85546875" style="59" customWidth="1"/>
    <col min="35" max="35" width="12.5703125" style="67" customWidth="1"/>
    <col min="36" max="36" width="13.28515625" style="59" customWidth="1"/>
    <col min="37" max="37" width="11.140625" style="59" customWidth="1"/>
    <col min="38" max="38" width="14.28515625" style="67" customWidth="1"/>
    <col min="39" max="39" width="12.28515625" style="67" customWidth="1"/>
    <col min="40" max="40" width="29.7109375" style="67" customWidth="1"/>
    <col min="41" max="41" width="16" style="59" customWidth="1"/>
    <col min="42" max="42" width="15.140625" style="67" customWidth="1"/>
    <col min="43" max="43" width="13.5703125" style="59" customWidth="1"/>
    <col min="44" max="44" width="10.7109375" style="67" customWidth="1"/>
    <col min="45" max="45" width="12.7109375" style="67" customWidth="1"/>
    <col min="46" max="46" width="13.42578125" style="172" customWidth="1"/>
    <col min="47" max="47" width="8.85546875" style="59" customWidth="1"/>
    <col min="48" max="48" width="9.42578125" style="59" customWidth="1"/>
    <col min="49" max="49" width="11.140625" style="59" customWidth="1"/>
    <col min="50" max="50" width="13" style="59" customWidth="1"/>
    <col min="51" max="51" width="10" style="59" customWidth="1"/>
    <col min="52" max="52" width="10.7109375" style="59" customWidth="1"/>
    <col min="53" max="53" width="12.140625" style="515" customWidth="1"/>
    <col min="54" max="54" width="13.5703125" style="67" customWidth="1"/>
    <col min="55" max="55" width="14.5703125" style="59" customWidth="1"/>
    <col min="56" max="56" width="13.42578125" style="59" customWidth="1"/>
    <col min="57" max="57" width="13" style="59" customWidth="1"/>
    <col min="58" max="58" width="13.42578125" style="67" customWidth="1"/>
    <col min="59" max="59" width="12" style="67" customWidth="1"/>
    <col min="60" max="60" width="19.85546875" style="67" customWidth="1"/>
    <col min="61" max="61" width="23.140625" style="67" customWidth="1"/>
    <col min="62" max="62" width="22.42578125" style="67" customWidth="1"/>
    <col min="63" max="63" width="41.5703125" style="67" customWidth="1"/>
    <col min="64" max="64" width="12" style="59" customWidth="1"/>
    <col min="65" max="65" width="12.28515625" style="59" customWidth="1"/>
    <col min="66" max="66" width="26.42578125" style="67" customWidth="1"/>
    <col min="67" max="67" width="15" style="59" customWidth="1"/>
    <col min="68" max="68" width="26" style="67" customWidth="1"/>
    <col min="69" max="69" width="11.5703125" style="59" customWidth="1"/>
    <col min="70" max="70" width="10.5703125" style="67" customWidth="1"/>
    <col min="71" max="71" width="10.85546875" style="59" customWidth="1"/>
    <col min="72" max="72" width="11.42578125" style="59" customWidth="1"/>
    <col min="73" max="73" width="19.85546875" style="124" customWidth="1"/>
    <col min="74" max="74" width="18.5703125" style="67" customWidth="1"/>
    <col min="75" max="75" width="17.140625" style="63" customWidth="1"/>
    <col min="76" max="76" width="12.140625" style="59" customWidth="1"/>
    <col min="77" max="77" width="11.42578125" style="59" customWidth="1"/>
    <col min="78" max="78" width="10.42578125" style="59" customWidth="1"/>
    <col min="79" max="79" width="12" style="59" customWidth="1"/>
    <col min="80" max="80" width="10.85546875" style="59" customWidth="1"/>
    <col min="81" max="81" width="11.5703125" style="59" customWidth="1"/>
    <col min="82" max="82" width="10" style="59" customWidth="1"/>
    <col min="83" max="83" width="15.7109375" style="67" customWidth="1"/>
    <col min="84" max="84" width="19.140625" style="67" customWidth="1"/>
    <col min="85" max="85" width="11" style="67" customWidth="1"/>
    <col min="86" max="86" width="12.140625" style="59" customWidth="1"/>
    <col min="87" max="87" width="14" style="67" customWidth="1"/>
    <col min="88" max="88" width="13.85546875" style="67" customWidth="1"/>
    <col min="89" max="89" width="10.85546875" style="67" customWidth="1"/>
    <col min="90" max="90" width="11.28515625" style="67" customWidth="1"/>
    <col min="91" max="91" width="11.42578125" style="59" customWidth="1"/>
    <col min="92" max="92" width="11.140625" style="59" customWidth="1"/>
    <col min="93" max="93" width="12.7109375" style="67" customWidth="1"/>
    <col min="94" max="94" width="13" style="67" customWidth="1"/>
    <col min="95" max="95" width="12.28515625" style="67" customWidth="1"/>
    <col min="96" max="96" width="13.140625" style="67" customWidth="1"/>
    <col min="97" max="97" width="13.7109375" style="67" customWidth="1"/>
    <col min="98" max="98" width="14.28515625" style="59" customWidth="1"/>
    <col min="99" max="99" width="13.85546875" style="59" customWidth="1"/>
    <col min="100" max="100" width="11.7109375" style="59" customWidth="1"/>
    <col min="101" max="101" width="13" style="59" customWidth="1"/>
    <col min="102" max="102" width="12.42578125" style="59" customWidth="1"/>
    <col min="103" max="103" width="11.5703125" style="37" customWidth="1"/>
    <col min="104" max="104" width="14.7109375" style="37" customWidth="1"/>
    <col min="105" max="105" width="7.85546875" style="37" customWidth="1"/>
    <col min="106" max="106" width="10" style="37" customWidth="1"/>
    <col min="107" max="107" width="9.5703125" style="37" customWidth="1"/>
    <col min="108" max="108" width="12" style="59" customWidth="1"/>
    <col min="109" max="109" width="12.7109375" style="59" customWidth="1"/>
    <col min="110" max="110" width="13.42578125" style="59" customWidth="1"/>
    <col min="111" max="111" width="15.7109375" style="59" customWidth="1"/>
    <col min="112" max="112" width="11.140625" style="59" customWidth="1"/>
    <col min="113" max="115" width="12" style="59" customWidth="1"/>
    <col min="116" max="116" width="12.42578125" style="59" customWidth="1"/>
    <col min="117" max="117" width="10.5703125" style="59" customWidth="1"/>
    <col min="118" max="122" width="8.85546875" style="59" customWidth="1"/>
    <col min="123" max="123" width="7" style="59" customWidth="1"/>
    <col min="124" max="124" width="6.42578125" style="59" customWidth="1"/>
    <col min="125" max="125" width="6.5703125" style="59" customWidth="1"/>
    <col min="126" max="126" width="6.42578125" style="59" customWidth="1"/>
    <col min="127" max="127" width="6.140625" style="59" customWidth="1"/>
    <col min="128" max="128" width="6.42578125" style="59" customWidth="1"/>
    <col min="129" max="129" width="5.85546875" style="59" customWidth="1"/>
    <col min="130" max="131" width="5.42578125" style="59" customWidth="1"/>
    <col min="132" max="132" width="11.7109375" style="59" customWidth="1"/>
    <col min="133" max="133" width="11.5703125" style="59" customWidth="1"/>
    <col min="134" max="134" width="8.85546875" style="59" customWidth="1"/>
    <col min="135" max="135" width="7.28515625" style="59" customWidth="1"/>
    <col min="136" max="136" width="6.140625" style="59" customWidth="1"/>
    <col min="137" max="137" width="6.85546875" style="59" customWidth="1"/>
    <col min="138" max="138" width="7.42578125" style="59" customWidth="1"/>
    <col min="139" max="139" width="6.42578125" style="59" customWidth="1"/>
    <col min="140" max="140" width="6.140625" style="59" customWidth="1"/>
    <col min="141" max="141" width="5.42578125" style="59" customWidth="1"/>
    <col min="142" max="142" width="6.140625" style="59" customWidth="1"/>
    <col min="143" max="143" width="16.140625" style="59" customWidth="1"/>
    <col min="144" max="144" width="13.28515625" style="59" customWidth="1"/>
    <col min="145" max="145" width="14" style="59" customWidth="1"/>
    <col min="146" max="146" width="13.42578125" style="59" customWidth="1"/>
    <col min="147" max="147" width="16.7109375" style="59" customWidth="1"/>
    <col min="150" max="16384" width="8.85546875" style="67"/>
  </cols>
  <sheetData>
    <row r="1" spans="1:147" ht="48" customHeight="1" x14ac:dyDescent="0.35">
      <c r="A1" s="609" t="s">
        <v>2619</v>
      </c>
      <c r="B1" s="610"/>
      <c r="C1" s="610"/>
      <c r="D1" s="610"/>
      <c r="E1" s="610"/>
      <c r="F1" s="610"/>
      <c r="G1" s="610"/>
      <c r="H1" s="610"/>
      <c r="I1" s="610"/>
      <c r="J1" s="610"/>
      <c r="K1" s="610"/>
      <c r="L1" s="610"/>
      <c r="M1" s="510"/>
      <c r="P1" s="510"/>
      <c r="Q1" s="510"/>
      <c r="R1" s="510"/>
      <c r="S1" s="510"/>
      <c r="T1" s="510"/>
      <c r="U1" s="510"/>
      <c r="V1" s="512"/>
      <c r="W1" s="512"/>
      <c r="X1" s="510"/>
      <c r="Y1" s="511"/>
    </row>
    <row r="2" spans="1:147" s="41" customFormat="1" ht="40.5" customHeight="1" x14ac:dyDescent="0.25">
      <c r="A2" s="532" t="s">
        <v>7</v>
      </c>
      <c r="B2" s="533"/>
      <c r="C2" s="533"/>
      <c r="D2" s="533"/>
      <c r="E2" s="533"/>
      <c r="F2" s="533"/>
      <c r="G2" s="533"/>
      <c r="H2" s="534"/>
      <c r="I2" s="600" t="s">
        <v>22</v>
      </c>
      <c r="J2" s="601"/>
      <c r="K2" s="601"/>
      <c r="L2" s="602"/>
      <c r="M2" s="597" t="s">
        <v>25</v>
      </c>
      <c r="N2" s="598"/>
      <c r="O2" s="598"/>
      <c r="P2" s="598"/>
      <c r="Q2" s="599"/>
      <c r="R2" s="594" t="s">
        <v>23</v>
      </c>
      <c r="S2" s="595"/>
      <c r="T2" s="595"/>
      <c r="U2" s="595"/>
      <c r="V2" s="595"/>
      <c r="W2" s="595"/>
      <c r="X2" s="595"/>
      <c r="Y2" s="596"/>
      <c r="Z2" s="597" t="s">
        <v>24</v>
      </c>
      <c r="AA2" s="598"/>
      <c r="AB2" s="598"/>
      <c r="AC2" s="598"/>
      <c r="AD2" s="598"/>
      <c r="AE2" s="598"/>
      <c r="AF2" s="598"/>
      <c r="AG2" s="598"/>
      <c r="AH2" s="598"/>
      <c r="AI2" s="598"/>
      <c r="AJ2" s="598"/>
      <c r="AK2" s="598"/>
      <c r="AL2" s="598"/>
      <c r="AM2" s="598"/>
      <c r="AN2" s="598"/>
      <c r="AO2" s="598"/>
      <c r="AP2" s="599"/>
      <c r="AQ2" s="606" t="s">
        <v>6</v>
      </c>
      <c r="AR2" s="607"/>
      <c r="AS2" s="607"/>
      <c r="AT2" s="607"/>
      <c r="AU2" s="607"/>
      <c r="AV2" s="607"/>
      <c r="AW2" s="607"/>
      <c r="AX2" s="607"/>
      <c r="AY2" s="607"/>
      <c r="AZ2" s="607"/>
      <c r="BA2" s="607"/>
      <c r="BB2" s="607"/>
      <c r="BC2" s="607"/>
      <c r="BD2" s="607"/>
      <c r="BE2" s="607"/>
      <c r="BF2" s="607"/>
      <c r="BG2" s="608"/>
      <c r="BH2" s="597" t="s">
        <v>2664</v>
      </c>
      <c r="BI2" s="598"/>
      <c r="BJ2" s="598"/>
      <c r="BK2" s="598"/>
      <c r="BL2" s="598"/>
      <c r="BM2" s="598"/>
      <c r="BN2" s="598"/>
      <c r="BO2" s="599"/>
      <c r="BP2" s="42" t="s">
        <v>2678</v>
      </c>
      <c r="BQ2" s="42"/>
      <c r="BR2" s="42"/>
      <c r="BS2" s="42"/>
      <c r="BT2" s="42"/>
      <c r="BU2" s="42"/>
      <c r="BV2" s="42"/>
      <c r="BW2" s="43"/>
      <c r="BX2" s="42"/>
      <c r="BY2" s="42"/>
      <c r="BZ2" s="42"/>
      <c r="CA2" s="42"/>
      <c r="CB2" s="42"/>
      <c r="CC2" s="42"/>
      <c r="CD2" s="42"/>
      <c r="CE2" s="42"/>
      <c r="CF2" s="44" t="s">
        <v>2679</v>
      </c>
      <c r="CG2" s="44"/>
      <c r="CH2" s="44"/>
      <c r="CI2" s="44"/>
      <c r="CJ2" s="44"/>
      <c r="CK2" s="44"/>
      <c r="CL2" s="44"/>
      <c r="CM2" s="44"/>
      <c r="CN2" s="44"/>
      <c r="CO2" s="44"/>
      <c r="CP2" s="388" t="s">
        <v>2237</v>
      </c>
      <c r="CQ2" s="388"/>
      <c r="CR2" s="388"/>
      <c r="CS2" s="388"/>
      <c r="CT2" s="535" t="s">
        <v>2687</v>
      </c>
      <c r="CU2" s="536"/>
      <c r="CV2" s="536"/>
      <c r="CW2" s="536"/>
      <c r="CX2" s="537"/>
      <c r="CY2" s="594" t="s">
        <v>2688</v>
      </c>
      <c r="CZ2" s="595"/>
      <c r="DA2" s="595"/>
      <c r="DB2" s="595"/>
      <c r="DC2" s="596"/>
      <c r="DD2" s="603" t="s">
        <v>2695</v>
      </c>
      <c r="DE2" s="604"/>
      <c r="DF2" s="604"/>
      <c r="DG2" s="604"/>
      <c r="DH2" s="604"/>
      <c r="DI2" s="604"/>
      <c r="DJ2" s="604"/>
      <c r="DK2" s="604"/>
      <c r="DL2" s="604"/>
      <c r="DM2" s="604"/>
      <c r="DN2" s="604"/>
      <c r="DO2" s="604"/>
      <c r="DP2" s="604"/>
      <c r="DQ2" s="604"/>
      <c r="DR2" s="604"/>
      <c r="DS2" s="604"/>
      <c r="DT2" s="604"/>
      <c r="DU2" s="604"/>
      <c r="DV2" s="604"/>
      <c r="DW2" s="604"/>
      <c r="DX2" s="604"/>
      <c r="DY2" s="604"/>
      <c r="DZ2" s="604"/>
      <c r="EA2" s="604"/>
      <c r="EB2" s="604"/>
      <c r="EC2" s="604"/>
      <c r="ED2" s="604"/>
      <c r="EE2" s="604"/>
      <c r="EF2" s="604"/>
      <c r="EG2" s="604"/>
      <c r="EH2" s="604"/>
      <c r="EI2" s="604"/>
      <c r="EJ2" s="604"/>
      <c r="EK2" s="604"/>
      <c r="EL2" s="605"/>
      <c r="EM2" s="591" t="s">
        <v>2696</v>
      </c>
      <c r="EN2" s="592"/>
      <c r="EO2" s="592"/>
      <c r="EP2" s="592"/>
      <c r="EQ2" s="593"/>
    </row>
    <row r="3" spans="1:147" s="45" customFormat="1" ht="48.75" customHeight="1" x14ac:dyDescent="0.25">
      <c r="A3" s="509" t="s">
        <v>78</v>
      </c>
      <c r="B3" s="47" t="s">
        <v>95</v>
      </c>
      <c r="C3" s="364" t="s">
        <v>0</v>
      </c>
      <c r="D3" s="46" t="s">
        <v>2</v>
      </c>
      <c r="E3" s="46" t="s">
        <v>1</v>
      </c>
      <c r="F3" s="46" t="s">
        <v>68</v>
      </c>
      <c r="G3" s="46" t="s">
        <v>69</v>
      </c>
      <c r="H3" s="46" t="s">
        <v>70</v>
      </c>
      <c r="I3" s="48" t="s">
        <v>74</v>
      </c>
      <c r="J3" s="49" t="s">
        <v>2690</v>
      </c>
      <c r="K3" s="49" t="s">
        <v>2627</v>
      </c>
      <c r="L3" s="49" t="s">
        <v>1552</v>
      </c>
      <c r="M3" s="46" t="s">
        <v>2165</v>
      </c>
      <c r="N3" s="47" t="s">
        <v>2158</v>
      </c>
      <c r="O3" s="47" t="s">
        <v>2251</v>
      </c>
      <c r="P3" s="46" t="s">
        <v>2164</v>
      </c>
      <c r="Q3" s="46" t="s">
        <v>2166</v>
      </c>
      <c r="R3" s="50" t="s">
        <v>2167</v>
      </c>
      <c r="S3" s="50" t="s">
        <v>2169</v>
      </c>
      <c r="T3" s="50" t="s">
        <v>2170</v>
      </c>
      <c r="U3" s="50" t="s">
        <v>2171</v>
      </c>
      <c r="V3" s="50" t="s">
        <v>2163</v>
      </c>
      <c r="W3" s="50" t="s">
        <v>2265</v>
      </c>
      <c r="X3" s="50" t="s">
        <v>2172</v>
      </c>
      <c r="Y3" s="50" t="s">
        <v>2168</v>
      </c>
      <c r="Z3" s="46" t="s">
        <v>2174</v>
      </c>
      <c r="AA3" s="51" t="s">
        <v>2175</v>
      </c>
      <c r="AB3" s="47" t="s">
        <v>2194</v>
      </c>
      <c r="AC3" s="47" t="s">
        <v>2201</v>
      </c>
      <c r="AD3" s="47" t="s">
        <v>2223</v>
      </c>
      <c r="AE3" s="47" t="s">
        <v>2202</v>
      </c>
      <c r="AF3" s="513" t="s">
        <v>2323</v>
      </c>
      <c r="AG3" s="47" t="s">
        <v>2256</v>
      </c>
      <c r="AH3" s="47" t="s">
        <v>2383</v>
      </c>
      <c r="AI3" s="47" t="s">
        <v>2389</v>
      </c>
      <c r="AJ3" s="47" t="s">
        <v>2254</v>
      </c>
      <c r="AK3" s="47" t="s">
        <v>2255</v>
      </c>
      <c r="AL3" s="47" t="s">
        <v>2390</v>
      </c>
      <c r="AM3" s="47" t="s">
        <v>2391</v>
      </c>
      <c r="AN3" s="46" t="s">
        <v>2176</v>
      </c>
      <c r="AO3" s="46" t="s">
        <v>2177</v>
      </c>
      <c r="AP3" s="46" t="s">
        <v>2173</v>
      </c>
      <c r="AQ3" s="376" t="s">
        <v>71</v>
      </c>
      <c r="AR3" s="376" t="s">
        <v>2178</v>
      </c>
      <c r="AS3" s="376" t="s">
        <v>2179</v>
      </c>
      <c r="AT3" s="514" t="s">
        <v>2397</v>
      </c>
      <c r="AU3" s="376" t="s">
        <v>72</v>
      </c>
      <c r="AV3" s="376" t="s">
        <v>73</v>
      </c>
      <c r="AW3" s="376" t="s">
        <v>2182</v>
      </c>
      <c r="AX3" s="376" t="s">
        <v>2180</v>
      </c>
      <c r="AY3" s="376" t="s">
        <v>2181</v>
      </c>
      <c r="AZ3" s="376" t="s">
        <v>2257</v>
      </c>
      <c r="BA3" s="376" t="s">
        <v>2183</v>
      </c>
      <c r="BB3" s="376" t="s">
        <v>2184</v>
      </c>
      <c r="BC3" s="376" t="s">
        <v>2185</v>
      </c>
      <c r="BD3" s="376" t="s">
        <v>2186</v>
      </c>
      <c r="BE3" s="376" t="s">
        <v>2187</v>
      </c>
      <c r="BF3" s="376" t="s">
        <v>2657</v>
      </c>
      <c r="BG3" s="49" t="s">
        <v>2188</v>
      </c>
      <c r="BH3" s="46" t="s">
        <v>2192</v>
      </c>
      <c r="BI3" s="46" t="s">
        <v>2193</v>
      </c>
      <c r="BJ3" s="46" t="s">
        <v>2190</v>
      </c>
      <c r="BK3" s="46" t="s">
        <v>2191</v>
      </c>
      <c r="BL3" s="367" t="s">
        <v>2266</v>
      </c>
      <c r="BM3" s="367" t="s">
        <v>2395</v>
      </c>
      <c r="BN3" s="46" t="s">
        <v>2666</v>
      </c>
      <c r="BO3" s="46" t="s">
        <v>2624</v>
      </c>
      <c r="BP3" s="53" t="s">
        <v>2200</v>
      </c>
      <c r="BQ3" s="53" t="s">
        <v>2195</v>
      </c>
      <c r="BR3" s="53" t="s">
        <v>2203</v>
      </c>
      <c r="BS3" s="53" t="s">
        <v>2204</v>
      </c>
      <c r="BT3" s="53" t="s">
        <v>2205</v>
      </c>
      <c r="BU3" s="54" t="s">
        <v>2206</v>
      </c>
      <c r="BV3" s="53" t="s">
        <v>2207</v>
      </c>
      <c r="BW3" s="55" t="s">
        <v>2196</v>
      </c>
      <c r="BX3" s="53" t="s">
        <v>2197</v>
      </c>
      <c r="BY3" s="56" t="s">
        <v>2209</v>
      </c>
      <c r="BZ3" s="56" t="s">
        <v>2210</v>
      </c>
      <c r="CA3" s="53" t="s">
        <v>2198</v>
      </c>
      <c r="CB3" s="53" t="s">
        <v>2199</v>
      </c>
      <c r="CC3" s="53" t="s">
        <v>2211</v>
      </c>
      <c r="CD3" s="53" t="s">
        <v>2212</v>
      </c>
      <c r="CE3" s="53" t="s">
        <v>2213</v>
      </c>
      <c r="CF3" s="57" t="s">
        <v>2222</v>
      </c>
      <c r="CG3" s="57" t="s">
        <v>2221</v>
      </c>
      <c r="CH3" s="57" t="s">
        <v>2220</v>
      </c>
      <c r="CI3" s="57" t="s">
        <v>2226</v>
      </c>
      <c r="CJ3" s="57" t="s">
        <v>2219</v>
      </c>
      <c r="CK3" s="57" t="s">
        <v>2227</v>
      </c>
      <c r="CL3" s="57" t="s">
        <v>2218</v>
      </c>
      <c r="CM3" s="57" t="s">
        <v>2217</v>
      </c>
      <c r="CN3" s="57" t="s">
        <v>2216</v>
      </c>
      <c r="CO3" s="57" t="s">
        <v>2215</v>
      </c>
      <c r="CP3" s="389" t="s">
        <v>2235</v>
      </c>
      <c r="CQ3" s="389" t="s">
        <v>2238</v>
      </c>
      <c r="CR3" s="389" t="s">
        <v>2236</v>
      </c>
      <c r="CS3" s="389" t="s">
        <v>2239</v>
      </c>
      <c r="CT3" s="46" t="s">
        <v>2142</v>
      </c>
      <c r="CU3" s="45" t="s">
        <v>2691</v>
      </c>
      <c r="CV3" s="45" t="s">
        <v>2161</v>
      </c>
      <c r="CW3" s="45" t="s">
        <v>2143</v>
      </c>
      <c r="CX3" s="46" t="s">
        <v>2117</v>
      </c>
      <c r="CY3" s="50" t="s">
        <v>2144</v>
      </c>
      <c r="CZ3" s="365" t="s">
        <v>4</v>
      </c>
      <c r="DA3" s="365" t="s">
        <v>10</v>
      </c>
      <c r="DB3" s="365" t="s">
        <v>825</v>
      </c>
      <c r="DC3" s="365" t="s">
        <v>925</v>
      </c>
      <c r="DD3" s="367" t="s">
        <v>1305</v>
      </c>
      <c r="DE3" s="367" t="s">
        <v>970</v>
      </c>
      <c r="DF3" s="367" t="s">
        <v>170</v>
      </c>
      <c r="DG3" s="367" t="s">
        <v>532</v>
      </c>
      <c r="DH3" s="367" t="s">
        <v>52</v>
      </c>
      <c r="DI3" s="367" t="s">
        <v>17</v>
      </c>
      <c r="DJ3" s="367" t="s">
        <v>2145</v>
      </c>
      <c r="DK3" s="367" t="s">
        <v>1001</v>
      </c>
      <c r="DL3" s="367" t="s">
        <v>2146</v>
      </c>
      <c r="DM3" s="367" t="s">
        <v>271</v>
      </c>
      <c r="DN3" s="367" t="s">
        <v>573</v>
      </c>
      <c r="DO3" s="368" t="s">
        <v>989</v>
      </c>
      <c r="DP3" s="368" t="s">
        <v>2092</v>
      </c>
      <c r="DQ3" s="368" t="s">
        <v>995</v>
      </c>
      <c r="DR3" s="368" t="s">
        <v>2093</v>
      </c>
      <c r="DS3" s="368" t="s">
        <v>993</v>
      </c>
      <c r="DT3" s="368" t="s">
        <v>731</v>
      </c>
      <c r="DU3" s="368" t="s">
        <v>2094</v>
      </c>
      <c r="DV3" s="368" t="s">
        <v>990</v>
      </c>
      <c r="DW3" s="368" t="s">
        <v>704</v>
      </c>
      <c r="DX3" s="369" t="s">
        <v>994</v>
      </c>
      <c r="DY3" s="369" t="s">
        <v>991</v>
      </c>
      <c r="DZ3" s="369" t="s">
        <v>992</v>
      </c>
      <c r="EA3" s="369" t="s">
        <v>1780</v>
      </c>
      <c r="EB3" s="367" t="s">
        <v>2155</v>
      </c>
      <c r="EC3" s="367" t="s">
        <v>2154</v>
      </c>
      <c r="ED3" s="369" t="s">
        <v>2153</v>
      </c>
      <c r="EE3" s="369" t="s">
        <v>2152</v>
      </c>
      <c r="EF3" s="369" t="s">
        <v>2151</v>
      </c>
      <c r="EG3" s="369" t="s">
        <v>2150</v>
      </c>
      <c r="EH3" s="369" t="s">
        <v>2149</v>
      </c>
      <c r="EI3" s="369" t="s">
        <v>2160</v>
      </c>
      <c r="EJ3" s="369" t="s">
        <v>2148</v>
      </c>
      <c r="EK3" s="369" t="s">
        <v>2147</v>
      </c>
      <c r="EL3" s="370" t="s">
        <v>2095</v>
      </c>
      <c r="EM3" s="366" t="s">
        <v>2156</v>
      </c>
      <c r="EN3" s="375" t="s">
        <v>2157</v>
      </c>
      <c r="EO3" s="366" t="s">
        <v>2162</v>
      </c>
      <c r="EP3" s="366" t="s">
        <v>2159</v>
      </c>
      <c r="EQ3" s="366" t="s">
        <v>2234</v>
      </c>
    </row>
    <row r="4" spans="1:147" s="45" customFormat="1" ht="138" customHeight="1" x14ac:dyDescent="0.25">
      <c r="A4" s="363"/>
      <c r="B4" s="372" t="s">
        <v>2189</v>
      </c>
      <c r="C4" s="364"/>
      <c r="D4" s="359" t="s">
        <v>2623</v>
      </c>
      <c r="E4" s="46"/>
      <c r="F4" s="46"/>
      <c r="G4" s="46"/>
      <c r="H4" s="46"/>
      <c r="I4" s="385" t="s">
        <v>2673</v>
      </c>
      <c r="J4" s="386" t="s">
        <v>2259</v>
      </c>
      <c r="K4" s="386" t="s">
        <v>2231</v>
      </c>
      <c r="L4" s="386" t="s">
        <v>2622</v>
      </c>
      <c r="M4" s="359" t="s">
        <v>2621</v>
      </c>
      <c r="N4" s="372" t="s">
        <v>2632</v>
      </c>
      <c r="O4" s="372"/>
      <c r="P4" s="359"/>
      <c r="Q4" s="359"/>
      <c r="R4" s="373" t="s">
        <v>2633</v>
      </c>
      <c r="S4" s="373" t="s">
        <v>2634</v>
      </c>
      <c r="T4" s="373" t="s">
        <v>2228</v>
      </c>
      <c r="U4" s="373" t="s">
        <v>2229</v>
      </c>
      <c r="V4" s="373" t="s">
        <v>2628</v>
      </c>
      <c r="W4" s="373" t="s">
        <v>2631</v>
      </c>
      <c r="X4" s="373" t="s">
        <v>2230</v>
      </c>
      <c r="Y4" s="50"/>
      <c r="Z4" s="46"/>
      <c r="AA4" s="90" t="s">
        <v>2635</v>
      </c>
      <c r="AB4" s="372" t="s">
        <v>2638</v>
      </c>
      <c r="AC4" s="372" t="s">
        <v>2639</v>
      </c>
      <c r="AD4" s="372" t="s">
        <v>2640</v>
      </c>
      <c r="AE4" s="47"/>
      <c r="AF4" s="372" t="s">
        <v>2641</v>
      </c>
      <c r="AG4" s="372" t="s">
        <v>2642</v>
      </c>
      <c r="AH4" s="372" t="s">
        <v>2647</v>
      </c>
      <c r="AI4" s="372" t="s">
        <v>2643</v>
      </c>
      <c r="AJ4" s="372" t="s">
        <v>2644</v>
      </c>
      <c r="AK4" s="372" t="s">
        <v>2645</v>
      </c>
      <c r="AL4" s="372" t="s">
        <v>2646</v>
      </c>
      <c r="AM4" s="372" t="s">
        <v>2648</v>
      </c>
      <c r="AN4" s="359" t="s">
        <v>2649</v>
      </c>
      <c r="AO4" s="359" t="s">
        <v>2636</v>
      </c>
      <c r="AP4" s="46"/>
      <c r="AQ4" s="376"/>
      <c r="AR4" s="376"/>
      <c r="AS4" s="376"/>
      <c r="AT4" s="514"/>
      <c r="AU4" s="377" t="s">
        <v>2650</v>
      </c>
      <c r="AV4" s="377" t="s">
        <v>2651</v>
      </c>
      <c r="AW4" s="377" t="s">
        <v>2652</v>
      </c>
      <c r="AX4" s="377" t="s">
        <v>2653</v>
      </c>
      <c r="AY4" s="377" t="s">
        <v>2620</v>
      </c>
      <c r="AZ4" s="377" t="s">
        <v>2654</v>
      </c>
      <c r="BA4" s="377" t="s">
        <v>2655</v>
      </c>
      <c r="BB4" s="376"/>
      <c r="BC4" s="377" t="s">
        <v>2656</v>
      </c>
      <c r="BD4" s="376"/>
      <c r="BE4" s="376"/>
      <c r="BF4" s="377" t="s">
        <v>2658</v>
      </c>
      <c r="BG4" s="376"/>
      <c r="BH4" s="359" t="s">
        <v>2665</v>
      </c>
      <c r="BI4" s="46" t="s">
        <v>19</v>
      </c>
      <c r="BJ4" s="359" t="s">
        <v>2659</v>
      </c>
      <c r="BK4" s="359" t="s">
        <v>75</v>
      </c>
      <c r="BL4" s="100" t="s">
        <v>2671</v>
      </c>
      <c r="BM4" s="100" t="s">
        <v>2672</v>
      </c>
      <c r="BN4" s="359" t="s">
        <v>2660</v>
      </c>
      <c r="BO4" s="52" t="s">
        <v>2667</v>
      </c>
      <c r="BP4" s="378" t="s">
        <v>2625</v>
      </c>
      <c r="BQ4" s="378" t="s">
        <v>2626</v>
      </c>
      <c r="BR4" s="378" t="s">
        <v>2661</v>
      </c>
      <c r="BS4" s="378" t="s">
        <v>2224</v>
      </c>
      <c r="BT4" s="378" t="s">
        <v>2208</v>
      </c>
      <c r="BU4" s="379" t="s">
        <v>2675</v>
      </c>
      <c r="BV4" s="378" t="s">
        <v>2676</v>
      </c>
      <c r="BW4" s="378" t="s">
        <v>2674</v>
      </c>
      <c r="BX4" s="378" t="s">
        <v>2662</v>
      </c>
      <c r="BY4" s="380" t="s">
        <v>1574</v>
      </c>
      <c r="BZ4" s="380" t="s">
        <v>2214</v>
      </c>
      <c r="CA4" s="378" t="s">
        <v>2680</v>
      </c>
      <c r="CB4" s="378" t="s">
        <v>2677</v>
      </c>
      <c r="CC4" s="378" t="s">
        <v>2663</v>
      </c>
      <c r="CD4" s="378" t="s">
        <v>79</v>
      </c>
      <c r="CE4" s="53"/>
      <c r="CF4" s="381" t="s">
        <v>2225</v>
      </c>
      <c r="CG4" s="381" t="s">
        <v>2661</v>
      </c>
      <c r="CH4" s="381" t="s">
        <v>2224</v>
      </c>
      <c r="CI4" s="383" t="s">
        <v>2675</v>
      </c>
      <c r="CJ4" s="381" t="s">
        <v>2676</v>
      </c>
      <c r="CK4" s="381" t="s">
        <v>1574</v>
      </c>
      <c r="CL4" s="384" t="s">
        <v>2214</v>
      </c>
      <c r="CM4" s="381" t="s">
        <v>2681</v>
      </c>
      <c r="CN4" s="381" t="s">
        <v>79</v>
      </c>
      <c r="CO4" s="57"/>
      <c r="CP4" s="390" t="s">
        <v>2685</v>
      </c>
      <c r="CQ4" s="390" t="s">
        <v>2684</v>
      </c>
      <c r="CR4" s="390" t="s">
        <v>2682</v>
      </c>
      <c r="CS4" s="390" t="s">
        <v>2683</v>
      </c>
      <c r="CT4" s="372" t="s">
        <v>2689</v>
      </c>
      <c r="CU4" s="52" t="s">
        <v>2694</v>
      </c>
      <c r="CV4" s="52" t="s">
        <v>2686</v>
      </c>
      <c r="CW4" s="52" t="s">
        <v>2693</v>
      </c>
      <c r="CX4" s="372" t="s">
        <v>2692</v>
      </c>
      <c r="CY4" s="373"/>
      <c r="CZ4" s="374" t="s">
        <v>2669</v>
      </c>
      <c r="DA4" s="374"/>
      <c r="DB4" s="374" t="s">
        <v>2670</v>
      </c>
      <c r="DC4" s="365"/>
      <c r="DD4" s="100" t="s">
        <v>2068</v>
      </c>
      <c r="DE4" s="100" t="s">
        <v>409</v>
      </c>
      <c r="DF4" s="100" t="s">
        <v>2699</v>
      </c>
      <c r="DG4" s="100" t="s">
        <v>2668</v>
      </c>
      <c r="DH4" s="100" t="s">
        <v>2697</v>
      </c>
      <c r="DI4" s="100"/>
      <c r="DJ4" s="100"/>
      <c r="DK4" s="100"/>
      <c r="DL4" s="100" t="s">
        <v>2698</v>
      </c>
      <c r="DM4" s="100"/>
      <c r="DN4" s="100"/>
      <c r="DO4" s="288"/>
      <c r="DP4" s="288"/>
      <c r="DQ4" s="288"/>
      <c r="DR4" s="288"/>
      <c r="DS4" s="288"/>
      <c r="DT4" s="288"/>
      <c r="DU4" s="288"/>
      <c r="DV4" s="288"/>
      <c r="DW4" s="288"/>
      <c r="DX4" s="289"/>
      <c r="DY4" s="289"/>
      <c r="DZ4" s="289"/>
      <c r="EA4" s="289"/>
      <c r="EB4" s="100" t="s">
        <v>2252</v>
      </c>
      <c r="EC4" s="100" t="s">
        <v>2253</v>
      </c>
      <c r="ED4" s="289"/>
      <c r="EE4" s="289"/>
      <c r="EF4" s="289"/>
      <c r="EG4" s="289"/>
      <c r="EH4" s="289"/>
      <c r="EI4" s="289"/>
      <c r="EJ4" s="289"/>
      <c r="EK4" s="289"/>
      <c r="EL4" s="290"/>
      <c r="EM4" s="371" t="s">
        <v>2348</v>
      </c>
      <c r="EN4" s="371" t="s">
        <v>1794</v>
      </c>
      <c r="EO4" s="371" t="s">
        <v>1988</v>
      </c>
      <c r="EP4" s="371" t="s">
        <v>2233</v>
      </c>
      <c r="EQ4" s="371" t="s">
        <v>2396</v>
      </c>
    </row>
    <row r="5" spans="1:147" s="72" customFormat="1" ht="15.75" customHeight="1" x14ac:dyDescent="0.25">
      <c r="A5" s="499" t="s">
        <v>2515</v>
      </c>
      <c r="B5" s="61">
        <v>1</v>
      </c>
      <c r="C5" s="58" t="s">
        <v>85</v>
      </c>
      <c r="D5" s="62">
        <v>2003</v>
      </c>
      <c r="E5" s="63" t="s">
        <v>86</v>
      </c>
      <c r="F5" s="63" t="s">
        <v>87</v>
      </c>
      <c r="G5" s="62">
        <v>102</v>
      </c>
      <c r="H5" s="62" t="s">
        <v>88</v>
      </c>
      <c r="I5" s="64" t="s">
        <v>50</v>
      </c>
      <c r="J5" s="59">
        <v>0</v>
      </c>
      <c r="K5" s="37" t="s">
        <v>3</v>
      </c>
      <c r="L5" s="65" t="s">
        <v>77</v>
      </c>
      <c r="M5" s="59">
        <v>4</v>
      </c>
      <c r="N5" s="59">
        <v>4</v>
      </c>
      <c r="O5" s="59">
        <f>LOG10(N5)</f>
        <v>0.6020599913279624</v>
      </c>
      <c r="P5" s="59">
        <v>2001</v>
      </c>
      <c r="Q5" s="58"/>
      <c r="R5" s="37">
        <v>1</v>
      </c>
      <c r="S5" s="37">
        <v>1</v>
      </c>
      <c r="T5" s="37">
        <v>4</v>
      </c>
      <c r="U5" s="37">
        <v>10</v>
      </c>
      <c r="V5" s="59" t="s">
        <v>591</v>
      </c>
      <c r="W5" s="59">
        <v>1</v>
      </c>
      <c r="X5" s="59" t="s">
        <v>279</v>
      </c>
      <c r="Y5" s="58"/>
      <c r="Z5" s="58" t="s">
        <v>829</v>
      </c>
      <c r="AA5" s="59" t="s">
        <v>29</v>
      </c>
      <c r="AB5" s="37" t="s">
        <v>29</v>
      </c>
      <c r="AC5" s="59" t="s">
        <v>112</v>
      </c>
      <c r="AD5" s="59">
        <v>0</v>
      </c>
      <c r="AE5" s="59" t="s">
        <v>29</v>
      </c>
      <c r="AF5" s="59" t="s">
        <v>29</v>
      </c>
      <c r="AG5" s="59" t="s">
        <v>29</v>
      </c>
      <c r="AH5" s="59" t="s">
        <v>29</v>
      </c>
      <c r="AI5" s="60" t="s">
        <v>29</v>
      </c>
      <c r="AJ5" s="59" t="s">
        <v>29</v>
      </c>
      <c r="AK5" s="59" t="s">
        <v>29</v>
      </c>
      <c r="AL5" s="60" t="s">
        <v>29</v>
      </c>
      <c r="AM5" s="60" t="s">
        <v>29</v>
      </c>
      <c r="AN5" s="58" t="s">
        <v>1120</v>
      </c>
      <c r="AO5" s="59" t="s">
        <v>470</v>
      </c>
      <c r="AP5" s="58"/>
      <c r="AQ5" s="59" t="s">
        <v>90</v>
      </c>
      <c r="AR5" s="58" t="s">
        <v>91</v>
      </c>
      <c r="AS5" s="58" t="s">
        <v>92</v>
      </c>
      <c r="AT5" s="172" t="s">
        <v>2398</v>
      </c>
      <c r="AU5" s="11">
        <v>-32.67</v>
      </c>
      <c r="AV5" s="270">
        <v>149.1</v>
      </c>
      <c r="AW5" s="59"/>
      <c r="AX5" s="277">
        <v>16.700000000000003</v>
      </c>
      <c r="AY5" s="278">
        <v>689</v>
      </c>
      <c r="AZ5" s="455">
        <f>LOG10(AY5)</f>
        <v>2.8382192219076257</v>
      </c>
      <c r="BA5" s="64" t="s">
        <v>93</v>
      </c>
      <c r="BB5" s="66" t="s">
        <v>94</v>
      </c>
      <c r="BC5" s="59"/>
      <c r="BD5" s="59"/>
      <c r="BE5" s="59"/>
      <c r="BF5" s="58"/>
      <c r="BG5" s="58"/>
      <c r="BH5" s="58"/>
      <c r="BI5" s="58" t="s">
        <v>2232</v>
      </c>
      <c r="BJ5" s="58" t="s">
        <v>12</v>
      </c>
      <c r="BK5" s="58" t="s">
        <v>1697</v>
      </c>
      <c r="BL5" s="60"/>
      <c r="BM5" s="60"/>
      <c r="BN5" s="58" t="s">
        <v>831</v>
      </c>
      <c r="BO5" s="59" t="s">
        <v>1669</v>
      </c>
      <c r="BP5" s="67" t="s">
        <v>51</v>
      </c>
      <c r="BQ5" s="59" t="s">
        <v>37</v>
      </c>
      <c r="BR5" s="68">
        <v>37.468830881286301</v>
      </c>
      <c r="BS5" s="59" t="s">
        <v>21</v>
      </c>
      <c r="BT5" s="59" t="s">
        <v>9</v>
      </c>
      <c r="BU5" s="69">
        <v>3.5421004194161014</v>
      </c>
      <c r="BV5" s="58"/>
      <c r="BW5" s="63" t="s">
        <v>26</v>
      </c>
      <c r="BX5" s="59" t="s">
        <v>27</v>
      </c>
      <c r="BY5" s="70">
        <f>BU5*SQRT(CC5)</f>
        <v>7.0842008388322029</v>
      </c>
      <c r="BZ5" s="70">
        <f t="shared" ref="BZ5:BZ10" si="0">IF(BX5="SE",BY5,BU5)</f>
        <v>7.0842008388322029</v>
      </c>
      <c r="CA5" s="59" t="s">
        <v>18</v>
      </c>
      <c r="CB5" s="59" t="s">
        <v>591</v>
      </c>
      <c r="CC5" s="59">
        <v>4</v>
      </c>
      <c r="CD5" s="59">
        <v>4</v>
      </c>
      <c r="CE5" s="67" t="s">
        <v>832</v>
      </c>
      <c r="CF5" s="58" t="s">
        <v>1121</v>
      </c>
      <c r="CG5" s="68">
        <v>43.837714442773198</v>
      </c>
      <c r="CH5" s="59" t="s">
        <v>21</v>
      </c>
      <c r="CI5" s="58">
        <v>3.1668659326108042</v>
      </c>
      <c r="CJ5" s="58"/>
      <c r="CK5" s="59">
        <f>CI5*SQRT(CM5)</f>
        <v>6.3337318652216084</v>
      </c>
      <c r="CL5" s="59">
        <f>CK5</f>
        <v>6.3337318652216084</v>
      </c>
      <c r="CM5" s="59">
        <v>4</v>
      </c>
      <c r="CN5" s="59">
        <v>4</v>
      </c>
      <c r="CO5" s="67" t="s">
        <v>832</v>
      </c>
      <c r="CP5" s="67">
        <f t="shared" ref="CP5:CP68" si="1">(BR5-CG5)/SQRT(((CC5-1)*BZ5^2+(CM5-1)*CL5^2)/(CC5+CM5-2))</f>
        <v>-0.94782787291699244</v>
      </c>
      <c r="CQ5" s="67">
        <f t="shared" ref="CQ5:CQ68" si="2">1-3/(4*(CC5+CM5-2)-1)</f>
        <v>0.86956521739130432</v>
      </c>
      <c r="CR5" s="67">
        <f>CP5*CQ5</f>
        <v>-0.82419815036260213</v>
      </c>
      <c r="CS5" s="67">
        <f t="shared" ref="CS5:CS68" si="3">(CD5+CN5)/(CD5*CN5)+CR5^2/(2*(CC5+CM5))</f>
        <v>0.54245641194132088</v>
      </c>
      <c r="CT5" s="59">
        <v>0</v>
      </c>
      <c r="CU5" s="59">
        <v>0</v>
      </c>
      <c r="CV5" s="59" t="s">
        <v>1782</v>
      </c>
      <c r="CW5" s="60">
        <v>0</v>
      </c>
      <c r="CX5" s="59">
        <v>0</v>
      </c>
      <c r="CY5" s="102">
        <v>1</v>
      </c>
      <c r="CZ5" s="102">
        <v>0</v>
      </c>
      <c r="DA5" s="102">
        <v>0</v>
      </c>
      <c r="DB5" s="102">
        <v>0</v>
      </c>
      <c r="DC5" s="102">
        <v>0</v>
      </c>
      <c r="DD5" s="60">
        <v>1</v>
      </c>
      <c r="DE5" s="60">
        <v>0</v>
      </c>
      <c r="DF5" s="60">
        <v>0</v>
      </c>
      <c r="DG5" s="60">
        <v>0</v>
      </c>
      <c r="DH5" s="60">
        <v>0</v>
      </c>
      <c r="DI5" s="60">
        <v>0</v>
      </c>
      <c r="DJ5" s="60">
        <v>0</v>
      </c>
      <c r="DK5" s="60">
        <v>0</v>
      </c>
      <c r="DL5" s="60">
        <v>0</v>
      </c>
      <c r="DM5" s="60">
        <v>0</v>
      </c>
      <c r="DN5" s="60">
        <v>0</v>
      </c>
      <c r="DO5" s="60">
        <v>0</v>
      </c>
      <c r="DP5" s="60">
        <v>0</v>
      </c>
      <c r="DQ5" s="60">
        <v>0</v>
      </c>
      <c r="DR5" s="60">
        <v>0</v>
      </c>
      <c r="DS5" s="60">
        <v>0</v>
      </c>
      <c r="DT5" s="60">
        <v>0</v>
      </c>
      <c r="DU5" s="60">
        <v>0</v>
      </c>
      <c r="DV5" s="60">
        <v>0</v>
      </c>
      <c r="DW5" s="60">
        <v>0</v>
      </c>
      <c r="DX5" s="60">
        <v>0</v>
      </c>
      <c r="DY5" s="60">
        <v>0</v>
      </c>
      <c r="DZ5" s="60">
        <v>0</v>
      </c>
      <c r="EA5" s="60">
        <v>0</v>
      </c>
      <c r="EB5" s="60">
        <v>0</v>
      </c>
      <c r="EC5" s="60">
        <v>0</v>
      </c>
      <c r="ED5" s="60">
        <v>0</v>
      </c>
      <c r="EE5" s="60">
        <v>0</v>
      </c>
      <c r="EF5" s="60">
        <v>0</v>
      </c>
      <c r="EG5" s="60">
        <v>0</v>
      </c>
      <c r="EH5" s="60">
        <v>0</v>
      </c>
      <c r="EI5" s="60">
        <v>0</v>
      </c>
      <c r="EJ5" s="60">
        <v>0</v>
      </c>
      <c r="EK5" s="60">
        <v>0</v>
      </c>
      <c r="EL5" s="60">
        <v>0</v>
      </c>
      <c r="EM5" s="60">
        <v>2</v>
      </c>
      <c r="EN5" s="60">
        <v>0</v>
      </c>
      <c r="EO5" s="60">
        <v>2</v>
      </c>
      <c r="EP5" s="60">
        <v>3</v>
      </c>
      <c r="EQ5" s="60">
        <v>6</v>
      </c>
    </row>
    <row r="6" spans="1:147" s="72" customFormat="1" ht="15" customHeight="1" x14ac:dyDescent="0.25">
      <c r="A6" s="499" t="s">
        <v>2515</v>
      </c>
      <c r="B6" s="59">
        <v>2</v>
      </c>
      <c r="C6" s="58" t="s">
        <v>85</v>
      </c>
      <c r="D6" s="62">
        <v>2003</v>
      </c>
      <c r="E6" s="63" t="s">
        <v>86</v>
      </c>
      <c r="F6" s="63" t="s">
        <v>87</v>
      </c>
      <c r="G6" s="62">
        <v>102</v>
      </c>
      <c r="H6" s="62" t="s">
        <v>88</v>
      </c>
      <c r="I6" s="64" t="s">
        <v>50</v>
      </c>
      <c r="J6" s="59">
        <v>0</v>
      </c>
      <c r="K6" s="59" t="s">
        <v>3</v>
      </c>
      <c r="L6" s="65" t="s">
        <v>77</v>
      </c>
      <c r="M6" s="59">
        <v>4</v>
      </c>
      <c r="N6" s="59">
        <v>4</v>
      </c>
      <c r="O6" s="59">
        <f t="shared" ref="O6:O92" si="4">LOG10(N6)</f>
        <v>0.6020599913279624</v>
      </c>
      <c r="P6" s="59">
        <v>2001</v>
      </c>
      <c r="Q6" s="58"/>
      <c r="R6" s="37">
        <v>1</v>
      </c>
      <c r="S6" s="37">
        <v>1</v>
      </c>
      <c r="T6" s="37">
        <v>4</v>
      </c>
      <c r="U6" s="37">
        <v>10</v>
      </c>
      <c r="V6" s="59" t="s">
        <v>591</v>
      </c>
      <c r="W6" s="59"/>
      <c r="X6" s="59" t="s">
        <v>279</v>
      </c>
      <c r="Y6" s="58"/>
      <c r="Z6" s="58" t="s">
        <v>829</v>
      </c>
      <c r="AA6" s="59" t="s">
        <v>29</v>
      </c>
      <c r="AB6" s="37" t="s">
        <v>29</v>
      </c>
      <c r="AC6" s="59" t="s">
        <v>112</v>
      </c>
      <c r="AD6" s="59">
        <v>0</v>
      </c>
      <c r="AE6" s="59" t="s">
        <v>29</v>
      </c>
      <c r="AF6" s="59" t="s">
        <v>29</v>
      </c>
      <c r="AG6" s="59" t="s">
        <v>29</v>
      </c>
      <c r="AH6" s="59" t="s">
        <v>29</v>
      </c>
      <c r="AI6" s="60" t="s">
        <v>29</v>
      </c>
      <c r="AJ6" s="59" t="s">
        <v>29</v>
      </c>
      <c r="AK6" s="59" t="s">
        <v>29</v>
      </c>
      <c r="AL6" s="60" t="s">
        <v>29</v>
      </c>
      <c r="AM6" s="60" t="s">
        <v>29</v>
      </c>
      <c r="AN6" s="58" t="s">
        <v>1120</v>
      </c>
      <c r="AO6" s="59" t="s">
        <v>470</v>
      </c>
      <c r="AP6" s="58"/>
      <c r="AQ6" s="59" t="s">
        <v>90</v>
      </c>
      <c r="AR6" s="58" t="s">
        <v>91</v>
      </c>
      <c r="AS6" s="58" t="s">
        <v>92</v>
      </c>
      <c r="AT6" s="172" t="s">
        <v>2398</v>
      </c>
      <c r="AU6" s="11">
        <v>-32.67</v>
      </c>
      <c r="AV6" s="270">
        <v>149.1</v>
      </c>
      <c r="AW6" s="59"/>
      <c r="AX6" s="277">
        <v>16.700000000000003</v>
      </c>
      <c r="AY6" s="278">
        <v>689</v>
      </c>
      <c r="AZ6" s="455">
        <f t="shared" ref="AZ6:AZ92" si="5">LOG10(AY6)</f>
        <v>2.8382192219076257</v>
      </c>
      <c r="BA6" s="64" t="s">
        <v>93</v>
      </c>
      <c r="BB6" s="66" t="s">
        <v>94</v>
      </c>
      <c r="BC6" s="59"/>
      <c r="BD6" s="59"/>
      <c r="BE6" s="59"/>
      <c r="BF6" s="58"/>
      <c r="BG6" s="58"/>
      <c r="BH6" s="58"/>
      <c r="BI6" s="58" t="s">
        <v>2232</v>
      </c>
      <c r="BJ6" s="58" t="s">
        <v>12</v>
      </c>
      <c r="BK6" s="58" t="s">
        <v>1122</v>
      </c>
      <c r="BL6" s="60"/>
      <c r="BM6" s="60"/>
      <c r="BN6" s="58" t="s">
        <v>830</v>
      </c>
      <c r="BO6" s="59" t="s">
        <v>1669</v>
      </c>
      <c r="BP6" s="67" t="s">
        <v>51</v>
      </c>
      <c r="BQ6" s="59" t="s">
        <v>37</v>
      </c>
      <c r="BR6" s="67">
        <v>26.612685953029999</v>
      </c>
      <c r="BS6" s="59" t="s">
        <v>21</v>
      </c>
      <c r="BT6" s="59" t="s">
        <v>9</v>
      </c>
      <c r="BU6" s="69">
        <v>2.1120878879310006</v>
      </c>
      <c r="BV6" s="58"/>
      <c r="BW6" s="63" t="s">
        <v>26</v>
      </c>
      <c r="BX6" s="59" t="s">
        <v>27</v>
      </c>
      <c r="BY6" s="70">
        <f>BU6*SQRT(CC6)</f>
        <v>4.2241757758620011</v>
      </c>
      <c r="BZ6" s="70">
        <f t="shared" si="0"/>
        <v>4.2241757758620011</v>
      </c>
      <c r="CA6" s="59" t="s">
        <v>18</v>
      </c>
      <c r="CB6" s="59" t="s">
        <v>591</v>
      </c>
      <c r="CC6" s="59">
        <v>4</v>
      </c>
      <c r="CD6" s="59">
        <v>4</v>
      </c>
      <c r="CE6" s="67" t="s">
        <v>832</v>
      </c>
      <c r="CF6" s="58" t="s">
        <v>1121</v>
      </c>
      <c r="CG6" s="67">
        <v>29.1374989000794</v>
      </c>
      <c r="CH6" s="59" t="s">
        <v>21</v>
      </c>
      <c r="CI6" s="58">
        <v>3.8051065228373986</v>
      </c>
      <c r="CJ6" s="58"/>
      <c r="CK6" s="59">
        <f>CI6*SQRT(CM6)</f>
        <v>7.6102130456747972</v>
      </c>
      <c r="CL6" s="59">
        <f>CK6</f>
        <v>7.6102130456747972</v>
      </c>
      <c r="CM6" s="59">
        <v>4</v>
      </c>
      <c r="CN6" s="59">
        <v>4</v>
      </c>
      <c r="CO6" s="67" t="s">
        <v>832</v>
      </c>
      <c r="CP6" s="67">
        <f t="shared" si="1"/>
        <v>-0.41022968107725705</v>
      </c>
      <c r="CQ6" s="67">
        <f t="shared" si="2"/>
        <v>0.86956521739130432</v>
      </c>
      <c r="CR6" s="67">
        <f t="shared" ref="CR6:CR92" si="6">CP6*CQ6</f>
        <v>-0.35672146180631048</v>
      </c>
      <c r="CS6" s="67">
        <f t="shared" si="3"/>
        <v>0.50795313758207694</v>
      </c>
      <c r="CT6" s="59">
        <v>0</v>
      </c>
      <c r="CU6" s="59">
        <v>0</v>
      </c>
      <c r="CV6" s="59" t="s">
        <v>1782</v>
      </c>
      <c r="CW6" s="60">
        <v>0</v>
      </c>
      <c r="CX6" s="59">
        <v>0</v>
      </c>
      <c r="CY6" s="102">
        <v>1</v>
      </c>
      <c r="CZ6" s="102">
        <v>0</v>
      </c>
      <c r="DA6" s="102">
        <v>0</v>
      </c>
      <c r="DB6" s="102">
        <v>0</v>
      </c>
      <c r="DC6" s="102">
        <v>0</v>
      </c>
      <c r="DD6" s="60">
        <v>0</v>
      </c>
      <c r="DE6" s="60">
        <v>0</v>
      </c>
      <c r="DF6" s="60">
        <v>0</v>
      </c>
      <c r="DG6" s="60">
        <v>0</v>
      </c>
      <c r="DH6" s="60">
        <v>0</v>
      </c>
      <c r="DI6" s="60">
        <v>0</v>
      </c>
      <c r="DJ6" s="60">
        <v>0</v>
      </c>
      <c r="DK6" s="60">
        <v>0</v>
      </c>
      <c r="DL6" s="60">
        <v>0</v>
      </c>
      <c r="DM6" s="60">
        <v>0</v>
      </c>
      <c r="DN6" s="60">
        <v>0</v>
      </c>
      <c r="DO6" s="60">
        <v>0</v>
      </c>
      <c r="DP6" s="60">
        <v>0</v>
      </c>
      <c r="DQ6" s="60">
        <v>0</v>
      </c>
      <c r="DR6" s="60">
        <v>0</v>
      </c>
      <c r="DS6" s="60">
        <v>0</v>
      </c>
      <c r="DT6" s="60">
        <v>0</v>
      </c>
      <c r="DU6" s="60">
        <v>0</v>
      </c>
      <c r="DV6" s="60">
        <v>0</v>
      </c>
      <c r="DW6" s="60">
        <v>0</v>
      </c>
      <c r="DX6" s="60">
        <v>0</v>
      </c>
      <c r="DY6" s="60">
        <v>0</v>
      </c>
      <c r="DZ6" s="60">
        <v>0</v>
      </c>
      <c r="EA6" s="60">
        <v>0</v>
      </c>
      <c r="EB6" s="60">
        <v>2</v>
      </c>
      <c r="EC6" s="60">
        <v>0</v>
      </c>
      <c r="ED6" s="60">
        <v>0</v>
      </c>
      <c r="EE6" s="60">
        <v>0</v>
      </c>
      <c r="EF6" s="60">
        <v>0</v>
      </c>
      <c r="EG6" s="60">
        <v>0</v>
      </c>
      <c r="EH6" s="60">
        <v>0</v>
      </c>
      <c r="EI6" s="60">
        <v>0</v>
      </c>
      <c r="EJ6" s="60">
        <v>0</v>
      </c>
      <c r="EK6" s="60">
        <v>0</v>
      </c>
      <c r="EL6" s="60">
        <v>0</v>
      </c>
      <c r="EM6" s="60">
        <v>2</v>
      </c>
      <c r="EN6" s="60">
        <v>0</v>
      </c>
      <c r="EO6" s="60">
        <v>2</v>
      </c>
      <c r="EP6" s="60">
        <v>3</v>
      </c>
      <c r="EQ6" s="60">
        <v>6</v>
      </c>
    </row>
    <row r="7" spans="1:147" s="82" customFormat="1" ht="15" customHeight="1" x14ac:dyDescent="0.25">
      <c r="A7" s="6" t="s">
        <v>2516</v>
      </c>
      <c r="B7" s="77">
        <v>1</v>
      </c>
      <c r="C7" s="108" t="s">
        <v>820</v>
      </c>
      <c r="D7" s="76">
        <v>1984</v>
      </c>
      <c r="E7" s="108" t="s">
        <v>821</v>
      </c>
      <c r="F7" s="108" t="s">
        <v>478</v>
      </c>
      <c r="G7" s="76">
        <v>7</v>
      </c>
      <c r="H7" s="76" t="s">
        <v>822</v>
      </c>
      <c r="I7" s="75" t="s">
        <v>50</v>
      </c>
      <c r="J7" s="59">
        <v>0</v>
      </c>
      <c r="K7" s="76" t="s">
        <v>3</v>
      </c>
      <c r="L7" s="76" t="s">
        <v>77</v>
      </c>
      <c r="M7" s="231" t="s">
        <v>1969</v>
      </c>
      <c r="N7" s="76">
        <v>15</v>
      </c>
      <c r="O7" s="59">
        <f t="shared" si="4"/>
        <v>1.1760912590556813</v>
      </c>
      <c r="P7" s="76" t="s">
        <v>1052</v>
      </c>
      <c r="R7" s="77">
        <v>1</v>
      </c>
      <c r="S7" s="77">
        <v>17</v>
      </c>
      <c r="T7" s="77" t="s">
        <v>1053</v>
      </c>
      <c r="U7" s="77"/>
      <c r="V7" s="76" t="s">
        <v>1051</v>
      </c>
      <c r="W7" s="76"/>
      <c r="X7" s="77" t="s">
        <v>1054</v>
      </c>
      <c r="Z7" s="95" t="s">
        <v>538</v>
      </c>
      <c r="AA7" s="77" t="s">
        <v>29</v>
      </c>
      <c r="AB7" s="77" t="s">
        <v>29</v>
      </c>
      <c r="AC7" s="77" t="s">
        <v>112</v>
      </c>
      <c r="AD7" s="77">
        <v>0</v>
      </c>
      <c r="AE7" s="77" t="s">
        <v>29</v>
      </c>
      <c r="AF7" s="77" t="s">
        <v>29</v>
      </c>
      <c r="AG7" s="77" t="s">
        <v>29</v>
      </c>
      <c r="AH7" s="77" t="s">
        <v>29</v>
      </c>
      <c r="AI7" s="60" t="s">
        <v>29</v>
      </c>
      <c r="AJ7" s="59" t="s">
        <v>29</v>
      </c>
      <c r="AK7" s="59" t="s">
        <v>29</v>
      </c>
      <c r="AL7" s="60" t="s">
        <v>29</v>
      </c>
      <c r="AM7" s="60" t="s">
        <v>29</v>
      </c>
      <c r="AN7" s="78" t="s">
        <v>1795</v>
      </c>
      <c r="AO7" s="77" t="s">
        <v>571</v>
      </c>
      <c r="AP7" s="78" t="s">
        <v>1055</v>
      </c>
      <c r="AQ7" s="77" t="s">
        <v>147</v>
      </c>
      <c r="AR7" s="81" t="s">
        <v>1766</v>
      </c>
      <c r="AS7" s="108" t="s">
        <v>1756</v>
      </c>
      <c r="AT7" s="228" t="s">
        <v>2399</v>
      </c>
      <c r="AU7" s="11">
        <v>-38.5</v>
      </c>
      <c r="AV7" s="5">
        <v>177</v>
      </c>
      <c r="AW7" s="76" t="s">
        <v>1757</v>
      </c>
      <c r="AX7" s="277">
        <v>11.116666666666667</v>
      </c>
      <c r="AY7" s="278">
        <v>1663</v>
      </c>
      <c r="AZ7" s="455">
        <f t="shared" si="5"/>
        <v>3.2208922492195193</v>
      </c>
      <c r="BA7" s="187" t="s">
        <v>1751</v>
      </c>
      <c r="BB7" s="108" t="s">
        <v>1516</v>
      </c>
      <c r="BC7" s="77"/>
      <c r="BD7" s="77"/>
      <c r="BE7" s="77"/>
      <c r="BI7" s="58" t="s">
        <v>2232</v>
      </c>
      <c r="BJ7" s="82" t="s">
        <v>12</v>
      </c>
      <c r="BK7" s="82" t="s">
        <v>170</v>
      </c>
      <c r="BL7" s="77"/>
      <c r="BM7" s="77"/>
      <c r="BN7" s="82" t="s">
        <v>1056</v>
      </c>
      <c r="BO7" s="77" t="s">
        <v>1673</v>
      </c>
      <c r="BP7" s="67" t="s">
        <v>51</v>
      </c>
      <c r="BQ7" s="77" t="s">
        <v>633</v>
      </c>
      <c r="BR7" s="82">
        <v>1.6</v>
      </c>
      <c r="BS7" s="77" t="s">
        <v>21</v>
      </c>
      <c r="BT7" s="77" t="s">
        <v>2054</v>
      </c>
      <c r="BU7" s="140">
        <v>1.24</v>
      </c>
      <c r="BW7" s="79" t="s">
        <v>26</v>
      </c>
      <c r="BX7" s="77" t="s">
        <v>67</v>
      </c>
      <c r="BY7" s="80"/>
      <c r="BZ7" s="80">
        <f t="shared" si="0"/>
        <v>1.24</v>
      </c>
      <c r="CA7" s="77" t="s">
        <v>57</v>
      </c>
      <c r="CB7" s="77" t="s">
        <v>1051</v>
      </c>
      <c r="CC7" s="77">
        <v>17</v>
      </c>
      <c r="CD7" s="77">
        <v>17</v>
      </c>
      <c r="CF7" s="78" t="s">
        <v>1584</v>
      </c>
      <c r="CG7" s="82">
        <v>3.8</v>
      </c>
      <c r="CH7" s="77" t="s">
        <v>21</v>
      </c>
      <c r="CI7" s="82">
        <v>2.87</v>
      </c>
      <c r="CL7" s="77">
        <f>IF(BX7="SE",CK7,CI7)</f>
        <v>2.87</v>
      </c>
      <c r="CM7" s="77">
        <v>17</v>
      </c>
      <c r="CN7" s="77">
        <v>17</v>
      </c>
      <c r="CP7" s="67">
        <f t="shared" si="1"/>
        <v>-0.99515425251106615</v>
      </c>
      <c r="CQ7" s="67">
        <f t="shared" si="2"/>
        <v>0.97637795275590555</v>
      </c>
      <c r="CR7" s="67">
        <f t="shared" si="6"/>
        <v>-0.97164667174308827</v>
      </c>
      <c r="CS7" s="67">
        <f t="shared" si="3"/>
        <v>0.13153084198102089</v>
      </c>
      <c r="CT7" s="59">
        <v>0</v>
      </c>
      <c r="CU7" s="77">
        <v>0</v>
      </c>
      <c r="CV7" s="77" t="s">
        <v>1782</v>
      </c>
      <c r="CW7" s="77">
        <v>0</v>
      </c>
      <c r="CX7" s="77">
        <v>0</v>
      </c>
      <c r="CY7" s="74">
        <v>1</v>
      </c>
      <c r="CZ7" s="74">
        <v>0</v>
      </c>
      <c r="DA7" s="74">
        <v>0</v>
      </c>
      <c r="DB7" s="74">
        <v>0</v>
      </c>
      <c r="DC7" s="74">
        <v>0</v>
      </c>
      <c r="DD7" s="77">
        <v>0</v>
      </c>
      <c r="DE7" s="60">
        <v>0</v>
      </c>
      <c r="DF7" s="60">
        <v>4</v>
      </c>
      <c r="DG7" s="60">
        <v>0</v>
      </c>
      <c r="DH7" s="60">
        <v>0</v>
      </c>
      <c r="DI7" s="60">
        <v>0</v>
      </c>
      <c r="DJ7" s="60">
        <v>0</v>
      </c>
      <c r="DK7" s="60">
        <v>0</v>
      </c>
      <c r="DL7" s="74">
        <v>0</v>
      </c>
      <c r="DM7" s="74">
        <v>0</v>
      </c>
      <c r="DN7" s="74">
        <v>0</v>
      </c>
      <c r="DO7" s="77">
        <v>0</v>
      </c>
      <c r="DP7" s="77">
        <v>0</v>
      </c>
      <c r="DQ7" s="77">
        <v>0</v>
      </c>
      <c r="DR7" s="77">
        <v>0</v>
      </c>
      <c r="DS7" s="77">
        <v>0</v>
      </c>
      <c r="DT7" s="77">
        <v>0</v>
      </c>
      <c r="DU7" s="77">
        <v>0</v>
      </c>
      <c r="DV7" s="77">
        <v>0</v>
      </c>
      <c r="DW7" s="77">
        <v>0</v>
      </c>
      <c r="DX7" s="77">
        <v>0</v>
      </c>
      <c r="DY7" s="77">
        <v>0</v>
      </c>
      <c r="DZ7" s="77">
        <v>0</v>
      </c>
      <c r="EA7" s="77">
        <v>0</v>
      </c>
      <c r="EB7" s="77">
        <v>0</v>
      </c>
      <c r="EC7" s="77">
        <v>0</v>
      </c>
      <c r="ED7" s="77">
        <v>0</v>
      </c>
      <c r="EE7" s="77">
        <v>0</v>
      </c>
      <c r="EF7" s="77">
        <v>0</v>
      </c>
      <c r="EG7" s="77">
        <v>0</v>
      </c>
      <c r="EH7" s="77">
        <v>0</v>
      </c>
      <c r="EI7" s="77">
        <v>0</v>
      </c>
      <c r="EJ7" s="77">
        <v>0</v>
      </c>
      <c r="EK7" s="77">
        <v>0</v>
      </c>
      <c r="EL7" s="77">
        <v>0</v>
      </c>
      <c r="EM7" s="77">
        <v>1</v>
      </c>
      <c r="EN7" s="77">
        <v>0</v>
      </c>
      <c r="EO7" s="77">
        <v>1</v>
      </c>
      <c r="EP7" s="60">
        <v>3</v>
      </c>
      <c r="EQ7" s="77">
        <v>4</v>
      </c>
    </row>
    <row r="8" spans="1:147" s="82" customFormat="1" ht="15" customHeight="1" x14ac:dyDescent="0.25">
      <c r="A8" s="6" t="s">
        <v>2516</v>
      </c>
      <c r="B8" s="77">
        <v>2</v>
      </c>
      <c r="C8" s="108" t="s">
        <v>820</v>
      </c>
      <c r="D8" s="76">
        <v>1984</v>
      </c>
      <c r="E8" s="108" t="s">
        <v>821</v>
      </c>
      <c r="F8" s="108" t="s">
        <v>478</v>
      </c>
      <c r="G8" s="76">
        <v>7</v>
      </c>
      <c r="H8" s="76" t="s">
        <v>822</v>
      </c>
      <c r="I8" s="75" t="s">
        <v>50</v>
      </c>
      <c r="J8" s="59">
        <v>0</v>
      </c>
      <c r="K8" s="76" t="s">
        <v>3</v>
      </c>
      <c r="L8" s="76" t="s">
        <v>77</v>
      </c>
      <c r="M8" s="231" t="s">
        <v>1969</v>
      </c>
      <c r="N8" s="76">
        <v>15</v>
      </c>
      <c r="O8" s="59">
        <f t="shared" si="4"/>
        <v>1.1760912590556813</v>
      </c>
      <c r="P8" s="76" t="s">
        <v>1052</v>
      </c>
      <c r="R8" s="77">
        <v>1</v>
      </c>
      <c r="S8" s="77">
        <v>17</v>
      </c>
      <c r="T8" s="77" t="s">
        <v>1053</v>
      </c>
      <c r="U8" s="77"/>
      <c r="V8" s="76" t="s">
        <v>1051</v>
      </c>
      <c r="W8" s="76"/>
      <c r="X8" s="77" t="s">
        <v>1054</v>
      </c>
      <c r="Z8" s="95" t="s">
        <v>538</v>
      </c>
      <c r="AA8" s="77" t="s">
        <v>29</v>
      </c>
      <c r="AB8" s="77" t="s">
        <v>29</v>
      </c>
      <c r="AC8" s="77" t="s">
        <v>112</v>
      </c>
      <c r="AD8" s="77">
        <v>0</v>
      </c>
      <c r="AE8" s="77" t="s">
        <v>29</v>
      </c>
      <c r="AF8" s="77" t="s">
        <v>29</v>
      </c>
      <c r="AG8" s="77" t="s">
        <v>29</v>
      </c>
      <c r="AH8" s="77" t="s">
        <v>29</v>
      </c>
      <c r="AI8" s="60" t="s">
        <v>29</v>
      </c>
      <c r="AJ8" s="59" t="s">
        <v>29</v>
      </c>
      <c r="AK8" s="59" t="s">
        <v>29</v>
      </c>
      <c r="AL8" s="60" t="s">
        <v>29</v>
      </c>
      <c r="AM8" s="60" t="s">
        <v>29</v>
      </c>
      <c r="AN8" s="78" t="s">
        <v>1795</v>
      </c>
      <c r="AO8" s="77" t="s">
        <v>571</v>
      </c>
      <c r="AP8" s="78" t="s">
        <v>1055</v>
      </c>
      <c r="AQ8" s="77" t="s">
        <v>147</v>
      </c>
      <c r="AR8" s="81" t="s">
        <v>1766</v>
      </c>
      <c r="AS8" s="108" t="s">
        <v>1756</v>
      </c>
      <c r="AT8" s="228" t="s">
        <v>2399</v>
      </c>
      <c r="AU8" s="11">
        <v>-38.5</v>
      </c>
      <c r="AV8" s="5">
        <v>177</v>
      </c>
      <c r="AW8" s="76" t="s">
        <v>1757</v>
      </c>
      <c r="AX8" s="277">
        <v>11.116666666666667</v>
      </c>
      <c r="AY8" s="278">
        <v>1663</v>
      </c>
      <c r="AZ8" s="455">
        <f t="shared" si="5"/>
        <v>3.2208922492195193</v>
      </c>
      <c r="BA8" s="187" t="s">
        <v>1751</v>
      </c>
      <c r="BB8" s="108" t="s">
        <v>1516</v>
      </c>
      <c r="BC8" s="77"/>
      <c r="BD8" s="77"/>
      <c r="BE8" s="77"/>
      <c r="BI8" s="58" t="s">
        <v>2232</v>
      </c>
      <c r="BJ8" s="82" t="s">
        <v>12</v>
      </c>
      <c r="BK8" s="82" t="s">
        <v>170</v>
      </c>
      <c r="BL8" s="77"/>
      <c r="BM8" s="77"/>
      <c r="BN8" s="82" t="s">
        <v>1057</v>
      </c>
      <c r="BO8" s="77" t="s">
        <v>1670</v>
      </c>
      <c r="BP8" s="67" t="s">
        <v>51</v>
      </c>
      <c r="BQ8" s="77" t="s">
        <v>633</v>
      </c>
      <c r="BR8" s="82">
        <v>3.2</v>
      </c>
      <c r="BS8" s="77" t="s">
        <v>21</v>
      </c>
      <c r="BT8" s="77" t="s">
        <v>2054</v>
      </c>
      <c r="BU8" s="140">
        <v>2.8</v>
      </c>
      <c r="BW8" s="79" t="s">
        <v>26</v>
      </c>
      <c r="BX8" s="77" t="s">
        <v>67</v>
      </c>
      <c r="BY8" s="80"/>
      <c r="BZ8" s="80">
        <f t="shared" si="0"/>
        <v>2.8</v>
      </c>
      <c r="CA8" s="77" t="s">
        <v>57</v>
      </c>
      <c r="CB8" s="77" t="s">
        <v>1051</v>
      </c>
      <c r="CC8" s="77">
        <v>17</v>
      </c>
      <c r="CD8" s="77">
        <v>17</v>
      </c>
      <c r="CF8" s="78" t="s">
        <v>1584</v>
      </c>
      <c r="CG8" s="82">
        <v>12.8</v>
      </c>
      <c r="CH8" s="77" t="s">
        <v>21</v>
      </c>
      <c r="CI8" s="82">
        <v>6.35</v>
      </c>
      <c r="CL8" s="77">
        <f>IF(BX8="SE",CK8,CI8)</f>
        <v>6.35</v>
      </c>
      <c r="CM8" s="77">
        <v>17</v>
      </c>
      <c r="CN8" s="77">
        <v>17</v>
      </c>
      <c r="CP8" s="67">
        <f t="shared" si="1"/>
        <v>-1.9562831752907794</v>
      </c>
      <c r="CQ8" s="67">
        <f t="shared" si="2"/>
        <v>0.97637795275590555</v>
      </c>
      <c r="CR8" s="67">
        <f t="shared" si="6"/>
        <v>-1.9100717617012335</v>
      </c>
      <c r="CS8" s="67">
        <f t="shared" si="3"/>
        <v>0.17129961963012433</v>
      </c>
      <c r="CT8" s="59">
        <v>0</v>
      </c>
      <c r="CU8" s="77">
        <v>0</v>
      </c>
      <c r="CV8" s="77" t="s">
        <v>1782</v>
      </c>
      <c r="CW8" s="77">
        <v>0</v>
      </c>
      <c r="CX8" s="77">
        <v>0</v>
      </c>
      <c r="CY8" s="74">
        <v>1</v>
      </c>
      <c r="CZ8" s="74">
        <v>0</v>
      </c>
      <c r="DA8" s="74">
        <v>0</v>
      </c>
      <c r="DB8" s="74">
        <v>0</v>
      </c>
      <c r="DC8" s="74">
        <v>0</v>
      </c>
      <c r="DD8" s="77">
        <v>0</v>
      </c>
      <c r="DE8" s="60">
        <v>0</v>
      </c>
      <c r="DF8" s="60">
        <v>4</v>
      </c>
      <c r="DG8" s="60">
        <v>1</v>
      </c>
      <c r="DH8" s="60">
        <v>0</v>
      </c>
      <c r="DI8" s="60">
        <v>0</v>
      </c>
      <c r="DJ8" s="60">
        <v>0</v>
      </c>
      <c r="DK8" s="60">
        <v>0</v>
      </c>
      <c r="DL8" s="74">
        <v>0</v>
      </c>
      <c r="DM8" s="74">
        <v>0</v>
      </c>
      <c r="DN8" s="74">
        <v>0</v>
      </c>
      <c r="DO8" s="77">
        <v>0</v>
      </c>
      <c r="DP8" s="77">
        <v>0</v>
      </c>
      <c r="DQ8" s="77">
        <v>0</v>
      </c>
      <c r="DR8" s="77">
        <v>0</v>
      </c>
      <c r="DS8" s="77">
        <v>0</v>
      </c>
      <c r="DT8" s="77">
        <v>0</v>
      </c>
      <c r="DU8" s="77">
        <v>0</v>
      </c>
      <c r="DV8" s="77">
        <v>0</v>
      </c>
      <c r="DW8" s="77">
        <v>0</v>
      </c>
      <c r="DX8" s="77">
        <v>0</v>
      </c>
      <c r="DY8" s="77">
        <v>0</v>
      </c>
      <c r="DZ8" s="77">
        <v>0</v>
      </c>
      <c r="EA8" s="77">
        <v>0</v>
      </c>
      <c r="EB8" s="77">
        <v>0</v>
      </c>
      <c r="EC8" s="77">
        <v>0</v>
      </c>
      <c r="ED8" s="77">
        <v>0</v>
      </c>
      <c r="EE8" s="77">
        <v>0</v>
      </c>
      <c r="EF8" s="77">
        <v>0</v>
      </c>
      <c r="EG8" s="77">
        <v>0</v>
      </c>
      <c r="EH8" s="77">
        <v>0</v>
      </c>
      <c r="EI8" s="77">
        <v>0</v>
      </c>
      <c r="EJ8" s="77">
        <v>0</v>
      </c>
      <c r="EK8" s="77">
        <v>0</v>
      </c>
      <c r="EL8" s="77">
        <v>0</v>
      </c>
      <c r="EM8" s="77">
        <v>1</v>
      </c>
      <c r="EN8" s="77">
        <v>0</v>
      </c>
      <c r="EO8" s="77">
        <v>1</v>
      </c>
      <c r="EP8" s="60">
        <v>3</v>
      </c>
      <c r="EQ8" s="77">
        <v>4</v>
      </c>
    </row>
    <row r="9" spans="1:147" s="78" customFormat="1" ht="15" customHeight="1" x14ac:dyDescent="0.25">
      <c r="A9" s="6" t="s">
        <v>2516</v>
      </c>
      <c r="B9" s="77">
        <v>3</v>
      </c>
      <c r="C9" s="108" t="s">
        <v>820</v>
      </c>
      <c r="D9" s="76">
        <v>1984</v>
      </c>
      <c r="E9" s="108" t="s">
        <v>821</v>
      </c>
      <c r="F9" s="108" t="s">
        <v>478</v>
      </c>
      <c r="G9" s="76">
        <v>7</v>
      </c>
      <c r="H9" s="76" t="s">
        <v>822</v>
      </c>
      <c r="I9" s="75" t="s">
        <v>50</v>
      </c>
      <c r="J9" s="59">
        <v>0</v>
      </c>
      <c r="K9" s="76" t="s">
        <v>3</v>
      </c>
      <c r="L9" s="76" t="s">
        <v>77</v>
      </c>
      <c r="M9" s="231" t="s">
        <v>1969</v>
      </c>
      <c r="N9" s="76">
        <v>15</v>
      </c>
      <c r="O9" s="59">
        <f t="shared" si="4"/>
        <v>1.1760912590556813</v>
      </c>
      <c r="P9" s="76" t="s">
        <v>1052</v>
      </c>
      <c r="Q9" s="82"/>
      <c r="R9" s="77">
        <v>1</v>
      </c>
      <c r="S9" s="77">
        <v>17</v>
      </c>
      <c r="T9" s="77" t="s">
        <v>1053</v>
      </c>
      <c r="U9" s="77" t="s">
        <v>1058</v>
      </c>
      <c r="V9" s="76" t="s">
        <v>1051</v>
      </c>
      <c r="W9" s="76"/>
      <c r="X9" s="77" t="s">
        <v>279</v>
      </c>
      <c r="Y9" s="82"/>
      <c r="Z9" s="95" t="s">
        <v>538</v>
      </c>
      <c r="AA9" s="77" t="s">
        <v>29</v>
      </c>
      <c r="AB9" s="77" t="s">
        <v>29</v>
      </c>
      <c r="AC9" s="77" t="s">
        <v>112</v>
      </c>
      <c r="AD9" s="77">
        <v>0</v>
      </c>
      <c r="AE9" s="77" t="s">
        <v>29</v>
      </c>
      <c r="AF9" s="77" t="s">
        <v>29</v>
      </c>
      <c r="AG9" s="77" t="s">
        <v>29</v>
      </c>
      <c r="AH9" s="77" t="s">
        <v>29</v>
      </c>
      <c r="AI9" s="60" t="s">
        <v>29</v>
      </c>
      <c r="AJ9" s="59" t="s">
        <v>29</v>
      </c>
      <c r="AK9" s="59" t="s">
        <v>29</v>
      </c>
      <c r="AL9" s="60" t="s">
        <v>29</v>
      </c>
      <c r="AM9" s="60" t="s">
        <v>29</v>
      </c>
      <c r="AN9" s="78" t="s">
        <v>1795</v>
      </c>
      <c r="AO9" s="77" t="s">
        <v>571</v>
      </c>
      <c r="AP9" s="78" t="s">
        <v>1055</v>
      </c>
      <c r="AQ9" s="77" t="s">
        <v>147</v>
      </c>
      <c r="AR9" s="81" t="s">
        <v>1766</v>
      </c>
      <c r="AS9" s="108" t="s">
        <v>1756</v>
      </c>
      <c r="AT9" s="228" t="s">
        <v>2399</v>
      </c>
      <c r="AU9" s="11">
        <v>-38.5</v>
      </c>
      <c r="AV9" s="5">
        <v>177</v>
      </c>
      <c r="AW9" s="76" t="s">
        <v>1757</v>
      </c>
      <c r="AX9" s="277">
        <v>11.116666666666667</v>
      </c>
      <c r="AY9" s="278">
        <v>1663</v>
      </c>
      <c r="AZ9" s="455">
        <f t="shared" si="5"/>
        <v>3.2208922492195193</v>
      </c>
      <c r="BA9" s="187" t="s">
        <v>1751</v>
      </c>
      <c r="BB9" s="108" t="s">
        <v>1516</v>
      </c>
      <c r="BC9" s="77"/>
      <c r="BD9" s="77"/>
      <c r="BE9" s="77"/>
      <c r="BF9" s="82"/>
      <c r="BG9" s="82"/>
      <c r="BH9" s="82"/>
      <c r="BI9" s="58" t="s">
        <v>2232</v>
      </c>
      <c r="BJ9" s="82" t="s">
        <v>12</v>
      </c>
      <c r="BK9" s="82" t="s">
        <v>1717</v>
      </c>
      <c r="BL9" s="77"/>
      <c r="BM9" s="77"/>
      <c r="BN9" s="82" t="s">
        <v>1059</v>
      </c>
      <c r="BO9" s="94" t="s">
        <v>1682</v>
      </c>
      <c r="BP9" s="67" t="s">
        <v>51</v>
      </c>
      <c r="BQ9" s="77" t="s">
        <v>633</v>
      </c>
      <c r="BR9" s="82">
        <v>54.2</v>
      </c>
      <c r="BS9" s="77" t="s">
        <v>21</v>
      </c>
      <c r="BT9" s="77" t="s">
        <v>2054</v>
      </c>
      <c r="BU9" s="140">
        <v>15.9</v>
      </c>
      <c r="BV9" s="82"/>
      <c r="BW9" s="79" t="s">
        <v>26</v>
      </c>
      <c r="BX9" s="77" t="s">
        <v>67</v>
      </c>
      <c r="BY9" s="80"/>
      <c r="BZ9" s="80">
        <f t="shared" si="0"/>
        <v>15.9</v>
      </c>
      <c r="CA9" s="77" t="s">
        <v>57</v>
      </c>
      <c r="CB9" s="77" t="s">
        <v>1051</v>
      </c>
      <c r="CC9" s="77">
        <v>17</v>
      </c>
      <c r="CD9" s="77">
        <v>17</v>
      </c>
      <c r="CE9" s="82"/>
      <c r="CF9" s="78" t="s">
        <v>1584</v>
      </c>
      <c r="CG9" s="82">
        <v>51.4</v>
      </c>
      <c r="CH9" s="77" t="s">
        <v>21</v>
      </c>
      <c r="CI9" s="82">
        <v>19.7</v>
      </c>
      <c r="CJ9" s="82"/>
      <c r="CK9" s="82"/>
      <c r="CL9" s="77">
        <f>IF(BX9="SE",CK9,CI9)</f>
        <v>19.7</v>
      </c>
      <c r="CM9" s="77">
        <v>17</v>
      </c>
      <c r="CN9" s="77">
        <v>17</v>
      </c>
      <c r="CO9" s="82"/>
      <c r="CP9" s="67">
        <f t="shared" si="1"/>
        <v>0.15641481789354353</v>
      </c>
      <c r="CQ9" s="67">
        <f t="shared" si="2"/>
        <v>0.97637795275590555</v>
      </c>
      <c r="CR9" s="67">
        <f t="shared" si="6"/>
        <v>0.15271997967558582</v>
      </c>
      <c r="CS9" s="67">
        <f t="shared" si="3"/>
        <v>0.11799004988517811</v>
      </c>
      <c r="CT9" s="59">
        <v>0</v>
      </c>
      <c r="CU9" s="77">
        <v>0</v>
      </c>
      <c r="CV9" s="77" t="s">
        <v>1782</v>
      </c>
      <c r="CW9" s="77">
        <v>1</v>
      </c>
      <c r="CX9" s="77">
        <v>0</v>
      </c>
      <c r="CY9" s="74">
        <v>1</v>
      </c>
      <c r="CZ9" s="74">
        <v>0</v>
      </c>
      <c r="DA9" s="74">
        <v>0</v>
      </c>
      <c r="DB9" s="74">
        <v>0</v>
      </c>
      <c r="DC9" s="74">
        <v>0</v>
      </c>
      <c r="DD9" s="77">
        <v>0</v>
      </c>
      <c r="DE9" s="60">
        <v>0</v>
      </c>
      <c r="DF9" s="60">
        <v>0</v>
      </c>
      <c r="DG9" s="60">
        <v>0</v>
      </c>
      <c r="DH9" s="60">
        <v>0</v>
      </c>
      <c r="DI9" s="60">
        <v>0</v>
      </c>
      <c r="DJ9" s="60">
        <v>0</v>
      </c>
      <c r="DK9" s="60">
        <v>0</v>
      </c>
      <c r="DL9" s="74">
        <v>0</v>
      </c>
      <c r="DM9" s="74">
        <v>0</v>
      </c>
      <c r="DN9" s="74">
        <v>0</v>
      </c>
      <c r="DO9" s="77">
        <v>0</v>
      </c>
      <c r="DP9" s="77">
        <v>0</v>
      </c>
      <c r="DQ9" s="77">
        <v>0</v>
      </c>
      <c r="DR9" s="77">
        <v>0</v>
      </c>
      <c r="DS9" s="77">
        <v>0</v>
      </c>
      <c r="DT9" s="77">
        <v>0</v>
      </c>
      <c r="DU9" s="77">
        <v>0</v>
      </c>
      <c r="DV9" s="77">
        <v>0</v>
      </c>
      <c r="DW9" s="77">
        <v>0</v>
      </c>
      <c r="DX9" s="77">
        <v>0</v>
      </c>
      <c r="DY9" s="77">
        <v>0</v>
      </c>
      <c r="DZ9" s="77">
        <v>0</v>
      </c>
      <c r="EA9" s="77">
        <v>0</v>
      </c>
      <c r="EB9" s="77">
        <v>0</v>
      </c>
      <c r="EC9" s="77">
        <v>0</v>
      </c>
      <c r="ED9" s="77">
        <v>0</v>
      </c>
      <c r="EE9" s="77">
        <v>0</v>
      </c>
      <c r="EF9" s="77">
        <v>0</v>
      </c>
      <c r="EG9" s="77">
        <v>0</v>
      </c>
      <c r="EH9" s="77">
        <v>0</v>
      </c>
      <c r="EI9" s="77">
        <v>0</v>
      </c>
      <c r="EJ9" s="77">
        <v>0</v>
      </c>
      <c r="EK9" s="77">
        <v>0</v>
      </c>
      <c r="EL9" s="77">
        <v>0</v>
      </c>
      <c r="EM9" s="77">
        <v>1</v>
      </c>
      <c r="EN9" s="77">
        <v>0</v>
      </c>
      <c r="EO9" s="77">
        <v>1</v>
      </c>
      <c r="EP9" s="60">
        <v>3</v>
      </c>
      <c r="EQ9" s="77">
        <v>4</v>
      </c>
    </row>
    <row r="10" spans="1:147" s="78" customFormat="1" ht="15" customHeight="1" x14ac:dyDescent="0.25">
      <c r="A10" s="6" t="s">
        <v>2516</v>
      </c>
      <c r="B10" s="77">
        <v>4</v>
      </c>
      <c r="C10" s="108" t="s">
        <v>820</v>
      </c>
      <c r="D10" s="76">
        <v>1984</v>
      </c>
      <c r="E10" s="108" t="s">
        <v>821</v>
      </c>
      <c r="F10" s="108" t="s">
        <v>478</v>
      </c>
      <c r="G10" s="76">
        <v>7</v>
      </c>
      <c r="H10" s="76" t="s">
        <v>822</v>
      </c>
      <c r="I10" s="75" t="s">
        <v>50</v>
      </c>
      <c r="J10" s="59">
        <v>0</v>
      </c>
      <c r="K10" s="76" t="s">
        <v>3</v>
      </c>
      <c r="L10" s="76" t="s">
        <v>77</v>
      </c>
      <c r="M10" s="231" t="s">
        <v>1969</v>
      </c>
      <c r="N10" s="76">
        <v>15</v>
      </c>
      <c r="O10" s="59">
        <f t="shared" si="4"/>
        <v>1.1760912590556813</v>
      </c>
      <c r="P10" s="76" t="s">
        <v>1052</v>
      </c>
      <c r="Q10" s="82"/>
      <c r="R10" s="77">
        <v>1</v>
      </c>
      <c r="S10" s="77">
        <v>17</v>
      </c>
      <c r="T10" s="77" t="s">
        <v>1053</v>
      </c>
      <c r="U10" s="77" t="s">
        <v>1058</v>
      </c>
      <c r="V10" s="76" t="s">
        <v>1051</v>
      </c>
      <c r="W10" s="76"/>
      <c r="X10" s="77" t="s">
        <v>279</v>
      </c>
      <c r="Y10" s="82"/>
      <c r="Z10" s="95" t="s">
        <v>538</v>
      </c>
      <c r="AA10" s="77" t="s">
        <v>29</v>
      </c>
      <c r="AB10" s="77" t="s">
        <v>29</v>
      </c>
      <c r="AC10" s="77" t="s">
        <v>112</v>
      </c>
      <c r="AD10" s="77">
        <v>0</v>
      </c>
      <c r="AE10" s="77" t="s">
        <v>29</v>
      </c>
      <c r="AF10" s="77" t="s">
        <v>29</v>
      </c>
      <c r="AG10" s="77" t="s">
        <v>29</v>
      </c>
      <c r="AH10" s="77" t="s">
        <v>29</v>
      </c>
      <c r="AI10" s="60" t="s">
        <v>29</v>
      </c>
      <c r="AJ10" s="59" t="s">
        <v>29</v>
      </c>
      <c r="AK10" s="59" t="s">
        <v>29</v>
      </c>
      <c r="AL10" s="60" t="s">
        <v>29</v>
      </c>
      <c r="AM10" s="60" t="s">
        <v>29</v>
      </c>
      <c r="AN10" s="78" t="s">
        <v>1795</v>
      </c>
      <c r="AO10" s="77" t="s">
        <v>571</v>
      </c>
      <c r="AP10" s="78" t="s">
        <v>1055</v>
      </c>
      <c r="AQ10" s="77" t="s">
        <v>147</v>
      </c>
      <c r="AR10" s="81" t="s">
        <v>1766</v>
      </c>
      <c r="AS10" s="108" t="s">
        <v>1756</v>
      </c>
      <c r="AT10" s="228" t="s">
        <v>2399</v>
      </c>
      <c r="AU10" s="11">
        <v>-38.5</v>
      </c>
      <c r="AV10" s="5">
        <v>177</v>
      </c>
      <c r="AW10" s="76" t="s">
        <v>1757</v>
      </c>
      <c r="AX10" s="277">
        <v>11.116666666666667</v>
      </c>
      <c r="AY10" s="278">
        <v>1663</v>
      </c>
      <c r="AZ10" s="455">
        <f t="shared" si="5"/>
        <v>3.2208922492195193</v>
      </c>
      <c r="BA10" s="187" t="s">
        <v>1751</v>
      </c>
      <c r="BB10" s="108" t="s">
        <v>1516</v>
      </c>
      <c r="BC10" s="77"/>
      <c r="BD10" s="77"/>
      <c r="BE10" s="77"/>
      <c r="BF10" s="82"/>
      <c r="BG10" s="82"/>
      <c r="BH10" s="82"/>
      <c r="BI10" s="58" t="s">
        <v>2232</v>
      </c>
      <c r="BJ10" s="82" t="s">
        <v>12</v>
      </c>
      <c r="BK10" s="82" t="s">
        <v>1718</v>
      </c>
      <c r="BL10" s="77"/>
      <c r="BM10" s="77"/>
      <c r="BN10" s="82" t="s">
        <v>1059</v>
      </c>
      <c r="BO10" s="77" t="s">
        <v>1682</v>
      </c>
      <c r="BP10" s="67" t="s">
        <v>51</v>
      </c>
      <c r="BQ10" s="77" t="s">
        <v>633</v>
      </c>
      <c r="BR10" s="82">
        <v>57.6</v>
      </c>
      <c r="BS10" s="77" t="s">
        <v>21</v>
      </c>
      <c r="BT10" s="77" t="s">
        <v>2054</v>
      </c>
      <c r="BU10" s="140">
        <v>18.5</v>
      </c>
      <c r="BV10" s="82"/>
      <c r="BW10" s="79" t="s">
        <v>26</v>
      </c>
      <c r="BX10" s="77" t="s">
        <v>67</v>
      </c>
      <c r="BY10" s="80"/>
      <c r="BZ10" s="80">
        <f t="shared" si="0"/>
        <v>18.5</v>
      </c>
      <c r="CA10" s="77" t="s">
        <v>57</v>
      </c>
      <c r="CB10" s="77" t="s">
        <v>1051</v>
      </c>
      <c r="CC10" s="77">
        <v>17</v>
      </c>
      <c r="CD10" s="77">
        <v>17</v>
      </c>
      <c r="CE10" s="82"/>
      <c r="CF10" s="78" t="s">
        <v>1584</v>
      </c>
      <c r="CG10" s="82">
        <v>57.9</v>
      </c>
      <c r="CH10" s="77" t="s">
        <v>21</v>
      </c>
      <c r="CI10" s="82">
        <v>28.7</v>
      </c>
      <c r="CJ10" s="82"/>
      <c r="CK10" s="82"/>
      <c r="CL10" s="77">
        <f>IF(BX10="SE",CK10,CI10)</f>
        <v>28.7</v>
      </c>
      <c r="CM10" s="77">
        <v>17</v>
      </c>
      <c r="CN10" s="77">
        <v>17</v>
      </c>
      <c r="CO10" s="82"/>
      <c r="CP10" s="67">
        <f t="shared" si="1"/>
        <v>-1.2425050186518356E-2</v>
      </c>
      <c r="CQ10" s="67">
        <f t="shared" si="2"/>
        <v>0.97637795275590555</v>
      </c>
      <c r="CR10" s="67">
        <f t="shared" si="6"/>
        <v>-1.2131545064002176E-2</v>
      </c>
      <c r="CS10" s="67">
        <f t="shared" si="3"/>
        <v>0.11764922315272999</v>
      </c>
      <c r="CT10" s="59">
        <v>0</v>
      </c>
      <c r="CU10" s="77">
        <v>0</v>
      </c>
      <c r="CV10" s="77" t="s">
        <v>1782</v>
      </c>
      <c r="CW10" s="77">
        <v>1</v>
      </c>
      <c r="CX10" s="77">
        <v>0</v>
      </c>
      <c r="CY10" s="74">
        <v>1</v>
      </c>
      <c r="CZ10" s="74">
        <v>0</v>
      </c>
      <c r="DA10" s="74">
        <v>0</v>
      </c>
      <c r="DB10" s="74">
        <v>0</v>
      </c>
      <c r="DC10" s="74">
        <v>0</v>
      </c>
      <c r="DD10" s="77">
        <v>0</v>
      </c>
      <c r="DE10" s="60">
        <v>0</v>
      </c>
      <c r="DF10" s="60">
        <v>0</v>
      </c>
      <c r="DG10" s="60">
        <v>0</v>
      </c>
      <c r="DH10" s="60">
        <v>0</v>
      </c>
      <c r="DI10" s="60">
        <v>0</v>
      </c>
      <c r="DJ10" s="60">
        <v>0</v>
      </c>
      <c r="DK10" s="60">
        <v>0</v>
      </c>
      <c r="DL10" s="74">
        <v>0</v>
      </c>
      <c r="DM10" s="74">
        <v>0</v>
      </c>
      <c r="DN10" s="74">
        <v>0</v>
      </c>
      <c r="DO10" s="77">
        <v>0</v>
      </c>
      <c r="DP10" s="77">
        <v>0</v>
      </c>
      <c r="DQ10" s="77">
        <v>0</v>
      </c>
      <c r="DR10" s="77">
        <v>0</v>
      </c>
      <c r="DS10" s="77">
        <v>0</v>
      </c>
      <c r="DT10" s="77">
        <v>0</v>
      </c>
      <c r="DU10" s="77">
        <v>0</v>
      </c>
      <c r="DV10" s="77">
        <v>0</v>
      </c>
      <c r="DW10" s="77">
        <v>0</v>
      </c>
      <c r="DX10" s="77">
        <v>0</v>
      </c>
      <c r="DY10" s="77">
        <v>0</v>
      </c>
      <c r="DZ10" s="77">
        <v>0</v>
      </c>
      <c r="EA10" s="77">
        <v>0</v>
      </c>
      <c r="EB10" s="77">
        <v>0</v>
      </c>
      <c r="EC10" s="77">
        <v>0</v>
      </c>
      <c r="ED10" s="77">
        <v>0</v>
      </c>
      <c r="EE10" s="77">
        <v>0</v>
      </c>
      <c r="EF10" s="77">
        <v>0</v>
      </c>
      <c r="EG10" s="77">
        <v>0</v>
      </c>
      <c r="EH10" s="77">
        <v>0</v>
      </c>
      <c r="EI10" s="77">
        <v>0</v>
      </c>
      <c r="EJ10" s="77">
        <v>0</v>
      </c>
      <c r="EK10" s="77">
        <v>0</v>
      </c>
      <c r="EL10" s="77">
        <v>0</v>
      </c>
      <c r="EM10" s="77">
        <v>1</v>
      </c>
      <c r="EN10" s="77">
        <v>0</v>
      </c>
      <c r="EO10" s="77">
        <v>1</v>
      </c>
      <c r="EP10" s="60">
        <v>3</v>
      </c>
      <c r="EQ10" s="77">
        <v>4</v>
      </c>
    </row>
    <row r="11" spans="1:147" s="195" customFormat="1" ht="15" customHeight="1" x14ac:dyDescent="0.25">
      <c r="A11" s="6" t="s">
        <v>2516</v>
      </c>
      <c r="B11" s="215" t="s">
        <v>1822</v>
      </c>
      <c r="C11" s="227" t="s">
        <v>820</v>
      </c>
      <c r="D11" s="193">
        <v>1984</v>
      </c>
      <c r="E11" s="227" t="s">
        <v>821</v>
      </c>
      <c r="F11" s="227" t="s">
        <v>478</v>
      </c>
      <c r="G11" s="193">
        <v>7</v>
      </c>
      <c r="H11" s="193" t="s">
        <v>822</v>
      </c>
      <c r="I11" s="192" t="s">
        <v>50</v>
      </c>
      <c r="J11" s="201">
        <v>0</v>
      </c>
      <c r="K11" s="193" t="s">
        <v>3</v>
      </c>
      <c r="L11" s="193" t="s">
        <v>77</v>
      </c>
      <c r="M11" s="267" t="s">
        <v>1969</v>
      </c>
      <c r="N11" s="193">
        <v>15</v>
      </c>
      <c r="O11" s="201">
        <f t="shared" si="4"/>
        <v>1.1760912590556813</v>
      </c>
      <c r="P11" s="193" t="s">
        <v>1052</v>
      </c>
      <c r="Q11" s="199"/>
      <c r="R11" s="194">
        <v>1</v>
      </c>
      <c r="S11" s="194">
        <v>17</v>
      </c>
      <c r="T11" s="194" t="s">
        <v>1053</v>
      </c>
      <c r="U11" s="194" t="s">
        <v>1058</v>
      </c>
      <c r="V11" s="193" t="s">
        <v>1051</v>
      </c>
      <c r="W11" s="193"/>
      <c r="X11" s="194" t="s">
        <v>279</v>
      </c>
      <c r="Y11" s="199"/>
      <c r="Z11" s="214" t="s">
        <v>538</v>
      </c>
      <c r="AA11" s="194" t="s">
        <v>29</v>
      </c>
      <c r="AB11" s="194" t="s">
        <v>29</v>
      </c>
      <c r="AC11" s="194" t="s">
        <v>112</v>
      </c>
      <c r="AD11" s="194">
        <v>0</v>
      </c>
      <c r="AE11" s="194" t="s">
        <v>29</v>
      </c>
      <c r="AF11" s="194" t="s">
        <v>29</v>
      </c>
      <c r="AG11" s="194" t="s">
        <v>29</v>
      </c>
      <c r="AH11" s="194" t="s">
        <v>29</v>
      </c>
      <c r="AI11" s="202" t="s">
        <v>29</v>
      </c>
      <c r="AJ11" s="201" t="s">
        <v>29</v>
      </c>
      <c r="AK11" s="201" t="s">
        <v>29</v>
      </c>
      <c r="AL11" s="202" t="s">
        <v>29</v>
      </c>
      <c r="AM11" s="202" t="s">
        <v>29</v>
      </c>
      <c r="AN11" s="195" t="s">
        <v>1821</v>
      </c>
      <c r="AO11" s="194" t="s">
        <v>571</v>
      </c>
      <c r="AP11" s="195" t="s">
        <v>1055</v>
      </c>
      <c r="AQ11" s="194" t="s">
        <v>147</v>
      </c>
      <c r="AR11" s="198" t="s">
        <v>1766</v>
      </c>
      <c r="AS11" s="227" t="s">
        <v>1756</v>
      </c>
      <c r="AT11" s="215" t="s">
        <v>2399</v>
      </c>
      <c r="AU11" s="271">
        <v>-38.5</v>
      </c>
      <c r="AV11" s="272">
        <v>177</v>
      </c>
      <c r="AW11" s="193" t="s">
        <v>1757</v>
      </c>
      <c r="AX11" s="279">
        <v>11.116666666666667</v>
      </c>
      <c r="AY11" s="280">
        <v>1663</v>
      </c>
      <c r="AZ11" s="489">
        <f t="shared" si="5"/>
        <v>3.2208922492195193</v>
      </c>
      <c r="BA11" s="516" t="s">
        <v>1751</v>
      </c>
      <c r="BB11" s="227" t="s">
        <v>1516</v>
      </c>
      <c r="BC11" s="194"/>
      <c r="BD11" s="194"/>
      <c r="BE11" s="194"/>
      <c r="BF11" s="199"/>
      <c r="BG11" s="199"/>
      <c r="BH11" s="199"/>
      <c r="BI11" s="200" t="s">
        <v>2232</v>
      </c>
      <c r="BJ11" s="199" t="s">
        <v>12</v>
      </c>
      <c r="BK11" s="199" t="s">
        <v>1659</v>
      </c>
      <c r="BL11" s="194"/>
      <c r="BM11" s="194"/>
      <c r="BN11" s="199" t="s">
        <v>1059</v>
      </c>
      <c r="BO11" s="194" t="s">
        <v>1682</v>
      </c>
      <c r="BP11" s="206" t="s">
        <v>51</v>
      </c>
      <c r="BQ11" s="194" t="s">
        <v>633</v>
      </c>
      <c r="BR11" s="199">
        <v>111.80000000000001</v>
      </c>
      <c r="BS11" s="194" t="s">
        <v>21</v>
      </c>
      <c r="BT11" s="194" t="s">
        <v>2054</v>
      </c>
      <c r="BU11" s="226"/>
      <c r="BV11" s="199"/>
      <c r="BW11" s="196"/>
      <c r="BX11" s="194"/>
      <c r="BY11" s="197"/>
      <c r="BZ11" s="197">
        <v>24.393851684389652</v>
      </c>
      <c r="CA11" s="194" t="s">
        <v>57</v>
      </c>
      <c r="CB11" s="194" t="s">
        <v>1051</v>
      </c>
      <c r="CC11" s="194">
        <v>17</v>
      </c>
      <c r="CD11" s="194">
        <v>17</v>
      </c>
      <c r="CE11" s="199"/>
      <c r="CF11" s="195" t="s">
        <v>1584</v>
      </c>
      <c r="CG11" s="199">
        <v>109.3</v>
      </c>
      <c r="CH11" s="194" t="s">
        <v>21</v>
      </c>
      <c r="CI11" s="199"/>
      <c r="CJ11" s="199"/>
      <c r="CK11" s="199"/>
      <c r="CL11" s="194">
        <v>34.810630560218236</v>
      </c>
      <c r="CM11" s="194">
        <v>17</v>
      </c>
      <c r="CN11" s="194">
        <v>17</v>
      </c>
      <c r="CO11" s="199"/>
      <c r="CP11" s="206">
        <f t="shared" si="1"/>
        <v>8.3175449825777237E-2</v>
      </c>
      <c r="CQ11" s="206">
        <f t="shared" si="2"/>
        <v>0.97637795275590555</v>
      </c>
      <c r="CR11" s="206">
        <f t="shared" si="6"/>
        <v>8.1210675420443926E-2</v>
      </c>
      <c r="CS11" s="206">
        <f t="shared" si="3"/>
        <v>0.11774404667356242</v>
      </c>
      <c r="CT11" s="201">
        <v>0</v>
      </c>
      <c r="CU11" s="194">
        <v>0</v>
      </c>
      <c r="CV11" s="194" t="s">
        <v>1782</v>
      </c>
      <c r="CW11" s="194">
        <v>2</v>
      </c>
      <c r="CX11" s="194">
        <v>0</v>
      </c>
      <c r="CY11" s="191">
        <v>1</v>
      </c>
      <c r="CZ11" s="191">
        <v>0</v>
      </c>
      <c r="DA11" s="191">
        <v>0</v>
      </c>
      <c r="DB11" s="191">
        <v>0</v>
      </c>
      <c r="DC11" s="191">
        <v>0</v>
      </c>
      <c r="DD11" s="194">
        <v>0</v>
      </c>
      <c r="DE11" s="202">
        <v>0</v>
      </c>
      <c r="DF11" s="202">
        <v>0</v>
      </c>
      <c r="DG11" s="202">
        <v>0</v>
      </c>
      <c r="DH11" s="202">
        <v>0</v>
      </c>
      <c r="DI11" s="202">
        <v>0</v>
      </c>
      <c r="DJ11" s="202">
        <v>0</v>
      </c>
      <c r="DK11" s="202">
        <v>0</v>
      </c>
      <c r="DL11" s="191">
        <v>0</v>
      </c>
      <c r="DM11" s="191">
        <v>0</v>
      </c>
      <c r="DN11" s="191">
        <v>0</v>
      </c>
      <c r="DO11" s="194">
        <v>0</v>
      </c>
      <c r="DP11" s="194">
        <v>0</v>
      </c>
      <c r="DQ11" s="194">
        <v>0</v>
      </c>
      <c r="DR11" s="194">
        <v>0</v>
      </c>
      <c r="DS11" s="194">
        <v>0</v>
      </c>
      <c r="DT11" s="194">
        <v>0</v>
      </c>
      <c r="DU11" s="194">
        <v>0</v>
      </c>
      <c r="DV11" s="194">
        <v>0</v>
      </c>
      <c r="DW11" s="194">
        <v>0</v>
      </c>
      <c r="DX11" s="194">
        <v>0</v>
      </c>
      <c r="DY11" s="194">
        <v>0</v>
      </c>
      <c r="DZ11" s="194">
        <v>0</v>
      </c>
      <c r="EA11" s="194">
        <v>0</v>
      </c>
      <c r="EB11" s="194">
        <v>0</v>
      </c>
      <c r="EC11" s="194">
        <v>0</v>
      </c>
      <c r="ED11" s="194">
        <v>0</v>
      </c>
      <c r="EE11" s="194">
        <v>0</v>
      </c>
      <c r="EF11" s="194">
        <v>0</v>
      </c>
      <c r="EG11" s="194">
        <v>0</v>
      </c>
      <c r="EH11" s="194">
        <v>0</v>
      </c>
      <c r="EI11" s="194">
        <v>0</v>
      </c>
      <c r="EJ11" s="194">
        <v>0</v>
      </c>
      <c r="EK11" s="194">
        <v>0</v>
      </c>
      <c r="EL11" s="194">
        <v>0</v>
      </c>
      <c r="EM11" s="194">
        <v>1</v>
      </c>
      <c r="EN11" s="194">
        <v>0</v>
      </c>
      <c r="EO11" s="194">
        <v>1</v>
      </c>
      <c r="EP11" s="202">
        <v>3</v>
      </c>
      <c r="EQ11" s="194">
        <v>4</v>
      </c>
    </row>
    <row r="12" spans="1:147" s="78" customFormat="1" ht="15" customHeight="1" x14ac:dyDescent="0.25">
      <c r="A12" s="6" t="s">
        <v>2516</v>
      </c>
      <c r="B12" s="77">
        <v>5</v>
      </c>
      <c r="C12" s="108" t="s">
        <v>820</v>
      </c>
      <c r="D12" s="76">
        <v>1984</v>
      </c>
      <c r="E12" s="108" t="s">
        <v>821</v>
      </c>
      <c r="F12" s="108" t="s">
        <v>478</v>
      </c>
      <c r="G12" s="76">
        <v>7</v>
      </c>
      <c r="H12" s="76" t="s">
        <v>822</v>
      </c>
      <c r="I12" s="75" t="s">
        <v>50</v>
      </c>
      <c r="J12" s="59">
        <v>0</v>
      </c>
      <c r="K12" s="76" t="s">
        <v>3</v>
      </c>
      <c r="L12" s="76" t="s">
        <v>77</v>
      </c>
      <c r="M12" s="231" t="s">
        <v>1969</v>
      </c>
      <c r="N12" s="76">
        <v>15</v>
      </c>
      <c r="O12" s="59">
        <f t="shared" si="4"/>
        <v>1.1760912590556813</v>
      </c>
      <c r="P12" s="76" t="s">
        <v>1052</v>
      </c>
      <c r="Q12" s="82"/>
      <c r="R12" s="77">
        <v>1</v>
      </c>
      <c r="S12" s="77">
        <v>17</v>
      </c>
      <c r="T12" s="77" t="s">
        <v>1053</v>
      </c>
      <c r="U12" s="77" t="s">
        <v>1058</v>
      </c>
      <c r="V12" s="76" t="s">
        <v>1051</v>
      </c>
      <c r="W12" s="76"/>
      <c r="X12" s="77" t="s">
        <v>279</v>
      </c>
      <c r="Y12" s="82"/>
      <c r="Z12" s="95" t="s">
        <v>538</v>
      </c>
      <c r="AA12" s="77" t="s">
        <v>29</v>
      </c>
      <c r="AB12" s="77" t="s">
        <v>29</v>
      </c>
      <c r="AC12" s="77" t="s">
        <v>112</v>
      </c>
      <c r="AD12" s="77">
        <v>0</v>
      </c>
      <c r="AE12" s="77" t="s">
        <v>29</v>
      </c>
      <c r="AF12" s="77" t="s">
        <v>29</v>
      </c>
      <c r="AG12" s="77" t="s">
        <v>29</v>
      </c>
      <c r="AH12" s="77" t="s">
        <v>29</v>
      </c>
      <c r="AI12" s="60" t="s">
        <v>29</v>
      </c>
      <c r="AJ12" s="59" t="s">
        <v>29</v>
      </c>
      <c r="AK12" s="59" t="s">
        <v>29</v>
      </c>
      <c r="AL12" s="60" t="s">
        <v>29</v>
      </c>
      <c r="AM12" s="60" t="s">
        <v>29</v>
      </c>
      <c r="AN12" s="78" t="s">
        <v>1795</v>
      </c>
      <c r="AO12" s="77" t="s">
        <v>571</v>
      </c>
      <c r="AP12" s="78" t="s">
        <v>1055</v>
      </c>
      <c r="AQ12" s="77" t="s">
        <v>147</v>
      </c>
      <c r="AR12" s="81" t="s">
        <v>1766</v>
      </c>
      <c r="AS12" s="108" t="s">
        <v>1756</v>
      </c>
      <c r="AT12" s="228" t="s">
        <v>2399</v>
      </c>
      <c r="AU12" s="11">
        <v>-38.5</v>
      </c>
      <c r="AV12" s="5">
        <v>177</v>
      </c>
      <c r="AW12" s="76" t="s">
        <v>1757</v>
      </c>
      <c r="AX12" s="277">
        <v>11.116666666666667</v>
      </c>
      <c r="AY12" s="278">
        <v>1663</v>
      </c>
      <c r="AZ12" s="455">
        <f t="shared" si="5"/>
        <v>3.2208922492195193</v>
      </c>
      <c r="BA12" s="187" t="s">
        <v>1751</v>
      </c>
      <c r="BB12" s="108" t="s">
        <v>1516</v>
      </c>
      <c r="BC12" s="77"/>
      <c r="BD12" s="77"/>
      <c r="BE12" s="77"/>
      <c r="BF12" s="82"/>
      <c r="BG12" s="82"/>
      <c r="BH12" s="82"/>
      <c r="BI12" s="58" t="s">
        <v>2232</v>
      </c>
      <c r="BJ12" s="82" t="s">
        <v>12</v>
      </c>
      <c r="BK12" s="82" t="s">
        <v>1716</v>
      </c>
      <c r="BL12" s="77"/>
      <c r="BM12" s="77"/>
      <c r="BN12" s="82" t="s">
        <v>1060</v>
      </c>
      <c r="BO12" s="77" t="s">
        <v>1671</v>
      </c>
      <c r="BP12" s="67" t="s">
        <v>51</v>
      </c>
      <c r="BQ12" s="77" t="s">
        <v>633</v>
      </c>
      <c r="BR12" s="82">
        <v>22.8</v>
      </c>
      <c r="BS12" s="77" t="s">
        <v>21</v>
      </c>
      <c r="BT12" s="77" t="s">
        <v>2054</v>
      </c>
      <c r="BU12" s="140">
        <v>17.7</v>
      </c>
      <c r="BV12" s="82"/>
      <c r="BW12" s="79" t="s">
        <v>26</v>
      </c>
      <c r="BX12" s="77" t="s">
        <v>67</v>
      </c>
      <c r="BY12" s="80"/>
      <c r="BZ12" s="391">
        <v>17.7</v>
      </c>
      <c r="CA12" s="77" t="s">
        <v>57</v>
      </c>
      <c r="CB12" s="77" t="s">
        <v>1051</v>
      </c>
      <c r="CC12" s="77">
        <v>17</v>
      </c>
      <c r="CD12" s="77">
        <v>17</v>
      </c>
      <c r="CE12" s="82"/>
      <c r="CF12" s="78" t="s">
        <v>1584</v>
      </c>
      <c r="CG12" s="82">
        <v>45.9</v>
      </c>
      <c r="CH12" s="77" t="s">
        <v>21</v>
      </c>
      <c r="CI12" s="82">
        <v>22.6</v>
      </c>
      <c r="CJ12" s="82"/>
      <c r="CK12" s="82"/>
      <c r="CL12" s="77">
        <f>IF(BX12="SE",CK12,CI12)</f>
        <v>22.6</v>
      </c>
      <c r="CM12" s="77">
        <v>17</v>
      </c>
      <c r="CN12" s="77">
        <v>17</v>
      </c>
      <c r="CO12" s="82"/>
      <c r="CP12" s="67">
        <f t="shared" si="1"/>
        <v>-1.1380207894737411</v>
      </c>
      <c r="CQ12" s="67">
        <f t="shared" si="2"/>
        <v>0.97637795275590555</v>
      </c>
      <c r="CR12" s="67">
        <f t="shared" si="6"/>
        <v>-1.1111384086200307</v>
      </c>
      <c r="CS12" s="67">
        <f t="shared" si="3"/>
        <v>0.13580336122221551</v>
      </c>
      <c r="CT12" s="59">
        <v>0</v>
      </c>
      <c r="CU12" s="77">
        <v>0</v>
      </c>
      <c r="CV12" s="77" t="s">
        <v>1782</v>
      </c>
      <c r="CW12" s="77">
        <v>1</v>
      </c>
      <c r="CX12" s="77">
        <v>0</v>
      </c>
      <c r="CY12" s="74">
        <v>1</v>
      </c>
      <c r="CZ12" s="74">
        <v>0</v>
      </c>
      <c r="DA12" s="74">
        <v>0</v>
      </c>
      <c r="DB12" s="74">
        <v>0</v>
      </c>
      <c r="DC12" s="74">
        <v>0</v>
      </c>
      <c r="DD12" s="77">
        <v>0</v>
      </c>
      <c r="DE12" s="60">
        <v>1</v>
      </c>
      <c r="DF12" s="60">
        <v>0</v>
      </c>
      <c r="DG12" s="60">
        <v>0</v>
      </c>
      <c r="DH12" s="60">
        <v>0</v>
      </c>
      <c r="DI12" s="60">
        <v>0</v>
      </c>
      <c r="DJ12" s="60">
        <v>0</v>
      </c>
      <c r="DK12" s="60">
        <v>0</v>
      </c>
      <c r="DL12" s="74">
        <v>0</v>
      </c>
      <c r="DM12" s="74">
        <v>0</v>
      </c>
      <c r="DN12" s="74">
        <v>0</v>
      </c>
      <c r="DO12" s="77">
        <v>0</v>
      </c>
      <c r="DP12" s="77">
        <v>0</v>
      </c>
      <c r="DQ12" s="77">
        <v>0</v>
      </c>
      <c r="DR12" s="77">
        <v>0</v>
      </c>
      <c r="DS12" s="77">
        <v>0</v>
      </c>
      <c r="DT12" s="77">
        <v>0</v>
      </c>
      <c r="DU12" s="77">
        <v>0</v>
      </c>
      <c r="DV12" s="77">
        <v>0</v>
      </c>
      <c r="DW12" s="77">
        <v>0</v>
      </c>
      <c r="DX12" s="77">
        <v>0</v>
      </c>
      <c r="DY12" s="77">
        <v>0</v>
      </c>
      <c r="DZ12" s="77">
        <v>0</v>
      </c>
      <c r="EA12" s="77">
        <v>0</v>
      </c>
      <c r="EB12" s="77">
        <v>0</v>
      </c>
      <c r="EC12" s="77">
        <v>0</v>
      </c>
      <c r="ED12" s="77">
        <v>0</v>
      </c>
      <c r="EE12" s="77">
        <v>0</v>
      </c>
      <c r="EF12" s="77">
        <v>0</v>
      </c>
      <c r="EG12" s="77">
        <v>0</v>
      </c>
      <c r="EH12" s="77">
        <v>0</v>
      </c>
      <c r="EI12" s="77">
        <v>0</v>
      </c>
      <c r="EJ12" s="77">
        <v>0</v>
      </c>
      <c r="EK12" s="77">
        <v>0</v>
      </c>
      <c r="EL12" s="77">
        <v>0</v>
      </c>
      <c r="EM12" s="77">
        <v>1</v>
      </c>
      <c r="EN12" s="77">
        <v>0</v>
      </c>
      <c r="EO12" s="77">
        <v>1</v>
      </c>
      <c r="EP12" s="60">
        <v>3</v>
      </c>
      <c r="EQ12" s="77">
        <v>4</v>
      </c>
    </row>
    <row r="13" spans="1:147" s="78" customFormat="1" ht="15" customHeight="1" x14ac:dyDescent="0.25">
      <c r="A13" s="6" t="s">
        <v>2516</v>
      </c>
      <c r="B13" s="77">
        <v>6</v>
      </c>
      <c r="C13" s="108" t="s">
        <v>820</v>
      </c>
      <c r="D13" s="76">
        <v>1984</v>
      </c>
      <c r="E13" s="108" t="s">
        <v>821</v>
      </c>
      <c r="F13" s="108" t="s">
        <v>478</v>
      </c>
      <c r="G13" s="76">
        <v>7</v>
      </c>
      <c r="H13" s="76" t="s">
        <v>822</v>
      </c>
      <c r="I13" s="75" t="s">
        <v>50</v>
      </c>
      <c r="J13" s="59">
        <v>0</v>
      </c>
      <c r="K13" s="76" t="s">
        <v>3</v>
      </c>
      <c r="L13" s="76" t="s">
        <v>77</v>
      </c>
      <c r="M13" s="231" t="s">
        <v>1969</v>
      </c>
      <c r="N13" s="76">
        <v>15</v>
      </c>
      <c r="O13" s="59">
        <f t="shared" si="4"/>
        <v>1.1760912590556813</v>
      </c>
      <c r="P13" s="76" t="s">
        <v>1052</v>
      </c>
      <c r="Q13" s="82"/>
      <c r="R13" s="77">
        <v>1</v>
      </c>
      <c r="S13" s="77">
        <v>17</v>
      </c>
      <c r="T13" s="77" t="s">
        <v>1053</v>
      </c>
      <c r="U13" s="77" t="s">
        <v>1058</v>
      </c>
      <c r="V13" s="76" t="s">
        <v>1051</v>
      </c>
      <c r="W13" s="76">
        <v>1</v>
      </c>
      <c r="X13" s="77" t="s">
        <v>279</v>
      </c>
      <c r="Y13" s="82"/>
      <c r="Z13" s="95" t="s">
        <v>538</v>
      </c>
      <c r="AA13" s="77" t="s">
        <v>29</v>
      </c>
      <c r="AB13" s="77" t="s">
        <v>29</v>
      </c>
      <c r="AC13" s="77" t="s">
        <v>112</v>
      </c>
      <c r="AD13" s="77">
        <v>0</v>
      </c>
      <c r="AE13" s="77" t="s">
        <v>29</v>
      </c>
      <c r="AF13" s="77" t="s">
        <v>29</v>
      </c>
      <c r="AG13" s="77" t="s">
        <v>29</v>
      </c>
      <c r="AH13" s="77" t="s">
        <v>29</v>
      </c>
      <c r="AI13" s="60" t="s">
        <v>29</v>
      </c>
      <c r="AJ13" s="59" t="s">
        <v>29</v>
      </c>
      <c r="AK13" s="59" t="s">
        <v>29</v>
      </c>
      <c r="AL13" s="60" t="s">
        <v>29</v>
      </c>
      <c r="AM13" s="60" t="s">
        <v>29</v>
      </c>
      <c r="AN13" s="78" t="s">
        <v>1795</v>
      </c>
      <c r="AO13" s="77" t="s">
        <v>571</v>
      </c>
      <c r="AP13" s="78" t="s">
        <v>1055</v>
      </c>
      <c r="AQ13" s="77" t="s">
        <v>147</v>
      </c>
      <c r="AR13" s="81" t="s">
        <v>1766</v>
      </c>
      <c r="AS13" s="108" t="s">
        <v>1756</v>
      </c>
      <c r="AT13" s="228" t="s">
        <v>2399</v>
      </c>
      <c r="AU13" s="11">
        <v>-38.5</v>
      </c>
      <c r="AV13" s="5">
        <v>177</v>
      </c>
      <c r="AW13" s="76" t="s">
        <v>1757</v>
      </c>
      <c r="AX13" s="277">
        <v>11.116666666666667</v>
      </c>
      <c r="AY13" s="278">
        <v>1663</v>
      </c>
      <c r="AZ13" s="455">
        <f t="shared" si="5"/>
        <v>3.2208922492195193</v>
      </c>
      <c r="BA13" s="187" t="s">
        <v>1751</v>
      </c>
      <c r="BB13" s="108" t="s">
        <v>1516</v>
      </c>
      <c r="BC13" s="77"/>
      <c r="BD13" s="77"/>
      <c r="BE13" s="77"/>
      <c r="BF13" s="82"/>
      <c r="BG13" s="82"/>
      <c r="BH13" s="82"/>
      <c r="BI13" s="58" t="s">
        <v>2232</v>
      </c>
      <c r="BJ13" s="82" t="s">
        <v>12</v>
      </c>
      <c r="BK13" s="82" t="s">
        <v>1719</v>
      </c>
      <c r="BL13" s="77"/>
      <c r="BM13" s="77"/>
      <c r="BN13" s="82" t="s">
        <v>1060</v>
      </c>
      <c r="BO13" s="77" t="s">
        <v>1671</v>
      </c>
      <c r="BP13" s="67" t="s">
        <v>51</v>
      </c>
      <c r="BQ13" s="77" t="s">
        <v>633</v>
      </c>
      <c r="BR13" s="82">
        <v>17.899999999999999</v>
      </c>
      <c r="BS13" s="77" t="s">
        <v>21</v>
      </c>
      <c r="BT13" s="77" t="s">
        <v>2054</v>
      </c>
      <c r="BU13" s="140">
        <v>13.5</v>
      </c>
      <c r="BV13" s="82"/>
      <c r="BW13" s="79" t="s">
        <v>26</v>
      </c>
      <c r="BX13" s="77" t="s">
        <v>67</v>
      </c>
      <c r="BY13" s="80"/>
      <c r="BZ13" s="80">
        <f>IF(BX13="SE",BY13,BU13)</f>
        <v>13.5</v>
      </c>
      <c r="CA13" s="77" t="s">
        <v>57</v>
      </c>
      <c r="CB13" s="77" t="s">
        <v>1051</v>
      </c>
      <c r="CC13" s="77">
        <v>17</v>
      </c>
      <c r="CD13" s="77">
        <v>17</v>
      </c>
      <c r="CE13" s="82"/>
      <c r="CF13" s="78" t="s">
        <v>1584</v>
      </c>
      <c r="CG13" s="82">
        <v>22.2</v>
      </c>
      <c r="CH13" s="77" t="s">
        <v>21</v>
      </c>
      <c r="CI13" s="82">
        <v>15.9</v>
      </c>
      <c r="CJ13" s="82"/>
      <c r="CK13" s="82"/>
      <c r="CL13" s="77">
        <f>IF(BX13="SE",CK13,CI13)</f>
        <v>15.9</v>
      </c>
      <c r="CM13" s="77">
        <v>17</v>
      </c>
      <c r="CN13" s="77">
        <v>17</v>
      </c>
      <c r="CO13" s="82"/>
      <c r="CP13" s="67">
        <f t="shared" si="1"/>
        <v>-0.29154720054674932</v>
      </c>
      <c r="CQ13" s="67">
        <f t="shared" si="2"/>
        <v>0.97637795275590555</v>
      </c>
      <c r="CR13" s="67">
        <f t="shared" si="6"/>
        <v>-0.28466025880155055</v>
      </c>
      <c r="CS13" s="67">
        <f t="shared" si="3"/>
        <v>0.11883869798442596</v>
      </c>
      <c r="CT13" s="59">
        <v>0</v>
      </c>
      <c r="CU13" s="77">
        <v>0</v>
      </c>
      <c r="CV13" s="77" t="s">
        <v>1782</v>
      </c>
      <c r="CW13" s="77">
        <v>1</v>
      </c>
      <c r="CX13" s="77">
        <v>0</v>
      </c>
      <c r="CY13" s="74">
        <v>1</v>
      </c>
      <c r="CZ13" s="74">
        <v>0</v>
      </c>
      <c r="DA13" s="74">
        <v>0</v>
      </c>
      <c r="DB13" s="74">
        <v>0</v>
      </c>
      <c r="DC13" s="74">
        <v>0</v>
      </c>
      <c r="DD13" s="60">
        <v>0</v>
      </c>
      <c r="DE13" s="60">
        <v>0</v>
      </c>
      <c r="DF13" s="60">
        <v>0</v>
      </c>
      <c r="DG13" s="60">
        <v>0</v>
      </c>
      <c r="DH13" s="60">
        <v>0</v>
      </c>
      <c r="DI13" s="60">
        <v>0</v>
      </c>
      <c r="DJ13" s="60">
        <v>0</v>
      </c>
      <c r="DK13" s="60">
        <v>0</v>
      </c>
      <c r="DL13" s="74">
        <v>0</v>
      </c>
      <c r="DM13" s="74">
        <v>0</v>
      </c>
      <c r="DN13" s="74">
        <v>0</v>
      </c>
      <c r="DO13" s="77">
        <v>0</v>
      </c>
      <c r="DP13" s="77">
        <v>0</v>
      </c>
      <c r="DQ13" s="77">
        <v>0</v>
      </c>
      <c r="DR13" s="77">
        <v>0</v>
      </c>
      <c r="DS13" s="77">
        <v>0</v>
      </c>
      <c r="DT13" s="77">
        <v>0</v>
      </c>
      <c r="DU13" s="77">
        <v>0</v>
      </c>
      <c r="DV13" s="77">
        <v>0</v>
      </c>
      <c r="DW13" s="77">
        <v>0</v>
      </c>
      <c r="DX13" s="77">
        <v>0</v>
      </c>
      <c r="DY13" s="77">
        <v>0</v>
      </c>
      <c r="DZ13" s="77">
        <v>0</v>
      </c>
      <c r="EA13" s="77">
        <v>0</v>
      </c>
      <c r="EB13" s="77">
        <v>0</v>
      </c>
      <c r="EC13" s="77">
        <v>0</v>
      </c>
      <c r="ED13" s="77">
        <v>0</v>
      </c>
      <c r="EE13" s="77">
        <v>0</v>
      </c>
      <c r="EF13" s="77">
        <v>0</v>
      </c>
      <c r="EG13" s="77">
        <v>0</v>
      </c>
      <c r="EH13" s="77">
        <v>0</v>
      </c>
      <c r="EI13" s="77">
        <v>0</v>
      </c>
      <c r="EJ13" s="77">
        <v>0</v>
      </c>
      <c r="EK13" s="77">
        <v>0</v>
      </c>
      <c r="EL13" s="77">
        <v>0</v>
      </c>
      <c r="EM13" s="77">
        <v>1</v>
      </c>
      <c r="EN13" s="77">
        <v>0</v>
      </c>
      <c r="EO13" s="77">
        <v>1</v>
      </c>
      <c r="EP13" s="60">
        <v>3</v>
      </c>
      <c r="EQ13" s="77">
        <v>4</v>
      </c>
    </row>
    <row r="14" spans="1:147" s="195" customFormat="1" ht="15" customHeight="1" x14ac:dyDescent="0.25">
      <c r="A14" s="6" t="s">
        <v>2516</v>
      </c>
      <c r="B14" s="215" t="s">
        <v>1823</v>
      </c>
      <c r="C14" s="227" t="s">
        <v>820</v>
      </c>
      <c r="D14" s="193">
        <v>1984</v>
      </c>
      <c r="E14" s="227" t="s">
        <v>821</v>
      </c>
      <c r="F14" s="227" t="s">
        <v>478</v>
      </c>
      <c r="G14" s="193">
        <v>7</v>
      </c>
      <c r="H14" s="193" t="s">
        <v>822</v>
      </c>
      <c r="I14" s="192" t="s">
        <v>50</v>
      </c>
      <c r="J14" s="201">
        <v>0</v>
      </c>
      <c r="K14" s="193" t="s">
        <v>3</v>
      </c>
      <c r="L14" s="193" t="s">
        <v>77</v>
      </c>
      <c r="M14" s="267" t="s">
        <v>1969</v>
      </c>
      <c r="N14" s="193">
        <v>15</v>
      </c>
      <c r="O14" s="201">
        <f t="shared" si="4"/>
        <v>1.1760912590556813</v>
      </c>
      <c r="P14" s="193" t="s">
        <v>1052</v>
      </c>
      <c r="Q14" s="199"/>
      <c r="R14" s="194">
        <v>1</v>
      </c>
      <c r="S14" s="194">
        <v>17</v>
      </c>
      <c r="T14" s="194" t="s">
        <v>1053</v>
      </c>
      <c r="U14" s="194" t="s">
        <v>1058</v>
      </c>
      <c r="V14" s="193" t="s">
        <v>1051</v>
      </c>
      <c r="W14" s="193">
        <v>1</v>
      </c>
      <c r="X14" s="194" t="s">
        <v>279</v>
      </c>
      <c r="Y14" s="199"/>
      <c r="Z14" s="214" t="s">
        <v>538</v>
      </c>
      <c r="AA14" s="194" t="s">
        <v>29</v>
      </c>
      <c r="AB14" s="194" t="s">
        <v>29</v>
      </c>
      <c r="AC14" s="194" t="s">
        <v>112</v>
      </c>
      <c r="AD14" s="194">
        <v>0</v>
      </c>
      <c r="AE14" s="194" t="s">
        <v>29</v>
      </c>
      <c r="AF14" s="194" t="s">
        <v>29</v>
      </c>
      <c r="AG14" s="194" t="s">
        <v>29</v>
      </c>
      <c r="AH14" s="194" t="s">
        <v>29</v>
      </c>
      <c r="AI14" s="202" t="s">
        <v>29</v>
      </c>
      <c r="AJ14" s="201" t="s">
        <v>29</v>
      </c>
      <c r="AK14" s="201" t="s">
        <v>29</v>
      </c>
      <c r="AL14" s="202" t="s">
        <v>29</v>
      </c>
      <c r="AM14" s="202" t="s">
        <v>29</v>
      </c>
      <c r="AN14" s="195" t="s">
        <v>1821</v>
      </c>
      <c r="AO14" s="194" t="s">
        <v>571</v>
      </c>
      <c r="AP14" s="195" t="s">
        <v>1055</v>
      </c>
      <c r="AQ14" s="194" t="s">
        <v>147</v>
      </c>
      <c r="AR14" s="198" t="s">
        <v>1766</v>
      </c>
      <c r="AS14" s="227" t="s">
        <v>1756</v>
      </c>
      <c r="AT14" s="215" t="s">
        <v>2399</v>
      </c>
      <c r="AU14" s="271">
        <v>-38.5</v>
      </c>
      <c r="AV14" s="272">
        <v>177</v>
      </c>
      <c r="AW14" s="193" t="s">
        <v>1757</v>
      </c>
      <c r="AX14" s="279">
        <v>11.116666666666667</v>
      </c>
      <c r="AY14" s="280">
        <v>1663</v>
      </c>
      <c r="AZ14" s="489">
        <f t="shared" si="5"/>
        <v>3.2208922492195193</v>
      </c>
      <c r="BA14" s="516" t="s">
        <v>1751</v>
      </c>
      <c r="BB14" s="227" t="s">
        <v>1516</v>
      </c>
      <c r="BC14" s="194"/>
      <c r="BD14" s="194"/>
      <c r="BE14" s="194"/>
      <c r="BF14" s="199"/>
      <c r="BG14" s="199"/>
      <c r="BH14" s="199"/>
      <c r="BI14" s="200" t="s">
        <v>2232</v>
      </c>
      <c r="BJ14" s="199" t="s">
        <v>12</v>
      </c>
      <c r="BK14" s="199" t="s">
        <v>1649</v>
      </c>
      <c r="BL14" s="194"/>
      <c r="BM14" s="194"/>
      <c r="BN14" s="199" t="s">
        <v>1060</v>
      </c>
      <c r="BO14" s="194" t="s">
        <v>1671</v>
      </c>
      <c r="BP14" s="206" t="s">
        <v>51</v>
      </c>
      <c r="BQ14" s="194" t="s">
        <v>633</v>
      </c>
      <c r="BR14" s="199">
        <v>40.700000000000003</v>
      </c>
      <c r="BS14" s="194" t="s">
        <v>21</v>
      </c>
      <c r="BT14" s="194" t="s">
        <v>2054</v>
      </c>
      <c r="BU14" s="226"/>
      <c r="BV14" s="199"/>
      <c r="BW14" s="196"/>
      <c r="BX14" s="194"/>
      <c r="BY14" s="197"/>
      <c r="BZ14" s="197">
        <v>22.260727750906977</v>
      </c>
      <c r="CA14" s="194" t="s">
        <v>57</v>
      </c>
      <c r="CB14" s="194" t="s">
        <v>1051</v>
      </c>
      <c r="CC14" s="194">
        <v>17</v>
      </c>
      <c r="CD14" s="194">
        <v>17</v>
      </c>
      <c r="CE14" s="199"/>
      <c r="CF14" s="195" t="s">
        <v>1584</v>
      </c>
      <c r="CG14" s="199">
        <v>68.099999999999994</v>
      </c>
      <c r="CH14" s="194" t="s">
        <v>21</v>
      </c>
      <c r="CI14" s="199"/>
      <c r="CJ14" s="199"/>
      <c r="CK14" s="199"/>
      <c r="CL14" s="194">
        <v>27.632770400377883</v>
      </c>
      <c r="CM14" s="194">
        <v>17</v>
      </c>
      <c r="CN14" s="194">
        <v>17</v>
      </c>
      <c r="CO14" s="199"/>
      <c r="CP14" s="206">
        <f t="shared" si="1"/>
        <v>-1.0920278744996159</v>
      </c>
      <c r="CQ14" s="206">
        <f t="shared" si="2"/>
        <v>0.97637795275590555</v>
      </c>
      <c r="CR14" s="206">
        <f t="shared" si="6"/>
        <v>-1.0662319404563179</v>
      </c>
      <c r="CS14" s="206">
        <f t="shared" si="3"/>
        <v>0.13436544927719479</v>
      </c>
      <c r="CT14" s="201">
        <v>0</v>
      </c>
      <c r="CU14" s="194">
        <v>0</v>
      </c>
      <c r="CV14" s="194" t="s">
        <v>1782</v>
      </c>
      <c r="CW14" s="194">
        <v>2</v>
      </c>
      <c r="CX14" s="194">
        <v>0</v>
      </c>
      <c r="CY14" s="191">
        <v>1</v>
      </c>
      <c r="CZ14" s="191">
        <v>0</v>
      </c>
      <c r="DA14" s="191">
        <v>0</v>
      </c>
      <c r="DB14" s="191">
        <v>0</v>
      </c>
      <c r="DC14" s="191">
        <v>0</v>
      </c>
      <c r="DD14" s="202">
        <v>1</v>
      </c>
      <c r="DE14" s="202">
        <v>0</v>
      </c>
      <c r="DF14" s="202">
        <v>0</v>
      </c>
      <c r="DG14" s="202">
        <v>0</v>
      </c>
      <c r="DH14" s="202">
        <v>0</v>
      </c>
      <c r="DI14" s="202">
        <v>0</v>
      </c>
      <c r="DJ14" s="202">
        <v>0</v>
      </c>
      <c r="DK14" s="202">
        <v>0</v>
      </c>
      <c r="DL14" s="191">
        <v>0</v>
      </c>
      <c r="DM14" s="191">
        <v>0</v>
      </c>
      <c r="DN14" s="191">
        <v>0</v>
      </c>
      <c r="DO14" s="194">
        <v>0</v>
      </c>
      <c r="DP14" s="194">
        <v>0</v>
      </c>
      <c r="DQ14" s="194">
        <v>0</v>
      </c>
      <c r="DR14" s="194">
        <v>0</v>
      </c>
      <c r="DS14" s="194">
        <v>0</v>
      </c>
      <c r="DT14" s="194">
        <v>0</v>
      </c>
      <c r="DU14" s="194">
        <v>0</v>
      </c>
      <c r="DV14" s="194">
        <v>0</v>
      </c>
      <c r="DW14" s="194">
        <v>0</v>
      </c>
      <c r="DX14" s="194">
        <v>0</v>
      </c>
      <c r="DY14" s="194">
        <v>0</v>
      </c>
      <c r="DZ14" s="194">
        <v>0</v>
      </c>
      <c r="EA14" s="194">
        <v>0</v>
      </c>
      <c r="EB14" s="194">
        <v>0</v>
      </c>
      <c r="EC14" s="194">
        <v>0</v>
      </c>
      <c r="ED14" s="194">
        <v>0</v>
      </c>
      <c r="EE14" s="194">
        <v>0</v>
      </c>
      <c r="EF14" s="194">
        <v>0</v>
      </c>
      <c r="EG14" s="194">
        <v>0</v>
      </c>
      <c r="EH14" s="194">
        <v>0</v>
      </c>
      <c r="EI14" s="194">
        <v>0</v>
      </c>
      <c r="EJ14" s="194">
        <v>0</v>
      </c>
      <c r="EK14" s="194">
        <v>0</v>
      </c>
      <c r="EL14" s="194">
        <v>0</v>
      </c>
      <c r="EM14" s="194">
        <v>1</v>
      </c>
      <c r="EN14" s="194">
        <v>0</v>
      </c>
      <c r="EO14" s="194">
        <v>1</v>
      </c>
      <c r="EP14" s="202">
        <v>3</v>
      </c>
      <c r="EQ14" s="194">
        <v>4</v>
      </c>
    </row>
    <row r="15" spans="1:147" s="78" customFormat="1" ht="15" customHeight="1" x14ac:dyDescent="0.25">
      <c r="A15" s="500" t="s">
        <v>2517</v>
      </c>
      <c r="B15" s="228" t="s">
        <v>2280</v>
      </c>
      <c r="C15" s="463" t="s">
        <v>2281</v>
      </c>
      <c r="D15" s="76">
        <v>1990</v>
      </c>
      <c r="E15" s="463" t="s">
        <v>2282</v>
      </c>
      <c r="F15" s="17" t="s">
        <v>739</v>
      </c>
      <c r="G15" s="465">
        <v>83</v>
      </c>
      <c r="H15" s="18" t="s">
        <v>2283</v>
      </c>
      <c r="I15" s="75" t="s">
        <v>50</v>
      </c>
      <c r="J15" s="128">
        <v>0</v>
      </c>
      <c r="K15" s="76" t="s">
        <v>39</v>
      </c>
      <c r="L15" s="76" t="s">
        <v>89</v>
      </c>
      <c r="M15" s="231" t="s">
        <v>2284</v>
      </c>
      <c r="N15" s="76">
        <v>5</v>
      </c>
      <c r="O15" s="128">
        <f t="shared" si="4"/>
        <v>0.69897000433601886</v>
      </c>
      <c r="P15" s="76">
        <v>1988</v>
      </c>
      <c r="Q15" s="82"/>
      <c r="R15" s="77">
        <v>1</v>
      </c>
      <c r="S15" s="77">
        <v>1</v>
      </c>
      <c r="T15" s="77">
        <v>23</v>
      </c>
      <c r="U15" s="77"/>
      <c r="V15" s="76" t="s">
        <v>2285</v>
      </c>
      <c r="W15" s="76"/>
      <c r="X15" s="76" t="s">
        <v>2285</v>
      </c>
      <c r="Y15" s="82"/>
      <c r="Z15" s="466" t="s">
        <v>83</v>
      </c>
      <c r="AA15" s="77" t="s">
        <v>571</v>
      </c>
      <c r="AB15" s="77" t="s">
        <v>14</v>
      </c>
      <c r="AC15" s="77" t="s">
        <v>2325</v>
      </c>
      <c r="AD15" s="77">
        <v>0</v>
      </c>
      <c r="AE15" s="77" t="s">
        <v>577</v>
      </c>
      <c r="AF15" s="77">
        <v>0.7</v>
      </c>
      <c r="AG15" s="128">
        <f t="shared" ref="AG15:AG17" si="7">LOG10(AF15)</f>
        <v>-0.15490195998574319</v>
      </c>
      <c r="AH15" s="128">
        <f>AF15*20.3</f>
        <v>14.209999999999999</v>
      </c>
      <c r="AI15" s="72">
        <f t="shared" ref="AI15:AI29" si="8">LOG10(AH15)</f>
        <v>1.1525940779274697</v>
      </c>
      <c r="AJ15" s="59">
        <f t="shared" ref="AJ15:AJ29" si="9">AF15*N15</f>
        <v>3.5</v>
      </c>
      <c r="AK15" s="59">
        <f t="shared" ref="AK15:AK26" si="10">LOG10(AJ15)</f>
        <v>0.54406804435027567</v>
      </c>
      <c r="AL15" s="72">
        <f t="shared" ref="AL15:AL29" si="11">AH15*N15</f>
        <v>71.05</v>
      </c>
      <c r="AM15" s="72">
        <f t="shared" ref="AM15:AM34" si="12">LOG10(AL15)</f>
        <v>1.8515640822634885</v>
      </c>
      <c r="AN15" s="82" t="s">
        <v>28</v>
      </c>
      <c r="AO15" s="77" t="s">
        <v>28</v>
      </c>
      <c r="AP15" s="78" t="s">
        <v>2326</v>
      </c>
      <c r="AQ15" s="4" t="s">
        <v>80</v>
      </c>
      <c r="AR15" s="24" t="s">
        <v>219</v>
      </c>
      <c r="AS15" s="467" t="s">
        <v>2286</v>
      </c>
      <c r="AT15" s="228" t="s">
        <v>2400</v>
      </c>
      <c r="AU15" s="4">
        <v>46.83</v>
      </c>
      <c r="AV15" s="20" t="s">
        <v>2287</v>
      </c>
      <c r="AW15" s="76"/>
      <c r="AX15" s="468">
        <v>4.9333333333333327</v>
      </c>
      <c r="AY15" s="469">
        <v>806</v>
      </c>
      <c r="AZ15" s="470">
        <f t="shared" si="5"/>
        <v>2.9063350418050908</v>
      </c>
      <c r="BA15" s="517" t="s">
        <v>82</v>
      </c>
      <c r="BB15" s="471" t="s">
        <v>2288</v>
      </c>
      <c r="BC15" s="77"/>
      <c r="BD15" s="77"/>
      <c r="BE15" s="77"/>
      <c r="BF15" s="82"/>
      <c r="BG15" s="82"/>
      <c r="BH15" s="82"/>
      <c r="BI15" s="123" t="s">
        <v>2232</v>
      </c>
      <c r="BJ15" s="82" t="s">
        <v>2289</v>
      </c>
      <c r="BK15" s="95" t="s">
        <v>1683</v>
      </c>
      <c r="BL15" s="77"/>
      <c r="BM15" s="77"/>
      <c r="BN15" s="82"/>
      <c r="BO15" s="77"/>
      <c r="BP15" s="68" t="s">
        <v>51</v>
      </c>
      <c r="BQ15" s="77" t="s">
        <v>37</v>
      </c>
      <c r="BR15" s="82">
        <v>-1.9183673469387728</v>
      </c>
      <c r="BS15" s="77" t="s">
        <v>21</v>
      </c>
      <c r="BT15" s="77" t="s">
        <v>2290</v>
      </c>
      <c r="BU15" s="140">
        <v>2.8959144522240963</v>
      </c>
      <c r="BV15" s="82"/>
      <c r="BW15" s="79" t="s">
        <v>26</v>
      </c>
      <c r="BX15" s="77" t="s">
        <v>27</v>
      </c>
      <c r="BY15" s="146">
        <f>BU15*SQRT(CC15)</f>
        <v>13.888317818793206</v>
      </c>
      <c r="BZ15" s="146">
        <f>IF(BX15="SE",BY15,BU15)</f>
        <v>13.888317818793206</v>
      </c>
      <c r="CA15" s="77" t="s">
        <v>18</v>
      </c>
      <c r="CB15" s="77" t="s">
        <v>2285</v>
      </c>
      <c r="CC15" s="77">
        <v>23</v>
      </c>
      <c r="CD15" s="77">
        <v>23</v>
      </c>
      <c r="CE15" s="82" t="s">
        <v>1617</v>
      </c>
      <c r="CF15" s="78" t="s">
        <v>1584</v>
      </c>
      <c r="CG15" s="82">
        <v>7.2108843537414913</v>
      </c>
      <c r="CH15" s="77" t="s">
        <v>21</v>
      </c>
      <c r="CI15" s="82">
        <v>3.9984494194865681</v>
      </c>
      <c r="CJ15" s="82"/>
      <c r="CK15" s="128">
        <f>CI15*SQRT(CM15)</f>
        <v>19.175889770345126</v>
      </c>
      <c r="CL15" s="128">
        <f t="shared" ref="CL15" si="13">CK15</f>
        <v>19.175889770345126</v>
      </c>
      <c r="CM15" s="77">
        <v>23</v>
      </c>
      <c r="CN15" s="77">
        <v>23</v>
      </c>
      <c r="CO15" s="82" t="s">
        <v>2630</v>
      </c>
      <c r="CP15" s="68">
        <f t="shared" si="1"/>
        <v>-0.54528504339163897</v>
      </c>
      <c r="CQ15" s="68">
        <f t="shared" si="2"/>
        <v>0.98285714285714287</v>
      </c>
      <c r="CR15" s="68">
        <f t="shared" ref="CR15:CR16" si="14">CP15*CQ15</f>
        <v>-0.53593729979063942</v>
      </c>
      <c r="CS15" s="68">
        <f t="shared" si="3"/>
        <v>9.0078573796813929E-2</v>
      </c>
      <c r="CT15" s="128">
        <v>0</v>
      </c>
      <c r="CU15" s="77">
        <v>0</v>
      </c>
      <c r="CV15" s="77" t="s">
        <v>1782</v>
      </c>
      <c r="CW15" s="77">
        <v>1</v>
      </c>
      <c r="CX15" s="77">
        <v>0</v>
      </c>
      <c r="CY15" s="74">
        <v>0</v>
      </c>
      <c r="CZ15" s="74">
        <v>0</v>
      </c>
      <c r="DA15" s="74">
        <v>0</v>
      </c>
      <c r="DB15" s="74">
        <v>1</v>
      </c>
      <c r="DC15" s="74">
        <v>0</v>
      </c>
      <c r="DD15" s="90">
        <v>0</v>
      </c>
      <c r="DE15" s="90">
        <v>0</v>
      </c>
      <c r="DF15" s="90">
        <v>0</v>
      </c>
      <c r="DG15" s="90">
        <v>0</v>
      </c>
      <c r="DH15" s="90">
        <v>0</v>
      </c>
      <c r="DI15" s="90">
        <v>0</v>
      </c>
      <c r="DJ15" s="90">
        <v>0</v>
      </c>
      <c r="DK15" s="90">
        <v>0</v>
      </c>
      <c r="DL15" s="74">
        <v>0</v>
      </c>
      <c r="DM15" s="74">
        <v>0</v>
      </c>
      <c r="DN15" s="74">
        <v>0</v>
      </c>
      <c r="DO15" s="77">
        <v>0</v>
      </c>
      <c r="DP15" s="77">
        <v>0</v>
      </c>
      <c r="DQ15" s="77">
        <v>0</v>
      </c>
      <c r="DR15" s="77">
        <v>0</v>
      </c>
      <c r="DS15" s="77">
        <v>0</v>
      </c>
      <c r="DT15" s="77">
        <v>0</v>
      </c>
      <c r="DU15" s="77">
        <v>0</v>
      </c>
      <c r="DV15" s="77">
        <v>0</v>
      </c>
      <c r="DW15" s="77">
        <v>0</v>
      </c>
      <c r="DX15" s="77">
        <v>0</v>
      </c>
      <c r="DY15" s="77">
        <v>0</v>
      </c>
      <c r="DZ15" s="77">
        <v>0</v>
      </c>
      <c r="EA15" s="77">
        <v>0</v>
      </c>
      <c r="EB15" s="77">
        <v>0</v>
      </c>
      <c r="EC15" s="77">
        <v>0</v>
      </c>
      <c r="ED15" s="77">
        <v>0</v>
      </c>
      <c r="EE15" s="77">
        <v>0</v>
      </c>
      <c r="EF15" s="77">
        <v>0</v>
      </c>
      <c r="EG15" s="77">
        <v>0</v>
      </c>
      <c r="EH15" s="77">
        <v>0</v>
      </c>
      <c r="EI15" s="77">
        <v>0</v>
      </c>
      <c r="EJ15" s="77">
        <v>0</v>
      </c>
      <c r="EK15" s="77">
        <v>0</v>
      </c>
      <c r="EL15" s="77">
        <v>0</v>
      </c>
      <c r="EM15" s="77">
        <v>0</v>
      </c>
      <c r="EN15" s="77">
        <v>1</v>
      </c>
      <c r="EO15" s="77">
        <v>0</v>
      </c>
      <c r="EP15" s="90">
        <v>1</v>
      </c>
      <c r="EQ15" s="77">
        <v>4</v>
      </c>
    </row>
    <row r="16" spans="1:147" s="78" customFormat="1" ht="15" customHeight="1" x14ac:dyDescent="0.25">
      <c r="A16" s="500" t="s">
        <v>2517</v>
      </c>
      <c r="B16" s="228" t="s">
        <v>2291</v>
      </c>
      <c r="C16" s="463" t="s">
        <v>2281</v>
      </c>
      <c r="D16" s="76">
        <v>1990</v>
      </c>
      <c r="E16" s="463" t="s">
        <v>2282</v>
      </c>
      <c r="F16" s="17" t="s">
        <v>739</v>
      </c>
      <c r="G16" s="465">
        <v>83</v>
      </c>
      <c r="H16" s="18" t="s">
        <v>2283</v>
      </c>
      <c r="I16" s="75" t="s">
        <v>50</v>
      </c>
      <c r="J16" s="128">
        <v>0</v>
      </c>
      <c r="K16" s="76" t="s">
        <v>39</v>
      </c>
      <c r="L16" s="76" t="s">
        <v>89</v>
      </c>
      <c r="M16" s="231" t="s">
        <v>2284</v>
      </c>
      <c r="N16" s="76">
        <v>5</v>
      </c>
      <c r="O16" s="128">
        <f t="shared" ref="O16:O17" si="15">LOG10(N16)</f>
        <v>0.69897000433601886</v>
      </c>
      <c r="P16" s="76">
        <v>1988</v>
      </c>
      <c r="Q16" s="82"/>
      <c r="R16" s="77">
        <v>1</v>
      </c>
      <c r="S16" s="77">
        <v>1</v>
      </c>
      <c r="T16" s="77">
        <v>23</v>
      </c>
      <c r="U16" s="77"/>
      <c r="V16" s="76" t="s">
        <v>2285</v>
      </c>
      <c r="W16" s="76"/>
      <c r="X16" s="76" t="s">
        <v>2285</v>
      </c>
      <c r="Y16" s="82"/>
      <c r="Z16" s="466" t="s">
        <v>83</v>
      </c>
      <c r="AA16" s="77" t="s">
        <v>571</v>
      </c>
      <c r="AB16" s="77" t="s">
        <v>14</v>
      </c>
      <c r="AC16" s="77" t="s">
        <v>2325</v>
      </c>
      <c r="AD16" s="77">
        <v>0</v>
      </c>
      <c r="AE16" s="77" t="s">
        <v>577</v>
      </c>
      <c r="AF16" s="77">
        <v>0.7</v>
      </c>
      <c r="AG16" s="128">
        <f t="shared" si="7"/>
        <v>-0.15490195998574319</v>
      </c>
      <c r="AH16" s="128">
        <f t="shared" ref="AH16:AH29" si="16">AF16*20.3</f>
        <v>14.209999999999999</v>
      </c>
      <c r="AI16" s="72">
        <f t="shared" si="8"/>
        <v>1.1525940779274697</v>
      </c>
      <c r="AJ16" s="59">
        <f t="shared" si="9"/>
        <v>3.5</v>
      </c>
      <c r="AK16" s="59">
        <f t="shared" si="10"/>
        <v>0.54406804435027567</v>
      </c>
      <c r="AL16" s="72">
        <f t="shared" si="11"/>
        <v>71.05</v>
      </c>
      <c r="AM16" s="72">
        <f t="shared" si="12"/>
        <v>1.8515640822634885</v>
      </c>
      <c r="AN16" s="82" t="s">
        <v>28</v>
      </c>
      <c r="AO16" s="77" t="s">
        <v>28</v>
      </c>
      <c r="AP16" s="78" t="s">
        <v>2326</v>
      </c>
      <c r="AQ16" s="4" t="s">
        <v>80</v>
      </c>
      <c r="AR16" s="24" t="s">
        <v>219</v>
      </c>
      <c r="AS16" s="467" t="s">
        <v>2286</v>
      </c>
      <c r="AT16" s="228" t="s">
        <v>2400</v>
      </c>
      <c r="AU16" s="4">
        <v>46.83</v>
      </c>
      <c r="AV16" s="20" t="s">
        <v>2287</v>
      </c>
      <c r="AW16" s="76"/>
      <c r="AX16" s="468">
        <v>4.9333333333333327</v>
      </c>
      <c r="AY16" s="469">
        <v>806</v>
      </c>
      <c r="AZ16" s="470">
        <f t="shared" ref="AZ16" si="17">LOG10(AY16)</f>
        <v>2.9063350418050908</v>
      </c>
      <c r="BA16" s="517" t="s">
        <v>82</v>
      </c>
      <c r="BB16" s="471" t="s">
        <v>2288</v>
      </c>
      <c r="BC16" s="77"/>
      <c r="BD16" s="77"/>
      <c r="BE16" s="77"/>
      <c r="BF16" s="82"/>
      <c r="BG16" s="82"/>
      <c r="BH16" s="82"/>
      <c r="BI16" s="123" t="s">
        <v>2232</v>
      </c>
      <c r="BJ16" s="82" t="s">
        <v>2292</v>
      </c>
      <c r="BK16" s="95" t="s">
        <v>1683</v>
      </c>
      <c r="BL16" s="77"/>
      <c r="BM16" s="77"/>
      <c r="BN16" s="82"/>
      <c r="BO16" s="77"/>
      <c r="BP16" s="68" t="s">
        <v>51</v>
      </c>
      <c r="BQ16" s="77" t="s">
        <v>37</v>
      </c>
      <c r="BR16" s="82">
        <v>0.93557422969187543</v>
      </c>
      <c r="BS16" s="77" t="s">
        <v>21</v>
      </c>
      <c r="BT16" s="77" t="s">
        <v>2290</v>
      </c>
      <c r="BU16" s="117">
        <v>0.93557422969187543</v>
      </c>
      <c r="BV16" s="82"/>
      <c r="BW16" s="79" t="s">
        <v>26</v>
      </c>
      <c r="BX16" s="77" t="s">
        <v>27</v>
      </c>
      <c r="BY16" s="146">
        <f>BU16*SQRT(CC16)</f>
        <v>4.4868563831553105</v>
      </c>
      <c r="BZ16" s="146">
        <f>IF(BX16="SE",BY16,BU16)</f>
        <v>4.4868563831553105</v>
      </c>
      <c r="CA16" s="77" t="s">
        <v>18</v>
      </c>
      <c r="CB16" s="77" t="s">
        <v>2285</v>
      </c>
      <c r="CC16" s="77">
        <v>23</v>
      </c>
      <c r="CD16" s="77">
        <v>23</v>
      </c>
      <c r="CE16" s="82" t="s">
        <v>1617</v>
      </c>
      <c r="CF16" s="78" t="s">
        <v>1584</v>
      </c>
      <c r="CG16" s="82">
        <v>3.2268907563025158</v>
      </c>
      <c r="CH16" s="77" t="s">
        <v>21</v>
      </c>
      <c r="CI16" s="82">
        <v>0.75986297515415324</v>
      </c>
      <c r="CJ16" s="82"/>
      <c r="CK16" s="128">
        <f>CI16*SQRT(CM16)</f>
        <v>3.6441748096424775</v>
      </c>
      <c r="CL16" s="128">
        <f t="shared" ref="CL16" si="18">CK16</f>
        <v>3.6441748096424775</v>
      </c>
      <c r="CM16" s="77">
        <v>23</v>
      </c>
      <c r="CN16" s="77">
        <v>23</v>
      </c>
      <c r="CO16" s="82" t="s">
        <v>2630</v>
      </c>
      <c r="CP16" s="68">
        <f t="shared" si="1"/>
        <v>-0.5605954419704483</v>
      </c>
      <c r="CQ16" s="68">
        <f t="shared" si="2"/>
        <v>0.98285714285714287</v>
      </c>
      <c r="CR16" s="68">
        <f t="shared" si="14"/>
        <v>-0.55098523439381208</v>
      </c>
      <c r="CS16" s="68">
        <f t="shared" si="3"/>
        <v>9.0256355744782649E-2</v>
      </c>
      <c r="CT16" s="128">
        <v>0</v>
      </c>
      <c r="CU16" s="77">
        <v>0</v>
      </c>
      <c r="CV16" s="77" t="s">
        <v>1782</v>
      </c>
      <c r="CW16" s="77">
        <v>1</v>
      </c>
      <c r="CX16" s="77">
        <v>0</v>
      </c>
      <c r="CY16" s="74">
        <v>0</v>
      </c>
      <c r="CZ16" s="74">
        <v>0</v>
      </c>
      <c r="DA16" s="74">
        <v>0</v>
      </c>
      <c r="DB16" s="74">
        <v>1</v>
      </c>
      <c r="DC16" s="74">
        <v>0</v>
      </c>
      <c r="DD16" s="90">
        <v>0</v>
      </c>
      <c r="DE16" s="90">
        <v>0</v>
      </c>
      <c r="DF16" s="90">
        <v>0</v>
      </c>
      <c r="DG16" s="90">
        <v>0</v>
      </c>
      <c r="DH16" s="90">
        <v>0</v>
      </c>
      <c r="DI16" s="90">
        <v>0</v>
      </c>
      <c r="DJ16" s="90">
        <v>0</v>
      </c>
      <c r="DK16" s="90">
        <v>0</v>
      </c>
      <c r="DL16" s="74">
        <v>0</v>
      </c>
      <c r="DM16" s="74">
        <v>0</v>
      </c>
      <c r="DN16" s="74">
        <v>0</v>
      </c>
      <c r="DO16" s="77">
        <v>0</v>
      </c>
      <c r="DP16" s="77">
        <v>0</v>
      </c>
      <c r="DQ16" s="77">
        <v>0</v>
      </c>
      <c r="DR16" s="77">
        <v>0</v>
      </c>
      <c r="DS16" s="77">
        <v>0</v>
      </c>
      <c r="DT16" s="77">
        <v>0</v>
      </c>
      <c r="DU16" s="77">
        <v>0</v>
      </c>
      <c r="DV16" s="77">
        <v>0</v>
      </c>
      <c r="DW16" s="77">
        <v>0</v>
      </c>
      <c r="DX16" s="77">
        <v>0</v>
      </c>
      <c r="DY16" s="77">
        <v>0</v>
      </c>
      <c r="DZ16" s="77">
        <v>0</v>
      </c>
      <c r="EA16" s="77">
        <v>0</v>
      </c>
      <c r="EB16" s="77">
        <v>0</v>
      </c>
      <c r="EC16" s="77">
        <v>0</v>
      </c>
      <c r="ED16" s="77">
        <v>0</v>
      </c>
      <c r="EE16" s="77">
        <v>0</v>
      </c>
      <c r="EF16" s="77">
        <v>0</v>
      </c>
      <c r="EG16" s="77">
        <v>0</v>
      </c>
      <c r="EH16" s="77">
        <v>0</v>
      </c>
      <c r="EI16" s="77">
        <v>0</v>
      </c>
      <c r="EJ16" s="77">
        <v>0</v>
      </c>
      <c r="EK16" s="77">
        <v>0</v>
      </c>
      <c r="EL16" s="77">
        <v>0</v>
      </c>
      <c r="EM16" s="77">
        <v>0</v>
      </c>
      <c r="EN16" s="77">
        <v>1</v>
      </c>
      <c r="EO16" s="77">
        <v>0</v>
      </c>
      <c r="EP16" s="90">
        <v>1</v>
      </c>
      <c r="EQ16" s="77">
        <v>4</v>
      </c>
    </row>
    <row r="17" spans="1:147" s="195" customFormat="1" ht="15" customHeight="1" thickBot="1" x14ac:dyDescent="0.3">
      <c r="A17" s="500" t="s">
        <v>2517</v>
      </c>
      <c r="B17" s="215" t="s">
        <v>1957</v>
      </c>
      <c r="C17" s="480" t="s">
        <v>2281</v>
      </c>
      <c r="D17" s="193">
        <v>1990</v>
      </c>
      <c r="E17" s="480" t="s">
        <v>2324</v>
      </c>
      <c r="F17" s="481" t="s">
        <v>739</v>
      </c>
      <c r="G17" s="482">
        <v>83</v>
      </c>
      <c r="H17" s="483" t="s">
        <v>2283</v>
      </c>
      <c r="I17" s="192" t="s">
        <v>50</v>
      </c>
      <c r="J17" s="201">
        <v>0</v>
      </c>
      <c r="K17" s="193" t="s">
        <v>39</v>
      </c>
      <c r="L17" s="193" t="s">
        <v>89</v>
      </c>
      <c r="M17" s="267" t="s">
        <v>2284</v>
      </c>
      <c r="N17" s="193">
        <v>5</v>
      </c>
      <c r="O17" s="201">
        <f t="shared" si="15"/>
        <v>0.69897000433601886</v>
      </c>
      <c r="P17" s="193">
        <v>1988</v>
      </c>
      <c r="Q17" s="199"/>
      <c r="R17" s="194">
        <v>1</v>
      </c>
      <c r="S17" s="194">
        <v>1</v>
      </c>
      <c r="T17" s="194">
        <v>23</v>
      </c>
      <c r="U17" s="194"/>
      <c r="V17" s="193" t="s">
        <v>2285</v>
      </c>
      <c r="W17" s="193"/>
      <c r="X17" s="193" t="s">
        <v>2285</v>
      </c>
      <c r="Y17" s="199"/>
      <c r="Z17" s="484" t="s">
        <v>83</v>
      </c>
      <c r="AA17" s="194" t="s">
        <v>571</v>
      </c>
      <c r="AB17" s="194" t="s">
        <v>14</v>
      </c>
      <c r="AC17" s="194" t="s">
        <v>2325</v>
      </c>
      <c r="AD17" s="194">
        <v>0</v>
      </c>
      <c r="AE17" s="194" t="s">
        <v>577</v>
      </c>
      <c r="AF17" s="194">
        <v>0.7</v>
      </c>
      <c r="AG17" s="201">
        <f t="shared" si="7"/>
        <v>-0.15490195998574319</v>
      </c>
      <c r="AH17" s="201">
        <f t="shared" si="16"/>
        <v>14.209999999999999</v>
      </c>
      <c r="AI17" s="538">
        <f t="shared" si="8"/>
        <v>1.1525940779274697</v>
      </c>
      <c r="AJ17" s="201">
        <f t="shared" si="9"/>
        <v>3.5</v>
      </c>
      <c r="AK17" s="201">
        <f t="shared" si="10"/>
        <v>0.54406804435027567</v>
      </c>
      <c r="AL17" s="538">
        <f t="shared" si="11"/>
        <v>71.05</v>
      </c>
      <c r="AM17" s="538">
        <f t="shared" si="12"/>
        <v>1.8515640822634885</v>
      </c>
      <c r="AN17" s="199" t="s">
        <v>28</v>
      </c>
      <c r="AO17" s="194" t="s">
        <v>28</v>
      </c>
      <c r="AP17" s="195" t="s">
        <v>2326</v>
      </c>
      <c r="AQ17" s="272" t="s">
        <v>80</v>
      </c>
      <c r="AR17" s="485" t="s">
        <v>219</v>
      </c>
      <c r="AS17" s="486" t="s">
        <v>2286</v>
      </c>
      <c r="AT17" s="215" t="s">
        <v>2400</v>
      </c>
      <c r="AU17" s="272">
        <v>46.83</v>
      </c>
      <c r="AV17" s="271" t="s">
        <v>2287</v>
      </c>
      <c r="AW17" s="193"/>
      <c r="AX17" s="487">
        <v>4.9333333333333327</v>
      </c>
      <c r="AY17" s="488">
        <v>806</v>
      </c>
      <c r="AZ17" s="489">
        <f t="shared" ref="AZ17" si="19">LOG10(AY17)</f>
        <v>2.9063350418050908</v>
      </c>
      <c r="BA17" s="518" t="s">
        <v>82</v>
      </c>
      <c r="BB17" s="490" t="s">
        <v>2288</v>
      </c>
      <c r="BC17" s="194"/>
      <c r="BD17" s="194"/>
      <c r="BE17" s="194"/>
      <c r="BF17" s="199"/>
      <c r="BG17" s="199"/>
      <c r="BH17" s="199"/>
      <c r="BI17" s="200" t="s">
        <v>2232</v>
      </c>
      <c r="BJ17" s="199" t="s">
        <v>2293</v>
      </c>
      <c r="BK17" s="214" t="s">
        <v>1683</v>
      </c>
      <c r="BL17" s="194"/>
      <c r="BM17" s="194"/>
      <c r="BN17" s="199"/>
      <c r="BO17" s="194"/>
      <c r="BP17" s="206" t="s">
        <v>51</v>
      </c>
      <c r="BQ17" s="194" t="s">
        <v>37</v>
      </c>
      <c r="BR17" s="199">
        <v>-0.98279311724689733</v>
      </c>
      <c r="BS17" s="194" t="s">
        <v>21</v>
      </c>
      <c r="BT17" s="194" t="s">
        <v>2054</v>
      </c>
      <c r="BU17" s="464"/>
      <c r="BV17" s="199"/>
      <c r="BW17" s="196"/>
      <c r="BX17" s="194"/>
      <c r="BY17" s="208"/>
      <c r="BZ17" s="208">
        <v>14.595110552471688</v>
      </c>
      <c r="CA17" s="194" t="s">
        <v>18</v>
      </c>
      <c r="CB17" s="194" t="s">
        <v>2285</v>
      </c>
      <c r="CC17" s="194">
        <v>23</v>
      </c>
      <c r="CD17" s="194">
        <v>23</v>
      </c>
      <c r="CE17" s="199" t="s">
        <v>1617</v>
      </c>
      <c r="CF17" s="195" t="s">
        <v>1584</v>
      </c>
      <c r="CG17" s="199">
        <v>10.437775110044008</v>
      </c>
      <c r="CH17" s="194" t="s">
        <v>21</v>
      </c>
      <c r="CI17" s="199"/>
      <c r="CJ17" s="199"/>
      <c r="CK17" s="201"/>
      <c r="CL17" s="201">
        <v>19.519087031100089</v>
      </c>
      <c r="CM17" s="194">
        <v>23</v>
      </c>
      <c r="CN17" s="194">
        <v>23</v>
      </c>
      <c r="CO17" s="199" t="s">
        <v>2630</v>
      </c>
      <c r="CP17" s="206">
        <f t="shared" si="1"/>
        <v>-0.6626818826129679</v>
      </c>
      <c r="CQ17" s="206">
        <f t="shared" si="2"/>
        <v>0.98285714285714287</v>
      </c>
      <c r="CR17" s="206">
        <f t="shared" ref="CR17" si="20">CP17*CQ17</f>
        <v>-0.65132162176817421</v>
      </c>
      <c r="CS17" s="206">
        <f t="shared" si="3"/>
        <v>9.1567607119377434E-2</v>
      </c>
      <c r="CT17" s="201">
        <v>0</v>
      </c>
      <c r="CU17" s="194">
        <v>0</v>
      </c>
      <c r="CV17" s="194" t="s">
        <v>1782</v>
      </c>
      <c r="CW17" s="194">
        <v>2</v>
      </c>
      <c r="CX17" s="194">
        <v>0</v>
      </c>
      <c r="CY17" s="191">
        <v>0</v>
      </c>
      <c r="CZ17" s="191">
        <v>0</v>
      </c>
      <c r="DA17" s="191">
        <v>0</v>
      </c>
      <c r="DB17" s="191">
        <v>1</v>
      </c>
      <c r="DC17" s="191">
        <v>0</v>
      </c>
      <c r="DD17" s="202">
        <v>0</v>
      </c>
      <c r="DE17" s="202">
        <v>0</v>
      </c>
      <c r="DF17" s="202">
        <v>0</v>
      </c>
      <c r="DG17" s="202">
        <v>0</v>
      </c>
      <c r="DH17" s="202">
        <v>0</v>
      </c>
      <c r="DI17" s="202">
        <v>0</v>
      </c>
      <c r="DJ17" s="202">
        <v>0</v>
      </c>
      <c r="DK17" s="202">
        <v>0</v>
      </c>
      <c r="DL17" s="191">
        <v>0</v>
      </c>
      <c r="DM17" s="191">
        <v>0</v>
      </c>
      <c r="DN17" s="191">
        <v>0</v>
      </c>
      <c r="DO17" s="194">
        <v>0</v>
      </c>
      <c r="DP17" s="194">
        <v>0</v>
      </c>
      <c r="DQ17" s="194">
        <v>0</v>
      </c>
      <c r="DR17" s="194">
        <v>0</v>
      </c>
      <c r="DS17" s="194">
        <v>0</v>
      </c>
      <c r="DT17" s="194">
        <v>0</v>
      </c>
      <c r="DU17" s="194">
        <v>0</v>
      </c>
      <c r="DV17" s="194">
        <v>0</v>
      </c>
      <c r="DW17" s="194">
        <v>0</v>
      </c>
      <c r="DX17" s="194">
        <v>0</v>
      </c>
      <c r="DY17" s="194">
        <v>0</v>
      </c>
      <c r="DZ17" s="194">
        <v>0</v>
      </c>
      <c r="EA17" s="194">
        <v>0</v>
      </c>
      <c r="EB17" s="194">
        <v>0</v>
      </c>
      <c r="EC17" s="194">
        <v>0</v>
      </c>
      <c r="ED17" s="194">
        <v>0</v>
      </c>
      <c r="EE17" s="194">
        <v>0</v>
      </c>
      <c r="EF17" s="194">
        <v>0</v>
      </c>
      <c r="EG17" s="194">
        <v>0</v>
      </c>
      <c r="EH17" s="194">
        <v>0</v>
      </c>
      <c r="EI17" s="194">
        <v>0</v>
      </c>
      <c r="EJ17" s="194">
        <v>0</v>
      </c>
      <c r="EK17" s="194">
        <v>0</v>
      </c>
      <c r="EL17" s="194">
        <v>0</v>
      </c>
      <c r="EM17" s="194">
        <v>0</v>
      </c>
      <c r="EN17" s="194">
        <v>1</v>
      </c>
      <c r="EO17" s="194">
        <v>0</v>
      </c>
      <c r="EP17" s="202">
        <v>1</v>
      </c>
      <c r="EQ17" s="194">
        <v>4</v>
      </c>
    </row>
    <row r="18" spans="1:147" s="299" customFormat="1" ht="15" customHeight="1" thickBot="1" x14ac:dyDescent="0.3">
      <c r="A18" s="501" t="s">
        <v>2518</v>
      </c>
      <c r="B18" s="294">
        <v>1</v>
      </c>
      <c r="C18" s="299" t="s">
        <v>98</v>
      </c>
      <c r="D18" s="291">
        <v>2002</v>
      </c>
      <c r="E18" s="181" t="s">
        <v>2102</v>
      </c>
      <c r="F18" s="181" t="s">
        <v>99</v>
      </c>
      <c r="G18" s="291">
        <v>22</v>
      </c>
      <c r="H18" s="291" t="s">
        <v>100</v>
      </c>
      <c r="I18" s="302" t="s">
        <v>50</v>
      </c>
      <c r="J18" s="291">
        <v>0</v>
      </c>
      <c r="K18" s="291" t="s">
        <v>3</v>
      </c>
      <c r="L18" s="298" t="s">
        <v>77</v>
      </c>
      <c r="M18" s="317" t="s">
        <v>1971</v>
      </c>
      <c r="N18" s="291">
        <v>9</v>
      </c>
      <c r="O18" s="291">
        <f t="shared" ref="O18:O29" si="21">LOG10(N18)</f>
        <v>0.95424250943932487</v>
      </c>
      <c r="P18" s="291">
        <v>1997</v>
      </c>
      <c r="Q18" s="181" t="s">
        <v>1011</v>
      </c>
      <c r="R18" s="291">
        <v>1</v>
      </c>
      <c r="S18" s="291">
        <v>3</v>
      </c>
      <c r="T18" s="294">
        <v>1</v>
      </c>
      <c r="U18" s="291">
        <v>24</v>
      </c>
      <c r="V18" s="291" t="s">
        <v>1956</v>
      </c>
      <c r="W18" s="291"/>
      <c r="X18" s="291" t="s">
        <v>289</v>
      </c>
      <c r="Y18" s="181"/>
      <c r="Z18" s="300" t="s">
        <v>83</v>
      </c>
      <c r="AA18" s="291" t="s">
        <v>1012</v>
      </c>
      <c r="AB18" s="291" t="s">
        <v>2038</v>
      </c>
      <c r="AC18" s="291">
        <v>125</v>
      </c>
      <c r="AD18" s="294">
        <v>0</v>
      </c>
      <c r="AE18" s="291" t="s">
        <v>1071</v>
      </c>
      <c r="AF18" s="291">
        <v>125</v>
      </c>
      <c r="AG18" s="291">
        <f t="shared" ref="AG18:AG26" si="22">LOG10(AF18)</f>
        <v>2.0969100130080562</v>
      </c>
      <c r="AH18" s="291">
        <f t="shared" si="16"/>
        <v>2537.5</v>
      </c>
      <c r="AI18" s="312">
        <f t="shared" si="8"/>
        <v>3.4044060509212692</v>
      </c>
      <c r="AJ18" s="291">
        <f t="shared" si="9"/>
        <v>1125</v>
      </c>
      <c r="AK18" s="291">
        <f t="shared" si="10"/>
        <v>3.0511525224473814</v>
      </c>
      <c r="AL18" s="312">
        <f t="shared" si="11"/>
        <v>22837.5</v>
      </c>
      <c r="AM18" s="312">
        <f t="shared" si="12"/>
        <v>4.358648560360594</v>
      </c>
      <c r="AN18" s="300" t="s">
        <v>635</v>
      </c>
      <c r="AO18" s="291" t="s">
        <v>36</v>
      </c>
      <c r="AP18" s="181" t="s">
        <v>2637</v>
      </c>
      <c r="AQ18" s="291" t="s">
        <v>80</v>
      </c>
      <c r="AR18" s="181" t="s">
        <v>101</v>
      </c>
      <c r="AS18" s="181" t="s">
        <v>102</v>
      </c>
      <c r="AT18" s="317" t="s">
        <v>2401</v>
      </c>
      <c r="AU18" s="304">
        <v>47.5</v>
      </c>
      <c r="AV18" s="305">
        <v>-91</v>
      </c>
      <c r="AW18" s="291"/>
      <c r="AX18" s="306">
        <v>3.8833333333333333</v>
      </c>
      <c r="AY18" s="307">
        <v>744</v>
      </c>
      <c r="AZ18" s="541">
        <f t="shared" ref="AZ18:AZ29" si="23">LOG10(AY18)</f>
        <v>2.8715729355458786</v>
      </c>
      <c r="BA18" s="519" t="s">
        <v>103</v>
      </c>
      <c r="BB18" s="300" t="s">
        <v>104</v>
      </c>
      <c r="BC18" s="291"/>
      <c r="BD18" s="317" t="s">
        <v>2327</v>
      </c>
      <c r="BE18" s="291" t="s">
        <v>867</v>
      </c>
      <c r="BF18" s="181"/>
      <c r="BG18" s="181"/>
      <c r="BH18" s="181"/>
      <c r="BI18" s="309" t="s">
        <v>2232</v>
      </c>
      <c r="BJ18" s="181" t="s">
        <v>1108</v>
      </c>
      <c r="BK18" s="300" t="s">
        <v>1015</v>
      </c>
      <c r="BL18" s="291" t="s">
        <v>2268</v>
      </c>
      <c r="BM18" s="291" t="s">
        <v>2267</v>
      </c>
      <c r="BN18" s="181" t="s">
        <v>1013</v>
      </c>
      <c r="BO18" s="291" t="s">
        <v>1671</v>
      </c>
      <c r="BP18" s="181" t="s">
        <v>51</v>
      </c>
      <c r="BQ18" s="291" t="s">
        <v>1010</v>
      </c>
      <c r="BR18" s="326">
        <v>-730.33376011296878</v>
      </c>
      <c r="BS18" s="294" t="s">
        <v>21</v>
      </c>
      <c r="BT18" s="294" t="s">
        <v>1403</v>
      </c>
      <c r="BU18" s="181">
        <v>2677.8827390417491</v>
      </c>
      <c r="BV18" s="181"/>
      <c r="BW18" s="310" t="s">
        <v>26</v>
      </c>
      <c r="BX18" s="291" t="s">
        <v>67</v>
      </c>
      <c r="BY18" s="311"/>
      <c r="BZ18" s="181">
        <v>2677.8827390417491</v>
      </c>
      <c r="CA18" s="291" t="s">
        <v>18</v>
      </c>
      <c r="CB18" s="291" t="s">
        <v>1523</v>
      </c>
      <c r="CC18" s="291">
        <v>3</v>
      </c>
      <c r="CD18" s="291">
        <v>3</v>
      </c>
      <c r="CE18" s="181"/>
      <c r="CF18" s="293" t="s">
        <v>1584</v>
      </c>
      <c r="CG18" s="181">
        <v>0</v>
      </c>
      <c r="CH18" s="294" t="s">
        <v>21</v>
      </c>
      <c r="CI18" s="181">
        <v>0</v>
      </c>
      <c r="CJ18" s="181"/>
      <c r="CK18" s="181"/>
      <c r="CL18" s="181">
        <v>0</v>
      </c>
      <c r="CM18" s="291">
        <v>3</v>
      </c>
      <c r="CN18" s="291">
        <v>3</v>
      </c>
      <c r="CO18" s="181"/>
      <c r="CP18" s="181">
        <f t="shared" si="1"/>
        <v>-0.38569571906658329</v>
      </c>
      <c r="CQ18" s="181">
        <f t="shared" si="2"/>
        <v>0.8</v>
      </c>
      <c r="CR18" s="181">
        <f t="shared" ref="CR18:CR29" si="24">CP18*CQ18</f>
        <v>-0.30855657525326663</v>
      </c>
      <c r="CS18" s="181">
        <f t="shared" si="3"/>
        <v>0.6746005966776687</v>
      </c>
      <c r="CT18" s="291">
        <v>0</v>
      </c>
      <c r="CU18" s="291">
        <v>1</v>
      </c>
      <c r="CV18" s="291" t="s">
        <v>1782</v>
      </c>
      <c r="CW18" s="291">
        <v>0</v>
      </c>
      <c r="CX18" s="291">
        <v>0</v>
      </c>
      <c r="CY18" s="318">
        <v>0</v>
      </c>
      <c r="CZ18" s="318">
        <v>3</v>
      </c>
      <c r="DA18" s="318">
        <v>0</v>
      </c>
      <c r="DB18" s="318">
        <v>0</v>
      </c>
      <c r="DC18" s="318">
        <v>0</v>
      </c>
      <c r="DD18" s="291">
        <v>0</v>
      </c>
      <c r="DE18" s="292">
        <v>0</v>
      </c>
      <c r="DF18" s="292">
        <v>0</v>
      </c>
      <c r="DG18" s="292">
        <v>0</v>
      </c>
      <c r="DH18" s="292">
        <v>0</v>
      </c>
      <c r="DI18" s="292">
        <v>0</v>
      </c>
      <c r="DJ18" s="292">
        <v>0</v>
      </c>
      <c r="DK18" s="292">
        <v>0</v>
      </c>
      <c r="DL18" s="292">
        <v>0</v>
      </c>
      <c r="DM18" s="292">
        <v>0</v>
      </c>
      <c r="DN18" s="292">
        <v>0</v>
      </c>
      <c r="DO18" s="291">
        <v>0</v>
      </c>
      <c r="DP18" s="291">
        <v>0</v>
      </c>
      <c r="DQ18" s="291">
        <v>0</v>
      </c>
      <c r="DR18" s="291">
        <v>0</v>
      </c>
      <c r="DS18" s="291">
        <v>0</v>
      </c>
      <c r="DT18" s="291">
        <v>1</v>
      </c>
      <c r="DU18" s="291">
        <v>0</v>
      </c>
      <c r="DV18" s="291">
        <v>0</v>
      </c>
      <c r="DW18" s="291">
        <v>0</v>
      </c>
      <c r="DX18" s="291">
        <v>0</v>
      </c>
      <c r="DY18" s="291">
        <v>0</v>
      </c>
      <c r="DZ18" s="291">
        <v>0</v>
      </c>
      <c r="EA18" s="291">
        <v>0</v>
      </c>
      <c r="EB18" s="291">
        <v>0</v>
      </c>
      <c r="EC18" s="291">
        <v>0</v>
      </c>
      <c r="ED18" s="291">
        <v>0</v>
      </c>
      <c r="EE18" s="291">
        <v>0</v>
      </c>
      <c r="EF18" s="291">
        <v>0</v>
      </c>
      <c r="EG18" s="291">
        <v>0</v>
      </c>
      <c r="EH18" s="291">
        <v>0</v>
      </c>
      <c r="EI18" s="291">
        <v>0</v>
      </c>
      <c r="EJ18" s="291">
        <v>0</v>
      </c>
      <c r="EK18" s="291">
        <v>0</v>
      </c>
      <c r="EL18" s="291">
        <v>0</v>
      </c>
      <c r="EM18" s="291">
        <v>0</v>
      </c>
      <c r="EN18" s="291">
        <v>1</v>
      </c>
      <c r="EO18" s="291">
        <v>0</v>
      </c>
      <c r="EP18" s="291">
        <v>1</v>
      </c>
      <c r="EQ18" s="291">
        <v>3</v>
      </c>
    </row>
    <row r="19" spans="1:147" s="299" customFormat="1" ht="15" customHeight="1" x14ac:dyDescent="0.25">
      <c r="A19" s="501" t="s">
        <v>2518</v>
      </c>
      <c r="B19" s="294">
        <v>2</v>
      </c>
      <c r="C19" s="299" t="s">
        <v>98</v>
      </c>
      <c r="D19" s="291">
        <v>2002</v>
      </c>
      <c r="E19" s="181" t="s">
        <v>2102</v>
      </c>
      <c r="F19" s="181" t="s">
        <v>99</v>
      </c>
      <c r="G19" s="291">
        <v>22</v>
      </c>
      <c r="H19" s="291" t="s">
        <v>100</v>
      </c>
      <c r="I19" s="302" t="s">
        <v>50</v>
      </c>
      <c r="J19" s="291">
        <v>0</v>
      </c>
      <c r="K19" s="291" t="s">
        <v>3</v>
      </c>
      <c r="L19" s="298" t="s">
        <v>77</v>
      </c>
      <c r="M19" s="317" t="s">
        <v>1971</v>
      </c>
      <c r="N19" s="291">
        <v>9</v>
      </c>
      <c r="O19" s="291">
        <f t="shared" si="21"/>
        <v>0.95424250943932487</v>
      </c>
      <c r="P19" s="291">
        <v>1997</v>
      </c>
      <c r="Q19" s="181" t="s">
        <v>1011</v>
      </c>
      <c r="R19" s="291">
        <v>1</v>
      </c>
      <c r="S19" s="291">
        <v>3</v>
      </c>
      <c r="T19" s="294">
        <v>1</v>
      </c>
      <c r="U19" s="291">
        <v>24</v>
      </c>
      <c r="V19" s="291" t="s">
        <v>1956</v>
      </c>
      <c r="W19" s="291"/>
      <c r="X19" s="291" t="s">
        <v>289</v>
      </c>
      <c r="Y19" s="181"/>
      <c r="Z19" s="300" t="s">
        <v>83</v>
      </c>
      <c r="AA19" s="291" t="s">
        <v>1012</v>
      </c>
      <c r="AB19" s="291" t="s">
        <v>2038</v>
      </c>
      <c r="AC19" s="291">
        <v>125</v>
      </c>
      <c r="AD19" s="294">
        <v>0</v>
      </c>
      <c r="AE19" s="291" t="s">
        <v>1071</v>
      </c>
      <c r="AF19" s="291">
        <v>125</v>
      </c>
      <c r="AG19" s="291">
        <f t="shared" si="22"/>
        <v>2.0969100130080562</v>
      </c>
      <c r="AH19" s="291">
        <f t="shared" si="16"/>
        <v>2537.5</v>
      </c>
      <c r="AI19" s="312">
        <f t="shared" si="8"/>
        <v>3.4044060509212692</v>
      </c>
      <c r="AJ19" s="291">
        <f t="shared" si="9"/>
        <v>1125</v>
      </c>
      <c r="AK19" s="291">
        <f t="shared" si="10"/>
        <v>3.0511525224473814</v>
      </c>
      <c r="AL19" s="312">
        <f t="shared" si="11"/>
        <v>22837.5</v>
      </c>
      <c r="AM19" s="312">
        <f t="shared" si="12"/>
        <v>4.358648560360594</v>
      </c>
      <c r="AN19" s="300" t="s">
        <v>635</v>
      </c>
      <c r="AO19" s="291" t="s">
        <v>36</v>
      </c>
      <c r="AP19" s="181" t="s">
        <v>2637</v>
      </c>
      <c r="AQ19" s="291" t="s">
        <v>80</v>
      </c>
      <c r="AR19" s="181" t="s">
        <v>101</v>
      </c>
      <c r="AS19" s="181" t="s">
        <v>102</v>
      </c>
      <c r="AT19" s="317" t="s">
        <v>2401</v>
      </c>
      <c r="AU19" s="304">
        <v>47.5</v>
      </c>
      <c r="AV19" s="305">
        <v>-91</v>
      </c>
      <c r="AW19" s="291"/>
      <c r="AX19" s="306">
        <v>3.8833333333333333</v>
      </c>
      <c r="AY19" s="307">
        <v>744</v>
      </c>
      <c r="AZ19" s="541">
        <f t="shared" si="23"/>
        <v>2.8715729355458786</v>
      </c>
      <c r="BA19" s="519" t="s">
        <v>103</v>
      </c>
      <c r="BB19" s="300" t="s">
        <v>104</v>
      </c>
      <c r="BC19" s="291"/>
      <c r="BD19" s="317" t="s">
        <v>2327</v>
      </c>
      <c r="BE19" s="291" t="s">
        <v>867</v>
      </c>
      <c r="BF19" s="181"/>
      <c r="BG19" s="181"/>
      <c r="BH19" s="181"/>
      <c r="BI19" s="309" t="s">
        <v>2232</v>
      </c>
      <c r="BJ19" s="181" t="s">
        <v>1108</v>
      </c>
      <c r="BK19" s="300" t="s">
        <v>1015</v>
      </c>
      <c r="BL19" s="291" t="s">
        <v>2268</v>
      </c>
      <c r="BM19" s="291" t="s">
        <v>2267</v>
      </c>
      <c r="BN19" s="181" t="s">
        <v>1014</v>
      </c>
      <c r="BO19" s="291" t="s">
        <v>1678</v>
      </c>
      <c r="BP19" s="181" t="s">
        <v>51</v>
      </c>
      <c r="BQ19" s="291" t="s">
        <v>1010</v>
      </c>
      <c r="BR19" s="181">
        <v>-1456.5962714200734</v>
      </c>
      <c r="BS19" s="294" t="s">
        <v>21</v>
      </c>
      <c r="BT19" s="294" t="s">
        <v>1403</v>
      </c>
      <c r="BU19" s="328">
        <v>1338.2193158675309</v>
      </c>
      <c r="BV19" s="181"/>
      <c r="BW19" s="310" t="s">
        <v>26</v>
      </c>
      <c r="BX19" s="291" t="s">
        <v>67</v>
      </c>
      <c r="BY19" s="311"/>
      <c r="BZ19" s="328">
        <v>1338.2193158675309</v>
      </c>
      <c r="CA19" s="291" t="s">
        <v>18</v>
      </c>
      <c r="CB19" s="291" t="s">
        <v>1523</v>
      </c>
      <c r="CC19" s="291">
        <v>3</v>
      </c>
      <c r="CD19" s="291">
        <v>3</v>
      </c>
      <c r="CE19" s="181"/>
      <c r="CF19" s="293" t="s">
        <v>1584</v>
      </c>
      <c r="CG19" s="181">
        <v>0</v>
      </c>
      <c r="CH19" s="294" t="s">
        <v>21</v>
      </c>
      <c r="CI19" s="181">
        <v>0</v>
      </c>
      <c r="CJ19" s="181"/>
      <c r="CK19" s="181"/>
      <c r="CL19" s="181">
        <v>0</v>
      </c>
      <c r="CM19" s="291">
        <v>3</v>
      </c>
      <c r="CN19" s="291">
        <v>3</v>
      </c>
      <c r="CO19" s="181"/>
      <c r="CP19" s="181">
        <f t="shared" si="1"/>
        <v>-1.5393128596480827</v>
      </c>
      <c r="CQ19" s="181">
        <f t="shared" si="2"/>
        <v>0.8</v>
      </c>
      <c r="CR19" s="181">
        <f t="shared" si="24"/>
        <v>-1.2314502877184663</v>
      </c>
      <c r="CS19" s="181">
        <f t="shared" si="3"/>
        <v>0.79303915092682442</v>
      </c>
      <c r="CT19" s="291">
        <v>0</v>
      </c>
      <c r="CU19" s="291">
        <v>1</v>
      </c>
      <c r="CV19" s="291" t="s">
        <v>1782</v>
      </c>
      <c r="CW19" s="291">
        <v>0</v>
      </c>
      <c r="CX19" s="291">
        <v>0</v>
      </c>
      <c r="CY19" s="318">
        <v>0</v>
      </c>
      <c r="CZ19" s="318">
        <v>3</v>
      </c>
      <c r="DA19" s="318">
        <v>0</v>
      </c>
      <c r="DB19" s="318">
        <v>0</v>
      </c>
      <c r="DC19" s="318">
        <v>0</v>
      </c>
      <c r="DD19" s="291">
        <v>0</v>
      </c>
      <c r="DE19" s="292">
        <v>0</v>
      </c>
      <c r="DF19" s="292">
        <v>0</v>
      </c>
      <c r="DG19" s="292">
        <v>0</v>
      </c>
      <c r="DH19" s="292">
        <v>0</v>
      </c>
      <c r="DI19" s="292">
        <v>0</v>
      </c>
      <c r="DJ19" s="292">
        <v>0</v>
      </c>
      <c r="DK19" s="292">
        <v>0</v>
      </c>
      <c r="DL19" s="292">
        <v>0</v>
      </c>
      <c r="DM19" s="292">
        <v>0</v>
      </c>
      <c r="DN19" s="292">
        <v>0</v>
      </c>
      <c r="DO19" s="291">
        <v>0</v>
      </c>
      <c r="DP19" s="291">
        <v>0</v>
      </c>
      <c r="DQ19" s="291">
        <v>0</v>
      </c>
      <c r="DR19" s="291">
        <v>0</v>
      </c>
      <c r="DS19" s="291">
        <v>0</v>
      </c>
      <c r="DT19" s="291">
        <v>1</v>
      </c>
      <c r="DU19" s="291">
        <v>0</v>
      </c>
      <c r="DV19" s="291">
        <v>0</v>
      </c>
      <c r="DW19" s="291">
        <v>0</v>
      </c>
      <c r="DX19" s="291">
        <v>0</v>
      </c>
      <c r="DY19" s="291">
        <v>0</v>
      </c>
      <c r="DZ19" s="291">
        <v>0</v>
      </c>
      <c r="EA19" s="291">
        <v>0</v>
      </c>
      <c r="EB19" s="291">
        <v>0</v>
      </c>
      <c r="EC19" s="291">
        <v>0</v>
      </c>
      <c r="ED19" s="291">
        <v>0</v>
      </c>
      <c r="EE19" s="291">
        <v>0</v>
      </c>
      <c r="EF19" s="291">
        <v>0</v>
      </c>
      <c r="EG19" s="291">
        <v>0</v>
      </c>
      <c r="EH19" s="291">
        <v>0</v>
      </c>
      <c r="EI19" s="291">
        <v>0</v>
      </c>
      <c r="EJ19" s="291">
        <v>0</v>
      </c>
      <c r="EK19" s="291">
        <v>0</v>
      </c>
      <c r="EL19" s="291">
        <v>0</v>
      </c>
      <c r="EM19" s="291">
        <v>0</v>
      </c>
      <c r="EN19" s="291">
        <v>1</v>
      </c>
      <c r="EO19" s="291">
        <v>0</v>
      </c>
      <c r="EP19" s="291">
        <v>1</v>
      </c>
      <c r="EQ19" s="291">
        <v>3</v>
      </c>
    </row>
    <row r="20" spans="1:147" s="299" customFormat="1" ht="15" customHeight="1" x14ac:dyDescent="0.25">
      <c r="A20" s="501" t="s">
        <v>2518</v>
      </c>
      <c r="B20" s="294">
        <v>3</v>
      </c>
      <c r="C20" s="299" t="s">
        <v>98</v>
      </c>
      <c r="D20" s="291">
        <v>2002</v>
      </c>
      <c r="E20" s="181" t="s">
        <v>2102</v>
      </c>
      <c r="F20" s="181" t="s">
        <v>99</v>
      </c>
      <c r="G20" s="291">
        <v>22</v>
      </c>
      <c r="H20" s="291" t="s">
        <v>100</v>
      </c>
      <c r="I20" s="302" t="s">
        <v>50</v>
      </c>
      <c r="J20" s="291">
        <v>0</v>
      </c>
      <c r="K20" s="291" t="s">
        <v>3</v>
      </c>
      <c r="L20" s="298" t="s">
        <v>77</v>
      </c>
      <c r="M20" s="322" t="s">
        <v>1106</v>
      </c>
      <c r="N20" s="291">
        <v>3</v>
      </c>
      <c r="O20" s="291">
        <f t="shared" si="21"/>
        <v>0.47712125471966244</v>
      </c>
      <c r="P20" s="291">
        <v>1991</v>
      </c>
      <c r="Q20" s="181" t="s">
        <v>1011</v>
      </c>
      <c r="R20" s="291">
        <v>1</v>
      </c>
      <c r="S20" s="291">
        <v>3</v>
      </c>
      <c r="T20" s="294">
        <v>1</v>
      </c>
      <c r="U20" s="291">
        <v>24</v>
      </c>
      <c r="V20" s="291" t="s">
        <v>1956</v>
      </c>
      <c r="W20" s="291"/>
      <c r="X20" s="291" t="s">
        <v>289</v>
      </c>
      <c r="Y20" s="181"/>
      <c r="Z20" s="300" t="s">
        <v>83</v>
      </c>
      <c r="AA20" s="291" t="s">
        <v>1012</v>
      </c>
      <c r="AB20" s="291" t="s">
        <v>2038</v>
      </c>
      <c r="AC20" s="291">
        <v>125</v>
      </c>
      <c r="AD20" s="294">
        <v>0</v>
      </c>
      <c r="AE20" s="291" t="s">
        <v>1071</v>
      </c>
      <c r="AF20" s="291">
        <v>125</v>
      </c>
      <c r="AG20" s="291">
        <f t="shared" si="22"/>
        <v>2.0969100130080562</v>
      </c>
      <c r="AH20" s="291">
        <f t="shared" si="16"/>
        <v>2537.5</v>
      </c>
      <c r="AI20" s="312">
        <f t="shared" si="8"/>
        <v>3.4044060509212692</v>
      </c>
      <c r="AJ20" s="291">
        <f t="shared" si="9"/>
        <v>375</v>
      </c>
      <c r="AK20" s="291">
        <f t="shared" si="10"/>
        <v>2.5740312677277188</v>
      </c>
      <c r="AL20" s="312">
        <f t="shared" si="11"/>
        <v>7612.5</v>
      </c>
      <c r="AM20" s="312">
        <f t="shared" si="12"/>
        <v>3.8815273056409318</v>
      </c>
      <c r="AN20" s="300" t="s">
        <v>635</v>
      </c>
      <c r="AO20" s="291" t="s">
        <v>36</v>
      </c>
      <c r="AP20" s="181" t="s">
        <v>2637</v>
      </c>
      <c r="AQ20" s="291" t="s">
        <v>80</v>
      </c>
      <c r="AR20" s="181" t="s">
        <v>101</v>
      </c>
      <c r="AS20" s="181" t="s">
        <v>102</v>
      </c>
      <c r="AT20" s="317" t="s">
        <v>2401</v>
      </c>
      <c r="AU20" s="304">
        <v>47.5</v>
      </c>
      <c r="AV20" s="305">
        <v>-91</v>
      </c>
      <c r="AW20" s="291"/>
      <c r="AX20" s="306">
        <v>3.8833333333333333</v>
      </c>
      <c r="AY20" s="307">
        <v>744</v>
      </c>
      <c r="AZ20" s="541">
        <f t="shared" si="23"/>
        <v>2.8715729355458786</v>
      </c>
      <c r="BA20" s="519" t="s">
        <v>103</v>
      </c>
      <c r="BB20" s="300" t="s">
        <v>104</v>
      </c>
      <c r="BC20" s="291"/>
      <c r="BD20" s="317" t="s">
        <v>2327</v>
      </c>
      <c r="BE20" s="291" t="s">
        <v>867</v>
      </c>
      <c r="BF20" s="181"/>
      <c r="BG20" s="181"/>
      <c r="BH20" s="181"/>
      <c r="BI20" s="309" t="s">
        <v>2232</v>
      </c>
      <c r="BJ20" s="181" t="s">
        <v>1108</v>
      </c>
      <c r="BK20" s="300" t="s">
        <v>1015</v>
      </c>
      <c r="BL20" s="291" t="s">
        <v>2268</v>
      </c>
      <c r="BM20" s="291" t="s">
        <v>2267</v>
      </c>
      <c r="BN20" s="181" t="s">
        <v>1123</v>
      </c>
      <c r="BO20" s="291" t="s">
        <v>1670</v>
      </c>
      <c r="BP20" s="181" t="s">
        <v>51</v>
      </c>
      <c r="BQ20" s="291" t="s">
        <v>15</v>
      </c>
      <c r="BR20" s="181">
        <v>-13.333333333333334</v>
      </c>
      <c r="BS20" s="294" t="s">
        <v>21</v>
      </c>
      <c r="BT20" s="294" t="s">
        <v>1403</v>
      </c>
      <c r="BU20" s="181">
        <v>23.094010767585029</v>
      </c>
      <c r="BV20" s="181"/>
      <c r="BW20" s="310" t="s">
        <v>26</v>
      </c>
      <c r="BX20" s="291" t="s">
        <v>67</v>
      </c>
      <c r="BY20" s="311"/>
      <c r="BZ20" s="181">
        <v>23.094010767585029</v>
      </c>
      <c r="CA20" s="291" t="s">
        <v>18</v>
      </c>
      <c r="CB20" s="291" t="s">
        <v>1523</v>
      </c>
      <c r="CC20" s="291">
        <v>3</v>
      </c>
      <c r="CD20" s="291">
        <v>3</v>
      </c>
      <c r="CE20" s="181"/>
      <c r="CF20" s="293" t="s">
        <v>1584</v>
      </c>
      <c r="CG20" s="181">
        <v>0</v>
      </c>
      <c r="CH20" s="294" t="s">
        <v>21</v>
      </c>
      <c r="CI20" s="181">
        <v>0</v>
      </c>
      <c r="CJ20" s="181"/>
      <c r="CK20" s="181"/>
      <c r="CL20" s="181">
        <v>0</v>
      </c>
      <c r="CM20" s="291">
        <v>3</v>
      </c>
      <c r="CN20" s="291">
        <v>3</v>
      </c>
      <c r="CO20" s="181"/>
      <c r="CP20" s="181">
        <f t="shared" si="1"/>
        <v>-0.81649658092772615</v>
      </c>
      <c r="CQ20" s="181">
        <f t="shared" si="2"/>
        <v>0.8</v>
      </c>
      <c r="CR20" s="181">
        <f t="shared" si="24"/>
        <v>-0.65319726474218098</v>
      </c>
      <c r="CS20" s="181">
        <f t="shared" si="3"/>
        <v>0.70222222222222219</v>
      </c>
      <c r="CT20" s="291">
        <v>0</v>
      </c>
      <c r="CU20" s="291">
        <v>1</v>
      </c>
      <c r="CV20" s="291" t="s">
        <v>1782</v>
      </c>
      <c r="CW20" s="291">
        <v>0</v>
      </c>
      <c r="CX20" s="291">
        <v>0</v>
      </c>
      <c r="CY20" s="318">
        <v>0</v>
      </c>
      <c r="CZ20" s="318">
        <v>3</v>
      </c>
      <c r="DA20" s="318">
        <v>0</v>
      </c>
      <c r="DB20" s="318">
        <v>0</v>
      </c>
      <c r="DC20" s="318">
        <v>0</v>
      </c>
      <c r="DD20" s="291">
        <v>0</v>
      </c>
      <c r="DE20" s="292">
        <v>0</v>
      </c>
      <c r="DF20" s="292">
        <v>0</v>
      </c>
      <c r="DG20" s="292">
        <v>1</v>
      </c>
      <c r="DH20" s="292">
        <v>0</v>
      </c>
      <c r="DI20" s="292">
        <v>0</v>
      </c>
      <c r="DJ20" s="292">
        <v>0</v>
      </c>
      <c r="DK20" s="292">
        <v>0</v>
      </c>
      <c r="DL20" s="292">
        <v>0</v>
      </c>
      <c r="DM20" s="292">
        <v>0</v>
      </c>
      <c r="DN20" s="292">
        <v>0</v>
      </c>
      <c r="DO20" s="291">
        <v>0</v>
      </c>
      <c r="DP20" s="291">
        <v>0</v>
      </c>
      <c r="DQ20" s="291">
        <v>0</v>
      </c>
      <c r="DR20" s="291">
        <v>0</v>
      </c>
      <c r="DS20" s="291">
        <v>0</v>
      </c>
      <c r="DT20" s="291">
        <v>1</v>
      </c>
      <c r="DU20" s="291">
        <v>0</v>
      </c>
      <c r="DV20" s="291">
        <v>0</v>
      </c>
      <c r="DW20" s="291">
        <v>0</v>
      </c>
      <c r="DX20" s="291">
        <v>0</v>
      </c>
      <c r="DY20" s="291">
        <v>0</v>
      </c>
      <c r="DZ20" s="291">
        <v>0</v>
      </c>
      <c r="EA20" s="291">
        <v>0</v>
      </c>
      <c r="EB20" s="291">
        <v>0</v>
      </c>
      <c r="EC20" s="291">
        <v>0</v>
      </c>
      <c r="ED20" s="291">
        <v>0</v>
      </c>
      <c r="EE20" s="291">
        <v>0</v>
      </c>
      <c r="EF20" s="291">
        <v>0</v>
      </c>
      <c r="EG20" s="291">
        <v>0</v>
      </c>
      <c r="EH20" s="291">
        <v>0</v>
      </c>
      <c r="EI20" s="291">
        <v>0</v>
      </c>
      <c r="EJ20" s="291">
        <v>0</v>
      </c>
      <c r="EK20" s="291">
        <v>0</v>
      </c>
      <c r="EL20" s="291">
        <v>0</v>
      </c>
      <c r="EM20" s="291">
        <v>0</v>
      </c>
      <c r="EN20" s="291">
        <v>1</v>
      </c>
      <c r="EO20" s="291">
        <v>0</v>
      </c>
      <c r="EP20" s="291">
        <v>1</v>
      </c>
      <c r="EQ20" s="291">
        <v>3</v>
      </c>
    </row>
    <row r="21" spans="1:147" s="397" customFormat="1" ht="15" customHeight="1" x14ac:dyDescent="0.25">
      <c r="A21" s="501" t="s">
        <v>2518</v>
      </c>
      <c r="B21" s="396">
        <v>1</v>
      </c>
      <c r="C21" s="397" t="s">
        <v>98</v>
      </c>
      <c r="D21" s="393">
        <v>2002</v>
      </c>
      <c r="E21" s="392" t="s">
        <v>2240</v>
      </c>
      <c r="F21" s="392" t="s">
        <v>99</v>
      </c>
      <c r="G21" s="393">
        <v>22</v>
      </c>
      <c r="H21" s="393" t="s">
        <v>100</v>
      </c>
      <c r="I21" s="398" t="s">
        <v>50</v>
      </c>
      <c r="J21" s="393">
        <v>0</v>
      </c>
      <c r="K21" s="393" t="s">
        <v>3</v>
      </c>
      <c r="L21" s="399" t="s">
        <v>77</v>
      </c>
      <c r="M21" s="400" t="s">
        <v>1833</v>
      </c>
      <c r="N21" s="393">
        <v>9</v>
      </c>
      <c r="O21" s="393">
        <f t="shared" si="21"/>
        <v>0.95424250943932487</v>
      </c>
      <c r="P21" s="393">
        <v>1997</v>
      </c>
      <c r="Q21" s="392" t="s">
        <v>1011</v>
      </c>
      <c r="R21" s="393">
        <v>1</v>
      </c>
      <c r="S21" s="393">
        <v>3</v>
      </c>
      <c r="T21" s="396">
        <v>1</v>
      </c>
      <c r="U21" s="393">
        <v>24</v>
      </c>
      <c r="V21" s="393" t="s">
        <v>1956</v>
      </c>
      <c r="W21" s="393"/>
      <c r="X21" s="393" t="s">
        <v>289</v>
      </c>
      <c r="Y21" s="392"/>
      <c r="Z21" s="401" t="s">
        <v>83</v>
      </c>
      <c r="AA21" s="393" t="s">
        <v>1012</v>
      </c>
      <c r="AB21" s="393" t="s">
        <v>2038</v>
      </c>
      <c r="AC21" s="393">
        <v>125</v>
      </c>
      <c r="AD21" s="396">
        <v>0</v>
      </c>
      <c r="AE21" s="393" t="s">
        <v>1071</v>
      </c>
      <c r="AF21" s="393">
        <v>125</v>
      </c>
      <c r="AG21" s="393">
        <f t="shared" si="22"/>
        <v>2.0969100130080562</v>
      </c>
      <c r="AH21" s="393">
        <f t="shared" si="16"/>
        <v>2537.5</v>
      </c>
      <c r="AI21" s="412">
        <f t="shared" si="8"/>
        <v>3.4044060509212692</v>
      </c>
      <c r="AJ21" s="393">
        <f t="shared" si="9"/>
        <v>1125</v>
      </c>
      <c r="AK21" s="393">
        <f t="shared" si="10"/>
        <v>3.0511525224473814</v>
      </c>
      <c r="AL21" s="412">
        <f t="shared" si="11"/>
        <v>22837.5</v>
      </c>
      <c r="AM21" s="412">
        <f t="shared" si="12"/>
        <v>4.358648560360594</v>
      </c>
      <c r="AN21" s="401" t="s">
        <v>635</v>
      </c>
      <c r="AO21" s="393" t="s">
        <v>36</v>
      </c>
      <c r="AP21" s="392" t="s">
        <v>2637</v>
      </c>
      <c r="AQ21" s="393" t="s">
        <v>80</v>
      </c>
      <c r="AR21" s="392" t="s">
        <v>101</v>
      </c>
      <c r="AS21" s="392" t="s">
        <v>102</v>
      </c>
      <c r="AT21" s="400" t="s">
        <v>2401</v>
      </c>
      <c r="AU21" s="402">
        <v>47.5</v>
      </c>
      <c r="AV21" s="403">
        <v>-91</v>
      </c>
      <c r="AW21" s="393"/>
      <c r="AX21" s="404">
        <v>3.8833333333333333</v>
      </c>
      <c r="AY21" s="405">
        <v>744</v>
      </c>
      <c r="AZ21" s="542">
        <f t="shared" si="23"/>
        <v>2.8715729355458786</v>
      </c>
      <c r="BA21" s="520" t="s">
        <v>103</v>
      </c>
      <c r="BB21" s="401" t="s">
        <v>104</v>
      </c>
      <c r="BC21" s="393"/>
      <c r="BD21" s="400" t="s">
        <v>2327</v>
      </c>
      <c r="BE21" s="393" t="s">
        <v>867</v>
      </c>
      <c r="BF21" s="392"/>
      <c r="BG21" s="392"/>
      <c r="BH21" s="392"/>
      <c r="BI21" s="392" t="s">
        <v>2232</v>
      </c>
      <c r="BJ21" s="392" t="s">
        <v>610</v>
      </c>
      <c r="BK21" s="401" t="s">
        <v>1015</v>
      </c>
      <c r="BL21" s="393" t="s">
        <v>2268</v>
      </c>
      <c r="BM21" s="393" t="s">
        <v>2267</v>
      </c>
      <c r="BN21" s="392" t="s">
        <v>1013</v>
      </c>
      <c r="BO21" s="393" t="s">
        <v>1671</v>
      </c>
      <c r="BP21" s="392" t="s">
        <v>51</v>
      </c>
      <c r="BQ21" s="393" t="s">
        <v>1010</v>
      </c>
      <c r="BR21" s="392">
        <v>1905.5638874562046</v>
      </c>
      <c r="BS21" s="396" t="s">
        <v>21</v>
      </c>
      <c r="BT21" s="396" t="s">
        <v>1403</v>
      </c>
      <c r="BU21" s="392">
        <v>1617.5430412289438</v>
      </c>
      <c r="BV21" s="392"/>
      <c r="BW21" s="408" t="s">
        <v>26</v>
      </c>
      <c r="BX21" s="393" t="s">
        <v>67</v>
      </c>
      <c r="BY21" s="393"/>
      <c r="BZ21" s="409">
        <f>IF(BX21="SE",BY21,BU21)</f>
        <v>1617.5430412289438</v>
      </c>
      <c r="CA21" s="393" t="s">
        <v>18</v>
      </c>
      <c r="CB21" s="393" t="s">
        <v>1523</v>
      </c>
      <c r="CC21" s="393">
        <v>3</v>
      </c>
      <c r="CD21" s="393">
        <v>3</v>
      </c>
      <c r="CE21" s="392"/>
      <c r="CF21" s="395" t="s">
        <v>1584</v>
      </c>
      <c r="CG21" s="392">
        <v>2635.8976475691738</v>
      </c>
      <c r="CH21" s="396" t="s">
        <v>21</v>
      </c>
      <c r="CI21" s="392">
        <v>1519.3506045070149</v>
      </c>
      <c r="CJ21" s="392"/>
      <c r="CK21" s="392"/>
      <c r="CL21" s="410">
        <f>CI21</f>
        <v>1519.3506045070149</v>
      </c>
      <c r="CM21" s="393">
        <v>3</v>
      </c>
      <c r="CN21" s="393">
        <v>3</v>
      </c>
      <c r="CO21" s="392"/>
      <c r="CP21" s="392">
        <f t="shared" si="1"/>
        <v>-0.46541343066044416</v>
      </c>
      <c r="CQ21" s="392">
        <f t="shared" si="2"/>
        <v>0.8</v>
      </c>
      <c r="CR21" s="392">
        <f t="shared" si="24"/>
        <v>-0.37233074452835535</v>
      </c>
      <c r="CS21" s="392">
        <f t="shared" si="3"/>
        <v>0.6782191819434199</v>
      </c>
      <c r="CT21" s="393">
        <v>0</v>
      </c>
      <c r="CU21" s="393">
        <v>2</v>
      </c>
      <c r="CV21" s="393" t="s">
        <v>1782</v>
      </c>
      <c r="CW21" s="393">
        <v>0</v>
      </c>
      <c r="CX21" s="393">
        <v>0</v>
      </c>
      <c r="CY21" s="414">
        <v>0</v>
      </c>
      <c r="CZ21" s="414">
        <v>3</v>
      </c>
      <c r="DA21" s="414">
        <v>0</v>
      </c>
      <c r="DB21" s="414">
        <v>0</v>
      </c>
      <c r="DC21" s="414">
        <v>0</v>
      </c>
      <c r="DD21" s="393">
        <v>0</v>
      </c>
      <c r="DE21" s="394">
        <v>0</v>
      </c>
      <c r="DF21" s="394">
        <v>0</v>
      </c>
      <c r="DG21" s="394">
        <v>0</v>
      </c>
      <c r="DH21" s="394">
        <v>0</v>
      </c>
      <c r="DI21" s="394">
        <v>0</v>
      </c>
      <c r="DJ21" s="394">
        <v>0</v>
      </c>
      <c r="DK21" s="394">
        <v>0</v>
      </c>
      <c r="DL21" s="394">
        <v>0</v>
      </c>
      <c r="DM21" s="394">
        <v>0</v>
      </c>
      <c r="DN21" s="394">
        <v>0</v>
      </c>
      <c r="DO21" s="393">
        <v>0</v>
      </c>
      <c r="DP21" s="393">
        <v>0</v>
      </c>
      <c r="DQ21" s="393">
        <v>0</v>
      </c>
      <c r="DR21" s="393">
        <v>0</v>
      </c>
      <c r="DS21" s="393">
        <v>0</v>
      </c>
      <c r="DT21" s="393">
        <v>1</v>
      </c>
      <c r="DU21" s="393">
        <v>0</v>
      </c>
      <c r="DV21" s="393">
        <v>0</v>
      </c>
      <c r="DW21" s="393">
        <v>0</v>
      </c>
      <c r="DX21" s="393">
        <v>0</v>
      </c>
      <c r="DY21" s="393">
        <v>0</v>
      </c>
      <c r="DZ21" s="393">
        <v>0</v>
      </c>
      <c r="EA21" s="393">
        <v>0</v>
      </c>
      <c r="EB21" s="393">
        <v>0</v>
      </c>
      <c r="EC21" s="393">
        <v>0</v>
      </c>
      <c r="ED21" s="393">
        <v>0</v>
      </c>
      <c r="EE21" s="393">
        <v>0</v>
      </c>
      <c r="EF21" s="393">
        <v>0</v>
      </c>
      <c r="EG21" s="393">
        <v>0</v>
      </c>
      <c r="EH21" s="393">
        <v>0</v>
      </c>
      <c r="EI21" s="393">
        <v>0</v>
      </c>
      <c r="EJ21" s="393">
        <v>0</v>
      </c>
      <c r="EK21" s="393">
        <v>0</v>
      </c>
      <c r="EL21" s="393">
        <v>0</v>
      </c>
      <c r="EM21" s="393">
        <v>0</v>
      </c>
      <c r="EN21" s="393">
        <v>1</v>
      </c>
      <c r="EO21" s="393">
        <v>0</v>
      </c>
      <c r="EP21" s="393">
        <v>1</v>
      </c>
      <c r="EQ21" s="393">
        <v>3</v>
      </c>
    </row>
    <row r="22" spans="1:147" s="397" customFormat="1" ht="15" customHeight="1" x14ac:dyDescent="0.25">
      <c r="A22" s="501" t="s">
        <v>2518</v>
      </c>
      <c r="B22" s="396">
        <v>2</v>
      </c>
      <c r="C22" s="397" t="s">
        <v>98</v>
      </c>
      <c r="D22" s="393">
        <v>2002</v>
      </c>
      <c r="E22" s="392" t="s">
        <v>2240</v>
      </c>
      <c r="F22" s="392" t="s">
        <v>99</v>
      </c>
      <c r="G22" s="393">
        <v>22</v>
      </c>
      <c r="H22" s="393" t="s">
        <v>100</v>
      </c>
      <c r="I22" s="398" t="s">
        <v>50</v>
      </c>
      <c r="J22" s="393">
        <v>0</v>
      </c>
      <c r="K22" s="393" t="s">
        <v>3</v>
      </c>
      <c r="L22" s="399" t="s">
        <v>77</v>
      </c>
      <c r="M22" s="400" t="s">
        <v>1833</v>
      </c>
      <c r="N22" s="393">
        <v>9</v>
      </c>
      <c r="O22" s="393">
        <f t="shared" si="21"/>
        <v>0.95424250943932487</v>
      </c>
      <c r="P22" s="393">
        <v>1997</v>
      </c>
      <c r="Q22" s="392" t="s">
        <v>1011</v>
      </c>
      <c r="R22" s="393">
        <v>1</v>
      </c>
      <c r="S22" s="393">
        <v>3</v>
      </c>
      <c r="T22" s="396">
        <v>1</v>
      </c>
      <c r="U22" s="393">
        <v>24</v>
      </c>
      <c r="V22" s="393" t="s">
        <v>1956</v>
      </c>
      <c r="W22" s="393"/>
      <c r="X22" s="393" t="s">
        <v>289</v>
      </c>
      <c r="Y22" s="392"/>
      <c r="Z22" s="401" t="s">
        <v>83</v>
      </c>
      <c r="AA22" s="393" t="s">
        <v>1012</v>
      </c>
      <c r="AB22" s="393" t="s">
        <v>2038</v>
      </c>
      <c r="AC22" s="393">
        <v>125</v>
      </c>
      <c r="AD22" s="396">
        <v>0</v>
      </c>
      <c r="AE22" s="393" t="s">
        <v>1071</v>
      </c>
      <c r="AF22" s="393">
        <v>125</v>
      </c>
      <c r="AG22" s="393">
        <f t="shared" si="22"/>
        <v>2.0969100130080562</v>
      </c>
      <c r="AH22" s="393">
        <f t="shared" si="16"/>
        <v>2537.5</v>
      </c>
      <c r="AI22" s="412">
        <f t="shared" si="8"/>
        <v>3.4044060509212692</v>
      </c>
      <c r="AJ22" s="393">
        <f t="shared" si="9"/>
        <v>1125</v>
      </c>
      <c r="AK22" s="393">
        <f t="shared" si="10"/>
        <v>3.0511525224473814</v>
      </c>
      <c r="AL22" s="412">
        <f t="shared" si="11"/>
        <v>22837.5</v>
      </c>
      <c r="AM22" s="412">
        <f t="shared" si="12"/>
        <v>4.358648560360594</v>
      </c>
      <c r="AN22" s="401" t="s">
        <v>635</v>
      </c>
      <c r="AO22" s="393" t="s">
        <v>36</v>
      </c>
      <c r="AP22" s="392" t="s">
        <v>2637</v>
      </c>
      <c r="AQ22" s="393" t="s">
        <v>80</v>
      </c>
      <c r="AR22" s="392" t="s">
        <v>101</v>
      </c>
      <c r="AS22" s="392" t="s">
        <v>102</v>
      </c>
      <c r="AT22" s="400" t="s">
        <v>2401</v>
      </c>
      <c r="AU22" s="402">
        <v>47.5</v>
      </c>
      <c r="AV22" s="403">
        <v>-91</v>
      </c>
      <c r="AW22" s="393"/>
      <c r="AX22" s="404">
        <v>3.8833333333333333</v>
      </c>
      <c r="AY22" s="405">
        <v>744</v>
      </c>
      <c r="AZ22" s="542">
        <f t="shared" si="23"/>
        <v>2.8715729355458786</v>
      </c>
      <c r="BA22" s="520" t="s">
        <v>103</v>
      </c>
      <c r="BB22" s="401" t="s">
        <v>104</v>
      </c>
      <c r="BC22" s="393"/>
      <c r="BD22" s="400" t="s">
        <v>2327</v>
      </c>
      <c r="BE22" s="393" t="s">
        <v>867</v>
      </c>
      <c r="BF22" s="392"/>
      <c r="BG22" s="392"/>
      <c r="BH22" s="392"/>
      <c r="BI22" s="392" t="s">
        <v>2232</v>
      </c>
      <c r="BJ22" s="392" t="s">
        <v>610</v>
      </c>
      <c r="BK22" s="401" t="s">
        <v>1015</v>
      </c>
      <c r="BL22" s="393" t="s">
        <v>2268</v>
      </c>
      <c r="BM22" s="393" t="s">
        <v>2267</v>
      </c>
      <c r="BN22" s="392" t="s">
        <v>1014</v>
      </c>
      <c r="BO22" s="393" t="s">
        <v>1678</v>
      </c>
      <c r="BP22" s="392" t="s">
        <v>51</v>
      </c>
      <c r="BQ22" s="393" t="s">
        <v>1010</v>
      </c>
      <c r="BR22" s="392">
        <v>343.98082567650266</v>
      </c>
      <c r="BS22" s="396" t="s">
        <v>21</v>
      </c>
      <c r="BT22" s="396" t="s">
        <v>1403</v>
      </c>
      <c r="BU22" s="415">
        <v>444.45301878548912</v>
      </c>
      <c r="BV22" s="392"/>
      <c r="BW22" s="408" t="s">
        <v>26</v>
      </c>
      <c r="BX22" s="393" t="s">
        <v>67</v>
      </c>
      <c r="BY22" s="393"/>
      <c r="BZ22" s="409">
        <f>IF(BX22="SE",BY22,BU22)</f>
        <v>444.45301878548912</v>
      </c>
      <c r="CA22" s="393" t="s">
        <v>18</v>
      </c>
      <c r="CB22" s="393" t="s">
        <v>1523</v>
      </c>
      <c r="CC22" s="393">
        <v>3</v>
      </c>
      <c r="CD22" s="393">
        <v>3</v>
      </c>
      <c r="CE22" s="392"/>
      <c r="CF22" s="395" t="s">
        <v>1584</v>
      </c>
      <c r="CG22" s="392">
        <v>1800.5770970965762</v>
      </c>
      <c r="CH22" s="396" t="s">
        <v>21</v>
      </c>
      <c r="CI22" s="392">
        <v>910.75367623266982</v>
      </c>
      <c r="CJ22" s="392"/>
      <c r="CK22" s="392"/>
      <c r="CL22" s="410">
        <f>CI22</f>
        <v>910.75367623266982</v>
      </c>
      <c r="CM22" s="393">
        <v>3</v>
      </c>
      <c r="CN22" s="393">
        <v>3</v>
      </c>
      <c r="CO22" s="392"/>
      <c r="CP22" s="392">
        <f t="shared" si="1"/>
        <v>-2.0326691604490215</v>
      </c>
      <c r="CQ22" s="392">
        <f t="shared" si="2"/>
        <v>0.8</v>
      </c>
      <c r="CR22" s="392">
        <f t="shared" si="24"/>
        <v>-1.6261353283592173</v>
      </c>
      <c r="CS22" s="392">
        <f t="shared" si="3"/>
        <v>0.88702634217816156</v>
      </c>
      <c r="CT22" s="393">
        <v>0</v>
      </c>
      <c r="CU22" s="393">
        <v>2</v>
      </c>
      <c r="CV22" s="393" t="s">
        <v>1782</v>
      </c>
      <c r="CW22" s="393">
        <v>0</v>
      </c>
      <c r="CX22" s="393">
        <v>0</v>
      </c>
      <c r="CY22" s="414">
        <v>0</v>
      </c>
      <c r="CZ22" s="414">
        <v>3</v>
      </c>
      <c r="DA22" s="414">
        <v>0</v>
      </c>
      <c r="DB22" s="414">
        <v>0</v>
      </c>
      <c r="DC22" s="414">
        <v>0</v>
      </c>
      <c r="DD22" s="393">
        <v>0</v>
      </c>
      <c r="DE22" s="394">
        <v>0</v>
      </c>
      <c r="DF22" s="394">
        <v>0</v>
      </c>
      <c r="DG22" s="394">
        <v>0</v>
      </c>
      <c r="DH22" s="394">
        <v>0</v>
      </c>
      <c r="DI22" s="394">
        <v>0</v>
      </c>
      <c r="DJ22" s="394">
        <v>0</v>
      </c>
      <c r="DK22" s="394">
        <v>0</v>
      </c>
      <c r="DL22" s="394">
        <v>0</v>
      </c>
      <c r="DM22" s="394">
        <v>0</v>
      </c>
      <c r="DN22" s="394">
        <v>0</v>
      </c>
      <c r="DO22" s="393">
        <v>0</v>
      </c>
      <c r="DP22" s="393">
        <v>0</v>
      </c>
      <c r="DQ22" s="393">
        <v>0</v>
      </c>
      <c r="DR22" s="393">
        <v>0</v>
      </c>
      <c r="DS22" s="393">
        <v>0</v>
      </c>
      <c r="DT22" s="393">
        <v>1</v>
      </c>
      <c r="DU22" s="393">
        <v>0</v>
      </c>
      <c r="DV22" s="393">
        <v>0</v>
      </c>
      <c r="DW22" s="393">
        <v>0</v>
      </c>
      <c r="DX22" s="393">
        <v>0</v>
      </c>
      <c r="DY22" s="393">
        <v>0</v>
      </c>
      <c r="DZ22" s="393">
        <v>0</v>
      </c>
      <c r="EA22" s="393">
        <v>0</v>
      </c>
      <c r="EB22" s="393">
        <v>0</v>
      </c>
      <c r="EC22" s="393">
        <v>0</v>
      </c>
      <c r="ED22" s="393">
        <v>0</v>
      </c>
      <c r="EE22" s="393">
        <v>0</v>
      </c>
      <c r="EF22" s="393">
        <v>0</v>
      </c>
      <c r="EG22" s="393">
        <v>0</v>
      </c>
      <c r="EH22" s="393">
        <v>0</v>
      </c>
      <c r="EI22" s="393">
        <v>0</v>
      </c>
      <c r="EJ22" s="393">
        <v>0</v>
      </c>
      <c r="EK22" s="393">
        <v>0</v>
      </c>
      <c r="EL22" s="393">
        <v>0</v>
      </c>
      <c r="EM22" s="393">
        <v>0</v>
      </c>
      <c r="EN22" s="393">
        <v>1</v>
      </c>
      <c r="EO22" s="393">
        <v>0</v>
      </c>
      <c r="EP22" s="393">
        <v>1</v>
      </c>
      <c r="EQ22" s="393">
        <v>3</v>
      </c>
    </row>
    <row r="23" spans="1:147" s="397" customFormat="1" ht="15" customHeight="1" x14ac:dyDescent="0.25">
      <c r="A23" s="501" t="s">
        <v>2518</v>
      </c>
      <c r="B23" s="396">
        <v>3</v>
      </c>
      <c r="C23" s="397" t="s">
        <v>98</v>
      </c>
      <c r="D23" s="393">
        <v>2002</v>
      </c>
      <c r="E23" s="392" t="s">
        <v>2240</v>
      </c>
      <c r="F23" s="392" t="s">
        <v>99</v>
      </c>
      <c r="G23" s="393">
        <v>22</v>
      </c>
      <c r="H23" s="393" t="s">
        <v>100</v>
      </c>
      <c r="I23" s="398" t="s">
        <v>50</v>
      </c>
      <c r="J23" s="393">
        <v>0</v>
      </c>
      <c r="K23" s="393" t="s">
        <v>3</v>
      </c>
      <c r="L23" s="399" t="s">
        <v>77</v>
      </c>
      <c r="M23" s="416" t="s">
        <v>1106</v>
      </c>
      <c r="N23" s="393">
        <v>3</v>
      </c>
      <c r="O23" s="393">
        <f t="shared" si="21"/>
        <v>0.47712125471966244</v>
      </c>
      <c r="P23" s="393">
        <v>1991</v>
      </c>
      <c r="Q23" s="392" t="s">
        <v>1011</v>
      </c>
      <c r="R23" s="393">
        <v>1</v>
      </c>
      <c r="S23" s="393">
        <v>3</v>
      </c>
      <c r="T23" s="396">
        <v>1</v>
      </c>
      <c r="U23" s="393">
        <v>24</v>
      </c>
      <c r="V23" s="393" t="s">
        <v>1956</v>
      </c>
      <c r="W23" s="393"/>
      <c r="X23" s="393" t="s">
        <v>289</v>
      </c>
      <c r="Y23" s="392"/>
      <c r="Z23" s="401" t="s">
        <v>83</v>
      </c>
      <c r="AA23" s="393" t="s">
        <v>1012</v>
      </c>
      <c r="AB23" s="393" t="s">
        <v>2038</v>
      </c>
      <c r="AC23" s="393">
        <v>125</v>
      </c>
      <c r="AD23" s="396">
        <v>0</v>
      </c>
      <c r="AE23" s="393" t="s">
        <v>1071</v>
      </c>
      <c r="AF23" s="393">
        <v>125</v>
      </c>
      <c r="AG23" s="393">
        <f t="shared" si="22"/>
        <v>2.0969100130080562</v>
      </c>
      <c r="AH23" s="393">
        <f t="shared" si="16"/>
        <v>2537.5</v>
      </c>
      <c r="AI23" s="412">
        <f t="shared" si="8"/>
        <v>3.4044060509212692</v>
      </c>
      <c r="AJ23" s="393">
        <f t="shared" si="9"/>
        <v>375</v>
      </c>
      <c r="AK23" s="393">
        <f t="shared" si="10"/>
        <v>2.5740312677277188</v>
      </c>
      <c r="AL23" s="412">
        <f t="shared" si="11"/>
        <v>7612.5</v>
      </c>
      <c r="AM23" s="412">
        <f t="shared" si="12"/>
        <v>3.8815273056409318</v>
      </c>
      <c r="AN23" s="401" t="s">
        <v>635</v>
      </c>
      <c r="AO23" s="393" t="s">
        <v>36</v>
      </c>
      <c r="AP23" s="392" t="s">
        <v>2637</v>
      </c>
      <c r="AQ23" s="393" t="s">
        <v>80</v>
      </c>
      <c r="AR23" s="392" t="s">
        <v>101</v>
      </c>
      <c r="AS23" s="392" t="s">
        <v>102</v>
      </c>
      <c r="AT23" s="400" t="s">
        <v>2401</v>
      </c>
      <c r="AU23" s="402">
        <v>47.5</v>
      </c>
      <c r="AV23" s="403">
        <v>-91</v>
      </c>
      <c r="AW23" s="393"/>
      <c r="AX23" s="404">
        <v>3.8833333333333333</v>
      </c>
      <c r="AY23" s="405">
        <v>744</v>
      </c>
      <c r="AZ23" s="542">
        <f t="shared" si="23"/>
        <v>2.8715729355458786</v>
      </c>
      <c r="BA23" s="520" t="s">
        <v>103</v>
      </c>
      <c r="BB23" s="401" t="s">
        <v>104</v>
      </c>
      <c r="BC23" s="393"/>
      <c r="BD23" s="400" t="s">
        <v>2327</v>
      </c>
      <c r="BE23" s="393" t="s">
        <v>867</v>
      </c>
      <c r="BF23" s="392"/>
      <c r="BG23" s="392"/>
      <c r="BH23" s="392"/>
      <c r="BI23" s="392" t="s">
        <v>2232</v>
      </c>
      <c r="BJ23" s="392" t="s">
        <v>610</v>
      </c>
      <c r="BK23" s="401" t="s">
        <v>1015</v>
      </c>
      <c r="BL23" s="393" t="s">
        <v>2268</v>
      </c>
      <c r="BM23" s="393" t="s">
        <v>2267</v>
      </c>
      <c r="BN23" s="392" t="s">
        <v>1123</v>
      </c>
      <c r="BO23" s="393" t="s">
        <v>1670</v>
      </c>
      <c r="BP23" s="392" t="s">
        <v>51</v>
      </c>
      <c r="BQ23" s="393" t="s">
        <v>15</v>
      </c>
      <c r="BR23" s="392">
        <v>8</v>
      </c>
      <c r="BS23" s="396" t="s">
        <v>21</v>
      </c>
      <c r="BT23" s="396" t="s">
        <v>1403</v>
      </c>
      <c r="BU23" s="415">
        <v>13.856406460551018</v>
      </c>
      <c r="BV23" s="392"/>
      <c r="BW23" s="408" t="s">
        <v>26</v>
      </c>
      <c r="BX23" s="393" t="s">
        <v>67</v>
      </c>
      <c r="BY23" s="393"/>
      <c r="BZ23" s="409">
        <f>IF(BX23="SE",BY23,BU23)</f>
        <v>13.856406460551018</v>
      </c>
      <c r="CA23" s="393" t="s">
        <v>18</v>
      </c>
      <c r="CB23" s="393" t="s">
        <v>1523</v>
      </c>
      <c r="CC23" s="393">
        <v>3</v>
      </c>
      <c r="CD23" s="393">
        <v>3</v>
      </c>
      <c r="CE23" s="392"/>
      <c r="CF23" s="395" t="s">
        <v>1584</v>
      </c>
      <c r="CG23" s="392">
        <v>21.333333333333332</v>
      </c>
      <c r="CH23" s="396" t="s">
        <v>21</v>
      </c>
      <c r="CI23" s="392">
        <v>36.950417228136054</v>
      </c>
      <c r="CJ23" s="392"/>
      <c r="CK23" s="392"/>
      <c r="CL23" s="410">
        <f>CI23</f>
        <v>36.950417228136054</v>
      </c>
      <c r="CM23" s="393">
        <v>3</v>
      </c>
      <c r="CN23" s="393">
        <v>3</v>
      </c>
      <c r="CO23" s="392"/>
      <c r="CP23" s="392">
        <f t="shared" si="1"/>
        <v>-0.47781848256749648</v>
      </c>
      <c r="CQ23" s="392">
        <f t="shared" si="2"/>
        <v>0.8</v>
      </c>
      <c r="CR23" s="392">
        <f t="shared" si="24"/>
        <v>-0.38225478605399721</v>
      </c>
      <c r="CS23" s="392">
        <f t="shared" si="3"/>
        <v>0.67884322678843223</v>
      </c>
      <c r="CT23" s="393">
        <v>0</v>
      </c>
      <c r="CU23" s="393">
        <v>2</v>
      </c>
      <c r="CV23" s="393" t="s">
        <v>1782</v>
      </c>
      <c r="CW23" s="393">
        <v>0</v>
      </c>
      <c r="CX23" s="393">
        <v>0</v>
      </c>
      <c r="CY23" s="414">
        <v>0</v>
      </c>
      <c r="CZ23" s="414">
        <v>3</v>
      </c>
      <c r="DA23" s="414">
        <v>0</v>
      </c>
      <c r="DB23" s="414">
        <v>0</v>
      </c>
      <c r="DC23" s="414">
        <v>0</v>
      </c>
      <c r="DD23" s="393">
        <v>0</v>
      </c>
      <c r="DE23" s="394">
        <v>0</v>
      </c>
      <c r="DF23" s="394">
        <v>0</v>
      </c>
      <c r="DG23" s="394">
        <v>1</v>
      </c>
      <c r="DH23" s="394">
        <v>0</v>
      </c>
      <c r="DI23" s="394">
        <v>0</v>
      </c>
      <c r="DJ23" s="394">
        <v>0</v>
      </c>
      <c r="DK23" s="394">
        <v>0</v>
      </c>
      <c r="DL23" s="394">
        <v>0</v>
      </c>
      <c r="DM23" s="394">
        <v>0</v>
      </c>
      <c r="DN23" s="394">
        <v>0</v>
      </c>
      <c r="DO23" s="393">
        <v>0</v>
      </c>
      <c r="DP23" s="393">
        <v>0</v>
      </c>
      <c r="DQ23" s="393">
        <v>0</v>
      </c>
      <c r="DR23" s="393">
        <v>0</v>
      </c>
      <c r="DS23" s="393">
        <v>0</v>
      </c>
      <c r="DT23" s="393">
        <v>1</v>
      </c>
      <c r="DU23" s="393">
        <v>0</v>
      </c>
      <c r="DV23" s="393">
        <v>0</v>
      </c>
      <c r="DW23" s="393">
        <v>0</v>
      </c>
      <c r="DX23" s="393">
        <v>0</v>
      </c>
      <c r="DY23" s="393">
        <v>0</v>
      </c>
      <c r="DZ23" s="393">
        <v>0</v>
      </c>
      <c r="EA23" s="393">
        <v>0</v>
      </c>
      <c r="EB23" s="393">
        <v>0</v>
      </c>
      <c r="EC23" s="393">
        <v>0</v>
      </c>
      <c r="ED23" s="393">
        <v>0</v>
      </c>
      <c r="EE23" s="393">
        <v>0</v>
      </c>
      <c r="EF23" s="393">
        <v>0</v>
      </c>
      <c r="EG23" s="393">
        <v>0</v>
      </c>
      <c r="EH23" s="393">
        <v>0</v>
      </c>
      <c r="EI23" s="393">
        <v>0</v>
      </c>
      <c r="EJ23" s="393">
        <v>0</v>
      </c>
      <c r="EK23" s="393">
        <v>0</v>
      </c>
      <c r="EL23" s="393">
        <v>0</v>
      </c>
      <c r="EM23" s="393">
        <v>0</v>
      </c>
      <c r="EN23" s="393">
        <v>1</v>
      </c>
      <c r="EO23" s="393">
        <v>0</v>
      </c>
      <c r="EP23" s="393">
        <v>1</v>
      </c>
      <c r="EQ23" s="393">
        <v>3</v>
      </c>
    </row>
    <row r="24" spans="1:147" s="299" customFormat="1" ht="15" customHeight="1" x14ac:dyDescent="0.25">
      <c r="A24" s="501" t="s">
        <v>2519</v>
      </c>
      <c r="B24" s="294">
        <v>1</v>
      </c>
      <c r="C24" s="299" t="s">
        <v>106</v>
      </c>
      <c r="D24" s="291">
        <v>2006</v>
      </c>
      <c r="E24" s="181" t="s">
        <v>107</v>
      </c>
      <c r="F24" s="181" t="s">
        <v>108</v>
      </c>
      <c r="G24" s="291">
        <v>106</v>
      </c>
      <c r="H24" s="291" t="s">
        <v>109</v>
      </c>
      <c r="I24" s="302" t="s">
        <v>50</v>
      </c>
      <c r="J24" s="291">
        <v>0</v>
      </c>
      <c r="K24" s="291" t="s">
        <v>3</v>
      </c>
      <c r="L24" s="296" t="s">
        <v>89</v>
      </c>
      <c r="M24" s="291">
        <v>12</v>
      </c>
      <c r="N24" s="291">
        <v>12</v>
      </c>
      <c r="O24" s="291">
        <f t="shared" si="21"/>
        <v>1.0791812460476249</v>
      </c>
      <c r="P24" s="294">
        <v>2002</v>
      </c>
      <c r="Q24" s="181"/>
      <c r="R24" s="291">
        <v>1</v>
      </c>
      <c r="S24" s="291">
        <v>3</v>
      </c>
      <c r="T24" s="291">
        <v>1</v>
      </c>
      <c r="U24" s="294">
        <v>10</v>
      </c>
      <c r="V24" s="294" t="s">
        <v>1124</v>
      </c>
      <c r="W24" s="294">
        <v>2</v>
      </c>
      <c r="X24" s="291" t="s">
        <v>289</v>
      </c>
      <c r="Y24" s="181"/>
      <c r="Z24" s="300" t="s">
        <v>83</v>
      </c>
      <c r="AA24" s="294" t="s">
        <v>571</v>
      </c>
      <c r="AB24" s="294" t="s">
        <v>2039</v>
      </c>
      <c r="AC24" s="294">
        <v>14</v>
      </c>
      <c r="AD24" s="294">
        <v>0</v>
      </c>
      <c r="AE24" s="291" t="s">
        <v>1071</v>
      </c>
      <c r="AF24" s="294">
        <v>14</v>
      </c>
      <c r="AG24" s="291">
        <f t="shared" si="22"/>
        <v>1.146128035678238</v>
      </c>
      <c r="AH24" s="291">
        <f>AF24*20.3</f>
        <v>284.2</v>
      </c>
      <c r="AI24" s="312">
        <f t="shared" si="8"/>
        <v>2.4536240735914507</v>
      </c>
      <c r="AJ24" s="291">
        <f t="shared" si="9"/>
        <v>168</v>
      </c>
      <c r="AK24" s="291">
        <f t="shared" si="10"/>
        <v>2.2253092817258628</v>
      </c>
      <c r="AL24" s="312">
        <f t="shared" si="11"/>
        <v>3410.3999999999996</v>
      </c>
      <c r="AM24" s="312">
        <f t="shared" si="12"/>
        <v>3.5328053196390758</v>
      </c>
      <c r="AN24" s="309" t="s">
        <v>28</v>
      </c>
      <c r="AO24" s="294" t="s">
        <v>28</v>
      </c>
      <c r="AP24" s="293" t="s">
        <v>1127</v>
      </c>
      <c r="AQ24" s="291" t="s">
        <v>80</v>
      </c>
      <c r="AR24" s="181" t="s">
        <v>111</v>
      </c>
      <c r="AS24" s="181" t="s">
        <v>1016</v>
      </c>
      <c r="AT24" s="317" t="s">
        <v>2402</v>
      </c>
      <c r="AU24" s="304">
        <v>40.1</v>
      </c>
      <c r="AV24" s="305">
        <v>-83</v>
      </c>
      <c r="AW24" s="291"/>
      <c r="AX24" s="306">
        <v>10.708333333333334</v>
      </c>
      <c r="AY24" s="307">
        <v>966</v>
      </c>
      <c r="AZ24" s="541">
        <f t="shared" si="23"/>
        <v>2.9849771264154934</v>
      </c>
      <c r="BA24" s="519" t="s">
        <v>82</v>
      </c>
      <c r="BB24" s="181" t="s">
        <v>2103</v>
      </c>
      <c r="BC24" s="291"/>
      <c r="BD24" s="291"/>
      <c r="BE24" s="291"/>
      <c r="BF24" s="181"/>
      <c r="BG24" s="181"/>
      <c r="BH24" s="181"/>
      <c r="BI24" s="309" t="s">
        <v>2232</v>
      </c>
      <c r="BJ24" s="181" t="s">
        <v>2113</v>
      </c>
      <c r="BK24" s="181" t="s">
        <v>1691</v>
      </c>
      <c r="BL24" s="291"/>
      <c r="BM24" s="291"/>
      <c r="BN24" s="181" t="s">
        <v>868</v>
      </c>
      <c r="BO24" s="291" t="s">
        <v>1677</v>
      </c>
      <c r="BP24" s="181" t="s">
        <v>51</v>
      </c>
      <c r="BQ24" s="291" t="s">
        <v>14</v>
      </c>
      <c r="BR24" s="181">
        <v>-2.1333333333333329</v>
      </c>
      <c r="BS24" s="294" t="s">
        <v>21</v>
      </c>
      <c r="BT24" s="294" t="s">
        <v>54</v>
      </c>
      <c r="BU24" s="181">
        <v>0.92376043070340086</v>
      </c>
      <c r="BV24" s="181"/>
      <c r="BW24" s="310" t="s">
        <v>26</v>
      </c>
      <c r="BX24" s="291" t="s">
        <v>67</v>
      </c>
      <c r="BY24" s="311"/>
      <c r="BZ24" s="181">
        <v>0.92376043070340086</v>
      </c>
      <c r="CA24" s="291" t="s">
        <v>57</v>
      </c>
      <c r="CB24" s="294" t="s">
        <v>1124</v>
      </c>
      <c r="CC24" s="291">
        <v>3</v>
      </c>
      <c r="CD24" s="291">
        <v>3</v>
      </c>
      <c r="CE24" s="181"/>
      <c r="CF24" s="293" t="s">
        <v>1584</v>
      </c>
      <c r="CG24" s="181">
        <v>0</v>
      </c>
      <c r="CH24" s="294" t="s">
        <v>21</v>
      </c>
      <c r="CI24" s="181">
        <v>0</v>
      </c>
      <c r="CJ24" s="181"/>
      <c r="CK24" s="181"/>
      <c r="CL24" s="181">
        <v>0</v>
      </c>
      <c r="CM24" s="291">
        <v>3</v>
      </c>
      <c r="CN24" s="291">
        <v>3</v>
      </c>
      <c r="CO24" s="181"/>
      <c r="CP24" s="181">
        <f t="shared" si="1"/>
        <v>-3.265986323710905</v>
      </c>
      <c r="CQ24" s="181">
        <f t="shared" si="2"/>
        <v>0.8</v>
      </c>
      <c r="CR24" s="181">
        <f t="shared" si="24"/>
        <v>-2.6127890589687244</v>
      </c>
      <c r="CS24" s="181">
        <f t="shared" si="3"/>
        <v>1.235555555555556</v>
      </c>
      <c r="CT24" s="291">
        <v>0</v>
      </c>
      <c r="CU24" s="291">
        <v>1</v>
      </c>
      <c r="CV24" s="291" t="s">
        <v>1782</v>
      </c>
      <c r="CW24" s="291">
        <v>0</v>
      </c>
      <c r="CX24" s="291">
        <v>0</v>
      </c>
      <c r="CY24" s="318">
        <v>1</v>
      </c>
      <c r="CZ24" s="318">
        <v>0</v>
      </c>
      <c r="DA24" s="318">
        <v>0</v>
      </c>
      <c r="DB24" s="318">
        <v>0</v>
      </c>
      <c r="DC24" s="318">
        <v>0</v>
      </c>
      <c r="DD24" s="292">
        <v>1</v>
      </c>
      <c r="DE24" s="292">
        <v>0</v>
      </c>
      <c r="DF24" s="292">
        <v>0</v>
      </c>
      <c r="DG24" s="292">
        <v>0</v>
      </c>
      <c r="DH24" s="292">
        <v>0</v>
      </c>
      <c r="DI24" s="292">
        <v>0</v>
      </c>
      <c r="DJ24" s="292">
        <v>0</v>
      </c>
      <c r="DK24" s="292">
        <v>0</v>
      </c>
      <c r="DL24" s="292">
        <v>0</v>
      </c>
      <c r="DM24" s="292">
        <v>0</v>
      </c>
      <c r="DN24" s="292">
        <v>0</v>
      </c>
      <c r="DO24" s="291">
        <v>0</v>
      </c>
      <c r="DP24" s="291">
        <v>0</v>
      </c>
      <c r="DQ24" s="291">
        <v>0</v>
      </c>
      <c r="DR24" s="291">
        <v>0</v>
      </c>
      <c r="DS24" s="291">
        <v>0</v>
      </c>
      <c r="DT24" s="291">
        <v>0</v>
      </c>
      <c r="DU24" s="291">
        <v>0</v>
      </c>
      <c r="DV24" s="291">
        <v>0</v>
      </c>
      <c r="DW24" s="291">
        <v>0</v>
      </c>
      <c r="DX24" s="291">
        <v>0</v>
      </c>
      <c r="DY24" s="291">
        <v>0</v>
      </c>
      <c r="DZ24" s="291">
        <v>0</v>
      </c>
      <c r="EA24" s="291">
        <v>0</v>
      </c>
      <c r="EB24" s="291">
        <v>0</v>
      </c>
      <c r="EC24" s="291">
        <v>0</v>
      </c>
      <c r="ED24" s="291">
        <v>0</v>
      </c>
      <c r="EE24" s="291">
        <v>0</v>
      </c>
      <c r="EF24" s="291">
        <v>0</v>
      </c>
      <c r="EG24" s="291">
        <v>0</v>
      </c>
      <c r="EH24" s="291">
        <v>0</v>
      </c>
      <c r="EI24" s="291">
        <v>0</v>
      </c>
      <c r="EJ24" s="291">
        <v>0</v>
      </c>
      <c r="EK24" s="291">
        <v>0</v>
      </c>
      <c r="EL24" s="291">
        <v>0</v>
      </c>
      <c r="EM24" s="291">
        <v>0</v>
      </c>
      <c r="EN24" s="291">
        <v>1</v>
      </c>
      <c r="EO24" s="291">
        <v>0</v>
      </c>
      <c r="EP24" s="291">
        <v>1</v>
      </c>
      <c r="EQ24" s="291">
        <v>4</v>
      </c>
    </row>
    <row r="25" spans="1:147" s="299" customFormat="1" ht="15" customHeight="1" x14ac:dyDescent="0.25">
      <c r="A25" s="501" t="s">
        <v>2519</v>
      </c>
      <c r="B25" s="294">
        <v>2</v>
      </c>
      <c r="C25" s="299" t="s">
        <v>106</v>
      </c>
      <c r="D25" s="291">
        <v>2006</v>
      </c>
      <c r="E25" s="181" t="s">
        <v>107</v>
      </c>
      <c r="F25" s="181" t="s">
        <v>108</v>
      </c>
      <c r="G25" s="291">
        <v>106</v>
      </c>
      <c r="H25" s="291" t="s">
        <v>109</v>
      </c>
      <c r="I25" s="302" t="s">
        <v>50</v>
      </c>
      <c r="J25" s="291">
        <v>0</v>
      </c>
      <c r="K25" s="291" t="s">
        <v>3</v>
      </c>
      <c r="L25" s="296" t="s">
        <v>89</v>
      </c>
      <c r="M25" s="291">
        <v>12</v>
      </c>
      <c r="N25" s="291">
        <v>12</v>
      </c>
      <c r="O25" s="291">
        <f t="shared" si="21"/>
        <v>1.0791812460476249</v>
      </c>
      <c r="P25" s="294">
        <v>2002</v>
      </c>
      <c r="Q25" s="181"/>
      <c r="R25" s="291">
        <v>1</v>
      </c>
      <c r="S25" s="291">
        <v>3</v>
      </c>
      <c r="T25" s="291">
        <v>1</v>
      </c>
      <c r="U25" s="294">
        <v>10</v>
      </c>
      <c r="V25" s="294" t="s">
        <v>1124</v>
      </c>
      <c r="W25" s="294">
        <v>2</v>
      </c>
      <c r="X25" s="291" t="s">
        <v>289</v>
      </c>
      <c r="Y25" s="181"/>
      <c r="Z25" s="300" t="s">
        <v>83</v>
      </c>
      <c r="AA25" s="294" t="s">
        <v>571</v>
      </c>
      <c r="AB25" s="294" t="s">
        <v>2039</v>
      </c>
      <c r="AC25" s="294">
        <v>14</v>
      </c>
      <c r="AD25" s="294">
        <v>0</v>
      </c>
      <c r="AE25" s="291" t="s">
        <v>1071</v>
      </c>
      <c r="AF25" s="294">
        <v>14</v>
      </c>
      <c r="AG25" s="291">
        <f t="shared" si="22"/>
        <v>1.146128035678238</v>
      </c>
      <c r="AH25" s="291">
        <f t="shared" si="16"/>
        <v>284.2</v>
      </c>
      <c r="AI25" s="312">
        <f t="shared" si="8"/>
        <v>2.4536240735914507</v>
      </c>
      <c r="AJ25" s="291">
        <f t="shared" si="9"/>
        <v>168</v>
      </c>
      <c r="AK25" s="291">
        <f t="shared" si="10"/>
        <v>2.2253092817258628</v>
      </c>
      <c r="AL25" s="312">
        <f t="shared" si="11"/>
        <v>3410.3999999999996</v>
      </c>
      <c r="AM25" s="312">
        <f t="shared" si="12"/>
        <v>3.5328053196390758</v>
      </c>
      <c r="AN25" s="309" t="s">
        <v>28</v>
      </c>
      <c r="AO25" s="294" t="s">
        <v>28</v>
      </c>
      <c r="AP25" s="293" t="s">
        <v>1127</v>
      </c>
      <c r="AQ25" s="291" t="s">
        <v>80</v>
      </c>
      <c r="AR25" s="181" t="s">
        <v>111</v>
      </c>
      <c r="AS25" s="181" t="s">
        <v>1016</v>
      </c>
      <c r="AT25" s="317" t="s">
        <v>2402</v>
      </c>
      <c r="AU25" s="304">
        <v>40.1</v>
      </c>
      <c r="AV25" s="305">
        <v>-83</v>
      </c>
      <c r="AW25" s="291"/>
      <c r="AX25" s="306">
        <v>10.708333333333334</v>
      </c>
      <c r="AY25" s="307">
        <v>966</v>
      </c>
      <c r="AZ25" s="541">
        <f t="shared" si="23"/>
        <v>2.9849771264154934</v>
      </c>
      <c r="BA25" s="519" t="s">
        <v>82</v>
      </c>
      <c r="BB25" s="181" t="s">
        <v>2103</v>
      </c>
      <c r="BC25" s="291"/>
      <c r="BD25" s="291"/>
      <c r="BE25" s="291"/>
      <c r="BF25" s="181"/>
      <c r="BG25" s="181"/>
      <c r="BH25" s="181"/>
      <c r="BI25" s="309" t="s">
        <v>2232</v>
      </c>
      <c r="BJ25" s="181" t="s">
        <v>2114</v>
      </c>
      <c r="BK25" s="181" t="s">
        <v>1691</v>
      </c>
      <c r="BL25" s="291"/>
      <c r="BM25" s="291"/>
      <c r="BN25" s="181"/>
      <c r="BO25" s="291" t="s">
        <v>1677</v>
      </c>
      <c r="BP25" s="181" t="s">
        <v>51</v>
      </c>
      <c r="BQ25" s="291" t="s">
        <v>848</v>
      </c>
      <c r="BR25" s="181">
        <v>-21.92045064427823</v>
      </c>
      <c r="BS25" s="294" t="s">
        <v>21</v>
      </c>
      <c r="BT25" s="294" t="s">
        <v>9</v>
      </c>
      <c r="BU25" s="181">
        <v>22.44781842084663</v>
      </c>
      <c r="BV25" s="181"/>
      <c r="BW25" s="310" t="s">
        <v>26</v>
      </c>
      <c r="BX25" s="291" t="s">
        <v>67</v>
      </c>
      <c r="BY25" s="311"/>
      <c r="BZ25" s="181">
        <v>22.44781842084663</v>
      </c>
      <c r="CA25" s="291" t="s">
        <v>57</v>
      </c>
      <c r="CB25" s="294" t="s">
        <v>1124</v>
      </c>
      <c r="CC25" s="291">
        <v>3</v>
      </c>
      <c r="CD25" s="291">
        <v>3</v>
      </c>
      <c r="CE25" s="181"/>
      <c r="CF25" s="293" t="s">
        <v>1584</v>
      </c>
      <c r="CG25" s="181">
        <v>0</v>
      </c>
      <c r="CH25" s="294" t="s">
        <v>21</v>
      </c>
      <c r="CI25" s="181">
        <v>0</v>
      </c>
      <c r="CJ25" s="181"/>
      <c r="CK25" s="181"/>
      <c r="CL25" s="181">
        <v>0</v>
      </c>
      <c r="CM25" s="291">
        <v>3</v>
      </c>
      <c r="CN25" s="291">
        <v>3</v>
      </c>
      <c r="CO25" s="181"/>
      <c r="CP25" s="181">
        <f t="shared" si="1"/>
        <v>-1.3809893689125419</v>
      </c>
      <c r="CQ25" s="181">
        <f t="shared" si="2"/>
        <v>0.8</v>
      </c>
      <c r="CR25" s="181">
        <f t="shared" si="24"/>
        <v>-1.1047914951300335</v>
      </c>
      <c r="CS25" s="181">
        <f t="shared" si="3"/>
        <v>0.76838035397597115</v>
      </c>
      <c r="CT25" s="291">
        <v>0</v>
      </c>
      <c r="CU25" s="291">
        <v>1</v>
      </c>
      <c r="CV25" s="291" t="s">
        <v>1782</v>
      </c>
      <c r="CW25" s="291">
        <v>0</v>
      </c>
      <c r="CX25" s="291">
        <v>0</v>
      </c>
      <c r="CY25" s="318">
        <v>0</v>
      </c>
      <c r="CZ25" s="318">
        <v>2</v>
      </c>
      <c r="DA25" s="318">
        <v>0</v>
      </c>
      <c r="DB25" s="318">
        <v>0</v>
      </c>
      <c r="DC25" s="318">
        <v>0</v>
      </c>
      <c r="DD25" s="292">
        <v>1</v>
      </c>
      <c r="DE25" s="292">
        <v>0</v>
      </c>
      <c r="DF25" s="292">
        <v>0</v>
      </c>
      <c r="DG25" s="292">
        <v>0</v>
      </c>
      <c r="DH25" s="292">
        <v>0</v>
      </c>
      <c r="DI25" s="292">
        <v>0</v>
      </c>
      <c r="DJ25" s="292">
        <v>0</v>
      </c>
      <c r="DK25" s="292">
        <v>0</v>
      </c>
      <c r="DL25" s="292">
        <v>0</v>
      </c>
      <c r="DM25" s="292">
        <v>0</v>
      </c>
      <c r="DN25" s="292">
        <v>0</v>
      </c>
      <c r="DO25" s="291">
        <v>0</v>
      </c>
      <c r="DP25" s="291">
        <v>0</v>
      </c>
      <c r="DQ25" s="291">
        <v>0</v>
      </c>
      <c r="DR25" s="291">
        <v>0</v>
      </c>
      <c r="DS25" s="291">
        <v>0</v>
      </c>
      <c r="DT25" s="291">
        <v>0</v>
      </c>
      <c r="DU25" s="291">
        <v>0</v>
      </c>
      <c r="DV25" s="291">
        <v>0</v>
      </c>
      <c r="DW25" s="291">
        <v>0</v>
      </c>
      <c r="DX25" s="291">
        <v>0</v>
      </c>
      <c r="DY25" s="291">
        <v>0</v>
      </c>
      <c r="DZ25" s="291">
        <v>0</v>
      </c>
      <c r="EA25" s="291">
        <v>0</v>
      </c>
      <c r="EB25" s="291">
        <v>0</v>
      </c>
      <c r="EC25" s="291">
        <v>0</v>
      </c>
      <c r="ED25" s="291">
        <v>0</v>
      </c>
      <c r="EE25" s="291">
        <v>0</v>
      </c>
      <c r="EF25" s="291">
        <v>0</v>
      </c>
      <c r="EG25" s="291">
        <v>0</v>
      </c>
      <c r="EH25" s="291">
        <v>0</v>
      </c>
      <c r="EI25" s="291">
        <v>0</v>
      </c>
      <c r="EJ25" s="291">
        <v>0</v>
      </c>
      <c r="EK25" s="291">
        <v>0</v>
      </c>
      <c r="EL25" s="291">
        <v>0</v>
      </c>
      <c r="EM25" s="291">
        <v>0</v>
      </c>
      <c r="EN25" s="291">
        <v>1</v>
      </c>
      <c r="EO25" s="291">
        <v>0</v>
      </c>
      <c r="EP25" s="291">
        <v>1</v>
      </c>
      <c r="EQ25" s="291">
        <v>4</v>
      </c>
    </row>
    <row r="26" spans="1:147" s="299" customFormat="1" ht="15" customHeight="1" x14ac:dyDescent="0.25">
      <c r="A26" s="501" t="s">
        <v>2519</v>
      </c>
      <c r="B26" s="294">
        <v>3</v>
      </c>
      <c r="C26" s="299" t="s">
        <v>106</v>
      </c>
      <c r="D26" s="291">
        <v>2006</v>
      </c>
      <c r="E26" s="181" t="s">
        <v>107</v>
      </c>
      <c r="F26" s="181" t="s">
        <v>108</v>
      </c>
      <c r="G26" s="291">
        <v>106</v>
      </c>
      <c r="H26" s="291" t="s">
        <v>109</v>
      </c>
      <c r="I26" s="302" t="s">
        <v>50</v>
      </c>
      <c r="J26" s="291">
        <v>0</v>
      </c>
      <c r="K26" s="291" t="s">
        <v>3</v>
      </c>
      <c r="L26" s="296" t="s">
        <v>89</v>
      </c>
      <c r="M26" s="291">
        <v>12</v>
      </c>
      <c r="N26" s="291">
        <v>12</v>
      </c>
      <c r="O26" s="291">
        <f t="shared" si="21"/>
        <v>1.0791812460476249</v>
      </c>
      <c r="P26" s="294">
        <v>2002</v>
      </c>
      <c r="Q26" s="181"/>
      <c r="R26" s="291">
        <v>1</v>
      </c>
      <c r="S26" s="291">
        <v>2</v>
      </c>
      <c r="T26" s="291">
        <v>1</v>
      </c>
      <c r="U26" s="291">
        <v>1</v>
      </c>
      <c r="V26" s="294" t="s">
        <v>1124</v>
      </c>
      <c r="W26" s="294"/>
      <c r="X26" s="291" t="s">
        <v>1125</v>
      </c>
      <c r="Y26" s="181"/>
      <c r="Z26" s="300" t="s">
        <v>83</v>
      </c>
      <c r="AA26" s="294" t="s">
        <v>571</v>
      </c>
      <c r="AB26" s="294" t="s">
        <v>2039</v>
      </c>
      <c r="AC26" s="294">
        <v>14</v>
      </c>
      <c r="AD26" s="294">
        <v>0</v>
      </c>
      <c r="AE26" s="291" t="s">
        <v>1071</v>
      </c>
      <c r="AF26" s="294">
        <v>14</v>
      </c>
      <c r="AG26" s="291">
        <f t="shared" si="22"/>
        <v>1.146128035678238</v>
      </c>
      <c r="AH26" s="291">
        <f t="shared" si="16"/>
        <v>284.2</v>
      </c>
      <c r="AI26" s="312">
        <f t="shared" si="8"/>
        <v>2.4536240735914507</v>
      </c>
      <c r="AJ26" s="291">
        <f t="shared" si="9"/>
        <v>168</v>
      </c>
      <c r="AK26" s="291">
        <f t="shared" si="10"/>
        <v>2.2253092817258628</v>
      </c>
      <c r="AL26" s="312">
        <f t="shared" si="11"/>
        <v>3410.3999999999996</v>
      </c>
      <c r="AM26" s="312">
        <f t="shared" si="12"/>
        <v>3.5328053196390758</v>
      </c>
      <c r="AN26" s="309" t="s">
        <v>28</v>
      </c>
      <c r="AO26" s="294" t="s">
        <v>28</v>
      </c>
      <c r="AP26" s="293" t="s">
        <v>1127</v>
      </c>
      <c r="AQ26" s="291" t="s">
        <v>80</v>
      </c>
      <c r="AR26" s="181" t="s">
        <v>111</v>
      </c>
      <c r="AS26" s="181" t="s">
        <v>1017</v>
      </c>
      <c r="AT26" s="317" t="s">
        <v>2402</v>
      </c>
      <c r="AU26" s="304">
        <v>40.1</v>
      </c>
      <c r="AV26" s="305">
        <v>-83</v>
      </c>
      <c r="AW26" s="291"/>
      <c r="AX26" s="306">
        <v>10.708333333333334</v>
      </c>
      <c r="AY26" s="307">
        <v>966</v>
      </c>
      <c r="AZ26" s="541">
        <f t="shared" si="23"/>
        <v>2.9849771264154934</v>
      </c>
      <c r="BA26" s="519" t="s">
        <v>82</v>
      </c>
      <c r="BB26" s="181" t="s">
        <v>2103</v>
      </c>
      <c r="BC26" s="291"/>
      <c r="BD26" s="291"/>
      <c r="BE26" s="291"/>
      <c r="BF26" s="181"/>
      <c r="BG26" s="181"/>
      <c r="BH26" s="181"/>
      <c r="BI26" s="309" t="s">
        <v>2232</v>
      </c>
      <c r="BJ26" s="181" t="s">
        <v>2115</v>
      </c>
      <c r="BK26" s="181" t="s">
        <v>170</v>
      </c>
      <c r="BL26" s="291"/>
      <c r="BM26" s="291"/>
      <c r="BN26" s="181" t="s">
        <v>1018</v>
      </c>
      <c r="BO26" s="291" t="s">
        <v>1678</v>
      </c>
      <c r="BP26" s="181" t="s">
        <v>51</v>
      </c>
      <c r="BQ26" s="291" t="s">
        <v>49</v>
      </c>
      <c r="BR26" s="181">
        <v>174.53939004036752</v>
      </c>
      <c r="BS26" s="294" t="s">
        <v>21</v>
      </c>
      <c r="BT26" s="294" t="s">
        <v>54</v>
      </c>
      <c r="BU26" s="181">
        <v>275.30241966973097</v>
      </c>
      <c r="BV26" s="181"/>
      <c r="BW26" s="310" t="s">
        <v>26</v>
      </c>
      <c r="BX26" s="291" t="s">
        <v>67</v>
      </c>
      <c r="BY26" s="311"/>
      <c r="BZ26" s="181">
        <v>275.30241966973097</v>
      </c>
      <c r="CA26" s="291" t="s">
        <v>57</v>
      </c>
      <c r="CB26" s="294" t="s">
        <v>1124</v>
      </c>
      <c r="CC26" s="291">
        <v>2</v>
      </c>
      <c r="CD26" s="291">
        <v>2</v>
      </c>
      <c r="CE26" s="181"/>
      <c r="CF26" s="293" t="s">
        <v>1584</v>
      </c>
      <c r="CG26" s="181">
        <v>0</v>
      </c>
      <c r="CH26" s="294" t="s">
        <v>21</v>
      </c>
      <c r="CI26" s="181">
        <v>0</v>
      </c>
      <c r="CJ26" s="181"/>
      <c r="CK26" s="181"/>
      <c r="CL26" s="181">
        <v>0</v>
      </c>
      <c r="CM26" s="291">
        <v>2</v>
      </c>
      <c r="CN26" s="291">
        <v>2</v>
      </c>
      <c r="CO26" s="181"/>
      <c r="CP26" s="181">
        <f t="shared" si="1"/>
        <v>0.89659935738862828</v>
      </c>
      <c r="CQ26" s="181">
        <f t="shared" si="2"/>
        <v>0.5714285714285714</v>
      </c>
      <c r="CR26" s="181">
        <f t="shared" si="24"/>
        <v>0.512342489936359</v>
      </c>
      <c r="CS26" s="181">
        <f t="shared" si="3"/>
        <v>1.0328118533742736</v>
      </c>
      <c r="CT26" s="291">
        <v>0</v>
      </c>
      <c r="CU26" s="291">
        <v>1</v>
      </c>
      <c r="CV26" s="291" t="s">
        <v>1782</v>
      </c>
      <c r="CW26" s="291">
        <v>0</v>
      </c>
      <c r="CX26" s="291">
        <v>0</v>
      </c>
      <c r="CY26" s="318">
        <v>0</v>
      </c>
      <c r="CZ26" s="318">
        <v>3</v>
      </c>
      <c r="DA26" s="318">
        <v>0</v>
      </c>
      <c r="DB26" s="318">
        <v>0</v>
      </c>
      <c r="DC26" s="318">
        <v>0</v>
      </c>
      <c r="DD26" s="291">
        <v>0</v>
      </c>
      <c r="DE26" s="292">
        <v>1</v>
      </c>
      <c r="DF26" s="292">
        <v>1</v>
      </c>
      <c r="DG26" s="292">
        <v>1</v>
      </c>
      <c r="DH26" s="292">
        <v>0</v>
      </c>
      <c r="DI26" s="292">
        <v>0</v>
      </c>
      <c r="DJ26" s="292">
        <v>0</v>
      </c>
      <c r="DK26" s="292">
        <v>0</v>
      </c>
      <c r="DL26" s="292">
        <v>0</v>
      </c>
      <c r="DM26" s="292">
        <v>0</v>
      </c>
      <c r="DN26" s="292">
        <v>0</v>
      </c>
      <c r="DO26" s="291">
        <v>0</v>
      </c>
      <c r="DP26" s="291">
        <v>0</v>
      </c>
      <c r="DQ26" s="291">
        <v>0</v>
      </c>
      <c r="DR26" s="291">
        <v>0</v>
      </c>
      <c r="DS26" s="291">
        <v>0</v>
      </c>
      <c r="DT26" s="291">
        <v>0</v>
      </c>
      <c r="DU26" s="291">
        <v>0</v>
      </c>
      <c r="DV26" s="291">
        <v>0</v>
      </c>
      <c r="DW26" s="291">
        <v>0</v>
      </c>
      <c r="DX26" s="291">
        <v>0</v>
      </c>
      <c r="DY26" s="291">
        <v>0</v>
      </c>
      <c r="DZ26" s="291">
        <v>0</v>
      </c>
      <c r="EA26" s="291">
        <v>0</v>
      </c>
      <c r="EB26" s="291">
        <v>0</v>
      </c>
      <c r="EC26" s="291">
        <v>0</v>
      </c>
      <c r="ED26" s="291">
        <v>0</v>
      </c>
      <c r="EE26" s="291">
        <v>0</v>
      </c>
      <c r="EF26" s="291">
        <v>0</v>
      </c>
      <c r="EG26" s="291">
        <v>0</v>
      </c>
      <c r="EH26" s="291">
        <v>0</v>
      </c>
      <c r="EI26" s="291">
        <v>0</v>
      </c>
      <c r="EJ26" s="291">
        <v>0</v>
      </c>
      <c r="EK26" s="291">
        <v>0</v>
      </c>
      <c r="EL26" s="291">
        <v>0</v>
      </c>
      <c r="EM26" s="291">
        <v>0</v>
      </c>
      <c r="EN26" s="291">
        <v>1</v>
      </c>
      <c r="EO26" s="291">
        <v>0</v>
      </c>
      <c r="EP26" s="291">
        <v>1</v>
      </c>
      <c r="EQ26" s="291">
        <v>4</v>
      </c>
    </row>
    <row r="27" spans="1:147" s="397" customFormat="1" ht="15" customHeight="1" x14ac:dyDescent="0.25">
      <c r="A27" s="501" t="s">
        <v>2519</v>
      </c>
      <c r="B27" s="396">
        <v>1</v>
      </c>
      <c r="C27" s="397" t="s">
        <v>106</v>
      </c>
      <c r="D27" s="393">
        <v>2006</v>
      </c>
      <c r="E27" s="392" t="s">
        <v>107</v>
      </c>
      <c r="F27" s="392" t="s">
        <v>108</v>
      </c>
      <c r="G27" s="393">
        <v>106</v>
      </c>
      <c r="H27" s="393" t="s">
        <v>109</v>
      </c>
      <c r="I27" s="398" t="s">
        <v>50</v>
      </c>
      <c r="J27" s="393">
        <v>0</v>
      </c>
      <c r="K27" s="393" t="s">
        <v>3</v>
      </c>
      <c r="L27" s="417" t="s">
        <v>89</v>
      </c>
      <c r="M27" s="393">
        <v>12</v>
      </c>
      <c r="N27" s="393">
        <v>12</v>
      </c>
      <c r="O27" s="393">
        <f t="shared" si="21"/>
        <v>1.0791812460476249</v>
      </c>
      <c r="P27" s="396">
        <v>2002</v>
      </c>
      <c r="Q27" s="392"/>
      <c r="R27" s="393">
        <v>1</v>
      </c>
      <c r="S27" s="393">
        <v>3</v>
      </c>
      <c r="T27" s="393">
        <v>1</v>
      </c>
      <c r="U27" s="396">
        <v>10</v>
      </c>
      <c r="V27" s="396" t="s">
        <v>1124</v>
      </c>
      <c r="W27" s="396">
        <v>2</v>
      </c>
      <c r="X27" s="393" t="s">
        <v>289</v>
      </c>
      <c r="Y27" s="392"/>
      <c r="Z27" s="401" t="s">
        <v>83</v>
      </c>
      <c r="AA27" s="396" t="s">
        <v>571</v>
      </c>
      <c r="AB27" s="396" t="s">
        <v>2039</v>
      </c>
      <c r="AC27" s="396">
        <v>14</v>
      </c>
      <c r="AD27" s="396">
        <v>0</v>
      </c>
      <c r="AE27" s="393" t="s">
        <v>1071</v>
      </c>
      <c r="AF27" s="396">
        <v>14</v>
      </c>
      <c r="AG27" s="393">
        <f t="shared" ref="AG27:AG29" si="25">LOG10(AF27)</f>
        <v>1.146128035678238</v>
      </c>
      <c r="AH27" s="393">
        <f t="shared" si="16"/>
        <v>284.2</v>
      </c>
      <c r="AI27" s="412">
        <f t="shared" si="8"/>
        <v>2.4536240735914507</v>
      </c>
      <c r="AJ27" s="393">
        <f t="shared" si="9"/>
        <v>168</v>
      </c>
      <c r="AK27" s="393">
        <f t="shared" ref="AK27:AK29" si="26">LOG10(AJ27)</f>
        <v>2.2253092817258628</v>
      </c>
      <c r="AL27" s="412">
        <f t="shared" si="11"/>
        <v>3410.3999999999996</v>
      </c>
      <c r="AM27" s="412">
        <f t="shared" si="12"/>
        <v>3.5328053196390758</v>
      </c>
      <c r="AN27" s="407" t="s">
        <v>28</v>
      </c>
      <c r="AO27" s="396" t="s">
        <v>28</v>
      </c>
      <c r="AP27" s="395" t="s">
        <v>1127</v>
      </c>
      <c r="AQ27" s="393" t="s">
        <v>80</v>
      </c>
      <c r="AR27" s="392" t="s">
        <v>111</v>
      </c>
      <c r="AS27" s="392" t="s">
        <v>1016</v>
      </c>
      <c r="AT27" s="400" t="s">
        <v>2402</v>
      </c>
      <c r="AU27" s="402">
        <v>40.1</v>
      </c>
      <c r="AV27" s="403">
        <v>-83</v>
      </c>
      <c r="AW27" s="393"/>
      <c r="AX27" s="404">
        <v>10.708333333333334</v>
      </c>
      <c r="AY27" s="405">
        <v>966</v>
      </c>
      <c r="AZ27" s="542">
        <f t="shared" si="23"/>
        <v>2.9849771264154934</v>
      </c>
      <c r="BA27" s="520" t="s">
        <v>82</v>
      </c>
      <c r="BB27" s="392" t="s">
        <v>2241</v>
      </c>
      <c r="BC27" s="393"/>
      <c r="BD27" s="393"/>
      <c r="BE27" s="393"/>
      <c r="BF27" s="392"/>
      <c r="BG27" s="392"/>
      <c r="BH27" s="392"/>
      <c r="BI27" s="392" t="s">
        <v>2232</v>
      </c>
      <c r="BJ27" s="392" t="s">
        <v>12</v>
      </c>
      <c r="BK27" s="392" t="s">
        <v>1691</v>
      </c>
      <c r="BL27" s="393"/>
      <c r="BM27" s="393"/>
      <c r="BN27" s="392"/>
      <c r="BO27" s="393" t="s">
        <v>1677</v>
      </c>
      <c r="BP27" s="392" t="s">
        <v>51</v>
      </c>
      <c r="BQ27" s="393" t="s">
        <v>14</v>
      </c>
      <c r="BR27" s="392">
        <v>8.2666666666666675</v>
      </c>
      <c r="BS27" s="396" t="s">
        <v>21</v>
      </c>
      <c r="BT27" s="396" t="s">
        <v>54</v>
      </c>
      <c r="BU27" s="392">
        <v>0.70945988845975894</v>
      </c>
      <c r="BV27" s="392"/>
      <c r="BW27" s="408" t="s">
        <v>26</v>
      </c>
      <c r="BX27" s="393" t="s">
        <v>67</v>
      </c>
      <c r="BY27" s="393"/>
      <c r="BZ27" s="409">
        <f>IF(BX27="SE",BY27,BU27)</f>
        <v>0.70945988845975894</v>
      </c>
      <c r="CA27" s="393" t="s">
        <v>57</v>
      </c>
      <c r="CB27" s="396" t="s">
        <v>1124</v>
      </c>
      <c r="CC27" s="393">
        <v>3</v>
      </c>
      <c r="CD27" s="393">
        <v>3</v>
      </c>
      <c r="CE27" s="392"/>
      <c r="CF27" s="395" t="s">
        <v>1584</v>
      </c>
      <c r="CG27" s="392">
        <v>10.4</v>
      </c>
      <c r="CH27" s="396" t="s">
        <v>21</v>
      </c>
      <c r="CI27" s="392">
        <v>1.5394804318340483</v>
      </c>
      <c r="CJ27" s="392"/>
      <c r="CK27" s="392"/>
      <c r="CL27" s="410">
        <f>CI27</f>
        <v>1.5394804318340483</v>
      </c>
      <c r="CM27" s="393">
        <v>3</v>
      </c>
      <c r="CN27" s="393">
        <v>3</v>
      </c>
      <c r="CO27" s="392"/>
      <c r="CP27" s="392">
        <f t="shared" si="1"/>
        <v>-1.7798389700964936</v>
      </c>
      <c r="CQ27" s="392">
        <f t="shared" si="2"/>
        <v>0.8</v>
      </c>
      <c r="CR27" s="392">
        <f t="shared" si="24"/>
        <v>-1.4238711760771949</v>
      </c>
      <c r="CS27" s="392">
        <f t="shared" si="3"/>
        <v>0.83561742717195453</v>
      </c>
      <c r="CT27" s="393">
        <v>0</v>
      </c>
      <c r="CU27" s="393">
        <v>2</v>
      </c>
      <c r="CV27" s="393" t="s">
        <v>1782</v>
      </c>
      <c r="CW27" s="393">
        <v>0</v>
      </c>
      <c r="CX27" s="393">
        <v>0</v>
      </c>
      <c r="CY27" s="414">
        <v>1</v>
      </c>
      <c r="CZ27" s="414">
        <v>0</v>
      </c>
      <c r="DA27" s="414">
        <v>0</v>
      </c>
      <c r="DB27" s="414">
        <v>0</v>
      </c>
      <c r="DC27" s="414">
        <v>0</v>
      </c>
      <c r="DD27" s="394">
        <v>1</v>
      </c>
      <c r="DE27" s="394">
        <v>0</v>
      </c>
      <c r="DF27" s="394">
        <v>0</v>
      </c>
      <c r="DG27" s="394">
        <v>0</v>
      </c>
      <c r="DH27" s="394">
        <v>0</v>
      </c>
      <c r="DI27" s="394">
        <v>0</v>
      </c>
      <c r="DJ27" s="394">
        <v>0</v>
      </c>
      <c r="DK27" s="394">
        <v>0</v>
      </c>
      <c r="DL27" s="394">
        <v>0</v>
      </c>
      <c r="DM27" s="394">
        <v>0</v>
      </c>
      <c r="DN27" s="394">
        <v>0</v>
      </c>
      <c r="DO27" s="393">
        <v>0</v>
      </c>
      <c r="DP27" s="393">
        <v>0</v>
      </c>
      <c r="DQ27" s="393">
        <v>0</v>
      </c>
      <c r="DR27" s="393">
        <v>0</v>
      </c>
      <c r="DS27" s="393">
        <v>0</v>
      </c>
      <c r="DT27" s="393">
        <v>0</v>
      </c>
      <c r="DU27" s="393">
        <v>0</v>
      </c>
      <c r="DV27" s="393">
        <v>0</v>
      </c>
      <c r="DW27" s="393">
        <v>0</v>
      </c>
      <c r="DX27" s="393">
        <v>0</v>
      </c>
      <c r="DY27" s="393">
        <v>0</v>
      </c>
      <c r="DZ27" s="393">
        <v>0</v>
      </c>
      <c r="EA27" s="393">
        <v>0</v>
      </c>
      <c r="EB27" s="393">
        <v>0</v>
      </c>
      <c r="EC27" s="393">
        <v>0</v>
      </c>
      <c r="ED27" s="393">
        <v>0</v>
      </c>
      <c r="EE27" s="393">
        <v>0</v>
      </c>
      <c r="EF27" s="393">
        <v>0</v>
      </c>
      <c r="EG27" s="393">
        <v>0</v>
      </c>
      <c r="EH27" s="393">
        <v>0</v>
      </c>
      <c r="EI27" s="393">
        <v>0</v>
      </c>
      <c r="EJ27" s="393">
        <v>0</v>
      </c>
      <c r="EK27" s="393">
        <v>0</v>
      </c>
      <c r="EL27" s="393">
        <v>0</v>
      </c>
      <c r="EM27" s="393">
        <v>0</v>
      </c>
      <c r="EN27" s="393">
        <v>1</v>
      </c>
      <c r="EO27" s="393">
        <v>0</v>
      </c>
      <c r="EP27" s="393">
        <v>1</v>
      </c>
      <c r="EQ27" s="393">
        <v>4</v>
      </c>
    </row>
    <row r="28" spans="1:147" s="397" customFormat="1" ht="15" customHeight="1" x14ac:dyDescent="0.25">
      <c r="A28" s="501" t="s">
        <v>2519</v>
      </c>
      <c r="B28" s="396">
        <v>2</v>
      </c>
      <c r="C28" s="397" t="s">
        <v>106</v>
      </c>
      <c r="D28" s="393">
        <v>2006</v>
      </c>
      <c r="E28" s="392" t="s">
        <v>107</v>
      </c>
      <c r="F28" s="392" t="s">
        <v>108</v>
      </c>
      <c r="G28" s="393">
        <v>106</v>
      </c>
      <c r="H28" s="393" t="s">
        <v>109</v>
      </c>
      <c r="I28" s="398" t="s">
        <v>50</v>
      </c>
      <c r="J28" s="393">
        <v>0</v>
      </c>
      <c r="K28" s="393" t="s">
        <v>3</v>
      </c>
      <c r="L28" s="417" t="s">
        <v>89</v>
      </c>
      <c r="M28" s="393">
        <v>12</v>
      </c>
      <c r="N28" s="393">
        <v>12</v>
      </c>
      <c r="O28" s="393">
        <f t="shared" si="21"/>
        <v>1.0791812460476249</v>
      </c>
      <c r="P28" s="396">
        <v>2002</v>
      </c>
      <c r="Q28" s="392"/>
      <c r="R28" s="393">
        <v>1</v>
      </c>
      <c r="S28" s="393">
        <v>3</v>
      </c>
      <c r="T28" s="393">
        <v>1</v>
      </c>
      <c r="U28" s="396">
        <v>10</v>
      </c>
      <c r="V28" s="396" t="s">
        <v>1124</v>
      </c>
      <c r="W28" s="396">
        <v>2</v>
      </c>
      <c r="X28" s="393" t="s">
        <v>289</v>
      </c>
      <c r="Y28" s="392"/>
      <c r="Z28" s="401" t="s">
        <v>83</v>
      </c>
      <c r="AA28" s="396" t="s">
        <v>571</v>
      </c>
      <c r="AB28" s="396" t="s">
        <v>2039</v>
      </c>
      <c r="AC28" s="396">
        <v>14</v>
      </c>
      <c r="AD28" s="396">
        <v>0</v>
      </c>
      <c r="AE28" s="393" t="s">
        <v>1071</v>
      </c>
      <c r="AF28" s="396">
        <v>14</v>
      </c>
      <c r="AG28" s="393">
        <f t="shared" si="25"/>
        <v>1.146128035678238</v>
      </c>
      <c r="AH28" s="393">
        <f t="shared" si="16"/>
        <v>284.2</v>
      </c>
      <c r="AI28" s="412">
        <f t="shared" si="8"/>
        <v>2.4536240735914507</v>
      </c>
      <c r="AJ28" s="393">
        <f t="shared" si="9"/>
        <v>168</v>
      </c>
      <c r="AK28" s="393">
        <f t="shared" si="26"/>
        <v>2.2253092817258628</v>
      </c>
      <c r="AL28" s="412">
        <f t="shared" si="11"/>
        <v>3410.3999999999996</v>
      </c>
      <c r="AM28" s="412">
        <f t="shared" si="12"/>
        <v>3.5328053196390758</v>
      </c>
      <c r="AN28" s="407" t="s">
        <v>28</v>
      </c>
      <c r="AO28" s="396" t="s">
        <v>28</v>
      </c>
      <c r="AP28" s="395" t="s">
        <v>1127</v>
      </c>
      <c r="AQ28" s="393" t="s">
        <v>80</v>
      </c>
      <c r="AR28" s="392" t="s">
        <v>111</v>
      </c>
      <c r="AS28" s="392" t="s">
        <v>1016</v>
      </c>
      <c r="AT28" s="400" t="s">
        <v>2402</v>
      </c>
      <c r="AU28" s="402">
        <v>40.1</v>
      </c>
      <c r="AV28" s="403">
        <v>-83</v>
      </c>
      <c r="AW28" s="393"/>
      <c r="AX28" s="404">
        <v>10.708333333333334</v>
      </c>
      <c r="AY28" s="405">
        <v>966</v>
      </c>
      <c r="AZ28" s="542">
        <f t="shared" si="23"/>
        <v>2.9849771264154934</v>
      </c>
      <c r="BA28" s="520" t="s">
        <v>82</v>
      </c>
      <c r="BB28" s="392" t="s">
        <v>2241</v>
      </c>
      <c r="BC28" s="393"/>
      <c r="BD28" s="393"/>
      <c r="BE28" s="393"/>
      <c r="BF28" s="392"/>
      <c r="BG28" s="392"/>
      <c r="BH28" s="392"/>
      <c r="BI28" s="392" t="s">
        <v>2232</v>
      </c>
      <c r="BJ28" s="392" t="s">
        <v>8</v>
      </c>
      <c r="BK28" s="392" t="s">
        <v>1691</v>
      </c>
      <c r="BL28" s="393"/>
      <c r="BM28" s="393"/>
      <c r="BN28" s="392"/>
      <c r="BO28" s="393" t="s">
        <v>1677</v>
      </c>
      <c r="BP28" s="392" t="s">
        <v>51</v>
      </c>
      <c r="BQ28" s="393" t="s">
        <v>848</v>
      </c>
      <c r="BR28" s="392">
        <v>36.837653385673597</v>
      </c>
      <c r="BS28" s="396" t="s">
        <v>21</v>
      </c>
      <c r="BT28" s="396" t="s">
        <v>9</v>
      </c>
      <c r="BU28" s="415">
        <v>16.126568703537309</v>
      </c>
      <c r="BV28" s="392"/>
      <c r="BW28" s="408" t="s">
        <v>26</v>
      </c>
      <c r="BX28" s="393" t="s">
        <v>67</v>
      </c>
      <c r="BY28" s="393"/>
      <c r="BZ28" s="409">
        <f>IF(BX28="SE",BY28,BU28)</f>
        <v>16.126568703537309</v>
      </c>
      <c r="CA28" s="393" t="s">
        <v>57</v>
      </c>
      <c r="CB28" s="396" t="s">
        <v>1124</v>
      </c>
      <c r="CC28" s="393">
        <v>3</v>
      </c>
      <c r="CD28" s="393">
        <v>3</v>
      </c>
      <c r="CE28" s="392"/>
      <c r="CF28" s="395" t="s">
        <v>1584</v>
      </c>
      <c r="CG28" s="392">
        <v>58.758104029951831</v>
      </c>
      <c r="CH28" s="396" t="s">
        <v>21</v>
      </c>
      <c r="CI28" s="392">
        <v>10.639543791172574</v>
      </c>
      <c r="CJ28" s="392"/>
      <c r="CK28" s="392"/>
      <c r="CL28" s="410">
        <f>CI28</f>
        <v>10.639543791172574</v>
      </c>
      <c r="CM28" s="393">
        <v>3</v>
      </c>
      <c r="CN28" s="393">
        <v>3</v>
      </c>
      <c r="CO28" s="392"/>
      <c r="CP28" s="392">
        <f t="shared" si="1"/>
        <v>-1.6045571699991501</v>
      </c>
      <c r="CQ28" s="392">
        <f t="shared" si="2"/>
        <v>0.8</v>
      </c>
      <c r="CR28" s="392">
        <f t="shared" si="24"/>
        <v>-1.2836457359993201</v>
      </c>
      <c r="CS28" s="392">
        <f t="shared" si="3"/>
        <v>0.80397886462910295</v>
      </c>
      <c r="CT28" s="393">
        <v>0</v>
      </c>
      <c r="CU28" s="393">
        <v>2</v>
      </c>
      <c r="CV28" s="393" t="s">
        <v>1782</v>
      </c>
      <c r="CW28" s="393">
        <v>0</v>
      </c>
      <c r="CX28" s="393">
        <v>0</v>
      </c>
      <c r="CY28" s="414">
        <v>0</v>
      </c>
      <c r="CZ28" s="414">
        <v>2</v>
      </c>
      <c r="DA28" s="414">
        <v>0</v>
      </c>
      <c r="DB28" s="414">
        <v>0</v>
      </c>
      <c r="DC28" s="414">
        <v>0</v>
      </c>
      <c r="DD28" s="394">
        <v>1</v>
      </c>
      <c r="DE28" s="394">
        <v>0</v>
      </c>
      <c r="DF28" s="394">
        <v>0</v>
      </c>
      <c r="DG28" s="394">
        <v>0</v>
      </c>
      <c r="DH28" s="394">
        <v>0</v>
      </c>
      <c r="DI28" s="394">
        <v>0</v>
      </c>
      <c r="DJ28" s="394">
        <v>0</v>
      </c>
      <c r="DK28" s="394">
        <v>0</v>
      </c>
      <c r="DL28" s="394">
        <v>0</v>
      </c>
      <c r="DM28" s="394">
        <v>0</v>
      </c>
      <c r="DN28" s="394">
        <v>0</v>
      </c>
      <c r="DO28" s="393">
        <v>0</v>
      </c>
      <c r="DP28" s="393">
        <v>0</v>
      </c>
      <c r="DQ28" s="393">
        <v>0</v>
      </c>
      <c r="DR28" s="393">
        <v>0</v>
      </c>
      <c r="DS28" s="393">
        <v>0</v>
      </c>
      <c r="DT28" s="393">
        <v>0</v>
      </c>
      <c r="DU28" s="393">
        <v>0</v>
      </c>
      <c r="DV28" s="393">
        <v>0</v>
      </c>
      <c r="DW28" s="393">
        <v>0</v>
      </c>
      <c r="DX28" s="393">
        <v>0</v>
      </c>
      <c r="DY28" s="393">
        <v>0</v>
      </c>
      <c r="DZ28" s="393">
        <v>0</v>
      </c>
      <c r="EA28" s="393">
        <v>0</v>
      </c>
      <c r="EB28" s="393">
        <v>0</v>
      </c>
      <c r="EC28" s="393">
        <v>0</v>
      </c>
      <c r="ED28" s="393">
        <v>0</v>
      </c>
      <c r="EE28" s="393">
        <v>0</v>
      </c>
      <c r="EF28" s="393">
        <v>0</v>
      </c>
      <c r="EG28" s="393">
        <v>0</v>
      </c>
      <c r="EH28" s="393">
        <v>0</v>
      </c>
      <c r="EI28" s="393">
        <v>0</v>
      </c>
      <c r="EJ28" s="393">
        <v>0</v>
      </c>
      <c r="EK28" s="393">
        <v>0</v>
      </c>
      <c r="EL28" s="393">
        <v>0</v>
      </c>
      <c r="EM28" s="393">
        <v>0</v>
      </c>
      <c r="EN28" s="393">
        <v>1</v>
      </c>
      <c r="EO28" s="393">
        <v>0</v>
      </c>
      <c r="EP28" s="393">
        <v>1</v>
      </c>
      <c r="EQ28" s="393">
        <v>4</v>
      </c>
    </row>
    <row r="29" spans="1:147" s="397" customFormat="1" ht="15" customHeight="1" x14ac:dyDescent="0.25">
      <c r="A29" s="501" t="s">
        <v>2519</v>
      </c>
      <c r="B29" s="396">
        <v>3</v>
      </c>
      <c r="C29" s="397" t="s">
        <v>106</v>
      </c>
      <c r="D29" s="393">
        <v>2006</v>
      </c>
      <c r="E29" s="392" t="s">
        <v>107</v>
      </c>
      <c r="F29" s="392" t="s">
        <v>108</v>
      </c>
      <c r="G29" s="393">
        <v>106</v>
      </c>
      <c r="H29" s="393" t="s">
        <v>109</v>
      </c>
      <c r="I29" s="398" t="s">
        <v>50</v>
      </c>
      <c r="J29" s="393">
        <v>0</v>
      </c>
      <c r="K29" s="393" t="s">
        <v>3</v>
      </c>
      <c r="L29" s="417" t="s">
        <v>89</v>
      </c>
      <c r="M29" s="393">
        <v>12</v>
      </c>
      <c r="N29" s="393">
        <v>12</v>
      </c>
      <c r="O29" s="393">
        <f t="shared" si="21"/>
        <v>1.0791812460476249</v>
      </c>
      <c r="P29" s="396">
        <v>2002</v>
      </c>
      <c r="Q29" s="392"/>
      <c r="R29" s="393">
        <v>1</v>
      </c>
      <c r="S29" s="393">
        <v>2</v>
      </c>
      <c r="T29" s="393">
        <v>1</v>
      </c>
      <c r="U29" s="393">
        <v>1</v>
      </c>
      <c r="V29" s="396" t="s">
        <v>1124</v>
      </c>
      <c r="W29" s="396"/>
      <c r="X29" s="393" t="s">
        <v>1125</v>
      </c>
      <c r="Y29" s="392"/>
      <c r="Z29" s="401" t="s">
        <v>83</v>
      </c>
      <c r="AA29" s="396" t="s">
        <v>571</v>
      </c>
      <c r="AB29" s="396" t="s">
        <v>2039</v>
      </c>
      <c r="AC29" s="396">
        <v>14</v>
      </c>
      <c r="AD29" s="396">
        <v>0</v>
      </c>
      <c r="AE29" s="393" t="s">
        <v>1071</v>
      </c>
      <c r="AF29" s="396">
        <v>14</v>
      </c>
      <c r="AG29" s="393">
        <f t="shared" si="25"/>
        <v>1.146128035678238</v>
      </c>
      <c r="AH29" s="393">
        <f t="shared" si="16"/>
        <v>284.2</v>
      </c>
      <c r="AI29" s="412">
        <f t="shared" si="8"/>
        <v>2.4536240735914507</v>
      </c>
      <c r="AJ29" s="393">
        <f t="shared" si="9"/>
        <v>168</v>
      </c>
      <c r="AK29" s="393">
        <f t="shared" si="26"/>
        <v>2.2253092817258628</v>
      </c>
      <c r="AL29" s="412">
        <f t="shared" si="11"/>
        <v>3410.3999999999996</v>
      </c>
      <c r="AM29" s="412">
        <f t="shared" si="12"/>
        <v>3.5328053196390758</v>
      </c>
      <c r="AN29" s="407" t="s">
        <v>28</v>
      </c>
      <c r="AO29" s="396" t="s">
        <v>28</v>
      </c>
      <c r="AP29" s="395" t="s">
        <v>1127</v>
      </c>
      <c r="AQ29" s="393" t="s">
        <v>80</v>
      </c>
      <c r="AR29" s="392" t="s">
        <v>111</v>
      </c>
      <c r="AS29" s="392" t="s">
        <v>1017</v>
      </c>
      <c r="AT29" s="400" t="s">
        <v>2402</v>
      </c>
      <c r="AU29" s="402">
        <v>40.1</v>
      </c>
      <c r="AV29" s="403">
        <v>-83</v>
      </c>
      <c r="AW29" s="393"/>
      <c r="AX29" s="404">
        <v>10.708333333333334</v>
      </c>
      <c r="AY29" s="405">
        <v>966</v>
      </c>
      <c r="AZ29" s="542">
        <f t="shared" si="23"/>
        <v>2.9849771264154934</v>
      </c>
      <c r="BA29" s="520" t="s">
        <v>82</v>
      </c>
      <c r="BB29" s="392" t="s">
        <v>2241</v>
      </c>
      <c r="BC29" s="393"/>
      <c r="BD29" s="393"/>
      <c r="BE29" s="393"/>
      <c r="BF29" s="392"/>
      <c r="BG29" s="392"/>
      <c r="BH29" s="392"/>
      <c r="BI29" s="392" t="s">
        <v>2232</v>
      </c>
      <c r="BJ29" s="397" t="s">
        <v>610</v>
      </c>
      <c r="BK29" s="392" t="s">
        <v>170</v>
      </c>
      <c r="BL29" s="393"/>
      <c r="BM29" s="393"/>
      <c r="BN29" s="392" t="s">
        <v>1018</v>
      </c>
      <c r="BO29" s="393" t="s">
        <v>1678</v>
      </c>
      <c r="BP29" s="392" t="s">
        <v>51</v>
      </c>
      <c r="BQ29" s="393" t="s">
        <v>49</v>
      </c>
      <c r="BR29" s="392">
        <v>400.74352070662701</v>
      </c>
      <c r="BS29" s="396" t="s">
        <v>21</v>
      </c>
      <c r="BT29" s="396" t="s">
        <v>54</v>
      </c>
      <c r="BU29" s="415">
        <v>183.7048329720931</v>
      </c>
      <c r="BV29" s="392"/>
      <c r="BW29" s="408" t="s">
        <v>26</v>
      </c>
      <c r="BX29" s="393" t="s">
        <v>67</v>
      </c>
      <c r="BY29" s="393"/>
      <c r="BZ29" s="409">
        <f>IF(BX29="SE",BY29,BU29)</f>
        <v>183.7048329720931</v>
      </c>
      <c r="CA29" s="393" t="s">
        <v>57</v>
      </c>
      <c r="CB29" s="396" t="s">
        <v>1124</v>
      </c>
      <c r="CC29" s="393">
        <v>2</v>
      </c>
      <c r="CD29" s="393">
        <v>2</v>
      </c>
      <c r="CE29" s="392"/>
      <c r="CF29" s="395" t="s">
        <v>1584</v>
      </c>
      <c r="CG29" s="392">
        <v>226.20413066625952</v>
      </c>
      <c r="CH29" s="396" t="s">
        <v>21</v>
      </c>
      <c r="CI29" s="392">
        <v>91.597586697637794</v>
      </c>
      <c r="CJ29" s="392"/>
      <c r="CK29" s="392"/>
      <c r="CL29" s="410">
        <f>CI29</f>
        <v>91.597586697637794</v>
      </c>
      <c r="CM29" s="393">
        <v>2</v>
      </c>
      <c r="CN29" s="393">
        <v>2</v>
      </c>
      <c r="CO29" s="392"/>
      <c r="CP29" s="392">
        <f t="shared" si="1"/>
        <v>1.2024683063898594</v>
      </c>
      <c r="CQ29" s="392">
        <f t="shared" si="2"/>
        <v>0.5714285714285714</v>
      </c>
      <c r="CR29" s="392">
        <f t="shared" si="24"/>
        <v>0.68712474650849098</v>
      </c>
      <c r="CS29" s="392">
        <f t="shared" si="3"/>
        <v>1.0590175521580447</v>
      </c>
      <c r="CT29" s="393">
        <v>0</v>
      </c>
      <c r="CU29" s="393">
        <v>2</v>
      </c>
      <c r="CV29" s="393" t="s">
        <v>1782</v>
      </c>
      <c r="CW29" s="393">
        <v>0</v>
      </c>
      <c r="CX29" s="393">
        <v>0</v>
      </c>
      <c r="CY29" s="414">
        <v>0</v>
      </c>
      <c r="CZ29" s="414">
        <v>3</v>
      </c>
      <c r="DA29" s="414">
        <v>0</v>
      </c>
      <c r="DB29" s="414">
        <v>0</v>
      </c>
      <c r="DC29" s="414">
        <v>0</v>
      </c>
      <c r="DD29" s="393">
        <v>0</v>
      </c>
      <c r="DE29" s="394">
        <v>1</v>
      </c>
      <c r="DF29" s="394">
        <v>1</v>
      </c>
      <c r="DG29" s="394">
        <v>1</v>
      </c>
      <c r="DH29" s="394">
        <v>0</v>
      </c>
      <c r="DI29" s="394">
        <v>0</v>
      </c>
      <c r="DJ29" s="394">
        <v>0</v>
      </c>
      <c r="DK29" s="394">
        <v>0</v>
      </c>
      <c r="DL29" s="394">
        <v>0</v>
      </c>
      <c r="DM29" s="394">
        <v>0</v>
      </c>
      <c r="DN29" s="394">
        <v>0</v>
      </c>
      <c r="DO29" s="393">
        <v>0</v>
      </c>
      <c r="DP29" s="393">
        <v>0</v>
      </c>
      <c r="DQ29" s="393">
        <v>0</v>
      </c>
      <c r="DR29" s="393">
        <v>0</v>
      </c>
      <c r="DS29" s="393">
        <v>0</v>
      </c>
      <c r="DT29" s="393">
        <v>0</v>
      </c>
      <c r="DU29" s="393">
        <v>0</v>
      </c>
      <c r="DV29" s="393">
        <v>0</v>
      </c>
      <c r="DW29" s="393">
        <v>0</v>
      </c>
      <c r="DX29" s="393">
        <v>0</v>
      </c>
      <c r="DY29" s="393">
        <v>0</v>
      </c>
      <c r="DZ29" s="393">
        <v>0</v>
      </c>
      <c r="EA29" s="393">
        <v>0</v>
      </c>
      <c r="EB29" s="393">
        <v>0</v>
      </c>
      <c r="EC29" s="393">
        <v>0</v>
      </c>
      <c r="ED29" s="393">
        <v>0</v>
      </c>
      <c r="EE29" s="393">
        <v>0</v>
      </c>
      <c r="EF29" s="393">
        <v>0</v>
      </c>
      <c r="EG29" s="393">
        <v>0</v>
      </c>
      <c r="EH29" s="393">
        <v>0</v>
      </c>
      <c r="EI29" s="393">
        <v>0</v>
      </c>
      <c r="EJ29" s="393">
        <v>0</v>
      </c>
      <c r="EK29" s="393">
        <v>0</v>
      </c>
      <c r="EL29" s="393">
        <v>0</v>
      </c>
      <c r="EM29" s="393">
        <v>0</v>
      </c>
      <c r="EN29" s="393">
        <v>1</v>
      </c>
      <c r="EO29" s="393">
        <v>0</v>
      </c>
      <c r="EP29" s="393">
        <v>1</v>
      </c>
      <c r="EQ29" s="393">
        <v>4</v>
      </c>
    </row>
    <row r="30" spans="1:147" s="58" customFormat="1" ht="15" customHeight="1" x14ac:dyDescent="0.25">
      <c r="A30" s="500" t="s">
        <v>2520</v>
      </c>
      <c r="B30" s="61">
        <v>1</v>
      </c>
      <c r="C30" s="89" t="s">
        <v>119</v>
      </c>
      <c r="D30" s="90">
        <v>1998</v>
      </c>
      <c r="E30" s="89" t="s">
        <v>120</v>
      </c>
      <c r="F30" s="67" t="s">
        <v>285</v>
      </c>
      <c r="G30" s="59">
        <v>8</v>
      </c>
      <c r="H30" s="59" t="s">
        <v>536</v>
      </c>
      <c r="I30" s="64" t="s">
        <v>50</v>
      </c>
      <c r="J30" s="59">
        <v>0</v>
      </c>
      <c r="K30" s="59" t="s">
        <v>3</v>
      </c>
      <c r="L30" s="59" t="s">
        <v>89</v>
      </c>
      <c r="M30" s="59">
        <v>2</v>
      </c>
      <c r="N30" s="59">
        <v>2</v>
      </c>
      <c r="O30" s="59">
        <f t="shared" si="4"/>
        <v>0.3010299956639812</v>
      </c>
      <c r="P30" s="59">
        <v>1996</v>
      </c>
      <c r="Q30" s="67"/>
      <c r="R30" s="59">
        <v>1</v>
      </c>
      <c r="S30" s="59">
        <v>3</v>
      </c>
      <c r="T30" s="59" t="s">
        <v>549</v>
      </c>
      <c r="U30" s="59" t="s">
        <v>19</v>
      </c>
      <c r="V30" s="59" t="s">
        <v>121</v>
      </c>
      <c r="W30" s="59"/>
      <c r="X30" s="59" t="s">
        <v>121</v>
      </c>
      <c r="Y30" s="67" t="s">
        <v>1133</v>
      </c>
      <c r="Z30" s="40" t="s">
        <v>83</v>
      </c>
      <c r="AA30" s="37" t="s">
        <v>1257</v>
      </c>
      <c r="AB30" s="59" t="s">
        <v>14</v>
      </c>
      <c r="AC30" s="59">
        <v>0.85</v>
      </c>
      <c r="AD30" s="59">
        <v>0</v>
      </c>
      <c r="AE30" s="59" t="s">
        <v>827</v>
      </c>
      <c r="AF30" s="59" t="s">
        <v>29</v>
      </c>
      <c r="AG30" s="59" t="s">
        <v>29</v>
      </c>
      <c r="AH30" s="59" t="s">
        <v>29</v>
      </c>
      <c r="AI30" s="60" t="s">
        <v>29</v>
      </c>
      <c r="AJ30" s="59" t="s">
        <v>29</v>
      </c>
      <c r="AK30" s="59" t="s">
        <v>29</v>
      </c>
      <c r="AL30" s="60" t="s">
        <v>29</v>
      </c>
      <c r="AM30" s="60" t="s">
        <v>29</v>
      </c>
      <c r="AN30" s="38" t="s">
        <v>824</v>
      </c>
      <c r="AO30" s="37" t="s">
        <v>470</v>
      </c>
      <c r="AP30" s="67"/>
      <c r="AQ30" s="59" t="s">
        <v>80</v>
      </c>
      <c r="AR30" s="67" t="s">
        <v>101</v>
      </c>
      <c r="AS30" s="67" t="s">
        <v>1126</v>
      </c>
      <c r="AT30" s="172" t="s">
        <v>2404</v>
      </c>
      <c r="AU30" s="270">
        <v>44.8</v>
      </c>
      <c r="AV30" s="11">
        <v>-93.6</v>
      </c>
      <c r="AW30" s="59"/>
      <c r="AX30" s="277">
        <v>6.958333333333333</v>
      </c>
      <c r="AY30" s="278">
        <v>776</v>
      </c>
      <c r="AZ30" s="455">
        <f t="shared" si="5"/>
        <v>2.8898617212581885</v>
      </c>
      <c r="BA30" s="515" t="s">
        <v>82</v>
      </c>
      <c r="BB30" s="40" t="s">
        <v>823</v>
      </c>
      <c r="BC30" s="59" t="s">
        <v>118</v>
      </c>
      <c r="BD30" s="59"/>
      <c r="BE30" s="59"/>
      <c r="BF30" s="67"/>
      <c r="BG30" s="67"/>
      <c r="BH30" s="67"/>
      <c r="BI30" s="58" t="s">
        <v>2232</v>
      </c>
      <c r="BJ30" s="67" t="s">
        <v>610</v>
      </c>
      <c r="BK30" s="40" t="s">
        <v>826</v>
      </c>
      <c r="BL30" s="59"/>
      <c r="BM30" s="59"/>
      <c r="BN30" s="67" t="s">
        <v>1129</v>
      </c>
      <c r="BO30" s="59"/>
      <c r="BP30" s="67" t="s">
        <v>51</v>
      </c>
      <c r="BQ30" s="59" t="s">
        <v>33</v>
      </c>
      <c r="BR30" s="67">
        <v>203.44070278184401</v>
      </c>
      <c r="BS30" s="59" t="s">
        <v>21</v>
      </c>
      <c r="BT30" s="59" t="s">
        <v>828</v>
      </c>
      <c r="BU30" s="67">
        <v>263.90922401171298</v>
      </c>
      <c r="BV30" s="67">
        <v>146.046852122986</v>
      </c>
      <c r="BW30" s="63" t="s">
        <v>1066</v>
      </c>
      <c r="BX30" s="59" t="s">
        <v>1130</v>
      </c>
      <c r="BY30" s="70">
        <f>((BU30-BV30)/(TINV(1-0.95,CC30-1)*2))*(SQRT(CC30))</f>
        <v>23.722994770221664</v>
      </c>
      <c r="BZ30" s="92">
        <f>BY30</f>
        <v>23.722994770221664</v>
      </c>
      <c r="CA30" s="59" t="s">
        <v>57</v>
      </c>
      <c r="CB30" s="59" t="s">
        <v>121</v>
      </c>
      <c r="CC30" s="37">
        <v>3</v>
      </c>
      <c r="CD30" s="37">
        <v>3</v>
      </c>
      <c r="CE30" s="67"/>
      <c r="CF30" s="78" t="s">
        <v>1584</v>
      </c>
      <c r="CG30" s="67">
        <v>232.65007320644199</v>
      </c>
      <c r="CH30" s="59" t="s">
        <v>21</v>
      </c>
      <c r="CI30" s="67">
        <v>334.62664714494798</v>
      </c>
      <c r="CJ30" s="67">
        <v>129.13616398242999</v>
      </c>
      <c r="CK30" s="70">
        <f>((CI30-CJ30)/(TINV(1-0.95,CM30-1)*2))*(SQRT(CM30))</f>
        <v>41.360525664603522</v>
      </c>
      <c r="CL30" s="92">
        <f>CK30</f>
        <v>41.360525664603522</v>
      </c>
      <c r="CM30" s="37">
        <v>3</v>
      </c>
      <c r="CN30" s="37">
        <v>3</v>
      </c>
      <c r="CO30" s="67"/>
      <c r="CP30" s="67">
        <f t="shared" si="1"/>
        <v>-0.86634772615527544</v>
      </c>
      <c r="CQ30" s="67">
        <f t="shared" si="2"/>
        <v>0.8</v>
      </c>
      <c r="CR30" s="67">
        <f t="shared" si="6"/>
        <v>-0.69307818092422036</v>
      </c>
      <c r="CS30" s="67">
        <f t="shared" si="3"/>
        <v>0.7066964470727688</v>
      </c>
      <c r="CT30" s="59">
        <v>0</v>
      </c>
      <c r="CU30" s="59">
        <v>0</v>
      </c>
      <c r="CV30" s="59" t="s">
        <v>1782</v>
      </c>
      <c r="CW30" s="59">
        <v>0</v>
      </c>
      <c r="CX30" s="59">
        <v>0</v>
      </c>
      <c r="CY30" s="102">
        <v>0</v>
      </c>
      <c r="CZ30" s="102">
        <v>3</v>
      </c>
      <c r="DA30" s="102">
        <v>0</v>
      </c>
      <c r="DB30" s="102">
        <v>0</v>
      </c>
      <c r="DC30" s="102">
        <v>0</v>
      </c>
      <c r="DD30" s="59">
        <v>0</v>
      </c>
      <c r="DE30" s="60">
        <v>0</v>
      </c>
      <c r="DF30" s="60">
        <v>0</v>
      </c>
      <c r="DG30" s="60">
        <v>0</v>
      </c>
      <c r="DH30" s="60">
        <v>0</v>
      </c>
      <c r="DI30" s="60">
        <v>0</v>
      </c>
      <c r="DJ30" s="60">
        <v>0</v>
      </c>
      <c r="DK30" s="60">
        <v>0</v>
      </c>
      <c r="DL30" s="60">
        <v>0</v>
      </c>
      <c r="DM30" s="60">
        <v>0</v>
      </c>
      <c r="DN30" s="60">
        <v>0</v>
      </c>
      <c r="DO30" s="59">
        <v>0</v>
      </c>
      <c r="DP30" s="59">
        <v>0</v>
      </c>
      <c r="DQ30" s="59">
        <v>0</v>
      </c>
      <c r="DR30" s="59">
        <v>0</v>
      </c>
      <c r="DS30" s="59">
        <v>0</v>
      </c>
      <c r="DT30" s="59">
        <v>0</v>
      </c>
      <c r="DU30" s="59">
        <v>0</v>
      </c>
      <c r="DV30" s="59">
        <v>0</v>
      </c>
      <c r="DW30" s="59">
        <v>0</v>
      </c>
      <c r="DX30" s="59">
        <v>0</v>
      </c>
      <c r="DY30" s="59">
        <v>0</v>
      </c>
      <c r="DZ30" s="59">
        <v>0</v>
      </c>
      <c r="EA30" s="59">
        <v>0</v>
      </c>
      <c r="EB30" s="59">
        <v>0</v>
      </c>
      <c r="EC30" s="59">
        <v>0</v>
      </c>
      <c r="ED30" s="59">
        <v>0</v>
      </c>
      <c r="EE30" s="59">
        <v>0</v>
      </c>
      <c r="EF30" s="59">
        <v>0</v>
      </c>
      <c r="EG30" s="59">
        <v>0</v>
      </c>
      <c r="EH30" s="59">
        <v>0</v>
      </c>
      <c r="EI30" s="59">
        <v>0</v>
      </c>
      <c r="EJ30" s="59">
        <v>0</v>
      </c>
      <c r="EK30" s="59">
        <v>0</v>
      </c>
      <c r="EL30" s="59">
        <v>0</v>
      </c>
      <c r="EM30" s="59">
        <v>0</v>
      </c>
      <c r="EN30" s="59">
        <v>1</v>
      </c>
      <c r="EO30" s="59">
        <v>0</v>
      </c>
      <c r="EP30" s="59">
        <v>1</v>
      </c>
      <c r="EQ30" s="77">
        <v>4</v>
      </c>
    </row>
    <row r="31" spans="1:147" s="58" customFormat="1" ht="15" customHeight="1" x14ac:dyDescent="0.25">
      <c r="A31" s="500" t="s">
        <v>2520</v>
      </c>
      <c r="B31" s="59">
        <v>2</v>
      </c>
      <c r="C31" s="89" t="s">
        <v>119</v>
      </c>
      <c r="D31" s="90">
        <v>1998</v>
      </c>
      <c r="E31" s="89" t="s">
        <v>120</v>
      </c>
      <c r="F31" s="67" t="s">
        <v>285</v>
      </c>
      <c r="G31" s="59">
        <v>8</v>
      </c>
      <c r="H31" s="59" t="s">
        <v>536</v>
      </c>
      <c r="I31" s="64" t="s">
        <v>50</v>
      </c>
      <c r="J31" s="59">
        <v>0</v>
      </c>
      <c r="K31" s="59" t="s">
        <v>3</v>
      </c>
      <c r="L31" s="59" t="s">
        <v>89</v>
      </c>
      <c r="M31" s="59">
        <v>2</v>
      </c>
      <c r="N31" s="59">
        <v>2</v>
      </c>
      <c r="O31" s="59">
        <f t="shared" si="4"/>
        <v>0.3010299956639812</v>
      </c>
      <c r="P31" s="59">
        <v>1996</v>
      </c>
      <c r="Q31" s="67"/>
      <c r="R31" s="59">
        <v>1</v>
      </c>
      <c r="S31" s="59">
        <v>3</v>
      </c>
      <c r="T31" s="59" t="s">
        <v>549</v>
      </c>
      <c r="U31" s="59" t="s">
        <v>19</v>
      </c>
      <c r="V31" s="59" t="s">
        <v>121</v>
      </c>
      <c r="W31" s="59"/>
      <c r="X31" s="59" t="s">
        <v>121</v>
      </c>
      <c r="Y31" s="67" t="s">
        <v>1133</v>
      </c>
      <c r="Z31" s="40" t="s">
        <v>83</v>
      </c>
      <c r="AA31" s="37" t="s">
        <v>1257</v>
      </c>
      <c r="AB31" s="59" t="s">
        <v>14</v>
      </c>
      <c r="AC31" s="59">
        <v>0.85</v>
      </c>
      <c r="AD31" s="59">
        <v>0</v>
      </c>
      <c r="AE31" s="59" t="s">
        <v>827</v>
      </c>
      <c r="AF31" s="59" t="s">
        <v>29</v>
      </c>
      <c r="AG31" s="59" t="s">
        <v>29</v>
      </c>
      <c r="AH31" s="59" t="s">
        <v>29</v>
      </c>
      <c r="AI31" s="60" t="s">
        <v>29</v>
      </c>
      <c r="AJ31" s="59" t="s">
        <v>29</v>
      </c>
      <c r="AK31" s="59" t="s">
        <v>29</v>
      </c>
      <c r="AL31" s="60" t="s">
        <v>29</v>
      </c>
      <c r="AM31" s="60" t="s">
        <v>29</v>
      </c>
      <c r="AN31" s="38" t="s">
        <v>824</v>
      </c>
      <c r="AO31" s="37" t="s">
        <v>470</v>
      </c>
      <c r="AP31" s="67"/>
      <c r="AQ31" s="59" t="s">
        <v>80</v>
      </c>
      <c r="AR31" s="67" t="s">
        <v>101</v>
      </c>
      <c r="AS31" s="67" t="s">
        <v>1126</v>
      </c>
      <c r="AT31" s="172" t="s">
        <v>2404</v>
      </c>
      <c r="AU31" s="270">
        <v>44.8</v>
      </c>
      <c r="AV31" s="11">
        <v>-93.6</v>
      </c>
      <c r="AW31" s="59"/>
      <c r="AX31" s="277">
        <v>6.958333333333333</v>
      </c>
      <c r="AY31" s="278">
        <v>776</v>
      </c>
      <c r="AZ31" s="455">
        <f t="shared" si="5"/>
        <v>2.8898617212581885</v>
      </c>
      <c r="BA31" s="515" t="s">
        <v>82</v>
      </c>
      <c r="BB31" s="40" t="s">
        <v>823</v>
      </c>
      <c r="BC31" s="59" t="s">
        <v>118</v>
      </c>
      <c r="BD31" s="59"/>
      <c r="BE31" s="59"/>
      <c r="BF31" s="67"/>
      <c r="BG31" s="67"/>
      <c r="BH31" s="67"/>
      <c r="BI31" s="58" t="s">
        <v>2232</v>
      </c>
      <c r="BJ31" s="67" t="s">
        <v>825</v>
      </c>
      <c r="BK31" s="40" t="s">
        <v>826</v>
      </c>
      <c r="BL31" s="59"/>
      <c r="BM31" s="59"/>
      <c r="BN31" s="67" t="s">
        <v>1129</v>
      </c>
      <c r="BO31" s="59"/>
      <c r="BP31" s="67" t="s">
        <v>51</v>
      </c>
      <c r="BQ31" s="59" t="s">
        <v>33</v>
      </c>
      <c r="BR31" s="67">
        <v>0.40018671690844099</v>
      </c>
      <c r="BS31" s="59" t="s">
        <v>21</v>
      </c>
      <c r="BT31" s="59" t="s">
        <v>9</v>
      </c>
      <c r="BU31" s="67">
        <v>0.48455572359138499</v>
      </c>
      <c r="BV31" s="67">
        <v>0.33329813029629701</v>
      </c>
      <c r="BW31" s="63" t="s">
        <v>1066</v>
      </c>
      <c r="BX31" s="59" t="s">
        <v>1130</v>
      </c>
      <c r="BY31" s="70">
        <f>((BU31-BV31)/(TINV(1-0.95,CC31-1)*2))*(SQRT(CC31))</f>
        <v>3.0444687623318489E-2</v>
      </c>
      <c r="BZ31" s="92">
        <f>BY31</f>
        <v>3.0444687623318489E-2</v>
      </c>
      <c r="CA31" s="59" t="s">
        <v>57</v>
      </c>
      <c r="CB31" s="59" t="s">
        <v>121</v>
      </c>
      <c r="CC31" s="37">
        <v>3</v>
      </c>
      <c r="CD31" s="37">
        <v>3</v>
      </c>
      <c r="CE31" s="67"/>
      <c r="CF31" s="78" t="s">
        <v>1584</v>
      </c>
      <c r="CG31" s="67">
        <v>0.37693581500663198</v>
      </c>
      <c r="CH31" s="59" t="s">
        <v>21</v>
      </c>
      <c r="CI31" s="67">
        <v>0.470573077280523</v>
      </c>
      <c r="CJ31" s="67">
        <v>0.26213448686645102</v>
      </c>
      <c r="CK31" s="70">
        <f>((CI31-CJ31)/(TINV(1-0.95,CM31-1)*2))*(SQRT(CM31))</f>
        <v>4.1953912101597136E-2</v>
      </c>
      <c r="CL31" s="92">
        <f>CK31</f>
        <v>4.1953912101597136E-2</v>
      </c>
      <c r="CM31" s="37">
        <v>3</v>
      </c>
      <c r="CN31" s="37">
        <v>3</v>
      </c>
      <c r="CO31" s="67"/>
      <c r="CP31" s="67">
        <f t="shared" si="1"/>
        <v>0.63433720005410044</v>
      </c>
      <c r="CQ31" s="67">
        <f t="shared" si="2"/>
        <v>0.8</v>
      </c>
      <c r="CR31" s="67">
        <f t="shared" si="6"/>
        <v>0.50746976004328037</v>
      </c>
      <c r="CS31" s="67">
        <f t="shared" si="3"/>
        <v>0.68812712977986534</v>
      </c>
      <c r="CT31" s="59">
        <v>0</v>
      </c>
      <c r="CU31" s="59">
        <v>0</v>
      </c>
      <c r="CV31" s="59" t="s">
        <v>1782</v>
      </c>
      <c r="CW31" s="59">
        <v>0</v>
      </c>
      <c r="CX31" s="59">
        <v>0</v>
      </c>
      <c r="CY31" s="102">
        <v>0</v>
      </c>
      <c r="CZ31" s="102">
        <v>0</v>
      </c>
      <c r="DA31" s="102">
        <v>0</v>
      </c>
      <c r="DB31" s="102">
        <v>1</v>
      </c>
      <c r="DC31" s="102">
        <v>0</v>
      </c>
      <c r="DD31" s="59">
        <v>0</v>
      </c>
      <c r="DE31" s="60">
        <v>0</v>
      </c>
      <c r="DF31" s="60">
        <v>0</v>
      </c>
      <c r="DG31" s="60">
        <v>0</v>
      </c>
      <c r="DH31" s="60">
        <v>0</v>
      </c>
      <c r="DI31" s="60">
        <v>0</v>
      </c>
      <c r="DJ31" s="60">
        <v>0</v>
      </c>
      <c r="DK31" s="60">
        <v>0</v>
      </c>
      <c r="DL31" s="60">
        <v>0</v>
      </c>
      <c r="DM31" s="60">
        <v>0</v>
      </c>
      <c r="DN31" s="60">
        <v>0</v>
      </c>
      <c r="DO31" s="59">
        <v>0</v>
      </c>
      <c r="DP31" s="59">
        <v>0</v>
      </c>
      <c r="DQ31" s="59">
        <v>0</v>
      </c>
      <c r="DR31" s="59">
        <v>0</v>
      </c>
      <c r="DS31" s="59">
        <v>0</v>
      </c>
      <c r="DT31" s="59">
        <v>0</v>
      </c>
      <c r="DU31" s="59">
        <v>0</v>
      </c>
      <c r="DV31" s="59">
        <v>0</v>
      </c>
      <c r="DW31" s="59">
        <v>0</v>
      </c>
      <c r="DX31" s="59">
        <v>0</v>
      </c>
      <c r="DY31" s="59">
        <v>0</v>
      </c>
      <c r="DZ31" s="59">
        <v>0</v>
      </c>
      <c r="EA31" s="59">
        <v>0</v>
      </c>
      <c r="EB31" s="59">
        <v>0</v>
      </c>
      <c r="EC31" s="59">
        <v>0</v>
      </c>
      <c r="ED31" s="59">
        <v>0</v>
      </c>
      <c r="EE31" s="59">
        <v>0</v>
      </c>
      <c r="EF31" s="59">
        <v>0</v>
      </c>
      <c r="EG31" s="59">
        <v>0</v>
      </c>
      <c r="EH31" s="59">
        <v>0</v>
      </c>
      <c r="EI31" s="59">
        <v>0</v>
      </c>
      <c r="EJ31" s="59">
        <v>0</v>
      </c>
      <c r="EK31" s="59">
        <v>0</v>
      </c>
      <c r="EL31" s="59">
        <v>0</v>
      </c>
      <c r="EM31" s="59">
        <v>0</v>
      </c>
      <c r="EN31" s="59">
        <v>1</v>
      </c>
      <c r="EO31" s="59">
        <v>0</v>
      </c>
      <c r="EP31" s="59">
        <v>1</v>
      </c>
      <c r="EQ31" s="77">
        <v>4</v>
      </c>
    </row>
    <row r="32" spans="1:147" s="78" customFormat="1" ht="15" customHeight="1" x14ac:dyDescent="0.25">
      <c r="A32" s="502" t="s">
        <v>2521</v>
      </c>
      <c r="B32" s="94">
        <v>1</v>
      </c>
      <c r="C32" s="78" t="s">
        <v>113</v>
      </c>
      <c r="D32" s="77">
        <v>1998</v>
      </c>
      <c r="E32" s="82" t="s">
        <v>114</v>
      </c>
      <c r="F32" s="82" t="s">
        <v>115</v>
      </c>
      <c r="G32" s="77">
        <v>12</v>
      </c>
      <c r="H32" s="77" t="s">
        <v>116</v>
      </c>
      <c r="I32" s="75" t="s">
        <v>50</v>
      </c>
      <c r="J32" s="59">
        <v>0</v>
      </c>
      <c r="K32" s="77" t="s">
        <v>3</v>
      </c>
      <c r="L32" s="77" t="s">
        <v>89</v>
      </c>
      <c r="M32" s="77">
        <v>1</v>
      </c>
      <c r="N32" s="77">
        <v>1</v>
      </c>
      <c r="O32" s="59">
        <f t="shared" si="4"/>
        <v>0</v>
      </c>
      <c r="P32" s="77">
        <v>1996</v>
      </c>
      <c r="Q32" s="82"/>
      <c r="R32" s="77">
        <v>1</v>
      </c>
      <c r="S32" s="77">
        <v>1</v>
      </c>
      <c r="T32" s="77">
        <v>25</v>
      </c>
      <c r="U32" s="77"/>
      <c r="V32" s="77" t="s">
        <v>2328</v>
      </c>
      <c r="W32" s="77"/>
      <c r="X32" s="77" t="s">
        <v>2328</v>
      </c>
      <c r="Y32" s="82" t="s">
        <v>836</v>
      </c>
      <c r="Z32" s="95" t="s">
        <v>83</v>
      </c>
      <c r="AA32" s="77" t="s">
        <v>575</v>
      </c>
      <c r="AB32" s="77" t="s">
        <v>848</v>
      </c>
      <c r="AC32" s="77">
        <v>25</v>
      </c>
      <c r="AD32" s="77">
        <v>0</v>
      </c>
      <c r="AE32" s="77" t="s">
        <v>1071</v>
      </c>
      <c r="AF32" s="77">
        <v>25</v>
      </c>
      <c r="AG32" s="59">
        <f t="shared" ref="AG32:AG76" si="27">LOG10(AF32)</f>
        <v>1.3979400086720377</v>
      </c>
      <c r="AH32" s="128">
        <f t="shared" ref="AH32:AH34" si="28">AF32*20.3</f>
        <v>507.5</v>
      </c>
      <c r="AI32" s="72">
        <f>LOG10(AH32)</f>
        <v>2.7054360465852505</v>
      </c>
      <c r="AJ32" s="59">
        <f>AF32*N32</f>
        <v>25</v>
      </c>
      <c r="AK32" s="59">
        <f>LOG10(AJ32)</f>
        <v>1.3979400086720377</v>
      </c>
      <c r="AL32" s="72">
        <f>AH32*N32</f>
        <v>507.5</v>
      </c>
      <c r="AM32" s="72">
        <f t="shared" si="12"/>
        <v>2.7054360465852505</v>
      </c>
      <c r="AN32" s="82" t="s">
        <v>28</v>
      </c>
      <c r="AO32" s="77" t="s">
        <v>28</v>
      </c>
      <c r="AP32" s="82"/>
      <c r="AQ32" s="77" t="s">
        <v>80</v>
      </c>
      <c r="AR32" s="82" t="s">
        <v>101</v>
      </c>
      <c r="AS32" s="82" t="s">
        <v>117</v>
      </c>
      <c r="AT32" s="228" t="s">
        <v>2403</v>
      </c>
      <c r="AU32" s="270">
        <v>44.7</v>
      </c>
      <c r="AV32" s="11">
        <v>-93.4</v>
      </c>
      <c r="AW32" s="77"/>
      <c r="AX32" s="277">
        <v>6.916666666666667</v>
      </c>
      <c r="AY32" s="278">
        <v>768</v>
      </c>
      <c r="AZ32" s="455">
        <f t="shared" si="5"/>
        <v>2.8853612200315122</v>
      </c>
      <c r="BA32" s="521" t="s">
        <v>82</v>
      </c>
      <c r="BB32" s="82" t="s">
        <v>1796</v>
      </c>
      <c r="BC32" s="77" t="s">
        <v>118</v>
      </c>
      <c r="BD32" s="77"/>
      <c r="BE32" s="77"/>
      <c r="BF32" s="82"/>
      <c r="BG32" s="82"/>
      <c r="BH32" s="82" t="s">
        <v>628</v>
      </c>
      <c r="BI32" s="96" t="s">
        <v>1128</v>
      </c>
      <c r="BJ32" s="82" t="s">
        <v>825</v>
      </c>
      <c r="BK32" s="95" t="s">
        <v>1797</v>
      </c>
      <c r="BL32" s="77"/>
      <c r="BM32" s="77"/>
      <c r="BP32" s="67" t="s">
        <v>51</v>
      </c>
      <c r="BQ32" s="77" t="s">
        <v>33</v>
      </c>
      <c r="BR32" s="82">
        <v>0.278582372793094</v>
      </c>
      <c r="BS32" s="77" t="s">
        <v>21</v>
      </c>
      <c r="BT32" s="77" t="s">
        <v>9</v>
      </c>
      <c r="BU32" s="82">
        <v>0.18490441331103402</v>
      </c>
      <c r="BV32" s="82">
        <v>0.175883513424197</v>
      </c>
      <c r="BW32" s="79" t="s">
        <v>634</v>
      </c>
      <c r="BX32" s="77" t="s">
        <v>1130</v>
      </c>
      <c r="BY32" s="80">
        <f>(((BU32+BV32))/(TINV(1-0.95,CC32-1)*2))*(SQRT(CC32))</f>
        <v>0.43702235836948988</v>
      </c>
      <c r="BZ32" s="80">
        <f>BY32</f>
        <v>0.43702235836948988</v>
      </c>
      <c r="CA32" s="77" t="s">
        <v>18</v>
      </c>
      <c r="CB32" s="77" t="s">
        <v>571</v>
      </c>
      <c r="CC32" s="77">
        <v>25</v>
      </c>
      <c r="CD32" s="77">
        <v>25</v>
      </c>
      <c r="CE32" s="82" t="s">
        <v>1551</v>
      </c>
      <c r="CF32" s="78" t="s">
        <v>1584</v>
      </c>
      <c r="CG32" s="82">
        <v>0.75957419109326296</v>
      </c>
      <c r="CH32" s="77" t="s">
        <v>21</v>
      </c>
      <c r="CI32" s="82">
        <v>0.17476992098701105</v>
      </c>
      <c r="CJ32" s="82">
        <v>0.169554462881921</v>
      </c>
      <c r="CK32" s="80">
        <f>(((CI32+CJ32))/(TINV(1-0.95,CM32-1)*2))*(SQRT(CM32))</f>
        <v>0.4170800715095771</v>
      </c>
      <c r="CL32" s="80">
        <f>CK32</f>
        <v>0.4170800715095771</v>
      </c>
      <c r="CM32" s="77">
        <v>25</v>
      </c>
      <c r="CN32" s="77">
        <v>25</v>
      </c>
      <c r="CO32" s="78" t="s">
        <v>1579</v>
      </c>
      <c r="CP32" s="67">
        <f t="shared" si="1"/>
        <v>-1.1260025601015482</v>
      </c>
      <c r="CQ32" s="67">
        <f t="shared" si="2"/>
        <v>0.98429319371727753</v>
      </c>
      <c r="CR32" s="67">
        <f t="shared" si="6"/>
        <v>-1.1083166560161837</v>
      </c>
      <c r="CS32" s="67">
        <f t="shared" si="3"/>
        <v>9.2283658100028962E-2</v>
      </c>
      <c r="CT32" s="59">
        <v>0</v>
      </c>
      <c r="CU32" s="77">
        <v>0</v>
      </c>
      <c r="CV32" s="77" t="s">
        <v>1782</v>
      </c>
      <c r="CW32" s="77">
        <v>0</v>
      </c>
      <c r="CX32" s="77">
        <v>3</v>
      </c>
      <c r="CY32" s="74">
        <v>0</v>
      </c>
      <c r="CZ32" s="74">
        <v>0</v>
      </c>
      <c r="DA32" s="74">
        <v>0</v>
      </c>
      <c r="DB32" s="74">
        <v>1</v>
      </c>
      <c r="DC32" s="74">
        <v>0</v>
      </c>
      <c r="DD32" s="77">
        <v>0</v>
      </c>
      <c r="DE32" s="60">
        <v>0</v>
      </c>
      <c r="DF32" s="60">
        <v>0</v>
      </c>
      <c r="DG32" s="60">
        <v>0</v>
      </c>
      <c r="DH32" s="60">
        <v>0</v>
      </c>
      <c r="DI32" s="60">
        <v>0</v>
      </c>
      <c r="DJ32" s="60">
        <v>0</v>
      </c>
      <c r="DK32" s="60">
        <v>0</v>
      </c>
      <c r="DL32" s="74">
        <v>0</v>
      </c>
      <c r="DM32" s="74">
        <v>0</v>
      </c>
      <c r="DN32" s="74">
        <v>0</v>
      </c>
      <c r="DO32" s="77">
        <v>0</v>
      </c>
      <c r="DP32" s="77">
        <v>0</v>
      </c>
      <c r="DQ32" s="77">
        <v>0</v>
      </c>
      <c r="DR32" s="77">
        <v>0</v>
      </c>
      <c r="DS32" s="77">
        <v>0</v>
      </c>
      <c r="DT32" s="77">
        <v>0</v>
      </c>
      <c r="DU32" s="77">
        <v>0</v>
      </c>
      <c r="DV32" s="77">
        <v>0</v>
      </c>
      <c r="DW32" s="77">
        <v>0</v>
      </c>
      <c r="DX32" s="77">
        <v>0</v>
      </c>
      <c r="DY32" s="77">
        <v>0</v>
      </c>
      <c r="DZ32" s="77">
        <v>0</v>
      </c>
      <c r="EA32" s="77">
        <v>0</v>
      </c>
      <c r="EB32" s="77">
        <v>0</v>
      </c>
      <c r="EC32" s="77">
        <v>0</v>
      </c>
      <c r="ED32" s="77">
        <v>0</v>
      </c>
      <c r="EE32" s="77">
        <v>0</v>
      </c>
      <c r="EF32" s="77">
        <v>0</v>
      </c>
      <c r="EG32" s="77">
        <v>0</v>
      </c>
      <c r="EH32" s="77">
        <v>0</v>
      </c>
      <c r="EI32" s="77">
        <v>0</v>
      </c>
      <c r="EJ32" s="77">
        <v>1</v>
      </c>
      <c r="EK32" s="77">
        <v>0</v>
      </c>
      <c r="EL32" s="77">
        <v>0</v>
      </c>
      <c r="EM32" s="59">
        <v>0</v>
      </c>
      <c r="EN32" s="77">
        <v>1</v>
      </c>
      <c r="EO32" s="59">
        <v>0</v>
      </c>
      <c r="EP32" s="59">
        <v>1</v>
      </c>
      <c r="EQ32" s="77">
        <v>4</v>
      </c>
    </row>
    <row r="33" spans="1:147" s="78" customFormat="1" ht="15" customHeight="1" x14ac:dyDescent="0.25">
      <c r="A33" s="502" t="s">
        <v>2521</v>
      </c>
      <c r="B33" s="77">
        <v>2</v>
      </c>
      <c r="C33" s="78" t="s">
        <v>113</v>
      </c>
      <c r="D33" s="77">
        <v>1998</v>
      </c>
      <c r="E33" s="82" t="s">
        <v>114</v>
      </c>
      <c r="F33" s="82" t="s">
        <v>115</v>
      </c>
      <c r="G33" s="77">
        <v>12</v>
      </c>
      <c r="H33" s="77" t="s">
        <v>116</v>
      </c>
      <c r="I33" s="75" t="s">
        <v>50</v>
      </c>
      <c r="J33" s="59">
        <v>0</v>
      </c>
      <c r="K33" s="77" t="s">
        <v>3</v>
      </c>
      <c r="L33" s="77" t="s">
        <v>89</v>
      </c>
      <c r="M33" s="77">
        <v>1</v>
      </c>
      <c r="N33" s="77">
        <v>1</v>
      </c>
      <c r="O33" s="59">
        <f t="shared" si="4"/>
        <v>0</v>
      </c>
      <c r="P33" s="77">
        <v>1996</v>
      </c>
      <c r="Q33" s="82"/>
      <c r="R33" s="77">
        <v>1</v>
      </c>
      <c r="S33" s="77">
        <v>1</v>
      </c>
      <c r="T33" s="77">
        <v>25</v>
      </c>
      <c r="U33" s="77"/>
      <c r="V33" s="77" t="s">
        <v>2328</v>
      </c>
      <c r="W33" s="77"/>
      <c r="X33" s="77" t="s">
        <v>2328</v>
      </c>
      <c r="Y33" s="82" t="s">
        <v>836</v>
      </c>
      <c r="Z33" s="95" t="s">
        <v>83</v>
      </c>
      <c r="AA33" s="77" t="s">
        <v>575</v>
      </c>
      <c r="AB33" s="77" t="s">
        <v>848</v>
      </c>
      <c r="AC33" s="77">
        <v>25</v>
      </c>
      <c r="AD33" s="77">
        <v>0</v>
      </c>
      <c r="AE33" s="77" t="s">
        <v>1071</v>
      </c>
      <c r="AF33" s="77">
        <v>25</v>
      </c>
      <c r="AG33" s="59">
        <f t="shared" si="27"/>
        <v>1.3979400086720377</v>
      </c>
      <c r="AH33" s="128">
        <f t="shared" si="28"/>
        <v>507.5</v>
      </c>
      <c r="AI33" s="72">
        <f>LOG10(AH33)</f>
        <v>2.7054360465852505</v>
      </c>
      <c r="AJ33" s="59">
        <f>AF33*N33</f>
        <v>25</v>
      </c>
      <c r="AK33" s="59">
        <f>LOG10(AJ33)</f>
        <v>1.3979400086720377</v>
      </c>
      <c r="AL33" s="72">
        <f>AH33*N33</f>
        <v>507.5</v>
      </c>
      <c r="AM33" s="72">
        <f t="shared" si="12"/>
        <v>2.7054360465852505</v>
      </c>
      <c r="AN33" s="82" t="s">
        <v>28</v>
      </c>
      <c r="AO33" s="77" t="s">
        <v>28</v>
      </c>
      <c r="AP33" s="82"/>
      <c r="AQ33" s="77" t="s">
        <v>80</v>
      </c>
      <c r="AR33" s="82" t="s">
        <v>101</v>
      </c>
      <c r="AS33" s="82" t="s">
        <v>117</v>
      </c>
      <c r="AT33" s="228" t="s">
        <v>2403</v>
      </c>
      <c r="AU33" s="270">
        <v>44.7</v>
      </c>
      <c r="AV33" s="11">
        <v>-93.4</v>
      </c>
      <c r="AW33" s="77"/>
      <c r="AX33" s="277">
        <v>6.916666666666667</v>
      </c>
      <c r="AY33" s="278">
        <v>768</v>
      </c>
      <c r="AZ33" s="455">
        <f t="shared" si="5"/>
        <v>2.8853612200315122</v>
      </c>
      <c r="BA33" s="521" t="s">
        <v>82</v>
      </c>
      <c r="BB33" s="82" t="s">
        <v>1796</v>
      </c>
      <c r="BC33" s="77" t="s">
        <v>118</v>
      </c>
      <c r="BD33" s="77"/>
      <c r="BE33" s="77"/>
      <c r="BF33" s="82"/>
      <c r="BG33" s="82"/>
      <c r="BH33" s="82" t="s">
        <v>628</v>
      </c>
      <c r="BI33" s="96" t="s">
        <v>699</v>
      </c>
      <c r="BJ33" s="82" t="s">
        <v>825</v>
      </c>
      <c r="BK33" s="95" t="s">
        <v>1797</v>
      </c>
      <c r="BL33" s="77"/>
      <c r="BM33" s="77"/>
      <c r="BP33" s="67" t="s">
        <v>51</v>
      </c>
      <c r="BQ33" s="77" t="s">
        <v>33</v>
      </c>
      <c r="BR33" s="82">
        <v>4.4455571467197703E-2</v>
      </c>
      <c r="BS33" s="77" t="s">
        <v>21</v>
      </c>
      <c r="BT33" s="77" t="s">
        <v>9</v>
      </c>
      <c r="BU33" s="82">
        <v>8.1083950048569303E-2</v>
      </c>
      <c r="BV33" s="82">
        <v>4.4239262144867078E-2</v>
      </c>
      <c r="BW33" s="79" t="s">
        <v>634</v>
      </c>
      <c r="BX33" s="77" t="s">
        <v>1130</v>
      </c>
      <c r="BY33" s="80">
        <f>(((BU33+BV33))/(TINV(1-0.95,CC33-1)*2))*(SQRT(CC33))</f>
        <v>0.15180398703144124</v>
      </c>
      <c r="BZ33" s="80">
        <f>BY33</f>
        <v>0.15180398703144124</v>
      </c>
      <c r="CA33" s="77" t="s">
        <v>18</v>
      </c>
      <c r="CB33" s="77" t="s">
        <v>571</v>
      </c>
      <c r="CC33" s="77">
        <v>25</v>
      </c>
      <c r="CD33" s="77">
        <v>25</v>
      </c>
      <c r="CE33" s="82" t="s">
        <v>1551</v>
      </c>
      <c r="CF33" s="78" t="s">
        <v>1584</v>
      </c>
      <c r="CG33" s="82">
        <v>0.76468550026537896</v>
      </c>
      <c r="CH33" s="77" t="s">
        <v>21</v>
      </c>
      <c r="CI33" s="82">
        <v>0.17218222057542309</v>
      </c>
      <c r="CJ33" s="82">
        <v>0.17216619766265795</v>
      </c>
      <c r="CK33" s="80">
        <f>(((CI33+CJ33))/(TINV(1-0.95,CM33-1)*2))*(SQRT(CM33))</f>
        <v>0.41710918433711114</v>
      </c>
      <c r="CL33" s="80">
        <f>CK33</f>
        <v>0.41710918433711114</v>
      </c>
      <c r="CM33" s="77">
        <v>25</v>
      </c>
      <c r="CN33" s="77">
        <v>25</v>
      </c>
      <c r="CO33" s="78" t="s">
        <v>1579</v>
      </c>
      <c r="CP33" s="67">
        <f t="shared" si="1"/>
        <v>-2.2947005551711692</v>
      </c>
      <c r="CQ33" s="67">
        <f t="shared" si="2"/>
        <v>0.98429319371727753</v>
      </c>
      <c r="CR33" s="67">
        <f t="shared" si="6"/>
        <v>-2.2586581380742401</v>
      </c>
      <c r="CS33" s="67">
        <f t="shared" si="3"/>
        <v>0.13101536584688994</v>
      </c>
      <c r="CT33" s="59">
        <v>0</v>
      </c>
      <c r="CU33" s="77">
        <v>0</v>
      </c>
      <c r="CV33" s="77" t="s">
        <v>1782</v>
      </c>
      <c r="CW33" s="77">
        <v>0</v>
      </c>
      <c r="CX33" s="77">
        <v>3</v>
      </c>
      <c r="CY33" s="74">
        <v>0</v>
      </c>
      <c r="CZ33" s="74">
        <v>0</v>
      </c>
      <c r="DA33" s="74">
        <v>0</v>
      </c>
      <c r="DB33" s="74">
        <v>1</v>
      </c>
      <c r="DC33" s="74">
        <v>0</v>
      </c>
      <c r="DD33" s="77">
        <v>0</v>
      </c>
      <c r="DE33" s="60">
        <v>0</v>
      </c>
      <c r="DF33" s="60">
        <v>0</v>
      </c>
      <c r="DG33" s="60">
        <v>0</v>
      </c>
      <c r="DH33" s="60">
        <v>0</v>
      </c>
      <c r="DI33" s="60">
        <v>0</v>
      </c>
      <c r="DJ33" s="60">
        <v>0</v>
      </c>
      <c r="DK33" s="60">
        <v>0</v>
      </c>
      <c r="DL33" s="74">
        <v>0</v>
      </c>
      <c r="DM33" s="74">
        <v>0</v>
      </c>
      <c r="DN33" s="74">
        <v>0</v>
      </c>
      <c r="DO33" s="77">
        <v>0</v>
      </c>
      <c r="DP33" s="77">
        <v>0</v>
      </c>
      <c r="DQ33" s="77">
        <v>0</v>
      </c>
      <c r="DR33" s="77">
        <v>0</v>
      </c>
      <c r="DS33" s="77">
        <v>0</v>
      </c>
      <c r="DT33" s="77">
        <v>0</v>
      </c>
      <c r="DU33" s="77">
        <v>0</v>
      </c>
      <c r="DV33" s="77">
        <v>0</v>
      </c>
      <c r="DW33" s="77">
        <v>0</v>
      </c>
      <c r="DX33" s="77">
        <v>0</v>
      </c>
      <c r="DY33" s="77">
        <v>0</v>
      </c>
      <c r="DZ33" s="77">
        <v>0</v>
      </c>
      <c r="EA33" s="77">
        <v>0</v>
      </c>
      <c r="EB33" s="77">
        <v>0</v>
      </c>
      <c r="EC33" s="77">
        <v>0</v>
      </c>
      <c r="ED33" s="77">
        <v>0</v>
      </c>
      <c r="EE33" s="77">
        <v>0</v>
      </c>
      <c r="EF33" s="77">
        <v>0</v>
      </c>
      <c r="EG33" s="77">
        <v>0</v>
      </c>
      <c r="EH33" s="77">
        <v>0</v>
      </c>
      <c r="EI33" s="77">
        <v>0</v>
      </c>
      <c r="EJ33" s="77">
        <v>1</v>
      </c>
      <c r="EK33" s="77">
        <v>0</v>
      </c>
      <c r="EL33" s="77">
        <v>0</v>
      </c>
      <c r="EM33" s="59">
        <v>0</v>
      </c>
      <c r="EN33" s="77">
        <v>1</v>
      </c>
      <c r="EO33" s="59">
        <v>0</v>
      </c>
      <c r="EP33" s="59">
        <v>1</v>
      </c>
      <c r="EQ33" s="77">
        <v>4</v>
      </c>
    </row>
    <row r="34" spans="1:147" s="83" customFormat="1" ht="15" customHeight="1" x14ac:dyDescent="0.25">
      <c r="A34" s="502" t="s">
        <v>2521</v>
      </c>
      <c r="B34" s="543" t="s">
        <v>1957</v>
      </c>
      <c r="C34" s="544" t="s">
        <v>113</v>
      </c>
      <c r="D34" s="186">
        <v>1998</v>
      </c>
      <c r="E34" s="545" t="s">
        <v>114</v>
      </c>
      <c r="F34" s="545" t="s">
        <v>115</v>
      </c>
      <c r="G34" s="186">
        <v>12</v>
      </c>
      <c r="H34" s="186" t="s">
        <v>116</v>
      </c>
      <c r="I34" s="546" t="s">
        <v>50</v>
      </c>
      <c r="J34" s="547">
        <v>0</v>
      </c>
      <c r="K34" s="186" t="s">
        <v>3</v>
      </c>
      <c r="L34" s="186" t="s">
        <v>89</v>
      </c>
      <c r="M34" s="186">
        <v>1</v>
      </c>
      <c r="N34" s="186">
        <v>1</v>
      </c>
      <c r="O34" s="547">
        <f t="shared" ref="O34" si="29">LOG10(N34)</f>
        <v>0</v>
      </c>
      <c r="P34" s="186">
        <v>1996</v>
      </c>
      <c r="Q34" s="545"/>
      <c r="R34" s="186">
        <v>1</v>
      </c>
      <c r="S34" s="186">
        <v>1</v>
      </c>
      <c r="T34" s="186">
        <v>25</v>
      </c>
      <c r="U34" s="186"/>
      <c r="V34" s="186" t="s">
        <v>2700</v>
      </c>
      <c r="W34" s="186"/>
      <c r="X34" s="186" t="s">
        <v>2700</v>
      </c>
      <c r="Y34" s="545" t="s">
        <v>836</v>
      </c>
      <c r="Z34" s="548" t="s">
        <v>83</v>
      </c>
      <c r="AA34" s="186" t="s">
        <v>575</v>
      </c>
      <c r="AB34" s="186" t="s">
        <v>848</v>
      </c>
      <c r="AC34" s="186">
        <v>25</v>
      </c>
      <c r="AD34" s="186">
        <v>0</v>
      </c>
      <c r="AE34" s="186" t="s">
        <v>1071</v>
      </c>
      <c r="AF34" s="186">
        <v>25</v>
      </c>
      <c r="AG34" s="547">
        <f t="shared" ref="AG34" si="30">LOG10(AF34)</f>
        <v>1.3979400086720377</v>
      </c>
      <c r="AH34" s="547">
        <f t="shared" si="28"/>
        <v>507.5</v>
      </c>
      <c r="AI34" s="549">
        <f>LOG10(AH34)</f>
        <v>2.7054360465852505</v>
      </c>
      <c r="AJ34" s="547">
        <f>AF34*N34</f>
        <v>25</v>
      </c>
      <c r="AK34" s="547">
        <f>LOG10(AJ34)</f>
        <v>1.3979400086720377</v>
      </c>
      <c r="AL34" s="549">
        <f>AH34*N34</f>
        <v>507.5</v>
      </c>
      <c r="AM34" s="549">
        <f t="shared" si="12"/>
        <v>2.7054360465852505</v>
      </c>
      <c r="AN34" s="545" t="s">
        <v>28</v>
      </c>
      <c r="AO34" s="186" t="s">
        <v>28</v>
      </c>
      <c r="AP34" s="545"/>
      <c r="AQ34" s="186" t="s">
        <v>80</v>
      </c>
      <c r="AR34" s="545" t="s">
        <v>101</v>
      </c>
      <c r="AS34" s="545" t="s">
        <v>117</v>
      </c>
      <c r="AT34" s="543" t="s">
        <v>2403</v>
      </c>
      <c r="AU34" s="550">
        <v>44.7</v>
      </c>
      <c r="AV34" s="551">
        <v>-93.4</v>
      </c>
      <c r="AW34" s="186"/>
      <c r="AX34" s="552">
        <v>6.916666666666667</v>
      </c>
      <c r="AY34" s="553">
        <v>768</v>
      </c>
      <c r="AZ34" s="554">
        <f t="shared" ref="AZ34" si="31">LOG10(AY34)</f>
        <v>2.8853612200315122</v>
      </c>
      <c r="BA34" s="555" t="s">
        <v>82</v>
      </c>
      <c r="BB34" s="545" t="s">
        <v>2701</v>
      </c>
      <c r="BC34" s="186" t="s">
        <v>118</v>
      </c>
      <c r="BD34" s="186"/>
      <c r="BE34" s="186"/>
      <c r="BF34" s="545"/>
      <c r="BG34" s="545"/>
      <c r="BH34" s="545"/>
      <c r="BI34" s="556" t="s">
        <v>2232</v>
      </c>
      <c r="BJ34" s="545" t="s">
        <v>825</v>
      </c>
      <c r="BK34" s="548" t="s">
        <v>2702</v>
      </c>
      <c r="BL34" s="186"/>
      <c r="BM34" s="186"/>
      <c r="BN34" s="544"/>
      <c r="BO34" s="544"/>
      <c r="BP34" s="557" t="s">
        <v>51</v>
      </c>
      <c r="BQ34" s="186" t="s">
        <v>33</v>
      </c>
      <c r="BR34" s="545">
        <f>AVERAGE(BR32:BR33)</f>
        <v>0.16151897213014585</v>
      </c>
      <c r="BS34" s="186" t="s">
        <v>21</v>
      </c>
      <c r="BT34" s="186" t="s">
        <v>9</v>
      </c>
      <c r="BU34" s="545"/>
      <c r="BV34" s="545"/>
      <c r="BW34" s="558"/>
      <c r="BX34" s="186"/>
      <c r="BY34" s="559"/>
      <c r="BZ34" s="559">
        <f>SQRT((BZ32^2+BZ33^2)/2)</f>
        <v>0.32713375872376182</v>
      </c>
      <c r="CA34" s="186" t="s">
        <v>18</v>
      </c>
      <c r="CB34" s="186" t="s">
        <v>571</v>
      </c>
      <c r="CC34" s="186">
        <v>50</v>
      </c>
      <c r="CD34" s="186">
        <v>25</v>
      </c>
      <c r="CE34" s="545" t="s">
        <v>1551</v>
      </c>
      <c r="CF34" s="544" t="s">
        <v>1584</v>
      </c>
      <c r="CG34" s="545">
        <f>AVERAGE(CG32:CG33)</f>
        <v>0.76212984567932096</v>
      </c>
      <c r="CH34" s="186" t="s">
        <v>21</v>
      </c>
      <c r="CI34" s="545"/>
      <c r="CJ34" s="545"/>
      <c r="CK34" s="545"/>
      <c r="CL34" s="559">
        <f>SQRT((CL32^2+CL33^2)/2)</f>
        <v>0.41709462817735021</v>
      </c>
      <c r="CM34" s="186">
        <v>50</v>
      </c>
      <c r="CN34" s="186">
        <v>25</v>
      </c>
      <c r="CO34" s="544" t="s">
        <v>1579</v>
      </c>
      <c r="CP34" s="557">
        <f t="shared" si="1"/>
        <v>-1.6023857146573146</v>
      </c>
      <c r="CQ34" s="557">
        <f t="shared" si="2"/>
        <v>0.99232736572890023</v>
      </c>
      <c r="CR34" s="557">
        <f t="shared" ref="CR34" si="32">CP34*CQ34</f>
        <v>-1.5900911951075143</v>
      </c>
      <c r="CS34" s="557">
        <f t="shared" si="3"/>
        <v>9.2641950043792221E-2</v>
      </c>
      <c r="CT34" s="547">
        <v>0</v>
      </c>
      <c r="CU34" s="186">
        <v>0</v>
      </c>
      <c r="CV34" s="186" t="s">
        <v>1782</v>
      </c>
      <c r="CW34" s="186">
        <v>0</v>
      </c>
      <c r="CX34" s="186">
        <v>-1</v>
      </c>
      <c r="CY34" s="560">
        <v>0</v>
      </c>
      <c r="CZ34" s="560">
        <v>0</v>
      </c>
      <c r="DA34" s="560">
        <v>0</v>
      </c>
      <c r="DB34" s="560">
        <v>1</v>
      </c>
      <c r="DC34" s="560">
        <v>0</v>
      </c>
      <c r="DD34" s="186">
        <v>0</v>
      </c>
      <c r="DE34" s="561">
        <v>0</v>
      </c>
      <c r="DF34" s="561">
        <v>0</v>
      </c>
      <c r="DG34" s="561">
        <v>0</v>
      </c>
      <c r="DH34" s="561">
        <v>0</v>
      </c>
      <c r="DI34" s="561">
        <v>0</v>
      </c>
      <c r="DJ34" s="561">
        <v>0</v>
      </c>
      <c r="DK34" s="561">
        <v>0</v>
      </c>
      <c r="DL34" s="560">
        <v>0</v>
      </c>
      <c r="DM34" s="560">
        <v>0</v>
      </c>
      <c r="DN34" s="560">
        <v>0</v>
      </c>
      <c r="DO34" s="186">
        <v>0</v>
      </c>
      <c r="DP34" s="186">
        <v>0</v>
      </c>
      <c r="DQ34" s="186">
        <v>0</v>
      </c>
      <c r="DR34" s="186">
        <v>0</v>
      </c>
      <c r="DS34" s="186">
        <v>0</v>
      </c>
      <c r="DT34" s="186">
        <v>0</v>
      </c>
      <c r="DU34" s="186">
        <v>0</v>
      </c>
      <c r="DV34" s="186">
        <v>0</v>
      </c>
      <c r="DW34" s="186">
        <v>0</v>
      </c>
      <c r="DX34" s="186">
        <v>0</v>
      </c>
      <c r="DY34" s="186">
        <v>0</v>
      </c>
      <c r="DZ34" s="186">
        <v>0</v>
      </c>
      <c r="EA34" s="186">
        <v>0</v>
      </c>
      <c r="EB34" s="186">
        <v>0</v>
      </c>
      <c r="EC34" s="186">
        <v>0</v>
      </c>
      <c r="ED34" s="186">
        <v>0</v>
      </c>
      <c r="EE34" s="186">
        <v>0</v>
      </c>
      <c r="EF34" s="186">
        <v>0</v>
      </c>
      <c r="EG34" s="186">
        <v>0</v>
      </c>
      <c r="EH34" s="186">
        <v>0</v>
      </c>
      <c r="EI34" s="186">
        <v>0</v>
      </c>
      <c r="EJ34" s="186">
        <v>1</v>
      </c>
      <c r="EK34" s="186">
        <v>0</v>
      </c>
      <c r="EL34" s="186">
        <v>0</v>
      </c>
      <c r="EM34" s="547">
        <v>0</v>
      </c>
      <c r="EN34" s="186">
        <v>1</v>
      </c>
      <c r="EO34" s="547">
        <v>0</v>
      </c>
      <c r="EP34" s="547">
        <v>1</v>
      </c>
      <c r="EQ34" s="186">
        <v>4</v>
      </c>
    </row>
    <row r="35" spans="1:147" s="78" customFormat="1" ht="15" customHeight="1" x14ac:dyDescent="0.25">
      <c r="A35" s="502" t="s">
        <v>2522</v>
      </c>
      <c r="B35" s="74">
        <v>1</v>
      </c>
      <c r="C35" s="79" t="s">
        <v>122</v>
      </c>
      <c r="D35" s="114">
        <v>2002</v>
      </c>
      <c r="E35" s="79" t="s">
        <v>123</v>
      </c>
      <c r="F35" s="79" t="s">
        <v>124</v>
      </c>
      <c r="G35" s="76">
        <v>83</v>
      </c>
      <c r="H35" s="76" t="s">
        <v>125</v>
      </c>
      <c r="I35" s="75" t="s">
        <v>50</v>
      </c>
      <c r="J35" s="59">
        <v>0</v>
      </c>
      <c r="K35" s="77" t="s">
        <v>3</v>
      </c>
      <c r="L35" s="77" t="s">
        <v>77</v>
      </c>
      <c r="M35" s="74">
        <v>2</v>
      </c>
      <c r="N35" s="77">
        <v>2</v>
      </c>
      <c r="O35" s="59">
        <f t="shared" si="4"/>
        <v>0.3010299956639812</v>
      </c>
      <c r="P35" s="77">
        <v>1999</v>
      </c>
      <c r="Q35" s="108"/>
      <c r="R35" s="74">
        <v>1</v>
      </c>
      <c r="S35" s="74">
        <v>1</v>
      </c>
      <c r="T35" s="74">
        <v>2</v>
      </c>
      <c r="U35" s="74" t="s">
        <v>571</v>
      </c>
      <c r="V35" s="74" t="s">
        <v>1131</v>
      </c>
      <c r="W35" s="74"/>
      <c r="X35" s="74" t="s">
        <v>279</v>
      </c>
      <c r="Y35" s="108" t="s">
        <v>1132</v>
      </c>
      <c r="Z35" s="116" t="s">
        <v>130</v>
      </c>
      <c r="AA35" s="77" t="s">
        <v>29</v>
      </c>
      <c r="AB35" s="77" t="s">
        <v>29</v>
      </c>
      <c r="AC35" s="77" t="s">
        <v>112</v>
      </c>
      <c r="AD35" s="77">
        <v>0</v>
      </c>
      <c r="AE35" s="77" t="s">
        <v>29</v>
      </c>
      <c r="AF35" s="74" t="s">
        <v>29</v>
      </c>
      <c r="AG35" s="74" t="s">
        <v>29</v>
      </c>
      <c r="AH35" s="59" t="s">
        <v>29</v>
      </c>
      <c r="AI35" s="60" t="s">
        <v>29</v>
      </c>
      <c r="AJ35" s="59" t="s">
        <v>29</v>
      </c>
      <c r="AK35" s="59" t="s">
        <v>29</v>
      </c>
      <c r="AL35" s="60" t="s">
        <v>29</v>
      </c>
      <c r="AM35" s="60" t="s">
        <v>29</v>
      </c>
      <c r="AN35" s="82" t="s">
        <v>28</v>
      </c>
      <c r="AO35" s="77" t="s">
        <v>28</v>
      </c>
      <c r="AP35" s="81"/>
      <c r="AQ35" s="74" t="s">
        <v>80</v>
      </c>
      <c r="AR35" s="81" t="s">
        <v>126</v>
      </c>
      <c r="AS35" s="81" t="s">
        <v>127</v>
      </c>
      <c r="AT35" s="493" t="s">
        <v>2405</v>
      </c>
      <c r="AU35" s="270">
        <v>35.5</v>
      </c>
      <c r="AV35" s="11">
        <v>-111.9</v>
      </c>
      <c r="AW35" s="74"/>
      <c r="AX35" s="277">
        <v>8.4500000000000011</v>
      </c>
      <c r="AY35" s="278">
        <v>467</v>
      </c>
      <c r="AZ35" s="455">
        <f t="shared" si="5"/>
        <v>2.6693168805661123</v>
      </c>
      <c r="BA35" s="187" t="s">
        <v>82</v>
      </c>
      <c r="BB35" s="115" t="s">
        <v>128</v>
      </c>
      <c r="BC35" s="76" t="s">
        <v>2329</v>
      </c>
      <c r="BD35" s="74"/>
      <c r="BE35" s="76"/>
      <c r="BF35" s="79" t="s">
        <v>2330</v>
      </c>
      <c r="BG35" s="81"/>
      <c r="BH35" s="81"/>
      <c r="BI35" s="81" t="s">
        <v>2232</v>
      </c>
      <c r="BJ35" s="82" t="s">
        <v>12</v>
      </c>
      <c r="BK35" s="187" t="s">
        <v>129</v>
      </c>
      <c r="BL35" s="77"/>
      <c r="BM35" s="77"/>
      <c r="BN35" s="82"/>
      <c r="BO35" s="74"/>
      <c r="BP35" s="67" t="s">
        <v>51</v>
      </c>
      <c r="BQ35" s="74" t="s">
        <v>38</v>
      </c>
      <c r="BR35" s="188">
        <v>3.29</v>
      </c>
      <c r="BS35" s="77" t="s">
        <v>21</v>
      </c>
      <c r="BT35" s="77" t="s">
        <v>2061</v>
      </c>
      <c r="BU35" s="189">
        <v>0.318</v>
      </c>
      <c r="BV35" s="187"/>
      <c r="BW35" s="79" t="s">
        <v>26</v>
      </c>
      <c r="BX35" s="74" t="s">
        <v>27</v>
      </c>
      <c r="BY35" s="70">
        <f t="shared" ref="BY35:BY68" si="33">BU35*SQRT(CC35)</f>
        <v>1.3491597385039327</v>
      </c>
      <c r="BZ35" s="70">
        <f t="shared" ref="BZ35:BZ68" si="34">IF(BX35="SE",BY35,BU35)</f>
        <v>1.3491597385039327</v>
      </c>
      <c r="CA35" s="74" t="s">
        <v>1565</v>
      </c>
      <c r="CB35" s="74" t="s">
        <v>279</v>
      </c>
      <c r="CC35" s="74">
        <v>18</v>
      </c>
      <c r="CD35" s="74">
        <v>2</v>
      </c>
      <c r="CE35" s="82" t="s">
        <v>1580</v>
      </c>
      <c r="CF35" s="78" t="s">
        <v>1584</v>
      </c>
      <c r="CG35" s="81">
        <v>4.71</v>
      </c>
      <c r="CH35" s="77" t="s">
        <v>21</v>
      </c>
      <c r="CI35" s="81">
        <v>0.41</v>
      </c>
      <c r="CJ35" s="81"/>
      <c r="CK35" s="59">
        <f t="shared" ref="CK35:CK68" si="35">CI35*SQRT(CM35)</f>
        <v>1.7394826817189066</v>
      </c>
      <c r="CL35" s="59">
        <f t="shared" ref="CL35:CL64" si="36">CK35</f>
        <v>1.7394826817189066</v>
      </c>
      <c r="CM35" s="74">
        <v>18</v>
      </c>
      <c r="CN35" s="74">
        <v>2</v>
      </c>
      <c r="CO35" s="82" t="s">
        <v>1580</v>
      </c>
      <c r="CP35" s="67">
        <f t="shared" si="1"/>
        <v>-0.91224229396518697</v>
      </c>
      <c r="CQ35" s="67">
        <f t="shared" si="2"/>
        <v>0.97777777777777775</v>
      </c>
      <c r="CR35" s="67">
        <f t="shared" si="6"/>
        <v>-0.89197024298818284</v>
      </c>
      <c r="CS35" s="67">
        <f t="shared" si="3"/>
        <v>1.011050151588561</v>
      </c>
      <c r="CT35" s="59">
        <v>0</v>
      </c>
      <c r="CU35" s="74">
        <v>0</v>
      </c>
      <c r="CV35" s="77" t="s">
        <v>1624</v>
      </c>
      <c r="CW35" s="77">
        <v>0</v>
      </c>
      <c r="CX35" s="74">
        <v>0</v>
      </c>
      <c r="CY35" s="74">
        <v>1</v>
      </c>
      <c r="CZ35" s="74">
        <v>0</v>
      </c>
      <c r="DA35" s="74">
        <v>0</v>
      </c>
      <c r="DB35" s="74">
        <v>0</v>
      </c>
      <c r="DC35" s="74">
        <v>0</v>
      </c>
      <c r="DD35" s="77">
        <v>0</v>
      </c>
      <c r="DE35" s="60">
        <v>0</v>
      </c>
      <c r="DF35" s="60">
        <v>0</v>
      </c>
      <c r="DG35" s="60">
        <v>0</v>
      </c>
      <c r="DH35" s="60">
        <v>0</v>
      </c>
      <c r="DI35" s="60">
        <v>0</v>
      </c>
      <c r="DJ35" s="60">
        <v>0</v>
      </c>
      <c r="DK35" s="60">
        <v>0</v>
      </c>
      <c r="DL35" s="74">
        <v>0</v>
      </c>
      <c r="DM35" s="74">
        <v>0</v>
      </c>
      <c r="DN35" s="74">
        <v>0</v>
      </c>
      <c r="DO35" s="77">
        <v>0</v>
      </c>
      <c r="DP35" s="77">
        <v>0</v>
      </c>
      <c r="DQ35" s="77">
        <v>0</v>
      </c>
      <c r="DR35" s="77">
        <v>0</v>
      </c>
      <c r="DS35" s="77">
        <v>0</v>
      </c>
      <c r="DT35" s="77">
        <v>0</v>
      </c>
      <c r="DU35" s="77">
        <v>0</v>
      </c>
      <c r="DV35" s="77">
        <v>0</v>
      </c>
      <c r="DW35" s="77">
        <v>0</v>
      </c>
      <c r="DX35" s="77">
        <v>0</v>
      </c>
      <c r="DY35" s="77">
        <v>0</v>
      </c>
      <c r="DZ35" s="77">
        <v>0</v>
      </c>
      <c r="EA35" s="77">
        <v>0</v>
      </c>
      <c r="EB35" s="77">
        <v>0</v>
      </c>
      <c r="EC35" s="77">
        <v>0</v>
      </c>
      <c r="ED35" s="77">
        <v>0</v>
      </c>
      <c r="EE35" s="77">
        <v>0</v>
      </c>
      <c r="EF35" s="77">
        <v>0</v>
      </c>
      <c r="EG35" s="77">
        <v>0</v>
      </c>
      <c r="EH35" s="77">
        <v>0</v>
      </c>
      <c r="EI35" s="77">
        <v>0</v>
      </c>
      <c r="EJ35" s="77">
        <v>0</v>
      </c>
      <c r="EK35" s="77">
        <v>0</v>
      </c>
      <c r="EL35" s="77">
        <v>0</v>
      </c>
      <c r="EM35" s="59">
        <v>0</v>
      </c>
      <c r="EN35" s="77">
        <v>0</v>
      </c>
      <c r="EO35" s="77">
        <v>1</v>
      </c>
      <c r="EP35" s="59">
        <v>1</v>
      </c>
      <c r="EQ35" s="77">
        <v>5</v>
      </c>
    </row>
    <row r="36" spans="1:147" s="78" customFormat="1" ht="15" customHeight="1" x14ac:dyDescent="0.25">
      <c r="A36" s="502" t="s">
        <v>2522</v>
      </c>
      <c r="B36" s="74">
        <v>2</v>
      </c>
      <c r="C36" s="79" t="s">
        <v>122</v>
      </c>
      <c r="D36" s="114">
        <v>2002</v>
      </c>
      <c r="E36" s="79" t="s">
        <v>123</v>
      </c>
      <c r="F36" s="79" t="s">
        <v>124</v>
      </c>
      <c r="G36" s="76">
        <v>83</v>
      </c>
      <c r="H36" s="76" t="s">
        <v>125</v>
      </c>
      <c r="I36" s="75" t="s">
        <v>50</v>
      </c>
      <c r="J36" s="59">
        <v>0</v>
      </c>
      <c r="K36" s="77" t="s">
        <v>3</v>
      </c>
      <c r="L36" s="77" t="s">
        <v>77</v>
      </c>
      <c r="M36" s="74">
        <v>2</v>
      </c>
      <c r="N36" s="77">
        <v>2</v>
      </c>
      <c r="O36" s="59">
        <f t="shared" si="4"/>
        <v>0.3010299956639812</v>
      </c>
      <c r="P36" s="77">
        <v>1999</v>
      </c>
      <c r="Q36" s="108"/>
      <c r="R36" s="76">
        <v>1</v>
      </c>
      <c r="S36" s="74">
        <v>1</v>
      </c>
      <c r="T36" s="74">
        <v>2</v>
      </c>
      <c r="U36" s="74" t="s">
        <v>571</v>
      </c>
      <c r="V36" s="74" t="s">
        <v>1131</v>
      </c>
      <c r="W36" s="74"/>
      <c r="X36" s="74" t="s">
        <v>279</v>
      </c>
      <c r="Y36" s="108" t="s">
        <v>1132</v>
      </c>
      <c r="Z36" s="116" t="s">
        <v>130</v>
      </c>
      <c r="AA36" s="77" t="s">
        <v>29</v>
      </c>
      <c r="AB36" s="77" t="s">
        <v>29</v>
      </c>
      <c r="AC36" s="77" t="s">
        <v>112</v>
      </c>
      <c r="AD36" s="77">
        <v>0</v>
      </c>
      <c r="AE36" s="77" t="s">
        <v>29</v>
      </c>
      <c r="AF36" s="74" t="s">
        <v>29</v>
      </c>
      <c r="AG36" s="74" t="s">
        <v>29</v>
      </c>
      <c r="AH36" s="59" t="s">
        <v>29</v>
      </c>
      <c r="AI36" s="60" t="s">
        <v>29</v>
      </c>
      <c r="AJ36" s="59" t="s">
        <v>29</v>
      </c>
      <c r="AK36" s="59" t="s">
        <v>29</v>
      </c>
      <c r="AL36" s="60" t="s">
        <v>29</v>
      </c>
      <c r="AM36" s="60" t="s">
        <v>29</v>
      </c>
      <c r="AN36" s="82" t="s">
        <v>28</v>
      </c>
      <c r="AO36" s="77" t="s">
        <v>28</v>
      </c>
      <c r="AP36" s="81"/>
      <c r="AQ36" s="74" t="s">
        <v>80</v>
      </c>
      <c r="AR36" s="81" t="s">
        <v>126</v>
      </c>
      <c r="AS36" s="81" t="s">
        <v>127</v>
      </c>
      <c r="AT36" s="493" t="s">
        <v>2405</v>
      </c>
      <c r="AU36" s="270">
        <v>35.5</v>
      </c>
      <c r="AV36" s="11">
        <v>-111.9</v>
      </c>
      <c r="AW36" s="74"/>
      <c r="AX36" s="277">
        <v>8.4500000000000011</v>
      </c>
      <c r="AY36" s="278">
        <v>467</v>
      </c>
      <c r="AZ36" s="455">
        <f t="shared" si="5"/>
        <v>2.6693168805661123</v>
      </c>
      <c r="BA36" s="187" t="s">
        <v>82</v>
      </c>
      <c r="BB36" s="115" t="s">
        <v>128</v>
      </c>
      <c r="BC36" s="76" t="s">
        <v>2329</v>
      </c>
      <c r="BD36" s="74"/>
      <c r="BE36" s="76"/>
      <c r="BF36" s="79" t="s">
        <v>2330</v>
      </c>
      <c r="BG36" s="82"/>
      <c r="BH36" s="81"/>
      <c r="BI36" s="81" t="s">
        <v>2232</v>
      </c>
      <c r="BJ36" s="82" t="s">
        <v>4</v>
      </c>
      <c r="BK36" s="187" t="s">
        <v>129</v>
      </c>
      <c r="BL36" s="77"/>
      <c r="BM36" s="77"/>
      <c r="BO36" s="77"/>
      <c r="BP36" s="67" t="s">
        <v>51</v>
      </c>
      <c r="BQ36" s="74" t="s">
        <v>38</v>
      </c>
      <c r="BR36" s="117">
        <v>5</v>
      </c>
      <c r="BS36" s="77" t="s">
        <v>21</v>
      </c>
      <c r="BT36" s="77" t="s">
        <v>2061</v>
      </c>
      <c r="BU36" s="190">
        <v>0.69</v>
      </c>
      <c r="BV36" s="82"/>
      <c r="BW36" s="79" t="s">
        <v>26</v>
      </c>
      <c r="BX36" s="74" t="s">
        <v>27</v>
      </c>
      <c r="BY36" s="70">
        <f t="shared" si="33"/>
        <v>2.9274220741123065</v>
      </c>
      <c r="BZ36" s="70">
        <f t="shared" si="34"/>
        <v>2.9274220741123065</v>
      </c>
      <c r="CA36" s="74" t="s">
        <v>1565</v>
      </c>
      <c r="CB36" s="74" t="s">
        <v>279</v>
      </c>
      <c r="CC36" s="74">
        <v>18</v>
      </c>
      <c r="CD36" s="74">
        <v>2</v>
      </c>
      <c r="CE36" s="82" t="s">
        <v>1580</v>
      </c>
      <c r="CF36" s="78" t="s">
        <v>1584</v>
      </c>
      <c r="CG36" s="81">
        <v>7.93</v>
      </c>
      <c r="CH36" s="77" t="s">
        <v>21</v>
      </c>
      <c r="CI36" s="82">
        <v>0.96</v>
      </c>
      <c r="CJ36" s="82"/>
      <c r="CK36" s="59">
        <f t="shared" si="35"/>
        <v>4.0729350596345135</v>
      </c>
      <c r="CL36" s="59">
        <f t="shared" si="36"/>
        <v>4.0729350596345135</v>
      </c>
      <c r="CM36" s="74">
        <v>18</v>
      </c>
      <c r="CN36" s="74">
        <v>2</v>
      </c>
      <c r="CO36" s="82" t="s">
        <v>1580</v>
      </c>
      <c r="CP36" s="67">
        <f t="shared" si="1"/>
        <v>-0.82611286042852428</v>
      </c>
      <c r="CQ36" s="67">
        <f t="shared" si="2"/>
        <v>0.97777777777777775</v>
      </c>
      <c r="CR36" s="67">
        <f t="shared" si="6"/>
        <v>-0.80775479686344598</v>
      </c>
      <c r="CS36" s="67">
        <f t="shared" si="3"/>
        <v>1.0090620529424432</v>
      </c>
      <c r="CT36" s="59">
        <v>0</v>
      </c>
      <c r="CU36" s="77">
        <v>0</v>
      </c>
      <c r="CV36" s="77" t="s">
        <v>1624</v>
      </c>
      <c r="CW36" s="77">
        <v>0</v>
      </c>
      <c r="CX36" s="74">
        <v>0</v>
      </c>
      <c r="CY36" s="74">
        <v>0</v>
      </c>
      <c r="CZ36" s="74">
        <v>1</v>
      </c>
      <c r="DA36" s="74">
        <v>0</v>
      </c>
      <c r="DB36" s="74">
        <v>0</v>
      </c>
      <c r="DC36" s="74">
        <v>0</v>
      </c>
      <c r="DD36" s="77">
        <v>0</v>
      </c>
      <c r="DE36" s="60">
        <v>0</v>
      </c>
      <c r="DF36" s="60">
        <v>0</v>
      </c>
      <c r="DG36" s="60">
        <v>0</v>
      </c>
      <c r="DH36" s="60">
        <v>0</v>
      </c>
      <c r="DI36" s="60">
        <v>0</v>
      </c>
      <c r="DJ36" s="60">
        <v>0</v>
      </c>
      <c r="DK36" s="60">
        <v>0</v>
      </c>
      <c r="DL36" s="74">
        <v>0</v>
      </c>
      <c r="DM36" s="74">
        <v>0</v>
      </c>
      <c r="DN36" s="74">
        <v>0</v>
      </c>
      <c r="DO36" s="77">
        <v>0</v>
      </c>
      <c r="DP36" s="77">
        <v>0</v>
      </c>
      <c r="DQ36" s="77">
        <v>0</v>
      </c>
      <c r="DR36" s="77">
        <v>0</v>
      </c>
      <c r="DS36" s="77">
        <v>0</v>
      </c>
      <c r="DT36" s="77">
        <v>0</v>
      </c>
      <c r="DU36" s="77">
        <v>0</v>
      </c>
      <c r="DV36" s="77">
        <v>0</v>
      </c>
      <c r="DW36" s="77">
        <v>0</v>
      </c>
      <c r="DX36" s="77">
        <v>0</v>
      </c>
      <c r="DY36" s="77">
        <v>0</v>
      </c>
      <c r="DZ36" s="77">
        <v>0</v>
      </c>
      <c r="EA36" s="77">
        <v>0</v>
      </c>
      <c r="EB36" s="77">
        <v>0</v>
      </c>
      <c r="EC36" s="77">
        <v>0</v>
      </c>
      <c r="ED36" s="77">
        <v>0</v>
      </c>
      <c r="EE36" s="77">
        <v>0</v>
      </c>
      <c r="EF36" s="77">
        <v>0</v>
      </c>
      <c r="EG36" s="77">
        <v>0</v>
      </c>
      <c r="EH36" s="77">
        <v>0</v>
      </c>
      <c r="EI36" s="77">
        <v>0</v>
      </c>
      <c r="EJ36" s="77">
        <v>0</v>
      </c>
      <c r="EK36" s="77">
        <v>0</v>
      </c>
      <c r="EL36" s="77">
        <v>0</v>
      </c>
      <c r="EM36" s="59">
        <v>0</v>
      </c>
      <c r="EN36" s="77">
        <v>0</v>
      </c>
      <c r="EO36" s="77">
        <v>1</v>
      </c>
      <c r="EP36" s="59">
        <v>1</v>
      </c>
      <c r="EQ36" s="77">
        <v>5</v>
      </c>
    </row>
    <row r="37" spans="1:147" s="63" customFormat="1" ht="15" customHeight="1" x14ac:dyDescent="0.25">
      <c r="A37" s="501" t="s">
        <v>2523</v>
      </c>
      <c r="B37" s="59">
        <v>1</v>
      </c>
      <c r="C37" s="63" t="s">
        <v>131</v>
      </c>
      <c r="D37" s="99">
        <v>1994</v>
      </c>
      <c r="E37" s="63" t="s">
        <v>132</v>
      </c>
      <c r="F37" s="63" t="s">
        <v>133</v>
      </c>
      <c r="G37" s="62">
        <v>31</v>
      </c>
      <c r="H37" s="62" t="s">
        <v>134</v>
      </c>
      <c r="I37" s="63" t="s">
        <v>1135</v>
      </c>
      <c r="J37" s="59">
        <v>0</v>
      </c>
      <c r="K37" s="62" t="s">
        <v>3</v>
      </c>
      <c r="L37" s="62" t="s">
        <v>89</v>
      </c>
      <c r="M37" s="59" t="s">
        <v>571</v>
      </c>
      <c r="N37" s="59" t="s">
        <v>29</v>
      </c>
      <c r="O37" s="59" t="s">
        <v>29</v>
      </c>
      <c r="P37" s="59" t="s">
        <v>1973</v>
      </c>
      <c r="Q37" s="108"/>
      <c r="R37" s="59">
        <v>1</v>
      </c>
      <c r="S37" s="59">
        <v>1</v>
      </c>
      <c r="T37" s="59">
        <v>3</v>
      </c>
      <c r="U37" s="59"/>
      <c r="V37" s="59" t="s">
        <v>571</v>
      </c>
      <c r="W37" s="59"/>
      <c r="X37" s="59" t="s">
        <v>833</v>
      </c>
      <c r="Y37" s="67"/>
      <c r="Z37" s="109" t="s">
        <v>538</v>
      </c>
      <c r="AA37" s="62" t="s">
        <v>718</v>
      </c>
      <c r="AB37" s="65" t="s">
        <v>14</v>
      </c>
      <c r="AC37" s="59">
        <v>11</v>
      </c>
      <c r="AD37" s="59">
        <v>0</v>
      </c>
      <c r="AE37" s="59" t="s">
        <v>577</v>
      </c>
      <c r="AF37" s="59">
        <v>11</v>
      </c>
      <c r="AG37" s="59">
        <f t="shared" si="27"/>
        <v>1.0413926851582251</v>
      </c>
      <c r="AH37" s="128">
        <f>AF37*46</f>
        <v>506</v>
      </c>
      <c r="AI37" s="72">
        <f t="shared" ref="AI37:AI76" si="37">LOG10(AH37)</f>
        <v>2.7041505168397992</v>
      </c>
      <c r="AJ37" s="59" t="s">
        <v>29</v>
      </c>
      <c r="AK37" s="59" t="s">
        <v>29</v>
      </c>
      <c r="AL37" s="60" t="s">
        <v>29</v>
      </c>
      <c r="AM37" s="60" t="s">
        <v>29</v>
      </c>
      <c r="AN37" s="110" t="s">
        <v>28</v>
      </c>
      <c r="AO37" s="62" t="s">
        <v>28</v>
      </c>
      <c r="AP37" s="110"/>
      <c r="AQ37" s="65" t="s">
        <v>135</v>
      </c>
      <c r="AR37" s="103" t="s">
        <v>136</v>
      </c>
      <c r="AS37" s="103"/>
      <c r="AT37" s="178" t="s">
        <v>2406</v>
      </c>
      <c r="AU37" s="270">
        <v>56.7</v>
      </c>
      <c r="AV37" s="11">
        <v>-4</v>
      </c>
      <c r="AW37" s="111"/>
      <c r="AX37" s="277">
        <v>7.333333333333333</v>
      </c>
      <c r="AY37" s="278">
        <v>1141</v>
      </c>
      <c r="AZ37" s="455">
        <f t="shared" si="5"/>
        <v>3.0572856444182146</v>
      </c>
      <c r="BA37" s="522" t="s">
        <v>137</v>
      </c>
      <c r="BB37" s="104" t="s">
        <v>138</v>
      </c>
      <c r="BC37" s="65"/>
      <c r="BD37" s="112" t="s">
        <v>539</v>
      </c>
      <c r="BE37" s="65" t="s">
        <v>540</v>
      </c>
      <c r="BF37" s="105"/>
      <c r="BG37" s="58"/>
      <c r="BH37" s="103" t="s">
        <v>1134</v>
      </c>
      <c r="BI37" s="58" t="s">
        <v>541</v>
      </c>
      <c r="BJ37" s="67" t="s">
        <v>8</v>
      </c>
      <c r="BK37" s="113" t="s">
        <v>43</v>
      </c>
      <c r="BL37" s="62"/>
      <c r="BM37" s="62"/>
      <c r="BN37" s="58"/>
      <c r="BO37" s="59"/>
      <c r="BP37" s="67" t="s">
        <v>51</v>
      </c>
      <c r="BQ37" s="59" t="s">
        <v>14</v>
      </c>
      <c r="BR37" s="107">
        <v>47</v>
      </c>
      <c r="BS37" s="59" t="s">
        <v>21</v>
      </c>
      <c r="BT37" s="59" t="s">
        <v>9</v>
      </c>
      <c r="BU37" s="69">
        <v>9</v>
      </c>
      <c r="BV37" s="58"/>
      <c r="BW37" s="106" t="s">
        <v>26</v>
      </c>
      <c r="BX37" s="65" t="s">
        <v>27</v>
      </c>
      <c r="BY37" s="70">
        <f t="shared" si="33"/>
        <v>15.588457268119894</v>
      </c>
      <c r="BZ37" s="70">
        <f t="shared" si="34"/>
        <v>15.588457268119894</v>
      </c>
      <c r="CA37" s="59" t="s">
        <v>18</v>
      </c>
      <c r="CB37" s="59" t="s">
        <v>571</v>
      </c>
      <c r="CC37" s="59">
        <v>3</v>
      </c>
      <c r="CD37" s="59">
        <v>3</v>
      </c>
      <c r="CE37" s="78"/>
      <c r="CF37" s="78" t="s">
        <v>1584</v>
      </c>
      <c r="CG37" s="108">
        <v>43</v>
      </c>
      <c r="CH37" s="59" t="s">
        <v>21</v>
      </c>
      <c r="CI37" s="58">
        <v>9</v>
      </c>
      <c r="CJ37" s="58"/>
      <c r="CK37" s="59">
        <f t="shared" si="35"/>
        <v>15.588457268119894</v>
      </c>
      <c r="CL37" s="59">
        <f t="shared" si="36"/>
        <v>15.588457268119894</v>
      </c>
      <c r="CM37" s="59">
        <v>3</v>
      </c>
      <c r="CN37" s="59">
        <v>3</v>
      </c>
      <c r="CO37" s="39"/>
      <c r="CP37" s="67">
        <f t="shared" si="1"/>
        <v>0.2566001196398337</v>
      </c>
      <c r="CQ37" s="67">
        <f t="shared" si="2"/>
        <v>0.8</v>
      </c>
      <c r="CR37" s="67">
        <f t="shared" si="6"/>
        <v>0.20528009571186698</v>
      </c>
      <c r="CS37" s="67">
        <f t="shared" si="3"/>
        <v>0.67017832647462272</v>
      </c>
      <c r="CT37" s="59">
        <v>0</v>
      </c>
      <c r="CU37" s="59">
        <v>0</v>
      </c>
      <c r="CV37" s="59" t="s">
        <v>1782</v>
      </c>
      <c r="CW37" s="62">
        <v>0</v>
      </c>
      <c r="CX37" s="65">
        <v>0</v>
      </c>
      <c r="CY37" s="102">
        <v>0</v>
      </c>
      <c r="CZ37" s="102">
        <v>2</v>
      </c>
      <c r="DA37" s="102">
        <v>0</v>
      </c>
      <c r="DB37" s="102">
        <v>0</v>
      </c>
      <c r="DC37" s="102">
        <v>0</v>
      </c>
      <c r="DD37" s="59">
        <v>0</v>
      </c>
      <c r="DE37" s="60">
        <v>0</v>
      </c>
      <c r="DF37" s="60">
        <v>0</v>
      </c>
      <c r="DG37" s="60">
        <v>0</v>
      </c>
      <c r="DH37" s="60">
        <v>0</v>
      </c>
      <c r="DI37" s="60">
        <v>0</v>
      </c>
      <c r="DJ37" s="60">
        <v>0</v>
      </c>
      <c r="DK37" s="60">
        <v>0</v>
      </c>
      <c r="DL37" s="60">
        <v>0</v>
      </c>
      <c r="DM37" s="60">
        <v>0</v>
      </c>
      <c r="DN37" s="60">
        <v>0</v>
      </c>
      <c r="DO37" s="62">
        <v>0</v>
      </c>
      <c r="DP37" s="62">
        <v>0</v>
      </c>
      <c r="DQ37" s="62">
        <v>0</v>
      </c>
      <c r="DR37" s="62">
        <v>0</v>
      </c>
      <c r="DS37" s="62">
        <v>0</v>
      </c>
      <c r="DT37" s="62">
        <v>0</v>
      </c>
      <c r="DU37" s="62">
        <v>0</v>
      </c>
      <c r="DV37" s="62">
        <v>0</v>
      </c>
      <c r="DW37" s="62">
        <v>0</v>
      </c>
      <c r="DX37" s="62">
        <v>0</v>
      </c>
      <c r="DY37" s="62">
        <v>0</v>
      </c>
      <c r="DZ37" s="62">
        <v>0</v>
      </c>
      <c r="EA37" s="62">
        <v>0</v>
      </c>
      <c r="EB37" s="62">
        <v>0</v>
      </c>
      <c r="EC37" s="62">
        <v>0</v>
      </c>
      <c r="ED37" s="62">
        <v>0</v>
      </c>
      <c r="EE37" s="62">
        <v>0</v>
      </c>
      <c r="EF37" s="62">
        <v>0</v>
      </c>
      <c r="EG37" s="62">
        <v>0</v>
      </c>
      <c r="EH37" s="62">
        <v>0</v>
      </c>
      <c r="EI37" s="62">
        <v>0</v>
      </c>
      <c r="EJ37" s="62">
        <v>0</v>
      </c>
      <c r="EK37" s="62">
        <v>0</v>
      </c>
      <c r="EL37" s="62">
        <v>1</v>
      </c>
      <c r="EM37" s="59">
        <v>0</v>
      </c>
      <c r="EN37" s="62">
        <v>0</v>
      </c>
      <c r="EO37" s="77">
        <v>1</v>
      </c>
      <c r="EP37" s="62">
        <v>2</v>
      </c>
      <c r="EQ37" s="62">
        <v>1</v>
      </c>
    </row>
    <row r="38" spans="1:147" s="58" customFormat="1" ht="15" customHeight="1" x14ac:dyDescent="0.25">
      <c r="A38" s="501" t="s">
        <v>2523</v>
      </c>
      <c r="B38" s="59">
        <v>2</v>
      </c>
      <c r="C38" s="63" t="s">
        <v>131</v>
      </c>
      <c r="D38" s="99">
        <v>1994</v>
      </c>
      <c r="E38" s="63" t="s">
        <v>132</v>
      </c>
      <c r="F38" s="63" t="s">
        <v>133</v>
      </c>
      <c r="G38" s="62">
        <v>31</v>
      </c>
      <c r="H38" s="62" t="s">
        <v>134</v>
      </c>
      <c r="I38" s="63" t="s">
        <v>1135</v>
      </c>
      <c r="J38" s="59">
        <v>0</v>
      </c>
      <c r="K38" s="62" t="s">
        <v>3</v>
      </c>
      <c r="L38" s="62" t="s">
        <v>89</v>
      </c>
      <c r="M38" s="59" t="s">
        <v>571</v>
      </c>
      <c r="N38" s="59" t="s">
        <v>29</v>
      </c>
      <c r="O38" s="59" t="s">
        <v>29</v>
      </c>
      <c r="P38" s="59" t="s">
        <v>1973</v>
      </c>
      <c r="Q38" s="108"/>
      <c r="R38" s="59">
        <v>1</v>
      </c>
      <c r="S38" s="59">
        <v>1</v>
      </c>
      <c r="T38" s="59">
        <v>3</v>
      </c>
      <c r="U38" s="59"/>
      <c r="V38" s="59" t="s">
        <v>571</v>
      </c>
      <c r="W38" s="59"/>
      <c r="X38" s="59" t="s">
        <v>833</v>
      </c>
      <c r="Y38" s="67"/>
      <c r="Z38" s="109" t="s">
        <v>538</v>
      </c>
      <c r="AA38" s="62" t="s">
        <v>718</v>
      </c>
      <c r="AB38" s="65" t="s">
        <v>14</v>
      </c>
      <c r="AC38" s="59">
        <v>13</v>
      </c>
      <c r="AD38" s="59">
        <v>0</v>
      </c>
      <c r="AE38" s="59" t="s">
        <v>577</v>
      </c>
      <c r="AF38" s="59">
        <v>13</v>
      </c>
      <c r="AG38" s="59">
        <f t="shared" si="27"/>
        <v>1.1139433523068367</v>
      </c>
      <c r="AH38" s="128">
        <f t="shared" ref="AH38:AH68" si="38">AF38*46</f>
        <v>598</v>
      </c>
      <c r="AI38" s="72">
        <f t="shared" si="37"/>
        <v>2.7767011839884108</v>
      </c>
      <c r="AJ38" s="59" t="s">
        <v>29</v>
      </c>
      <c r="AK38" s="59" t="s">
        <v>29</v>
      </c>
      <c r="AL38" s="60" t="s">
        <v>29</v>
      </c>
      <c r="AM38" s="60" t="s">
        <v>29</v>
      </c>
      <c r="AN38" s="110" t="s">
        <v>28</v>
      </c>
      <c r="AO38" s="62" t="s">
        <v>28</v>
      </c>
      <c r="AP38" s="110"/>
      <c r="AQ38" s="65" t="s">
        <v>135</v>
      </c>
      <c r="AR38" s="103" t="s">
        <v>136</v>
      </c>
      <c r="AS38" s="103"/>
      <c r="AT38" s="178" t="s">
        <v>2407</v>
      </c>
      <c r="AU38" s="270">
        <v>56.7</v>
      </c>
      <c r="AV38" s="11">
        <v>-4</v>
      </c>
      <c r="AW38" s="111"/>
      <c r="AX38" s="277">
        <v>7.333333333333333</v>
      </c>
      <c r="AY38" s="278">
        <v>1141</v>
      </c>
      <c r="AZ38" s="455">
        <f t="shared" si="5"/>
        <v>3.0572856444182146</v>
      </c>
      <c r="BA38" s="522" t="s">
        <v>137</v>
      </c>
      <c r="BB38" s="104" t="s">
        <v>138</v>
      </c>
      <c r="BC38" s="65"/>
      <c r="BD38" s="112" t="s">
        <v>539</v>
      </c>
      <c r="BE38" s="65" t="s">
        <v>540</v>
      </c>
      <c r="BF38" s="105"/>
      <c r="BH38" s="103" t="s">
        <v>1134</v>
      </c>
      <c r="BI38" s="58" t="s">
        <v>542</v>
      </c>
      <c r="BJ38" s="67" t="s">
        <v>8</v>
      </c>
      <c r="BK38" s="113" t="s">
        <v>43</v>
      </c>
      <c r="BL38" s="59"/>
      <c r="BM38" s="59"/>
      <c r="BO38" s="59"/>
      <c r="BP38" s="67" t="s">
        <v>51</v>
      </c>
      <c r="BQ38" s="59" t="s">
        <v>14</v>
      </c>
      <c r="BR38" s="107">
        <v>40</v>
      </c>
      <c r="BS38" s="59" t="s">
        <v>21</v>
      </c>
      <c r="BT38" s="59" t="s">
        <v>9</v>
      </c>
      <c r="BU38" s="69">
        <v>0</v>
      </c>
      <c r="BW38" s="106" t="s">
        <v>26</v>
      </c>
      <c r="BX38" s="65" t="s">
        <v>27</v>
      </c>
      <c r="BY38" s="70">
        <f t="shared" si="33"/>
        <v>0</v>
      </c>
      <c r="BZ38" s="70">
        <f t="shared" si="34"/>
        <v>0</v>
      </c>
      <c r="CA38" s="59" t="s">
        <v>18</v>
      </c>
      <c r="CB38" s="59" t="s">
        <v>571</v>
      </c>
      <c r="CC38" s="59">
        <v>3</v>
      </c>
      <c r="CD38" s="59">
        <v>3</v>
      </c>
      <c r="CE38" s="78"/>
      <c r="CF38" s="78" t="s">
        <v>1584</v>
      </c>
      <c r="CG38" s="108">
        <v>43</v>
      </c>
      <c r="CH38" s="59" t="s">
        <v>21</v>
      </c>
      <c r="CI38" s="58">
        <v>7</v>
      </c>
      <c r="CK38" s="59">
        <f t="shared" si="35"/>
        <v>12.124355652982141</v>
      </c>
      <c r="CL38" s="59">
        <f t="shared" si="36"/>
        <v>12.124355652982141</v>
      </c>
      <c r="CM38" s="59">
        <v>3</v>
      </c>
      <c r="CN38" s="59">
        <v>3</v>
      </c>
      <c r="CO38" s="39"/>
      <c r="CP38" s="67">
        <f t="shared" si="1"/>
        <v>-0.34992710611188255</v>
      </c>
      <c r="CQ38" s="67">
        <f t="shared" si="2"/>
        <v>0.8</v>
      </c>
      <c r="CR38" s="67">
        <f t="shared" si="6"/>
        <v>-0.27994168488950605</v>
      </c>
      <c r="CS38" s="67">
        <f t="shared" si="3"/>
        <v>0.67319727891156456</v>
      </c>
      <c r="CT38" s="59">
        <v>0</v>
      </c>
      <c r="CU38" s="59">
        <v>0</v>
      </c>
      <c r="CV38" s="59" t="s">
        <v>1782</v>
      </c>
      <c r="CW38" s="59">
        <v>0</v>
      </c>
      <c r="CX38" s="65">
        <v>0</v>
      </c>
      <c r="CY38" s="102">
        <v>0</v>
      </c>
      <c r="CZ38" s="102">
        <v>2</v>
      </c>
      <c r="DA38" s="102">
        <v>0</v>
      </c>
      <c r="DB38" s="102">
        <v>0</v>
      </c>
      <c r="DC38" s="102">
        <v>0</v>
      </c>
      <c r="DD38" s="59">
        <v>0</v>
      </c>
      <c r="DE38" s="60">
        <v>0</v>
      </c>
      <c r="DF38" s="60">
        <v>0</v>
      </c>
      <c r="DG38" s="60">
        <v>0</v>
      </c>
      <c r="DH38" s="60">
        <v>0</v>
      </c>
      <c r="DI38" s="60">
        <v>0</v>
      </c>
      <c r="DJ38" s="60">
        <v>0</v>
      </c>
      <c r="DK38" s="60">
        <v>0</v>
      </c>
      <c r="DL38" s="60">
        <v>0</v>
      </c>
      <c r="DM38" s="60">
        <v>0</v>
      </c>
      <c r="DN38" s="60">
        <v>0</v>
      </c>
      <c r="DO38" s="59">
        <v>0</v>
      </c>
      <c r="DP38" s="59">
        <v>0</v>
      </c>
      <c r="DQ38" s="59">
        <v>0</v>
      </c>
      <c r="DR38" s="59">
        <v>0</v>
      </c>
      <c r="DS38" s="59">
        <v>0</v>
      </c>
      <c r="DT38" s="59">
        <v>0</v>
      </c>
      <c r="DU38" s="59">
        <v>0</v>
      </c>
      <c r="DV38" s="59">
        <v>0</v>
      </c>
      <c r="DW38" s="59">
        <v>0</v>
      </c>
      <c r="DX38" s="59">
        <v>0</v>
      </c>
      <c r="DY38" s="59">
        <v>0</v>
      </c>
      <c r="DZ38" s="59">
        <v>0</v>
      </c>
      <c r="EA38" s="59">
        <v>0</v>
      </c>
      <c r="EB38" s="59">
        <v>0</v>
      </c>
      <c r="EC38" s="59">
        <v>0</v>
      </c>
      <c r="ED38" s="59">
        <v>0</v>
      </c>
      <c r="EE38" s="59">
        <v>0</v>
      </c>
      <c r="EF38" s="59">
        <v>0</v>
      </c>
      <c r="EG38" s="59">
        <v>0</v>
      </c>
      <c r="EH38" s="59">
        <v>0</v>
      </c>
      <c r="EI38" s="59">
        <v>0</v>
      </c>
      <c r="EJ38" s="59">
        <v>0</v>
      </c>
      <c r="EK38" s="59">
        <v>0</v>
      </c>
      <c r="EL38" s="62">
        <v>1</v>
      </c>
      <c r="EM38" s="59">
        <v>0</v>
      </c>
      <c r="EN38" s="59">
        <v>0</v>
      </c>
      <c r="EO38" s="77">
        <v>1</v>
      </c>
      <c r="EP38" s="62">
        <v>2</v>
      </c>
      <c r="EQ38" s="62">
        <v>1</v>
      </c>
    </row>
    <row r="39" spans="1:147" s="58" customFormat="1" ht="15" customHeight="1" x14ac:dyDescent="0.25">
      <c r="A39" s="501" t="s">
        <v>2523</v>
      </c>
      <c r="B39" s="59">
        <v>3</v>
      </c>
      <c r="C39" s="63" t="s">
        <v>131</v>
      </c>
      <c r="D39" s="99">
        <v>1994</v>
      </c>
      <c r="E39" s="63" t="s">
        <v>132</v>
      </c>
      <c r="F39" s="63" t="s">
        <v>133</v>
      </c>
      <c r="G39" s="62">
        <v>31</v>
      </c>
      <c r="H39" s="62" t="s">
        <v>134</v>
      </c>
      <c r="I39" s="63" t="s">
        <v>1135</v>
      </c>
      <c r="J39" s="59">
        <v>0</v>
      </c>
      <c r="K39" s="62" t="s">
        <v>3</v>
      </c>
      <c r="L39" s="62" t="s">
        <v>89</v>
      </c>
      <c r="M39" s="59" t="s">
        <v>571</v>
      </c>
      <c r="N39" s="59" t="s">
        <v>29</v>
      </c>
      <c r="O39" s="59" t="s">
        <v>29</v>
      </c>
      <c r="P39" s="59" t="s">
        <v>1973</v>
      </c>
      <c r="Q39" s="108"/>
      <c r="R39" s="59">
        <v>1</v>
      </c>
      <c r="S39" s="59">
        <v>1</v>
      </c>
      <c r="T39" s="59">
        <v>3</v>
      </c>
      <c r="U39" s="59"/>
      <c r="V39" s="59" t="s">
        <v>571</v>
      </c>
      <c r="W39" s="59"/>
      <c r="X39" s="59" t="s">
        <v>833</v>
      </c>
      <c r="Y39" s="67"/>
      <c r="Z39" s="109" t="s">
        <v>538</v>
      </c>
      <c r="AA39" s="62" t="s">
        <v>718</v>
      </c>
      <c r="AB39" s="65" t="s">
        <v>14</v>
      </c>
      <c r="AC39" s="59">
        <v>15</v>
      </c>
      <c r="AD39" s="59">
        <v>0</v>
      </c>
      <c r="AE39" s="59" t="s">
        <v>577</v>
      </c>
      <c r="AF39" s="59">
        <v>15</v>
      </c>
      <c r="AG39" s="59">
        <f t="shared" si="27"/>
        <v>1.1760912590556813</v>
      </c>
      <c r="AH39" s="128">
        <f t="shared" si="38"/>
        <v>690</v>
      </c>
      <c r="AI39" s="72">
        <f t="shared" si="37"/>
        <v>2.8388490907372552</v>
      </c>
      <c r="AJ39" s="59" t="s">
        <v>29</v>
      </c>
      <c r="AK39" s="59" t="s">
        <v>29</v>
      </c>
      <c r="AL39" s="60" t="s">
        <v>29</v>
      </c>
      <c r="AM39" s="60" t="s">
        <v>29</v>
      </c>
      <c r="AN39" s="110" t="s">
        <v>28</v>
      </c>
      <c r="AO39" s="62" t="s">
        <v>28</v>
      </c>
      <c r="AP39" s="110"/>
      <c r="AQ39" s="65" t="s">
        <v>135</v>
      </c>
      <c r="AR39" s="103" t="s">
        <v>136</v>
      </c>
      <c r="AS39" s="103"/>
      <c r="AT39" s="178" t="s">
        <v>2408</v>
      </c>
      <c r="AU39" s="270">
        <v>56.7</v>
      </c>
      <c r="AV39" s="11">
        <v>-4</v>
      </c>
      <c r="AW39" s="111"/>
      <c r="AX39" s="277">
        <v>7.333333333333333</v>
      </c>
      <c r="AY39" s="278">
        <v>1141</v>
      </c>
      <c r="AZ39" s="455">
        <f t="shared" si="5"/>
        <v>3.0572856444182146</v>
      </c>
      <c r="BA39" s="522" t="s">
        <v>137</v>
      </c>
      <c r="BB39" s="104" t="s">
        <v>138</v>
      </c>
      <c r="BC39" s="65"/>
      <c r="BD39" s="112" t="s">
        <v>539</v>
      </c>
      <c r="BE39" s="65" t="s">
        <v>540</v>
      </c>
      <c r="BF39" s="105"/>
      <c r="BH39" s="103" t="s">
        <v>1134</v>
      </c>
      <c r="BI39" s="58" t="s">
        <v>543</v>
      </c>
      <c r="BJ39" s="67" t="s">
        <v>8</v>
      </c>
      <c r="BK39" s="113" t="s">
        <v>43</v>
      </c>
      <c r="BL39" s="59"/>
      <c r="BM39" s="59"/>
      <c r="BO39" s="59"/>
      <c r="BP39" s="67" t="s">
        <v>51</v>
      </c>
      <c r="BQ39" s="59" t="s">
        <v>14</v>
      </c>
      <c r="BR39" s="107">
        <v>35</v>
      </c>
      <c r="BS39" s="59" t="s">
        <v>21</v>
      </c>
      <c r="BT39" s="59" t="s">
        <v>9</v>
      </c>
      <c r="BU39" s="69">
        <v>3</v>
      </c>
      <c r="BW39" s="106" t="s">
        <v>26</v>
      </c>
      <c r="BX39" s="65" t="s">
        <v>27</v>
      </c>
      <c r="BY39" s="70">
        <f t="shared" si="33"/>
        <v>5.196152422706632</v>
      </c>
      <c r="BZ39" s="70">
        <f t="shared" si="34"/>
        <v>5.196152422706632</v>
      </c>
      <c r="CA39" s="59" t="s">
        <v>18</v>
      </c>
      <c r="CB39" s="59" t="s">
        <v>571</v>
      </c>
      <c r="CC39" s="59">
        <v>3</v>
      </c>
      <c r="CD39" s="59">
        <v>3</v>
      </c>
      <c r="CE39" s="78"/>
      <c r="CF39" s="78" t="s">
        <v>1584</v>
      </c>
      <c r="CG39" s="108">
        <v>40</v>
      </c>
      <c r="CH39" s="59" t="s">
        <v>21</v>
      </c>
      <c r="CI39" s="58">
        <v>6</v>
      </c>
      <c r="CK39" s="59">
        <f t="shared" si="35"/>
        <v>10.392304845413264</v>
      </c>
      <c r="CL39" s="59">
        <f t="shared" si="36"/>
        <v>10.392304845413264</v>
      </c>
      <c r="CM39" s="59">
        <v>3</v>
      </c>
      <c r="CN39" s="59">
        <v>3</v>
      </c>
      <c r="CO39" s="39"/>
      <c r="CP39" s="67">
        <f t="shared" si="1"/>
        <v>-0.6085806194501846</v>
      </c>
      <c r="CQ39" s="67">
        <f t="shared" si="2"/>
        <v>0.8</v>
      </c>
      <c r="CR39" s="67">
        <f t="shared" si="6"/>
        <v>-0.48686449556014771</v>
      </c>
      <c r="CS39" s="67">
        <f t="shared" si="3"/>
        <v>0.68641975308641967</v>
      </c>
      <c r="CT39" s="59">
        <v>0</v>
      </c>
      <c r="CU39" s="59">
        <v>0</v>
      </c>
      <c r="CV39" s="59" t="s">
        <v>1782</v>
      </c>
      <c r="CW39" s="59">
        <v>0</v>
      </c>
      <c r="CX39" s="65">
        <v>0</v>
      </c>
      <c r="CY39" s="102">
        <v>0</v>
      </c>
      <c r="CZ39" s="102">
        <v>2</v>
      </c>
      <c r="DA39" s="102">
        <v>0</v>
      </c>
      <c r="DB39" s="102">
        <v>0</v>
      </c>
      <c r="DC39" s="102">
        <v>0</v>
      </c>
      <c r="DD39" s="59">
        <v>0</v>
      </c>
      <c r="DE39" s="60">
        <v>0</v>
      </c>
      <c r="DF39" s="60">
        <v>0</v>
      </c>
      <c r="DG39" s="60">
        <v>0</v>
      </c>
      <c r="DH39" s="60">
        <v>0</v>
      </c>
      <c r="DI39" s="60">
        <v>0</v>
      </c>
      <c r="DJ39" s="60">
        <v>0</v>
      </c>
      <c r="DK39" s="60">
        <v>0</v>
      </c>
      <c r="DL39" s="60">
        <v>0</v>
      </c>
      <c r="DM39" s="60">
        <v>0</v>
      </c>
      <c r="DN39" s="60">
        <v>0</v>
      </c>
      <c r="DO39" s="59">
        <v>0</v>
      </c>
      <c r="DP39" s="59">
        <v>0</v>
      </c>
      <c r="DQ39" s="59">
        <v>0</v>
      </c>
      <c r="DR39" s="59">
        <v>0</v>
      </c>
      <c r="DS39" s="59">
        <v>0</v>
      </c>
      <c r="DT39" s="59">
        <v>0</v>
      </c>
      <c r="DU39" s="59">
        <v>0</v>
      </c>
      <c r="DV39" s="59">
        <v>0</v>
      </c>
      <c r="DW39" s="59">
        <v>0</v>
      </c>
      <c r="DX39" s="59">
        <v>0</v>
      </c>
      <c r="DY39" s="59">
        <v>0</v>
      </c>
      <c r="DZ39" s="59">
        <v>0</v>
      </c>
      <c r="EA39" s="59">
        <v>0</v>
      </c>
      <c r="EB39" s="59">
        <v>0</v>
      </c>
      <c r="EC39" s="59">
        <v>0</v>
      </c>
      <c r="ED39" s="59">
        <v>0</v>
      </c>
      <c r="EE39" s="59">
        <v>0</v>
      </c>
      <c r="EF39" s="59">
        <v>0</v>
      </c>
      <c r="EG39" s="59">
        <v>0</v>
      </c>
      <c r="EH39" s="59">
        <v>0</v>
      </c>
      <c r="EI39" s="59">
        <v>0</v>
      </c>
      <c r="EJ39" s="59">
        <v>0</v>
      </c>
      <c r="EK39" s="59">
        <v>0</v>
      </c>
      <c r="EL39" s="62">
        <v>1</v>
      </c>
      <c r="EM39" s="59">
        <v>0</v>
      </c>
      <c r="EN39" s="59">
        <v>0</v>
      </c>
      <c r="EO39" s="77">
        <v>1</v>
      </c>
      <c r="EP39" s="62">
        <v>2</v>
      </c>
      <c r="EQ39" s="62">
        <v>1</v>
      </c>
    </row>
    <row r="40" spans="1:147" s="58" customFormat="1" ht="15" customHeight="1" x14ac:dyDescent="0.25">
      <c r="A40" s="501" t="s">
        <v>2523</v>
      </c>
      <c r="B40" s="59">
        <v>4</v>
      </c>
      <c r="C40" s="63" t="s">
        <v>131</v>
      </c>
      <c r="D40" s="99">
        <v>1994</v>
      </c>
      <c r="E40" s="63" t="s">
        <v>132</v>
      </c>
      <c r="F40" s="63" t="s">
        <v>133</v>
      </c>
      <c r="G40" s="62">
        <v>31</v>
      </c>
      <c r="H40" s="62" t="s">
        <v>134</v>
      </c>
      <c r="I40" s="63" t="s">
        <v>1135</v>
      </c>
      <c r="J40" s="59">
        <v>0</v>
      </c>
      <c r="K40" s="62" t="s">
        <v>3</v>
      </c>
      <c r="L40" s="62" t="s">
        <v>89</v>
      </c>
      <c r="M40" s="59" t="s">
        <v>571</v>
      </c>
      <c r="N40" s="59" t="s">
        <v>29</v>
      </c>
      <c r="O40" s="59" t="s">
        <v>29</v>
      </c>
      <c r="P40" s="59" t="s">
        <v>1973</v>
      </c>
      <c r="Q40" s="108"/>
      <c r="R40" s="59">
        <v>1</v>
      </c>
      <c r="S40" s="59">
        <v>1</v>
      </c>
      <c r="T40" s="59">
        <v>3</v>
      </c>
      <c r="U40" s="59"/>
      <c r="V40" s="59" t="s">
        <v>571</v>
      </c>
      <c r="W40" s="59"/>
      <c r="X40" s="59" t="s">
        <v>833</v>
      </c>
      <c r="Y40" s="67"/>
      <c r="Z40" s="109" t="s">
        <v>538</v>
      </c>
      <c r="AA40" s="62" t="s">
        <v>718</v>
      </c>
      <c r="AB40" s="65" t="s">
        <v>14</v>
      </c>
      <c r="AC40" s="59">
        <v>15</v>
      </c>
      <c r="AD40" s="59">
        <v>0</v>
      </c>
      <c r="AE40" s="59" t="s">
        <v>577</v>
      </c>
      <c r="AF40" s="59">
        <v>15</v>
      </c>
      <c r="AG40" s="59">
        <f t="shared" si="27"/>
        <v>1.1760912590556813</v>
      </c>
      <c r="AH40" s="128">
        <f t="shared" si="38"/>
        <v>690</v>
      </c>
      <c r="AI40" s="72">
        <f t="shared" si="37"/>
        <v>2.8388490907372552</v>
      </c>
      <c r="AJ40" s="59" t="s">
        <v>29</v>
      </c>
      <c r="AK40" s="59" t="s">
        <v>29</v>
      </c>
      <c r="AL40" s="60" t="s">
        <v>29</v>
      </c>
      <c r="AM40" s="60" t="s">
        <v>29</v>
      </c>
      <c r="AN40" s="110" t="s">
        <v>28</v>
      </c>
      <c r="AO40" s="62" t="s">
        <v>28</v>
      </c>
      <c r="AP40" s="110"/>
      <c r="AQ40" s="65" t="s">
        <v>135</v>
      </c>
      <c r="AR40" s="103" t="s">
        <v>136</v>
      </c>
      <c r="AS40" s="103"/>
      <c r="AT40" s="178" t="s">
        <v>2409</v>
      </c>
      <c r="AU40" s="270">
        <v>56.7</v>
      </c>
      <c r="AV40" s="11">
        <v>-4</v>
      </c>
      <c r="AW40" s="111"/>
      <c r="AX40" s="277">
        <v>7.333333333333333</v>
      </c>
      <c r="AY40" s="278">
        <v>1141</v>
      </c>
      <c r="AZ40" s="455">
        <f t="shared" si="5"/>
        <v>3.0572856444182146</v>
      </c>
      <c r="BA40" s="522" t="s">
        <v>137</v>
      </c>
      <c r="BB40" s="104" t="s">
        <v>138</v>
      </c>
      <c r="BC40" s="65"/>
      <c r="BD40" s="112" t="s">
        <v>539</v>
      </c>
      <c r="BE40" s="65" t="s">
        <v>540</v>
      </c>
      <c r="BF40" s="105"/>
      <c r="BH40" s="103" t="s">
        <v>1134</v>
      </c>
      <c r="BI40" s="58" t="s">
        <v>544</v>
      </c>
      <c r="BJ40" s="67" t="s">
        <v>8</v>
      </c>
      <c r="BK40" s="113" t="s">
        <v>43</v>
      </c>
      <c r="BL40" s="59"/>
      <c r="BM40" s="59"/>
      <c r="BO40" s="59"/>
      <c r="BP40" s="67" t="s">
        <v>51</v>
      </c>
      <c r="BQ40" s="59" t="s">
        <v>14</v>
      </c>
      <c r="BR40" s="107">
        <v>50</v>
      </c>
      <c r="BS40" s="59" t="s">
        <v>21</v>
      </c>
      <c r="BT40" s="59" t="s">
        <v>9</v>
      </c>
      <c r="BU40" s="69">
        <v>0</v>
      </c>
      <c r="BW40" s="106" t="s">
        <v>26</v>
      </c>
      <c r="BX40" s="65" t="s">
        <v>27</v>
      </c>
      <c r="BY40" s="70">
        <f t="shared" si="33"/>
        <v>0</v>
      </c>
      <c r="BZ40" s="70">
        <f t="shared" si="34"/>
        <v>0</v>
      </c>
      <c r="CA40" s="59" t="s">
        <v>18</v>
      </c>
      <c r="CB40" s="59" t="s">
        <v>571</v>
      </c>
      <c r="CC40" s="59">
        <v>3</v>
      </c>
      <c r="CD40" s="59">
        <v>3</v>
      </c>
      <c r="CE40" s="78"/>
      <c r="CF40" s="78" t="s">
        <v>1584</v>
      </c>
      <c r="CG40" s="108">
        <v>48</v>
      </c>
      <c r="CH40" s="59" t="s">
        <v>21</v>
      </c>
      <c r="CI40" s="58">
        <v>2</v>
      </c>
      <c r="CK40" s="59">
        <f t="shared" si="35"/>
        <v>3.4641016151377544</v>
      </c>
      <c r="CL40" s="59">
        <f t="shared" si="36"/>
        <v>3.4641016151377544</v>
      </c>
      <c r="CM40" s="59">
        <v>3</v>
      </c>
      <c r="CN40" s="59">
        <v>3</v>
      </c>
      <c r="CO40" s="39"/>
      <c r="CP40" s="67">
        <f t="shared" si="1"/>
        <v>0.81649658092772615</v>
      </c>
      <c r="CQ40" s="67">
        <f t="shared" si="2"/>
        <v>0.8</v>
      </c>
      <c r="CR40" s="67">
        <f t="shared" si="6"/>
        <v>0.65319726474218098</v>
      </c>
      <c r="CS40" s="67">
        <f t="shared" si="3"/>
        <v>0.70222222222222219</v>
      </c>
      <c r="CT40" s="59">
        <v>0</v>
      </c>
      <c r="CU40" s="59">
        <v>0</v>
      </c>
      <c r="CV40" s="59" t="s">
        <v>1782</v>
      </c>
      <c r="CW40" s="59">
        <v>0</v>
      </c>
      <c r="CX40" s="65">
        <v>0</v>
      </c>
      <c r="CY40" s="102">
        <v>0</v>
      </c>
      <c r="CZ40" s="102">
        <v>2</v>
      </c>
      <c r="DA40" s="102">
        <v>0</v>
      </c>
      <c r="DB40" s="102">
        <v>0</v>
      </c>
      <c r="DC40" s="102">
        <v>0</v>
      </c>
      <c r="DD40" s="59">
        <v>0</v>
      </c>
      <c r="DE40" s="60">
        <v>0</v>
      </c>
      <c r="DF40" s="60">
        <v>0</v>
      </c>
      <c r="DG40" s="60">
        <v>0</v>
      </c>
      <c r="DH40" s="60">
        <v>0</v>
      </c>
      <c r="DI40" s="60">
        <v>0</v>
      </c>
      <c r="DJ40" s="60">
        <v>0</v>
      </c>
      <c r="DK40" s="60">
        <v>0</v>
      </c>
      <c r="DL40" s="60">
        <v>0</v>
      </c>
      <c r="DM40" s="60">
        <v>0</v>
      </c>
      <c r="DN40" s="60">
        <v>0</v>
      </c>
      <c r="DO40" s="59">
        <v>0</v>
      </c>
      <c r="DP40" s="59">
        <v>0</v>
      </c>
      <c r="DQ40" s="59">
        <v>0</v>
      </c>
      <c r="DR40" s="59">
        <v>0</v>
      </c>
      <c r="DS40" s="59">
        <v>0</v>
      </c>
      <c r="DT40" s="59">
        <v>0</v>
      </c>
      <c r="DU40" s="59">
        <v>0</v>
      </c>
      <c r="DV40" s="59">
        <v>0</v>
      </c>
      <c r="DW40" s="59">
        <v>0</v>
      </c>
      <c r="DX40" s="59">
        <v>0</v>
      </c>
      <c r="DY40" s="59">
        <v>0</v>
      </c>
      <c r="DZ40" s="59">
        <v>0</v>
      </c>
      <c r="EA40" s="59">
        <v>0</v>
      </c>
      <c r="EB40" s="59">
        <v>0</v>
      </c>
      <c r="EC40" s="59">
        <v>0</v>
      </c>
      <c r="ED40" s="59">
        <v>0</v>
      </c>
      <c r="EE40" s="59">
        <v>0</v>
      </c>
      <c r="EF40" s="59">
        <v>0</v>
      </c>
      <c r="EG40" s="59">
        <v>0</v>
      </c>
      <c r="EH40" s="59">
        <v>0</v>
      </c>
      <c r="EI40" s="59">
        <v>0</v>
      </c>
      <c r="EJ40" s="59">
        <v>0</v>
      </c>
      <c r="EK40" s="59">
        <v>0</v>
      </c>
      <c r="EL40" s="62">
        <v>1</v>
      </c>
      <c r="EM40" s="59">
        <v>0</v>
      </c>
      <c r="EN40" s="59">
        <v>0</v>
      </c>
      <c r="EO40" s="77">
        <v>1</v>
      </c>
      <c r="EP40" s="62">
        <v>2</v>
      </c>
      <c r="EQ40" s="62">
        <v>1</v>
      </c>
    </row>
    <row r="41" spans="1:147" s="58" customFormat="1" ht="15" customHeight="1" x14ac:dyDescent="0.25">
      <c r="A41" s="501" t="s">
        <v>2523</v>
      </c>
      <c r="B41" s="59">
        <v>5</v>
      </c>
      <c r="C41" s="63" t="s">
        <v>131</v>
      </c>
      <c r="D41" s="99">
        <v>1994</v>
      </c>
      <c r="E41" s="63" t="s">
        <v>132</v>
      </c>
      <c r="F41" s="63" t="s">
        <v>133</v>
      </c>
      <c r="G41" s="62">
        <v>31</v>
      </c>
      <c r="H41" s="62" t="s">
        <v>134</v>
      </c>
      <c r="I41" s="63" t="s">
        <v>1135</v>
      </c>
      <c r="J41" s="59">
        <v>0</v>
      </c>
      <c r="K41" s="62" t="s">
        <v>3</v>
      </c>
      <c r="L41" s="62" t="s">
        <v>89</v>
      </c>
      <c r="M41" s="59" t="s">
        <v>571</v>
      </c>
      <c r="N41" s="59" t="s">
        <v>29</v>
      </c>
      <c r="O41" s="59" t="s">
        <v>29</v>
      </c>
      <c r="P41" s="59" t="s">
        <v>1973</v>
      </c>
      <c r="Q41" s="108"/>
      <c r="R41" s="59">
        <v>1</v>
      </c>
      <c r="S41" s="59">
        <v>1</v>
      </c>
      <c r="T41" s="59">
        <v>3</v>
      </c>
      <c r="U41" s="59"/>
      <c r="V41" s="59" t="s">
        <v>571</v>
      </c>
      <c r="W41" s="59"/>
      <c r="X41" s="59" t="s">
        <v>833</v>
      </c>
      <c r="Y41" s="67"/>
      <c r="Z41" s="109" t="s">
        <v>538</v>
      </c>
      <c r="AA41" s="62" t="s">
        <v>718</v>
      </c>
      <c r="AB41" s="65" t="s">
        <v>14</v>
      </c>
      <c r="AC41" s="59">
        <v>11</v>
      </c>
      <c r="AD41" s="59">
        <v>3</v>
      </c>
      <c r="AE41" s="59" t="s">
        <v>577</v>
      </c>
      <c r="AF41" s="59">
        <v>8</v>
      </c>
      <c r="AG41" s="59">
        <f t="shared" si="27"/>
        <v>0.90308998699194354</v>
      </c>
      <c r="AH41" s="128">
        <f t="shared" si="38"/>
        <v>368</v>
      </c>
      <c r="AI41" s="72">
        <f t="shared" si="37"/>
        <v>2.5658478186735176</v>
      </c>
      <c r="AJ41" s="59" t="s">
        <v>29</v>
      </c>
      <c r="AK41" s="59" t="s">
        <v>29</v>
      </c>
      <c r="AL41" s="60" t="s">
        <v>29</v>
      </c>
      <c r="AM41" s="60" t="s">
        <v>29</v>
      </c>
      <c r="AN41" s="110" t="s">
        <v>28</v>
      </c>
      <c r="AO41" s="62" t="s">
        <v>28</v>
      </c>
      <c r="AP41" s="110"/>
      <c r="AQ41" s="65" t="s">
        <v>135</v>
      </c>
      <c r="AR41" s="103" t="s">
        <v>136</v>
      </c>
      <c r="AS41" s="103"/>
      <c r="AT41" s="178" t="s">
        <v>2410</v>
      </c>
      <c r="AU41" s="270">
        <v>56.7</v>
      </c>
      <c r="AV41" s="11">
        <v>-4</v>
      </c>
      <c r="AW41" s="111"/>
      <c r="AX41" s="277">
        <v>7.333333333333333</v>
      </c>
      <c r="AY41" s="278">
        <v>1141</v>
      </c>
      <c r="AZ41" s="455">
        <f t="shared" si="5"/>
        <v>3.0572856444182146</v>
      </c>
      <c r="BA41" s="522" t="s">
        <v>137</v>
      </c>
      <c r="BB41" s="104" t="s">
        <v>138</v>
      </c>
      <c r="BC41" s="65"/>
      <c r="BD41" s="112" t="s">
        <v>539</v>
      </c>
      <c r="BE41" s="65" t="s">
        <v>540</v>
      </c>
      <c r="BF41" s="105"/>
      <c r="BH41" s="103" t="s">
        <v>1134</v>
      </c>
      <c r="BI41" s="67" t="s">
        <v>546</v>
      </c>
      <c r="BJ41" s="67" t="s">
        <v>8</v>
      </c>
      <c r="BK41" s="113" t="s">
        <v>43</v>
      </c>
      <c r="BL41" s="59"/>
      <c r="BM41" s="59"/>
      <c r="BO41" s="59"/>
      <c r="BP41" s="67" t="s">
        <v>51</v>
      </c>
      <c r="BQ41" s="59" t="s">
        <v>14</v>
      </c>
      <c r="BR41" s="107">
        <v>53</v>
      </c>
      <c r="BS41" s="59" t="s">
        <v>21</v>
      </c>
      <c r="BT41" s="59" t="s">
        <v>9</v>
      </c>
      <c r="BU41" s="69">
        <v>9</v>
      </c>
      <c r="BW41" s="106" t="s">
        <v>26</v>
      </c>
      <c r="BX41" s="65" t="s">
        <v>27</v>
      </c>
      <c r="BY41" s="70">
        <f t="shared" si="33"/>
        <v>15.588457268119894</v>
      </c>
      <c r="BZ41" s="70">
        <f t="shared" si="34"/>
        <v>15.588457268119894</v>
      </c>
      <c r="CA41" s="59" t="s">
        <v>18</v>
      </c>
      <c r="CB41" s="59" t="s">
        <v>571</v>
      </c>
      <c r="CC41" s="59">
        <v>3</v>
      </c>
      <c r="CD41" s="59">
        <v>3</v>
      </c>
      <c r="CE41" s="78"/>
      <c r="CF41" s="78" t="s">
        <v>1584</v>
      </c>
      <c r="CG41" s="108">
        <v>50</v>
      </c>
      <c r="CH41" s="59" t="s">
        <v>21</v>
      </c>
      <c r="CI41" s="58">
        <v>10</v>
      </c>
      <c r="CK41" s="59">
        <f t="shared" si="35"/>
        <v>17.320508075688771</v>
      </c>
      <c r="CL41" s="59">
        <f t="shared" si="36"/>
        <v>17.320508075688771</v>
      </c>
      <c r="CM41" s="59">
        <v>3</v>
      </c>
      <c r="CN41" s="59">
        <v>3</v>
      </c>
      <c r="CP41" s="67">
        <f t="shared" si="1"/>
        <v>0.18206913871032135</v>
      </c>
      <c r="CQ41" s="67">
        <f t="shared" si="2"/>
        <v>0.8</v>
      </c>
      <c r="CR41" s="67">
        <f t="shared" si="6"/>
        <v>0.1456553109682571</v>
      </c>
      <c r="CS41" s="67">
        <f t="shared" si="3"/>
        <v>0.66843462246777163</v>
      </c>
      <c r="CT41" s="59">
        <v>0</v>
      </c>
      <c r="CU41" s="59">
        <v>0</v>
      </c>
      <c r="CV41" s="59" t="s">
        <v>1782</v>
      </c>
      <c r="CW41" s="59">
        <v>0</v>
      </c>
      <c r="CX41" s="65">
        <v>0</v>
      </c>
      <c r="CY41" s="102">
        <v>0</v>
      </c>
      <c r="CZ41" s="102">
        <v>2</v>
      </c>
      <c r="DA41" s="102">
        <v>0</v>
      </c>
      <c r="DB41" s="102">
        <v>0</v>
      </c>
      <c r="DC41" s="102">
        <v>0</v>
      </c>
      <c r="DD41" s="59">
        <v>0</v>
      </c>
      <c r="DE41" s="60">
        <v>0</v>
      </c>
      <c r="DF41" s="60">
        <v>0</v>
      </c>
      <c r="DG41" s="60">
        <v>0</v>
      </c>
      <c r="DH41" s="60">
        <v>0</v>
      </c>
      <c r="DI41" s="60">
        <v>0</v>
      </c>
      <c r="DJ41" s="60">
        <v>0</v>
      </c>
      <c r="DK41" s="60">
        <v>0</v>
      </c>
      <c r="DL41" s="60">
        <v>0</v>
      </c>
      <c r="DM41" s="60">
        <v>0</v>
      </c>
      <c r="DN41" s="60">
        <v>0</v>
      </c>
      <c r="DO41" s="59">
        <v>0</v>
      </c>
      <c r="DP41" s="59">
        <v>0</v>
      </c>
      <c r="DQ41" s="59">
        <v>0</v>
      </c>
      <c r="DR41" s="59">
        <v>0</v>
      </c>
      <c r="DS41" s="59">
        <v>0</v>
      </c>
      <c r="DT41" s="59">
        <v>0</v>
      </c>
      <c r="DU41" s="59">
        <v>0</v>
      </c>
      <c r="DV41" s="59">
        <v>0</v>
      </c>
      <c r="DW41" s="59">
        <v>0</v>
      </c>
      <c r="DX41" s="59">
        <v>0</v>
      </c>
      <c r="DY41" s="59">
        <v>0</v>
      </c>
      <c r="DZ41" s="59">
        <v>0</v>
      </c>
      <c r="EA41" s="59">
        <v>0</v>
      </c>
      <c r="EB41" s="59">
        <v>0</v>
      </c>
      <c r="EC41" s="59">
        <v>0</v>
      </c>
      <c r="ED41" s="59">
        <v>0</v>
      </c>
      <c r="EE41" s="59">
        <v>0</v>
      </c>
      <c r="EF41" s="59">
        <v>0</v>
      </c>
      <c r="EG41" s="59">
        <v>0</v>
      </c>
      <c r="EH41" s="59">
        <v>0</v>
      </c>
      <c r="EI41" s="59">
        <v>0</v>
      </c>
      <c r="EJ41" s="59">
        <v>0</v>
      </c>
      <c r="EK41" s="59">
        <v>0</v>
      </c>
      <c r="EL41" s="62">
        <v>1</v>
      </c>
      <c r="EM41" s="59">
        <v>0</v>
      </c>
      <c r="EN41" s="59">
        <v>0</v>
      </c>
      <c r="EO41" s="77">
        <v>1</v>
      </c>
      <c r="EP41" s="62">
        <v>2</v>
      </c>
      <c r="EQ41" s="62">
        <v>1</v>
      </c>
    </row>
    <row r="42" spans="1:147" s="58" customFormat="1" ht="15" customHeight="1" x14ac:dyDescent="0.25">
      <c r="A42" s="501" t="s">
        <v>2523</v>
      </c>
      <c r="B42" s="59">
        <v>6</v>
      </c>
      <c r="C42" s="63" t="s">
        <v>131</v>
      </c>
      <c r="D42" s="99">
        <v>1994</v>
      </c>
      <c r="E42" s="63" t="s">
        <v>132</v>
      </c>
      <c r="F42" s="63" t="s">
        <v>133</v>
      </c>
      <c r="G42" s="62">
        <v>31</v>
      </c>
      <c r="H42" s="62" t="s">
        <v>134</v>
      </c>
      <c r="I42" s="63" t="s">
        <v>1135</v>
      </c>
      <c r="J42" s="59">
        <v>0</v>
      </c>
      <c r="K42" s="62" t="s">
        <v>3</v>
      </c>
      <c r="L42" s="62" t="s">
        <v>89</v>
      </c>
      <c r="M42" s="59" t="s">
        <v>571</v>
      </c>
      <c r="N42" s="59" t="s">
        <v>29</v>
      </c>
      <c r="O42" s="59" t="s">
        <v>29</v>
      </c>
      <c r="P42" s="59" t="s">
        <v>1973</v>
      </c>
      <c r="Q42" s="108"/>
      <c r="R42" s="59">
        <v>1</v>
      </c>
      <c r="S42" s="59">
        <v>1</v>
      </c>
      <c r="T42" s="59">
        <v>3</v>
      </c>
      <c r="U42" s="59"/>
      <c r="V42" s="59" t="s">
        <v>571</v>
      </c>
      <c r="W42" s="59"/>
      <c r="X42" s="59" t="s">
        <v>833</v>
      </c>
      <c r="Y42" s="67"/>
      <c r="Z42" s="109" t="s">
        <v>538</v>
      </c>
      <c r="AA42" s="62" t="s">
        <v>718</v>
      </c>
      <c r="AB42" s="65" t="s">
        <v>14</v>
      </c>
      <c r="AC42" s="59">
        <v>14</v>
      </c>
      <c r="AD42" s="59">
        <v>4</v>
      </c>
      <c r="AE42" s="59" t="s">
        <v>577</v>
      </c>
      <c r="AF42" s="59">
        <v>10</v>
      </c>
      <c r="AG42" s="59">
        <f t="shared" si="27"/>
        <v>1</v>
      </c>
      <c r="AH42" s="128">
        <f t="shared" si="38"/>
        <v>460</v>
      </c>
      <c r="AI42" s="72">
        <f t="shared" si="37"/>
        <v>2.6627578316815739</v>
      </c>
      <c r="AJ42" s="59" t="s">
        <v>29</v>
      </c>
      <c r="AK42" s="59" t="s">
        <v>29</v>
      </c>
      <c r="AL42" s="60" t="s">
        <v>29</v>
      </c>
      <c r="AM42" s="60" t="s">
        <v>29</v>
      </c>
      <c r="AN42" s="110" t="s">
        <v>28</v>
      </c>
      <c r="AO42" s="62" t="s">
        <v>28</v>
      </c>
      <c r="AP42" s="110"/>
      <c r="AQ42" s="65" t="s">
        <v>135</v>
      </c>
      <c r="AR42" s="103" t="s">
        <v>136</v>
      </c>
      <c r="AS42" s="103"/>
      <c r="AT42" s="178" t="s">
        <v>2411</v>
      </c>
      <c r="AU42" s="270">
        <v>56.7</v>
      </c>
      <c r="AV42" s="11">
        <v>-4</v>
      </c>
      <c r="AW42" s="111"/>
      <c r="AX42" s="277">
        <v>7.333333333333333</v>
      </c>
      <c r="AY42" s="278">
        <v>1141</v>
      </c>
      <c r="AZ42" s="455">
        <f t="shared" si="5"/>
        <v>3.0572856444182146</v>
      </c>
      <c r="BA42" s="522" t="s">
        <v>137</v>
      </c>
      <c r="BB42" s="104" t="s">
        <v>138</v>
      </c>
      <c r="BC42" s="65"/>
      <c r="BD42" s="112" t="s">
        <v>539</v>
      </c>
      <c r="BE42" s="65" t="s">
        <v>540</v>
      </c>
      <c r="BF42" s="105"/>
      <c r="BH42" s="103" t="s">
        <v>1134</v>
      </c>
      <c r="BI42" s="67" t="s">
        <v>547</v>
      </c>
      <c r="BJ42" s="67" t="s">
        <v>8</v>
      </c>
      <c r="BK42" s="113" t="s">
        <v>43</v>
      </c>
      <c r="BL42" s="59"/>
      <c r="BM42" s="59"/>
      <c r="BO42" s="59"/>
      <c r="BP42" s="67" t="s">
        <v>51</v>
      </c>
      <c r="BQ42" s="59" t="s">
        <v>14</v>
      </c>
      <c r="BR42" s="107">
        <v>70</v>
      </c>
      <c r="BS42" s="59" t="s">
        <v>21</v>
      </c>
      <c r="BT42" s="59" t="s">
        <v>9</v>
      </c>
      <c r="BU42" s="69">
        <v>6</v>
      </c>
      <c r="BW42" s="106" t="s">
        <v>26</v>
      </c>
      <c r="BX42" s="65" t="s">
        <v>27</v>
      </c>
      <c r="BY42" s="70">
        <f t="shared" si="33"/>
        <v>10.392304845413264</v>
      </c>
      <c r="BZ42" s="70">
        <f t="shared" si="34"/>
        <v>10.392304845413264</v>
      </c>
      <c r="CA42" s="59" t="s">
        <v>18</v>
      </c>
      <c r="CB42" s="59" t="s">
        <v>571</v>
      </c>
      <c r="CC42" s="59">
        <v>3</v>
      </c>
      <c r="CD42" s="59">
        <v>3</v>
      </c>
      <c r="CE42" s="78"/>
      <c r="CF42" s="78" t="s">
        <v>1584</v>
      </c>
      <c r="CG42" s="108">
        <v>60</v>
      </c>
      <c r="CH42" s="59" t="s">
        <v>21</v>
      </c>
      <c r="CI42" s="58">
        <v>10</v>
      </c>
      <c r="CK42" s="59">
        <f t="shared" si="35"/>
        <v>17.320508075688771</v>
      </c>
      <c r="CL42" s="59">
        <f t="shared" si="36"/>
        <v>17.320508075688771</v>
      </c>
      <c r="CM42" s="59">
        <v>3</v>
      </c>
      <c r="CN42" s="59">
        <v>3</v>
      </c>
      <c r="CP42" s="67">
        <f t="shared" si="1"/>
        <v>0.70014004201400493</v>
      </c>
      <c r="CQ42" s="67">
        <f t="shared" si="2"/>
        <v>0.8</v>
      </c>
      <c r="CR42" s="67">
        <f t="shared" si="6"/>
        <v>0.56011203361120399</v>
      </c>
      <c r="CS42" s="67">
        <f t="shared" si="3"/>
        <v>0.69281045751633985</v>
      </c>
      <c r="CT42" s="59">
        <v>0</v>
      </c>
      <c r="CU42" s="59">
        <v>0</v>
      </c>
      <c r="CV42" s="59" t="s">
        <v>1782</v>
      </c>
      <c r="CW42" s="59">
        <v>0</v>
      </c>
      <c r="CX42" s="65">
        <v>0</v>
      </c>
      <c r="CY42" s="102">
        <v>0</v>
      </c>
      <c r="CZ42" s="102">
        <v>2</v>
      </c>
      <c r="DA42" s="102">
        <v>0</v>
      </c>
      <c r="DB42" s="102">
        <v>0</v>
      </c>
      <c r="DC42" s="102">
        <v>0</v>
      </c>
      <c r="DD42" s="59">
        <v>0</v>
      </c>
      <c r="DE42" s="60">
        <v>0</v>
      </c>
      <c r="DF42" s="60">
        <v>0</v>
      </c>
      <c r="DG42" s="60">
        <v>0</v>
      </c>
      <c r="DH42" s="60">
        <v>0</v>
      </c>
      <c r="DI42" s="60">
        <v>0</v>
      </c>
      <c r="DJ42" s="60">
        <v>0</v>
      </c>
      <c r="DK42" s="60">
        <v>0</v>
      </c>
      <c r="DL42" s="60">
        <v>0</v>
      </c>
      <c r="DM42" s="60">
        <v>0</v>
      </c>
      <c r="DN42" s="60">
        <v>0</v>
      </c>
      <c r="DO42" s="59">
        <v>0</v>
      </c>
      <c r="DP42" s="59">
        <v>0</v>
      </c>
      <c r="DQ42" s="59">
        <v>0</v>
      </c>
      <c r="DR42" s="59">
        <v>0</v>
      </c>
      <c r="DS42" s="59">
        <v>0</v>
      </c>
      <c r="DT42" s="59">
        <v>0</v>
      </c>
      <c r="DU42" s="59">
        <v>0</v>
      </c>
      <c r="DV42" s="59">
        <v>0</v>
      </c>
      <c r="DW42" s="59">
        <v>0</v>
      </c>
      <c r="DX42" s="59">
        <v>0</v>
      </c>
      <c r="DY42" s="59">
        <v>0</v>
      </c>
      <c r="DZ42" s="59">
        <v>0</v>
      </c>
      <c r="EA42" s="59">
        <v>0</v>
      </c>
      <c r="EB42" s="59">
        <v>0</v>
      </c>
      <c r="EC42" s="59">
        <v>0</v>
      </c>
      <c r="ED42" s="59">
        <v>0</v>
      </c>
      <c r="EE42" s="59">
        <v>0</v>
      </c>
      <c r="EF42" s="59">
        <v>0</v>
      </c>
      <c r="EG42" s="59">
        <v>0</v>
      </c>
      <c r="EH42" s="59">
        <v>0</v>
      </c>
      <c r="EI42" s="59">
        <v>0</v>
      </c>
      <c r="EJ42" s="59">
        <v>0</v>
      </c>
      <c r="EK42" s="59">
        <v>0</v>
      </c>
      <c r="EL42" s="62">
        <v>1</v>
      </c>
      <c r="EM42" s="59">
        <v>0</v>
      </c>
      <c r="EN42" s="59">
        <v>0</v>
      </c>
      <c r="EO42" s="77">
        <v>1</v>
      </c>
      <c r="EP42" s="62">
        <v>2</v>
      </c>
      <c r="EQ42" s="62">
        <v>1</v>
      </c>
    </row>
    <row r="43" spans="1:147" s="58" customFormat="1" ht="15" customHeight="1" x14ac:dyDescent="0.25">
      <c r="A43" s="501" t="s">
        <v>2523</v>
      </c>
      <c r="B43" s="59">
        <v>7</v>
      </c>
      <c r="C43" s="63" t="s">
        <v>131</v>
      </c>
      <c r="D43" s="99">
        <v>1994</v>
      </c>
      <c r="E43" s="63" t="s">
        <v>132</v>
      </c>
      <c r="F43" s="63" t="s">
        <v>133</v>
      </c>
      <c r="G43" s="62">
        <v>31</v>
      </c>
      <c r="H43" s="62" t="s">
        <v>134</v>
      </c>
      <c r="I43" s="63" t="s">
        <v>1135</v>
      </c>
      <c r="J43" s="59">
        <v>0</v>
      </c>
      <c r="K43" s="62" t="s">
        <v>3</v>
      </c>
      <c r="L43" s="62" t="s">
        <v>89</v>
      </c>
      <c r="M43" s="59" t="s">
        <v>571</v>
      </c>
      <c r="N43" s="59" t="s">
        <v>29</v>
      </c>
      <c r="O43" s="59" t="s">
        <v>29</v>
      </c>
      <c r="P43" s="59" t="s">
        <v>1973</v>
      </c>
      <c r="Q43" s="108"/>
      <c r="R43" s="59">
        <v>1</v>
      </c>
      <c r="S43" s="59">
        <v>1</v>
      </c>
      <c r="T43" s="59">
        <v>3</v>
      </c>
      <c r="U43" s="59"/>
      <c r="V43" s="59" t="s">
        <v>571</v>
      </c>
      <c r="W43" s="59"/>
      <c r="X43" s="59" t="s">
        <v>833</v>
      </c>
      <c r="Y43" s="67"/>
      <c r="Z43" s="109" t="s">
        <v>538</v>
      </c>
      <c r="AA43" s="62" t="s">
        <v>718</v>
      </c>
      <c r="AB43" s="65" t="s">
        <v>14</v>
      </c>
      <c r="AC43" s="59">
        <v>16</v>
      </c>
      <c r="AD43" s="59">
        <v>0</v>
      </c>
      <c r="AE43" s="59" t="s">
        <v>577</v>
      </c>
      <c r="AF43" s="59">
        <v>16</v>
      </c>
      <c r="AG43" s="59">
        <f t="shared" si="27"/>
        <v>1.2041199826559248</v>
      </c>
      <c r="AH43" s="128">
        <f t="shared" si="38"/>
        <v>736</v>
      </c>
      <c r="AI43" s="72">
        <f t="shared" si="37"/>
        <v>2.8668778143374989</v>
      </c>
      <c r="AJ43" s="59" t="s">
        <v>29</v>
      </c>
      <c r="AK43" s="59" t="s">
        <v>29</v>
      </c>
      <c r="AL43" s="60" t="s">
        <v>29</v>
      </c>
      <c r="AM43" s="60" t="s">
        <v>29</v>
      </c>
      <c r="AN43" s="110" t="s">
        <v>28</v>
      </c>
      <c r="AO43" s="62" t="s">
        <v>28</v>
      </c>
      <c r="AP43" s="110"/>
      <c r="AQ43" s="65" t="s">
        <v>135</v>
      </c>
      <c r="AR43" s="103" t="s">
        <v>136</v>
      </c>
      <c r="AS43" s="103"/>
      <c r="AT43" s="178" t="s">
        <v>2412</v>
      </c>
      <c r="AU43" s="270">
        <v>56.7</v>
      </c>
      <c r="AV43" s="11">
        <v>-4</v>
      </c>
      <c r="AW43" s="111"/>
      <c r="AX43" s="277">
        <v>7.333333333333333</v>
      </c>
      <c r="AY43" s="278">
        <v>1141</v>
      </c>
      <c r="AZ43" s="455">
        <f t="shared" si="5"/>
        <v>3.0572856444182146</v>
      </c>
      <c r="BA43" s="522" t="s">
        <v>137</v>
      </c>
      <c r="BB43" s="104" t="s">
        <v>138</v>
      </c>
      <c r="BC43" s="65"/>
      <c r="BD43" s="112" t="s">
        <v>539</v>
      </c>
      <c r="BE43" s="65" t="s">
        <v>540</v>
      </c>
      <c r="BF43" s="105"/>
      <c r="BH43" s="103" t="s">
        <v>1134</v>
      </c>
      <c r="BI43" s="67" t="s">
        <v>548</v>
      </c>
      <c r="BJ43" s="67" t="s">
        <v>8</v>
      </c>
      <c r="BK43" s="113" t="s">
        <v>43</v>
      </c>
      <c r="BL43" s="59"/>
      <c r="BM43" s="59"/>
      <c r="BO43" s="59"/>
      <c r="BP43" s="67" t="s">
        <v>51</v>
      </c>
      <c r="BQ43" s="59" t="s">
        <v>14</v>
      </c>
      <c r="BR43" s="107">
        <v>47</v>
      </c>
      <c r="BS43" s="59" t="s">
        <v>21</v>
      </c>
      <c r="BT43" s="59" t="s">
        <v>9</v>
      </c>
      <c r="BU43" s="69">
        <v>3</v>
      </c>
      <c r="BW43" s="106" t="s">
        <v>26</v>
      </c>
      <c r="BX43" s="65" t="s">
        <v>27</v>
      </c>
      <c r="BY43" s="70">
        <f t="shared" si="33"/>
        <v>5.196152422706632</v>
      </c>
      <c r="BZ43" s="70">
        <f t="shared" si="34"/>
        <v>5.196152422706632</v>
      </c>
      <c r="CA43" s="59" t="s">
        <v>18</v>
      </c>
      <c r="CB43" s="59" t="s">
        <v>571</v>
      </c>
      <c r="CC43" s="59">
        <v>3</v>
      </c>
      <c r="CD43" s="59">
        <v>3</v>
      </c>
      <c r="CE43" s="78"/>
      <c r="CF43" s="78" t="s">
        <v>1584</v>
      </c>
      <c r="CG43" s="108">
        <v>40</v>
      </c>
      <c r="CH43" s="59" t="s">
        <v>21</v>
      </c>
      <c r="CI43" s="58">
        <v>6</v>
      </c>
      <c r="CK43" s="59">
        <f t="shared" si="35"/>
        <v>10.392304845413264</v>
      </c>
      <c r="CL43" s="59">
        <f t="shared" si="36"/>
        <v>10.392304845413264</v>
      </c>
      <c r="CM43" s="59">
        <v>3</v>
      </c>
      <c r="CN43" s="59">
        <v>3</v>
      </c>
      <c r="CP43" s="67">
        <f t="shared" si="1"/>
        <v>0.85201286723025849</v>
      </c>
      <c r="CQ43" s="67">
        <f t="shared" si="2"/>
        <v>0.8</v>
      </c>
      <c r="CR43" s="67">
        <f t="shared" si="6"/>
        <v>0.68161029378420679</v>
      </c>
      <c r="CS43" s="67">
        <f t="shared" si="3"/>
        <v>0.70538271604938263</v>
      </c>
      <c r="CT43" s="59">
        <v>0</v>
      </c>
      <c r="CU43" s="59">
        <v>0</v>
      </c>
      <c r="CV43" s="59" t="s">
        <v>1782</v>
      </c>
      <c r="CW43" s="59">
        <v>0</v>
      </c>
      <c r="CX43" s="65">
        <v>0</v>
      </c>
      <c r="CY43" s="102">
        <v>0</v>
      </c>
      <c r="CZ43" s="102">
        <v>2</v>
      </c>
      <c r="DA43" s="102">
        <v>0</v>
      </c>
      <c r="DB43" s="102">
        <v>0</v>
      </c>
      <c r="DC43" s="102">
        <v>0</v>
      </c>
      <c r="DD43" s="59">
        <v>0</v>
      </c>
      <c r="DE43" s="60">
        <v>0</v>
      </c>
      <c r="DF43" s="60">
        <v>0</v>
      </c>
      <c r="DG43" s="60">
        <v>0</v>
      </c>
      <c r="DH43" s="60">
        <v>0</v>
      </c>
      <c r="DI43" s="60">
        <v>0</v>
      </c>
      <c r="DJ43" s="60">
        <v>0</v>
      </c>
      <c r="DK43" s="60">
        <v>0</v>
      </c>
      <c r="DL43" s="60">
        <v>0</v>
      </c>
      <c r="DM43" s="60">
        <v>0</v>
      </c>
      <c r="DN43" s="60">
        <v>0</v>
      </c>
      <c r="DO43" s="59">
        <v>0</v>
      </c>
      <c r="DP43" s="59">
        <v>0</v>
      </c>
      <c r="DQ43" s="59">
        <v>0</v>
      </c>
      <c r="DR43" s="59">
        <v>0</v>
      </c>
      <c r="DS43" s="59">
        <v>0</v>
      </c>
      <c r="DT43" s="59">
        <v>0</v>
      </c>
      <c r="DU43" s="59">
        <v>0</v>
      </c>
      <c r="DV43" s="59">
        <v>0</v>
      </c>
      <c r="DW43" s="59">
        <v>0</v>
      </c>
      <c r="DX43" s="59">
        <v>0</v>
      </c>
      <c r="DY43" s="59">
        <v>0</v>
      </c>
      <c r="DZ43" s="59">
        <v>0</v>
      </c>
      <c r="EA43" s="59">
        <v>0</v>
      </c>
      <c r="EB43" s="59">
        <v>0</v>
      </c>
      <c r="EC43" s="59">
        <v>0</v>
      </c>
      <c r="ED43" s="59">
        <v>0</v>
      </c>
      <c r="EE43" s="59">
        <v>0</v>
      </c>
      <c r="EF43" s="59">
        <v>0</v>
      </c>
      <c r="EG43" s="59">
        <v>0</v>
      </c>
      <c r="EH43" s="59">
        <v>0</v>
      </c>
      <c r="EI43" s="59">
        <v>0</v>
      </c>
      <c r="EJ43" s="59">
        <v>0</v>
      </c>
      <c r="EK43" s="59">
        <v>0</v>
      </c>
      <c r="EL43" s="62">
        <v>1</v>
      </c>
      <c r="EM43" s="59">
        <v>0</v>
      </c>
      <c r="EN43" s="59">
        <v>0</v>
      </c>
      <c r="EO43" s="77">
        <v>1</v>
      </c>
      <c r="EP43" s="62">
        <v>2</v>
      </c>
      <c r="EQ43" s="62">
        <v>1</v>
      </c>
    </row>
    <row r="44" spans="1:147" s="78" customFormat="1" ht="15" customHeight="1" x14ac:dyDescent="0.25">
      <c r="A44" s="501" t="s">
        <v>2523</v>
      </c>
      <c r="B44" s="59">
        <v>8</v>
      </c>
      <c r="C44" s="79" t="s">
        <v>131</v>
      </c>
      <c r="D44" s="114">
        <v>1994</v>
      </c>
      <c r="E44" s="79" t="s">
        <v>132</v>
      </c>
      <c r="F44" s="79" t="s">
        <v>133</v>
      </c>
      <c r="G44" s="76">
        <v>31</v>
      </c>
      <c r="H44" s="76" t="s">
        <v>134</v>
      </c>
      <c r="I44" s="79" t="s">
        <v>1135</v>
      </c>
      <c r="J44" s="59">
        <v>0</v>
      </c>
      <c r="K44" s="76" t="s">
        <v>3</v>
      </c>
      <c r="L44" s="76" t="s">
        <v>89</v>
      </c>
      <c r="M44" s="77" t="s">
        <v>571</v>
      </c>
      <c r="N44" s="59" t="s">
        <v>29</v>
      </c>
      <c r="O44" s="59" t="s">
        <v>29</v>
      </c>
      <c r="P44" s="59" t="s">
        <v>1973</v>
      </c>
      <c r="Q44" s="108"/>
      <c r="R44" s="77">
        <v>1</v>
      </c>
      <c r="S44" s="77">
        <v>1</v>
      </c>
      <c r="T44" s="77">
        <v>3</v>
      </c>
      <c r="U44" s="77"/>
      <c r="V44" s="77" t="s">
        <v>571</v>
      </c>
      <c r="W44" s="77"/>
      <c r="X44" s="77" t="s">
        <v>833</v>
      </c>
      <c r="Y44" s="82"/>
      <c r="Z44" s="115" t="s">
        <v>538</v>
      </c>
      <c r="AA44" s="62" t="s">
        <v>718</v>
      </c>
      <c r="AB44" s="76" t="s">
        <v>14</v>
      </c>
      <c r="AC44" s="77">
        <v>15</v>
      </c>
      <c r="AD44" s="77">
        <v>0</v>
      </c>
      <c r="AE44" s="77" t="s">
        <v>577</v>
      </c>
      <c r="AF44" s="77">
        <v>15</v>
      </c>
      <c r="AG44" s="59">
        <f t="shared" si="27"/>
        <v>1.1760912590556813</v>
      </c>
      <c r="AH44" s="128">
        <f t="shared" si="38"/>
        <v>690</v>
      </c>
      <c r="AI44" s="72">
        <f t="shared" si="37"/>
        <v>2.8388490907372552</v>
      </c>
      <c r="AJ44" s="59" t="s">
        <v>29</v>
      </c>
      <c r="AK44" s="59" t="s">
        <v>29</v>
      </c>
      <c r="AL44" s="60" t="s">
        <v>29</v>
      </c>
      <c r="AM44" s="60" t="s">
        <v>29</v>
      </c>
      <c r="AN44" s="108" t="s">
        <v>28</v>
      </c>
      <c r="AO44" s="76" t="s">
        <v>28</v>
      </c>
      <c r="AP44" s="108"/>
      <c r="AQ44" s="76" t="s">
        <v>135</v>
      </c>
      <c r="AR44" s="108" t="s">
        <v>136</v>
      </c>
      <c r="AS44" s="108"/>
      <c r="AT44" s="178" t="s">
        <v>2409</v>
      </c>
      <c r="AU44" s="270">
        <v>56.7</v>
      </c>
      <c r="AV44" s="11">
        <v>-4</v>
      </c>
      <c r="AW44" s="76"/>
      <c r="AX44" s="277">
        <v>7.333333333333333</v>
      </c>
      <c r="AY44" s="278">
        <v>1141</v>
      </c>
      <c r="AZ44" s="455">
        <f t="shared" si="5"/>
        <v>3.0572856444182146</v>
      </c>
      <c r="BA44" s="187" t="s">
        <v>137</v>
      </c>
      <c r="BB44" s="115" t="s">
        <v>138</v>
      </c>
      <c r="BC44" s="76"/>
      <c r="BD44" s="76" t="s">
        <v>539</v>
      </c>
      <c r="BE44" s="76" t="s">
        <v>540</v>
      </c>
      <c r="BF44" s="79"/>
      <c r="BH44" s="108" t="s">
        <v>1134</v>
      </c>
      <c r="BI44" s="78" t="s">
        <v>544</v>
      </c>
      <c r="BJ44" s="82" t="s">
        <v>8</v>
      </c>
      <c r="BK44" s="116" t="s">
        <v>44</v>
      </c>
      <c r="BL44" s="77"/>
      <c r="BM44" s="77"/>
      <c r="BO44" s="77"/>
      <c r="BP44" s="67" t="s">
        <v>51</v>
      </c>
      <c r="BQ44" s="77" t="s">
        <v>14</v>
      </c>
      <c r="BR44" s="117">
        <v>0</v>
      </c>
      <c r="BS44" s="77" t="s">
        <v>21</v>
      </c>
      <c r="BT44" s="77" t="s">
        <v>9</v>
      </c>
      <c r="BU44" s="118">
        <v>0</v>
      </c>
      <c r="BW44" s="79" t="s">
        <v>26</v>
      </c>
      <c r="BX44" s="76" t="s">
        <v>27</v>
      </c>
      <c r="BY44" s="80">
        <f t="shared" si="33"/>
        <v>0</v>
      </c>
      <c r="BZ44" s="80">
        <f t="shared" si="34"/>
        <v>0</v>
      </c>
      <c r="CA44" s="77" t="s">
        <v>18</v>
      </c>
      <c r="CB44" s="77" t="s">
        <v>571</v>
      </c>
      <c r="CC44" s="77">
        <v>3</v>
      </c>
      <c r="CD44" s="77">
        <v>3</v>
      </c>
      <c r="CF44" s="78" t="s">
        <v>1584</v>
      </c>
      <c r="CG44" s="108">
        <v>7</v>
      </c>
      <c r="CH44" s="77" t="s">
        <v>21</v>
      </c>
      <c r="CI44" s="78">
        <v>2</v>
      </c>
      <c r="CK44" s="77">
        <f t="shared" si="35"/>
        <v>3.4641016151377544</v>
      </c>
      <c r="CL44" s="77">
        <f t="shared" si="36"/>
        <v>3.4641016151377544</v>
      </c>
      <c r="CM44" s="77">
        <v>3</v>
      </c>
      <c r="CN44" s="77">
        <v>3</v>
      </c>
      <c r="CP44" s="67">
        <f t="shared" si="1"/>
        <v>-2.8577380332470415</v>
      </c>
      <c r="CQ44" s="67">
        <f t="shared" si="2"/>
        <v>0.8</v>
      </c>
      <c r="CR44" s="67">
        <f t="shared" si="6"/>
        <v>-2.2861904265976332</v>
      </c>
      <c r="CS44" s="67">
        <f t="shared" si="3"/>
        <v>1.1022222222222222</v>
      </c>
      <c r="CT44" s="59">
        <v>0</v>
      </c>
      <c r="CU44" s="77">
        <v>0</v>
      </c>
      <c r="CV44" s="77" t="s">
        <v>1782</v>
      </c>
      <c r="CW44" s="77">
        <v>0</v>
      </c>
      <c r="CX44" s="76">
        <v>0</v>
      </c>
      <c r="CY44" s="74">
        <v>0</v>
      </c>
      <c r="CZ44" s="102">
        <v>2</v>
      </c>
      <c r="DA44" s="74">
        <v>0</v>
      </c>
      <c r="DB44" s="74">
        <v>0</v>
      </c>
      <c r="DC44" s="74">
        <v>0</v>
      </c>
      <c r="DD44" s="77">
        <v>0</v>
      </c>
      <c r="DE44" s="60">
        <v>0</v>
      </c>
      <c r="DF44" s="60">
        <v>0</v>
      </c>
      <c r="DG44" s="60">
        <v>0</v>
      </c>
      <c r="DH44" s="60">
        <v>0</v>
      </c>
      <c r="DI44" s="60">
        <v>0</v>
      </c>
      <c r="DJ44" s="60">
        <v>0</v>
      </c>
      <c r="DK44" s="60">
        <v>0</v>
      </c>
      <c r="DL44" s="74">
        <v>0</v>
      </c>
      <c r="DM44" s="74">
        <v>0</v>
      </c>
      <c r="DN44" s="74">
        <v>0</v>
      </c>
      <c r="DO44" s="77">
        <v>0</v>
      </c>
      <c r="DP44" s="77">
        <v>0</v>
      </c>
      <c r="DQ44" s="77">
        <v>0</v>
      </c>
      <c r="DR44" s="77">
        <v>0</v>
      </c>
      <c r="DS44" s="77">
        <v>0</v>
      </c>
      <c r="DT44" s="77">
        <v>0</v>
      </c>
      <c r="DU44" s="77">
        <v>0</v>
      </c>
      <c r="DV44" s="77">
        <v>0</v>
      </c>
      <c r="DW44" s="77">
        <v>0</v>
      </c>
      <c r="DX44" s="77">
        <v>0</v>
      </c>
      <c r="DY44" s="77">
        <v>0</v>
      </c>
      <c r="DZ44" s="77">
        <v>0</v>
      </c>
      <c r="EA44" s="77">
        <v>0</v>
      </c>
      <c r="EB44" s="77">
        <v>0</v>
      </c>
      <c r="EC44" s="77">
        <v>0</v>
      </c>
      <c r="ED44" s="77">
        <v>0</v>
      </c>
      <c r="EE44" s="77">
        <v>0</v>
      </c>
      <c r="EF44" s="77">
        <v>0</v>
      </c>
      <c r="EG44" s="77">
        <v>0</v>
      </c>
      <c r="EH44" s="77">
        <v>0</v>
      </c>
      <c r="EI44" s="77">
        <v>0</v>
      </c>
      <c r="EJ44" s="77">
        <v>0</v>
      </c>
      <c r="EK44" s="77">
        <v>1</v>
      </c>
      <c r="EL44" s="77">
        <v>0</v>
      </c>
      <c r="EM44" s="59">
        <v>0</v>
      </c>
      <c r="EN44" s="77">
        <v>0</v>
      </c>
      <c r="EO44" s="77">
        <v>1</v>
      </c>
      <c r="EP44" s="62">
        <v>2</v>
      </c>
      <c r="EQ44" s="62">
        <v>1</v>
      </c>
    </row>
    <row r="45" spans="1:147" s="78" customFormat="1" ht="15" customHeight="1" x14ac:dyDescent="0.25">
      <c r="A45" s="501" t="s">
        <v>2523</v>
      </c>
      <c r="B45" s="59">
        <v>9</v>
      </c>
      <c r="C45" s="79" t="s">
        <v>131</v>
      </c>
      <c r="D45" s="114">
        <v>1994</v>
      </c>
      <c r="E45" s="79" t="s">
        <v>132</v>
      </c>
      <c r="F45" s="79" t="s">
        <v>133</v>
      </c>
      <c r="G45" s="76">
        <v>31</v>
      </c>
      <c r="H45" s="76" t="s">
        <v>134</v>
      </c>
      <c r="I45" s="79" t="s">
        <v>1135</v>
      </c>
      <c r="J45" s="59">
        <v>0</v>
      </c>
      <c r="K45" s="76" t="s">
        <v>3</v>
      </c>
      <c r="L45" s="76" t="s">
        <v>89</v>
      </c>
      <c r="M45" s="77" t="s">
        <v>571</v>
      </c>
      <c r="N45" s="59" t="s">
        <v>29</v>
      </c>
      <c r="O45" s="59" t="s">
        <v>29</v>
      </c>
      <c r="P45" s="59" t="s">
        <v>1973</v>
      </c>
      <c r="Q45" s="108"/>
      <c r="R45" s="77">
        <v>1</v>
      </c>
      <c r="S45" s="77">
        <v>1</v>
      </c>
      <c r="T45" s="77">
        <v>3</v>
      </c>
      <c r="U45" s="77"/>
      <c r="V45" s="77" t="s">
        <v>571</v>
      </c>
      <c r="W45" s="77"/>
      <c r="X45" s="77" t="s">
        <v>833</v>
      </c>
      <c r="Y45" s="82"/>
      <c r="Z45" s="115" t="s">
        <v>538</v>
      </c>
      <c r="AA45" s="62" t="s">
        <v>718</v>
      </c>
      <c r="AB45" s="76" t="s">
        <v>14</v>
      </c>
      <c r="AC45" s="77">
        <v>11</v>
      </c>
      <c r="AD45" s="77">
        <v>3</v>
      </c>
      <c r="AE45" s="77" t="s">
        <v>577</v>
      </c>
      <c r="AF45" s="59">
        <v>8</v>
      </c>
      <c r="AG45" s="59">
        <f t="shared" si="27"/>
        <v>0.90308998699194354</v>
      </c>
      <c r="AH45" s="128">
        <f t="shared" si="38"/>
        <v>368</v>
      </c>
      <c r="AI45" s="72">
        <f t="shared" si="37"/>
        <v>2.5658478186735176</v>
      </c>
      <c r="AJ45" s="59" t="s">
        <v>29</v>
      </c>
      <c r="AK45" s="59" t="s">
        <v>29</v>
      </c>
      <c r="AL45" s="60" t="s">
        <v>29</v>
      </c>
      <c r="AM45" s="60" t="s">
        <v>29</v>
      </c>
      <c r="AN45" s="108" t="s">
        <v>28</v>
      </c>
      <c r="AO45" s="76" t="s">
        <v>28</v>
      </c>
      <c r="AP45" s="108"/>
      <c r="AQ45" s="76" t="s">
        <v>135</v>
      </c>
      <c r="AR45" s="108" t="s">
        <v>136</v>
      </c>
      <c r="AS45" s="108"/>
      <c r="AT45" s="178" t="s">
        <v>2410</v>
      </c>
      <c r="AU45" s="270">
        <v>56.7</v>
      </c>
      <c r="AV45" s="11">
        <v>-4</v>
      </c>
      <c r="AW45" s="76"/>
      <c r="AX45" s="277">
        <v>7.333333333333333</v>
      </c>
      <c r="AY45" s="278">
        <v>1141</v>
      </c>
      <c r="AZ45" s="455">
        <f t="shared" si="5"/>
        <v>3.0572856444182146</v>
      </c>
      <c r="BA45" s="187" t="s">
        <v>137</v>
      </c>
      <c r="BB45" s="115" t="s">
        <v>138</v>
      </c>
      <c r="BC45" s="76"/>
      <c r="BD45" s="76" t="s">
        <v>539</v>
      </c>
      <c r="BE45" s="76" t="s">
        <v>540</v>
      </c>
      <c r="BF45" s="79"/>
      <c r="BH45" s="108" t="s">
        <v>1134</v>
      </c>
      <c r="BI45" s="82" t="s">
        <v>546</v>
      </c>
      <c r="BJ45" s="82" t="s">
        <v>8</v>
      </c>
      <c r="BK45" s="116" t="s">
        <v>44</v>
      </c>
      <c r="BL45" s="77"/>
      <c r="BM45" s="77"/>
      <c r="BO45" s="77"/>
      <c r="BP45" s="67" t="s">
        <v>51</v>
      </c>
      <c r="BQ45" s="77" t="s">
        <v>14</v>
      </c>
      <c r="BR45" s="117">
        <v>5</v>
      </c>
      <c r="BS45" s="77" t="s">
        <v>21</v>
      </c>
      <c r="BT45" s="77" t="s">
        <v>9</v>
      </c>
      <c r="BU45" s="118">
        <v>3</v>
      </c>
      <c r="BW45" s="79" t="s">
        <v>26</v>
      </c>
      <c r="BX45" s="76" t="s">
        <v>27</v>
      </c>
      <c r="BY45" s="80">
        <f t="shared" si="33"/>
        <v>5.196152422706632</v>
      </c>
      <c r="BZ45" s="80">
        <f t="shared" si="34"/>
        <v>5.196152422706632</v>
      </c>
      <c r="CA45" s="77" t="s">
        <v>18</v>
      </c>
      <c r="CB45" s="77" t="s">
        <v>571</v>
      </c>
      <c r="CC45" s="77">
        <v>3</v>
      </c>
      <c r="CD45" s="77">
        <v>3</v>
      </c>
      <c r="CF45" s="78" t="s">
        <v>1584</v>
      </c>
      <c r="CG45" s="108">
        <v>8</v>
      </c>
      <c r="CH45" s="77" t="s">
        <v>21</v>
      </c>
      <c r="CI45" s="78">
        <v>6</v>
      </c>
      <c r="CK45" s="77">
        <f t="shared" si="35"/>
        <v>10.392304845413264</v>
      </c>
      <c r="CL45" s="77">
        <f t="shared" si="36"/>
        <v>10.392304845413264</v>
      </c>
      <c r="CM45" s="77">
        <v>3</v>
      </c>
      <c r="CN45" s="77">
        <v>3</v>
      </c>
      <c r="CP45" s="67">
        <f t="shared" si="1"/>
        <v>-0.36514837167011077</v>
      </c>
      <c r="CQ45" s="67">
        <f t="shared" si="2"/>
        <v>0.8</v>
      </c>
      <c r="CR45" s="67">
        <f t="shared" si="6"/>
        <v>-0.29211869733608864</v>
      </c>
      <c r="CS45" s="67">
        <f t="shared" si="3"/>
        <v>0.6737777777777777</v>
      </c>
      <c r="CT45" s="59">
        <v>0</v>
      </c>
      <c r="CU45" s="77">
        <v>0</v>
      </c>
      <c r="CV45" s="77" t="s">
        <v>1782</v>
      </c>
      <c r="CW45" s="77">
        <v>0</v>
      </c>
      <c r="CX45" s="76">
        <v>0</v>
      </c>
      <c r="CY45" s="74">
        <v>0</v>
      </c>
      <c r="CZ45" s="102">
        <v>2</v>
      </c>
      <c r="DA45" s="74">
        <v>0</v>
      </c>
      <c r="DB45" s="74">
        <v>0</v>
      </c>
      <c r="DC45" s="74">
        <v>0</v>
      </c>
      <c r="DD45" s="77">
        <v>0</v>
      </c>
      <c r="DE45" s="60">
        <v>0</v>
      </c>
      <c r="DF45" s="60">
        <v>0</v>
      </c>
      <c r="DG45" s="60">
        <v>0</v>
      </c>
      <c r="DH45" s="60">
        <v>0</v>
      </c>
      <c r="DI45" s="60">
        <v>0</v>
      </c>
      <c r="DJ45" s="60">
        <v>0</v>
      </c>
      <c r="DK45" s="60">
        <v>0</v>
      </c>
      <c r="DL45" s="74">
        <v>0</v>
      </c>
      <c r="DM45" s="74">
        <v>0</v>
      </c>
      <c r="DN45" s="74">
        <v>0</v>
      </c>
      <c r="DO45" s="77">
        <v>0</v>
      </c>
      <c r="DP45" s="77">
        <v>0</v>
      </c>
      <c r="DQ45" s="77">
        <v>0</v>
      </c>
      <c r="DR45" s="77">
        <v>0</v>
      </c>
      <c r="DS45" s="77">
        <v>0</v>
      </c>
      <c r="DT45" s="77">
        <v>0</v>
      </c>
      <c r="DU45" s="77">
        <v>0</v>
      </c>
      <c r="DV45" s="77">
        <v>0</v>
      </c>
      <c r="DW45" s="77">
        <v>0</v>
      </c>
      <c r="DX45" s="77">
        <v>0</v>
      </c>
      <c r="DY45" s="77">
        <v>0</v>
      </c>
      <c r="DZ45" s="77">
        <v>0</v>
      </c>
      <c r="EA45" s="77">
        <v>0</v>
      </c>
      <c r="EB45" s="77">
        <v>0</v>
      </c>
      <c r="EC45" s="77">
        <v>0</v>
      </c>
      <c r="ED45" s="77">
        <v>0</v>
      </c>
      <c r="EE45" s="77">
        <v>0</v>
      </c>
      <c r="EF45" s="77">
        <v>0</v>
      </c>
      <c r="EG45" s="77">
        <v>0</v>
      </c>
      <c r="EH45" s="77">
        <v>0</v>
      </c>
      <c r="EI45" s="77">
        <v>0</v>
      </c>
      <c r="EJ45" s="77">
        <v>0</v>
      </c>
      <c r="EK45" s="77">
        <v>1</v>
      </c>
      <c r="EL45" s="77">
        <v>0</v>
      </c>
      <c r="EM45" s="59">
        <v>0</v>
      </c>
      <c r="EN45" s="77">
        <v>0</v>
      </c>
      <c r="EO45" s="77">
        <v>1</v>
      </c>
      <c r="EP45" s="62">
        <v>2</v>
      </c>
      <c r="EQ45" s="62">
        <v>1</v>
      </c>
    </row>
    <row r="46" spans="1:147" s="78" customFormat="1" ht="15" customHeight="1" x14ac:dyDescent="0.25">
      <c r="A46" s="501" t="s">
        <v>2523</v>
      </c>
      <c r="B46" s="59">
        <v>10</v>
      </c>
      <c r="C46" s="79" t="s">
        <v>131</v>
      </c>
      <c r="D46" s="114">
        <v>1994</v>
      </c>
      <c r="E46" s="79" t="s">
        <v>132</v>
      </c>
      <c r="F46" s="79" t="s">
        <v>133</v>
      </c>
      <c r="G46" s="76">
        <v>31</v>
      </c>
      <c r="H46" s="76" t="s">
        <v>134</v>
      </c>
      <c r="I46" s="79" t="s">
        <v>1135</v>
      </c>
      <c r="J46" s="59">
        <v>0</v>
      </c>
      <c r="K46" s="76" t="s">
        <v>3</v>
      </c>
      <c r="L46" s="76" t="s">
        <v>89</v>
      </c>
      <c r="M46" s="77" t="s">
        <v>571</v>
      </c>
      <c r="N46" s="59" t="s">
        <v>29</v>
      </c>
      <c r="O46" s="59" t="s">
        <v>29</v>
      </c>
      <c r="P46" s="59" t="s">
        <v>1973</v>
      </c>
      <c r="Q46" s="108"/>
      <c r="R46" s="77">
        <v>1</v>
      </c>
      <c r="S46" s="77">
        <v>1</v>
      </c>
      <c r="T46" s="77">
        <v>3</v>
      </c>
      <c r="U46" s="77"/>
      <c r="V46" s="77" t="s">
        <v>571</v>
      </c>
      <c r="W46" s="77"/>
      <c r="X46" s="77" t="s">
        <v>833</v>
      </c>
      <c r="Y46" s="82"/>
      <c r="Z46" s="115" t="s">
        <v>538</v>
      </c>
      <c r="AA46" s="62" t="s">
        <v>718</v>
      </c>
      <c r="AB46" s="76" t="s">
        <v>14</v>
      </c>
      <c r="AC46" s="77">
        <v>14</v>
      </c>
      <c r="AD46" s="77">
        <v>4</v>
      </c>
      <c r="AE46" s="77" t="s">
        <v>577</v>
      </c>
      <c r="AF46" s="59">
        <v>10</v>
      </c>
      <c r="AG46" s="59">
        <f t="shared" si="27"/>
        <v>1</v>
      </c>
      <c r="AH46" s="128">
        <f t="shared" si="38"/>
        <v>460</v>
      </c>
      <c r="AI46" s="72">
        <f t="shared" si="37"/>
        <v>2.6627578316815739</v>
      </c>
      <c r="AJ46" s="59" t="s">
        <v>29</v>
      </c>
      <c r="AK46" s="59" t="s">
        <v>29</v>
      </c>
      <c r="AL46" s="60" t="s">
        <v>29</v>
      </c>
      <c r="AM46" s="60" t="s">
        <v>29</v>
      </c>
      <c r="AN46" s="108" t="s">
        <v>28</v>
      </c>
      <c r="AO46" s="76" t="s">
        <v>28</v>
      </c>
      <c r="AP46" s="108"/>
      <c r="AQ46" s="76" t="s">
        <v>135</v>
      </c>
      <c r="AR46" s="108" t="s">
        <v>136</v>
      </c>
      <c r="AS46" s="108"/>
      <c r="AT46" s="178" t="s">
        <v>2411</v>
      </c>
      <c r="AU46" s="270">
        <v>56.7</v>
      </c>
      <c r="AV46" s="11">
        <v>-4</v>
      </c>
      <c r="AW46" s="76"/>
      <c r="AX46" s="277">
        <v>7.333333333333333</v>
      </c>
      <c r="AY46" s="278">
        <v>1141</v>
      </c>
      <c r="AZ46" s="455">
        <f t="shared" si="5"/>
        <v>3.0572856444182146</v>
      </c>
      <c r="BA46" s="187" t="s">
        <v>137</v>
      </c>
      <c r="BB46" s="115" t="s">
        <v>138</v>
      </c>
      <c r="BC46" s="76"/>
      <c r="BD46" s="76" t="s">
        <v>539</v>
      </c>
      <c r="BE46" s="76" t="s">
        <v>540</v>
      </c>
      <c r="BF46" s="79"/>
      <c r="BH46" s="108" t="s">
        <v>1134</v>
      </c>
      <c r="BI46" s="82" t="s">
        <v>547</v>
      </c>
      <c r="BJ46" s="82" t="s">
        <v>8</v>
      </c>
      <c r="BK46" s="116" t="s">
        <v>44</v>
      </c>
      <c r="BL46" s="77"/>
      <c r="BM46" s="77"/>
      <c r="BO46" s="77"/>
      <c r="BP46" s="67" t="s">
        <v>51</v>
      </c>
      <c r="BQ46" s="77" t="s">
        <v>14</v>
      </c>
      <c r="BR46" s="117">
        <v>3</v>
      </c>
      <c r="BS46" s="77" t="s">
        <v>21</v>
      </c>
      <c r="BT46" s="77" t="s">
        <v>9</v>
      </c>
      <c r="BU46" s="118">
        <v>3</v>
      </c>
      <c r="BW46" s="79" t="s">
        <v>26</v>
      </c>
      <c r="BX46" s="76" t="s">
        <v>27</v>
      </c>
      <c r="BY46" s="80">
        <f t="shared" si="33"/>
        <v>5.196152422706632</v>
      </c>
      <c r="BZ46" s="80">
        <f t="shared" si="34"/>
        <v>5.196152422706632</v>
      </c>
      <c r="CA46" s="77" t="s">
        <v>18</v>
      </c>
      <c r="CB46" s="77" t="s">
        <v>571</v>
      </c>
      <c r="CC46" s="77">
        <v>3</v>
      </c>
      <c r="CD46" s="77">
        <v>3</v>
      </c>
      <c r="CF46" s="78" t="s">
        <v>1584</v>
      </c>
      <c r="CG46" s="108">
        <v>3</v>
      </c>
      <c r="CH46" s="77" t="s">
        <v>21</v>
      </c>
      <c r="CI46" s="78">
        <v>3</v>
      </c>
      <c r="CK46" s="77">
        <f t="shared" si="35"/>
        <v>5.196152422706632</v>
      </c>
      <c r="CL46" s="77">
        <f t="shared" si="36"/>
        <v>5.196152422706632</v>
      </c>
      <c r="CM46" s="77">
        <v>3</v>
      </c>
      <c r="CN46" s="77">
        <v>3</v>
      </c>
      <c r="CP46" s="67">
        <f t="shared" si="1"/>
        <v>0</v>
      </c>
      <c r="CQ46" s="67">
        <f t="shared" si="2"/>
        <v>0.8</v>
      </c>
      <c r="CR46" s="67">
        <f t="shared" si="6"/>
        <v>0</v>
      </c>
      <c r="CS46" s="67">
        <f t="shared" si="3"/>
        <v>0.66666666666666663</v>
      </c>
      <c r="CT46" s="59">
        <v>0</v>
      </c>
      <c r="CU46" s="77">
        <v>0</v>
      </c>
      <c r="CV46" s="77" t="s">
        <v>1782</v>
      </c>
      <c r="CW46" s="77">
        <v>0</v>
      </c>
      <c r="CX46" s="76">
        <v>0</v>
      </c>
      <c r="CY46" s="74">
        <v>0</v>
      </c>
      <c r="CZ46" s="102">
        <v>2</v>
      </c>
      <c r="DA46" s="74">
        <v>0</v>
      </c>
      <c r="DB46" s="74">
        <v>0</v>
      </c>
      <c r="DC46" s="74">
        <v>0</v>
      </c>
      <c r="DD46" s="77">
        <v>0</v>
      </c>
      <c r="DE46" s="60">
        <v>0</v>
      </c>
      <c r="DF46" s="60">
        <v>0</v>
      </c>
      <c r="DG46" s="60">
        <v>0</v>
      </c>
      <c r="DH46" s="60">
        <v>0</v>
      </c>
      <c r="DI46" s="60">
        <v>0</v>
      </c>
      <c r="DJ46" s="60">
        <v>0</v>
      </c>
      <c r="DK46" s="60">
        <v>0</v>
      </c>
      <c r="DL46" s="74">
        <v>0</v>
      </c>
      <c r="DM46" s="74">
        <v>0</v>
      </c>
      <c r="DN46" s="74">
        <v>0</v>
      </c>
      <c r="DO46" s="77">
        <v>0</v>
      </c>
      <c r="DP46" s="77">
        <v>0</v>
      </c>
      <c r="DQ46" s="77">
        <v>0</v>
      </c>
      <c r="DR46" s="77">
        <v>0</v>
      </c>
      <c r="DS46" s="77">
        <v>0</v>
      </c>
      <c r="DT46" s="77">
        <v>0</v>
      </c>
      <c r="DU46" s="77">
        <v>0</v>
      </c>
      <c r="DV46" s="77">
        <v>0</v>
      </c>
      <c r="DW46" s="77">
        <v>0</v>
      </c>
      <c r="DX46" s="77">
        <v>0</v>
      </c>
      <c r="DY46" s="77">
        <v>0</v>
      </c>
      <c r="DZ46" s="77">
        <v>0</v>
      </c>
      <c r="EA46" s="77">
        <v>0</v>
      </c>
      <c r="EB46" s="77">
        <v>0</v>
      </c>
      <c r="EC46" s="77">
        <v>0</v>
      </c>
      <c r="ED46" s="77">
        <v>0</v>
      </c>
      <c r="EE46" s="77">
        <v>0</v>
      </c>
      <c r="EF46" s="77">
        <v>0</v>
      </c>
      <c r="EG46" s="77">
        <v>0</v>
      </c>
      <c r="EH46" s="77">
        <v>0</v>
      </c>
      <c r="EI46" s="77">
        <v>0</v>
      </c>
      <c r="EJ46" s="77">
        <v>0</v>
      </c>
      <c r="EK46" s="77">
        <v>1</v>
      </c>
      <c r="EL46" s="77">
        <v>0</v>
      </c>
      <c r="EM46" s="59">
        <v>0</v>
      </c>
      <c r="EN46" s="77">
        <v>0</v>
      </c>
      <c r="EO46" s="77">
        <v>1</v>
      </c>
      <c r="EP46" s="62">
        <v>2</v>
      </c>
      <c r="EQ46" s="62">
        <v>1</v>
      </c>
    </row>
    <row r="47" spans="1:147" s="78" customFormat="1" ht="15" customHeight="1" x14ac:dyDescent="0.25">
      <c r="A47" s="501" t="s">
        <v>2523</v>
      </c>
      <c r="B47" s="59">
        <v>11</v>
      </c>
      <c r="C47" s="79" t="s">
        <v>131</v>
      </c>
      <c r="D47" s="114">
        <v>1994</v>
      </c>
      <c r="E47" s="79" t="s">
        <v>132</v>
      </c>
      <c r="F47" s="79" t="s">
        <v>133</v>
      </c>
      <c r="G47" s="76">
        <v>31</v>
      </c>
      <c r="H47" s="76" t="s">
        <v>134</v>
      </c>
      <c r="I47" s="79" t="s">
        <v>1135</v>
      </c>
      <c r="J47" s="59">
        <v>0</v>
      </c>
      <c r="K47" s="76" t="s">
        <v>3</v>
      </c>
      <c r="L47" s="76" t="s">
        <v>89</v>
      </c>
      <c r="M47" s="77" t="s">
        <v>571</v>
      </c>
      <c r="N47" s="59" t="s">
        <v>29</v>
      </c>
      <c r="O47" s="59" t="s">
        <v>29</v>
      </c>
      <c r="P47" s="59" t="s">
        <v>1973</v>
      </c>
      <c r="Q47" s="108"/>
      <c r="R47" s="77">
        <v>1</v>
      </c>
      <c r="S47" s="77">
        <v>1</v>
      </c>
      <c r="T47" s="77">
        <v>3</v>
      </c>
      <c r="U47" s="77"/>
      <c r="V47" s="77" t="s">
        <v>571</v>
      </c>
      <c r="W47" s="77"/>
      <c r="X47" s="77" t="s">
        <v>833</v>
      </c>
      <c r="Y47" s="82"/>
      <c r="Z47" s="115" t="s">
        <v>538</v>
      </c>
      <c r="AA47" s="62" t="s">
        <v>718</v>
      </c>
      <c r="AB47" s="76" t="s">
        <v>14</v>
      </c>
      <c r="AC47" s="77">
        <v>16</v>
      </c>
      <c r="AD47" s="77">
        <v>0</v>
      </c>
      <c r="AE47" s="77" t="s">
        <v>577</v>
      </c>
      <c r="AF47" s="77">
        <v>16</v>
      </c>
      <c r="AG47" s="59">
        <f t="shared" si="27"/>
        <v>1.2041199826559248</v>
      </c>
      <c r="AH47" s="128">
        <f t="shared" si="38"/>
        <v>736</v>
      </c>
      <c r="AI47" s="72">
        <f t="shared" si="37"/>
        <v>2.8668778143374989</v>
      </c>
      <c r="AJ47" s="59" t="s">
        <v>29</v>
      </c>
      <c r="AK47" s="59" t="s">
        <v>29</v>
      </c>
      <c r="AL47" s="60" t="s">
        <v>29</v>
      </c>
      <c r="AM47" s="60" t="s">
        <v>29</v>
      </c>
      <c r="AN47" s="108" t="s">
        <v>28</v>
      </c>
      <c r="AO47" s="76" t="s">
        <v>28</v>
      </c>
      <c r="AP47" s="108"/>
      <c r="AQ47" s="76" t="s">
        <v>135</v>
      </c>
      <c r="AR47" s="108" t="s">
        <v>136</v>
      </c>
      <c r="AS47" s="108"/>
      <c r="AT47" s="178" t="s">
        <v>2412</v>
      </c>
      <c r="AU47" s="270">
        <v>56.7</v>
      </c>
      <c r="AV47" s="11">
        <v>-4</v>
      </c>
      <c r="AW47" s="76"/>
      <c r="AX47" s="277">
        <v>7.333333333333333</v>
      </c>
      <c r="AY47" s="278">
        <v>1141</v>
      </c>
      <c r="AZ47" s="455">
        <f t="shared" si="5"/>
        <v>3.0572856444182146</v>
      </c>
      <c r="BA47" s="187" t="s">
        <v>137</v>
      </c>
      <c r="BB47" s="115" t="s">
        <v>138</v>
      </c>
      <c r="BC47" s="76"/>
      <c r="BD47" s="76" t="s">
        <v>539</v>
      </c>
      <c r="BE47" s="76" t="s">
        <v>540</v>
      </c>
      <c r="BF47" s="79"/>
      <c r="BH47" s="108" t="s">
        <v>1134</v>
      </c>
      <c r="BI47" s="82" t="s">
        <v>548</v>
      </c>
      <c r="BJ47" s="82" t="s">
        <v>8</v>
      </c>
      <c r="BK47" s="116" t="s">
        <v>44</v>
      </c>
      <c r="BL47" s="77"/>
      <c r="BM47" s="77"/>
      <c r="BO47" s="77"/>
      <c r="BP47" s="67" t="s">
        <v>51</v>
      </c>
      <c r="BQ47" s="77" t="s">
        <v>14</v>
      </c>
      <c r="BR47" s="117">
        <v>7</v>
      </c>
      <c r="BS47" s="77" t="s">
        <v>21</v>
      </c>
      <c r="BT47" s="77" t="s">
        <v>9</v>
      </c>
      <c r="BU47" s="118">
        <v>4</v>
      </c>
      <c r="BW47" s="79" t="s">
        <v>26</v>
      </c>
      <c r="BX47" s="76" t="s">
        <v>27</v>
      </c>
      <c r="BY47" s="80">
        <f t="shared" si="33"/>
        <v>6.9282032302755088</v>
      </c>
      <c r="BZ47" s="80">
        <f t="shared" si="34"/>
        <v>6.9282032302755088</v>
      </c>
      <c r="CA47" s="77" t="s">
        <v>18</v>
      </c>
      <c r="CB47" s="77" t="s">
        <v>571</v>
      </c>
      <c r="CC47" s="77">
        <v>3</v>
      </c>
      <c r="CD47" s="77">
        <v>3</v>
      </c>
      <c r="CF47" s="78" t="s">
        <v>1584</v>
      </c>
      <c r="CG47" s="108">
        <v>7</v>
      </c>
      <c r="CH47" s="77" t="s">
        <v>21</v>
      </c>
      <c r="CI47" s="78">
        <v>3</v>
      </c>
      <c r="CK47" s="77">
        <f t="shared" si="35"/>
        <v>5.196152422706632</v>
      </c>
      <c r="CL47" s="77">
        <f t="shared" si="36"/>
        <v>5.196152422706632</v>
      </c>
      <c r="CM47" s="77">
        <v>3</v>
      </c>
      <c r="CN47" s="77">
        <v>3</v>
      </c>
      <c r="CP47" s="67">
        <f t="shared" si="1"/>
        <v>0</v>
      </c>
      <c r="CQ47" s="67">
        <f t="shared" si="2"/>
        <v>0.8</v>
      </c>
      <c r="CR47" s="67">
        <f t="shared" si="6"/>
        <v>0</v>
      </c>
      <c r="CS47" s="67">
        <f t="shared" si="3"/>
        <v>0.66666666666666663</v>
      </c>
      <c r="CT47" s="59">
        <v>0</v>
      </c>
      <c r="CU47" s="77">
        <v>0</v>
      </c>
      <c r="CV47" s="77" t="s">
        <v>1782</v>
      </c>
      <c r="CW47" s="77">
        <v>0</v>
      </c>
      <c r="CX47" s="76">
        <v>0</v>
      </c>
      <c r="CY47" s="74">
        <v>0</v>
      </c>
      <c r="CZ47" s="102">
        <v>2</v>
      </c>
      <c r="DA47" s="74">
        <v>0</v>
      </c>
      <c r="DB47" s="74">
        <v>0</v>
      </c>
      <c r="DC47" s="74">
        <v>0</v>
      </c>
      <c r="DD47" s="77">
        <v>0</v>
      </c>
      <c r="DE47" s="60">
        <v>0</v>
      </c>
      <c r="DF47" s="60">
        <v>0</v>
      </c>
      <c r="DG47" s="60">
        <v>0</v>
      </c>
      <c r="DH47" s="60">
        <v>0</v>
      </c>
      <c r="DI47" s="60">
        <v>0</v>
      </c>
      <c r="DJ47" s="60">
        <v>0</v>
      </c>
      <c r="DK47" s="60">
        <v>0</v>
      </c>
      <c r="DL47" s="74">
        <v>0</v>
      </c>
      <c r="DM47" s="74">
        <v>0</v>
      </c>
      <c r="DN47" s="74">
        <v>0</v>
      </c>
      <c r="DO47" s="77">
        <v>0</v>
      </c>
      <c r="DP47" s="77">
        <v>0</v>
      </c>
      <c r="DQ47" s="77">
        <v>0</v>
      </c>
      <c r="DR47" s="77">
        <v>0</v>
      </c>
      <c r="DS47" s="77">
        <v>0</v>
      </c>
      <c r="DT47" s="77">
        <v>0</v>
      </c>
      <c r="DU47" s="77">
        <v>0</v>
      </c>
      <c r="DV47" s="77">
        <v>0</v>
      </c>
      <c r="DW47" s="77">
        <v>0</v>
      </c>
      <c r="DX47" s="77">
        <v>0</v>
      </c>
      <c r="DY47" s="77">
        <v>0</v>
      </c>
      <c r="DZ47" s="77">
        <v>0</v>
      </c>
      <c r="EA47" s="77">
        <v>0</v>
      </c>
      <c r="EB47" s="77">
        <v>0</v>
      </c>
      <c r="EC47" s="77">
        <v>0</v>
      </c>
      <c r="ED47" s="77">
        <v>0</v>
      </c>
      <c r="EE47" s="77">
        <v>0</v>
      </c>
      <c r="EF47" s="77">
        <v>0</v>
      </c>
      <c r="EG47" s="77">
        <v>0</v>
      </c>
      <c r="EH47" s="77">
        <v>0</v>
      </c>
      <c r="EI47" s="77">
        <v>0</v>
      </c>
      <c r="EJ47" s="77">
        <v>0</v>
      </c>
      <c r="EK47" s="77">
        <v>1</v>
      </c>
      <c r="EL47" s="77">
        <v>0</v>
      </c>
      <c r="EM47" s="59">
        <v>0</v>
      </c>
      <c r="EN47" s="77">
        <v>0</v>
      </c>
      <c r="EO47" s="77">
        <v>1</v>
      </c>
      <c r="EP47" s="62">
        <v>2</v>
      </c>
      <c r="EQ47" s="62">
        <v>1</v>
      </c>
    </row>
    <row r="48" spans="1:147" s="79" customFormat="1" ht="15" customHeight="1" x14ac:dyDescent="0.25">
      <c r="A48" s="501" t="s">
        <v>2523</v>
      </c>
      <c r="B48" s="59">
        <v>12</v>
      </c>
      <c r="C48" s="79" t="s">
        <v>131</v>
      </c>
      <c r="D48" s="114">
        <v>1994</v>
      </c>
      <c r="E48" s="79" t="s">
        <v>132</v>
      </c>
      <c r="F48" s="79" t="s">
        <v>133</v>
      </c>
      <c r="G48" s="76">
        <v>31</v>
      </c>
      <c r="H48" s="76" t="s">
        <v>134</v>
      </c>
      <c r="I48" s="79" t="s">
        <v>1135</v>
      </c>
      <c r="J48" s="59">
        <v>0</v>
      </c>
      <c r="K48" s="76" t="s">
        <v>3</v>
      </c>
      <c r="L48" s="76" t="s">
        <v>89</v>
      </c>
      <c r="M48" s="77" t="s">
        <v>571</v>
      </c>
      <c r="N48" s="59" t="s">
        <v>29</v>
      </c>
      <c r="O48" s="59" t="s">
        <v>29</v>
      </c>
      <c r="P48" s="59" t="s">
        <v>1973</v>
      </c>
      <c r="Q48" s="108"/>
      <c r="R48" s="77">
        <v>1</v>
      </c>
      <c r="S48" s="77">
        <v>1</v>
      </c>
      <c r="T48" s="77">
        <v>3</v>
      </c>
      <c r="U48" s="77"/>
      <c r="V48" s="77" t="s">
        <v>571</v>
      </c>
      <c r="W48" s="77"/>
      <c r="X48" s="77" t="s">
        <v>833</v>
      </c>
      <c r="Y48" s="82"/>
      <c r="Z48" s="115" t="s">
        <v>538</v>
      </c>
      <c r="AA48" s="62" t="s">
        <v>718</v>
      </c>
      <c r="AB48" s="76" t="s">
        <v>14</v>
      </c>
      <c r="AC48" s="77">
        <v>11</v>
      </c>
      <c r="AD48" s="77">
        <v>0</v>
      </c>
      <c r="AE48" s="77" t="s">
        <v>577</v>
      </c>
      <c r="AF48" s="77">
        <v>11</v>
      </c>
      <c r="AG48" s="59">
        <f t="shared" si="27"/>
        <v>1.0413926851582251</v>
      </c>
      <c r="AH48" s="128">
        <f t="shared" si="38"/>
        <v>506</v>
      </c>
      <c r="AI48" s="72">
        <f t="shared" si="37"/>
        <v>2.7041505168397992</v>
      </c>
      <c r="AJ48" s="59" t="s">
        <v>29</v>
      </c>
      <c r="AK48" s="59" t="s">
        <v>29</v>
      </c>
      <c r="AL48" s="60" t="s">
        <v>29</v>
      </c>
      <c r="AM48" s="60" t="s">
        <v>29</v>
      </c>
      <c r="AN48" s="108" t="s">
        <v>28</v>
      </c>
      <c r="AO48" s="76" t="s">
        <v>28</v>
      </c>
      <c r="AP48" s="108"/>
      <c r="AQ48" s="76" t="s">
        <v>135</v>
      </c>
      <c r="AR48" s="108" t="s">
        <v>136</v>
      </c>
      <c r="AS48" s="108"/>
      <c r="AT48" s="178" t="s">
        <v>2406</v>
      </c>
      <c r="AU48" s="270">
        <v>56.7</v>
      </c>
      <c r="AV48" s="11">
        <v>-4</v>
      </c>
      <c r="AW48" s="76"/>
      <c r="AX48" s="277">
        <v>7.333333333333333</v>
      </c>
      <c r="AY48" s="278">
        <v>1141</v>
      </c>
      <c r="AZ48" s="455">
        <f t="shared" si="5"/>
        <v>3.0572856444182146</v>
      </c>
      <c r="BA48" s="187" t="s">
        <v>137</v>
      </c>
      <c r="BB48" s="115" t="s">
        <v>138</v>
      </c>
      <c r="BC48" s="76"/>
      <c r="BD48" s="76" t="s">
        <v>539</v>
      </c>
      <c r="BE48" s="76" t="s">
        <v>540</v>
      </c>
      <c r="BG48" s="78"/>
      <c r="BH48" s="108" t="s">
        <v>1134</v>
      </c>
      <c r="BI48" s="78" t="s">
        <v>541</v>
      </c>
      <c r="BJ48" s="82" t="s">
        <v>8</v>
      </c>
      <c r="BK48" s="116" t="s">
        <v>986</v>
      </c>
      <c r="BL48" s="76"/>
      <c r="BM48" s="76"/>
      <c r="BN48" s="78"/>
      <c r="BO48" s="77"/>
      <c r="BP48" s="67" t="s">
        <v>51</v>
      </c>
      <c r="BQ48" s="77" t="s">
        <v>14</v>
      </c>
      <c r="BR48" s="117">
        <v>37</v>
      </c>
      <c r="BS48" s="77" t="s">
        <v>21</v>
      </c>
      <c r="BT48" s="77" t="s">
        <v>9</v>
      </c>
      <c r="BU48" s="118">
        <v>15</v>
      </c>
      <c r="BV48" s="78"/>
      <c r="BW48" s="79" t="s">
        <v>26</v>
      </c>
      <c r="BX48" s="76" t="s">
        <v>27</v>
      </c>
      <c r="BY48" s="80">
        <f t="shared" si="33"/>
        <v>25.980762113533157</v>
      </c>
      <c r="BZ48" s="80">
        <f t="shared" si="34"/>
        <v>25.980762113533157</v>
      </c>
      <c r="CA48" s="77" t="s">
        <v>18</v>
      </c>
      <c r="CB48" s="77" t="s">
        <v>571</v>
      </c>
      <c r="CC48" s="77">
        <v>3</v>
      </c>
      <c r="CD48" s="77">
        <v>3</v>
      </c>
      <c r="CE48" s="78"/>
      <c r="CF48" s="78" t="s">
        <v>1584</v>
      </c>
      <c r="CG48" s="108">
        <v>43</v>
      </c>
      <c r="CH48" s="77" t="s">
        <v>21</v>
      </c>
      <c r="CI48" s="78">
        <v>17</v>
      </c>
      <c r="CJ48" s="78"/>
      <c r="CK48" s="77">
        <f t="shared" si="35"/>
        <v>29.444863728670914</v>
      </c>
      <c r="CL48" s="77">
        <f t="shared" si="36"/>
        <v>29.444863728670914</v>
      </c>
      <c r="CM48" s="77">
        <v>3</v>
      </c>
      <c r="CN48" s="77">
        <v>3</v>
      </c>
      <c r="CO48" s="78"/>
      <c r="CP48" s="67">
        <f t="shared" si="1"/>
        <v>-0.21608472181968591</v>
      </c>
      <c r="CQ48" s="67">
        <f t="shared" si="2"/>
        <v>0.8</v>
      </c>
      <c r="CR48" s="67">
        <f t="shared" si="6"/>
        <v>-0.17286777745574874</v>
      </c>
      <c r="CS48" s="67">
        <f t="shared" si="3"/>
        <v>0.66915693904020745</v>
      </c>
      <c r="CT48" s="59">
        <v>0</v>
      </c>
      <c r="CU48" s="77">
        <v>0</v>
      </c>
      <c r="CV48" s="77" t="s">
        <v>1782</v>
      </c>
      <c r="CW48" s="76">
        <v>0</v>
      </c>
      <c r="CX48" s="76">
        <v>0</v>
      </c>
      <c r="CY48" s="74">
        <v>0</v>
      </c>
      <c r="CZ48" s="102">
        <v>2</v>
      </c>
      <c r="DA48" s="74">
        <v>0</v>
      </c>
      <c r="DB48" s="74">
        <v>0</v>
      </c>
      <c r="DC48" s="74">
        <v>0</v>
      </c>
      <c r="DD48" s="77">
        <v>0</v>
      </c>
      <c r="DE48" s="60">
        <v>0</v>
      </c>
      <c r="DF48" s="60">
        <v>0</v>
      </c>
      <c r="DG48" s="60">
        <v>0</v>
      </c>
      <c r="DH48" s="60">
        <v>0</v>
      </c>
      <c r="DI48" s="60">
        <v>0</v>
      </c>
      <c r="DJ48" s="60">
        <v>0</v>
      </c>
      <c r="DK48" s="60">
        <v>0</v>
      </c>
      <c r="DL48" s="74">
        <v>0</v>
      </c>
      <c r="DM48" s="74">
        <v>0</v>
      </c>
      <c r="DN48" s="74">
        <v>0</v>
      </c>
      <c r="DO48" s="76">
        <v>0</v>
      </c>
      <c r="DP48" s="76">
        <v>0</v>
      </c>
      <c r="DQ48" s="76">
        <v>0</v>
      </c>
      <c r="DR48" s="76">
        <v>0</v>
      </c>
      <c r="DS48" s="76">
        <v>0</v>
      </c>
      <c r="DT48" s="76">
        <v>0</v>
      </c>
      <c r="DU48" s="76">
        <v>0</v>
      </c>
      <c r="DV48" s="76">
        <v>0</v>
      </c>
      <c r="DW48" s="76">
        <v>0</v>
      </c>
      <c r="DX48" s="76">
        <v>0</v>
      </c>
      <c r="DY48" s="76">
        <v>0</v>
      </c>
      <c r="DZ48" s="76">
        <v>0</v>
      </c>
      <c r="EA48" s="76">
        <v>0</v>
      </c>
      <c r="EB48" s="76">
        <v>0</v>
      </c>
      <c r="EC48" s="76">
        <v>0</v>
      </c>
      <c r="ED48" s="76">
        <v>0</v>
      </c>
      <c r="EE48" s="77">
        <v>1</v>
      </c>
      <c r="EF48" s="76">
        <v>0</v>
      </c>
      <c r="EG48" s="76">
        <v>0</v>
      </c>
      <c r="EH48" s="76">
        <v>0</v>
      </c>
      <c r="EI48" s="76">
        <v>0</v>
      </c>
      <c r="EJ48" s="76">
        <v>0</v>
      </c>
      <c r="EK48" s="76">
        <v>0</v>
      </c>
      <c r="EL48" s="76">
        <v>0</v>
      </c>
      <c r="EM48" s="59">
        <v>0</v>
      </c>
      <c r="EN48" s="76">
        <v>0</v>
      </c>
      <c r="EO48" s="77">
        <v>1</v>
      </c>
      <c r="EP48" s="62">
        <v>2</v>
      </c>
      <c r="EQ48" s="62">
        <v>1</v>
      </c>
    </row>
    <row r="49" spans="1:147" s="78" customFormat="1" ht="15" customHeight="1" x14ac:dyDescent="0.25">
      <c r="A49" s="501" t="s">
        <v>2523</v>
      </c>
      <c r="B49" s="59">
        <v>13</v>
      </c>
      <c r="C49" s="79" t="s">
        <v>131</v>
      </c>
      <c r="D49" s="114">
        <v>1994</v>
      </c>
      <c r="E49" s="79" t="s">
        <v>132</v>
      </c>
      <c r="F49" s="79" t="s">
        <v>133</v>
      </c>
      <c r="G49" s="76">
        <v>31</v>
      </c>
      <c r="H49" s="76" t="s">
        <v>134</v>
      </c>
      <c r="I49" s="79" t="s">
        <v>1135</v>
      </c>
      <c r="J49" s="59">
        <v>0</v>
      </c>
      <c r="K49" s="76" t="s">
        <v>3</v>
      </c>
      <c r="L49" s="76" t="s">
        <v>89</v>
      </c>
      <c r="M49" s="77" t="s">
        <v>571</v>
      </c>
      <c r="N49" s="59" t="s">
        <v>29</v>
      </c>
      <c r="O49" s="59" t="s">
        <v>29</v>
      </c>
      <c r="P49" s="59" t="s">
        <v>1973</v>
      </c>
      <c r="Q49" s="108"/>
      <c r="R49" s="77">
        <v>1</v>
      </c>
      <c r="S49" s="77">
        <v>1</v>
      </c>
      <c r="T49" s="77">
        <v>3</v>
      </c>
      <c r="U49" s="77"/>
      <c r="V49" s="77" t="s">
        <v>571</v>
      </c>
      <c r="W49" s="77"/>
      <c r="X49" s="77" t="s">
        <v>833</v>
      </c>
      <c r="Y49" s="82"/>
      <c r="Z49" s="115" t="s">
        <v>538</v>
      </c>
      <c r="AA49" s="62" t="s">
        <v>718</v>
      </c>
      <c r="AB49" s="76" t="s">
        <v>14</v>
      </c>
      <c r="AC49" s="77">
        <v>15</v>
      </c>
      <c r="AD49" s="77">
        <v>0</v>
      </c>
      <c r="AE49" s="77" t="s">
        <v>577</v>
      </c>
      <c r="AF49" s="77">
        <v>15</v>
      </c>
      <c r="AG49" s="59">
        <f t="shared" si="27"/>
        <v>1.1760912590556813</v>
      </c>
      <c r="AH49" s="128">
        <f t="shared" si="38"/>
        <v>690</v>
      </c>
      <c r="AI49" s="72">
        <f t="shared" si="37"/>
        <v>2.8388490907372552</v>
      </c>
      <c r="AJ49" s="59" t="s">
        <v>29</v>
      </c>
      <c r="AK49" s="59" t="s">
        <v>29</v>
      </c>
      <c r="AL49" s="60" t="s">
        <v>29</v>
      </c>
      <c r="AM49" s="60" t="s">
        <v>29</v>
      </c>
      <c r="AN49" s="108" t="s">
        <v>28</v>
      </c>
      <c r="AO49" s="76" t="s">
        <v>28</v>
      </c>
      <c r="AP49" s="108"/>
      <c r="AQ49" s="76" t="s">
        <v>135</v>
      </c>
      <c r="AR49" s="108" t="s">
        <v>136</v>
      </c>
      <c r="AS49" s="108"/>
      <c r="AT49" s="178" t="s">
        <v>2408</v>
      </c>
      <c r="AU49" s="270">
        <v>56.7</v>
      </c>
      <c r="AV49" s="11">
        <v>-4</v>
      </c>
      <c r="AW49" s="76"/>
      <c r="AX49" s="277">
        <v>7.333333333333333</v>
      </c>
      <c r="AY49" s="278">
        <v>1141</v>
      </c>
      <c r="AZ49" s="455">
        <f t="shared" si="5"/>
        <v>3.0572856444182146</v>
      </c>
      <c r="BA49" s="187" t="s">
        <v>137</v>
      </c>
      <c r="BB49" s="115" t="s">
        <v>138</v>
      </c>
      <c r="BC49" s="76"/>
      <c r="BD49" s="76" t="s">
        <v>539</v>
      </c>
      <c r="BE49" s="76" t="s">
        <v>540</v>
      </c>
      <c r="BF49" s="79"/>
      <c r="BH49" s="108" t="s">
        <v>1134</v>
      </c>
      <c r="BI49" s="78" t="s">
        <v>543</v>
      </c>
      <c r="BJ49" s="82" t="s">
        <v>8</v>
      </c>
      <c r="BK49" s="116" t="s">
        <v>986</v>
      </c>
      <c r="BL49" s="77"/>
      <c r="BM49" s="77"/>
      <c r="BO49" s="77"/>
      <c r="BP49" s="67" t="s">
        <v>51</v>
      </c>
      <c r="BQ49" s="77" t="s">
        <v>14</v>
      </c>
      <c r="BR49" s="117">
        <v>20</v>
      </c>
      <c r="BS49" s="77" t="s">
        <v>21</v>
      </c>
      <c r="BT49" s="77" t="s">
        <v>9</v>
      </c>
      <c r="BU49" s="118">
        <v>10</v>
      </c>
      <c r="BW49" s="79" t="s">
        <v>26</v>
      </c>
      <c r="BX49" s="76" t="s">
        <v>27</v>
      </c>
      <c r="BY49" s="80">
        <f t="shared" si="33"/>
        <v>17.320508075688771</v>
      </c>
      <c r="BZ49" s="80">
        <f t="shared" si="34"/>
        <v>17.320508075688771</v>
      </c>
      <c r="CA49" s="77" t="s">
        <v>18</v>
      </c>
      <c r="CB49" s="77" t="s">
        <v>571</v>
      </c>
      <c r="CC49" s="77">
        <v>3</v>
      </c>
      <c r="CD49" s="77">
        <v>3</v>
      </c>
      <c r="CF49" s="78" t="s">
        <v>1584</v>
      </c>
      <c r="CG49" s="108">
        <v>52</v>
      </c>
      <c r="CH49" s="77" t="s">
        <v>21</v>
      </c>
      <c r="CI49" s="78">
        <v>7</v>
      </c>
      <c r="CK49" s="77">
        <f t="shared" si="35"/>
        <v>12.124355652982141</v>
      </c>
      <c r="CL49" s="77">
        <f t="shared" si="36"/>
        <v>12.124355652982141</v>
      </c>
      <c r="CM49" s="77">
        <v>3</v>
      </c>
      <c r="CN49" s="77">
        <v>3</v>
      </c>
      <c r="CP49" s="67">
        <f t="shared" si="1"/>
        <v>-2.1404801986900837</v>
      </c>
      <c r="CQ49" s="67">
        <f t="shared" si="2"/>
        <v>0.8</v>
      </c>
      <c r="CR49" s="67">
        <f t="shared" si="6"/>
        <v>-1.712384158952067</v>
      </c>
      <c r="CS49" s="67">
        <f t="shared" si="3"/>
        <v>0.91102162565249811</v>
      </c>
      <c r="CT49" s="59">
        <v>0</v>
      </c>
      <c r="CU49" s="77">
        <v>0</v>
      </c>
      <c r="CV49" s="77" t="s">
        <v>1782</v>
      </c>
      <c r="CW49" s="77">
        <v>0</v>
      </c>
      <c r="CX49" s="76">
        <v>0</v>
      </c>
      <c r="CY49" s="74">
        <v>0</v>
      </c>
      <c r="CZ49" s="102">
        <v>2</v>
      </c>
      <c r="DA49" s="74">
        <v>0</v>
      </c>
      <c r="DB49" s="74">
        <v>0</v>
      </c>
      <c r="DC49" s="74">
        <v>0</v>
      </c>
      <c r="DD49" s="77">
        <v>0</v>
      </c>
      <c r="DE49" s="60">
        <v>0</v>
      </c>
      <c r="DF49" s="60">
        <v>0</v>
      </c>
      <c r="DG49" s="60">
        <v>0</v>
      </c>
      <c r="DH49" s="60">
        <v>0</v>
      </c>
      <c r="DI49" s="60">
        <v>0</v>
      </c>
      <c r="DJ49" s="60">
        <v>0</v>
      </c>
      <c r="DK49" s="60">
        <v>0</v>
      </c>
      <c r="DL49" s="74">
        <v>0</v>
      </c>
      <c r="DM49" s="74">
        <v>0</v>
      </c>
      <c r="DN49" s="74">
        <v>0</v>
      </c>
      <c r="DO49" s="77">
        <v>0</v>
      </c>
      <c r="DP49" s="77">
        <v>0</v>
      </c>
      <c r="DQ49" s="77">
        <v>0</v>
      </c>
      <c r="DR49" s="77">
        <v>0</v>
      </c>
      <c r="DS49" s="77">
        <v>0</v>
      </c>
      <c r="DT49" s="77">
        <v>0</v>
      </c>
      <c r="DU49" s="77">
        <v>0</v>
      </c>
      <c r="DV49" s="77">
        <v>0</v>
      </c>
      <c r="DW49" s="77">
        <v>0</v>
      </c>
      <c r="DX49" s="77">
        <v>0</v>
      </c>
      <c r="DY49" s="77">
        <v>0</v>
      </c>
      <c r="DZ49" s="77">
        <v>0</v>
      </c>
      <c r="EA49" s="77">
        <v>0</v>
      </c>
      <c r="EB49" s="77">
        <v>0</v>
      </c>
      <c r="EC49" s="77">
        <v>0</v>
      </c>
      <c r="ED49" s="77">
        <v>0</v>
      </c>
      <c r="EE49" s="77">
        <v>1</v>
      </c>
      <c r="EF49" s="77">
        <v>0</v>
      </c>
      <c r="EG49" s="77">
        <v>0</v>
      </c>
      <c r="EH49" s="77">
        <v>0</v>
      </c>
      <c r="EI49" s="77">
        <v>0</v>
      </c>
      <c r="EJ49" s="77">
        <v>0</v>
      </c>
      <c r="EK49" s="77">
        <v>0</v>
      </c>
      <c r="EL49" s="77">
        <v>0</v>
      </c>
      <c r="EM49" s="59">
        <v>0</v>
      </c>
      <c r="EN49" s="77">
        <v>0</v>
      </c>
      <c r="EO49" s="77">
        <v>1</v>
      </c>
      <c r="EP49" s="62">
        <v>2</v>
      </c>
      <c r="EQ49" s="62">
        <v>1</v>
      </c>
    </row>
    <row r="50" spans="1:147" s="78" customFormat="1" ht="15" customHeight="1" x14ac:dyDescent="0.25">
      <c r="A50" s="501" t="s">
        <v>2523</v>
      </c>
      <c r="B50" s="59">
        <v>14</v>
      </c>
      <c r="C50" s="79" t="s">
        <v>131</v>
      </c>
      <c r="D50" s="114">
        <v>1994</v>
      </c>
      <c r="E50" s="79" t="s">
        <v>132</v>
      </c>
      <c r="F50" s="79" t="s">
        <v>133</v>
      </c>
      <c r="G50" s="76">
        <v>31</v>
      </c>
      <c r="H50" s="76" t="s">
        <v>134</v>
      </c>
      <c r="I50" s="79" t="s">
        <v>1135</v>
      </c>
      <c r="J50" s="59">
        <v>0</v>
      </c>
      <c r="K50" s="76" t="s">
        <v>3</v>
      </c>
      <c r="L50" s="76" t="s">
        <v>89</v>
      </c>
      <c r="M50" s="77" t="s">
        <v>571</v>
      </c>
      <c r="N50" s="59" t="s">
        <v>29</v>
      </c>
      <c r="O50" s="59" t="s">
        <v>29</v>
      </c>
      <c r="P50" s="59" t="s">
        <v>1973</v>
      </c>
      <c r="Q50" s="108"/>
      <c r="R50" s="77">
        <v>1</v>
      </c>
      <c r="S50" s="77">
        <v>1</v>
      </c>
      <c r="T50" s="77">
        <v>3</v>
      </c>
      <c r="U50" s="77"/>
      <c r="V50" s="77" t="s">
        <v>571</v>
      </c>
      <c r="W50" s="77"/>
      <c r="X50" s="77" t="s">
        <v>833</v>
      </c>
      <c r="Y50" s="82"/>
      <c r="Z50" s="115" t="s">
        <v>538</v>
      </c>
      <c r="AA50" s="62" t="s">
        <v>718</v>
      </c>
      <c r="AB50" s="76" t="s">
        <v>14</v>
      </c>
      <c r="AC50" s="77">
        <v>15</v>
      </c>
      <c r="AD50" s="77">
        <v>0</v>
      </c>
      <c r="AE50" s="77" t="s">
        <v>577</v>
      </c>
      <c r="AF50" s="77">
        <v>15</v>
      </c>
      <c r="AG50" s="59">
        <f t="shared" si="27"/>
        <v>1.1760912590556813</v>
      </c>
      <c r="AH50" s="128">
        <f t="shared" si="38"/>
        <v>690</v>
      </c>
      <c r="AI50" s="72">
        <f t="shared" si="37"/>
        <v>2.8388490907372552</v>
      </c>
      <c r="AJ50" s="59" t="s">
        <v>29</v>
      </c>
      <c r="AK50" s="59" t="s">
        <v>29</v>
      </c>
      <c r="AL50" s="60" t="s">
        <v>29</v>
      </c>
      <c r="AM50" s="60" t="s">
        <v>29</v>
      </c>
      <c r="AN50" s="108" t="s">
        <v>28</v>
      </c>
      <c r="AO50" s="76" t="s">
        <v>28</v>
      </c>
      <c r="AP50" s="108"/>
      <c r="AQ50" s="76" t="s">
        <v>135</v>
      </c>
      <c r="AR50" s="108" t="s">
        <v>136</v>
      </c>
      <c r="AS50" s="108"/>
      <c r="AT50" s="178" t="s">
        <v>2409</v>
      </c>
      <c r="AU50" s="270">
        <v>56.7</v>
      </c>
      <c r="AV50" s="11">
        <v>-4</v>
      </c>
      <c r="AW50" s="76"/>
      <c r="AX50" s="277">
        <v>7.333333333333333</v>
      </c>
      <c r="AY50" s="278">
        <v>1141</v>
      </c>
      <c r="AZ50" s="455">
        <f t="shared" si="5"/>
        <v>3.0572856444182146</v>
      </c>
      <c r="BA50" s="187" t="s">
        <v>137</v>
      </c>
      <c r="BB50" s="115" t="s">
        <v>138</v>
      </c>
      <c r="BC50" s="76"/>
      <c r="BD50" s="76" t="s">
        <v>539</v>
      </c>
      <c r="BE50" s="76" t="s">
        <v>540</v>
      </c>
      <c r="BF50" s="79"/>
      <c r="BH50" s="108" t="s">
        <v>1134</v>
      </c>
      <c r="BI50" s="78" t="s">
        <v>544</v>
      </c>
      <c r="BJ50" s="82" t="s">
        <v>8</v>
      </c>
      <c r="BK50" s="116" t="s">
        <v>986</v>
      </c>
      <c r="BL50" s="77"/>
      <c r="BM50" s="77"/>
      <c r="BO50" s="77"/>
      <c r="BP50" s="67" t="s">
        <v>51</v>
      </c>
      <c r="BQ50" s="77" t="s">
        <v>14</v>
      </c>
      <c r="BR50" s="117">
        <v>0</v>
      </c>
      <c r="BS50" s="77" t="s">
        <v>21</v>
      </c>
      <c r="BT50" s="77" t="s">
        <v>9</v>
      </c>
      <c r="BU50" s="118">
        <v>0</v>
      </c>
      <c r="BW50" s="79" t="s">
        <v>26</v>
      </c>
      <c r="BX50" s="76" t="s">
        <v>27</v>
      </c>
      <c r="BY50" s="80">
        <f t="shared" si="33"/>
        <v>0</v>
      </c>
      <c r="BZ50" s="80">
        <f t="shared" si="34"/>
        <v>0</v>
      </c>
      <c r="CA50" s="77" t="s">
        <v>18</v>
      </c>
      <c r="CB50" s="77" t="s">
        <v>571</v>
      </c>
      <c r="CC50" s="77">
        <v>3</v>
      </c>
      <c r="CD50" s="77">
        <v>3</v>
      </c>
      <c r="CF50" s="78" t="s">
        <v>1584</v>
      </c>
      <c r="CG50" s="108">
        <v>33</v>
      </c>
      <c r="CH50" s="77" t="s">
        <v>21</v>
      </c>
      <c r="CI50" s="78">
        <v>6</v>
      </c>
      <c r="CK50" s="77">
        <f t="shared" si="35"/>
        <v>10.392304845413264</v>
      </c>
      <c r="CL50" s="77">
        <f t="shared" si="36"/>
        <v>10.392304845413264</v>
      </c>
      <c r="CM50" s="77">
        <v>3</v>
      </c>
      <c r="CN50" s="77">
        <v>3</v>
      </c>
      <c r="CP50" s="67">
        <f t="shared" si="1"/>
        <v>-4.4907311951024926</v>
      </c>
      <c r="CQ50" s="67">
        <f t="shared" si="2"/>
        <v>0.8</v>
      </c>
      <c r="CR50" s="67">
        <f t="shared" si="6"/>
        <v>-3.5925849560819945</v>
      </c>
      <c r="CS50" s="67">
        <f t="shared" si="3"/>
        <v>1.7422222222222223</v>
      </c>
      <c r="CT50" s="59">
        <v>0</v>
      </c>
      <c r="CU50" s="77">
        <v>0</v>
      </c>
      <c r="CV50" s="77" t="s">
        <v>1782</v>
      </c>
      <c r="CW50" s="77">
        <v>0</v>
      </c>
      <c r="CX50" s="76">
        <v>0</v>
      </c>
      <c r="CY50" s="74">
        <v>0</v>
      </c>
      <c r="CZ50" s="102">
        <v>2</v>
      </c>
      <c r="DA50" s="74">
        <v>0</v>
      </c>
      <c r="DB50" s="74">
        <v>0</v>
      </c>
      <c r="DC50" s="74">
        <v>0</v>
      </c>
      <c r="DD50" s="77">
        <v>0</v>
      </c>
      <c r="DE50" s="60">
        <v>0</v>
      </c>
      <c r="DF50" s="60">
        <v>0</v>
      </c>
      <c r="DG50" s="60">
        <v>0</v>
      </c>
      <c r="DH50" s="60">
        <v>0</v>
      </c>
      <c r="DI50" s="60">
        <v>0</v>
      </c>
      <c r="DJ50" s="60">
        <v>0</v>
      </c>
      <c r="DK50" s="60">
        <v>0</v>
      </c>
      <c r="DL50" s="74">
        <v>0</v>
      </c>
      <c r="DM50" s="74">
        <v>0</v>
      </c>
      <c r="DN50" s="74">
        <v>0</v>
      </c>
      <c r="DO50" s="77">
        <v>0</v>
      </c>
      <c r="DP50" s="77">
        <v>0</v>
      </c>
      <c r="DQ50" s="77">
        <v>0</v>
      </c>
      <c r="DR50" s="77">
        <v>0</v>
      </c>
      <c r="DS50" s="77">
        <v>0</v>
      </c>
      <c r="DT50" s="77">
        <v>0</v>
      </c>
      <c r="DU50" s="77">
        <v>0</v>
      </c>
      <c r="DV50" s="77">
        <v>0</v>
      </c>
      <c r="DW50" s="77">
        <v>0</v>
      </c>
      <c r="DX50" s="77">
        <v>0</v>
      </c>
      <c r="DY50" s="77">
        <v>0</v>
      </c>
      <c r="DZ50" s="77">
        <v>0</v>
      </c>
      <c r="EA50" s="77">
        <v>0</v>
      </c>
      <c r="EB50" s="77">
        <v>0</v>
      </c>
      <c r="EC50" s="77">
        <v>0</v>
      </c>
      <c r="ED50" s="77">
        <v>0</v>
      </c>
      <c r="EE50" s="77">
        <v>1</v>
      </c>
      <c r="EF50" s="77">
        <v>0</v>
      </c>
      <c r="EG50" s="77">
        <v>0</v>
      </c>
      <c r="EH50" s="77">
        <v>0</v>
      </c>
      <c r="EI50" s="77">
        <v>0</v>
      </c>
      <c r="EJ50" s="77">
        <v>0</v>
      </c>
      <c r="EK50" s="77">
        <v>0</v>
      </c>
      <c r="EL50" s="77">
        <v>0</v>
      </c>
      <c r="EM50" s="59">
        <v>0</v>
      </c>
      <c r="EN50" s="77">
        <v>0</v>
      </c>
      <c r="EO50" s="77">
        <v>1</v>
      </c>
      <c r="EP50" s="62">
        <v>2</v>
      </c>
      <c r="EQ50" s="62">
        <v>1</v>
      </c>
    </row>
    <row r="51" spans="1:147" s="78" customFormat="1" ht="15" customHeight="1" x14ac:dyDescent="0.25">
      <c r="A51" s="501" t="s">
        <v>2523</v>
      </c>
      <c r="B51" s="59">
        <v>15</v>
      </c>
      <c r="C51" s="79" t="s">
        <v>131</v>
      </c>
      <c r="D51" s="114">
        <v>1994</v>
      </c>
      <c r="E51" s="79" t="s">
        <v>132</v>
      </c>
      <c r="F51" s="79" t="s">
        <v>133</v>
      </c>
      <c r="G51" s="76">
        <v>31</v>
      </c>
      <c r="H51" s="76" t="s">
        <v>134</v>
      </c>
      <c r="I51" s="79" t="s">
        <v>1135</v>
      </c>
      <c r="J51" s="59">
        <v>0</v>
      </c>
      <c r="K51" s="76" t="s">
        <v>3</v>
      </c>
      <c r="L51" s="76" t="s">
        <v>89</v>
      </c>
      <c r="M51" s="77" t="s">
        <v>571</v>
      </c>
      <c r="N51" s="59" t="s">
        <v>29</v>
      </c>
      <c r="O51" s="59" t="s">
        <v>29</v>
      </c>
      <c r="P51" s="59" t="s">
        <v>1973</v>
      </c>
      <c r="Q51" s="108"/>
      <c r="R51" s="77">
        <v>1</v>
      </c>
      <c r="S51" s="77">
        <v>1</v>
      </c>
      <c r="T51" s="77">
        <v>3</v>
      </c>
      <c r="U51" s="77"/>
      <c r="V51" s="77" t="s">
        <v>571</v>
      </c>
      <c r="W51" s="77"/>
      <c r="X51" s="77" t="s">
        <v>833</v>
      </c>
      <c r="Y51" s="82"/>
      <c r="Z51" s="115" t="s">
        <v>538</v>
      </c>
      <c r="AA51" s="62" t="s">
        <v>718</v>
      </c>
      <c r="AB51" s="76" t="s">
        <v>14</v>
      </c>
      <c r="AC51" s="77">
        <v>11</v>
      </c>
      <c r="AD51" s="77">
        <v>3</v>
      </c>
      <c r="AE51" s="77" t="s">
        <v>577</v>
      </c>
      <c r="AF51" s="59">
        <v>8</v>
      </c>
      <c r="AG51" s="59">
        <f t="shared" si="27"/>
        <v>0.90308998699194354</v>
      </c>
      <c r="AH51" s="128">
        <f t="shared" si="38"/>
        <v>368</v>
      </c>
      <c r="AI51" s="72">
        <f t="shared" si="37"/>
        <v>2.5658478186735176</v>
      </c>
      <c r="AJ51" s="59" t="s">
        <v>29</v>
      </c>
      <c r="AK51" s="59" t="s">
        <v>29</v>
      </c>
      <c r="AL51" s="60" t="s">
        <v>29</v>
      </c>
      <c r="AM51" s="60" t="s">
        <v>29</v>
      </c>
      <c r="AN51" s="108" t="s">
        <v>28</v>
      </c>
      <c r="AO51" s="76" t="s">
        <v>28</v>
      </c>
      <c r="AP51" s="108"/>
      <c r="AQ51" s="76" t="s">
        <v>135</v>
      </c>
      <c r="AR51" s="108" t="s">
        <v>136</v>
      </c>
      <c r="AS51" s="108"/>
      <c r="AT51" s="178" t="s">
        <v>2410</v>
      </c>
      <c r="AU51" s="270">
        <v>56.7</v>
      </c>
      <c r="AV51" s="11">
        <v>-4</v>
      </c>
      <c r="AW51" s="76"/>
      <c r="AX51" s="277">
        <v>7.333333333333333</v>
      </c>
      <c r="AY51" s="278">
        <v>1141</v>
      </c>
      <c r="AZ51" s="455">
        <f t="shared" si="5"/>
        <v>3.0572856444182146</v>
      </c>
      <c r="BA51" s="187" t="s">
        <v>137</v>
      </c>
      <c r="BB51" s="115" t="s">
        <v>138</v>
      </c>
      <c r="BC51" s="76"/>
      <c r="BD51" s="76" t="s">
        <v>539</v>
      </c>
      <c r="BE51" s="76" t="s">
        <v>540</v>
      </c>
      <c r="BF51" s="79"/>
      <c r="BH51" s="108" t="s">
        <v>1134</v>
      </c>
      <c r="BI51" s="82" t="s">
        <v>546</v>
      </c>
      <c r="BJ51" s="82" t="s">
        <v>8</v>
      </c>
      <c r="BK51" s="116" t="s">
        <v>986</v>
      </c>
      <c r="BL51" s="77"/>
      <c r="BM51" s="77"/>
      <c r="BO51" s="77"/>
      <c r="BP51" s="67" t="s">
        <v>51</v>
      </c>
      <c r="BQ51" s="77" t="s">
        <v>14</v>
      </c>
      <c r="BR51" s="117">
        <v>32</v>
      </c>
      <c r="BS51" s="77" t="s">
        <v>21</v>
      </c>
      <c r="BT51" s="77" t="s">
        <v>9</v>
      </c>
      <c r="BU51" s="118">
        <v>16</v>
      </c>
      <c r="BW51" s="79" t="s">
        <v>26</v>
      </c>
      <c r="BX51" s="76" t="s">
        <v>27</v>
      </c>
      <c r="BY51" s="80">
        <f t="shared" si="33"/>
        <v>27.712812921102035</v>
      </c>
      <c r="BZ51" s="80">
        <f t="shared" si="34"/>
        <v>27.712812921102035</v>
      </c>
      <c r="CA51" s="77" t="s">
        <v>18</v>
      </c>
      <c r="CB51" s="77" t="s">
        <v>571</v>
      </c>
      <c r="CC51" s="77">
        <v>3</v>
      </c>
      <c r="CD51" s="77">
        <v>3</v>
      </c>
      <c r="CF51" s="78" t="s">
        <v>1584</v>
      </c>
      <c r="CG51" s="108">
        <v>42</v>
      </c>
      <c r="CH51" s="77" t="s">
        <v>21</v>
      </c>
      <c r="CI51" s="78">
        <v>16</v>
      </c>
      <c r="CK51" s="77">
        <f t="shared" si="35"/>
        <v>27.712812921102035</v>
      </c>
      <c r="CL51" s="77">
        <f t="shared" si="36"/>
        <v>27.712812921102035</v>
      </c>
      <c r="CM51" s="77">
        <v>3</v>
      </c>
      <c r="CN51" s="77">
        <v>3</v>
      </c>
      <c r="CP51" s="67">
        <f t="shared" si="1"/>
        <v>-0.36084391824351614</v>
      </c>
      <c r="CQ51" s="67">
        <f t="shared" si="2"/>
        <v>0.8</v>
      </c>
      <c r="CR51" s="67">
        <f t="shared" si="6"/>
        <v>-0.28867513459481292</v>
      </c>
      <c r="CS51" s="67">
        <f t="shared" si="3"/>
        <v>0.67361111111111105</v>
      </c>
      <c r="CT51" s="59">
        <v>0</v>
      </c>
      <c r="CU51" s="77">
        <v>0</v>
      </c>
      <c r="CV51" s="77" t="s">
        <v>1782</v>
      </c>
      <c r="CW51" s="77">
        <v>0</v>
      </c>
      <c r="CX51" s="76">
        <v>0</v>
      </c>
      <c r="CY51" s="74">
        <v>0</v>
      </c>
      <c r="CZ51" s="102">
        <v>2</v>
      </c>
      <c r="DA51" s="74">
        <v>0</v>
      </c>
      <c r="DB51" s="74">
        <v>0</v>
      </c>
      <c r="DC51" s="74">
        <v>0</v>
      </c>
      <c r="DD51" s="77">
        <v>0</v>
      </c>
      <c r="DE51" s="60">
        <v>0</v>
      </c>
      <c r="DF51" s="60">
        <v>0</v>
      </c>
      <c r="DG51" s="60">
        <v>0</v>
      </c>
      <c r="DH51" s="60">
        <v>0</v>
      </c>
      <c r="DI51" s="60">
        <v>0</v>
      </c>
      <c r="DJ51" s="60">
        <v>0</v>
      </c>
      <c r="DK51" s="60">
        <v>0</v>
      </c>
      <c r="DL51" s="74">
        <v>0</v>
      </c>
      <c r="DM51" s="74">
        <v>0</v>
      </c>
      <c r="DN51" s="74">
        <v>0</v>
      </c>
      <c r="DO51" s="77">
        <v>0</v>
      </c>
      <c r="DP51" s="77">
        <v>0</v>
      </c>
      <c r="DQ51" s="77">
        <v>0</v>
      </c>
      <c r="DR51" s="77">
        <v>0</v>
      </c>
      <c r="DS51" s="77">
        <v>0</v>
      </c>
      <c r="DT51" s="77">
        <v>0</v>
      </c>
      <c r="DU51" s="77">
        <v>0</v>
      </c>
      <c r="DV51" s="77">
        <v>0</v>
      </c>
      <c r="DW51" s="77">
        <v>0</v>
      </c>
      <c r="DX51" s="77">
        <v>0</v>
      </c>
      <c r="DY51" s="77">
        <v>0</v>
      </c>
      <c r="DZ51" s="77">
        <v>0</v>
      </c>
      <c r="EA51" s="77">
        <v>0</v>
      </c>
      <c r="EB51" s="77">
        <v>0</v>
      </c>
      <c r="EC51" s="77">
        <v>0</v>
      </c>
      <c r="ED51" s="77">
        <v>0</v>
      </c>
      <c r="EE51" s="77">
        <v>1</v>
      </c>
      <c r="EF51" s="77">
        <v>0</v>
      </c>
      <c r="EG51" s="77">
        <v>0</v>
      </c>
      <c r="EH51" s="77">
        <v>0</v>
      </c>
      <c r="EI51" s="77">
        <v>0</v>
      </c>
      <c r="EJ51" s="77">
        <v>0</v>
      </c>
      <c r="EK51" s="77">
        <v>0</v>
      </c>
      <c r="EL51" s="77">
        <v>0</v>
      </c>
      <c r="EM51" s="59">
        <v>0</v>
      </c>
      <c r="EN51" s="77">
        <v>0</v>
      </c>
      <c r="EO51" s="77">
        <v>1</v>
      </c>
      <c r="EP51" s="62">
        <v>2</v>
      </c>
      <c r="EQ51" s="62">
        <v>1</v>
      </c>
    </row>
    <row r="52" spans="1:147" s="78" customFormat="1" ht="15" customHeight="1" x14ac:dyDescent="0.25">
      <c r="A52" s="501" t="s">
        <v>2523</v>
      </c>
      <c r="B52" s="59">
        <v>16</v>
      </c>
      <c r="C52" s="79" t="s">
        <v>131</v>
      </c>
      <c r="D52" s="114">
        <v>1994</v>
      </c>
      <c r="E52" s="79" t="s">
        <v>132</v>
      </c>
      <c r="F52" s="79" t="s">
        <v>133</v>
      </c>
      <c r="G52" s="76">
        <v>31</v>
      </c>
      <c r="H52" s="76" t="s">
        <v>134</v>
      </c>
      <c r="I52" s="79" t="s">
        <v>1135</v>
      </c>
      <c r="J52" s="59">
        <v>0</v>
      </c>
      <c r="K52" s="76" t="s">
        <v>3</v>
      </c>
      <c r="L52" s="76" t="s">
        <v>89</v>
      </c>
      <c r="M52" s="77" t="s">
        <v>571</v>
      </c>
      <c r="N52" s="59" t="s">
        <v>29</v>
      </c>
      <c r="O52" s="59" t="s">
        <v>29</v>
      </c>
      <c r="P52" s="59" t="s">
        <v>1973</v>
      </c>
      <c r="Q52" s="108"/>
      <c r="R52" s="77">
        <v>1</v>
      </c>
      <c r="S52" s="77">
        <v>1</v>
      </c>
      <c r="T52" s="77">
        <v>3</v>
      </c>
      <c r="U52" s="77"/>
      <c r="V52" s="77" t="s">
        <v>571</v>
      </c>
      <c r="W52" s="77"/>
      <c r="X52" s="77" t="s">
        <v>833</v>
      </c>
      <c r="Y52" s="82"/>
      <c r="Z52" s="115" t="s">
        <v>538</v>
      </c>
      <c r="AA52" s="62" t="s">
        <v>718</v>
      </c>
      <c r="AB52" s="76" t="s">
        <v>14</v>
      </c>
      <c r="AC52" s="77">
        <v>14</v>
      </c>
      <c r="AD52" s="77">
        <v>4</v>
      </c>
      <c r="AE52" s="77" t="s">
        <v>577</v>
      </c>
      <c r="AF52" s="59">
        <v>10</v>
      </c>
      <c r="AG52" s="59">
        <f t="shared" si="27"/>
        <v>1</v>
      </c>
      <c r="AH52" s="128">
        <f t="shared" si="38"/>
        <v>460</v>
      </c>
      <c r="AI52" s="72">
        <f t="shared" si="37"/>
        <v>2.6627578316815739</v>
      </c>
      <c r="AJ52" s="59" t="s">
        <v>29</v>
      </c>
      <c r="AK52" s="59" t="s">
        <v>29</v>
      </c>
      <c r="AL52" s="60" t="s">
        <v>29</v>
      </c>
      <c r="AM52" s="60" t="s">
        <v>29</v>
      </c>
      <c r="AN52" s="108" t="s">
        <v>28</v>
      </c>
      <c r="AO52" s="76" t="s">
        <v>28</v>
      </c>
      <c r="AP52" s="108"/>
      <c r="AQ52" s="76" t="s">
        <v>135</v>
      </c>
      <c r="AR52" s="108" t="s">
        <v>136</v>
      </c>
      <c r="AS52" s="108"/>
      <c r="AT52" s="178" t="s">
        <v>2411</v>
      </c>
      <c r="AU52" s="270">
        <v>56.7</v>
      </c>
      <c r="AV52" s="11">
        <v>-4</v>
      </c>
      <c r="AW52" s="76"/>
      <c r="AX52" s="277">
        <v>7.333333333333333</v>
      </c>
      <c r="AY52" s="278">
        <v>1141</v>
      </c>
      <c r="AZ52" s="455">
        <f t="shared" si="5"/>
        <v>3.0572856444182146</v>
      </c>
      <c r="BA52" s="187" t="s">
        <v>137</v>
      </c>
      <c r="BB52" s="115" t="s">
        <v>138</v>
      </c>
      <c r="BC52" s="76"/>
      <c r="BD52" s="76" t="s">
        <v>539</v>
      </c>
      <c r="BE52" s="76" t="s">
        <v>540</v>
      </c>
      <c r="BF52" s="79"/>
      <c r="BH52" s="108" t="s">
        <v>1134</v>
      </c>
      <c r="BI52" s="82" t="s">
        <v>547</v>
      </c>
      <c r="BJ52" s="82" t="s">
        <v>8</v>
      </c>
      <c r="BK52" s="116" t="s">
        <v>986</v>
      </c>
      <c r="BL52" s="77"/>
      <c r="BM52" s="77"/>
      <c r="BO52" s="77"/>
      <c r="BP52" s="67" t="s">
        <v>51</v>
      </c>
      <c r="BQ52" s="77" t="s">
        <v>14</v>
      </c>
      <c r="BR52" s="117">
        <v>17</v>
      </c>
      <c r="BS52" s="77" t="s">
        <v>21</v>
      </c>
      <c r="BT52" s="77" t="s">
        <v>9</v>
      </c>
      <c r="BU52" s="118">
        <v>7</v>
      </c>
      <c r="BW52" s="79" t="s">
        <v>26</v>
      </c>
      <c r="BX52" s="76" t="s">
        <v>27</v>
      </c>
      <c r="BY52" s="80">
        <f t="shared" si="33"/>
        <v>12.124355652982141</v>
      </c>
      <c r="BZ52" s="80">
        <f t="shared" si="34"/>
        <v>12.124355652982141</v>
      </c>
      <c r="CA52" s="77" t="s">
        <v>18</v>
      </c>
      <c r="CB52" s="77" t="s">
        <v>571</v>
      </c>
      <c r="CC52" s="77">
        <v>3</v>
      </c>
      <c r="CD52" s="77">
        <v>3</v>
      </c>
      <c r="CF52" s="78" t="s">
        <v>1584</v>
      </c>
      <c r="CG52" s="108">
        <v>33</v>
      </c>
      <c r="CH52" s="77" t="s">
        <v>21</v>
      </c>
      <c r="CI52" s="78">
        <v>12</v>
      </c>
      <c r="CK52" s="77">
        <f t="shared" si="35"/>
        <v>20.784609690826528</v>
      </c>
      <c r="CL52" s="77">
        <f t="shared" si="36"/>
        <v>20.784609690826528</v>
      </c>
      <c r="CM52" s="77">
        <v>3</v>
      </c>
      <c r="CN52" s="77">
        <v>3</v>
      </c>
      <c r="CP52" s="67">
        <f t="shared" si="1"/>
        <v>-0.9403633590147733</v>
      </c>
      <c r="CQ52" s="67">
        <f t="shared" si="2"/>
        <v>0.8</v>
      </c>
      <c r="CR52" s="67">
        <f t="shared" si="6"/>
        <v>-0.75229068721181869</v>
      </c>
      <c r="CS52" s="67">
        <f t="shared" si="3"/>
        <v>0.71382843983880251</v>
      </c>
      <c r="CT52" s="59">
        <v>0</v>
      </c>
      <c r="CU52" s="77">
        <v>0</v>
      </c>
      <c r="CV52" s="77" t="s">
        <v>1782</v>
      </c>
      <c r="CW52" s="77">
        <v>0</v>
      </c>
      <c r="CX52" s="76">
        <v>0</v>
      </c>
      <c r="CY52" s="74">
        <v>0</v>
      </c>
      <c r="CZ52" s="102">
        <v>2</v>
      </c>
      <c r="DA52" s="74">
        <v>0</v>
      </c>
      <c r="DB52" s="74">
        <v>0</v>
      </c>
      <c r="DC52" s="74">
        <v>0</v>
      </c>
      <c r="DD52" s="77">
        <v>0</v>
      </c>
      <c r="DE52" s="60">
        <v>0</v>
      </c>
      <c r="DF52" s="60">
        <v>0</v>
      </c>
      <c r="DG52" s="60">
        <v>0</v>
      </c>
      <c r="DH52" s="60">
        <v>0</v>
      </c>
      <c r="DI52" s="60">
        <v>0</v>
      </c>
      <c r="DJ52" s="60">
        <v>0</v>
      </c>
      <c r="DK52" s="60">
        <v>0</v>
      </c>
      <c r="DL52" s="74">
        <v>0</v>
      </c>
      <c r="DM52" s="74">
        <v>0</v>
      </c>
      <c r="DN52" s="74">
        <v>0</v>
      </c>
      <c r="DO52" s="77">
        <v>0</v>
      </c>
      <c r="DP52" s="77">
        <v>0</v>
      </c>
      <c r="DQ52" s="77">
        <v>0</v>
      </c>
      <c r="DR52" s="77">
        <v>0</v>
      </c>
      <c r="DS52" s="77">
        <v>0</v>
      </c>
      <c r="DT52" s="77">
        <v>0</v>
      </c>
      <c r="DU52" s="77">
        <v>0</v>
      </c>
      <c r="DV52" s="77">
        <v>0</v>
      </c>
      <c r="DW52" s="77">
        <v>0</v>
      </c>
      <c r="DX52" s="77">
        <v>0</v>
      </c>
      <c r="DY52" s="77">
        <v>0</v>
      </c>
      <c r="DZ52" s="77">
        <v>0</v>
      </c>
      <c r="EA52" s="77">
        <v>0</v>
      </c>
      <c r="EB52" s="77">
        <v>0</v>
      </c>
      <c r="EC52" s="77">
        <v>0</v>
      </c>
      <c r="ED52" s="77">
        <v>0</v>
      </c>
      <c r="EE52" s="77">
        <v>1</v>
      </c>
      <c r="EF52" s="77">
        <v>0</v>
      </c>
      <c r="EG52" s="77">
        <v>0</v>
      </c>
      <c r="EH52" s="77">
        <v>0</v>
      </c>
      <c r="EI52" s="77">
        <v>0</v>
      </c>
      <c r="EJ52" s="77">
        <v>0</v>
      </c>
      <c r="EK52" s="77">
        <v>0</v>
      </c>
      <c r="EL52" s="77">
        <v>0</v>
      </c>
      <c r="EM52" s="59">
        <v>0</v>
      </c>
      <c r="EN52" s="77">
        <v>0</v>
      </c>
      <c r="EO52" s="77">
        <v>1</v>
      </c>
      <c r="EP52" s="62">
        <v>2</v>
      </c>
      <c r="EQ52" s="62">
        <v>1</v>
      </c>
    </row>
    <row r="53" spans="1:147" s="78" customFormat="1" ht="15" customHeight="1" x14ac:dyDescent="0.25">
      <c r="A53" s="501" t="s">
        <v>2523</v>
      </c>
      <c r="B53" s="59">
        <v>17</v>
      </c>
      <c r="C53" s="79" t="s">
        <v>131</v>
      </c>
      <c r="D53" s="114">
        <v>1994</v>
      </c>
      <c r="E53" s="79" t="s">
        <v>132</v>
      </c>
      <c r="F53" s="79" t="s">
        <v>133</v>
      </c>
      <c r="G53" s="76">
        <v>31</v>
      </c>
      <c r="H53" s="76" t="s">
        <v>134</v>
      </c>
      <c r="I53" s="79" t="s">
        <v>1135</v>
      </c>
      <c r="J53" s="59">
        <v>0</v>
      </c>
      <c r="K53" s="76" t="s">
        <v>3</v>
      </c>
      <c r="L53" s="76" t="s">
        <v>89</v>
      </c>
      <c r="M53" s="77" t="s">
        <v>571</v>
      </c>
      <c r="N53" s="59" t="s">
        <v>29</v>
      </c>
      <c r="O53" s="59" t="s">
        <v>29</v>
      </c>
      <c r="P53" s="59" t="s">
        <v>1973</v>
      </c>
      <c r="Q53" s="108"/>
      <c r="R53" s="77">
        <v>1</v>
      </c>
      <c r="S53" s="77">
        <v>1</v>
      </c>
      <c r="T53" s="77">
        <v>3</v>
      </c>
      <c r="U53" s="77"/>
      <c r="V53" s="77" t="s">
        <v>571</v>
      </c>
      <c r="W53" s="77"/>
      <c r="X53" s="77" t="s">
        <v>833</v>
      </c>
      <c r="Y53" s="82"/>
      <c r="Z53" s="115" t="s">
        <v>538</v>
      </c>
      <c r="AA53" s="62" t="s">
        <v>718</v>
      </c>
      <c r="AB53" s="76" t="s">
        <v>14</v>
      </c>
      <c r="AC53" s="77">
        <v>16</v>
      </c>
      <c r="AD53" s="77">
        <v>0</v>
      </c>
      <c r="AE53" s="77" t="s">
        <v>577</v>
      </c>
      <c r="AF53" s="77">
        <v>16</v>
      </c>
      <c r="AG53" s="59">
        <f t="shared" si="27"/>
        <v>1.2041199826559248</v>
      </c>
      <c r="AH53" s="128">
        <f t="shared" si="38"/>
        <v>736</v>
      </c>
      <c r="AI53" s="72">
        <f t="shared" si="37"/>
        <v>2.8668778143374989</v>
      </c>
      <c r="AJ53" s="59" t="s">
        <v>29</v>
      </c>
      <c r="AK53" s="59" t="s">
        <v>29</v>
      </c>
      <c r="AL53" s="60" t="s">
        <v>29</v>
      </c>
      <c r="AM53" s="60" t="s">
        <v>29</v>
      </c>
      <c r="AN53" s="108" t="s">
        <v>28</v>
      </c>
      <c r="AO53" s="76" t="s">
        <v>28</v>
      </c>
      <c r="AP53" s="108"/>
      <c r="AQ53" s="76" t="s">
        <v>135</v>
      </c>
      <c r="AR53" s="108" t="s">
        <v>136</v>
      </c>
      <c r="AS53" s="108"/>
      <c r="AT53" s="178" t="s">
        <v>2412</v>
      </c>
      <c r="AU53" s="270">
        <v>56.7</v>
      </c>
      <c r="AV53" s="11">
        <v>-4</v>
      </c>
      <c r="AW53" s="76"/>
      <c r="AX53" s="277">
        <v>7.333333333333333</v>
      </c>
      <c r="AY53" s="278">
        <v>1141</v>
      </c>
      <c r="AZ53" s="455">
        <f t="shared" si="5"/>
        <v>3.0572856444182146</v>
      </c>
      <c r="BA53" s="187" t="s">
        <v>137</v>
      </c>
      <c r="BB53" s="115" t="s">
        <v>138</v>
      </c>
      <c r="BC53" s="76"/>
      <c r="BD53" s="76" t="s">
        <v>539</v>
      </c>
      <c r="BE53" s="76" t="s">
        <v>540</v>
      </c>
      <c r="BF53" s="79"/>
      <c r="BH53" s="108" t="s">
        <v>1134</v>
      </c>
      <c r="BI53" s="82" t="s">
        <v>548</v>
      </c>
      <c r="BJ53" s="82" t="s">
        <v>8</v>
      </c>
      <c r="BK53" s="116" t="s">
        <v>986</v>
      </c>
      <c r="BL53" s="77"/>
      <c r="BM53" s="77"/>
      <c r="BO53" s="77"/>
      <c r="BP53" s="67" t="s">
        <v>51</v>
      </c>
      <c r="BQ53" s="77" t="s">
        <v>14</v>
      </c>
      <c r="BR53" s="117">
        <v>47</v>
      </c>
      <c r="BS53" s="77" t="s">
        <v>21</v>
      </c>
      <c r="BT53" s="77" t="s">
        <v>9</v>
      </c>
      <c r="BU53" s="118">
        <v>2</v>
      </c>
      <c r="BW53" s="79" t="s">
        <v>26</v>
      </c>
      <c r="BX53" s="76" t="s">
        <v>27</v>
      </c>
      <c r="BY53" s="80">
        <f t="shared" si="33"/>
        <v>3.4641016151377544</v>
      </c>
      <c r="BZ53" s="80">
        <f t="shared" si="34"/>
        <v>3.4641016151377544</v>
      </c>
      <c r="CA53" s="77" t="s">
        <v>18</v>
      </c>
      <c r="CB53" s="77" t="s">
        <v>571</v>
      </c>
      <c r="CC53" s="77">
        <v>3</v>
      </c>
      <c r="CD53" s="77">
        <v>3</v>
      </c>
      <c r="CF53" s="78" t="s">
        <v>1584</v>
      </c>
      <c r="CG53" s="108">
        <v>54</v>
      </c>
      <c r="CH53" s="77" t="s">
        <v>21</v>
      </c>
      <c r="CI53" s="78">
        <v>3</v>
      </c>
      <c r="CK53" s="77">
        <f t="shared" si="35"/>
        <v>5.196152422706632</v>
      </c>
      <c r="CL53" s="77">
        <f t="shared" si="36"/>
        <v>5.196152422706632</v>
      </c>
      <c r="CM53" s="77">
        <v>3</v>
      </c>
      <c r="CN53" s="77">
        <v>3</v>
      </c>
      <c r="CP53" s="67">
        <f t="shared" si="1"/>
        <v>-1.5851878478024339</v>
      </c>
      <c r="CQ53" s="67">
        <f t="shared" si="2"/>
        <v>0.8</v>
      </c>
      <c r="CR53" s="67">
        <f t="shared" si="6"/>
        <v>-1.2681502782419471</v>
      </c>
      <c r="CS53" s="67">
        <f t="shared" si="3"/>
        <v>0.80068376068376068</v>
      </c>
      <c r="CT53" s="59">
        <v>0</v>
      </c>
      <c r="CU53" s="77">
        <v>0</v>
      </c>
      <c r="CV53" s="77" t="s">
        <v>1782</v>
      </c>
      <c r="CW53" s="77">
        <v>0</v>
      </c>
      <c r="CX53" s="76">
        <v>0</v>
      </c>
      <c r="CY53" s="74">
        <v>0</v>
      </c>
      <c r="CZ53" s="102">
        <v>2</v>
      </c>
      <c r="DA53" s="74">
        <v>0</v>
      </c>
      <c r="DB53" s="74">
        <v>0</v>
      </c>
      <c r="DC53" s="74">
        <v>0</v>
      </c>
      <c r="DD53" s="77">
        <v>0</v>
      </c>
      <c r="DE53" s="60">
        <v>0</v>
      </c>
      <c r="DF53" s="60">
        <v>0</v>
      </c>
      <c r="DG53" s="60">
        <v>0</v>
      </c>
      <c r="DH53" s="60">
        <v>0</v>
      </c>
      <c r="DI53" s="60">
        <v>0</v>
      </c>
      <c r="DJ53" s="60">
        <v>0</v>
      </c>
      <c r="DK53" s="60">
        <v>0</v>
      </c>
      <c r="DL53" s="74">
        <v>0</v>
      </c>
      <c r="DM53" s="74">
        <v>0</v>
      </c>
      <c r="DN53" s="74">
        <v>0</v>
      </c>
      <c r="DO53" s="77">
        <v>0</v>
      </c>
      <c r="DP53" s="77">
        <v>0</v>
      </c>
      <c r="DQ53" s="77">
        <v>0</v>
      </c>
      <c r="DR53" s="77">
        <v>0</v>
      </c>
      <c r="DS53" s="77">
        <v>0</v>
      </c>
      <c r="DT53" s="77">
        <v>0</v>
      </c>
      <c r="DU53" s="77">
        <v>0</v>
      </c>
      <c r="DV53" s="77">
        <v>0</v>
      </c>
      <c r="DW53" s="77">
        <v>0</v>
      </c>
      <c r="DX53" s="77">
        <v>0</v>
      </c>
      <c r="DY53" s="77">
        <v>0</v>
      </c>
      <c r="DZ53" s="77">
        <v>0</v>
      </c>
      <c r="EA53" s="77">
        <v>0</v>
      </c>
      <c r="EB53" s="77">
        <v>0</v>
      </c>
      <c r="EC53" s="77">
        <v>0</v>
      </c>
      <c r="ED53" s="77">
        <v>0</v>
      </c>
      <c r="EE53" s="77">
        <v>1</v>
      </c>
      <c r="EF53" s="77">
        <v>0</v>
      </c>
      <c r="EG53" s="77">
        <v>0</v>
      </c>
      <c r="EH53" s="77">
        <v>0</v>
      </c>
      <c r="EI53" s="77">
        <v>0</v>
      </c>
      <c r="EJ53" s="77">
        <v>0</v>
      </c>
      <c r="EK53" s="77">
        <v>0</v>
      </c>
      <c r="EL53" s="77">
        <v>0</v>
      </c>
      <c r="EM53" s="59">
        <v>0</v>
      </c>
      <c r="EN53" s="77">
        <v>0</v>
      </c>
      <c r="EO53" s="77">
        <v>1</v>
      </c>
      <c r="EP53" s="62">
        <v>2</v>
      </c>
      <c r="EQ53" s="62">
        <v>1</v>
      </c>
    </row>
    <row r="54" spans="1:147" s="58" customFormat="1" ht="15" customHeight="1" x14ac:dyDescent="0.25">
      <c r="A54" s="501" t="s">
        <v>2523</v>
      </c>
      <c r="B54" s="59">
        <v>18</v>
      </c>
      <c r="C54" s="63" t="s">
        <v>131</v>
      </c>
      <c r="D54" s="99">
        <v>1994</v>
      </c>
      <c r="E54" s="63" t="s">
        <v>132</v>
      </c>
      <c r="F54" s="63" t="s">
        <v>133</v>
      </c>
      <c r="G54" s="62">
        <v>31</v>
      </c>
      <c r="H54" s="62" t="s">
        <v>134</v>
      </c>
      <c r="I54" s="63" t="s">
        <v>1135</v>
      </c>
      <c r="J54" s="59">
        <v>0</v>
      </c>
      <c r="K54" s="62" t="s">
        <v>3</v>
      </c>
      <c r="L54" s="62" t="s">
        <v>89</v>
      </c>
      <c r="M54" s="59" t="s">
        <v>571</v>
      </c>
      <c r="N54" s="59" t="s">
        <v>29</v>
      </c>
      <c r="O54" s="59" t="s">
        <v>29</v>
      </c>
      <c r="P54" s="59" t="s">
        <v>1973</v>
      </c>
      <c r="Q54" s="108"/>
      <c r="R54" s="59">
        <v>1</v>
      </c>
      <c r="S54" s="59">
        <v>1</v>
      </c>
      <c r="T54" s="59">
        <v>3</v>
      </c>
      <c r="U54" s="59"/>
      <c r="V54" s="59" t="s">
        <v>571</v>
      </c>
      <c r="W54" s="59"/>
      <c r="X54" s="59" t="s">
        <v>833</v>
      </c>
      <c r="Y54" s="67"/>
      <c r="Z54" s="109" t="s">
        <v>538</v>
      </c>
      <c r="AA54" s="62" t="s">
        <v>718</v>
      </c>
      <c r="AB54" s="65" t="s">
        <v>14</v>
      </c>
      <c r="AC54" s="59">
        <v>11</v>
      </c>
      <c r="AD54" s="59">
        <v>0</v>
      </c>
      <c r="AE54" s="59" t="s">
        <v>577</v>
      </c>
      <c r="AF54" s="59">
        <v>11</v>
      </c>
      <c r="AG54" s="59">
        <f t="shared" si="27"/>
        <v>1.0413926851582251</v>
      </c>
      <c r="AH54" s="128">
        <f t="shared" si="38"/>
        <v>506</v>
      </c>
      <c r="AI54" s="72">
        <f t="shared" si="37"/>
        <v>2.7041505168397992</v>
      </c>
      <c r="AJ54" s="59" t="s">
        <v>29</v>
      </c>
      <c r="AK54" s="59" t="s">
        <v>29</v>
      </c>
      <c r="AL54" s="60" t="s">
        <v>29</v>
      </c>
      <c r="AM54" s="60" t="s">
        <v>29</v>
      </c>
      <c r="AN54" s="110" t="s">
        <v>28</v>
      </c>
      <c r="AO54" s="62" t="s">
        <v>28</v>
      </c>
      <c r="AP54" s="110"/>
      <c r="AQ54" s="65" t="s">
        <v>135</v>
      </c>
      <c r="AR54" s="103" t="s">
        <v>136</v>
      </c>
      <c r="AS54" s="103"/>
      <c r="AT54" s="178" t="s">
        <v>2406</v>
      </c>
      <c r="AU54" s="270">
        <v>56.7</v>
      </c>
      <c r="AV54" s="11">
        <v>-4</v>
      </c>
      <c r="AW54" s="111"/>
      <c r="AX54" s="277">
        <v>7.333333333333333</v>
      </c>
      <c r="AY54" s="278">
        <v>1141</v>
      </c>
      <c r="AZ54" s="455">
        <f t="shared" si="5"/>
        <v>3.0572856444182146</v>
      </c>
      <c r="BA54" s="522" t="s">
        <v>137</v>
      </c>
      <c r="BB54" s="104" t="s">
        <v>138</v>
      </c>
      <c r="BC54" s="65"/>
      <c r="BD54" s="112" t="s">
        <v>539</v>
      </c>
      <c r="BE54" s="65" t="s">
        <v>540</v>
      </c>
      <c r="BF54" s="105"/>
      <c r="BH54" s="103" t="s">
        <v>1134</v>
      </c>
      <c r="BI54" s="67" t="s">
        <v>541</v>
      </c>
      <c r="BJ54" s="67" t="s">
        <v>8</v>
      </c>
      <c r="BK54" s="67" t="s">
        <v>1668</v>
      </c>
      <c r="BL54" s="59"/>
      <c r="BM54" s="59"/>
      <c r="BO54" s="59"/>
      <c r="BP54" s="67" t="s">
        <v>51</v>
      </c>
      <c r="BQ54" s="59" t="s">
        <v>14</v>
      </c>
      <c r="BR54" s="107">
        <v>17</v>
      </c>
      <c r="BS54" s="59" t="s">
        <v>21</v>
      </c>
      <c r="BT54" s="59" t="s">
        <v>9</v>
      </c>
      <c r="BU54" s="69">
        <v>12</v>
      </c>
      <c r="BW54" s="106" t="s">
        <v>26</v>
      </c>
      <c r="BX54" s="65" t="s">
        <v>27</v>
      </c>
      <c r="BY54" s="70">
        <f t="shared" si="33"/>
        <v>20.784609690826528</v>
      </c>
      <c r="BZ54" s="70">
        <f t="shared" si="34"/>
        <v>20.784609690826528</v>
      </c>
      <c r="CA54" s="59" t="s">
        <v>18</v>
      </c>
      <c r="CB54" s="59" t="s">
        <v>571</v>
      </c>
      <c r="CC54" s="59">
        <v>3</v>
      </c>
      <c r="CD54" s="59">
        <v>3</v>
      </c>
      <c r="CE54" s="78"/>
      <c r="CF54" s="78" t="s">
        <v>1584</v>
      </c>
      <c r="CG54" s="108">
        <v>12</v>
      </c>
      <c r="CH54" s="59" t="s">
        <v>21</v>
      </c>
      <c r="CI54" s="58">
        <v>7</v>
      </c>
      <c r="CK54" s="59">
        <f t="shared" si="35"/>
        <v>12.124355652982141</v>
      </c>
      <c r="CL54" s="59">
        <f t="shared" si="36"/>
        <v>12.124355652982141</v>
      </c>
      <c r="CM54" s="59">
        <v>3</v>
      </c>
      <c r="CN54" s="59">
        <v>3</v>
      </c>
      <c r="CP54" s="67">
        <f t="shared" si="1"/>
        <v>0.2938635496921167</v>
      </c>
      <c r="CQ54" s="67">
        <f t="shared" si="2"/>
        <v>0.8</v>
      </c>
      <c r="CR54" s="67">
        <f t="shared" si="6"/>
        <v>0.23509083975369338</v>
      </c>
      <c r="CS54" s="67">
        <f t="shared" si="3"/>
        <v>0.67127230857800801</v>
      </c>
      <c r="CT54" s="59">
        <v>0</v>
      </c>
      <c r="CU54" s="59">
        <v>0</v>
      </c>
      <c r="CV54" s="59" t="s">
        <v>1782</v>
      </c>
      <c r="CW54" s="59">
        <v>0</v>
      </c>
      <c r="CX54" s="59">
        <v>0</v>
      </c>
      <c r="CY54" s="102">
        <v>0</v>
      </c>
      <c r="CZ54" s="102">
        <v>2</v>
      </c>
      <c r="DA54" s="102">
        <v>0</v>
      </c>
      <c r="DB54" s="102">
        <v>0</v>
      </c>
      <c r="DC54" s="102">
        <v>0</v>
      </c>
      <c r="DD54" s="59">
        <v>0</v>
      </c>
      <c r="DE54" s="60">
        <v>0</v>
      </c>
      <c r="DF54" s="60">
        <v>0</v>
      </c>
      <c r="DG54" s="60">
        <v>0</v>
      </c>
      <c r="DH54" s="60">
        <v>0</v>
      </c>
      <c r="DI54" s="60">
        <v>1</v>
      </c>
      <c r="DJ54" s="60">
        <v>0</v>
      </c>
      <c r="DK54" s="60">
        <v>0</v>
      </c>
      <c r="DL54" s="60">
        <v>0</v>
      </c>
      <c r="DM54" s="60">
        <v>0</v>
      </c>
      <c r="DN54" s="60">
        <v>0</v>
      </c>
      <c r="DO54" s="59">
        <v>0</v>
      </c>
      <c r="DP54" s="59">
        <v>0</v>
      </c>
      <c r="DQ54" s="59">
        <v>0</v>
      </c>
      <c r="DR54" s="59">
        <v>0</v>
      </c>
      <c r="DS54" s="59">
        <v>0</v>
      </c>
      <c r="DT54" s="59">
        <v>0</v>
      </c>
      <c r="DU54" s="59">
        <v>0</v>
      </c>
      <c r="DV54" s="59">
        <v>0</v>
      </c>
      <c r="DW54" s="59">
        <v>0</v>
      </c>
      <c r="DX54" s="59">
        <v>0</v>
      </c>
      <c r="DY54" s="59">
        <v>0</v>
      </c>
      <c r="DZ54" s="59">
        <v>0</v>
      </c>
      <c r="EA54" s="59">
        <v>0</v>
      </c>
      <c r="EB54" s="59">
        <v>0</v>
      </c>
      <c r="EC54" s="59">
        <v>0</v>
      </c>
      <c r="ED54" s="59">
        <v>0</v>
      </c>
      <c r="EE54" s="59">
        <v>0</v>
      </c>
      <c r="EF54" s="59">
        <v>0</v>
      </c>
      <c r="EG54" s="59">
        <v>0</v>
      </c>
      <c r="EH54" s="59">
        <v>0</v>
      </c>
      <c r="EI54" s="59">
        <v>0</v>
      </c>
      <c r="EJ54" s="59">
        <v>0</v>
      </c>
      <c r="EK54" s="59">
        <v>0</v>
      </c>
      <c r="EL54" s="59">
        <v>0</v>
      </c>
      <c r="EM54" s="59">
        <v>0</v>
      </c>
      <c r="EN54" s="59">
        <v>0</v>
      </c>
      <c r="EO54" s="77">
        <v>1</v>
      </c>
      <c r="EP54" s="62">
        <v>2</v>
      </c>
      <c r="EQ54" s="62">
        <v>1</v>
      </c>
    </row>
    <row r="55" spans="1:147" s="58" customFormat="1" ht="15" customHeight="1" x14ac:dyDescent="0.25">
      <c r="A55" s="501" t="s">
        <v>2523</v>
      </c>
      <c r="B55" s="59">
        <v>19</v>
      </c>
      <c r="C55" s="63" t="s">
        <v>131</v>
      </c>
      <c r="D55" s="99">
        <v>1994</v>
      </c>
      <c r="E55" s="63" t="s">
        <v>132</v>
      </c>
      <c r="F55" s="63" t="s">
        <v>133</v>
      </c>
      <c r="G55" s="62">
        <v>31</v>
      </c>
      <c r="H55" s="62" t="s">
        <v>134</v>
      </c>
      <c r="I55" s="63" t="s">
        <v>1135</v>
      </c>
      <c r="J55" s="59">
        <v>0</v>
      </c>
      <c r="K55" s="62" t="s">
        <v>3</v>
      </c>
      <c r="L55" s="62" t="s">
        <v>89</v>
      </c>
      <c r="M55" s="59" t="s">
        <v>571</v>
      </c>
      <c r="N55" s="59" t="s">
        <v>29</v>
      </c>
      <c r="O55" s="59" t="s">
        <v>29</v>
      </c>
      <c r="P55" s="59" t="s">
        <v>1973</v>
      </c>
      <c r="Q55" s="108"/>
      <c r="R55" s="59">
        <v>1</v>
      </c>
      <c r="S55" s="59">
        <v>1</v>
      </c>
      <c r="T55" s="59">
        <v>3</v>
      </c>
      <c r="U55" s="59"/>
      <c r="V55" s="59" t="s">
        <v>571</v>
      </c>
      <c r="W55" s="59"/>
      <c r="X55" s="59" t="s">
        <v>833</v>
      </c>
      <c r="Y55" s="67"/>
      <c r="Z55" s="109" t="s">
        <v>538</v>
      </c>
      <c r="AA55" s="62" t="s">
        <v>718</v>
      </c>
      <c r="AB55" s="65" t="s">
        <v>14</v>
      </c>
      <c r="AC55" s="59">
        <v>13</v>
      </c>
      <c r="AD55" s="59">
        <v>0</v>
      </c>
      <c r="AE55" s="59" t="s">
        <v>577</v>
      </c>
      <c r="AF55" s="59">
        <v>13</v>
      </c>
      <c r="AG55" s="59">
        <f t="shared" si="27"/>
        <v>1.1139433523068367</v>
      </c>
      <c r="AH55" s="128">
        <f t="shared" si="38"/>
        <v>598</v>
      </c>
      <c r="AI55" s="72">
        <f t="shared" si="37"/>
        <v>2.7767011839884108</v>
      </c>
      <c r="AJ55" s="59" t="s">
        <v>29</v>
      </c>
      <c r="AK55" s="59" t="s">
        <v>29</v>
      </c>
      <c r="AL55" s="60" t="s">
        <v>29</v>
      </c>
      <c r="AM55" s="60" t="s">
        <v>29</v>
      </c>
      <c r="AN55" s="110" t="s">
        <v>28</v>
      </c>
      <c r="AO55" s="62" t="s">
        <v>28</v>
      </c>
      <c r="AP55" s="110"/>
      <c r="AQ55" s="65" t="s">
        <v>135</v>
      </c>
      <c r="AR55" s="103" t="s">
        <v>136</v>
      </c>
      <c r="AS55" s="103"/>
      <c r="AT55" s="178" t="s">
        <v>2407</v>
      </c>
      <c r="AU55" s="270">
        <v>56.7</v>
      </c>
      <c r="AV55" s="11">
        <v>-4</v>
      </c>
      <c r="AW55" s="111"/>
      <c r="AX55" s="277">
        <v>7.333333333333333</v>
      </c>
      <c r="AY55" s="278">
        <v>1141</v>
      </c>
      <c r="AZ55" s="455">
        <f t="shared" si="5"/>
        <v>3.0572856444182146</v>
      </c>
      <c r="BA55" s="522" t="s">
        <v>137</v>
      </c>
      <c r="BB55" s="104" t="s">
        <v>138</v>
      </c>
      <c r="BC55" s="65"/>
      <c r="BD55" s="112" t="s">
        <v>539</v>
      </c>
      <c r="BE55" s="65" t="s">
        <v>540</v>
      </c>
      <c r="BF55" s="105"/>
      <c r="BH55" s="103" t="s">
        <v>1134</v>
      </c>
      <c r="BI55" s="67" t="s">
        <v>542</v>
      </c>
      <c r="BJ55" s="67" t="s">
        <v>8</v>
      </c>
      <c r="BK55" s="67" t="s">
        <v>1668</v>
      </c>
      <c r="BL55" s="59"/>
      <c r="BM55" s="59"/>
      <c r="BO55" s="59"/>
      <c r="BP55" s="67" t="s">
        <v>51</v>
      </c>
      <c r="BQ55" s="59" t="s">
        <v>14</v>
      </c>
      <c r="BR55" s="107">
        <v>60</v>
      </c>
      <c r="BS55" s="59" t="s">
        <v>21</v>
      </c>
      <c r="BT55" s="59" t="s">
        <v>9</v>
      </c>
      <c r="BU55" s="69">
        <v>0</v>
      </c>
      <c r="BW55" s="106" t="s">
        <v>26</v>
      </c>
      <c r="BX55" s="65" t="s">
        <v>27</v>
      </c>
      <c r="BY55" s="70">
        <f t="shared" si="33"/>
        <v>0</v>
      </c>
      <c r="BZ55" s="70">
        <f t="shared" si="34"/>
        <v>0</v>
      </c>
      <c r="CA55" s="59" t="s">
        <v>18</v>
      </c>
      <c r="CB55" s="59" t="s">
        <v>571</v>
      </c>
      <c r="CC55" s="59">
        <v>3</v>
      </c>
      <c r="CD55" s="59">
        <v>3</v>
      </c>
      <c r="CE55" s="78"/>
      <c r="CF55" s="78" t="s">
        <v>1584</v>
      </c>
      <c r="CG55" s="108">
        <v>57</v>
      </c>
      <c r="CH55" s="59" t="s">
        <v>21</v>
      </c>
      <c r="CI55" s="58">
        <v>7</v>
      </c>
      <c r="CK55" s="59">
        <f t="shared" si="35"/>
        <v>12.124355652982141</v>
      </c>
      <c r="CL55" s="59">
        <f t="shared" si="36"/>
        <v>12.124355652982141</v>
      </c>
      <c r="CM55" s="59">
        <v>3</v>
      </c>
      <c r="CN55" s="59">
        <v>3</v>
      </c>
      <c r="CP55" s="67">
        <f t="shared" si="1"/>
        <v>0.34992710611188255</v>
      </c>
      <c r="CQ55" s="67">
        <f t="shared" si="2"/>
        <v>0.8</v>
      </c>
      <c r="CR55" s="67">
        <f t="shared" si="6"/>
        <v>0.27994168488950605</v>
      </c>
      <c r="CS55" s="67">
        <f t="shared" si="3"/>
        <v>0.67319727891156456</v>
      </c>
      <c r="CT55" s="59">
        <v>0</v>
      </c>
      <c r="CU55" s="59">
        <v>0</v>
      </c>
      <c r="CV55" s="59" t="s">
        <v>1782</v>
      </c>
      <c r="CW55" s="59">
        <v>0</v>
      </c>
      <c r="CX55" s="59">
        <v>0</v>
      </c>
      <c r="CY55" s="102">
        <v>0</v>
      </c>
      <c r="CZ55" s="102">
        <v>2</v>
      </c>
      <c r="DA55" s="102">
        <v>0</v>
      </c>
      <c r="DB55" s="102">
        <v>0</v>
      </c>
      <c r="DC55" s="102">
        <v>0</v>
      </c>
      <c r="DD55" s="59">
        <v>0</v>
      </c>
      <c r="DE55" s="60">
        <v>0</v>
      </c>
      <c r="DF55" s="60">
        <v>0</v>
      </c>
      <c r="DG55" s="60">
        <v>0</v>
      </c>
      <c r="DH55" s="60">
        <v>0</v>
      </c>
      <c r="DI55" s="60">
        <v>1</v>
      </c>
      <c r="DJ55" s="60">
        <v>0</v>
      </c>
      <c r="DK55" s="60">
        <v>0</v>
      </c>
      <c r="DL55" s="60">
        <v>0</v>
      </c>
      <c r="DM55" s="60">
        <v>0</v>
      </c>
      <c r="DN55" s="60">
        <v>0</v>
      </c>
      <c r="DO55" s="59">
        <v>0</v>
      </c>
      <c r="DP55" s="59">
        <v>0</v>
      </c>
      <c r="DQ55" s="59">
        <v>0</v>
      </c>
      <c r="DR55" s="59">
        <v>0</v>
      </c>
      <c r="DS55" s="59">
        <v>0</v>
      </c>
      <c r="DT55" s="59">
        <v>0</v>
      </c>
      <c r="DU55" s="59">
        <v>0</v>
      </c>
      <c r="DV55" s="59">
        <v>0</v>
      </c>
      <c r="DW55" s="59">
        <v>0</v>
      </c>
      <c r="DX55" s="59">
        <v>0</v>
      </c>
      <c r="DY55" s="59">
        <v>0</v>
      </c>
      <c r="DZ55" s="59">
        <v>0</v>
      </c>
      <c r="EA55" s="59">
        <v>0</v>
      </c>
      <c r="EB55" s="59">
        <v>0</v>
      </c>
      <c r="EC55" s="59">
        <v>0</v>
      </c>
      <c r="ED55" s="59">
        <v>0</v>
      </c>
      <c r="EE55" s="59">
        <v>0</v>
      </c>
      <c r="EF55" s="59">
        <v>0</v>
      </c>
      <c r="EG55" s="59">
        <v>0</v>
      </c>
      <c r="EH55" s="59">
        <v>0</v>
      </c>
      <c r="EI55" s="59">
        <v>0</v>
      </c>
      <c r="EJ55" s="59">
        <v>0</v>
      </c>
      <c r="EK55" s="59">
        <v>0</v>
      </c>
      <c r="EL55" s="59">
        <v>0</v>
      </c>
      <c r="EM55" s="59">
        <v>0</v>
      </c>
      <c r="EN55" s="59">
        <v>0</v>
      </c>
      <c r="EO55" s="77">
        <v>1</v>
      </c>
      <c r="EP55" s="62">
        <v>2</v>
      </c>
      <c r="EQ55" s="62">
        <v>1</v>
      </c>
    </row>
    <row r="56" spans="1:147" s="58" customFormat="1" ht="15" customHeight="1" x14ac:dyDescent="0.25">
      <c r="A56" s="501" t="s">
        <v>2523</v>
      </c>
      <c r="B56" s="59">
        <v>20</v>
      </c>
      <c r="C56" s="63" t="s">
        <v>131</v>
      </c>
      <c r="D56" s="99">
        <v>1994</v>
      </c>
      <c r="E56" s="63" t="s">
        <v>132</v>
      </c>
      <c r="F56" s="63" t="s">
        <v>133</v>
      </c>
      <c r="G56" s="62">
        <v>31</v>
      </c>
      <c r="H56" s="62" t="s">
        <v>134</v>
      </c>
      <c r="I56" s="63" t="s">
        <v>1135</v>
      </c>
      <c r="J56" s="59">
        <v>0</v>
      </c>
      <c r="K56" s="62" t="s">
        <v>3</v>
      </c>
      <c r="L56" s="62" t="s">
        <v>89</v>
      </c>
      <c r="M56" s="59" t="s">
        <v>571</v>
      </c>
      <c r="N56" s="59" t="s">
        <v>29</v>
      </c>
      <c r="O56" s="59" t="s">
        <v>29</v>
      </c>
      <c r="P56" s="59" t="s">
        <v>1973</v>
      </c>
      <c r="Q56" s="108"/>
      <c r="R56" s="59">
        <v>1</v>
      </c>
      <c r="S56" s="59">
        <v>1</v>
      </c>
      <c r="T56" s="59">
        <v>3</v>
      </c>
      <c r="U56" s="59"/>
      <c r="V56" s="59" t="s">
        <v>571</v>
      </c>
      <c r="W56" s="59"/>
      <c r="X56" s="59" t="s">
        <v>833</v>
      </c>
      <c r="Y56" s="67"/>
      <c r="Z56" s="109" t="s">
        <v>538</v>
      </c>
      <c r="AA56" s="62" t="s">
        <v>718</v>
      </c>
      <c r="AB56" s="65" t="s">
        <v>14</v>
      </c>
      <c r="AC56" s="59">
        <v>15</v>
      </c>
      <c r="AD56" s="59">
        <v>0</v>
      </c>
      <c r="AE56" s="59" t="s">
        <v>577</v>
      </c>
      <c r="AF56" s="59">
        <v>15</v>
      </c>
      <c r="AG56" s="59">
        <f t="shared" si="27"/>
        <v>1.1760912590556813</v>
      </c>
      <c r="AH56" s="128">
        <f t="shared" si="38"/>
        <v>690</v>
      </c>
      <c r="AI56" s="72">
        <f t="shared" si="37"/>
        <v>2.8388490907372552</v>
      </c>
      <c r="AJ56" s="59" t="s">
        <v>29</v>
      </c>
      <c r="AK56" s="59" t="s">
        <v>29</v>
      </c>
      <c r="AL56" s="60" t="s">
        <v>29</v>
      </c>
      <c r="AM56" s="60" t="s">
        <v>29</v>
      </c>
      <c r="AN56" s="110" t="s">
        <v>28</v>
      </c>
      <c r="AO56" s="62" t="s">
        <v>28</v>
      </c>
      <c r="AP56" s="110"/>
      <c r="AQ56" s="65" t="s">
        <v>135</v>
      </c>
      <c r="AR56" s="103" t="s">
        <v>136</v>
      </c>
      <c r="AS56" s="103"/>
      <c r="AT56" s="178" t="s">
        <v>2408</v>
      </c>
      <c r="AU56" s="270">
        <v>56.7</v>
      </c>
      <c r="AV56" s="11">
        <v>-4</v>
      </c>
      <c r="AW56" s="111"/>
      <c r="AX56" s="277">
        <v>7.333333333333333</v>
      </c>
      <c r="AY56" s="278">
        <v>1141</v>
      </c>
      <c r="AZ56" s="455">
        <f t="shared" si="5"/>
        <v>3.0572856444182146</v>
      </c>
      <c r="BA56" s="522" t="s">
        <v>137</v>
      </c>
      <c r="BB56" s="104" t="s">
        <v>138</v>
      </c>
      <c r="BC56" s="65"/>
      <c r="BD56" s="112" t="s">
        <v>539</v>
      </c>
      <c r="BE56" s="65" t="s">
        <v>540</v>
      </c>
      <c r="BF56" s="105"/>
      <c r="BH56" s="103" t="s">
        <v>1134</v>
      </c>
      <c r="BI56" s="58" t="s">
        <v>543</v>
      </c>
      <c r="BJ56" s="67" t="s">
        <v>8</v>
      </c>
      <c r="BK56" s="67" t="s">
        <v>1668</v>
      </c>
      <c r="BL56" s="59"/>
      <c r="BM56" s="59"/>
      <c r="BO56" s="59"/>
      <c r="BP56" s="67" t="s">
        <v>51</v>
      </c>
      <c r="BQ56" s="59" t="s">
        <v>14</v>
      </c>
      <c r="BR56" s="107">
        <v>37</v>
      </c>
      <c r="BS56" s="59" t="s">
        <v>21</v>
      </c>
      <c r="BT56" s="59" t="s">
        <v>9</v>
      </c>
      <c r="BU56" s="69">
        <v>10</v>
      </c>
      <c r="BW56" s="106" t="s">
        <v>26</v>
      </c>
      <c r="BX56" s="65" t="s">
        <v>27</v>
      </c>
      <c r="BY56" s="70">
        <f t="shared" si="33"/>
        <v>17.320508075688771</v>
      </c>
      <c r="BZ56" s="70">
        <f t="shared" si="34"/>
        <v>17.320508075688771</v>
      </c>
      <c r="CA56" s="59" t="s">
        <v>18</v>
      </c>
      <c r="CB56" s="59" t="s">
        <v>571</v>
      </c>
      <c r="CC56" s="59">
        <v>3</v>
      </c>
      <c r="CD56" s="59">
        <v>3</v>
      </c>
      <c r="CE56" s="78"/>
      <c r="CF56" s="78" t="s">
        <v>1584</v>
      </c>
      <c r="CG56" s="108">
        <v>7</v>
      </c>
      <c r="CH56" s="59" t="s">
        <v>21</v>
      </c>
      <c r="CI56" s="58">
        <v>3</v>
      </c>
      <c r="CK56" s="59">
        <f t="shared" si="35"/>
        <v>5.196152422706632</v>
      </c>
      <c r="CL56" s="59">
        <f t="shared" si="36"/>
        <v>5.196152422706632</v>
      </c>
      <c r="CM56" s="59">
        <v>3</v>
      </c>
      <c r="CN56" s="59">
        <v>3</v>
      </c>
      <c r="CP56" s="67">
        <f t="shared" si="1"/>
        <v>2.3461856610173251</v>
      </c>
      <c r="CQ56" s="67">
        <f t="shared" si="2"/>
        <v>0.8</v>
      </c>
      <c r="CR56" s="67">
        <f t="shared" si="6"/>
        <v>1.8769485288138601</v>
      </c>
      <c r="CS56" s="67">
        <f t="shared" si="3"/>
        <v>0.96024464831804279</v>
      </c>
      <c r="CT56" s="59">
        <v>0</v>
      </c>
      <c r="CU56" s="59">
        <v>0</v>
      </c>
      <c r="CV56" s="59" t="s">
        <v>1782</v>
      </c>
      <c r="CW56" s="59">
        <v>0</v>
      </c>
      <c r="CX56" s="59">
        <v>0</v>
      </c>
      <c r="CY56" s="102">
        <v>0</v>
      </c>
      <c r="CZ56" s="102">
        <v>2</v>
      </c>
      <c r="DA56" s="102">
        <v>0</v>
      </c>
      <c r="DB56" s="102">
        <v>0</v>
      </c>
      <c r="DC56" s="102">
        <v>0</v>
      </c>
      <c r="DD56" s="59">
        <v>0</v>
      </c>
      <c r="DE56" s="60">
        <v>0</v>
      </c>
      <c r="DF56" s="60">
        <v>0</v>
      </c>
      <c r="DG56" s="60">
        <v>0</v>
      </c>
      <c r="DH56" s="60">
        <v>0</v>
      </c>
      <c r="DI56" s="60">
        <v>1</v>
      </c>
      <c r="DJ56" s="60">
        <v>0</v>
      </c>
      <c r="DK56" s="60">
        <v>0</v>
      </c>
      <c r="DL56" s="60">
        <v>0</v>
      </c>
      <c r="DM56" s="60">
        <v>0</v>
      </c>
      <c r="DN56" s="60">
        <v>0</v>
      </c>
      <c r="DO56" s="59">
        <v>0</v>
      </c>
      <c r="DP56" s="59">
        <v>0</v>
      </c>
      <c r="DQ56" s="59">
        <v>0</v>
      </c>
      <c r="DR56" s="59">
        <v>0</v>
      </c>
      <c r="DS56" s="59">
        <v>0</v>
      </c>
      <c r="DT56" s="59">
        <v>0</v>
      </c>
      <c r="DU56" s="59">
        <v>0</v>
      </c>
      <c r="DV56" s="59">
        <v>0</v>
      </c>
      <c r="DW56" s="59">
        <v>0</v>
      </c>
      <c r="DX56" s="59">
        <v>0</v>
      </c>
      <c r="DY56" s="59">
        <v>0</v>
      </c>
      <c r="DZ56" s="59">
        <v>0</v>
      </c>
      <c r="EA56" s="59">
        <v>0</v>
      </c>
      <c r="EB56" s="59">
        <v>0</v>
      </c>
      <c r="EC56" s="59">
        <v>0</v>
      </c>
      <c r="ED56" s="59">
        <v>0</v>
      </c>
      <c r="EE56" s="59">
        <v>0</v>
      </c>
      <c r="EF56" s="59">
        <v>0</v>
      </c>
      <c r="EG56" s="59">
        <v>0</v>
      </c>
      <c r="EH56" s="59">
        <v>0</v>
      </c>
      <c r="EI56" s="59">
        <v>0</v>
      </c>
      <c r="EJ56" s="59">
        <v>0</v>
      </c>
      <c r="EK56" s="59">
        <v>0</v>
      </c>
      <c r="EL56" s="59">
        <v>0</v>
      </c>
      <c r="EM56" s="59">
        <v>0</v>
      </c>
      <c r="EN56" s="59">
        <v>0</v>
      </c>
      <c r="EO56" s="77">
        <v>1</v>
      </c>
      <c r="EP56" s="62">
        <v>2</v>
      </c>
      <c r="EQ56" s="62">
        <v>1</v>
      </c>
    </row>
    <row r="57" spans="1:147" ht="15" customHeight="1" x14ac:dyDescent="0.25">
      <c r="A57" s="501" t="s">
        <v>2523</v>
      </c>
      <c r="B57" s="59">
        <v>21</v>
      </c>
      <c r="C57" s="63" t="s">
        <v>131</v>
      </c>
      <c r="D57" s="99">
        <v>1994</v>
      </c>
      <c r="E57" s="63" t="s">
        <v>132</v>
      </c>
      <c r="F57" s="63" t="s">
        <v>133</v>
      </c>
      <c r="G57" s="62">
        <v>31</v>
      </c>
      <c r="H57" s="62" t="s">
        <v>134</v>
      </c>
      <c r="I57" s="63" t="s">
        <v>1135</v>
      </c>
      <c r="J57" s="59">
        <v>0</v>
      </c>
      <c r="K57" s="62" t="s">
        <v>3</v>
      </c>
      <c r="L57" s="62" t="s">
        <v>89</v>
      </c>
      <c r="M57" s="59" t="s">
        <v>571</v>
      </c>
      <c r="N57" s="59" t="s">
        <v>29</v>
      </c>
      <c r="O57" s="59" t="s">
        <v>29</v>
      </c>
      <c r="P57" s="59" t="s">
        <v>1973</v>
      </c>
      <c r="Q57" s="108"/>
      <c r="R57" s="59">
        <v>1</v>
      </c>
      <c r="S57" s="59">
        <v>1</v>
      </c>
      <c r="T57" s="59">
        <v>3</v>
      </c>
      <c r="V57" s="59" t="s">
        <v>571</v>
      </c>
      <c r="X57" s="59" t="s">
        <v>833</v>
      </c>
      <c r="Z57" s="109" t="s">
        <v>538</v>
      </c>
      <c r="AA57" s="62" t="s">
        <v>718</v>
      </c>
      <c r="AB57" s="65" t="s">
        <v>14</v>
      </c>
      <c r="AC57" s="59">
        <v>11</v>
      </c>
      <c r="AD57" s="59">
        <v>3</v>
      </c>
      <c r="AE57" s="59" t="s">
        <v>577</v>
      </c>
      <c r="AF57" s="59">
        <v>8</v>
      </c>
      <c r="AG57" s="59">
        <f t="shared" si="27"/>
        <v>0.90308998699194354</v>
      </c>
      <c r="AH57" s="128">
        <f t="shared" si="38"/>
        <v>368</v>
      </c>
      <c r="AI57" s="72">
        <f t="shared" si="37"/>
        <v>2.5658478186735176</v>
      </c>
      <c r="AJ57" s="59" t="s">
        <v>29</v>
      </c>
      <c r="AK57" s="59" t="s">
        <v>29</v>
      </c>
      <c r="AL57" s="60" t="s">
        <v>29</v>
      </c>
      <c r="AM57" s="60" t="s">
        <v>29</v>
      </c>
      <c r="AN57" s="110" t="s">
        <v>28</v>
      </c>
      <c r="AO57" s="62" t="s">
        <v>28</v>
      </c>
      <c r="AP57" s="110"/>
      <c r="AQ57" s="65" t="s">
        <v>135</v>
      </c>
      <c r="AR57" s="103" t="s">
        <v>136</v>
      </c>
      <c r="AS57" s="103"/>
      <c r="AT57" s="178" t="s">
        <v>2410</v>
      </c>
      <c r="AU57" s="270">
        <v>56.7</v>
      </c>
      <c r="AV57" s="11">
        <v>-4</v>
      </c>
      <c r="AW57" s="111"/>
      <c r="AX57" s="277">
        <v>7.333333333333333</v>
      </c>
      <c r="AY57" s="278">
        <v>1141</v>
      </c>
      <c r="AZ57" s="455">
        <f t="shared" si="5"/>
        <v>3.0572856444182146</v>
      </c>
      <c r="BA57" s="522" t="s">
        <v>137</v>
      </c>
      <c r="BB57" s="104" t="s">
        <v>138</v>
      </c>
      <c r="BC57" s="65"/>
      <c r="BD57" s="112" t="s">
        <v>539</v>
      </c>
      <c r="BE57" s="65" t="s">
        <v>540</v>
      </c>
      <c r="BF57" s="105"/>
      <c r="BG57" s="58"/>
      <c r="BH57" s="103" t="s">
        <v>1134</v>
      </c>
      <c r="BI57" s="58" t="s">
        <v>546</v>
      </c>
      <c r="BJ57" s="67" t="s">
        <v>8</v>
      </c>
      <c r="BK57" s="67" t="s">
        <v>1668</v>
      </c>
      <c r="BN57" s="58"/>
      <c r="BP57" s="67" t="s">
        <v>51</v>
      </c>
      <c r="BQ57" s="59" t="s">
        <v>14</v>
      </c>
      <c r="BR57" s="107">
        <v>10</v>
      </c>
      <c r="BS57" s="59" t="s">
        <v>21</v>
      </c>
      <c r="BT57" s="59" t="s">
        <v>9</v>
      </c>
      <c r="BU57" s="69">
        <v>5</v>
      </c>
      <c r="BV57" s="58"/>
      <c r="BW57" s="106" t="s">
        <v>26</v>
      </c>
      <c r="BX57" s="65" t="s">
        <v>27</v>
      </c>
      <c r="BY57" s="70">
        <f t="shared" si="33"/>
        <v>8.6602540378443855</v>
      </c>
      <c r="BZ57" s="70">
        <f t="shared" si="34"/>
        <v>8.6602540378443855</v>
      </c>
      <c r="CA57" s="59" t="s">
        <v>18</v>
      </c>
      <c r="CB57" s="59" t="s">
        <v>571</v>
      </c>
      <c r="CC57" s="59">
        <v>3</v>
      </c>
      <c r="CD57" s="59">
        <v>3</v>
      </c>
      <c r="CE57" s="78"/>
      <c r="CF57" s="78" t="s">
        <v>1584</v>
      </c>
      <c r="CG57" s="108">
        <v>0</v>
      </c>
      <c r="CH57" s="59" t="s">
        <v>21</v>
      </c>
      <c r="CI57" s="58">
        <v>0</v>
      </c>
      <c r="CJ57" s="58"/>
      <c r="CK57" s="59">
        <f t="shared" si="35"/>
        <v>0</v>
      </c>
      <c r="CL57" s="59">
        <f t="shared" si="36"/>
        <v>0</v>
      </c>
      <c r="CM57" s="59">
        <v>3</v>
      </c>
      <c r="CN57" s="59">
        <v>3</v>
      </c>
      <c r="CO57" s="58"/>
      <c r="CP57" s="67">
        <f t="shared" si="1"/>
        <v>1.6329931618554523</v>
      </c>
      <c r="CQ57" s="67">
        <f t="shared" si="2"/>
        <v>0.8</v>
      </c>
      <c r="CR57" s="67">
        <f t="shared" si="6"/>
        <v>1.306394529484362</v>
      </c>
      <c r="CS57" s="67">
        <f t="shared" si="3"/>
        <v>0.80888888888888888</v>
      </c>
      <c r="CT57" s="59">
        <v>0</v>
      </c>
      <c r="CU57" s="59">
        <v>0</v>
      </c>
      <c r="CV57" s="59" t="s">
        <v>1782</v>
      </c>
      <c r="CW57" s="59">
        <v>0</v>
      </c>
      <c r="CX57" s="59">
        <v>0</v>
      </c>
      <c r="CY57" s="102">
        <v>0</v>
      </c>
      <c r="CZ57" s="102">
        <v>2</v>
      </c>
      <c r="DA57" s="102">
        <v>0</v>
      </c>
      <c r="DB57" s="102">
        <v>0</v>
      </c>
      <c r="DC57" s="102">
        <v>0</v>
      </c>
      <c r="DD57" s="59">
        <v>0</v>
      </c>
      <c r="DE57" s="60">
        <v>0</v>
      </c>
      <c r="DF57" s="60">
        <v>0</v>
      </c>
      <c r="DG57" s="60">
        <v>0</v>
      </c>
      <c r="DH57" s="60">
        <v>0</v>
      </c>
      <c r="DI57" s="60">
        <v>1</v>
      </c>
      <c r="DJ57" s="60">
        <v>0</v>
      </c>
      <c r="DK57" s="60">
        <v>0</v>
      </c>
      <c r="DL57" s="60">
        <v>0</v>
      </c>
      <c r="DM57" s="60">
        <v>0</v>
      </c>
      <c r="DN57" s="60">
        <v>0</v>
      </c>
      <c r="DO57" s="59">
        <v>0</v>
      </c>
      <c r="DP57" s="59">
        <v>0</v>
      </c>
      <c r="DQ57" s="59">
        <v>0</v>
      </c>
      <c r="DR57" s="59">
        <v>0</v>
      </c>
      <c r="DS57" s="59">
        <v>0</v>
      </c>
      <c r="DT57" s="59">
        <v>0</v>
      </c>
      <c r="DU57" s="59">
        <v>0</v>
      </c>
      <c r="DV57" s="59">
        <v>0</v>
      </c>
      <c r="DW57" s="59">
        <v>0</v>
      </c>
      <c r="DX57" s="59">
        <v>0</v>
      </c>
      <c r="DY57" s="59">
        <v>0</v>
      </c>
      <c r="DZ57" s="59">
        <v>0</v>
      </c>
      <c r="EA57" s="59">
        <v>0</v>
      </c>
      <c r="EB57" s="59">
        <v>0</v>
      </c>
      <c r="EC57" s="59">
        <v>0</v>
      </c>
      <c r="ED57" s="59">
        <v>0</v>
      </c>
      <c r="EE57" s="59">
        <v>0</v>
      </c>
      <c r="EF57" s="59">
        <v>0</v>
      </c>
      <c r="EG57" s="59">
        <v>0</v>
      </c>
      <c r="EH57" s="59">
        <v>0</v>
      </c>
      <c r="EI57" s="59">
        <v>0</v>
      </c>
      <c r="EJ57" s="59">
        <v>0</v>
      </c>
      <c r="EK57" s="59">
        <v>0</v>
      </c>
      <c r="EL57" s="59">
        <v>0</v>
      </c>
      <c r="EM57" s="59">
        <v>0</v>
      </c>
      <c r="EN57" s="59">
        <v>0</v>
      </c>
      <c r="EO57" s="77">
        <v>1</v>
      </c>
      <c r="EP57" s="62">
        <v>2</v>
      </c>
      <c r="EQ57" s="62">
        <v>1</v>
      </c>
    </row>
    <row r="58" spans="1:147" ht="15" customHeight="1" x14ac:dyDescent="0.25">
      <c r="A58" s="501" t="s">
        <v>2523</v>
      </c>
      <c r="B58" s="59">
        <v>22</v>
      </c>
      <c r="C58" s="63" t="s">
        <v>131</v>
      </c>
      <c r="D58" s="99">
        <v>1994</v>
      </c>
      <c r="E58" s="63" t="s">
        <v>132</v>
      </c>
      <c r="F58" s="63" t="s">
        <v>133</v>
      </c>
      <c r="G58" s="62">
        <v>31</v>
      </c>
      <c r="H58" s="62" t="s">
        <v>134</v>
      </c>
      <c r="I58" s="63" t="s">
        <v>1135</v>
      </c>
      <c r="J58" s="59">
        <v>0</v>
      </c>
      <c r="K58" s="62" t="s">
        <v>3</v>
      </c>
      <c r="L58" s="62" t="s">
        <v>89</v>
      </c>
      <c r="M58" s="59" t="s">
        <v>571</v>
      </c>
      <c r="N58" s="59" t="s">
        <v>29</v>
      </c>
      <c r="O58" s="59" t="s">
        <v>29</v>
      </c>
      <c r="P58" s="59" t="s">
        <v>1973</v>
      </c>
      <c r="Q58" s="108"/>
      <c r="R58" s="59">
        <v>1</v>
      </c>
      <c r="S58" s="59">
        <v>1</v>
      </c>
      <c r="T58" s="59">
        <v>3</v>
      </c>
      <c r="V58" s="59" t="s">
        <v>571</v>
      </c>
      <c r="X58" s="59" t="s">
        <v>833</v>
      </c>
      <c r="Z58" s="109" t="s">
        <v>538</v>
      </c>
      <c r="AA58" s="62" t="s">
        <v>718</v>
      </c>
      <c r="AB58" s="65" t="s">
        <v>14</v>
      </c>
      <c r="AC58" s="59">
        <v>14</v>
      </c>
      <c r="AD58" s="59">
        <v>4</v>
      </c>
      <c r="AE58" s="59" t="s">
        <v>577</v>
      </c>
      <c r="AF58" s="59">
        <v>10</v>
      </c>
      <c r="AG58" s="59">
        <f t="shared" si="27"/>
        <v>1</v>
      </c>
      <c r="AH58" s="128">
        <f t="shared" si="38"/>
        <v>460</v>
      </c>
      <c r="AI58" s="72">
        <f t="shared" si="37"/>
        <v>2.6627578316815739</v>
      </c>
      <c r="AJ58" s="59" t="s">
        <v>29</v>
      </c>
      <c r="AK58" s="59" t="s">
        <v>29</v>
      </c>
      <c r="AL58" s="60" t="s">
        <v>29</v>
      </c>
      <c r="AM58" s="60" t="s">
        <v>29</v>
      </c>
      <c r="AN58" s="110" t="s">
        <v>28</v>
      </c>
      <c r="AO58" s="62" t="s">
        <v>28</v>
      </c>
      <c r="AP58" s="110"/>
      <c r="AQ58" s="65" t="s">
        <v>135</v>
      </c>
      <c r="AR58" s="103" t="s">
        <v>136</v>
      </c>
      <c r="AS58" s="103"/>
      <c r="AT58" s="178" t="s">
        <v>2411</v>
      </c>
      <c r="AU58" s="270">
        <v>56.7</v>
      </c>
      <c r="AV58" s="11">
        <v>-4</v>
      </c>
      <c r="AW58" s="111"/>
      <c r="AX58" s="277">
        <v>7.333333333333333</v>
      </c>
      <c r="AY58" s="278">
        <v>1141</v>
      </c>
      <c r="AZ58" s="455">
        <f t="shared" si="5"/>
        <v>3.0572856444182146</v>
      </c>
      <c r="BA58" s="522" t="s">
        <v>137</v>
      </c>
      <c r="BB58" s="104" t="s">
        <v>138</v>
      </c>
      <c r="BC58" s="65"/>
      <c r="BD58" s="112" t="s">
        <v>539</v>
      </c>
      <c r="BE58" s="65" t="s">
        <v>540</v>
      </c>
      <c r="BF58" s="105"/>
      <c r="BG58" s="58"/>
      <c r="BH58" s="103" t="s">
        <v>1134</v>
      </c>
      <c r="BI58" s="58" t="s">
        <v>547</v>
      </c>
      <c r="BJ58" s="67" t="s">
        <v>8</v>
      </c>
      <c r="BK58" s="67" t="s">
        <v>1668</v>
      </c>
      <c r="BN58" s="58"/>
      <c r="BP58" s="67" t="s">
        <v>51</v>
      </c>
      <c r="BQ58" s="59" t="s">
        <v>14</v>
      </c>
      <c r="BR58" s="107">
        <v>10</v>
      </c>
      <c r="BS58" s="59" t="s">
        <v>21</v>
      </c>
      <c r="BT58" s="59" t="s">
        <v>9</v>
      </c>
      <c r="BU58" s="69">
        <v>6</v>
      </c>
      <c r="BV58" s="58"/>
      <c r="BW58" s="106" t="s">
        <v>26</v>
      </c>
      <c r="BX58" s="65" t="s">
        <v>27</v>
      </c>
      <c r="BY58" s="70">
        <f t="shared" si="33"/>
        <v>10.392304845413264</v>
      </c>
      <c r="BZ58" s="70">
        <f t="shared" si="34"/>
        <v>10.392304845413264</v>
      </c>
      <c r="CA58" s="59" t="s">
        <v>18</v>
      </c>
      <c r="CB58" s="59" t="s">
        <v>571</v>
      </c>
      <c r="CC58" s="59">
        <v>3</v>
      </c>
      <c r="CD58" s="59">
        <v>3</v>
      </c>
      <c r="CE58" s="78"/>
      <c r="CF58" s="78" t="s">
        <v>1584</v>
      </c>
      <c r="CG58" s="108">
        <v>3</v>
      </c>
      <c r="CH58" s="59" t="s">
        <v>21</v>
      </c>
      <c r="CI58" s="58">
        <v>3</v>
      </c>
      <c r="CJ58" s="58"/>
      <c r="CK58" s="59">
        <f t="shared" si="35"/>
        <v>5.196152422706632</v>
      </c>
      <c r="CL58" s="59">
        <f t="shared" si="36"/>
        <v>5.196152422706632</v>
      </c>
      <c r="CM58" s="59">
        <v>3</v>
      </c>
      <c r="CN58" s="59">
        <v>3</v>
      </c>
      <c r="CO58" s="58"/>
      <c r="CP58" s="67">
        <f t="shared" si="1"/>
        <v>0.85201286723025849</v>
      </c>
      <c r="CQ58" s="67">
        <f t="shared" si="2"/>
        <v>0.8</v>
      </c>
      <c r="CR58" s="67">
        <f t="shared" si="6"/>
        <v>0.68161029378420679</v>
      </c>
      <c r="CS58" s="67">
        <f t="shared" si="3"/>
        <v>0.70538271604938263</v>
      </c>
      <c r="CT58" s="59">
        <v>0</v>
      </c>
      <c r="CU58" s="59">
        <v>0</v>
      </c>
      <c r="CV58" s="59" t="s">
        <v>1782</v>
      </c>
      <c r="CW58" s="59">
        <v>0</v>
      </c>
      <c r="CX58" s="59">
        <v>0</v>
      </c>
      <c r="CY58" s="102">
        <v>0</v>
      </c>
      <c r="CZ58" s="102">
        <v>2</v>
      </c>
      <c r="DA58" s="102">
        <v>0</v>
      </c>
      <c r="DB58" s="102">
        <v>0</v>
      </c>
      <c r="DC58" s="102">
        <v>0</v>
      </c>
      <c r="DD58" s="59">
        <v>0</v>
      </c>
      <c r="DE58" s="60">
        <v>0</v>
      </c>
      <c r="DF58" s="60">
        <v>0</v>
      </c>
      <c r="DG58" s="60">
        <v>0</v>
      </c>
      <c r="DH58" s="60">
        <v>0</v>
      </c>
      <c r="DI58" s="60">
        <v>1</v>
      </c>
      <c r="DJ58" s="60">
        <v>0</v>
      </c>
      <c r="DK58" s="60">
        <v>0</v>
      </c>
      <c r="DL58" s="60">
        <v>0</v>
      </c>
      <c r="DM58" s="60">
        <v>0</v>
      </c>
      <c r="DN58" s="60">
        <v>0</v>
      </c>
      <c r="DO58" s="59">
        <v>0</v>
      </c>
      <c r="DP58" s="59">
        <v>0</v>
      </c>
      <c r="DQ58" s="59">
        <v>0</v>
      </c>
      <c r="DR58" s="59">
        <v>0</v>
      </c>
      <c r="DS58" s="59">
        <v>0</v>
      </c>
      <c r="DT58" s="59">
        <v>0</v>
      </c>
      <c r="DU58" s="59">
        <v>0</v>
      </c>
      <c r="DV58" s="59">
        <v>0</v>
      </c>
      <c r="DW58" s="59">
        <v>0</v>
      </c>
      <c r="DX58" s="59">
        <v>0</v>
      </c>
      <c r="DY58" s="59">
        <v>0</v>
      </c>
      <c r="DZ58" s="59">
        <v>0</v>
      </c>
      <c r="EA58" s="59">
        <v>0</v>
      </c>
      <c r="EB58" s="59">
        <v>0</v>
      </c>
      <c r="EC58" s="59">
        <v>0</v>
      </c>
      <c r="ED58" s="59">
        <v>0</v>
      </c>
      <c r="EE58" s="59">
        <v>0</v>
      </c>
      <c r="EF58" s="59">
        <v>0</v>
      </c>
      <c r="EG58" s="59">
        <v>0</v>
      </c>
      <c r="EH58" s="59">
        <v>0</v>
      </c>
      <c r="EI58" s="59">
        <v>0</v>
      </c>
      <c r="EJ58" s="59">
        <v>0</v>
      </c>
      <c r="EK58" s="59">
        <v>0</v>
      </c>
      <c r="EL58" s="59">
        <v>0</v>
      </c>
      <c r="EM58" s="59">
        <v>0</v>
      </c>
      <c r="EN58" s="59">
        <v>0</v>
      </c>
      <c r="EO58" s="77">
        <v>1</v>
      </c>
      <c r="EP58" s="62">
        <v>2</v>
      </c>
      <c r="EQ58" s="62">
        <v>1</v>
      </c>
    </row>
    <row r="59" spans="1:147" ht="15" customHeight="1" x14ac:dyDescent="0.25">
      <c r="A59" s="501" t="s">
        <v>2523</v>
      </c>
      <c r="B59" s="59">
        <v>23</v>
      </c>
      <c r="C59" s="63" t="s">
        <v>131</v>
      </c>
      <c r="D59" s="99">
        <v>1994</v>
      </c>
      <c r="E59" s="63" t="s">
        <v>132</v>
      </c>
      <c r="F59" s="63" t="s">
        <v>133</v>
      </c>
      <c r="G59" s="62">
        <v>31</v>
      </c>
      <c r="H59" s="62" t="s">
        <v>134</v>
      </c>
      <c r="I59" s="63" t="s">
        <v>1135</v>
      </c>
      <c r="J59" s="59">
        <v>0</v>
      </c>
      <c r="K59" s="62" t="s">
        <v>3</v>
      </c>
      <c r="L59" s="62" t="s">
        <v>89</v>
      </c>
      <c r="M59" s="59" t="s">
        <v>571</v>
      </c>
      <c r="N59" s="59" t="s">
        <v>29</v>
      </c>
      <c r="O59" s="59" t="s">
        <v>29</v>
      </c>
      <c r="P59" s="59" t="s">
        <v>1973</v>
      </c>
      <c r="Q59" s="108"/>
      <c r="R59" s="59">
        <v>1</v>
      </c>
      <c r="S59" s="59">
        <v>1</v>
      </c>
      <c r="T59" s="59">
        <v>3</v>
      </c>
      <c r="V59" s="59" t="s">
        <v>571</v>
      </c>
      <c r="X59" s="59" t="s">
        <v>833</v>
      </c>
      <c r="Y59" s="67" t="s">
        <v>834</v>
      </c>
      <c r="Z59" s="109" t="s">
        <v>538</v>
      </c>
      <c r="AA59" s="62" t="s">
        <v>718</v>
      </c>
      <c r="AB59" s="65" t="s">
        <v>14</v>
      </c>
      <c r="AC59" s="59">
        <v>11</v>
      </c>
      <c r="AD59" s="59">
        <v>0</v>
      </c>
      <c r="AE59" s="59" t="s">
        <v>577</v>
      </c>
      <c r="AF59" s="59">
        <v>11</v>
      </c>
      <c r="AG59" s="59">
        <f t="shared" si="27"/>
        <v>1.0413926851582251</v>
      </c>
      <c r="AH59" s="128">
        <f t="shared" si="38"/>
        <v>506</v>
      </c>
      <c r="AI59" s="72">
        <f t="shared" si="37"/>
        <v>2.7041505168397992</v>
      </c>
      <c r="AJ59" s="59" t="s">
        <v>29</v>
      </c>
      <c r="AK59" s="59" t="s">
        <v>29</v>
      </c>
      <c r="AL59" s="60" t="s">
        <v>29</v>
      </c>
      <c r="AM59" s="60" t="s">
        <v>29</v>
      </c>
      <c r="AN59" s="110" t="s">
        <v>28</v>
      </c>
      <c r="AO59" s="62" t="s">
        <v>28</v>
      </c>
      <c r="AP59" s="110"/>
      <c r="AQ59" s="65" t="s">
        <v>135</v>
      </c>
      <c r="AR59" s="103" t="s">
        <v>136</v>
      </c>
      <c r="AS59" s="103"/>
      <c r="AT59" s="178" t="s">
        <v>2406</v>
      </c>
      <c r="AU59" s="270">
        <v>56.7</v>
      </c>
      <c r="AV59" s="11">
        <v>-4</v>
      </c>
      <c r="AW59" s="111"/>
      <c r="AX59" s="277">
        <v>7.333333333333333</v>
      </c>
      <c r="AY59" s="278">
        <v>1141</v>
      </c>
      <c r="AZ59" s="455">
        <f t="shared" si="5"/>
        <v>3.0572856444182146</v>
      </c>
      <c r="BA59" s="522" t="s">
        <v>137</v>
      </c>
      <c r="BB59" s="104" t="s">
        <v>138</v>
      </c>
      <c r="BC59" s="65"/>
      <c r="BD59" s="112" t="s">
        <v>539</v>
      </c>
      <c r="BE59" s="65" t="s">
        <v>540</v>
      </c>
      <c r="BF59" s="105"/>
      <c r="BG59" s="58"/>
      <c r="BH59" s="103" t="s">
        <v>1134</v>
      </c>
      <c r="BI59" s="58" t="s">
        <v>541</v>
      </c>
      <c r="BJ59" s="58" t="s">
        <v>4</v>
      </c>
      <c r="BK59" s="106" t="s">
        <v>1643</v>
      </c>
      <c r="BN59" s="58"/>
      <c r="BP59" s="67" t="s">
        <v>51</v>
      </c>
      <c r="BQ59" s="37" t="s">
        <v>33</v>
      </c>
      <c r="BR59" s="107">
        <v>39.432392544572998</v>
      </c>
      <c r="BS59" s="59" t="s">
        <v>21</v>
      </c>
      <c r="BT59" s="59" t="s">
        <v>2063</v>
      </c>
      <c r="BU59" s="69">
        <v>14.784295677978804</v>
      </c>
      <c r="BV59" s="58"/>
      <c r="BW59" s="106" t="s">
        <v>26</v>
      </c>
      <c r="BX59" s="65" t="s">
        <v>27</v>
      </c>
      <c r="BY59" s="70">
        <f t="shared" si="33"/>
        <v>36.213980617482747</v>
      </c>
      <c r="BZ59" s="70">
        <f t="shared" si="34"/>
        <v>36.213980617482747</v>
      </c>
      <c r="CA59" s="59" t="s">
        <v>18</v>
      </c>
      <c r="CB59" s="59" t="s">
        <v>571</v>
      </c>
      <c r="CC59" s="59">
        <v>6</v>
      </c>
      <c r="CD59" s="59">
        <v>6</v>
      </c>
      <c r="CE59" s="78" t="s">
        <v>835</v>
      </c>
      <c r="CF59" s="78" t="s">
        <v>1584</v>
      </c>
      <c r="CG59" s="108">
        <v>103.300629220258</v>
      </c>
      <c r="CH59" s="59" t="s">
        <v>21</v>
      </c>
      <c r="CI59" s="58">
        <v>42.972252418094996</v>
      </c>
      <c r="CJ59" s="58"/>
      <c r="CK59" s="59">
        <f t="shared" si="35"/>
        <v>105.2600915224133</v>
      </c>
      <c r="CL59" s="59">
        <f t="shared" si="36"/>
        <v>105.2600915224133</v>
      </c>
      <c r="CM59" s="59">
        <v>6</v>
      </c>
      <c r="CN59" s="59">
        <v>6</v>
      </c>
      <c r="CO59" s="58"/>
      <c r="CP59" s="67">
        <f t="shared" si="1"/>
        <v>-0.81141737834922401</v>
      </c>
      <c r="CQ59" s="67">
        <f t="shared" si="2"/>
        <v>0.92307692307692313</v>
      </c>
      <c r="CR59" s="67">
        <f t="shared" si="6"/>
        <v>-0.74900065693774531</v>
      </c>
      <c r="CS59" s="67">
        <f t="shared" si="3"/>
        <v>0.35670841600388226</v>
      </c>
      <c r="CT59" s="59">
        <v>0</v>
      </c>
      <c r="CU59" s="59">
        <v>0</v>
      </c>
      <c r="CV59" s="59" t="s">
        <v>1782</v>
      </c>
      <c r="CW59" s="59">
        <v>0</v>
      </c>
      <c r="CX59" s="65">
        <v>0</v>
      </c>
      <c r="CY59" s="102">
        <v>0</v>
      </c>
      <c r="CZ59" s="102">
        <v>1</v>
      </c>
      <c r="DA59" s="102">
        <v>0</v>
      </c>
      <c r="DB59" s="102">
        <v>0</v>
      </c>
      <c r="DC59" s="102">
        <v>0</v>
      </c>
      <c r="DD59" s="59">
        <v>0</v>
      </c>
      <c r="DE59" s="60">
        <v>0</v>
      </c>
      <c r="DF59" s="60">
        <v>0</v>
      </c>
      <c r="DG59" s="60">
        <v>0</v>
      </c>
      <c r="DH59" s="60">
        <v>0</v>
      </c>
      <c r="DI59" s="60">
        <v>0</v>
      </c>
      <c r="DJ59" s="60">
        <v>0</v>
      </c>
      <c r="DK59" s="60">
        <v>0</v>
      </c>
      <c r="DL59" s="60">
        <v>0</v>
      </c>
      <c r="DM59" s="60">
        <v>0</v>
      </c>
      <c r="DN59" s="59">
        <v>1</v>
      </c>
      <c r="DO59" s="59">
        <v>0</v>
      </c>
      <c r="DP59" s="59">
        <v>0</v>
      </c>
      <c r="DQ59" s="59">
        <v>0</v>
      </c>
      <c r="DR59" s="59">
        <v>0</v>
      </c>
      <c r="DS59" s="59">
        <v>0</v>
      </c>
      <c r="DT59" s="59">
        <v>0</v>
      </c>
      <c r="DU59" s="59">
        <v>0</v>
      </c>
      <c r="DV59" s="59">
        <v>0</v>
      </c>
      <c r="DW59" s="59">
        <v>0</v>
      </c>
      <c r="DX59" s="59">
        <v>0</v>
      </c>
      <c r="DY59" s="59">
        <v>0</v>
      </c>
      <c r="DZ59" s="59">
        <v>0</v>
      </c>
      <c r="EA59" s="59">
        <v>0</v>
      </c>
      <c r="EB59" s="59">
        <v>0</v>
      </c>
      <c r="EC59" s="59">
        <v>0</v>
      </c>
      <c r="ED59" s="59">
        <v>0</v>
      </c>
      <c r="EE59" s="59">
        <v>0</v>
      </c>
      <c r="EF59" s="59">
        <v>0</v>
      </c>
      <c r="EG59" s="59">
        <v>0</v>
      </c>
      <c r="EH59" s="59">
        <v>0</v>
      </c>
      <c r="EI59" s="59">
        <v>0</v>
      </c>
      <c r="EJ59" s="59">
        <v>0</v>
      </c>
      <c r="EK59" s="59">
        <v>0</v>
      </c>
      <c r="EL59" s="59">
        <v>0</v>
      </c>
      <c r="EM59" s="59">
        <v>0</v>
      </c>
      <c r="EN59" s="59">
        <v>0</v>
      </c>
      <c r="EO59" s="77">
        <v>1</v>
      </c>
      <c r="EP59" s="62">
        <v>2</v>
      </c>
      <c r="EQ59" s="62">
        <v>1</v>
      </c>
    </row>
    <row r="60" spans="1:147" ht="15" customHeight="1" x14ac:dyDescent="0.25">
      <c r="A60" s="501" t="s">
        <v>2523</v>
      </c>
      <c r="B60" s="59">
        <v>24</v>
      </c>
      <c r="C60" s="63" t="s">
        <v>131</v>
      </c>
      <c r="D60" s="99">
        <v>1994</v>
      </c>
      <c r="E60" s="63" t="s">
        <v>132</v>
      </c>
      <c r="F60" s="63" t="s">
        <v>133</v>
      </c>
      <c r="G60" s="62">
        <v>31</v>
      </c>
      <c r="H60" s="62" t="s">
        <v>134</v>
      </c>
      <c r="I60" s="63" t="s">
        <v>1135</v>
      </c>
      <c r="J60" s="59">
        <v>0</v>
      </c>
      <c r="K60" s="62" t="s">
        <v>3</v>
      </c>
      <c r="L60" s="62" t="s">
        <v>89</v>
      </c>
      <c r="M60" s="59" t="s">
        <v>571</v>
      </c>
      <c r="N60" s="59" t="s">
        <v>29</v>
      </c>
      <c r="O60" s="59" t="s">
        <v>29</v>
      </c>
      <c r="P60" s="59" t="s">
        <v>1973</v>
      </c>
      <c r="Q60" s="108"/>
      <c r="R60" s="59">
        <v>1</v>
      </c>
      <c r="S60" s="59">
        <v>1</v>
      </c>
      <c r="T60" s="59">
        <v>3</v>
      </c>
      <c r="V60" s="59" t="s">
        <v>571</v>
      </c>
      <c r="X60" s="59" t="s">
        <v>833</v>
      </c>
      <c r="Y60" s="67" t="s">
        <v>834</v>
      </c>
      <c r="Z60" s="109" t="s">
        <v>538</v>
      </c>
      <c r="AA60" s="62" t="s">
        <v>718</v>
      </c>
      <c r="AB60" s="65" t="s">
        <v>14</v>
      </c>
      <c r="AC60" s="59">
        <v>13</v>
      </c>
      <c r="AD60" s="59">
        <v>0</v>
      </c>
      <c r="AE60" s="59" t="s">
        <v>577</v>
      </c>
      <c r="AF60" s="59">
        <v>13</v>
      </c>
      <c r="AG60" s="59">
        <f t="shared" si="27"/>
        <v>1.1139433523068367</v>
      </c>
      <c r="AH60" s="128">
        <f t="shared" si="38"/>
        <v>598</v>
      </c>
      <c r="AI60" s="72">
        <f t="shared" si="37"/>
        <v>2.7767011839884108</v>
      </c>
      <c r="AJ60" s="59" t="s">
        <v>29</v>
      </c>
      <c r="AK60" s="59" t="s">
        <v>29</v>
      </c>
      <c r="AL60" s="60" t="s">
        <v>29</v>
      </c>
      <c r="AM60" s="60" t="s">
        <v>29</v>
      </c>
      <c r="AN60" s="110" t="s">
        <v>28</v>
      </c>
      <c r="AO60" s="62" t="s">
        <v>28</v>
      </c>
      <c r="AP60" s="110"/>
      <c r="AQ60" s="65" t="s">
        <v>135</v>
      </c>
      <c r="AR60" s="103" t="s">
        <v>136</v>
      </c>
      <c r="AS60" s="103"/>
      <c r="AT60" s="178" t="s">
        <v>2407</v>
      </c>
      <c r="AU60" s="270">
        <v>56.7</v>
      </c>
      <c r="AV60" s="11">
        <v>-4</v>
      </c>
      <c r="AW60" s="111"/>
      <c r="AX60" s="277">
        <v>7.333333333333333</v>
      </c>
      <c r="AY60" s="278">
        <v>1141</v>
      </c>
      <c r="AZ60" s="455">
        <f t="shared" si="5"/>
        <v>3.0572856444182146</v>
      </c>
      <c r="BA60" s="522" t="s">
        <v>137</v>
      </c>
      <c r="BB60" s="104" t="s">
        <v>138</v>
      </c>
      <c r="BC60" s="65"/>
      <c r="BD60" s="112" t="s">
        <v>539</v>
      </c>
      <c r="BE60" s="65" t="s">
        <v>540</v>
      </c>
      <c r="BF60" s="105"/>
      <c r="BG60" s="58"/>
      <c r="BH60" s="103" t="s">
        <v>1134</v>
      </c>
      <c r="BI60" s="58" t="s">
        <v>542</v>
      </c>
      <c r="BJ60" s="58" t="s">
        <v>4</v>
      </c>
      <c r="BK60" s="106" t="s">
        <v>1643</v>
      </c>
      <c r="BN60" s="58"/>
      <c r="BP60" s="67" t="s">
        <v>51</v>
      </c>
      <c r="BQ60" s="37" t="s">
        <v>33</v>
      </c>
      <c r="BR60" s="107">
        <v>11.641169889469801</v>
      </c>
      <c r="BS60" s="59" t="s">
        <v>21</v>
      </c>
      <c r="BT60" s="59" t="s">
        <v>2063</v>
      </c>
      <c r="BU60" s="69">
        <v>3.5289496861832994</v>
      </c>
      <c r="BV60" s="58"/>
      <c r="BW60" s="106" t="s">
        <v>26</v>
      </c>
      <c r="BX60" s="65" t="s">
        <v>27</v>
      </c>
      <c r="BY60" s="70">
        <f t="shared" si="33"/>
        <v>8.6441260591039057</v>
      </c>
      <c r="BZ60" s="70">
        <f t="shared" si="34"/>
        <v>8.6441260591039057</v>
      </c>
      <c r="CA60" s="59" t="s">
        <v>18</v>
      </c>
      <c r="CB60" s="59" t="s">
        <v>571</v>
      </c>
      <c r="CC60" s="59">
        <v>6</v>
      </c>
      <c r="CD60" s="59">
        <v>6</v>
      </c>
      <c r="CE60" s="78" t="s">
        <v>835</v>
      </c>
      <c r="CF60" s="78" t="s">
        <v>1584</v>
      </c>
      <c r="CG60" s="108">
        <v>36.121646605146097</v>
      </c>
      <c r="CH60" s="59" t="s">
        <v>21</v>
      </c>
      <c r="CI60" s="58">
        <v>19.049187091860105</v>
      </c>
      <c r="CJ60" s="58"/>
      <c r="CK60" s="59">
        <f t="shared" si="35"/>
        <v>46.66078838986904</v>
      </c>
      <c r="CL60" s="59">
        <f t="shared" si="36"/>
        <v>46.66078838986904</v>
      </c>
      <c r="CM60" s="59">
        <v>6</v>
      </c>
      <c r="CN60" s="59">
        <v>6</v>
      </c>
      <c r="CO60" s="58"/>
      <c r="CP60" s="67">
        <f t="shared" si="1"/>
        <v>-0.729550716254736</v>
      </c>
      <c r="CQ60" s="67">
        <f t="shared" si="2"/>
        <v>0.92307692307692313</v>
      </c>
      <c r="CR60" s="67">
        <f t="shared" si="6"/>
        <v>-0.67343143038898712</v>
      </c>
      <c r="CS60" s="67">
        <f t="shared" si="3"/>
        <v>0.3522295788098232</v>
      </c>
      <c r="CT60" s="59">
        <v>0</v>
      </c>
      <c r="CU60" s="59">
        <v>0</v>
      </c>
      <c r="CV60" s="59" t="s">
        <v>1782</v>
      </c>
      <c r="CW60" s="59">
        <v>0</v>
      </c>
      <c r="CX60" s="65">
        <v>0</v>
      </c>
      <c r="CY60" s="102">
        <v>0</v>
      </c>
      <c r="CZ60" s="102">
        <v>1</v>
      </c>
      <c r="DA60" s="102">
        <v>0</v>
      </c>
      <c r="DB60" s="102">
        <v>0</v>
      </c>
      <c r="DC60" s="102">
        <v>0</v>
      </c>
      <c r="DD60" s="59">
        <v>0</v>
      </c>
      <c r="DE60" s="60">
        <v>0</v>
      </c>
      <c r="DF60" s="60">
        <v>0</v>
      </c>
      <c r="DG60" s="60">
        <v>0</v>
      </c>
      <c r="DH60" s="60">
        <v>0</v>
      </c>
      <c r="DI60" s="60">
        <v>0</v>
      </c>
      <c r="DJ60" s="60">
        <v>0</v>
      </c>
      <c r="DK60" s="60">
        <v>0</v>
      </c>
      <c r="DL60" s="60">
        <v>0</v>
      </c>
      <c r="DM60" s="60">
        <v>0</v>
      </c>
      <c r="DN60" s="59">
        <v>1</v>
      </c>
      <c r="DO60" s="59">
        <v>0</v>
      </c>
      <c r="DP60" s="59">
        <v>0</v>
      </c>
      <c r="DQ60" s="59">
        <v>0</v>
      </c>
      <c r="DR60" s="59">
        <v>0</v>
      </c>
      <c r="DS60" s="59">
        <v>0</v>
      </c>
      <c r="DT60" s="59">
        <v>0</v>
      </c>
      <c r="DU60" s="59">
        <v>0</v>
      </c>
      <c r="DV60" s="59">
        <v>0</v>
      </c>
      <c r="DW60" s="59">
        <v>0</v>
      </c>
      <c r="DX60" s="59">
        <v>0</v>
      </c>
      <c r="DY60" s="59">
        <v>0</v>
      </c>
      <c r="DZ60" s="59">
        <v>0</v>
      </c>
      <c r="EA60" s="59">
        <v>0</v>
      </c>
      <c r="EB60" s="59">
        <v>0</v>
      </c>
      <c r="EC60" s="59">
        <v>0</v>
      </c>
      <c r="ED60" s="59">
        <v>0</v>
      </c>
      <c r="EE60" s="59">
        <v>0</v>
      </c>
      <c r="EF60" s="59">
        <v>0</v>
      </c>
      <c r="EG60" s="59">
        <v>0</v>
      </c>
      <c r="EH60" s="59">
        <v>0</v>
      </c>
      <c r="EI60" s="59">
        <v>0</v>
      </c>
      <c r="EJ60" s="59">
        <v>0</v>
      </c>
      <c r="EK60" s="59">
        <v>0</v>
      </c>
      <c r="EL60" s="59">
        <v>0</v>
      </c>
      <c r="EM60" s="59">
        <v>0</v>
      </c>
      <c r="EN60" s="59">
        <v>0</v>
      </c>
      <c r="EO60" s="77">
        <v>1</v>
      </c>
      <c r="EP60" s="62">
        <v>2</v>
      </c>
      <c r="EQ60" s="62">
        <v>1</v>
      </c>
    </row>
    <row r="61" spans="1:147" ht="15" customHeight="1" x14ac:dyDescent="0.25">
      <c r="A61" s="501" t="s">
        <v>2523</v>
      </c>
      <c r="B61" s="59">
        <v>25</v>
      </c>
      <c r="C61" s="63" t="s">
        <v>131</v>
      </c>
      <c r="D61" s="99">
        <v>1994</v>
      </c>
      <c r="E61" s="63" t="s">
        <v>132</v>
      </c>
      <c r="F61" s="63" t="s">
        <v>133</v>
      </c>
      <c r="G61" s="62">
        <v>31</v>
      </c>
      <c r="H61" s="62" t="s">
        <v>134</v>
      </c>
      <c r="I61" s="63" t="s">
        <v>1135</v>
      </c>
      <c r="J61" s="59">
        <v>0</v>
      </c>
      <c r="K61" s="62" t="s">
        <v>3</v>
      </c>
      <c r="L61" s="62" t="s">
        <v>89</v>
      </c>
      <c r="M61" s="59" t="s">
        <v>571</v>
      </c>
      <c r="N61" s="59" t="s">
        <v>29</v>
      </c>
      <c r="O61" s="59" t="s">
        <v>29</v>
      </c>
      <c r="P61" s="59" t="s">
        <v>1973</v>
      </c>
      <c r="Q61" s="108"/>
      <c r="R61" s="59">
        <v>1</v>
      </c>
      <c r="S61" s="59">
        <v>1</v>
      </c>
      <c r="T61" s="59">
        <v>3</v>
      </c>
      <c r="V61" s="59" t="s">
        <v>571</v>
      </c>
      <c r="X61" s="59" t="s">
        <v>833</v>
      </c>
      <c r="Y61" s="67" t="s">
        <v>834</v>
      </c>
      <c r="Z61" s="109" t="s">
        <v>538</v>
      </c>
      <c r="AA61" s="62" t="s">
        <v>718</v>
      </c>
      <c r="AB61" s="65" t="s">
        <v>14</v>
      </c>
      <c r="AC61" s="59">
        <v>15</v>
      </c>
      <c r="AD61" s="59">
        <v>0</v>
      </c>
      <c r="AE61" s="59" t="s">
        <v>577</v>
      </c>
      <c r="AF61" s="59">
        <v>15</v>
      </c>
      <c r="AG61" s="59">
        <f t="shared" si="27"/>
        <v>1.1760912590556813</v>
      </c>
      <c r="AH61" s="128">
        <f t="shared" si="38"/>
        <v>690</v>
      </c>
      <c r="AI61" s="72">
        <f t="shared" si="37"/>
        <v>2.8388490907372552</v>
      </c>
      <c r="AJ61" s="59" t="s">
        <v>29</v>
      </c>
      <c r="AK61" s="59" t="s">
        <v>29</v>
      </c>
      <c r="AL61" s="60" t="s">
        <v>29</v>
      </c>
      <c r="AM61" s="60" t="s">
        <v>29</v>
      </c>
      <c r="AN61" s="110" t="s">
        <v>28</v>
      </c>
      <c r="AO61" s="62" t="s">
        <v>28</v>
      </c>
      <c r="AP61" s="110"/>
      <c r="AQ61" s="65" t="s">
        <v>135</v>
      </c>
      <c r="AR61" s="103" t="s">
        <v>136</v>
      </c>
      <c r="AS61" s="103"/>
      <c r="AT61" s="178" t="s">
        <v>2408</v>
      </c>
      <c r="AU61" s="270">
        <v>56.7</v>
      </c>
      <c r="AV61" s="11">
        <v>-4</v>
      </c>
      <c r="AW61" s="111"/>
      <c r="AX61" s="277">
        <v>7.333333333333333</v>
      </c>
      <c r="AY61" s="278">
        <v>1141</v>
      </c>
      <c r="AZ61" s="455">
        <f t="shared" si="5"/>
        <v>3.0572856444182146</v>
      </c>
      <c r="BA61" s="522" t="s">
        <v>137</v>
      </c>
      <c r="BB61" s="104" t="s">
        <v>138</v>
      </c>
      <c r="BC61" s="65"/>
      <c r="BD61" s="112" t="s">
        <v>539</v>
      </c>
      <c r="BE61" s="65" t="s">
        <v>540</v>
      </c>
      <c r="BF61" s="105"/>
      <c r="BG61" s="58"/>
      <c r="BH61" s="103" t="s">
        <v>1134</v>
      </c>
      <c r="BI61" s="58" t="s">
        <v>543</v>
      </c>
      <c r="BJ61" s="58" t="s">
        <v>4</v>
      </c>
      <c r="BK61" s="106" t="s">
        <v>1643</v>
      </c>
      <c r="BN61" s="58"/>
      <c r="BP61" s="67" t="s">
        <v>51</v>
      </c>
      <c r="BQ61" s="37" t="s">
        <v>33</v>
      </c>
      <c r="BR61" s="107">
        <v>13.1418165660283</v>
      </c>
      <c r="BS61" s="59" t="s">
        <v>21</v>
      </c>
      <c r="BT61" s="59" t="s">
        <v>2063</v>
      </c>
      <c r="BU61" s="69">
        <v>3.5487863904339996</v>
      </c>
      <c r="BV61" s="58"/>
      <c r="BW61" s="106" t="s">
        <v>26</v>
      </c>
      <c r="BX61" s="65" t="s">
        <v>27</v>
      </c>
      <c r="BY61" s="70">
        <f t="shared" si="33"/>
        <v>8.6927158626966197</v>
      </c>
      <c r="BZ61" s="70">
        <f t="shared" si="34"/>
        <v>8.6927158626966197</v>
      </c>
      <c r="CA61" s="59" t="s">
        <v>18</v>
      </c>
      <c r="CB61" s="59" t="s">
        <v>571</v>
      </c>
      <c r="CC61" s="59">
        <v>6</v>
      </c>
      <c r="CD61" s="59">
        <v>6</v>
      </c>
      <c r="CE61" s="78" t="s">
        <v>835</v>
      </c>
      <c r="CF61" s="78" t="s">
        <v>1584</v>
      </c>
      <c r="CG61" s="108">
        <v>88.688912869260093</v>
      </c>
      <c r="CH61" s="59" t="s">
        <v>21</v>
      </c>
      <c r="CI61" s="58">
        <v>10.570979695149603</v>
      </c>
      <c r="CJ61" s="58"/>
      <c r="CK61" s="59">
        <f t="shared" si="35"/>
        <v>25.893506334438197</v>
      </c>
      <c r="CL61" s="59">
        <f t="shared" si="36"/>
        <v>25.893506334438197</v>
      </c>
      <c r="CM61" s="59">
        <v>6</v>
      </c>
      <c r="CN61" s="59">
        <v>6</v>
      </c>
      <c r="CO61" s="58"/>
      <c r="CP61" s="67">
        <f t="shared" si="1"/>
        <v>-3.9115834231246263</v>
      </c>
      <c r="CQ61" s="67">
        <f t="shared" si="2"/>
        <v>0.92307692307692313</v>
      </c>
      <c r="CR61" s="67">
        <f t="shared" si="6"/>
        <v>-3.6106923905765784</v>
      </c>
      <c r="CS61" s="67">
        <f t="shared" si="3"/>
        <v>0.87654581414031685</v>
      </c>
      <c r="CT61" s="59">
        <v>0</v>
      </c>
      <c r="CU61" s="59">
        <v>0</v>
      </c>
      <c r="CV61" s="59" t="s">
        <v>1782</v>
      </c>
      <c r="CW61" s="59">
        <v>0</v>
      </c>
      <c r="CX61" s="65">
        <v>0</v>
      </c>
      <c r="CY61" s="102">
        <v>0</v>
      </c>
      <c r="CZ61" s="102">
        <v>1</v>
      </c>
      <c r="DA61" s="102">
        <v>0</v>
      </c>
      <c r="DB61" s="102">
        <v>0</v>
      </c>
      <c r="DC61" s="102">
        <v>0</v>
      </c>
      <c r="DD61" s="59">
        <v>0</v>
      </c>
      <c r="DE61" s="60">
        <v>0</v>
      </c>
      <c r="DF61" s="60">
        <v>0</v>
      </c>
      <c r="DG61" s="60">
        <v>0</v>
      </c>
      <c r="DH61" s="60">
        <v>0</v>
      </c>
      <c r="DI61" s="60">
        <v>0</v>
      </c>
      <c r="DJ61" s="60">
        <v>0</v>
      </c>
      <c r="DK61" s="60">
        <v>0</v>
      </c>
      <c r="DL61" s="60">
        <v>0</v>
      </c>
      <c r="DM61" s="60">
        <v>0</v>
      </c>
      <c r="DN61" s="59">
        <v>1</v>
      </c>
      <c r="DO61" s="59">
        <v>0</v>
      </c>
      <c r="DP61" s="59">
        <v>0</v>
      </c>
      <c r="DQ61" s="59">
        <v>0</v>
      </c>
      <c r="DR61" s="59">
        <v>0</v>
      </c>
      <c r="DS61" s="59">
        <v>0</v>
      </c>
      <c r="DT61" s="59">
        <v>0</v>
      </c>
      <c r="DU61" s="59">
        <v>0</v>
      </c>
      <c r="DV61" s="59">
        <v>0</v>
      </c>
      <c r="DW61" s="59">
        <v>0</v>
      </c>
      <c r="DX61" s="59">
        <v>0</v>
      </c>
      <c r="DY61" s="59">
        <v>0</v>
      </c>
      <c r="DZ61" s="59">
        <v>0</v>
      </c>
      <c r="EA61" s="59">
        <v>0</v>
      </c>
      <c r="EB61" s="59">
        <v>0</v>
      </c>
      <c r="EC61" s="59">
        <v>0</v>
      </c>
      <c r="ED61" s="59">
        <v>0</v>
      </c>
      <c r="EE61" s="59">
        <v>0</v>
      </c>
      <c r="EF61" s="59">
        <v>0</v>
      </c>
      <c r="EG61" s="59">
        <v>0</v>
      </c>
      <c r="EH61" s="59">
        <v>0</v>
      </c>
      <c r="EI61" s="59">
        <v>0</v>
      </c>
      <c r="EJ61" s="59">
        <v>0</v>
      </c>
      <c r="EK61" s="59">
        <v>0</v>
      </c>
      <c r="EL61" s="59">
        <v>0</v>
      </c>
      <c r="EM61" s="59">
        <v>0</v>
      </c>
      <c r="EN61" s="59">
        <v>0</v>
      </c>
      <c r="EO61" s="77">
        <v>1</v>
      </c>
      <c r="EP61" s="62">
        <v>2</v>
      </c>
      <c r="EQ61" s="62">
        <v>1</v>
      </c>
    </row>
    <row r="62" spans="1:147" ht="15" customHeight="1" x14ac:dyDescent="0.25">
      <c r="A62" s="501" t="s">
        <v>2523</v>
      </c>
      <c r="B62" s="59">
        <v>26</v>
      </c>
      <c r="C62" s="63" t="s">
        <v>131</v>
      </c>
      <c r="D62" s="99">
        <v>1994</v>
      </c>
      <c r="E62" s="63" t="s">
        <v>132</v>
      </c>
      <c r="F62" s="63" t="s">
        <v>133</v>
      </c>
      <c r="G62" s="62">
        <v>31</v>
      </c>
      <c r="H62" s="62" t="s">
        <v>134</v>
      </c>
      <c r="I62" s="63" t="s">
        <v>1135</v>
      </c>
      <c r="J62" s="59">
        <v>0</v>
      </c>
      <c r="K62" s="62" t="s">
        <v>3</v>
      </c>
      <c r="L62" s="62" t="s">
        <v>89</v>
      </c>
      <c r="M62" s="59" t="s">
        <v>571</v>
      </c>
      <c r="N62" s="59" t="s">
        <v>29</v>
      </c>
      <c r="O62" s="59" t="s">
        <v>29</v>
      </c>
      <c r="P62" s="59" t="s">
        <v>1973</v>
      </c>
      <c r="Q62" s="108"/>
      <c r="R62" s="59">
        <v>1</v>
      </c>
      <c r="S62" s="59">
        <v>1</v>
      </c>
      <c r="T62" s="59">
        <v>3</v>
      </c>
      <c r="V62" s="59" t="s">
        <v>571</v>
      </c>
      <c r="X62" s="59" t="s">
        <v>833</v>
      </c>
      <c r="Y62" s="67" t="s">
        <v>834</v>
      </c>
      <c r="Z62" s="109" t="s">
        <v>538</v>
      </c>
      <c r="AA62" s="62" t="s">
        <v>718</v>
      </c>
      <c r="AB62" s="65" t="s">
        <v>14</v>
      </c>
      <c r="AC62" s="59">
        <v>15</v>
      </c>
      <c r="AD62" s="59">
        <v>0</v>
      </c>
      <c r="AE62" s="59" t="s">
        <v>577</v>
      </c>
      <c r="AF62" s="59">
        <v>15</v>
      </c>
      <c r="AG62" s="59">
        <f t="shared" si="27"/>
        <v>1.1760912590556813</v>
      </c>
      <c r="AH62" s="128">
        <f t="shared" si="38"/>
        <v>690</v>
      </c>
      <c r="AI62" s="72">
        <f t="shared" si="37"/>
        <v>2.8388490907372552</v>
      </c>
      <c r="AJ62" s="59" t="s">
        <v>29</v>
      </c>
      <c r="AK62" s="59" t="s">
        <v>29</v>
      </c>
      <c r="AL62" s="60" t="s">
        <v>29</v>
      </c>
      <c r="AM62" s="60" t="s">
        <v>29</v>
      </c>
      <c r="AN62" s="110" t="s">
        <v>28</v>
      </c>
      <c r="AO62" s="62" t="s">
        <v>28</v>
      </c>
      <c r="AP62" s="110"/>
      <c r="AQ62" s="65" t="s">
        <v>135</v>
      </c>
      <c r="AR62" s="103" t="s">
        <v>136</v>
      </c>
      <c r="AS62" s="103"/>
      <c r="AT62" s="178" t="s">
        <v>2409</v>
      </c>
      <c r="AU62" s="270">
        <v>56.7</v>
      </c>
      <c r="AV62" s="11">
        <v>-4</v>
      </c>
      <c r="AW62" s="111"/>
      <c r="AX62" s="277">
        <v>7.333333333333333</v>
      </c>
      <c r="AY62" s="278">
        <v>1141</v>
      </c>
      <c r="AZ62" s="455">
        <f t="shared" si="5"/>
        <v>3.0572856444182146</v>
      </c>
      <c r="BA62" s="522" t="s">
        <v>137</v>
      </c>
      <c r="BB62" s="104" t="s">
        <v>138</v>
      </c>
      <c r="BC62" s="65"/>
      <c r="BD62" s="112" t="s">
        <v>539</v>
      </c>
      <c r="BE62" s="65" t="s">
        <v>540</v>
      </c>
      <c r="BF62" s="105"/>
      <c r="BG62" s="58"/>
      <c r="BH62" s="103" t="s">
        <v>1134</v>
      </c>
      <c r="BI62" s="58" t="s">
        <v>544</v>
      </c>
      <c r="BJ62" s="58" t="s">
        <v>4</v>
      </c>
      <c r="BK62" s="106" t="s">
        <v>1643</v>
      </c>
      <c r="BN62" s="58"/>
      <c r="BP62" s="67" t="s">
        <v>51</v>
      </c>
      <c r="BQ62" s="37" t="s">
        <v>33</v>
      </c>
      <c r="BR62" s="107">
        <v>10.4569186457084</v>
      </c>
      <c r="BS62" s="59" t="s">
        <v>21</v>
      </c>
      <c r="BT62" s="59" t="s">
        <v>2063</v>
      </c>
      <c r="BU62" s="69">
        <v>3.5487863904339996</v>
      </c>
      <c r="BV62" s="58"/>
      <c r="BW62" s="106" t="s">
        <v>26</v>
      </c>
      <c r="BX62" s="65" t="s">
        <v>27</v>
      </c>
      <c r="BY62" s="70">
        <f t="shared" si="33"/>
        <v>8.6927158626966197</v>
      </c>
      <c r="BZ62" s="70">
        <f t="shared" si="34"/>
        <v>8.6927158626966197</v>
      </c>
      <c r="CA62" s="59" t="s">
        <v>18</v>
      </c>
      <c r="CB62" s="59" t="s">
        <v>571</v>
      </c>
      <c r="CC62" s="59">
        <v>6</v>
      </c>
      <c r="CD62" s="59">
        <v>6</v>
      </c>
      <c r="CE62" s="78" t="s">
        <v>835</v>
      </c>
      <c r="CF62" s="78" t="s">
        <v>1584</v>
      </c>
      <c r="CG62" s="108">
        <v>122.57496290536299</v>
      </c>
      <c r="CH62" s="59" t="s">
        <v>21</v>
      </c>
      <c r="CI62" s="58">
        <v>26.467122646375017</v>
      </c>
      <c r="CJ62" s="58"/>
      <c r="CK62" s="59">
        <f t="shared" si="35"/>
        <v>64.830945443279958</v>
      </c>
      <c r="CL62" s="59">
        <f t="shared" si="36"/>
        <v>64.830945443279958</v>
      </c>
      <c r="CM62" s="59">
        <v>6</v>
      </c>
      <c r="CN62" s="59">
        <v>6</v>
      </c>
      <c r="CO62" s="58"/>
      <c r="CP62" s="67">
        <f t="shared" si="1"/>
        <v>-2.4240351718274322</v>
      </c>
      <c r="CQ62" s="67">
        <f t="shared" si="2"/>
        <v>0.92307692307692313</v>
      </c>
      <c r="CR62" s="67">
        <f t="shared" si="6"/>
        <v>-2.2375709278407068</v>
      </c>
      <c r="CS62" s="67">
        <f t="shared" si="3"/>
        <v>0.54194681904658004</v>
      </c>
      <c r="CT62" s="59">
        <v>0</v>
      </c>
      <c r="CU62" s="59">
        <v>0</v>
      </c>
      <c r="CV62" s="59" t="s">
        <v>1782</v>
      </c>
      <c r="CW62" s="59">
        <v>0</v>
      </c>
      <c r="CX62" s="65">
        <v>0</v>
      </c>
      <c r="CY62" s="102">
        <v>0</v>
      </c>
      <c r="CZ62" s="102">
        <v>1</v>
      </c>
      <c r="DA62" s="102">
        <v>0</v>
      </c>
      <c r="DB62" s="102">
        <v>0</v>
      </c>
      <c r="DC62" s="102">
        <v>0</v>
      </c>
      <c r="DD62" s="59">
        <v>0</v>
      </c>
      <c r="DE62" s="60">
        <v>0</v>
      </c>
      <c r="DF62" s="60">
        <v>0</v>
      </c>
      <c r="DG62" s="60">
        <v>0</v>
      </c>
      <c r="DH62" s="60">
        <v>0</v>
      </c>
      <c r="DI62" s="60">
        <v>0</v>
      </c>
      <c r="DJ62" s="60">
        <v>0</v>
      </c>
      <c r="DK62" s="60">
        <v>0</v>
      </c>
      <c r="DL62" s="60">
        <v>0</v>
      </c>
      <c r="DM62" s="60">
        <v>0</v>
      </c>
      <c r="DN62" s="59">
        <v>1</v>
      </c>
      <c r="DO62" s="59">
        <v>0</v>
      </c>
      <c r="DP62" s="59">
        <v>0</v>
      </c>
      <c r="DQ62" s="59">
        <v>0</v>
      </c>
      <c r="DR62" s="59">
        <v>0</v>
      </c>
      <c r="DS62" s="59">
        <v>0</v>
      </c>
      <c r="DT62" s="59">
        <v>0</v>
      </c>
      <c r="DU62" s="59">
        <v>0</v>
      </c>
      <c r="DV62" s="59">
        <v>0</v>
      </c>
      <c r="DW62" s="59">
        <v>0</v>
      </c>
      <c r="DX62" s="59">
        <v>0</v>
      </c>
      <c r="DY62" s="59">
        <v>0</v>
      </c>
      <c r="DZ62" s="59">
        <v>0</v>
      </c>
      <c r="EA62" s="59">
        <v>0</v>
      </c>
      <c r="EB62" s="59">
        <v>0</v>
      </c>
      <c r="EC62" s="59">
        <v>0</v>
      </c>
      <c r="ED62" s="59">
        <v>0</v>
      </c>
      <c r="EE62" s="59">
        <v>0</v>
      </c>
      <c r="EF62" s="59">
        <v>0</v>
      </c>
      <c r="EG62" s="59">
        <v>0</v>
      </c>
      <c r="EH62" s="59">
        <v>0</v>
      </c>
      <c r="EI62" s="59">
        <v>0</v>
      </c>
      <c r="EJ62" s="59">
        <v>0</v>
      </c>
      <c r="EK62" s="59">
        <v>0</v>
      </c>
      <c r="EL62" s="59">
        <v>0</v>
      </c>
      <c r="EM62" s="59">
        <v>0</v>
      </c>
      <c r="EN62" s="59">
        <v>0</v>
      </c>
      <c r="EO62" s="77">
        <v>1</v>
      </c>
      <c r="EP62" s="62">
        <v>2</v>
      </c>
      <c r="EQ62" s="62">
        <v>1</v>
      </c>
    </row>
    <row r="63" spans="1:147" ht="15" customHeight="1" x14ac:dyDescent="0.25">
      <c r="A63" s="501" t="s">
        <v>2523</v>
      </c>
      <c r="B63" s="59">
        <v>27</v>
      </c>
      <c r="C63" s="63" t="s">
        <v>131</v>
      </c>
      <c r="D63" s="99">
        <v>1994</v>
      </c>
      <c r="E63" s="63" t="s">
        <v>132</v>
      </c>
      <c r="F63" s="63" t="s">
        <v>133</v>
      </c>
      <c r="G63" s="62">
        <v>31</v>
      </c>
      <c r="H63" s="62" t="s">
        <v>134</v>
      </c>
      <c r="I63" s="63" t="s">
        <v>1135</v>
      </c>
      <c r="J63" s="59">
        <v>0</v>
      </c>
      <c r="K63" s="62" t="s">
        <v>3</v>
      </c>
      <c r="L63" s="62" t="s">
        <v>89</v>
      </c>
      <c r="M63" s="59" t="s">
        <v>571</v>
      </c>
      <c r="N63" s="59" t="s">
        <v>29</v>
      </c>
      <c r="O63" s="59" t="s">
        <v>29</v>
      </c>
      <c r="P63" s="59" t="s">
        <v>1973</v>
      </c>
      <c r="Q63" s="108"/>
      <c r="R63" s="59">
        <v>1</v>
      </c>
      <c r="S63" s="59">
        <v>1</v>
      </c>
      <c r="T63" s="59">
        <v>3</v>
      </c>
      <c r="V63" s="59" t="s">
        <v>571</v>
      </c>
      <c r="X63" s="59" t="s">
        <v>833</v>
      </c>
      <c r="Y63" s="67" t="s">
        <v>834</v>
      </c>
      <c r="Z63" s="109" t="s">
        <v>538</v>
      </c>
      <c r="AA63" s="62" t="s">
        <v>718</v>
      </c>
      <c r="AB63" s="65" t="s">
        <v>14</v>
      </c>
      <c r="AC63" s="59">
        <v>20</v>
      </c>
      <c r="AD63" s="59">
        <v>10</v>
      </c>
      <c r="AE63" s="59" t="s">
        <v>577</v>
      </c>
      <c r="AF63" s="59">
        <v>10</v>
      </c>
      <c r="AG63" s="59">
        <f t="shared" si="27"/>
        <v>1</v>
      </c>
      <c r="AH63" s="128">
        <f t="shared" si="38"/>
        <v>460</v>
      </c>
      <c r="AI63" s="72">
        <f t="shared" si="37"/>
        <v>2.6627578316815739</v>
      </c>
      <c r="AJ63" s="59" t="s">
        <v>29</v>
      </c>
      <c r="AK63" s="59" t="s">
        <v>29</v>
      </c>
      <c r="AL63" s="60" t="s">
        <v>29</v>
      </c>
      <c r="AM63" s="60" t="s">
        <v>29</v>
      </c>
      <c r="AN63" s="110" t="s">
        <v>28</v>
      </c>
      <c r="AO63" s="62" t="s">
        <v>28</v>
      </c>
      <c r="AP63" s="110"/>
      <c r="AQ63" s="65" t="s">
        <v>135</v>
      </c>
      <c r="AR63" s="103" t="s">
        <v>136</v>
      </c>
      <c r="AS63" s="103"/>
      <c r="AT63" s="172" t="s">
        <v>2413</v>
      </c>
      <c r="AU63" s="270">
        <v>56.7</v>
      </c>
      <c r="AV63" s="11">
        <v>-4</v>
      </c>
      <c r="AW63" s="111"/>
      <c r="AX63" s="277">
        <v>7.333333333333333</v>
      </c>
      <c r="AY63" s="278">
        <v>1141</v>
      </c>
      <c r="AZ63" s="455">
        <f t="shared" si="5"/>
        <v>3.0572856444182146</v>
      </c>
      <c r="BA63" s="522" t="s">
        <v>137</v>
      </c>
      <c r="BB63" s="104" t="s">
        <v>138</v>
      </c>
      <c r="BC63" s="65"/>
      <c r="BD63" s="112" t="s">
        <v>539</v>
      </c>
      <c r="BE63" s="65" t="s">
        <v>540</v>
      </c>
      <c r="BF63" s="105"/>
      <c r="BG63" s="58"/>
      <c r="BH63" s="103" t="s">
        <v>1134</v>
      </c>
      <c r="BI63" s="58" t="s">
        <v>545</v>
      </c>
      <c r="BJ63" s="58" t="s">
        <v>4</v>
      </c>
      <c r="BK63" s="106" t="s">
        <v>1643</v>
      </c>
      <c r="BN63" s="58"/>
      <c r="BP63" s="67" t="s">
        <v>51</v>
      </c>
      <c r="BQ63" s="37" t="s">
        <v>33</v>
      </c>
      <c r="BR63" s="107">
        <v>70.802156646485997</v>
      </c>
      <c r="BS63" s="59" t="s">
        <v>21</v>
      </c>
      <c r="BT63" s="59" t="s">
        <v>2063</v>
      </c>
      <c r="BU63" s="69">
        <v>19.037285069309405</v>
      </c>
      <c r="BV63" s="58"/>
      <c r="BW63" s="106" t="s">
        <v>26</v>
      </c>
      <c r="BX63" s="65" t="s">
        <v>27</v>
      </c>
      <c r="BY63" s="70">
        <f t="shared" si="33"/>
        <v>46.631634507712725</v>
      </c>
      <c r="BZ63" s="70">
        <f t="shared" si="34"/>
        <v>46.631634507712725</v>
      </c>
      <c r="CA63" s="59" t="s">
        <v>18</v>
      </c>
      <c r="CB63" s="59" t="s">
        <v>571</v>
      </c>
      <c r="CC63" s="59">
        <v>6</v>
      </c>
      <c r="CD63" s="59">
        <v>6</v>
      </c>
      <c r="CE63" s="78" t="s">
        <v>835</v>
      </c>
      <c r="CF63" s="78" t="s">
        <v>1584</v>
      </c>
      <c r="CG63" s="108">
        <v>250.48798292456399</v>
      </c>
      <c r="CH63" s="59" t="s">
        <v>21</v>
      </c>
      <c r="CI63" s="58">
        <v>20.145165001706005</v>
      </c>
      <c r="CJ63" s="58"/>
      <c r="CK63" s="59">
        <f t="shared" si="35"/>
        <v>49.345375038353517</v>
      </c>
      <c r="CL63" s="59">
        <f t="shared" si="36"/>
        <v>49.345375038353517</v>
      </c>
      <c r="CM63" s="59">
        <v>6</v>
      </c>
      <c r="CN63" s="59">
        <v>6</v>
      </c>
      <c r="CO63" s="58"/>
      <c r="CP63" s="67">
        <f t="shared" si="1"/>
        <v>-3.7428555743841683</v>
      </c>
      <c r="CQ63" s="67">
        <f t="shared" si="2"/>
        <v>0.92307692307692313</v>
      </c>
      <c r="CR63" s="67">
        <f t="shared" si="6"/>
        <v>-3.4549436071238477</v>
      </c>
      <c r="CS63" s="67">
        <f t="shared" si="3"/>
        <v>0.83069313868358097</v>
      </c>
      <c r="CT63" s="59">
        <v>0</v>
      </c>
      <c r="CU63" s="59">
        <v>0</v>
      </c>
      <c r="CV63" s="59" t="s">
        <v>1782</v>
      </c>
      <c r="CW63" s="59">
        <v>0</v>
      </c>
      <c r="CX63" s="65">
        <v>0</v>
      </c>
      <c r="CY63" s="102">
        <v>0</v>
      </c>
      <c r="CZ63" s="102">
        <v>1</v>
      </c>
      <c r="DA63" s="102">
        <v>0</v>
      </c>
      <c r="DB63" s="102">
        <v>0</v>
      </c>
      <c r="DC63" s="102">
        <v>0</v>
      </c>
      <c r="DD63" s="59">
        <v>0</v>
      </c>
      <c r="DE63" s="60">
        <v>0</v>
      </c>
      <c r="DF63" s="60">
        <v>0</v>
      </c>
      <c r="DG63" s="60">
        <v>0</v>
      </c>
      <c r="DH63" s="60">
        <v>0</v>
      </c>
      <c r="DI63" s="60">
        <v>0</v>
      </c>
      <c r="DJ63" s="60">
        <v>0</v>
      </c>
      <c r="DK63" s="60">
        <v>0</v>
      </c>
      <c r="DL63" s="60">
        <v>0</v>
      </c>
      <c r="DM63" s="60">
        <v>0</v>
      </c>
      <c r="DN63" s="59">
        <v>1</v>
      </c>
      <c r="DO63" s="59">
        <v>0</v>
      </c>
      <c r="DP63" s="59">
        <v>0</v>
      </c>
      <c r="DQ63" s="59">
        <v>0</v>
      </c>
      <c r="DR63" s="59">
        <v>0</v>
      </c>
      <c r="DS63" s="59">
        <v>0</v>
      </c>
      <c r="DT63" s="59">
        <v>0</v>
      </c>
      <c r="DU63" s="59">
        <v>0</v>
      </c>
      <c r="DV63" s="59">
        <v>0</v>
      </c>
      <c r="DW63" s="59">
        <v>0</v>
      </c>
      <c r="DX63" s="59">
        <v>0</v>
      </c>
      <c r="DY63" s="59">
        <v>0</v>
      </c>
      <c r="DZ63" s="59">
        <v>0</v>
      </c>
      <c r="EA63" s="59">
        <v>0</v>
      </c>
      <c r="EB63" s="59">
        <v>0</v>
      </c>
      <c r="EC63" s="59">
        <v>0</v>
      </c>
      <c r="ED63" s="59">
        <v>0</v>
      </c>
      <c r="EE63" s="59">
        <v>0</v>
      </c>
      <c r="EF63" s="59">
        <v>0</v>
      </c>
      <c r="EG63" s="59">
        <v>0</v>
      </c>
      <c r="EH63" s="59">
        <v>0</v>
      </c>
      <c r="EI63" s="59">
        <v>0</v>
      </c>
      <c r="EJ63" s="59">
        <v>0</v>
      </c>
      <c r="EK63" s="59">
        <v>0</v>
      </c>
      <c r="EL63" s="59">
        <v>0</v>
      </c>
      <c r="EM63" s="59">
        <v>0</v>
      </c>
      <c r="EN63" s="59">
        <v>0</v>
      </c>
      <c r="EO63" s="77">
        <v>1</v>
      </c>
      <c r="EP63" s="62">
        <v>2</v>
      </c>
      <c r="EQ63" s="62">
        <v>1</v>
      </c>
    </row>
    <row r="64" spans="1:147" ht="15" customHeight="1" x14ac:dyDescent="0.25">
      <c r="A64" s="501" t="s">
        <v>2523</v>
      </c>
      <c r="B64" s="59">
        <v>28</v>
      </c>
      <c r="C64" s="63" t="s">
        <v>131</v>
      </c>
      <c r="D64" s="99">
        <v>1994</v>
      </c>
      <c r="E64" s="63" t="s">
        <v>132</v>
      </c>
      <c r="F64" s="63" t="s">
        <v>133</v>
      </c>
      <c r="G64" s="62">
        <v>31</v>
      </c>
      <c r="H64" s="62" t="s">
        <v>134</v>
      </c>
      <c r="I64" s="63" t="s">
        <v>1135</v>
      </c>
      <c r="J64" s="59">
        <v>0</v>
      </c>
      <c r="K64" s="62" t="s">
        <v>3</v>
      </c>
      <c r="L64" s="62" t="s">
        <v>89</v>
      </c>
      <c r="M64" s="59" t="s">
        <v>571</v>
      </c>
      <c r="N64" s="59" t="s">
        <v>29</v>
      </c>
      <c r="O64" s="59" t="s">
        <v>29</v>
      </c>
      <c r="P64" s="59" t="s">
        <v>1973</v>
      </c>
      <c r="Q64" s="108"/>
      <c r="R64" s="59">
        <v>1</v>
      </c>
      <c r="S64" s="59">
        <v>1</v>
      </c>
      <c r="T64" s="59">
        <v>3</v>
      </c>
      <c r="V64" s="59" t="s">
        <v>571</v>
      </c>
      <c r="X64" s="59" t="s">
        <v>833</v>
      </c>
      <c r="Y64" s="67" t="s">
        <v>834</v>
      </c>
      <c r="Z64" s="109" t="s">
        <v>538</v>
      </c>
      <c r="AA64" s="62" t="s">
        <v>718</v>
      </c>
      <c r="AB64" s="65" t="s">
        <v>14</v>
      </c>
      <c r="AC64" s="59">
        <v>11</v>
      </c>
      <c r="AD64" s="59">
        <v>3</v>
      </c>
      <c r="AE64" s="59" t="s">
        <v>577</v>
      </c>
      <c r="AF64" s="59">
        <v>8</v>
      </c>
      <c r="AG64" s="59">
        <f t="shared" si="27"/>
        <v>0.90308998699194354</v>
      </c>
      <c r="AH64" s="128">
        <f t="shared" si="38"/>
        <v>368</v>
      </c>
      <c r="AI64" s="72">
        <f t="shared" si="37"/>
        <v>2.5658478186735176</v>
      </c>
      <c r="AJ64" s="59" t="s">
        <v>29</v>
      </c>
      <c r="AK64" s="59" t="s">
        <v>29</v>
      </c>
      <c r="AL64" s="60" t="s">
        <v>29</v>
      </c>
      <c r="AM64" s="60" t="s">
        <v>29</v>
      </c>
      <c r="AN64" s="110" t="s">
        <v>28</v>
      </c>
      <c r="AO64" s="62" t="s">
        <v>28</v>
      </c>
      <c r="AP64" s="110"/>
      <c r="AQ64" s="65" t="s">
        <v>135</v>
      </c>
      <c r="AR64" s="103" t="s">
        <v>136</v>
      </c>
      <c r="AS64" s="103"/>
      <c r="AT64" s="178" t="s">
        <v>2410</v>
      </c>
      <c r="AU64" s="270">
        <v>56.7</v>
      </c>
      <c r="AV64" s="11">
        <v>-4</v>
      </c>
      <c r="AW64" s="111"/>
      <c r="AX64" s="277">
        <v>7.333333333333333</v>
      </c>
      <c r="AY64" s="278">
        <v>1141</v>
      </c>
      <c r="AZ64" s="455">
        <f t="shared" si="5"/>
        <v>3.0572856444182146</v>
      </c>
      <c r="BA64" s="522" t="s">
        <v>137</v>
      </c>
      <c r="BB64" s="104" t="s">
        <v>138</v>
      </c>
      <c r="BC64" s="65"/>
      <c r="BD64" s="112" t="s">
        <v>539</v>
      </c>
      <c r="BE64" s="65" t="s">
        <v>540</v>
      </c>
      <c r="BF64" s="105"/>
      <c r="BG64" s="58"/>
      <c r="BH64" s="103" t="s">
        <v>1134</v>
      </c>
      <c r="BI64" s="58" t="s">
        <v>546</v>
      </c>
      <c r="BJ64" s="58" t="s">
        <v>4</v>
      </c>
      <c r="BK64" s="106" t="s">
        <v>1643</v>
      </c>
      <c r="BN64" s="58"/>
      <c r="BP64" s="67" t="s">
        <v>51</v>
      </c>
      <c r="BQ64" s="37" t="s">
        <v>33</v>
      </c>
      <c r="BR64" s="107">
        <v>71.282204889350695</v>
      </c>
      <c r="BS64" s="59" t="s">
        <v>21</v>
      </c>
      <c r="BT64" s="59" t="s">
        <v>2063</v>
      </c>
      <c r="BU64" s="69">
        <v>24.670909076482403</v>
      </c>
      <c r="BV64" s="58"/>
      <c r="BW64" s="106" t="s">
        <v>26</v>
      </c>
      <c r="BX64" s="65" t="s">
        <v>27</v>
      </c>
      <c r="BY64" s="70">
        <f t="shared" si="33"/>
        <v>60.431138727980048</v>
      </c>
      <c r="BZ64" s="70">
        <f t="shared" si="34"/>
        <v>60.431138727980048</v>
      </c>
      <c r="CA64" s="59" t="s">
        <v>18</v>
      </c>
      <c r="CB64" s="59" t="s">
        <v>571</v>
      </c>
      <c r="CC64" s="59">
        <v>6</v>
      </c>
      <c r="CD64" s="59">
        <v>6</v>
      </c>
      <c r="CE64" s="78" t="s">
        <v>835</v>
      </c>
      <c r="CF64" s="78" t="s">
        <v>1584</v>
      </c>
      <c r="CG64" s="108">
        <v>260.87051392933301</v>
      </c>
      <c r="CH64" s="59" t="s">
        <v>21</v>
      </c>
      <c r="CI64" s="58">
        <v>94.062676050749985</v>
      </c>
      <c r="CJ64" s="58"/>
      <c r="CK64" s="59">
        <f t="shared" si="35"/>
        <v>230.40556016504897</v>
      </c>
      <c r="CL64" s="59">
        <f t="shared" si="36"/>
        <v>230.40556016504897</v>
      </c>
      <c r="CM64" s="59">
        <v>6</v>
      </c>
      <c r="CN64" s="59">
        <v>6</v>
      </c>
      <c r="CO64" s="58"/>
      <c r="CP64" s="67">
        <f t="shared" si="1"/>
        <v>-1.1256077434629608</v>
      </c>
      <c r="CQ64" s="67">
        <f t="shared" si="2"/>
        <v>0.92307692307692313</v>
      </c>
      <c r="CR64" s="67">
        <f t="shared" si="6"/>
        <v>-1.0390225324273485</v>
      </c>
      <c r="CS64" s="67">
        <f t="shared" si="3"/>
        <v>0.3783153259538225</v>
      </c>
      <c r="CT64" s="59">
        <v>0</v>
      </c>
      <c r="CU64" s="59">
        <v>0</v>
      </c>
      <c r="CV64" s="59" t="s">
        <v>1782</v>
      </c>
      <c r="CW64" s="59">
        <v>0</v>
      </c>
      <c r="CX64" s="65">
        <v>0</v>
      </c>
      <c r="CY64" s="102">
        <v>0</v>
      </c>
      <c r="CZ64" s="102">
        <v>1</v>
      </c>
      <c r="DA64" s="102">
        <v>0</v>
      </c>
      <c r="DB64" s="102">
        <v>0</v>
      </c>
      <c r="DC64" s="102">
        <v>0</v>
      </c>
      <c r="DD64" s="59">
        <v>0</v>
      </c>
      <c r="DE64" s="60">
        <v>0</v>
      </c>
      <c r="DF64" s="60">
        <v>0</v>
      </c>
      <c r="DG64" s="60">
        <v>0</v>
      </c>
      <c r="DH64" s="60">
        <v>0</v>
      </c>
      <c r="DI64" s="60">
        <v>0</v>
      </c>
      <c r="DJ64" s="60">
        <v>0</v>
      </c>
      <c r="DK64" s="60">
        <v>0</v>
      </c>
      <c r="DL64" s="60">
        <v>0</v>
      </c>
      <c r="DM64" s="60">
        <v>0</v>
      </c>
      <c r="DN64" s="59">
        <v>1</v>
      </c>
      <c r="DO64" s="59">
        <v>0</v>
      </c>
      <c r="DP64" s="59">
        <v>0</v>
      </c>
      <c r="DQ64" s="59">
        <v>0</v>
      </c>
      <c r="DR64" s="59">
        <v>0</v>
      </c>
      <c r="DS64" s="59">
        <v>0</v>
      </c>
      <c r="DT64" s="59">
        <v>0</v>
      </c>
      <c r="DU64" s="59">
        <v>0</v>
      </c>
      <c r="DV64" s="59">
        <v>0</v>
      </c>
      <c r="DW64" s="59">
        <v>0</v>
      </c>
      <c r="DX64" s="59">
        <v>0</v>
      </c>
      <c r="DY64" s="59">
        <v>0</v>
      </c>
      <c r="DZ64" s="59">
        <v>0</v>
      </c>
      <c r="EA64" s="59">
        <v>0</v>
      </c>
      <c r="EB64" s="59">
        <v>0</v>
      </c>
      <c r="EC64" s="59">
        <v>0</v>
      </c>
      <c r="ED64" s="59">
        <v>0</v>
      </c>
      <c r="EE64" s="59">
        <v>0</v>
      </c>
      <c r="EF64" s="59">
        <v>0</v>
      </c>
      <c r="EG64" s="59">
        <v>0</v>
      </c>
      <c r="EH64" s="59">
        <v>0</v>
      </c>
      <c r="EI64" s="59">
        <v>0</v>
      </c>
      <c r="EJ64" s="59">
        <v>0</v>
      </c>
      <c r="EK64" s="59">
        <v>0</v>
      </c>
      <c r="EL64" s="59">
        <v>0</v>
      </c>
      <c r="EM64" s="59">
        <v>0</v>
      </c>
      <c r="EN64" s="59">
        <v>0</v>
      </c>
      <c r="EO64" s="77">
        <v>1</v>
      </c>
      <c r="EP64" s="62">
        <v>2</v>
      </c>
      <c r="EQ64" s="62">
        <v>1</v>
      </c>
    </row>
    <row r="65" spans="1:147" ht="15" customHeight="1" x14ac:dyDescent="0.25">
      <c r="A65" s="501" t="s">
        <v>2523</v>
      </c>
      <c r="B65" s="59">
        <v>29</v>
      </c>
      <c r="C65" s="63" t="s">
        <v>131</v>
      </c>
      <c r="D65" s="99">
        <v>1994</v>
      </c>
      <c r="E65" s="63" t="s">
        <v>132</v>
      </c>
      <c r="F65" s="63" t="s">
        <v>133</v>
      </c>
      <c r="G65" s="62">
        <v>31</v>
      </c>
      <c r="H65" s="62" t="s">
        <v>134</v>
      </c>
      <c r="I65" s="63" t="s">
        <v>1135</v>
      </c>
      <c r="J65" s="59">
        <v>0</v>
      </c>
      <c r="K65" s="62" t="s">
        <v>3</v>
      </c>
      <c r="L65" s="62" t="s">
        <v>89</v>
      </c>
      <c r="M65" s="59" t="s">
        <v>571</v>
      </c>
      <c r="N65" s="59" t="s">
        <v>29</v>
      </c>
      <c r="O65" s="59" t="s">
        <v>29</v>
      </c>
      <c r="P65" s="59" t="s">
        <v>1973</v>
      </c>
      <c r="Q65" s="108"/>
      <c r="R65" s="59">
        <v>1</v>
      </c>
      <c r="S65" s="59">
        <v>1</v>
      </c>
      <c r="T65" s="59">
        <v>3</v>
      </c>
      <c r="V65" s="59" t="s">
        <v>571</v>
      </c>
      <c r="X65" s="59" t="s">
        <v>833</v>
      </c>
      <c r="Y65" s="67" t="s">
        <v>834</v>
      </c>
      <c r="Z65" s="109" t="s">
        <v>538</v>
      </c>
      <c r="AA65" s="62" t="s">
        <v>718</v>
      </c>
      <c r="AB65" s="65" t="s">
        <v>14</v>
      </c>
      <c r="AC65" s="59">
        <v>14</v>
      </c>
      <c r="AD65" s="59">
        <v>4</v>
      </c>
      <c r="AE65" s="59" t="s">
        <v>577</v>
      </c>
      <c r="AF65" s="59">
        <v>10</v>
      </c>
      <c r="AG65" s="59">
        <f t="shared" si="27"/>
        <v>1</v>
      </c>
      <c r="AH65" s="128">
        <f t="shared" si="38"/>
        <v>460</v>
      </c>
      <c r="AI65" s="72">
        <f t="shared" si="37"/>
        <v>2.6627578316815739</v>
      </c>
      <c r="AJ65" s="59" t="s">
        <v>29</v>
      </c>
      <c r="AK65" s="59" t="s">
        <v>29</v>
      </c>
      <c r="AL65" s="60" t="s">
        <v>29</v>
      </c>
      <c r="AM65" s="60" t="s">
        <v>29</v>
      </c>
      <c r="AN65" s="110" t="s">
        <v>28</v>
      </c>
      <c r="AO65" s="62" t="s">
        <v>28</v>
      </c>
      <c r="AP65" s="110"/>
      <c r="AQ65" s="65" t="s">
        <v>135</v>
      </c>
      <c r="AR65" s="103" t="s">
        <v>136</v>
      </c>
      <c r="AS65" s="103"/>
      <c r="AT65" s="178" t="s">
        <v>2411</v>
      </c>
      <c r="AU65" s="270">
        <v>56.7</v>
      </c>
      <c r="AV65" s="11">
        <v>-4</v>
      </c>
      <c r="AW65" s="111"/>
      <c r="AX65" s="277">
        <v>7.333333333333333</v>
      </c>
      <c r="AY65" s="278">
        <v>1141</v>
      </c>
      <c r="AZ65" s="455">
        <f t="shared" si="5"/>
        <v>3.0572856444182146</v>
      </c>
      <c r="BA65" s="522" t="s">
        <v>137</v>
      </c>
      <c r="BB65" s="104" t="s">
        <v>138</v>
      </c>
      <c r="BC65" s="65"/>
      <c r="BD65" s="112" t="s">
        <v>539</v>
      </c>
      <c r="BE65" s="65" t="s">
        <v>540</v>
      </c>
      <c r="BF65" s="105"/>
      <c r="BG65" s="58"/>
      <c r="BH65" s="103" t="s">
        <v>1134</v>
      </c>
      <c r="BI65" s="58" t="s">
        <v>547</v>
      </c>
      <c r="BJ65" s="58" t="s">
        <v>4</v>
      </c>
      <c r="BK65" s="106" t="s">
        <v>1643</v>
      </c>
      <c r="BN65" s="58"/>
      <c r="BP65" s="67" t="s">
        <v>51</v>
      </c>
      <c r="BQ65" s="37" t="s">
        <v>33</v>
      </c>
      <c r="BR65" s="107">
        <v>237.23012163867</v>
      </c>
      <c r="BS65" s="59" t="s">
        <v>21</v>
      </c>
      <c r="BT65" s="59" t="s">
        <v>2063</v>
      </c>
      <c r="BU65" s="69">
        <v>100.09204230772301</v>
      </c>
      <c r="BV65" s="58"/>
      <c r="BW65" s="106" t="s">
        <v>26</v>
      </c>
      <c r="BX65" s="65" t="s">
        <v>27</v>
      </c>
      <c r="BY65" s="70">
        <f t="shared" si="33"/>
        <v>245.17443096698739</v>
      </c>
      <c r="BZ65" s="70">
        <f t="shared" si="34"/>
        <v>245.17443096698739</v>
      </c>
      <c r="CA65" s="59" t="s">
        <v>18</v>
      </c>
      <c r="CB65" s="59" t="s">
        <v>571</v>
      </c>
      <c r="CC65" s="59">
        <v>6</v>
      </c>
      <c r="CD65" s="59">
        <v>6</v>
      </c>
      <c r="CE65" s="78" t="s">
        <v>835</v>
      </c>
      <c r="CF65" s="78" t="s">
        <v>1584</v>
      </c>
      <c r="CG65" s="108">
        <v>404.24029390061003</v>
      </c>
      <c r="CH65" s="59" t="s">
        <v>21</v>
      </c>
      <c r="CI65" s="58">
        <v>99.716136762172994</v>
      </c>
      <c r="CJ65" s="58"/>
      <c r="CK65" s="59">
        <f t="shared" si="35"/>
        <v>244.25365418890732</v>
      </c>
      <c r="CL65" s="59">
        <f t="shared" ref="CL65:CL98" si="39">CK65</f>
        <v>244.25365418890732</v>
      </c>
      <c r="CM65" s="59">
        <v>6</v>
      </c>
      <c r="CN65" s="59">
        <v>6</v>
      </c>
      <c r="CO65" s="58"/>
      <c r="CP65" s="67">
        <f t="shared" si="1"/>
        <v>-0.68246952624610735</v>
      </c>
      <c r="CQ65" s="67">
        <f t="shared" si="2"/>
        <v>0.92307692307692313</v>
      </c>
      <c r="CR65" s="67">
        <f t="shared" si="6"/>
        <v>-0.6299718703810222</v>
      </c>
      <c r="CS65" s="67">
        <f t="shared" si="3"/>
        <v>0.3498693565613068</v>
      </c>
      <c r="CT65" s="59">
        <v>0</v>
      </c>
      <c r="CU65" s="59">
        <v>0</v>
      </c>
      <c r="CV65" s="59" t="s">
        <v>1782</v>
      </c>
      <c r="CW65" s="59">
        <v>0</v>
      </c>
      <c r="CX65" s="65">
        <v>0</v>
      </c>
      <c r="CY65" s="102">
        <v>0</v>
      </c>
      <c r="CZ65" s="102">
        <v>1</v>
      </c>
      <c r="DA65" s="102">
        <v>0</v>
      </c>
      <c r="DB65" s="102">
        <v>0</v>
      </c>
      <c r="DC65" s="102">
        <v>0</v>
      </c>
      <c r="DD65" s="59">
        <v>0</v>
      </c>
      <c r="DE65" s="60">
        <v>0</v>
      </c>
      <c r="DF65" s="60">
        <v>0</v>
      </c>
      <c r="DG65" s="60">
        <v>0</v>
      </c>
      <c r="DH65" s="60">
        <v>0</v>
      </c>
      <c r="DI65" s="60">
        <v>0</v>
      </c>
      <c r="DJ65" s="60">
        <v>0</v>
      </c>
      <c r="DK65" s="60">
        <v>0</v>
      </c>
      <c r="DL65" s="60">
        <v>0</v>
      </c>
      <c r="DM65" s="60">
        <v>0</v>
      </c>
      <c r="DN65" s="59">
        <v>1</v>
      </c>
      <c r="DO65" s="59">
        <v>0</v>
      </c>
      <c r="DP65" s="59">
        <v>0</v>
      </c>
      <c r="DQ65" s="59">
        <v>0</v>
      </c>
      <c r="DR65" s="59">
        <v>0</v>
      </c>
      <c r="DS65" s="59">
        <v>0</v>
      </c>
      <c r="DT65" s="59">
        <v>0</v>
      </c>
      <c r="DU65" s="59">
        <v>0</v>
      </c>
      <c r="DV65" s="59">
        <v>0</v>
      </c>
      <c r="DW65" s="59">
        <v>0</v>
      </c>
      <c r="DX65" s="59">
        <v>0</v>
      </c>
      <c r="DY65" s="59">
        <v>0</v>
      </c>
      <c r="DZ65" s="59">
        <v>0</v>
      </c>
      <c r="EA65" s="59">
        <v>0</v>
      </c>
      <c r="EB65" s="59">
        <v>0</v>
      </c>
      <c r="EC65" s="59">
        <v>0</v>
      </c>
      <c r="ED65" s="59">
        <v>0</v>
      </c>
      <c r="EE65" s="59">
        <v>0</v>
      </c>
      <c r="EF65" s="59">
        <v>0</v>
      </c>
      <c r="EG65" s="59">
        <v>0</v>
      </c>
      <c r="EH65" s="59">
        <v>0</v>
      </c>
      <c r="EI65" s="59">
        <v>0</v>
      </c>
      <c r="EJ65" s="59">
        <v>0</v>
      </c>
      <c r="EK65" s="59">
        <v>0</v>
      </c>
      <c r="EL65" s="59">
        <v>0</v>
      </c>
      <c r="EM65" s="59">
        <v>0</v>
      </c>
      <c r="EN65" s="59">
        <v>0</v>
      </c>
      <c r="EO65" s="77">
        <v>1</v>
      </c>
      <c r="EP65" s="62">
        <v>2</v>
      </c>
      <c r="EQ65" s="62">
        <v>1</v>
      </c>
    </row>
    <row r="66" spans="1:147" ht="15" customHeight="1" x14ac:dyDescent="0.25">
      <c r="A66" s="501" t="s">
        <v>2523</v>
      </c>
      <c r="B66" s="59">
        <v>30</v>
      </c>
      <c r="C66" s="63" t="s">
        <v>131</v>
      </c>
      <c r="D66" s="99">
        <v>1994</v>
      </c>
      <c r="E66" s="63" t="s">
        <v>132</v>
      </c>
      <c r="F66" s="63" t="s">
        <v>133</v>
      </c>
      <c r="G66" s="62">
        <v>31</v>
      </c>
      <c r="H66" s="62" t="s">
        <v>134</v>
      </c>
      <c r="I66" s="63" t="s">
        <v>1135</v>
      </c>
      <c r="J66" s="59">
        <v>0</v>
      </c>
      <c r="K66" s="62" t="s">
        <v>3</v>
      </c>
      <c r="L66" s="62" t="s">
        <v>89</v>
      </c>
      <c r="M66" s="59" t="s">
        <v>571</v>
      </c>
      <c r="N66" s="59" t="s">
        <v>29</v>
      </c>
      <c r="O66" s="59" t="s">
        <v>29</v>
      </c>
      <c r="P66" s="59" t="s">
        <v>1973</v>
      </c>
      <c r="Q66" s="108"/>
      <c r="R66" s="59">
        <v>1</v>
      </c>
      <c r="S66" s="59">
        <v>1</v>
      </c>
      <c r="T66" s="59">
        <v>3</v>
      </c>
      <c r="V66" s="59" t="s">
        <v>571</v>
      </c>
      <c r="X66" s="59" t="s">
        <v>833</v>
      </c>
      <c r="Y66" s="67" t="s">
        <v>834</v>
      </c>
      <c r="Z66" s="109" t="s">
        <v>538</v>
      </c>
      <c r="AA66" s="62" t="s">
        <v>718</v>
      </c>
      <c r="AB66" s="65" t="s">
        <v>14</v>
      </c>
      <c r="AC66" s="59">
        <v>16</v>
      </c>
      <c r="AD66" s="59">
        <v>0</v>
      </c>
      <c r="AE66" s="59" t="s">
        <v>577</v>
      </c>
      <c r="AF66" s="59">
        <v>16</v>
      </c>
      <c r="AG66" s="59">
        <f t="shared" si="27"/>
        <v>1.2041199826559248</v>
      </c>
      <c r="AH66" s="128">
        <f t="shared" si="38"/>
        <v>736</v>
      </c>
      <c r="AI66" s="72">
        <f t="shared" si="37"/>
        <v>2.8668778143374989</v>
      </c>
      <c r="AJ66" s="59" t="s">
        <v>29</v>
      </c>
      <c r="AK66" s="59" t="s">
        <v>29</v>
      </c>
      <c r="AL66" s="60" t="s">
        <v>29</v>
      </c>
      <c r="AM66" s="60" t="s">
        <v>29</v>
      </c>
      <c r="AN66" s="110" t="s">
        <v>28</v>
      </c>
      <c r="AO66" s="62" t="s">
        <v>28</v>
      </c>
      <c r="AP66" s="110"/>
      <c r="AQ66" s="65" t="s">
        <v>135</v>
      </c>
      <c r="AR66" s="103" t="s">
        <v>136</v>
      </c>
      <c r="AS66" s="103"/>
      <c r="AT66" s="178" t="s">
        <v>2412</v>
      </c>
      <c r="AU66" s="270">
        <v>56.7</v>
      </c>
      <c r="AV66" s="11">
        <v>-4</v>
      </c>
      <c r="AW66" s="111"/>
      <c r="AX66" s="277">
        <v>7.333333333333333</v>
      </c>
      <c r="AY66" s="278">
        <v>1141</v>
      </c>
      <c r="AZ66" s="455">
        <f t="shared" si="5"/>
        <v>3.0572856444182146</v>
      </c>
      <c r="BA66" s="522" t="s">
        <v>137</v>
      </c>
      <c r="BB66" s="104" t="s">
        <v>138</v>
      </c>
      <c r="BC66" s="65"/>
      <c r="BD66" s="112" t="s">
        <v>539</v>
      </c>
      <c r="BE66" s="65" t="s">
        <v>540</v>
      </c>
      <c r="BF66" s="105"/>
      <c r="BG66" s="58"/>
      <c r="BH66" s="103" t="s">
        <v>1134</v>
      </c>
      <c r="BI66" s="58" t="s">
        <v>548</v>
      </c>
      <c r="BJ66" s="58" t="s">
        <v>4</v>
      </c>
      <c r="BK66" s="106" t="s">
        <v>1643</v>
      </c>
      <c r="BN66" s="58"/>
      <c r="BP66" s="67" t="s">
        <v>51</v>
      </c>
      <c r="BQ66" s="37" t="s">
        <v>33</v>
      </c>
      <c r="BR66" s="107">
        <v>325.73157765276198</v>
      </c>
      <c r="BS66" s="59" t="s">
        <v>21</v>
      </c>
      <c r="BT66" s="59" t="s">
        <v>2063</v>
      </c>
      <c r="BU66" s="69">
        <v>24.694713121582993</v>
      </c>
      <c r="BV66" s="58"/>
      <c r="BW66" s="106" t="s">
        <v>26</v>
      </c>
      <c r="BX66" s="65" t="s">
        <v>27</v>
      </c>
      <c r="BY66" s="70">
        <f t="shared" si="33"/>
        <v>60.489446492290689</v>
      </c>
      <c r="BZ66" s="70">
        <f t="shared" si="34"/>
        <v>60.489446492290689</v>
      </c>
      <c r="CA66" s="59" t="s">
        <v>18</v>
      </c>
      <c r="CB66" s="59" t="s">
        <v>571</v>
      </c>
      <c r="CC66" s="59">
        <v>6</v>
      </c>
      <c r="CD66" s="59">
        <v>6</v>
      </c>
      <c r="CE66" s="78" t="s">
        <v>835</v>
      </c>
      <c r="CF66" s="78" t="s">
        <v>1584</v>
      </c>
      <c r="CG66" s="108">
        <v>445.58395289972901</v>
      </c>
      <c r="CH66" s="59" t="s">
        <v>21</v>
      </c>
      <c r="CI66" s="58">
        <v>148.29820914234</v>
      </c>
      <c r="CJ66" s="58"/>
      <c r="CK66" s="59">
        <f t="shared" si="35"/>
        <v>363.25494216727634</v>
      </c>
      <c r="CL66" s="59">
        <f t="shared" si="39"/>
        <v>363.25494216727634</v>
      </c>
      <c r="CM66" s="59">
        <v>6</v>
      </c>
      <c r="CN66" s="59">
        <v>6</v>
      </c>
      <c r="CO66" s="58"/>
      <c r="CP66" s="67">
        <f t="shared" si="1"/>
        <v>-0.4602679975932451</v>
      </c>
      <c r="CQ66" s="67">
        <f t="shared" si="2"/>
        <v>0.92307692307692313</v>
      </c>
      <c r="CR66" s="67">
        <f t="shared" si="6"/>
        <v>-0.42486276700914938</v>
      </c>
      <c r="CS66" s="67">
        <f t="shared" si="3"/>
        <v>0.34085451544961126</v>
      </c>
      <c r="CT66" s="59">
        <v>0</v>
      </c>
      <c r="CU66" s="59">
        <v>0</v>
      </c>
      <c r="CV66" s="59" t="s">
        <v>1782</v>
      </c>
      <c r="CW66" s="59">
        <v>0</v>
      </c>
      <c r="CX66" s="65">
        <v>0</v>
      </c>
      <c r="CY66" s="102">
        <v>0</v>
      </c>
      <c r="CZ66" s="102">
        <v>1</v>
      </c>
      <c r="DA66" s="102">
        <v>0</v>
      </c>
      <c r="DB66" s="102">
        <v>0</v>
      </c>
      <c r="DC66" s="102">
        <v>0</v>
      </c>
      <c r="DD66" s="59">
        <v>0</v>
      </c>
      <c r="DE66" s="60">
        <v>0</v>
      </c>
      <c r="DF66" s="60">
        <v>0</v>
      </c>
      <c r="DG66" s="60">
        <v>0</v>
      </c>
      <c r="DH66" s="60">
        <v>0</v>
      </c>
      <c r="DI66" s="60">
        <v>0</v>
      </c>
      <c r="DJ66" s="60">
        <v>0</v>
      </c>
      <c r="DK66" s="60">
        <v>0</v>
      </c>
      <c r="DL66" s="60">
        <v>0</v>
      </c>
      <c r="DM66" s="60">
        <v>0</v>
      </c>
      <c r="DN66" s="59">
        <v>1</v>
      </c>
      <c r="DO66" s="59">
        <v>0</v>
      </c>
      <c r="DP66" s="59">
        <v>0</v>
      </c>
      <c r="DQ66" s="59">
        <v>0</v>
      </c>
      <c r="DR66" s="59">
        <v>0</v>
      </c>
      <c r="DS66" s="59">
        <v>0</v>
      </c>
      <c r="DT66" s="59">
        <v>0</v>
      </c>
      <c r="DU66" s="59">
        <v>0</v>
      </c>
      <c r="DV66" s="59">
        <v>0</v>
      </c>
      <c r="DW66" s="59">
        <v>0</v>
      </c>
      <c r="DX66" s="59">
        <v>0</v>
      </c>
      <c r="DY66" s="59">
        <v>0</v>
      </c>
      <c r="DZ66" s="59">
        <v>0</v>
      </c>
      <c r="EA66" s="59">
        <v>0</v>
      </c>
      <c r="EB66" s="59">
        <v>0</v>
      </c>
      <c r="EC66" s="59">
        <v>0</v>
      </c>
      <c r="ED66" s="59">
        <v>0</v>
      </c>
      <c r="EE66" s="59">
        <v>0</v>
      </c>
      <c r="EF66" s="59">
        <v>0</v>
      </c>
      <c r="EG66" s="59">
        <v>0</v>
      </c>
      <c r="EH66" s="59">
        <v>0</v>
      </c>
      <c r="EI66" s="59">
        <v>0</v>
      </c>
      <c r="EJ66" s="59">
        <v>0</v>
      </c>
      <c r="EK66" s="59">
        <v>0</v>
      </c>
      <c r="EL66" s="59">
        <v>0</v>
      </c>
      <c r="EM66" s="59">
        <v>0</v>
      </c>
      <c r="EN66" s="59">
        <v>0</v>
      </c>
      <c r="EO66" s="77">
        <v>1</v>
      </c>
      <c r="EP66" s="62">
        <v>2</v>
      </c>
      <c r="EQ66" s="62">
        <v>1</v>
      </c>
    </row>
    <row r="67" spans="1:147" ht="15" customHeight="1" x14ac:dyDescent="0.25">
      <c r="A67" s="501" t="s">
        <v>2523</v>
      </c>
      <c r="B67" s="59">
        <v>31</v>
      </c>
      <c r="C67" s="63" t="s">
        <v>131</v>
      </c>
      <c r="D67" s="99">
        <v>1994</v>
      </c>
      <c r="E67" s="63" t="s">
        <v>132</v>
      </c>
      <c r="F67" s="63" t="s">
        <v>133</v>
      </c>
      <c r="G67" s="62">
        <v>31</v>
      </c>
      <c r="H67" s="62" t="s">
        <v>134</v>
      </c>
      <c r="I67" s="63" t="s">
        <v>1135</v>
      </c>
      <c r="J67" s="59">
        <v>0</v>
      </c>
      <c r="K67" s="62" t="s">
        <v>3</v>
      </c>
      <c r="L67" s="62" t="s">
        <v>89</v>
      </c>
      <c r="M67" s="59" t="s">
        <v>571</v>
      </c>
      <c r="N67" s="59" t="s">
        <v>29</v>
      </c>
      <c r="O67" s="59" t="s">
        <v>29</v>
      </c>
      <c r="P67" s="59" t="s">
        <v>1973</v>
      </c>
      <c r="Q67" s="108"/>
      <c r="R67" s="59">
        <v>1</v>
      </c>
      <c r="S67" s="65">
        <v>8</v>
      </c>
      <c r="T67" s="59">
        <v>3</v>
      </c>
      <c r="V67" s="59" t="s">
        <v>571</v>
      </c>
      <c r="X67" s="59" t="s">
        <v>833</v>
      </c>
      <c r="Y67" s="67" t="s">
        <v>834</v>
      </c>
      <c r="Z67" s="109" t="s">
        <v>538</v>
      </c>
      <c r="AA67" s="62" t="s">
        <v>718</v>
      </c>
      <c r="AB67" s="65" t="s">
        <v>14</v>
      </c>
      <c r="AC67" s="59">
        <v>14.375</v>
      </c>
      <c r="AD67" s="59">
        <v>2.125</v>
      </c>
      <c r="AE67" s="59" t="s">
        <v>577</v>
      </c>
      <c r="AF67" s="59">
        <v>12.25</v>
      </c>
      <c r="AG67" s="59">
        <f t="shared" si="27"/>
        <v>1.0881360887005513</v>
      </c>
      <c r="AH67" s="128">
        <f t="shared" si="38"/>
        <v>563.5</v>
      </c>
      <c r="AI67" s="72">
        <f t="shared" si="37"/>
        <v>2.7508939203821252</v>
      </c>
      <c r="AJ67" s="59" t="s">
        <v>29</v>
      </c>
      <c r="AK67" s="59" t="s">
        <v>29</v>
      </c>
      <c r="AL67" s="60" t="s">
        <v>29</v>
      </c>
      <c r="AM67" s="60" t="s">
        <v>29</v>
      </c>
      <c r="AN67" s="110" t="s">
        <v>28</v>
      </c>
      <c r="AO67" s="62" t="s">
        <v>28</v>
      </c>
      <c r="AP67" s="110"/>
      <c r="AQ67" s="65" t="s">
        <v>135</v>
      </c>
      <c r="AR67" s="103" t="s">
        <v>136</v>
      </c>
      <c r="AS67" s="103"/>
      <c r="AT67" s="172" t="s">
        <v>2414</v>
      </c>
      <c r="AU67" s="270">
        <v>56.7</v>
      </c>
      <c r="AV67" s="11">
        <v>-4</v>
      </c>
      <c r="AW67" s="111"/>
      <c r="AX67" s="277">
        <v>7.333333333333333</v>
      </c>
      <c r="AY67" s="278">
        <v>1141</v>
      </c>
      <c r="AZ67" s="455">
        <f t="shared" si="5"/>
        <v>3.0572856444182146</v>
      </c>
      <c r="BA67" s="522" t="s">
        <v>137</v>
      </c>
      <c r="BB67" s="104" t="s">
        <v>138</v>
      </c>
      <c r="BC67" s="65"/>
      <c r="BD67" s="112" t="s">
        <v>539</v>
      </c>
      <c r="BE67" s="65" t="s">
        <v>540</v>
      </c>
      <c r="BF67" s="105"/>
      <c r="BG67" s="58"/>
      <c r="BH67" s="103"/>
      <c r="BI67" s="58" t="s">
        <v>2232</v>
      </c>
      <c r="BJ67" s="58" t="s">
        <v>4</v>
      </c>
      <c r="BK67" s="106" t="s">
        <v>1646</v>
      </c>
      <c r="BN67" s="58"/>
      <c r="BP67" s="67" t="s">
        <v>51</v>
      </c>
      <c r="BQ67" s="37" t="s">
        <v>41</v>
      </c>
      <c r="BR67" s="107">
        <v>6.8367732538166601</v>
      </c>
      <c r="BS67" s="59" t="s">
        <v>21</v>
      </c>
      <c r="BT67" s="59" t="s">
        <v>2063</v>
      </c>
      <c r="BU67" s="69">
        <v>1.8055116595440692</v>
      </c>
      <c r="BV67" s="58"/>
      <c r="BW67" s="106" t="s">
        <v>26</v>
      </c>
      <c r="BX67" s="65" t="s">
        <v>27</v>
      </c>
      <c r="BY67" s="70">
        <f t="shared" si="33"/>
        <v>8.8451645810572614</v>
      </c>
      <c r="BZ67" s="70">
        <f t="shared" si="34"/>
        <v>8.8451645810572614</v>
      </c>
      <c r="CA67" s="59" t="s">
        <v>18</v>
      </c>
      <c r="CB67" s="59" t="s">
        <v>571</v>
      </c>
      <c r="CC67" s="59">
        <v>24</v>
      </c>
      <c r="CD67" s="59">
        <v>24</v>
      </c>
      <c r="CE67" s="78" t="s">
        <v>835</v>
      </c>
      <c r="CF67" s="78" t="s">
        <v>1584</v>
      </c>
      <c r="CG67" s="108">
        <v>13.507619584186401</v>
      </c>
      <c r="CH67" s="59" t="s">
        <v>21</v>
      </c>
      <c r="CI67" s="58">
        <v>3.2905748010938005</v>
      </c>
      <c r="CJ67" s="58"/>
      <c r="CK67" s="59">
        <f t="shared" si="35"/>
        <v>16.120458446280121</v>
      </c>
      <c r="CL67" s="59">
        <f t="shared" si="39"/>
        <v>16.120458446280121</v>
      </c>
      <c r="CM67" s="59">
        <v>24</v>
      </c>
      <c r="CN67" s="59">
        <v>24</v>
      </c>
      <c r="CO67" s="58"/>
      <c r="CP67" s="67">
        <f t="shared" si="1"/>
        <v>-0.51306149247564981</v>
      </c>
      <c r="CQ67" s="67">
        <f t="shared" si="2"/>
        <v>0.98360655737704916</v>
      </c>
      <c r="CR67" s="67">
        <f t="shared" si="6"/>
        <v>-0.5046506483367047</v>
      </c>
      <c r="CS67" s="67">
        <f t="shared" si="3"/>
        <v>8.5986169550694339E-2</v>
      </c>
      <c r="CT67" s="59">
        <v>0</v>
      </c>
      <c r="CU67" s="59">
        <v>0</v>
      </c>
      <c r="CV67" s="59" t="s">
        <v>1782</v>
      </c>
      <c r="CW67" s="59">
        <v>0</v>
      </c>
      <c r="CX67" s="65">
        <v>0</v>
      </c>
      <c r="CY67" s="102">
        <v>0</v>
      </c>
      <c r="CZ67" s="102">
        <v>1</v>
      </c>
      <c r="DA67" s="102">
        <v>0</v>
      </c>
      <c r="DB67" s="102">
        <v>0</v>
      </c>
      <c r="DC67" s="102">
        <v>0</v>
      </c>
      <c r="DD67" s="59">
        <v>0</v>
      </c>
      <c r="DE67" s="60">
        <v>0</v>
      </c>
      <c r="DF67" s="60">
        <v>0</v>
      </c>
      <c r="DG67" s="60">
        <v>0</v>
      </c>
      <c r="DH67" s="60">
        <v>0</v>
      </c>
      <c r="DI67" s="60">
        <v>0</v>
      </c>
      <c r="DJ67" s="60">
        <v>0</v>
      </c>
      <c r="DK67" s="60">
        <v>0</v>
      </c>
      <c r="DL67" s="59">
        <v>1</v>
      </c>
      <c r="DM67" s="60">
        <v>0</v>
      </c>
      <c r="DN67" s="60">
        <v>0</v>
      </c>
      <c r="DO67" s="59">
        <v>0</v>
      </c>
      <c r="DP67" s="59">
        <v>0</v>
      </c>
      <c r="DQ67" s="59">
        <v>0</v>
      </c>
      <c r="DR67" s="59">
        <v>0</v>
      </c>
      <c r="DS67" s="59">
        <v>0</v>
      </c>
      <c r="DT67" s="59">
        <v>0</v>
      </c>
      <c r="DU67" s="59">
        <v>0</v>
      </c>
      <c r="DV67" s="59">
        <v>0</v>
      </c>
      <c r="DW67" s="59">
        <v>0</v>
      </c>
      <c r="DX67" s="59">
        <v>0</v>
      </c>
      <c r="DY67" s="59">
        <v>0</v>
      </c>
      <c r="DZ67" s="59">
        <v>0</v>
      </c>
      <c r="EA67" s="59">
        <v>0</v>
      </c>
      <c r="EB67" s="59">
        <v>0</v>
      </c>
      <c r="EC67" s="59">
        <v>0</v>
      </c>
      <c r="ED67" s="59">
        <v>0</v>
      </c>
      <c r="EE67" s="59">
        <v>0</v>
      </c>
      <c r="EF67" s="59">
        <v>0</v>
      </c>
      <c r="EG67" s="59">
        <v>0</v>
      </c>
      <c r="EH67" s="59">
        <v>0</v>
      </c>
      <c r="EI67" s="59">
        <v>0</v>
      </c>
      <c r="EJ67" s="59">
        <v>0</v>
      </c>
      <c r="EK67" s="59">
        <v>0</v>
      </c>
      <c r="EL67" s="59">
        <v>0</v>
      </c>
      <c r="EM67" s="59">
        <v>0</v>
      </c>
      <c r="EN67" s="59">
        <v>0</v>
      </c>
      <c r="EO67" s="77">
        <v>1</v>
      </c>
      <c r="EP67" s="62">
        <v>2</v>
      </c>
      <c r="EQ67" s="62">
        <v>1</v>
      </c>
    </row>
    <row r="68" spans="1:147" ht="15" customHeight="1" x14ac:dyDescent="0.25">
      <c r="A68" s="501" t="s">
        <v>2523</v>
      </c>
      <c r="B68" s="59">
        <v>32</v>
      </c>
      <c r="C68" s="63" t="s">
        <v>131</v>
      </c>
      <c r="D68" s="99">
        <v>1994</v>
      </c>
      <c r="E68" s="63" t="s">
        <v>132</v>
      </c>
      <c r="F68" s="63" t="s">
        <v>133</v>
      </c>
      <c r="G68" s="62">
        <v>31</v>
      </c>
      <c r="H68" s="62" t="s">
        <v>134</v>
      </c>
      <c r="I68" s="63" t="s">
        <v>1135</v>
      </c>
      <c r="J68" s="59">
        <v>0</v>
      </c>
      <c r="K68" s="62" t="s">
        <v>3</v>
      </c>
      <c r="L68" s="62" t="s">
        <v>89</v>
      </c>
      <c r="M68" s="59" t="s">
        <v>571</v>
      </c>
      <c r="N68" s="59" t="s">
        <v>29</v>
      </c>
      <c r="O68" s="59" t="s">
        <v>29</v>
      </c>
      <c r="P68" s="59" t="s">
        <v>1973</v>
      </c>
      <c r="Q68" s="108"/>
      <c r="R68" s="59">
        <v>1</v>
      </c>
      <c r="S68" s="59">
        <v>8</v>
      </c>
      <c r="T68" s="59">
        <v>3</v>
      </c>
      <c r="V68" s="59" t="s">
        <v>571</v>
      </c>
      <c r="X68" s="59" t="s">
        <v>833</v>
      </c>
      <c r="Y68" s="67" t="s">
        <v>834</v>
      </c>
      <c r="Z68" s="109" t="s">
        <v>538</v>
      </c>
      <c r="AA68" s="62" t="s">
        <v>718</v>
      </c>
      <c r="AB68" s="65" t="s">
        <v>14</v>
      </c>
      <c r="AC68" s="59">
        <v>14.375</v>
      </c>
      <c r="AD68" s="59">
        <v>2.125</v>
      </c>
      <c r="AE68" s="59" t="s">
        <v>577</v>
      </c>
      <c r="AF68" s="59">
        <v>12.25</v>
      </c>
      <c r="AG68" s="59">
        <f t="shared" si="27"/>
        <v>1.0881360887005513</v>
      </c>
      <c r="AH68" s="128">
        <f t="shared" si="38"/>
        <v>563.5</v>
      </c>
      <c r="AI68" s="72">
        <f t="shared" si="37"/>
        <v>2.7508939203821252</v>
      </c>
      <c r="AJ68" s="59" t="s">
        <v>29</v>
      </c>
      <c r="AK68" s="59" t="s">
        <v>29</v>
      </c>
      <c r="AL68" s="60" t="s">
        <v>29</v>
      </c>
      <c r="AM68" s="60" t="s">
        <v>29</v>
      </c>
      <c r="AN68" s="110" t="s">
        <v>28</v>
      </c>
      <c r="AO68" s="62" t="s">
        <v>28</v>
      </c>
      <c r="AP68" s="110"/>
      <c r="AQ68" s="65" t="s">
        <v>135</v>
      </c>
      <c r="AR68" s="103" t="s">
        <v>136</v>
      </c>
      <c r="AS68" s="58"/>
      <c r="AT68" s="172" t="s">
        <v>2414</v>
      </c>
      <c r="AU68" s="270">
        <v>56.7</v>
      </c>
      <c r="AV68" s="11">
        <v>-4</v>
      </c>
      <c r="AW68" s="111"/>
      <c r="AX68" s="277">
        <v>7.333333333333333</v>
      </c>
      <c r="AY68" s="278">
        <v>1141</v>
      </c>
      <c r="AZ68" s="455">
        <f t="shared" si="5"/>
        <v>3.0572856444182146</v>
      </c>
      <c r="BA68" s="522" t="s">
        <v>137</v>
      </c>
      <c r="BB68" s="104" t="s">
        <v>138</v>
      </c>
      <c r="BC68" s="65"/>
      <c r="BD68" s="112" t="s">
        <v>539</v>
      </c>
      <c r="BE68" s="65" t="s">
        <v>540</v>
      </c>
      <c r="BF68" s="105"/>
      <c r="BG68" s="58"/>
      <c r="BH68" s="58"/>
      <c r="BI68" s="58" t="s">
        <v>2232</v>
      </c>
      <c r="BJ68" s="58" t="s">
        <v>4</v>
      </c>
      <c r="BK68" s="106" t="s">
        <v>724</v>
      </c>
      <c r="BN68" s="58"/>
      <c r="BP68" s="67" t="s">
        <v>51</v>
      </c>
      <c r="BQ68" s="37" t="s">
        <v>41</v>
      </c>
      <c r="BR68" s="107">
        <v>5.0912769845959298</v>
      </c>
      <c r="BS68" s="59" t="s">
        <v>21</v>
      </c>
      <c r="BT68" s="59" t="s">
        <v>2063</v>
      </c>
      <c r="BU68" s="69">
        <v>0.70871064817996032</v>
      </c>
      <c r="BV68" s="58"/>
      <c r="BW68" s="106" t="s">
        <v>26</v>
      </c>
      <c r="BX68" s="65" t="s">
        <v>27</v>
      </c>
      <c r="BY68" s="70">
        <f t="shared" si="33"/>
        <v>3.4719589266360606</v>
      </c>
      <c r="BZ68" s="70">
        <f t="shared" si="34"/>
        <v>3.4719589266360606</v>
      </c>
      <c r="CA68" s="59" t="s">
        <v>18</v>
      </c>
      <c r="CB68" s="59" t="s">
        <v>571</v>
      </c>
      <c r="CC68" s="59">
        <v>24</v>
      </c>
      <c r="CD68" s="59">
        <v>24</v>
      </c>
      <c r="CE68" s="78" t="s">
        <v>835</v>
      </c>
      <c r="CF68" s="78" t="s">
        <v>1584</v>
      </c>
      <c r="CG68" s="108">
        <v>9.1782323114341793</v>
      </c>
      <c r="CH68" s="59" t="s">
        <v>21</v>
      </c>
      <c r="CI68" s="58">
        <v>0.99322550946092036</v>
      </c>
      <c r="CJ68" s="58"/>
      <c r="CK68" s="59">
        <f t="shared" si="35"/>
        <v>4.8657913953902412</v>
      </c>
      <c r="CL68" s="59">
        <f t="shared" si="39"/>
        <v>4.8657913953902412</v>
      </c>
      <c r="CM68" s="59">
        <v>24</v>
      </c>
      <c r="CN68" s="59">
        <v>24</v>
      </c>
      <c r="CO68" s="58"/>
      <c r="CP68" s="67">
        <f t="shared" si="1"/>
        <v>-0.96693170197300959</v>
      </c>
      <c r="CQ68" s="67">
        <f t="shared" si="2"/>
        <v>0.98360655737704916</v>
      </c>
      <c r="CR68" s="67">
        <f t="shared" si="6"/>
        <v>-0.95108036259640283</v>
      </c>
      <c r="CS68" s="67">
        <f t="shared" si="3"/>
        <v>9.275576933454692E-2</v>
      </c>
      <c r="CT68" s="59">
        <v>0</v>
      </c>
      <c r="CU68" s="59">
        <v>0</v>
      </c>
      <c r="CV68" s="59" t="s">
        <v>1782</v>
      </c>
      <c r="CW68" s="59">
        <v>0</v>
      </c>
      <c r="CX68" s="65">
        <v>0</v>
      </c>
      <c r="CY68" s="102">
        <v>0</v>
      </c>
      <c r="CZ68" s="102">
        <v>1</v>
      </c>
      <c r="DA68" s="102">
        <v>0</v>
      </c>
      <c r="DB68" s="102">
        <v>0</v>
      </c>
      <c r="DC68" s="102">
        <v>0</v>
      </c>
      <c r="DD68" s="59">
        <v>0</v>
      </c>
      <c r="DE68" s="60">
        <v>0</v>
      </c>
      <c r="DF68" s="60">
        <v>0</v>
      </c>
      <c r="DG68" s="60">
        <v>0</v>
      </c>
      <c r="DH68" s="60">
        <v>0</v>
      </c>
      <c r="DI68" s="60">
        <v>0</v>
      </c>
      <c r="DJ68" s="60">
        <v>0</v>
      </c>
      <c r="DK68" s="60">
        <v>0</v>
      </c>
      <c r="DL68" s="60">
        <v>0</v>
      </c>
      <c r="DM68" s="60">
        <v>0</v>
      </c>
      <c r="DN68" s="60">
        <v>0</v>
      </c>
      <c r="DO68" s="59">
        <v>0</v>
      </c>
      <c r="DP68" s="59">
        <v>0</v>
      </c>
      <c r="DQ68" s="59">
        <v>0</v>
      </c>
      <c r="DR68" s="59">
        <v>0</v>
      </c>
      <c r="DS68" s="59">
        <v>0</v>
      </c>
      <c r="DT68" s="59">
        <v>0</v>
      </c>
      <c r="DU68" s="59">
        <v>0</v>
      </c>
      <c r="DV68" s="59">
        <v>0</v>
      </c>
      <c r="DW68" s="59">
        <v>0</v>
      </c>
      <c r="DX68" s="59">
        <v>0</v>
      </c>
      <c r="DY68" s="59">
        <v>0</v>
      </c>
      <c r="DZ68" s="59">
        <v>0</v>
      </c>
      <c r="EA68" s="59">
        <v>0</v>
      </c>
      <c r="EB68" s="59">
        <v>0</v>
      </c>
      <c r="EC68" s="59">
        <v>0</v>
      </c>
      <c r="ED68" s="59">
        <v>0</v>
      </c>
      <c r="EE68" s="59">
        <v>0</v>
      </c>
      <c r="EF68" s="59">
        <v>0</v>
      </c>
      <c r="EG68" s="59">
        <v>0</v>
      </c>
      <c r="EH68" s="59">
        <v>0</v>
      </c>
      <c r="EI68" s="59">
        <v>0</v>
      </c>
      <c r="EJ68" s="59">
        <v>0</v>
      </c>
      <c r="EK68" s="59">
        <v>0</v>
      </c>
      <c r="EL68" s="59">
        <v>0</v>
      </c>
      <c r="EM68" s="59">
        <v>0</v>
      </c>
      <c r="EN68" s="59">
        <v>0</v>
      </c>
      <c r="EO68" s="77">
        <v>1</v>
      </c>
      <c r="EP68" s="62">
        <v>2</v>
      </c>
      <c r="EQ68" s="62">
        <v>1</v>
      </c>
    </row>
    <row r="69" spans="1:147" s="181" customFormat="1" ht="15" customHeight="1" x14ac:dyDescent="0.25">
      <c r="A69" s="502" t="s">
        <v>2524</v>
      </c>
      <c r="B69" s="296">
        <v>1</v>
      </c>
      <c r="C69" s="295" t="s">
        <v>139</v>
      </c>
      <c r="D69" s="329">
        <v>2007</v>
      </c>
      <c r="E69" s="295" t="s">
        <v>140</v>
      </c>
      <c r="F69" s="330" t="s">
        <v>124</v>
      </c>
      <c r="G69" s="296">
        <v>88</v>
      </c>
      <c r="H69" s="296" t="s">
        <v>141</v>
      </c>
      <c r="I69" s="295" t="s">
        <v>50</v>
      </c>
      <c r="J69" s="291">
        <v>0</v>
      </c>
      <c r="K69" s="296" t="s">
        <v>3</v>
      </c>
      <c r="L69" s="296" t="s">
        <v>89</v>
      </c>
      <c r="M69" s="331">
        <v>92</v>
      </c>
      <c r="N69" s="331">
        <v>92</v>
      </c>
      <c r="O69" s="291">
        <f t="shared" ref="O69:O76" si="40">LOG10(N69)</f>
        <v>1.9637878273455553</v>
      </c>
      <c r="P69" s="318">
        <v>2004</v>
      </c>
      <c r="Q69" s="310" t="s">
        <v>553</v>
      </c>
      <c r="R69" s="296">
        <v>1</v>
      </c>
      <c r="S69" s="318">
        <v>3</v>
      </c>
      <c r="T69" s="333" t="s">
        <v>552</v>
      </c>
      <c r="U69" s="334" t="s">
        <v>1099</v>
      </c>
      <c r="V69" s="331" t="s">
        <v>1642</v>
      </c>
      <c r="W69" s="331"/>
      <c r="X69" s="318" t="s">
        <v>550</v>
      </c>
      <c r="Y69" s="295" t="s">
        <v>1137</v>
      </c>
      <c r="Z69" s="295" t="s">
        <v>551</v>
      </c>
      <c r="AA69" s="296" t="s">
        <v>1136</v>
      </c>
      <c r="AB69" s="318" t="s">
        <v>14</v>
      </c>
      <c r="AC69" s="318" t="s">
        <v>2045</v>
      </c>
      <c r="AD69" s="291">
        <v>0</v>
      </c>
      <c r="AE69" s="318" t="s">
        <v>554</v>
      </c>
      <c r="AF69" s="97">
        <v>1.1599999999999999</v>
      </c>
      <c r="AG69" s="86">
        <f t="shared" si="27"/>
        <v>6.445798922691845E-2</v>
      </c>
      <c r="AH69" s="291">
        <f>AF69*98</f>
        <v>113.67999999999999</v>
      </c>
      <c r="AI69" s="312">
        <f t="shared" si="37"/>
        <v>2.0556840649194132</v>
      </c>
      <c r="AJ69" s="291">
        <f t="shared" ref="AJ69:AJ76" si="41">AF69*N69</f>
        <v>106.72</v>
      </c>
      <c r="AK69" s="291">
        <f t="shared" ref="AK69" si="42">LOG10(AJ69)</f>
        <v>2.0282458165724737</v>
      </c>
      <c r="AL69" s="312">
        <f t="shared" ref="AL69:AL76" si="43">AH69*N69</f>
        <v>10458.56</v>
      </c>
      <c r="AM69" s="312">
        <f t="shared" ref="AM69:AM76" si="44">LOG10(AL69)</f>
        <v>4.0194718922649688</v>
      </c>
      <c r="AN69" s="295" t="s">
        <v>555</v>
      </c>
      <c r="AO69" s="296" t="s">
        <v>28</v>
      </c>
      <c r="AP69" s="295" t="s">
        <v>1140</v>
      </c>
      <c r="AQ69" s="296" t="s">
        <v>80</v>
      </c>
      <c r="AR69" s="295" t="s">
        <v>126</v>
      </c>
      <c r="AS69" s="295" t="s">
        <v>142</v>
      </c>
      <c r="AT69" s="494" t="s">
        <v>2415</v>
      </c>
      <c r="AU69" s="304">
        <v>35.07</v>
      </c>
      <c r="AV69" s="305">
        <v>-111.78</v>
      </c>
      <c r="AW69" s="305" t="s">
        <v>143</v>
      </c>
      <c r="AX69" s="306">
        <v>7.5749999999999993</v>
      </c>
      <c r="AY69" s="307">
        <v>582</v>
      </c>
      <c r="AZ69" s="541">
        <f t="shared" ref="AZ69:AZ76" si="45">LOG10(AY69)</f>
        <v>2.7649229846498886</v>
      </c>
      <c r="BA69" s="336" t="s">
        <v>137</v>
      </c>
      <c r="BB69" s="335" t="s">
        <v>144</v>
      </c>
      <c r="BC69" s="296"/>
      <c r="BD69" s="296">
        <v>52.4</v>
      </c>
      <c r="BE69" s="298" t="s">
        <v>2331</v>
      </c>
      <c r="BF69" s="332" t="s">
        <v>1138</v>
      </c>
      <c r="BG69" s="295"/>
      <c r="BH69" s="310"/>
      <c r="BI69" s="309" t="s">
        <v>2232</v>
      </c>
      <c r="BJ69" s="181" t="s">
        <v>2114</v>
      </c>
      <c r="BK69" s="336" t="s">
        <v>52</v>
      </c>
      <c r="BL69" s="291"/>
      <c r="BM69" s="291"/>
      <c r="BN69" s="332"/>
      <c r="BO69" s="296" t="s">
        <v>1669</v>
      </c>
      <c r="BP69" s="181" t="s">
        <v>51</v>
      </c>
      <c r="BQ69" s="296" t="s">
        <v>1640</v>
      </c>
      <c r="BR69" s="337">
        <v>-1.61</v>
      </c>
      <c r="BS69" s="294" t="s">
        <v>21</v>
      </c>
      <c r="BT69" s="292" t="s">
        <v>9</v>
      </c>
      <c r="BU69" s="337">
        <v>2.8151198908749873</v>
      </c>
      <c r="BV69" s="338"/>
      <c r="BW69" s="310" t="s">
        <v>26</v>
      </c>
      <c r="BX69" s="291" t="s">
        <v>67</v>
      </c>
      <c r="BY69" s="311"/>
      <c r="BZ69" s="337">
        <v>2.8151198908749873</v>
      </c>
      <c r="CA69" s="292" t="s">
        <v>57</v>
      </c>
      <c r="CB69" s="292" t="s">
        <v>1139</v>
      </c>
      <c r="CC69" s="296">
        <v>3</v>
      </c>
      <c r="CD69" s="296">
        <v>3</v>
      </c>
      <c r="CE69" s="295"/>
      <c r="CF69" s="295" t="s">
        <v>1584</v>
      </c>
      <c r="CG69" s="181">
        <v>0</v>
      </c>
      <c r="CH69" s="294" t="s">
        <v>21</v>
      </c>
      <c r="CI69" s="181">
        <v>0</v>
      </c>
      <c r="CL69" s="181">
        <v>0</v>
      </c>
      <c r="CM69" s="296">
        <v>3</v>
      </c>
      <c r="CN69" s="296">
        <v>3</v>
      </c>
      <c r="CO69" s="295"/>
      <c r="CP69" s="181">
        <f t="shared" ref="CP69:CP132" si="46">(BR69-CG69)/SQRT(((CC69-1)*BZ69^2+(CM69-1)*CL69^2)/(CC69+CM69-2))</f>
        <v>-0.80880528136689367</v>
      </c>
      <c r="CQ69" s="181">
        <f t="shared" ref="CQ69:CQ132" si="47">1-3/(4*(CC69+CM69-2)-1)</f>
        <v>0.8</v>
      </c>
      <c r="CR69" s="181">
        <f t="shared" ref="CR69:CR76" si="48">CP69*CQ69</f>
        <v>-0.647044225093515</v>
      </c>
      <c r="CS69" s="181">
        <f t="shared" ref="CS69:CS132" si="49">(CD69+CN69)/(CD69*CN69)+CR69^2/(2*(CC69+CM69))</f>
        <v>0.7015555191022389</v>
      </c>
      <c r="CT69" s="291">
        <v>0</v>
      </c>
      <c r="CU69" s="291">
        <v>1</v>
      </c>
      <c r="CV69" s="291" t="s">
        <v>1782</v>
      </c>
      <c r="CW69" s="291">
        <v>0</v>
      </c>
      <c r="CX69" s="318">
        <v>0</v>
      </c>
      <c r="CY69" s="318">
        <v>0</v>
      </c>
      <c r="CZ69" s="318">
        <v>2</v>
      </c>
      <c r="DA69" s="318">
        <v>0</v>
      </c>
      <c r="DB69" s="318">
        <v>0</v>
      </c>
      <c r="DC69" s="318">
        <v>0</v>
      </c>
      <c r="DD69" s="291">
        <v>0</v>
      </c>
      <c r="DE69" s="292">
        <v>1</v>
      </c>
      <c r="DF69" s="292">
        <v>0</v>
      </c>
      <c r="DG69" s="292">
        <v>0</v>
      </c>
      <c r="DH69" s="292">
        <v>1</v>
      </c>
      <c r="DI69" s="292">
        <v>0</v>
      </c>
      <c r="DJ69" s="292">
        <v>0</v>
      </c>
      <c r="DK69" s="292">
        <v>0</v>
      </c>
      <c r="DL69" s="292">
        <v>0</v>
      </c>
      <c r="DM69" s="292">
        <v>0</v>
      </c>
      <c r="DN69" s="292">
        <v>0</v>
      </c>
      <c r="DO69" s="291">
        <v>0</v>
      </c>
      <c r="DP69" s="291">
        <v>0</v>
      </c>
      <c r="DQ69" s="291">
        <v>0</v>
      </c>
      <c r="DR69" s="291">
        <v>0</v>
      </c>
      <c r="DS69" s="291">
        <v>0</v>
      </c>
      <c r="DT69" s="291">
        <v>0</v>
      </c>
      <c r="DU69" s="291">
        <v>0</v>
      </c>
      <c r="DV69" s="291">
        <v>0</v>
      </c>
      <c r="DW69" s="291">
        <v>0</v>
      </c>
      <c r="DX69" s="291">
        <v>0</v>
      </c>
      <c r="DY69" s="291">
        <v>0</v>
      </c>
      <c r="DZ69" s="291">
        <v>0</v>
      </c>
      <c r="EA69" s="291">
        <v>0</v>
      </c>
      <c r="EB69" s="291">
        <v>0</v>
      </c>
      <c r="EC69" s="291">
        <v>0</v>
      </c>
      <c r="ED69" s="291">
        <v>0</v>
      </c>
      <c r="EE69" s="291">
        <v>0</v>
      </c>
      <c r="EF69" s="291">
        <v>0</v>
      </c>
      <c r="EG69" s="291">
        <v>0</v>
      </c>
      <c r="EH69" s="291">
        <v>0</v>
      </c>
      <c r="EI69" s="291">
        <v>0</v>
      </c>
      <c r="EJ69" s="291">
        <v>0</v>
      </c>
      <c r="EK69" s="291">
        <v>0</v>
      </c>
      <c r="EL69" s="291">
        <v>0</v>
      </c>
      <c r="EM69" s="291">
        <v>2</v>
      </c>
      <c r="EN69" s="291">
        <v>0</v>
      </c>
      <c r="EO69" s="291">
        <v>2</v>
      </c>
      <c r="EP69" s="291">
        <v>1</v>
      </c>
      <c r="EQ69" s="291">
        <v>1</v>
      </c>
    </row>
    <row r="70" spans="1:147" s="181" customFormat="1" ht="15" customHeight="1" x14ac:dyDescent="0.25">
      <c r="A70" s="502" t="s">
        <v>2524</v>
      </c>
      <c r="B70" s="296">
        <v>2</v>
      </c>
      <c r="C70" s="295" t="s">
        <v>139</v>
      </c>
      <c r="D70" s="329">
        <v>2007</v>
      </c>
      <c r="E70" s="295" t="s">
        <v>140</v>
      </c>
      <c r="F70" s="295" t="s">
        <v>124</v>
      </c>
      <c r="G70" s="296">
        <v>88</v>
      </c>
      <c r="H70" s="296" t="s">
        <v>141</v>
      </c>
      <c r="I70" s="295" t="s">
        <v>50</v>
      </c>
      <c r="J70" s="291">
        <v>0</v>
      </c>
      <c r="K70" s="296" t="s">
        <v>3</v>
      </c>
      <c r="L70" s="296" t="s">
        <v>89</v>
      </c>
      <c r="M70" s="331">
        <v>92</v>
      </c>
      <c r="N70" s="331">
        <v>92</v>
      </c>
      <c r="O70" s="291">
        <f t="shared" si="40"/>
        <v>1.9637878273455553</v>
      </c>
      <c r="P70" s="298">
        <v>2004</v>
      </c>
      <c r="Q70" s="310" t="s">
        <v>553</v>
      </c>
      <c r="R70" s="296">
        <v>1</v>
      </c>
      <c r="S70" s="318">
        <v>3</v>
      </c>
      <c r="T70" s="339" t="s">
        <v>552</v>
      </c>
      <c r="U70" s="334" t="s">
        <v>1099</v>
      </c>
      <c r="V70" s="331" t="s">
        <v>1642</v>
      </c>
      <c r="W70" s="331"/>
      <c r="X70" s="298" t="s">
        <v>550</v>
      </c>
      <c r="Y70" s="295" t="s">
        <v>1137</v>
      </c>
      <c r="Z70" s="295" t="s">
        <v>551</v>
      </c>
      <c r="AA70" s="296" t="s">
        <v>1136</v>
      </c>
      <c r="AB70" s="298" t="s">
        <v>14</v>
      </c>
      <c r="AC70" s="318" t="s">
        <v>2045</v>
      </c>
      <c r="AD70" s="291">
        <v>0</v>
      </c>
      <c r="AE70" s="318" t="s">
        <v>554</v>
      </c>
      <c r="AF70" s="97">
        <v>1.1599999999999999</v>
      </c>
      <c r="AG70" s="86">
        <f t="shared" si="27"/>
        <v>6.445798922691845E-2</v>
      </c>
      <c r="AH70" s="291">
        <f t="shared" ref="AH70:AH76" si="50">AF70*98</f>
        <v>113.67999999999999</v>
      </c>
      <c r="AI70" s="312">
        <f t="shared" si="37"/>
        <v>2.0556840649194132</v>
      </c>
      <c r="AJ70" s="291">
        <f t="shared" si="41"/>
        <v>106.72</v>
      </c>
      <c r="AK70" s="291">
        <f t="shared" ref="AK70:AK76" si="51">LOG10(AJ70)</f>
        <v>2.0282458165724737</v>
      </c>
      <c r="AL70" s="312">
        <f t="shared" si="43"/>
        <v>10458.56</v>
      </c>
      <c r="AM70" s="312">
        <f t="shared" si="44"/>
        <v>4.0194718922649688</v>
      </c>
      <c r="AN70" s="295" t="s">
        <v>555</v>
      </c>
      <c r="AO70" s="296" t="s">
        <v>28</v>
      </c>
      <c r="AP70" s="295" t="s">
        <v>1140</v>
      </c>
      <c r="AQ70" s="296" t="s">
        <v>80</v>
      </c>
      <c r="AR70" s="295" t="s">
        <v>126</v>
      </c>
      <c r="AS70" s="295" t="s">
        <v>142</v>
      </c>
      <c r="AT70" s="494" t="s">
        <v>2415</v>
      </c>
      <c r="AU70" s="304">
        <v>35.07</v>
      </c>
      <c r="AV70" s="305">
        <v>-111.78</v>
      </c>
      <c r="AW70" s="305" t="s">
        <v>143</v>
      </c>
      <c r="AX70" s="306">
        <v>7.5749999999999993</v>
      </c>
      <c r="AY70" s="307">
        <v>582</v>
      </c>
      <c r="AZ70" s="541">
        <f t="shared" si="45"/>
        <v>2.7649229846498886</v>
      </c>
      <c r="BA70" s="336" t="s">
        <v>137</v>
      </c>
      <c r="BB70" s="335" t="s">
        <v>144</v>
      </c>
      <c r="BC70" s="296"/>
      <c r="BD70" s="296">
        <v>52.4</v>
      </c>
      <c r="BE70" s="298" t="s">
        <v>2331</v>
      </c>
      <c r="BF70" s="332" t="s">
        <v>1138</v>
      </c>
      <c r="BG70" s="295"/>
      <c r="BH70" s="295"/>
      <c r="BI70" s="309" t="s">
        <v>2232</v>
      </c>
      <c r="BJ70" s="181" t="s">
        <v>2114</v>
      </c>
      <c r="BK70" s="310" t="s">
        <v>17</v>
      </c>
      <c r="BL70" s="291"/>
      <c r="BM70" s="291"/>
      <c r="BN70" s="332"/>
      <c r="BO70" s="296"/>
      <c r="BP70" s="181" t="s">
        <v>51</v>
      </c>
      <c r="BQ70" s="296" t="s">
        <v>1640</v>
      </c>
      <c r="BR70" s="337">
        <v>1.0566666666666666</v>
      </c>
      <c r="BS70" s="294" t="s">
        <v>21</v>
      </c>
      <c r="BT70" s="331" t="s">
        <v>9</v>
      </c>
      <c r="BU70" s="337">
        <v>0.94299169314121367</v>
      </c>
      <c r="BV70" s="340"/>
      <c r="BW70" s="310" t="s">
        <v>26</v>
      </c>
      <c r="BX70" s="291" t="s">
        <v>67</v>
      </c>
      <c r="BY70" s="311"/>
      <c r="BZ70" s="337">
        <v>0.94299169314121367</v>
      </c>
      <c r="CA70" s="331" t="s">
        <v>57</v>
      </c>
      <c r="CB70" s="292" t="s">
        <v>1139</v>
      </c>
      <c r="CC70" s="296">
        <v>3</v>
      </c>
      <c r="CD70" s="296">
        <v>3</v>
      </c>
      <c r="CE70" s="295"/>
      <c r="CF70" s="295" t="s">
        <v>1584</v>
      </c>
      <c r="CG70" s="181">
        <v>0</v>
      </c>
      <c r="CH70" s="294" t="s">
        <v>21</v>
      </c>
      <c r="CI70" s="181">
        <v>0</v>
      </c>
      <c r="CL70" s="181">
        <v>0</v>
      </c>
      <c r="CM70" s="296">
        <v>3</v>
      </c>
      <c r="CN70" s="296">
        <v>3</v>
      </c>
      <c r="CO70" s="295"/>
      <c r="CP70" s="181">
        <f t="shared" si="46"/>
        <v>1.5846929954703113</v>
      </c>
      <c r="CQ70" s="181">
        <f t="shared" si="47"/>
        <v>0.8</v>
      </c>
      <c r="CR70" s="181">
        <f t="shared" si="48"/>
        <v>1.2677543963762492</v>
      </c>
      <c r="CS70" s="181">
        <f t="shared" si="49"/>
        <v>0.80060010079427557</v>
      </c>
      <c r="CT70" s="291">
        <v>0</v>
      </c>
      <c r="CU70" s="291">
        <v>1</v>
      </c>
      <c r="CV70" s="291" t="s">
        <v>1782</v>
      </c>
      <c r="CW70" s="291">
        <v>0</v>
      </c>
      <c r="CX70" s="298">
        <v>0</v>
      </c>
      <c r="CY70" s="318">
        <v>0</v>
      </c>
      <c r="CZ70" s="318">
        <v>2</v>
      </c>
      <c r="DA70" s="318">
        <v>0</v>
      </c>
      <c r="DB70" s="318">
        <v>0</v>
      </c>
      <c r="DC70" s="318">
        <v>0</v>
      </c>
      <c r="DD70" s="291">
        <v>0</v>
      </c>
      <c r="DE70" s="292">
        <v>0</v>
      </c>
      <c r="DF70" s="292">
        <v>0</v>
      </c>
      <c r="DG70" s="292">
        <v>0</v>
      </c>
      <c r="DH70" s="292">
        <v>0</v>
      </c>
      <c r="DI70" s="292">
        <v>1</v>
      </c>
      <c r="DJ70" s="292">
        <v>0</v>
      </c>
      <c r="DK70" s="292">
        <v>0</v>
      </c>
      <c r="DL70" s="292">
        <v>0</v>
      </c>
      <c r="DM70" s="292">
        <v>0</v>
      </c>
      <c r="DN70" s="292">
        <v>0</v>
      </c>
      <c r="DO70" s="291">
        <v>0</v>
      </c>
      <c r="DP70" s="291">
        <v>0</v>
      </c>
      <c r="DQ70" s="291">
        <v>0</v>
      </c>
      <c r="DR70" s="291">
        <v>0</v>
      </c>
      <c r="DS70" s="291">
        <v>0</v>
      </c>
      <c r="DT70" s="291">
        <v>0</v>
      </c>
      <c r="DU70" s="291">
        <v>0</v>
      </c>
      <c r="DV70" s="291">
        <v>0</v>
      </c>
      <c r="DW70" s="291">
        <v>0</v>
      </c>
      <c r="DX70" s="291">
        <v>0</v>
      </c>
      <c r="DY70" s="291">
        <v>0</v>
      </c>
      <c r="DZ70" s="291">
        <v>0</v>
      </c>
      <c r="EA70" s="291">
        <v>0</v>
      </c>
      <c r="EB70" s="291">
        <v>0</v>
      </c>
      <c r="EC70" s="291">
        <v>0</v>
      </c>
      <c r="ED70" s="291">
        <v>0</v>
      </c>
      <c r="EE70" s="291">
        <v>0</v>
      </c>
      <c r="EF70" s="291">
        <v>0</v>
      </c>
      <c r="EG70" s="291">
        <v>0</v>
      </c>
      <c r="EH70" s="291">
        <v>0</v>
      </c>
      <c r="EI70" s="291">
        <v>0</v>
      </c>
      <c r="EJ70" s="291">
        <v>0</v>
      </c>
      <c r="EK70" s="291">
        <v>0</v>
      </c>
      <c r="EL70" s="291">
        <v>0</v>
      </c>
      <c r="EM70" s="291">
        <v>2</v>
      </c>
      <c r="EN70" s="291">
        <v>0</v>
      </c>
      <c r="EO70" s="291">
        <v>2</v>
      </c>
      <c r="EP70" s="291">
        <v>1</v>
      </c>
      <c r="EQ70" s="291">
        <v>1</v>
      </c>
    </row>
    <row r="71" spans="1:147" s="181" customFormat="1" ht="15" customHeight="1" x14ac:dyDescent="0.25">
      <c r="A71" s="502" t="s">
        <v>2524</v>
      </c>
      <c r="B71" s="296">
        <v>3</v>
      </c>
      <c r="C71" s="295" t="s">
        <v>139</v>
      </c>
      <c r="D71" s="329">
        <v>2007</v>
      </c>
      <c r="E71" s="295" t="s">
        <v>140</v>
      </c>
      <c r="F71" s="295" t="s">
        <v>124</v>
      </c>
      <c r="G71" s="296">
        <v>88</v>
      </c>
      <c r="H71" s="296" t="s">
        <v>141</v>
      </c>
      <c r="I71" s="295" t="s">
        <v>50</v>
      </c>
      <c r="J71" s="291">
        <v>0</v>
      </c>
      <c r="K71" s="296" t="s">
        <v>3</v>
      </c>
      <c r="L71" s="296" t="s">
        <v>89</v>
      </c>
      <c r="M71" s="331">
        <v>92</v>
      </c>
      <c r="N71" s="331">
        <v>92</v>
      </c>
      <c r="O71" s="291">
        <f t="shared" si="40"/>
        <v>1.9637878273455553</v>
      </c>
      <c r="P71" s="298">
        <v>2004</v>
      </c>
      <c r="Q71" s="310" t="s">
        <v>553</v>
      </c>
      <c r="R71" s="296">
        <v>1</v>
      </c>
      <c r="S71" s="318">
        <v>3</v>
      </c>
      <c r="T71" s="339" t="s">
        <v>552</v>
      </c>
      <c r="U71" s="334" t="s">
        <v>1099</v>
      </c>
      <c r="V71" s="331" t="s">
        <v>1642</v>
      </c>
      <c r="W71" s="331"/>
      <c r="X71" s="298" t="s">
        <v>550</v>
      </c>
      <c r="Y71" s="295" t="s">
        <v>1137</v>
      </c>
      <c r="Z71" s="295" t="s">
        <v>551</v>
      </c>
      <c r="AA71" s="296" t="s">
        <v>1136</v>
      </c>
      <c r="AB71" s="298" t="s">
        <v>14</v>
      </c>
      <c r="AC71" s="318" t="s">
        <v>2045</v>
      </c>
      <c r="AD71" s="291">
        <v>0</v>
      </c>
      <c r="AE71" s="318" t="s">
        <v>554</v>
      </c>
      <c r="AF71" s="97">
        <v>1.1599999999999999</v>
      </c>
      <c r="AG71" s="86">
        <f t="shared" si="27"/>
        <v>6.445798922691845E-2</v>
      </c>
      <c r="AH71" s="291">
        <f t="shared" si="50"/>
        <v>113.67999999999999</v>
      </c>
      <c r="AI71" s="312">
        <f t="shared" si="37"/>
        <v>2.0556840649194132</v>
      </c>
      <c r="AJ71" s="291">
        <f t="shared" si="41"/>
        <v>106.72</v>
      </c>
      <c r="AK71" s="291">
        <f t="shared" si="51"/>
        <v>2.0282458165724737</v>
      </c>
      <c r="AL71" s="312">
        <f t="shared" si="43"/>
        <v>10458.56</v>
      </c>
      <c r="AM71" s="312">
        <f t="shared" si="44"/>
        <v>4.0194718922649688</v>
      </c>
      <c r="AN71" s="295" t="s">
        <v>555</v>
      </c>
      <c r="AO71" s="296" t="s">
        <v>28</v>
      </c>
      <c r="AP71" s="295" t="s">
        <v>1140</v>
      </c>
      <c r="AQ71" s="296" t="s">
        <v>80</v>
      </c>
      <c r="AR71" s="295" t="s">
        <v>126</v>
      </c>
      <c r="AS71" s="295" t="s">
        <v>142</v>
      </c>
      <c r="AT71" s="494" t="s">
        <v>2415</v>
      </c>
      <c r="AU71" s="304">
        <v>35.07</v>
      </c>
      <c r="AV71" s="305">
        <v>-111.78</v>
      </c>
      <c r="AW71" s="305" t="s">
        <v>143</v>
      </c>
      <c r="AX71" s="306">
        <v>7.5749999999999993</v>
      </c>
      <c r="AY71" s="307">
        <v>582</v>
      </c>
      <c r="AZ71" s="541">
        <f t="shared" si="45"/>
        <v>2.7649229846498886</v>
      </c>
      <c r="BA71" s="336" t="s">
        <v>137</v>
      </c>
      <c r="BB71" s="335" t="s">
        <v>144</v>
      </c>
      <c r="BC71" s="296"/>
      <c r="BD71" s="296">
        <v>52.4</v>
      </c>
      <c r="BE71" s="298" t="s">
        <v>2331</v>
      </c>
      <c r="BF71" s="332" t="s">
        <v>1138</v>
      </c>
      <c r="BG71" s="295"/>
      <c r="BH71" s="299"/>
      <c r="BI71" s="309" t="s">
        <v>2232</v>
      </c>
      <c r="BJ71" s="181" t="s">
        <v>2114</v>
      </c>
      <c r="BK71" s="310" t="s">
        <v>1720</v>
      </c>
      <c r="BL71" s="291"/>
      <c r="BM71" s="291"/>
      <c r="BN71" s="332"/>
      <c r="BO71" s="291"/>
      <c r="BP71" s="181" t="s">
        <v>51</v>
      </c>
      <c r="BQ71" s="296" t="s">
        <v>1640</v>
      </c>
      <c r="BR71" s="299">
        <v>0.32</v>
      </c>
      <c r="BS71" s="294" t="s">
        <v>21</v>
      </c>
      <c r="BT71" s="331" t="s">
        <v>9</v>
      </c>
      <c r="BU71" s="299">
        <v>0.39153543900903787</v>
      </c>
      <c r="BV71" s="340"/>
      <c r="BW71" s="310" t="s">
        <v>26</v>
      </c>
      <c r="BX71" s="291" t="s">
        <v>67</v>
      </c>
      <c r="BY71" s="311"/>
      <c r="BZ71" s="299">
        <v>0.39153543900903787</v>
      </c>
      <c r="CA71" s="331" t="s">
        <v>57</v>
      </c>
      <c r="CB71" s="292" t="s">
        <v>1139</v>
      </c>
      <c r="CC71" s="296">
        <v>3</v>
      </c>
      <c r="CD71" s="296">
        <v>3</v>
      </c>
      <c r="CE71" s="295"/>
      <c r="CF71" s="295" t="s">
        <v>1584</v>
      </c>
      <c r="CG71" s="181">
        <v>0</v>
      </c>
      <c r="CH71" s="294" t="s">
        <v>21</v>
      </c>
      <c r="CI71" s="181">
        <v>0</v>
      </c>
      <c r="CL71" s="181">
        <v>0</v>
      </c>
      <c r="CM71" s="296">
        <v>3</v>
      </c>
      <c r="CN71" s="296">
        <v>3</v>
      </c>
      <c r="CO71" s="295"/>
      <c r="CP71" s="181">
        <f t="shared" si="46"/>
        <v>1.1558298301292316</v>
      </c>
      <c r="CQ71" s="181">
        <f t="shared" si="47"/>
        <v>0.8</v>
      </c>
      <c r="CR71" s="181">
        <f t="shared" si="48"/>
        <v>0.9246638641033853</v>
      </c>
      <c r="CS71" s="181">
        <f t="shared" si="49"/>
        <v>0.7379169384648836</v>
      </c>
      <c r="CT71" s="291">
        <v>0</v>
      </c>
      <c r="CU71" s="291">
        <v>1</v>
      </c>
      <c r="CV71" s="291" t="s">
        <v>1782</v>
      </c>
      <c r="CW71" s="291">
        <v>0</v>
      </c>
      <c r="CX71" s="298">
        <v>0</v>
      </c>
      <c r="CY71" s="318">
        <v>0</v>
      </c>
      <c r="CZ71" s="318">
        <v>2</v>
      </c>
      <c r="DA71" s="318">
        <v>0</v>
      </c>
      <c r="DB71" s="318">
        <v>0</v>
      </c>
      <c r="DC71" s="318">
        <v>0</v>
      </c>
      <c r="DD71" s="291">
        <v>0</v>
      </c>
      <c r="DE71" s="292">
        <v>0</v>
      </c>
      <c r="DF71" s="292">
        <v>0</v>
      </c>
      <c r="DG71" s="292">
        <v>0</v>
      </c>
      <c r="DH71" s="292">
        <v>0</v>
      </c>
      <c r="DI71" s="292">
        <v>0</v>
      </c>
      <c r="DJ71" s="292">
        <v>1</v>
      </c>
      <c r="DK71" s="292">
        <v>0</v>
      </c>
      <c r="DL71" s="292">
        <v>0</v>
      </c>
      <c r="DM71" s="292">
        <v>0</v>
      </c>
      <c r="DN71" s="292">
        <v>0</v>
      </c>
      <c r="DO71" s="291">
        <v>0</v>
      </c>
      <c r="DP71" s="291">
        <v>0</v>
      </c>
      <c r="DQ71" s="291">
        <v>0</v>
      </c>
      <c r="DR71" s="291">
        <v>0</v>
      </c>
      <c r="DS71" s="291">
        <v>0</v>
      </c>
      <c r="DT71" s="291">
        <v>0</v>
      </c>
      <c r="DU71" s="291">
        <v>0</v>
      </c>
      <c r="DV71" s="291">
        <v>0</v>
      </c>
      <c r="DW71" s="291">
        <v>0</v>
      </c>
      <c r="DX71" s="291">
        <v>0</v>
      </c>
      <c r="DY71" s="291">
        <v>0</v>
      </c>
      <c r="DZ71" s="291">
        <v>0</v>
      </c>
      <c r="EA71" s="291">
        <v>0</v>
      </c>
      <c r="EB71" s="291">
        <v>0</v>
      </c>
      <c r="EC71" s="291">
        <v>0</v>
      </c>
      <c r="ED71" s="291">
        <v>0</v>
      </c>
      <c r="EE71" s="291">
        <v>0</v>
      </c>
      <c r="EF71" s="291">
        <v>0</v>
      </c>
      <c r="EG71" s="291">
        <v>0</v>
      </c>
      <c r="EH71" s="291">
        <v>0</v>
      </c>
      <c r="EI71" s="291">
        <v>0</v>
      </c>
      <c r="EJ71" s="291">
        <v>0</v>
      </c>
      <c r="EK71" s="291">
        <v>0</v>
      </c>
      <c r="EL71" s="291">
        <v>0</v>
      </c>
      <c r="EM71" s="291">
        <v>2</v>
      </c>
      <c r="EN71" s="291">
        <v>0</v>
      </c>
      <c r="EO71" s="291">
        <v>2</v>
      </c>
      <c r="EP71" s="291">
        <v>1</v>
      </c>
      <c r="EQ71" s="291">
        <v>1</v>
      </c>
    </row>
    <row r="72" spans="1:147" s="181" customFormat="1" ht="15" customHeight="1" x14ac:dyDescent="0.25">
      <c r="A72" s="502" t="s">
        <v>2524</v>
      </c>
      <c r="B72" s="296">
        <v>4</v>
      </c>
      <c r="C72" s="295" t="s">
        <v>139</v>
      </c>
      <c r="D72" s="329">
        <v>2007</v>
      </c>
      <c r="E72" s="295" t="s">
        <v>140</v>
      </c>
      <c r="F72" s="295" t="s">
        <v>124</v>
      </c>
      <c r="G72" s="296">
        <v>88</v>
      </c>
      <c r="H72" s="296" t="s">
        <v>141</v>
      </c>
      <c r="I72" s="295" t="s">
        <v>50</v>
      </c>
      <c r="J72" s="291">
        <v>0</v>
      </c>
      <c r="K72" s="296" t="s">
        <v>3</v>
      </c>
      <c r="L72" s="296" t="s">
        <v>89</v>
      </c>
      <c r="M72" s="331">
        <v>92</v>
      </c>
      <c r="N72" s="331">
        <v>92</v>
      </c>
      <c r="O72" s="291">
        <f t="shared" si="40"/>
        <v>1.9637878273455553</v>
      </c>
      <c r="P72" s="298">
        <v>2004</v>
      </c>
      <c r="Q72" s="310" t="s">
        <v>553</v>
      </c>
      <c r="R72" s="296">
        <v>1</v>
      </c>
      <c r="S72" s="318">
        <v>3</v>
      </c>
      <c r="T72" s="339" t="s">
        <v>552</v>
      </c>
      <c r="U72" s="334" t="s">
        <v>1099</v>
      </c>
      <c r="V72" s="331" t="s">
        <v>1642</v>
      </c>
      <c r="W72" s="331">
        <v>2</v>
      </c>
      <c r="X72" s="298" t="s">
        <v>550</v>
      </c>
      <c r="Y72" s="295" t="s">
        <v>1137</v>
      </c>
      <c r="Z72" s="295" t="s">
        <v>551</v>
      </c>
      <c r="AA72" s="296" t="s">
        <v>1136</v>
      </c>
      <c r="AB72" s="298" t="s">
        <v>14</v>
      </c>
      <c r="AC72" s="318" t="s">
        <v>2045</v>
      </c>
      <c r="AD72" s="291">
        <v>0</v>
      </c>
      <c r="AE72" s="318" t="s">
        <v>554</v>
      </c>
      <c r="AF72" s="97">
        <v>1.1599999999999999</v>
      </c>
      <c r="AG72" s="86">
        <f t="shared" si="27"/>
        <v>6.445798922691845E-2</v>
      </c>
      <c r="AH72" s="291">
        <f t="shared" si="50"/>
        <v>113.67999999999999</v>
      </c>
      <c r="AI72" s="312">
        <f t="shared" si="37"/>
        <v>2.0556840649194132</v>
      </c>
      <c r="AJ72" s="291">
        <f t="shared" si="41"/>
        <v>106.72</v>
      </c>
      <c r="AK72" s="291">
        <f t="shared" si="51"/>
        <v>2.0282458165724737</v>
      </c>
      <c r="AL72" s="312">
        <f t="shared" si="43"/>
        <v>10458.56</v>
      </c>
      <c r="AM72" s="312">
        <f t="shared" si="44"/>
        <v>4.0194718922649688</v>
      </c>
      <c r="AN72" s="295" t="s">
        <v>555</v>
      </c>
      <c r="AO72" s="296" t="s">
        <v>28</v>
      </c>
      <c r="AP72" s="295" t="s">
        <v>1140</v>
      </c>
      <c r="AQ72" s="296" t="s">
        <v>80</v>
      </c>
      <c r="AR72" s="295" t="s">
        <v>126</v>
      </c>
      <c r="AS72" s="295" t="s">
        <v>142</v>
      </c>
      <c r="AT72" s="494" t="s">
        <v>2415</v>
      </c>
      <c r="AU72" s="304">
        <v>35.07</v>
      </c>
      <c r="AV72" s="305">
        <v>-111.78</v>
      </c>
      <c r="AW72" s="305" t="s">
        <v>143</v>
      </c>
      <c r="AX72" s="306">
        <v>7.5749999999999993</v>
      </c>
      <c r="AY72" s="307">
        <v>582</v>
      </c>
      <c r="AZ72" s="541">
        <f t="shared" si="45"/>
        <v>2.7649229846498886</v>
      </c>
      <c r="BA72" s="336" t="s">
        <v>137</v>
      </c>
      <c r="BB72" s="335" t="s">
        <v>144</v>
      </c>
      <c r="BC72" s="296"/>
      <c r="BD72" s="296">
        <v>52.4</v>
      </c>
      <c r="BE72" s="298" t="s">
        <v>2331</v>
      </c>
      <c r="BF72" s="332" t="s">
        <v>1138</v>
      </c>
      <c r="BG72" s="295"/>
      <c r="BH72" s="299"/>
      <c r="BI72" s="309" t="s">
        <v>2232</v>
      </c>
      <c r="BJ72" s="181" t="s">
        <v>2113</v>
      </c>
      <c r="BK72" s="181" t="s">
        <v>1063</v>
      </c>
      <c r="BL72" s="291"/>
      <c r="BM72" s="291"/>
      <c r="BN72" s="332"/>
      <c r="BO72" s="291" t="s">
        <v>1669</v>
      </c>
      <c r="BP72" s="181" t="s">
        <v>51</v>
      </c>
      <c r="BQ72" s="296" t="s">
        <v>1640</v>
      </c>
      <c r="BR72" s="299">
        <v>1.466666666666667</v>
      </c>
      <c r="BS72" s="294" t="s">
        <v>21</v>
      </c>
      <c r="BT72" s="291" t="s">
        <v>1641</v>
      </c>
      <c r="BU72" s="299">
        <v>1.7785762095938806</v>
      </c>
      <c r="BV72" s="340"/>
      <c r="BW72" s="310" t="s">
        <v>26</v>
      </c>
      <c r="BX72" s="291" t="s">
        <v>67</v>
      </c>
      <c r="BY72" s="311"/>
      <c r="BZ72" s="299">
        <v>1.7785762095938806</v>
      </c>
      <c r="CA72" s="331" t="s">
        <v>57</v>
      </c>
      <c r="CB72" s="292" t="s">
        <v>1139</v>
      </c>
      <c r="CC72" s="296">
        <v>3</v>
      </c>
      <c r="CD72" s="296">
        <v>3</v>
      </c>
      <c r="CE72" s="295"/>
      <c r="CF72" s="295" t="s">
        <v>1584</v>
      </c>
      <c r="CG72" s="181">
        <v>0</v>
      </c>
      <c r="CH72" s="294" t="s">
        <v>21</v>
      </c>
      <c r="CI72" s="181">
        <v>0</v>
      </c>
      <c r="CL72" s="181">
        <v>0</v>
      </c>
      <c r="CM72" s="296">
        <v>3</v>
      </c>
      <c r="CN72" s="296">
        <v>3</v>
      </c>
      <c r="CO72" s="295"/>
      <c r="CP72" s="181">
        <f t="shared" si="46"/>
        <v>1.1662024265770188</v>
      </c>
      <c r="CQ72" s="181">
        <f t="shared" si="47"/>
        <v>0.8</v>
      </c>
      <c r="CR72" s="181">
        <f t="shared" si="48"/>
        <v>0.93296194126161502</v>
      </c>
      <c r="CS72" s="181">
        <f t="shared" si="49"/>
        <v>0.73920149865355345</v>
      </c>
      <c r="CT72" s="291">
        <v>0</v>
      </c>
      <c r="CU72" s="291">
        <v>1</v>
      </c>
      <c r="CV72" s="291" t="s">
        <v>1782</v>
      </c>
      <c r="CW72" s="291">
        <v>0</v>
      </c>
      <c r="CX72" s="291">
        <v>0</v>
      </c>
      <c r="CY72" s="318">
        <v>1</v>
      </c>
      <c r="CZ72" s="318">
        <v>0</v>
      </c>
      <c r="DA72" s="318">
        <v>0</v>
      </c>
      <c r="DB72" s="318">
        <v>0</v>
      </c>
      <c r="DC72" s="318">
        <v>0</v>
      </c>
      <c r="DD72" s="292">
        <v>1</v>
      </c>
      <c r="DE72" s="292">
        <v>0</v>
      </c>
      <c r="DF72" s="292">
        <v>0</v>
      </c>
      <c r="DG72" s="292">
        <v>0</v>
      </c>
      <c r="DH72" s="292">
        <v>0</v>
      </c>
      <c r="DI72" s="292">
        <v>0</v>
      </c>
      <c r="DJ72" s="292">
        <v>0</v>
      </c>
      <c r="DK72" s="292">
        <v>0</v>
      </c>
      <c r="DL72" s="292">
        <v>0</v>
      </c>
      <c r="DM72" s="292">
        <v>0</v>
      </c>
      <c r="DN72" s="292">
        <v>0</v>
      </c>
      <c r="DO72" s="291">
        <v>0</v>
      </c>
      <c r="DP72" s="291">
        <v>0</v>
      </c>
      <c r="DQ72" s="291">
        <v>0</v>
      </c>
      <c r="DR72" s="291">
        <v>0</v>
      </c>
      <c r="DS72" s="291">
        <v>0</v>
      </c>
      <c r="DT72" s="291">
        <v>0</v>
      </c>
      <c r="DU72" s="291">
        <v>0</v>
      </c>
      <c r="DV72" s="291">
        <v>0</v>
      </c>
      <c r="DW72" s="291">
        <v>0</v>
      </c>
      <c r="DX72" s="291">
        <v>0</v>
      </c>
      <c r="DY72" s="291">
        <v>0</v>
      </c>
      <c r="DZ72" s="291">
        <v>0</v>
      </c>
      <c r="EA72" s="291">
        <v>0</v>
      </c>
      <c r="EB72" s="291">
        <v>0</v>
      </c>
      <c r="EC72" s="291">
        <v>0</v>
      </c>
      <c r="ED72" s="291">
        <v>0</v>
      </c>
      <c r="EE72" s="291">
        <v>0</v>
      </c>
      <c r="EF72" s="291">
        <v>0</v>
      </c>
      <c r="EG72" s="291">
        <v>0</v>
      </c>
      <c r="EH72" s="291">
        <v>0</v>
      </c>
      <c r="EI72" s="291">
        <v>0</v>
      </c>
      <c r="EJ72" s="291">
        <v>0</v>
      </c>
      <c r="EK72" s="291">
        <v>0</v>
      </c>
      <c r="EL72" s="291">
        <v>0</v>
      </c>
      <c r="EM72" s="291">
        <v>2</v>
      </c>
      <c r="EN72" s="291">
        <v>0</v>
      </c>
      <c r="EO72" s="291">
        <v>2</v>
      </c>
      <c r="EP72" s="291">
        <v>1</v>
      </c>
      <c r="EQ72" s="291">
        <v>1</v>
      </c>
    </row>
    <row r="73" spans="1:147" s="392" customFormat="1" ht="15" customHeight="1" x14ac:dyDescent="0.25">
      <c r="A73" s="502" t="s">
        <v>2524</v>
      </c>
      <c r="B73" s="417">
        <v>1</v>
      </c>
      <c r="C73" s="408" t="s">
        <v>139</v>
      </c>
      <c r="D73" s="418">
        <v>2007</v>
      </c>
      <c r="E73" s="408" t="s">
        <v>140</v>
      </c>
      <c r="F73" s="419" t="s">
        <v>124</v>
      </c>
      <c r="G73" s="417">
        <v>88</v>
      </c>
      <c r="H73" s="417" t="s">
        <v>141</v>
      </c>
      <c r="I73" s="408" t="s">
        <v>50</v>
      </c>
      <c r="J73" s="393">
        <v>0</v>
      </c>
      <c r="K73" s="417" t="s">
        <v>3</v>
      </c>
      <c r="L73" s="417" t="s">
        <v>89</v>
      </c>
      <c r="M73" s="420">
        <v>92</v>
      </c>
      <c r="N73" s="420">
        <v>92</v>
      </c>
      <c r="O73" s="393">
        <f t="shared" si="40"/>
        <v>1.9637878273455553</v>
      </c>
      <c r="P73" s="414">
        <v>2004</v>
      </c>
      <c r="Q73" s="422" t="s">
        <v>553</v>
      </c>
      <c r="R73" s="417">
        <v>1</v>
      </c>
      <c r="S73" s="414">
        <v>3</v>
      </c>
      <c r="T73" s="423" t="s">
        <v>552</v>
      </c>
      <c r="U73" s="424" t="s">
        <v>1099</v>
      </c>
      <c r="V73" s="420" t="s">
        <v>1642</v>
      </c>
      <c r="W73" s="420"/>
      <c r="X73" s="414" t="s">
        <v>550</v>
      </c>
      <c r="Y73" s="408" t="s">
        <v>1137</v>
      </c>
      <c r="Z73" s="408" t="s">
        <v>551</v>
      </c>
      <c r="AA73" s="417" t="s">
        <v>1136</v>
      </c>
      <c r="AB73" s="414" t="s">
        <v>14</v>
      </c>
      <c r="AC73" s="414" t="s">
        <v>2045</v>
      </c>
      <c r="AD73" s="393">
        <v>0</v>
      </c>
      <c r="AE73" s="414" t="s">
        <v>554</v>
      </c>
      <c r="AF73" s="97">
        <v>1.1599999999999999</v>
      </c>
      <c r="AG73" s="86">
        <f t="shared" si="27"/>
        <v>6.445798922691845E-2</v>
      </c>
      <c r="AH73" s="393">
        <f t="shared" si="50"/>
        <v>113.67999999999999</v>
      </c>
      <c r="AI73" s="412">
        <f t="shared" si="37"/>
        <v>2.0556840649194132</v>
      </c>
      <c r="AJ73" s="393">
        <f t="shared" si="41"/>
        <v>106.72</v>
      </c>
      <c r="AK73" s="393">
        <f t="shared" si="51"/>
        <v>2.0282458165724737</v>
      </c>
      <c r="AL73" s="412">
        <f t="shared" si="43"/>
        <v>10458.56</v>
      </c>
      <c r="AM73" s="412">
        <f t="shared" si="44"/>
        <v>4.0194718922649688</v>
      </c>
      <c r="AN73" s="408" t="s">
        <v>555</v>
      </c>
      <c r="AO73" s="417" t="s">
        <v>28</v>
      </c>
      <c r="AP73" s="408" t="s">
        <v>1140</v>
      </c>
      <c r="AQ73" s="417" t="s">
        <v>80</v>
      </c>
      <c r="AR73" s="408" t="s">
        <v>126</v>
      </c>
      <c r="AS73" s="408" t="s">
        <v>142</v>
      </c>
      <c r="AT73" s="495" t="s">
        <v>2415</v>
      </c>
      <c r="AU73" s="402">
        <v>35.07</v>
      </c>
      <c r="AV73" s="403">
        <v>-111.78</v>
      </c>
      <c r="AW73" s="403" t="s">
        <v>143</v>
      </c>
      <c r="AX73" s="404">
        <v>7.5749999999999993</v>
      </c>
      <c r="AY73" s="405">
        <v>582</v>
      </c>
      <c r="AZ73" s="542">
        <f t="shared" si="45"/>
        <v>2.7649229846498886</v>
      </c>
      <c r="BA73" s="426" t="s">
        <v>137</v>
      </c>
      <c r="BB73" s="425" t="s">
        <v>144</v>
      </c>
      <c r="BC73" s="417"/>
      <c r="BD73" s="417">
        <v>52.4</v>
      </c>
      <c r="BE73" s="399" t="s">
        <v>2331</v>
      </c>
      <c r="BF73" s="421" t="s">
        <v>1138</v>
      </c>
      <c r="BG73" s="408"/>
      <c r="BH73" s="422"/>
      <c r="BI73" s="392" t="s">
        <v>2232</v>
      </c>
      <c r="BJ73" s="408" t="s">
        <v>8</v>
      </c>
      <c r="BK73" s="426" t="s">
        <v>52</v>
      </c>
      <c r="BL73" s="393"/>
      <c r="BM73" s="393"/>
      <c r="BN73" s="421"/>
      <c r="BO73" s="417" t="s">
        <v>1669</v>
      </c>
      <c r="BP73" s="392" t="s">
        <v>51</v>
      </c>
      <c r="BQ73" s="393" t="s">
        <v>1640</v>
      </c>
      <c r="BR73" s="427">
        <v>1.14896154253732E-2</v>
      </c>
      <c r="BS73" s="393" t="s">
        <v>21</v>
      </c>
      <c r="BT73" s="394" t="s">
        <v>9</v>
      </c>
      <c r="BU73" s="428">
        <v>0.117703762245779</v>
      </c>
      <c r="BV73" s="428"/>
      <c r="BW73" s="408" t="s">
        <v>26</v>
      </c>
      <c r="BX73" s="394" t="s">
        <v>67</v>
      </c>
      <c r="BY73" s="394"/>
      <c r="BZ73" s="409">
        <f t="shared" ref="BZ73:BZ104" si="52">IF(BX73="SE",BY73,BU73)</f>
        <v>0.117703762245779</v>
      </c>
      <c r="CA73" s="394" t="s">
        <v>57</v>
      </c>
      <c r="CB73" s="394" t="s">
        <v>1139</v>
      </c>
      <c r="CC73" s="420">
        <v>3</v>
      </c>
      <c r="CD73" s="420">
        <v>3</v>
      </c>
      <c r="CE73" s="408" t="s">
        <v>556</v>
      </c>
      <c r="CF73" s="408" t="s">
        <v>1584</v>
      </c>
      <c r="CG73" s="421">
        <v>1.6966666666666665</v>
      </c>
      <c r="CH73" s="396" t="s">
        <v>21</v>
      </c>
      <c r="CI73" s="420">
        <v>2.7402980373188122</v>
      </c>
      <c r="CJ73" s="421"/>
      <c r="CL73" s="410">
        <f>CI73</f>
        <v>2.7402980373188122</v>
      </c>
      <c r="CM73" s="420">
        <v>3</v>
      </c>
      <c r="CN73" s="420">
        <v>3</v>
      </c>
      <c r="CO73" s="408"/>
      <c r="CP73" s="392">
        <f t="shared" si="46"/>
        <v>-0.86888535504916731</v>
      </c>
      <c r="CQ73" s="392">
        <f t="shared" si="47"/>
        <v>0.8</v>
      </c>
      <c r="CR73" s="392">
        <f t="shared" si="48"/>
        <v>-0.69510828403933389</v>
      </c>
      <c r="CS73" s="392">
        <f t="shared" si="49"/>
        <v>0.70693129387834219</v>
      </c>
      <c r="CT73" s="393">
        <v>0</v>
      </c>
      <c r="CU73" s="393">
        <v>2</v>
      </c>
      <c r="CV73" s="393" t="s">
        <v>1782</v>
      </c>
      <c r="CW73" s="393">
        <v>0</v>
      </c>
      <c r="CX73" s="414">
        <v>0</v>
      </c>
      <c r="CY73" s="414">
        <v>0</v>
      </c>
      <c r="CZ73" s="414">
        <v>2</v>
      </c>
      <c r="DA73" s="414">
        <v>0</v>
      </c>
      <c r="DB73" s="414">
        <v>0</v>
      </c>
      <c r="DC73" s="414">
        <v>0</v>
      </c>
      <c r="DD73" s="393">
        <v>0</v>
      </c>
      <c r="DE73" s="394">
        <v>1</v>
      </c>
      <c r="DF73" s="394">
        <v>0</v>
      </c>
      <c r="DG73" s="394">
        <v>0</v>
      </c>
      <c r="DH73" s="394">
        <v>1</v>
      </c>
      <c r="DI73" s="394">
        <v>0</v>
      </c>
      <c r="DJ73" s="394">
        <v>0</v>
      </c>
      <c r="DK73" s="394">
        <v>0</v>
      </c>
      <c r="DL73" s="394">
        <v>0</v>
      </c>
      <c r="DM73" s="394">
        <v>0</v>
      </c>
      <c r="DN73" s="394">
        <v>0</v>
      </c>
      <c r="DO73" s="393">
        <v>0</v>
      </c>
      <c r="DP73" s="393">
        <v>0</v>
      </c>
      <c r="DQ73" s="393">
        <v>0</v>
      </c>
      <c r="DR73" s="393">
        <v>0</v>
      </c>
      <c r="DS73" s="393">
        <v>0</v>
      </c>
      <c r="DT73" s="393">
        <v>0</v>
      </c>
      <c r="DU73" s="393">
        <v>0</v>
      </c>
      <c r="DV73" s="393">
        <v>0</v>
      </c>
      <c r="DW73" s="393">
        <v>0</v>
      </c>
      <c r="DX73" s="393">
        <v>0</v>
      </c>
      <c r="DY73" s="393">
        <v>0</v>
      </c>
      <c r="DZ73" s="393">
        <v>0</v>
      </c>
      <c r="EA73" s="393">
        <v>0</v>
      </c>
      <c r="EB73" s="393">
        <v>0</v>
      </c>
      <c r="EC73" s="393">
        <v>0</v>
      </c>
      <c r="ED73" s="393">
        <v>0</v>
      </c>
      <c r="EE73" s="393">
        <v>0</v>
      </c>
      <c r="EF73" s="393">
        <v>0</v>
      </c>
      <c r="EG73" s="393">
        <v>0</v>
      </c>
      <c r="EH73" s="393">
        <v>0</v>
      </c>
      <c r="EI73" s="393">
        <v>0</v>
      </c>
      <c r="EJ73" s="393">
        <v>0</v>
      </c>
      <c r="EK73" s="393">
        <v>0</v>
      </c>
      <c r="EL73" s="393">
        <v>0</v>
      </c>
      <c r="EM73" s="393">
        <v>2</v>
      </c>
      <c r="EN73" s="393">
        <v>0</v>
      </c>
      <c r="EO73" s="393">
        <v>2</v>
      </c>
      <c r="EP73" s="393">
        <v>1</v>
      </c>
      <c r="EQ73" s="393">
        <v>1</v>
      </c>
    </row>
    <row r="74" spans="1:147" s="392" customFormat="1" ht="15" customHeight="1" x14ac:dyDescent="0.25">
      <c r="A74" s="502" t="s">
        <v>2524</v>
      </c>
      <c r="B74" s="417">
        <v>2</v>
      </c>
      <c r="C74" s="408" t="s">
        <v>139</v>
      </c>
      <c r="D74" s="418">
        <v>2007</v>
      </c>
      <c r="E74" s="408" t="s">
        <v>140</v>
      </c>
      <c r="F74" s="408" t="s">
        <v>124</v>
      </c>
      <c r="G74" s="417">
        <v>88</v>
      </c>
      <c r="H74" s="417" t="s">
        <v>141</v>
      </c>
      <c r="I74" s="408" t="s">
        <v>50</v>
      </c>
      <c r="J74" s="393">
        <v>0</v>
      </c>
      <c r="K74" s="417" t="s">
        <v>3</v>
      </c>
      <c r="L74" s="417" t="s">
        <v>89</v>
      </c>
      <c r="M74" s="420">
        <v>92</v>
      </c>
      <c r="N74" s="420">
        <v>92</v>
      </c>
      <c r="O74" s="393">
        <f t="shared" si="40"/>
        <v>1.9637878273455553</v>
      </c>
      <c r="P74" s="399">
        <v>2004</v>
      </c>
      <c r="Q74" s="422" t="s">
        <v>553</v>
      </c>
      <c r="R74" s="417">
        <v>1</v>
      </c>
      <c r="S74" s="414">
        <v>3</v>
      </c>
      <c r="T74" s="429" t="s">
        <v>552</v>
      </c>
      <c r="U74" s="424" t="s">
        <v>1099</v>
      </c>
      <c r="V74" s="420" t="s">
        <v>1642</v>
      </c>
      <c r="W74" s="420"/>
      <c r="X74" s="399" t="s">
        <v>550</v>
      </c>
      <c r="Y74" s="408" t="s">
        <v>1137</v>
      </c>
      <c r="Z74" s="408" t="s">
        <v>551</v>
      </c>
      <c r="AA74" s="417" t="s">
        <v>1136</v>
      </c>
      <c r="AB74" s="399" t="s">
        <v>14</v>
      </c>
      <c r="AC74" s="414" t="s">
        <v>2045</v>
      </c>
      <c r="AD74" s="393">
        <v>0</v>
      </c>
      <c r="AE74" s="414" t="s">
        <v>554</v>
      </c>
      <c r="AF74" s="97">
        <v>1.1599999999999999</v>
      </c>
      <c r="AG74" s="86">
        <f t="shared" si="27"/>
        <v>6.445798922691845E-2</v>
      </c>
      <c r="AH74" s="393">
        <f t="shared" si="50"/>
        <v>113.67999999999999</v>
      </c>
      <c r="AI74" s="412">
        <f t="shared" si="37"/>
        <v>2.0556840649194132</v>
      </c>
      <c r="AJ74" s="393">
        <f t="shared" si="41"/>
        <v>106.72</v>
      </c>
      <c r="AK74" s="393">
        <f t="shared" si="51"/>
        <v>2.0282458165724737</v>
      </c>
      <c r="AL74" s="412">
        <f t="shared" si="43"/>
        <v>10458.56</v>
      </c>
      <c r="AM74" s="412">
        <f t="shared" si="44"/>
        <v>4.0194718922649688</v>
      </c>
      <c r="AN74" s="408" t="s">
        <v>555</v>
      </c>
      <c r="AO74" s="417" t="s">
        <v>28</v>
      </c>
      <c r="AP74" s="408" t="s">
        <v>1140</v>
      </c>
      <c r="AQ74" s="417" t="s">
        <v>80</v>
      </c>
      <c r="AR74" s="408" t="s">
        <v>126</v>
      </c>
      <c r="AS74" s="408" t="s">
        <v>142</v>
      </c>
      <c r="AT74" s="495" t="s">
        <v>2415</v>
      </c>
      <c r="AU74" s="402">
        <v>35.07</v>
      </c>
      <c r="AV74" s="403">
        <v>-111.78</v>
      </c>
      <c r="AW74" s="403" t="s">
        <v>143</v>
      </c>
      <c r="AX74" s="404">
        <v>7.5749999999999993</v>
      </c>
      <c r="AY74" s="405">
        <v>582</v>
      </c>
      <c r="AZ74" s="542">
        <f t="shared" si="45"/>
        <v>2.7649229846498886</v>
      </c>
      <c r="BA74" s="426" t="s">
        <v>137</v>
      </c>
      <c r="BB74" s="425" t="s">
        <v>144</v>
      </c>
      <c r="BC74" s="417"/>
      <c r="BD74" s="417">
        <v>52.4</v>
      </c>
      <c r="BE74" s="399" t="s">
        <v>2331</v>
      </c>
      <c r="BF74" s="421" t="s">
        <v>1138</v>
      </c>
      <c r="BG74" s="408"/>
      <c r="BH74" s="408"/>
      <c r="BI74" s="392" t="s">
        <v>2232</v>
      </c>
      <c r="BJ74" s="408" t="s">
        <v>8</v>
      </c>
      <c r="BK74" s="422" t="s">
        <v>17</v>
      </c>
      <c r="BL74" s="393"/>
      <c r="BM74" s="393"/>
      <c r="BN74" s="421"/>
      <c r="BO74" s="417"/>
      <c r="BP74" s="392" t="s">
        <v>51</v>
      </c>
      <c r="BQ74" s="393" t="s">
        <v>1640</v>
      </c>
      <c r="BR74" s="430">
        <v>2.1133333333333333</v>
      </c>
      <c r="BS74" s="393" t="s">
        <v>21</v>
      </c>
      <c r="BT74" s="420" t="s">
        <v>9</v>
      </c>
      <c r="BU74" s="420">
        <v>0.26083200212652979</v>
      </c>
      <c r="BV74" s="410"/>
      <c r="BW74" s="408" t="s">
        <v>26</v>
      </c>
      <c r="BX74" s="420" t="s">
        <v>67</v>
      </c>
      <c r="BY74" s="420"/>
      <c r="BZ74" s="409">
        <f t="shared" si="52"/>
        <v>0.26083200212652979</v>
      </c>
      <c r="CA74" s="420" t="s">
        <v>57</v>
      </c>
      <c r="CB74" s="394" t="s">
        <v>1139</v>
      </c>
      <c r="CC74" s="420">
        <v>3</v>
      </c>
      <c r="CD74" s="420">
        <v>3</v>
      </c>
      <c r="CE74" s="408" t="s">
        <v>556</v>
      </c>
      <c r="CF74" s="408" t="s">
        <v>1584</v>
      </c>
      <c r="CG74" s="421">
        <v>1.0566666666666666</v>
      </c>
      <c r="CH74" s="396" t="s">
        <v>21</v>
      </c>
      <c r="CI74" s="420">
        <v>0.78373039582073978</v>
      </c>
      <c r="CJ74" s="421"/>
      <c r="CL74" s="410">
        <f>CI74</f>
        <v>0.78373039582073978</v>
      </c>
      <c r="CM74" s="420">
        <v>3</v>
      </c>
      <c r="CN74" s="420">
        <v>3</v>
      </c>
      <c r="CO74" s="408"/>
      <c r="CP74" s="392">
        <f t="shared" si="46"/>
        <v>1.8091556321559159</v>
      </c>
      <c r="CQ74" s="392">
        <f t="shared" si="47"/>
        <v>0.8</v>
      </c>
      <c r="CR74" s="392">
        <f t="shared" si="48"/>
        <v>1.4473245057247328</v>
      </c>
      <c r="CS74" s="392">
        <f t="shared" si="49"/>
        <v>0.84122901873927847</v>
      </c>
      <c r="CT74" s="393">
        <v>0</v>
      </c>
      <c r="CU74" s="393">
        <v>2</v>
      </c>
      <c r="CV74" s="393" t="s">
        <v>1782</v>
      </c>
      <c r="CW74" s="393">
        <v>0</v>
      </c>
      <c r="CX74" s="399">
        <v>0</v>
      </c>
      <c r="CY74" s="414">
        <v>0</v>
      </c>
      <c r="CZ74" s="414">
        <v>2</v>
      </c>
      <c r="DA74" s="414">
        <v>0</v>
      </c>
      <c r="DB74" s="414">
        <v>0</v>
      </c>
      <c r="DC74" s="414">
        <v>0</v>
      </c>
      <c r="DD74" s="393">
        <v>0</v>
      </c>
      <c r="DE74" s="394">
        <v>0</v>
      </c>
      <c r="DF74" s="394">
        <v>0</v>
      </c>
      <c r="DG74" s="394">
        <v>0</v>
      </c>
      <c r="DH74" s="394">
        <v>0</v>
      </c>
      <c r="DI74" s="394">
        <v>1</v>
      </c>
      <c r="DJ74" s="394">
        <v>0</v>
      </c>
      <c r="DK74" s="394">
        <v>0</v>
      </c>
      <c r="DL74" s="394">
        <v>0</v>
      </c>
      <c r="DM74" s="394">
        <v>0</v>
      </c>
      <c r="DN74" s="394">
        <v>0</v>
      </c>
      <c r="DO74" s="393">
        <v>0</v>
      </c>
      <c r="DP74" s="393">
        <v>0</v>
      </c>
      <c r="DQ74" s="393">
        <v>0</v>
      </c>
      <c r="DR74" s="393">
        <v>0</v>
      </c>
      <c r="DS74" s="393">
        <v>0</v>
      </c>
      <c r="DT74" s="393">
        <v>0</v>
      </c>
      <c r="DU74" s="393">
        <v>0</v>
      </c>
      <c r="DV74" s="393">
        <v>0</v>
      </c>
      <c r="DW74" s="393">
        <v>0</v>
      </c>
      <c r="DX74" s="393">
        <v>0</v>
      </c>
      <c r="DY74" s="393">
        <v>0</v>
      </c>
      <c r="DZ74" s="393">
        <v>0</v>
      </c>
      <c r="EA74" s="393">
        <v>0</v>
      </c>
      <c r="EB74" s="393">
        <v>0</v>
      </c>
      <c r="EC74" s="393">
        <v>0</v>
      </c>
      <c r="ED74" s="393">
        <v>0</v>
      </c>
      <c r="EE74" s="393">
        <v>0</v>
      </c>
      <c r="EF74" s="393">
        <v>0</v>
      </c>
      <c r="EG74" s="393">
        <v>0</v>
      </c>
      <c r="EH74" s="393">
        <v>0</v>
      </c>
      <c r="EI74" s="393">
        <v>0</v>
      </c>
      <c r="EJ74" s="393">
        <v>0</v>
      </c>
      <c r="EK74" s="393">
        <v>0</v>
      </c>
      <c r="EL74" s="393">
        <v>0</v>
      </c>
      <c r="EM74" s="393">
        <v>2</v>
      </c>
      <c r="EN74" s="393">
        <v>0</v>
      </c>
      <c r="EO74" s="393">
        <v>2</v>
      </c>
      <c r="EP74" s="393">
        <v>1</v>
      </c>
      <c r="EQ74" s="393">
        <v>1</v>
      </c>
    </row>
    <row r="75" spans="1:147" s="392" customFormat="1" ht="15" customHeight="1" x14ac:dyDescent="0.25">
      <c r="A75" s="502" t="s">
        <v>2524</v>
      </c>
      <c r="B75" s="417">
        <v>3</v>
      </c>
      <c r="C75" s="408" t="s">
        <v>139</v>
      </c>
      <c r="D75" s="418">
        <v>2007</v>
      </c>
      <c r="E75" s="408" t="s">
        <v>140</v>
      </c>
      <c r="F75" s="408" t="s">
        <v>124</v>
      </c>
      <c r="G75" s="417">
        <v>88</v>
      </c>
      <c r="H75" s="417" t="s">
        <v>141</v>
      </c>
      <c r="I75" s="408" t="s">
        <v>50</v>
      </c>
      <c r="J75" s="393">
        <v>0</v>
      </c>
      <c r="K75" s="417" t="s">
        <v>3</v>
      </c>
      <c r="L75" s="417" t="s">
        <v>89</v>
      </c>
      <c r="M75" s="420">
        <v>92</v>
      </c>
      <c r="N75" s="420">
        <v>92</v>
      </c>
      <c r="O75" s="393">
        <f t="shared" si="40"/>
        <v>1.9637878273455553</v>
      </c>
      <c r="P75" s="399">
        <v>2004</v>
      </c>
      <c r="Q75" s="422" t="s">
        <v>553</v>
      </c>
      <c r="R75" s="417">
        <v>1</v>
      </c>
      <c r="S75" s="414">
        <v>3</v>
      </c>
      <c r="T75" s="429" t="s">
        <v>552</v>
      </c>
      <c r="U75" s="424" t="s">
        <v>1099</v>
      </c>
      <c r="V75" s="420" t="s">
        <v>1642</v>
      </c>
      <c r="W75" s="420"/>
      <c r="X75" s="399" t="s">
        <v>550</v>
      </c>
      <c r="Y75" s="408" t="s">
        <v>1137</v>
      </c>
      <c r="Z75" s="408" t="s">
        <v>551</v>
      </c>
      <c r="AA75" s="417" t="s">
        <v>1136</v>
      </c>
      <c r="AB75" s="399" t="s">
        <v>14</v>
      </c>
      <c r="AC75" s="414" t="s">
        <v>2045</v>
      </c>
      <c r="AD75" s="393">
        <v>0</v>
      </c>
      <c r="AE75" s="414" t="s">
        <v>554</v>
      </c>
      <c r="AF75" s="97">
        <v>1.1599999999999999</v>
      </c>
      <c r="AG75" s="86">
        <f t="shared" si="27"/>
        <v>6.445798922691845E-2</v>
      </c>
      <c r="AH75" s="393">
        <f t="shared" si="50"/>
        <v>113.67999999999999</v>
      </c>
      <c r="AI75" s="412">
        <f t="shared" si="37"/>
        <v>2.0556840649194132</v>
      </c>
      <c r="AJ75" s="393">
        <f t="shared" si="41"/>
        <v>106.72</v>
      </c>
      <c r="AK75" s="393">
        <f t="shared" si="51"/>
        <v>2.0282458165724737</v>
      </c>
      <c r="AL75" s="412">
        <f t="shared" si="43"/>
        <v>10458.56</v>
      </c>
      <c r="AM75" s="412">
        <f t="shared" si="44"/>
        <v>4.0194718922649688</v>
      </c>
      <c r="AN75" s="408" t="s">
        <v>555</v>
      </c>
      <c r="AO75" s="417" t="s">
        <v>28</v>
      </c>
      <c r="AP75" s="408" t="s">
        <v>1140</v>
      </c>
      <c r="AQ75" s="417" t="s">
        <v>80</v>
      </c>
      <c r="AR75" s="408" t="s">
        <v>126</v>
      </c>
      <c r="AS75" s="408" t="s">
        <v>142</v>
      </c>
      <c r="AT75" s="495" t="s">
        <v>2415</v>
      </c>
      <c r="AU75" s="402">
        <v>35.07</v>
      </c>
      <c r="AV75" s="403">
        <v>-111.78</v>
      </c>
      <c r="AW75" s="403" t="s">
        <v>143</v>
      </c>
      <c r="AX75" s="404">
        <v>7.5749999999999993</v>
      </c>
      <c r="AY75" s="405">
        <v>582</v>
      </c>
      <c r="AZ75" s="542">
        <f t="shared" si="45"/>
        <v>2.7649229846498886</v>
      </c>
      <c r="BA75" s="426" t="s">
        <v>137</v>
      </c>
      <c r="BB75" s="425" t="s">
        <v>144</v>
      </c>
      <c r="BC75" s="417"/>
      <c r="BD75" s="417">
        <v>52.4</v>
      </c>
      <c r="BE75" s="399" t="s">
        <v>2331</v>
      </c>
      <c r="BF75" s="421" t="s">
        <v>1138</v>
      </c>
      <c r="BG75" s="408"/>
      <c r="BH75" s="397"/>
      <c r="BI75" s="392" t="s">
        <v>2232</v>
      </c>
      <c r="BJ75" s="408" t="s">
        <v>8</v>
      </c>
      <c r="BK75" s="422" t="s">
        <v>1720</v>
      </c>
      <c r="BL75" s="393"/>
      <c r="BM75" s="393"/>
      <c r="BN75" s="421"/>
      <c r="BO75" s="393"/>
      <c r="BP75" s="392" t="s">
        <v>51</v>
      </c>
      <c r="BQ75" s="393" t="s">
        <v>1640</v>
      </c>
      <c r="BR75" s="431">
        <v>0.46666666666666662</v>
      </c>
      <c r="BS75" s="393" t="s">
        <v>21</v>
      </c>
      <c r="BT75" s="420" t="s">
        <v>9</v>
      </c>
      <c r="BU75" s="420">
        <v>0.4429823171790645</v>
      </c>
      <c r="BV75" s="410"/>
      <c r="BW75" s="408" t="s">
        <v>26</v>
      </c>
      <c r="BX75" s="420" t="s">
        <v>67</v>
      </c>
      <c r="BY75" s="420"/>
      <c r="BZ75" s="409">
        <f t="shared" si="52"/>
        <v>0.4429823171790645</v>
      </c>
      <c r="CA75" s="420" t="s">
        <v>57</v>
      </c>
      <c r="CB75" s="394" t="s">
        <v>1139</v>
      </c>
      <c r="CC75" s="420">
        <v>3</v>
      </c>
      <c r="CD75" s="420">
        <v>3</v>
      </c>
      <c r="CE75" s="408" t="s">
        <v>556</v>
      </c>
      <c r="CF75" s="408" t="s">
        <v>1584</v>
      </c>
      <c r="CG75" s="410">
        <v>0.14666666666666667</v>
      </c>
      <c r="CH75" s="396" t="s">
        <v>21</v>
      </c>
      <c r="CI75" s="420">
        <v>6.658328118479391E-2</v>
      </c>
      <c r="CJ75" s="410"/>
      <c r="CL75" s="410">
        <f>CI75</f>
        <v>6.658328118479391E-2</v>
      </c>
      <c r="CM75" s="420">
        <v>3</v>
      </c>
      <c r="CN75" s="420">
        <v>3</v>
      </c>
      <c r="CO75" s="408"/>
      <c r="CP75" s="392">
        <f t="shared" si="46"/>
        <v>1.0102465078605904</v>
      </c>
      <c r="CQ75" s="392">
        <f t="shared" si="47"/>
        <v>0.8</v>
      </c>
      <c r="CR75" s="392">
        <f t="shared" si="48"/>
        <v>0.80819720628847236</v>
      </c>
      <c r="CS75" s="392">
        <f t="shared" si="49"/>
        <v>0.72109856035437425</v>
      </c>
      <c r="CT75" s="393">
        <v>0</v>
      </c>
      <c r="CU75" s="393">
        <v>2</v>
      </c>
      <c r="CV75" s="393" t="s">
        <v>1782</v>
      </c>
      <c r="CW75" s="393">
        <v>0</v>
      </c>
      <c r="CX75" s="399">
        <v>0</v>
      </c>
      <c r="CY75" s="414">
        <v>0</v>
      </c>
      <c r="CZ75" s="414">
        <v>2</v>
      </c>
      <c r="DA75" s="414">
        <v>0</v>
      </c>
      <c r="DB75" s="414">
        <v>0</v>
      </c>
      <c r="DC75" s="414">
        <v>0</v>
      </c>
      <c r="DD75" s="393">
        <v>0</v>
      </c>
      <c r="DE75" s="394">
        <v>0</v>
      </c>
      <c r="DF75" s="394">
        <v>0</v>
      </c>
      <c r="DG75" s="394">
        <v>0</v>
      </c>
      <c r="DH75" s="394">
        <v>0</v>
      </c>
      <c r="DI75" s="394">
        <v>0</v>
      </c>
      <c r="DJ75" s="394">
        <v>1</v>
      </c>
      <c r="DK75" s="394">
        <v>0</v>
      </c>
      <c r="DL75" s="394">
        <v>0</v>
      </c>
      <c r="DM75" s="394">
        <v>0</v>
      </c>
      <c r="DN75" s="394">
        <v>0</v>
      </c>
      <c r="DO75" s="393">
        <v>0</v>
      </c>
      <c r="DP75" s="393">
        <v>0</v>
      </c>
      <c r="DQ75" s="393">
        <v>0</v>
      </c>
      <c r="DR75" s="393">
        <v>0</v>
      </c>
      <c r="DS75" s="393">
        <v>0</v>
      </c>
      <c r="DT75" s="393">
        <v>0</v>
      </c>
      <c r="DU75" s="393">
        <v>0</v>
      </c>
      <c r="DV75" s="393">
        <v>0</v>
      </c>
      <c r="DW75" s="393">
        <v>0</v>
      </c>
      <c r="DX75" s="393">
        <v>0</v>
      </c>
      <c r="DY75" s="393">
        <v>0</v>
      </c>
      <c r="DZ75" s="393">
        <v>0</v>
      </c>
      <c r="EA75" s="393">
        <v>0</v>
      </c>
      <c r="EB75" s="393">
        <v>0</v>
      </c>
      <c r="EC75" s="393">
        <v>0</v>
      </c>
      <c r="ED75" s="393">
        <v>0</v>
      </c>
      <c r="EE75" s="393">
        <v>0</v>
      </c>
      <c r="EF75" s="393">
        <v>0</v>
      </c>
      <c r="EG75" s="393">
        <v>0</v>
      </c>
      <c r="EH75" s="393">
        <v>0</v>
      </c>
      <c r="EI75" s="393">
        <v>0</v>
      </c>
      <c r="EJ75" s="393">
        <v>0</v>
      </c>
      <c r="EK75" s="393">
        <v>0</v>
      </c>
      <c r="EL75" s="393">
        <v>0</v>
      </c>
      <c r="EM75" s="393">
        <v>2</v>
      </c>
      <c r="EN75" s="393">
        <v>0</v>
      </c>
      <c r="EO75" s="393">
        <v>2</v>
      </c>
      <c r="EP75" s="393">
        <v>1</v>
      </c>
      <c r="EQ75" s="393">
        <v>1</v>
      </c>
    </row>
    <row r="76" spans="1:147" s="392" customFormat="1" ht="15.75" customHeight="1" x14ac:dyDescent="0.25">
      <c r="A76" s="502" t="s">
        <v>2524</v>
      </c>
      <c r="B76" s="393">
        <v>4</v>
      </c>
      <c r="C76" s="408" t="s">
        <v>139</v>
      </c>
      <c r="D76" s="418">
        <v>2007</v>
      </c>
      <c r="E76" s="408" t="s">
        <v>140</v>
      </c>
      <c r="F76" s="408" t="s">
        <v>124</v>
      </c>
      <c r="G76" s="417">
        <v>88</v>
      </c>
      <c r="H76" s="417" t="s">
        <v>141</v>
      </c>
      <c r="I76" s="408" t="s">
        <v>50</v>
      </c>
      <c r="J76" s="393">
        <v>0</v>
      </c>
      <c r="K76" s="417" t="s">
        <v>3</v>
      </c>
      <c r="L76" s="417" t="s">
        <v>89</v>
      </c>
      <c r="M76" s="420">
        <v>92</v>
      </c>
      <c r="N76" s="420">
        <v>92</v>
      </c>
      <c r="O76" s="393">
        <f t="shared" si="40"/>
        <v>1.9637878273455553</v>
      </c>
      <c r="P76" s="399">
        <v>2004</v>
      </c>
      <c r="Q76" s="422" t="s">
        <v>553</v>
      </c>
      <c r="R76" s="417">
        <v>1</v>
      </c>
      <c r="S76" s="414">
        <v>3</v>
      </c>
      <c r="T76" s="429" t="s">
        <v>552</v>
      </c>
      <c r="U76" s="424" t="s">
        <v>1099</v>
      </c>
      <c r="V76" s="420" t="s">
        <v>1642</v>
      </c>
      <c r="W76" s="420">
        <v>2</v>
      </c>
      <c r="X76" s="399" t="s">
        <v>550</v>
      </c>
      <c r="Y76" s="408" t="s">
        <v>1137</v>
      </c>
      <c r="Z76" s="408" t="s">
        <v>551</v>
      </c>
      <c r="AA76" s="417" t="s">
        <v>1136</v>
      </c>
      <c r="AB76" s="399" t="s">
        <v>14</v>
      </c>
      <c r="AC76" s="414" t="s">
        <v>2045</v>
      </c>
      <c r="AD76" s="393">
        <v>0</v>
      </c>
      <c r="AE76" s="414" t="s">
        <v>554</v>
      </c>
      <c r="AF76" s="97">
        <v>1.1599999999999999</v>
      </c>
      <c r="AG76" s="86">
        <f t="shared" si="27"/>
        <v>6.445798922691845E-2</v>
      </c>
      <c r="AH76" s="393">
        <f t="shared" si="50"/>
        <v>113.67999999999999</v>
      </c>
      <c r="AI76" s="412">
        <f t="shared" si="37"/>
        <v>2.0556840649194132</v>
      </c>
      <c r="AJ76" s="393">
        <f t="shared" si="41"/>
        <v>106.72</v>
      </c>
      <c r="AK76" s="393">
        <f t="shared" si="51"/>
        <v>2.0282458165724737</v>
      </c>
      <c r="AL76" s="412">
        <f t="shared" si="43"/>
        <v>10458.56</v>
      </c>
      <c r="AM76" s="412">
        <f t="shared" si="44"/>
        <v>4.0194718922649688</v>
      </c>
      <c r="AN76" s="408" t="s">
        <v>555</v>
      </c>
      <c r="AO76" s="417" t="s">
        <v>28</v>
      </c>
      <c r="AP76" s="408" t="s">
        <v>1140</v>
      </c>
      <c r="AQ76" s="417" t="s">
        <v>80</v>
      </c>
      <c r="AR76" s="408" t="s">
        <v>126</v>
      </c>
      <c r="AS76" s="408" t="s">
        <v>142</v>
      </c>
      <c r="AT76" s="495" t="s">
        <v>2415</v>
      </c>
      <c r="AU76" s="402">
        <v>35.07</v>
      </c>
      <c r="AV76" s="403">
        <v>-111.78</v>
      </c>
      <c r="AW76" s="403" t="s">
        <v>143</v>
      </c>
      <c r="AX76" s="404">
        <v>7.5749999999999993</v>
      </c>
      <c r="AY76" s="405">
        <v>582</v>
      </c>
      <c r="AZ76" s="542">
        <f t="shared" si="45"/>
        <v>2.7649229846498886</v>
      </c>
      <c r="BA76" s="426" t="s">
        <v>137</v>
      </c>
      <c r="BB76" s="425" t="s">
        <v>144</v>
      </c>
      <c r="BC76" s="393"/>
      <c r="BD76" s="417">
        <v>52.4</v>
      </c>
      <c r="BE76" s="399" t="s">
        <v>2331</v>
      </c>
      <c r="BF76" s="421" t="s">
        <v>1138</v>
      </c>
      <c r="BI76" s="392" t="s">
        <v>2232</v>
      </c>
      <c r="BJ76" s="392" t="s">
        <v>12</v>
      </c>
      <c r="BK76" s="392" t="s">
        <v>1063</v>
      </c>
      <c r="BL76" s="393"/>
      <c r="BM76" s="393"/>
      <c r="BO76" s="393" t="s">
        <v>1669</v>
      </c>
      <c r="BP76" s="392" t="s">
        <v>51</v>
      </c>
      <c r="BQ76" s="393" t="s">
        <v>1640</v>
      </c>
      <c r="BR76" s="392">
        <v>7.1000000000000005</v>
      </c>
      <c r="BS76" s="393" t="s">
        <v>21</v>
      </c>
      <c r="BT76" s="393" t="s">
        <v>1641</v>
      </c>
      <c r="BU76" s="393">
        <v>2.8053520278211082</v>
      </c>
      <c r="BW76" s="408" t="s">
        <v>26</v>
      </c>
      <c r="BX76" s="420" t="s">
        <v>67</v>
      </c>
      <c r="BY76" s="420"/>
      <c r="BZ76" s="409">
        <f t="shared" si="52"/>
        <v>2.8053520278211082</v>
      </c>
      <c r="CA76" s="420" t="s">
        <v>57</v>
      </c>
      <c r="CB76" s="394" t="s">
        <v>1139</v>
      </c>
      <c r="CC76" s="393">
        <v>3</v>
      </c>
      <c r="CD76" s="393">
        <v>3</v>
      </c>
      <c r="CE76" s="408" t="s">
        <v>556</v>
      </c>
      <c r="CF76" s="408" t="s">
        <v>1584</v>
      </c>
      <c r="CG76" s="392">
        <v>5.6333333333333329</v>
      </c>
      <c r="CH76" s="396" t="s">
        <v>21</v>
      </c>
      <c r="CI76" s="393">
        <v>1.4224392195567939</v>
      </c>
      <c r="CL76" s="410">
        <f>CI76</f>
        <v>1.4224392195567939</v>
      </c>
      <c r="CM76" s="393">
        <v>3</v>
      </c>
      <c r="CN76" s="393">
        <v>3</v>
      </c>
      <c r="CP76" s="392">
        <f t="shared" si="46"/>
        <v>0.65943971426319881</v>
      </c>
      <c r="CQ76" s="392">
        <f t="shared" si="47"/>
        <v>0.8</v>
      </c>
      <c r="CR76" s="392">
        <f t="shared" si="48"/>
        <v>0.52755177141055909</v>
      </c>
      <c r="CS76" s="392">
        <f t="shared" si="49"/>
        <v>0.68985923929320148</v>
      </c>
      <c r="CT76" s="393">
        <v>0</v>
      </c>
      <c r="CU76" s="393">
        <v>2</v>
      </c>
      <c r="CV76" s="393" t="s">
        <v>1782</v>
      </c>
      <c r="CW76" s="393">
        <v>0</v>
      </c>
      <c r="CX76" s="393">
        <v>0</v>
      </c>
      <c r="CY76" s="414">
        <v>1</v>
      </c>
      <c r="CZ76" s="414">
        <v>0</v>
      </c>
      <c r="DA76" s="414">
        <v>0</v>
      </c>
      <c r="DB76" s="414">
        <v>0</v>
      </c>
      <c r="DC76" s="414">
        <v>0</v>
      </c>
      <c r="DD76" s="394">
        <v>1</v>
      </c>
      <c r="DE76" s="394">
        <v>0</v>
      </c>
      <c r="DF76" s="394">
        <v>0</v>
      </c>
      <c r="DG76" s="394">
        <v>0</v>
      </c>
      <c r="DH76" s="394">
        <v>0</v>
      </c>
      <c r="DI76" s="394">
        <v>0</v>
      </c>
      <c r="DJ76" s="394">
        <v>0</v>
      </c>
      <c r="DK76" s="394">
        <v>0</v>
      </c>
      <c r="DL76" s="394">
        <v>0</v>
      </c>
      <c r="DM76" s="394">
        <v>0</v>
      </c>
      <c r="DN76" s="394">
        <v>0</v>
      </c>
      <c r="DO76" s="393">
        <v>0</v>
      </c>
      <c r="DP76" s="393">
        <v>0</v>
      </c>
      <c r="DQ76" s="393">
        <v>0</v>
      </c>
      <c r="DR76" s="393">
        <v>0</v>
      </c>
      <c r="DS76" s="393">
        <v>0</v>
      </c>
      <c r="DT76" s="393">
        <v>0</v>
      </c>
      <c r="DU76" s="393">
        <v>0</v>
      </c>
      <c r="DV76" s="393">
        <v>0</v>
      </c>
      <c r="DW76" s="393">
        <v>0</v>
      </c>
      <c r="DX76" s="393">
        <v>0</v>
      </c>
      <c r="DY76" s="393">
        <v>0</v>
      </c>
      <c r="DZ76" s="393">
        <v>0</v>
      </c>
      <c r="EA76" s="393">
        <v>0</v>
      </c>
      <c r="EB76" s="393">
        <v>0</v>
      </c>
      <c r="EC76" s="393">
        <v>0</v>
      </c>
      <c r="ED76" s="393">
        <v>0</v>
      </c>
      <c r="EE76" s="393">
        <v>0</v>
      </c>
      <c r="EF76" s="393">
        <v>0</v>
      </c>
      <c r="EG76" s="393">
        <v>0</v>
      </c>
      <c r="EH76" s="393">
        <v>0</v>
      </c>
      <c r="EI76" s="393">
        <v>0</v>
      </c>
      <c r="EJ76" s="393">
        <v>0</v>
      </c>
      <c r="EK76" s="393">
        <v>0</v>
      </c>
      <c r="EL76" s="393">
        <v>0</v>
      </c>
      <c r="EM76" s="393">
        <v>2</v>
      </c>
      <c r="EN76" s="393">
        <v>0</v>
      </c>
      <c r="EO76" s="393">
        <v>2</v>
      </c>
      <c r="EP76" s="393">
        <v>1</v>
      </c>
      <c r="EQ76" s="393">
        <v>1</v>
      </c>
    </row>
    <row r="77" spans="1:147" s="82" customFormat="1" ht="15" customHeight="1" x14ac:dyDescent="0.25">
      <c r="A77" s="6" t="s">
        <v>2525</v>
      </c>
      <c r="B77" s="77">
        <v>1</v>
      </c>
      <c r="C77" s="108" t="s">
        <v>785</v>
      </c>
      <c r="D77" s="74">
        <v>2014</v>
      </c>
      <c r="E77" s="108" t="s">
        <v>786</v>
      </c>
      <c r="F77" s="108" t="s">
        <v>787</v>
      </c>
      <c r="G77" s="76">
        <v>6</v>
      </c>
      <c r="H77" s="76" t="s">
        <v>788</v>
      </c>
      <c r="I77" s="79" t="s">
        <v>50</v>
      </c>
      <c r="J77" s="59">
        <v>0</v>
      </c>
      <c r="K77" s="76" t="s">
        <v>3</v>
      </c>
      <c r="L77" s="76" t="s">
        <v>77</v>
      </c>
      <c r="M77" s="76" t="s">
        <v>1958</v>
      </c>
      <c r="N77" s="76">
        <v>19</v>
      </c>
      <c r="O77" s="59">
        <f t="shared" si="4"/>
        <v>1.2787536009528289</v>
      </c>
      <c r="P77" s="76" t="s">
        <v>1062</v>
      </c>
      <c r="R77" s="77">
        <v>1</v>
      </c>
      <c r="S77" s="77">
        <v>1</v>
      </c>
      <c r="T77" s="77">
        <v>4</v>
      </c>
      <c r="U77" s="77">
        <v>3</v>
      </c>
      <c r="V77" s="76" t="s">
        <v>1061</v>
      </c>
      <c r="W77" s="76">
        <v>1</v>
      </c>
      <c r="X77" s="77" t="s">
        <v>2332</v>
      </c>
      <c r="Y77" s="82" t="s">
        <v>1168</v>
      </c>
      <c r="Z77" s="95" t="s">
        <v>83</v>
      </c>
      <c r="AA77" s="77" t="s">
        <v>29</v>
      </c>
      <c r="AB77" s="77" t="s">
        <v>29</v>
      </c>
      <c r="AC77" s="77" t="s">
        <v>112</v>
      </c>
      <c r="AD77" s="77">
        <v>0</v>
      </c>
      <c r="AE77" s="77" t="s">
        <v>29</v>
      </c>
      <c r="AF77" s="77" t="s">
        <v>29</v>
      </c>
      <c r="AG77" s="77" t="s">
        <v>29</v>
      </c>
      <c r="AH77" s="77" t="s">
        <v>29</v>
      </c>
      <c r="AI77" s="60" t="s">
        <v>29</v>
      </c>
      <c r="AJ77" s="59" t="s">
        <v>29</v>
      </c>
      <c r="AK77" s="59" t="s">
        <v>29</v>
      </c>
      <c r="AL77" s="60" t="s">
        <v>29</v>
      </c>
      <c r="AM77" s="60" t="s">
        <v>29</v>
      </c>
      <c r="AN77" s="78" t="s">
        <v>28</v>
      </c>
      <c r="AO77" s="77" t="s">
        <v>470</v>
      </c>
      <c r="AQ77" s="77" t="s">
        <v>80</v>
      </c>
      <c r="AR77" s="81" t="s">
        <v>219</v>
      </c>
      <c r="AS77" s="108" t="s">
        <v>1758</v>
      </c>
      <c r="AT77" s="228" t="s">
        <v>2416</v>
      </c>
      <c r="AU77" s="5">
        <v>46.15</v>
      </c>
      <c r="AV77" s="11">
        <v>-89.68</v>
      </c>
      <c r="AW77" s="74"/>
      <c r="AX77" s="277">
        <v>3.9499999999999997</v>
      </c>
      <c r="AY77" s="278">
        <v>833</v>
      </c>
      <c r="AZ77" s="455">
        <f t="shared" si="5"/>
        <v>2.9206450014067875</v>
      </c>
      <c r="BA77" s="187" t="s">
        <v>103</v>
      </c>
      <c r="BB77" s="115" t="s">
        <v>1759</v>
      </c>
      <c r="BC77" s="77"/>
      <c r="BD77" s="77"/>
      <c r="BE77" s="77"/>
      <c r="BI77" s="58" t="s">
        <v>2232</v>
      </c>
      <c r="BJ77" s="82" t="s">
        <v>12</v>
      </c>
      <c r="BK77" s="82" t="s">
        <v>1691</v>
      </c>
      <c r="BL77" s="77"/>
      <c r="BM77" s="77"/>
      <c r="BN77" s="82" t="s">
        <v>1064</v>
      </c>
      <c r="BO77" s="77" t="s">
        <v>1677</v>
      </c>
      <c r="BP77" s="67" t="s">
        <v>51</v>
      </c>
      <c r="BQ77" s="77" t="s">
        <v>1065</v>
      </c>
      <c r="BR77" s="82">
        <v>9.43923785390575</v>
      </c>
      <c r="BS77" s="77" t="s">
        <v>21</v>
      </c>
      <c r="BT77" s="77" t="s">
        <v>54</v>
      </c>
      <c r="BU77" s="82">
        <v>10.0962404366258</v>
      </c>
      <c r="BV77" s="82">
        <v>8.7597388041518407</v>
      </c>
      <c r="BW77" s="79" t="s">
        <v>1066</v>
      </c>
      <c r="BX77" s="77" t="s">
        <v>27</v>
      </c>
      <c r="BY77" s="80">
        <f>((BU77-BV77)/2)*SQRT(CC77)</f>
        <v>3.2737470399579367</v>
      </c>
      <c r="BZ77" s="80">
        <f t="shared" si="52"/>
        <v>3.2737470399579367</v>
      </c>
      <c r="CA77" s="77" t="s">
        <v>18</v>
      </c>
      <c r="CB77" s="76" t="s">
        <v>1061</v>
      </c>
      <c r="CC77" s="77">
        <v>24</v>
      </c>
      <c r="CD77" s="77">
        <v>4</v>
      </c>
      <c r="CE77" s="82" t="s">
        <v>1815</v>
      </c>
      <c r="CF77" s="78" t="s">
        <v>1584</v>
      </c>
      <c r="CG77" s="82">
        <v>10.997105404219999</v>
      </c>
      <c r="CH77" s="77" t="s">
        <v>21</v>
      </c>
      <c r="CI77" s="82">
        <v>11.491072559816701</v>
      </c>
      <c r="CJ77" s="82">
        <v>10.532849276351</v>
      </c>
      <c r="CK77" s="77">
        <f>((CI77-CJ77)/2)*SQRT(CM77)</f>
        <v>2.3471581041452518</v>
      </c>
      <c r="CL77" s="77">
        <f t="shared" si="39"/>
        <v>2.3471581041452518</v>
      </c>
      <c r="CM77" s="77">
        <v>24</v>
      </c>
      <c r="CN77" s="77">
        <v>4</v>
      </c>
      <c r="CO77" s="82" t="s">
        <v>1815</v>
      </c>
      <c r="CP77" s="67">
        <f t="shared" si="46"/>
        <v>-0.54693051399585602</v>
      </c>
      <c r="CQ77" s="67">
        <f t="shared" si="47"/>
        <v>0.98360655737704916</v>
      </c>
      <c r="CR77" s="67">
        <f t="shared" si="6"/>
        <v>-0.53796443999592392</v>
      </c>
      <c r="CS77" s="67">
        <f t="shared" si="49"/>
        <v>0.50301464311145971</v>
      </c>
      <c r="CT77" s="59">
        <v>0</v>
      </c>
      <c r="CU77" s="77">
        <v>0</v>
      </c>
      <c r="CV77" s="77" t="s">
        <v>1624</v>
      </c>
      <c r="CW77" s="77">
        <v>0</v>
      </c>
      <c r="CX77" s="77">
        <v>0</v>
      </c>
      <c r="CY77" s="74">
        <v>1</v>
      </c>
      <c r="CZ77" s="74">
        <v>0</v>
      </c>
      <c r="DA77" s="74">
        <v>0</v>
      </c>
      <c r="DB77" s="74">
        <v>0</v>
      </c>
      <c r="DC77" s="74">
        <v>0</v>
      </c>
      <c r="DD77" s="60">
        <v>1</v>
      </c>
      <c r="DE77" s="60">
        <v>0</v>
      </c>
      <c r="DF77" s="60">
        <v>0</v>
      </c>
      <c r="DG77" s="60">
        <v>0</v>
      </c>
      <c r="DH77" s="60">
        <v>0</v>
      </c>
      <c r="DI77" s="60">
        <v>0</v>
      </c>
      <c r="DJ77" s="60">
        <v>0</v>
      </c>
      <c r="DK77" s="60">
        <v>0</v>
      </c>
      <c r="DL77" s="74">
        <v>0</v>
      </c>
      <c r="DM77" s="74">
        <v>0</v>
      </c>
      <c r="DN77" s="74">
        <v>0</v>
      </c>
      <c r="DO77" s="77">
        <v>0</v>
      </c>
      <c r="DP77" s="77">
        <v>0</v>
      </c>
      <c r="DQ77" s="77">
        <v>0</v>
      </c>
      <c r="DR77" s="77">
        <v>0</v>
      </c>
      <c r="DS77" s="77">
        <v>0</v>
      </c>
      <c r="DT77" s="77">
        <v>0</v>
      </c>
      <c r="DU77" s="77">
        <v>0</v>
      </c>
      <c r="DV77" s="77">
        <v>0</v>
      </c>
      <c r="DW77" s="77">
        <v>0</v>
      </c>
      <c r="DX77" s="77">
        <v>0</v>
      </c>
      <c r="DY77" s="77">
        <v>0</v>
      </c>
      <c r="DZ77" s="77">
        <v>0</v>
      </c>
      <c r="EA77" s="77">
        <v>0</v>
      </c>
      <c r="EB77" s="77">
        <v>0</v>
      </c>
      <c r="EC77" s="77">
        <v>0</v>
      </c>
      <c r="ED77" s="77">
        <v>0</v>
      </c>
      <c r="EE77" s="77">
        <v>0</v>
      </c>
      <c r="EF77" s="77">
        <v>0</v>
      </c>
      <c r="EG77" s="77">
        <v>0</v>
      </c>
      <c r="EH77" s="77">
        <v>0</v>
      </c>
      <c r="EI77" s="77">
        <v>0</v>
      </c>
      <c r="EJ77" s="77">
        <v>0</v>
      </c>
      <c r="EK77" s="77">
        <v>0</v>
      </c>
      <c r="EL77" s="77">
        <v>0</v>
      </c>
      <c r="EM77" s="59">
        <v>0</v>
      </c>
      <c r="EN77" s="77">
        <v>1</v>
      </c>
      <c r="EO77" s="77">
        <v>0</v>
      </c>
      <c r="EP77" s="77">
        <v>1</v>
      </c>
      <c r="EQ77" s="77">
        <v>4</v>
      </c>
    </row>
    <row r="78" spans="1:147" ht="15" customHeight="1" x14ac:dyDescent="0.25">
      <c r="A78" s="503" t="s">
        <v>2526</v>
      </c>
      <c r="B78" s="119">
        <v>1</v>
      </c>
      <c r="C78" s="58" t="s">
        <v>145</v>
      </c>
      <c r="D78" s="59">
        <v>2003</v>
      </c>
      <c r="E78" s="58" t="s">
        <v>1007</v>
      </c>
      <c r="F78" s="58" t="s">
        <v>97</v>
      </c>
      <c r="G78" s="59">
        <v>175</v>
      </c>
      <c r="H78" s="59" t="s">
        <v>146</v>
      </c>
      <c r="I78" s="63" t="s">
        <v>50</v>
      </c>
      <c r="J78" s="59">
        <v>0</v>
      </c>
      <c r="K78" s="37" t="s">
        <v>39</v>
      </c>
      <c r="L78" s="59" t="s">
        <v>77</v>
      </c>
      <c r="M78" s="37">
        <v>21</v>
      </c>
      <c r="N78" s="37">
        <v>21</v>
      </c>
      <c r="O78" s="59">
        <f t="shared" si="4"/>
        <v>1.3222192947339193</v>
      </c>
      <c r="P78" s="37">
        <v>2000</v>
      </c>
      <c r="Q78" s="58"/>
      <c r="R78" s="37">
        <v>1</v>
      </c>
      <c r="S78" s="37">
        <v>1</v>
      </c>
      <c r="T78" s="37">
        <v>5</v>
      </c>
      <c r="U78" s="37">
        <v>24</v>
      </c>
      <c r="V78" s="37" t="s">
        <v>571</v>
      </c>
      <c r="W78" s="37"/>
      <c r="X78" s="37" t="s">
        <v>1085</v>
      </c>
      <c r="Y78" s="58"/>
      <c r="Z78" s="66" t="s">
        <v>83</v>
      </c>
      <c r="AA78" s="59" t="s">
        <v>29</v>
      </c>
      <c r="AB78" s="37" t="s">
        <v>29</v>
      </c>
      <c r="AC78" s="59" t="s">
        <v>112</v>
      </c>
      <c r="AD78" s="37">
        <v>0</v>
      </c>
      <c r="AE78" s="59" t="s">
        <v>29</v>
      </c>
      <c r="AF78" s="59" t="s">
        <v>29</v>
      </c>
      <c r="AG78" s="59" t="s">
        <v>29</v>
      </c>
      <c r="AH78" s="59" t="s">
        <v>29</v>
      </c>
      <c r="AI78" s="60" t="s">
        <v>29</v>
      </c>
      <c r="AJ78" s="59" t="s">
        <v>29</v>
      </c>
      <c r="AK78" s="59" t="s">
        <v>29</v>
      </c>
      <c r="AL78" s="60" t="s">
        <v>29</v>
      </c>
      <c r="AM78" s="60" t="s">
        <v>29</v>
      </c>
      <c r="AN78" s="58" t="s">
        <v>28</v>
      </c>
      <c r="AO78" s="59" t="s">
        <v>28</v>
      </c>
      <c r="AP78" s="58"/>
      <c r="AQ78" s="59" t="s">
        <v>147</v>
      </c>
      <c r="AR78" s="58"/>
      <c r="AS78" s="58" t="s">
        <v>148</v>
      </c>
      <c r="AT78" s="172" t="s">
        <v>2417</v>
      </c>
      <c r="AU78" s="11">
        <v>-47</v>
      </c>
      <c r="AV78" s="270">
        <v>168.2</v>
      </c>
      <c r="AW78" s="59" t="s">
        <v>149</v>
      </c>
      <c r="AX78" s="362">
        <v>10.266666666666667</v>
      </c>
      <c r="AY78" s="59">
        <v>1188</v>
      </c>
      <c r="AZ78" s="455">
        <f t="shared" si="5"/>
        <v>3.0748164406451748</v>
      </c>
      <c r="BA78" s="515" t="s">
        <v>150</v>
      </c>
      <c r="BB78" s="58"/>
      <c r="BF78" s="58"/>
      <c r="BG78" s="58"/>
      <c r="BH78" s="58" t="s">
        <v>19</v>
      </c>
      <c r="BI78" s="58" t="s">
        <v>2232</v>
      </c>
      <c r="BJ78" s="39" t="s">
        <v>610</v>
      </c>
      <c r="BK78" s="67" t="s">
        <v>1716</v>
      </c>
      <c r="BN78" s="39" t="s">
        <v>1141</v>
      </c>
      <c r="BO78" s="59" t="s">
        <v>1671</v>
      </c>
      <c r="BP78" s="67" t="s">
        <v>51</v>
      </c>
      <c r="BQ78" s="37" t="s">
        <v>1142</v>
      </c>
      <c r="BR78" s="58">
        <v>0.49758407319074205</v>
      </c>
      <c r="BS78" s="59" t="s">
        <v>21</v>
      </c>
      <c r="BT78" s="37" t="s">
        <v>1214</v>
      </c>
      <c r="BU78" s="39">
        <v>0.34544763548520191</v>
      </c>
      <c r="BV78" s="58"/>
      <c r="BW78" s="63" t="s">
        <v>26</v>
      </c>
      <c r="BX78" s="59" t="s">
        <v>27</v>
      </c>
      <c r="BY78" s="70">
        <f t="shared" ref="BY78:BY88" si="53">BU78*SQRT(CC78)</f>
        <v>0.77244439561148004</v>
      </c>
      <c r="BZ78" s="70">
        <f t="shared" si="52"/>
        <v>0.77244439561148004</v>
      </c>
      <c r="CA78" s="37" t="s">
        <v>18</v>
      </c>
      <c r="CB78" s="37" t="s">
        <v>571</v>
      </c>
      <c r="CC78" s="37">
        <v>5</v>
      </c>
      <c r="CD78" s="37">
        <v>5</v>
      </c>
      <c r="CE78" s="82" t="s">
        <v>1617</v>
      </c>
      <c r="CF78" s="78" t="s">
        <v>1584</v>
      </c>
      <c r="CG78" s="58">
        <v>1.3673227232084491</v>
      </c>
      <c r="CH78" s="37" t="s">
        <v>21</v>
      </c>
      <c r="CI78" s="58">
        <v>0.45299993318385495</v>
      </c>
      <c r="CJ78" s="58"/>
      <c r="CK78" s="59">
        <f t="shared" ref="CK78:CK88" si="54">CI78*SQRT(CM78)</f>
        <v>1.0129386444019624</v>
      </c>
      <c r="CL78" s="59">
        <f t="shared" si="39"/>
        <v>1.0129386444019624</v>
      </c>
      <c r="CM78" s="37">
        <v>5</v>
      </c>
      <c r="CN78" s="37">
        <v>5</v>
      </c>
      <c r="CO78" s="82" t="s">
        <v>2630</v>
      </c>
      <c r="CP78" s="67">
        <f t="shared" si="46"/>
        <v>-0.96556749431992106</v>
      </c>
      <c r="CQ78" s="67">
        <f t="shared" si="47"/>
        <v>0.90322580645161288</v>
      </c>
      <c r="CR78" s="67">
        <f t="shared" si="6"/>
        <v>-0.87212547874057389</v>
      </c>
      <c r="CS78" s="67">
        <f t="shared" si="49"/>
        <v>0.43803014253342376</v>
      </c>
      <c r="CT78" s="59">
        <v>0</v>
      </c>
      <c r="CU78" s="59">
        <v>0</v>
      </c>
      <c r="CV78" s="59" t="s">
        <v>1782</v>
      </c>
      <c r="CW78" s="59">
        <v>0</v>
      </c>
      <c r="CX78" s="59">
        <v>0</v>
      </c>
      <c r="CY78" s="102">
        <v>0</v>
      </c>
      <c r="CZ78" s="102">
        <v>3</v>
      </c>
      <c r="DA78" s="102">
        <v>0</v>
      </c>
      <c r="DB78" s="102">
        <v>0</v>
      </c>
      <c r="DC78" s="102">
        <v>0</v>
      </c>
      <c r="DD78" s="59">
        <v>0</v>
      </c>
      <c r="DE78" s="60">
        <v>1</v>
      </c>
      <c r="DF78" s="60">
        <v>0</v>
      </c>
      <c r="DG78" s="60">
        <v>0</v>
      </c>
      <c r="DH78" s="60">
        <v>0</v>
      </c>
      <c r="DI78" s="60">
        <v>0</v>
      </c>
      <c r="DJ78" s="60">
        <v>0</v>
      </c>
      <c r="DK78" s="60">
        <v>0</v>
      </c>
      <c r="DL78" s="60">
        <v>0</v>
      </c>
      <c r="DM78" s="60">
        <v>0</v>
      </c>
      <c r="DN78" s="60">
        <v>0</v>
      </c>
      <c r="DO78" s="59">
        <v>0</v>
      </c>
      <c r="DP78" s="59">
        <v>0</v>
      </c>
      <c r="DQ78" s="59">
        <v>0</v>
      </c>
      <c r="DR78" s="59">
        <v>0</v>
      </c>
      <c r="DS78" s="59">
        <v>0</v>
      </c>
      <c r="DT78" s="59">
        <v>0</v>
      </c>
      <c r="DU78" s="59">
        <v>0</v>
      </c>
      <c r="DV78" s="59">
        <v>0</v>
      </c>
      <c r="DW78" s="59">
        <v>0</v>
      </c>
      <c r="DX78" s="59">
        <v>0</v>
      </c>
      <c r="DY78" s="59">
        <v>0</v>
      </c>
      <c r="DZ78" s="59">
        <v>0</v>
      </c>
      <c r="EA78" s="59">
        <v>0</v>
      </c>
      <c r="EB78" s="59">
        <v>0</v>
      </c>
      <c r="EC78" s="59">
        <v>0</v>
      </c>
      <c r="ED78" s="59">
        <v>0</v>
      </c>
      <c r="EE78" s="59">
        <v>0</v>
      </c>
      <c r="EF78" s="59">
        <v>0</v>
      </c>
      <c r="EG78" s="59">
        <v>0</v>
      </c>
      <c r="EH78" s="59">
        <v>0</v>
      </c>
      <c r="EI78" s="59">
        <v>0</v>
      </c>
      <c r="EJ78" s="59">
        <v>0</v>
      </c>
      <c r="EK78" s="59">
        <v>0</v>
      </c>
      <c r="EL78" s="59">
        <v>0</v>
      </c>
      <c r="EM78" s="59">
        <v>1</v>
      </c>
      <c r="EN78" s="59">
        <v>1</v>
      </c>
      <c r="EO78" s="77">
        <v>0</v>
      </c>
      <c r="EP78" s="59">
        <v>3</v>
      </c>
      <c r="EQ78" s="77">
        <v>4</v>
      </c>
    </row>
    <row r="79" spans="1:147" ht="15" customHeight="1" x14ac:dyDescent="0.25">
      <c r="A79" s="501" t="s">
        <v>2527</v>
      </c>
      <c r="B79" s="59">
        <v>1</v>
      </c>
      <c r="C79" s="120" t="s">
        <v>155</v>
      </c>
      <c r="D79" s="99">
        <v>2008</v>
      </c>
      <c r="E79" s="63" t="s">
        <v>156</v>
      </c>
      <c r="F79" s="63" t="s">
        <v>157</v>
      </c>
      <c r="G79" s="62">
        <v>56</v>
      </c>
      <c r="H79" s="62" t="s">
        <v>158</v>
      </c>
      <c r="I79" s="63" t="s">
        <v>50</v>
      </c>
      <c r="J79" s="59">
        <v>0</v>
      </c>
      <c r="K79" s="62" t="s">
        <v>3</v>
      </c>
      <c r="L79" s="62" t="s">
        <v>89</v>
      </c>
      <c r="M79" s="112" t="s">
        <v>1961</v>
      </c>
      <c r="N79" s="112">
        <v>4.8</v>
      </c>
      <c r="O79" s="59">
        <f t="shared" si="4"/>
        <v>0.68124123737558717</v>
      </c>
      <c r="P79" s="59" t="s">
        <v>557</v>
      </c>
      <c r="Q79" s="58"/>
      <c r="R79" s="62">
        <v>1</v>
      </c>
      <c r="S79" s="65">
        <v>18</v>
      </c>
      <c r="T79" s="59">
        <v>1</v>
      </c>
      <c r="U79" s="91"/>
      <c r="V79" s="59" t="s">
        <v>558</v>
      </c>
      <c r="X79" s="91" t="s">
        <v>1146</v>
      </c>
      <c r="Y79" s="105" t="s">
        <v>1147</v>
      </c>
      <c r="Z79" s="63" t="s">
        <v>162</v>
      </c>
      <c r="AA79" s="59" t="s">
        <v>1150</v>
      </c>
      <c r="AB79" s="65" t="s">
        <v>564</v>
      </c>
      <c r="AC79" s="65" t="s">
        <v>1148</v>
      </c>
      <c r="AD79" s="65" t="s">
        <v>1149</v>
      </c>
      <c r="AE79" s="65" t="s">
        <v>565</v>
      </c>
      <c r="AF79" s="65" t="s">
        <v>29</v>
      </c>
      <c r="AG79" s="65" t="s">
        <v>29</v>
      </c>
      <c r="AH79" s="65" t="s">
        <v>29</v>
      </c>
      <c r="AI79" s="60" t="s">
        <v>29</v>
      </c>
      <c r="AJ79" s="59" t="s">
        <v>29</v>
      </c>
      <c r="AK79" s="59" t="s">
        <v>29</v>
      </c>
      <c r="AL79" s="60" t="s">
        <v>29</v>
      </c>
      <c r="AM79" s="60" t="s">
        <v>29</v>
      </c>
      <c r="AN79" s="63" t="s">
        <v>28</v>
      </c>
      <c r="AO79" s="62" t="s">
        <v>28</v>
      </c>
      <c r="AP79" s="58"/>
      <c r="AQ79" s="65" t="s">
        <v>90</v>
      </c>
      <c r="AR79" s="108" t="s">
        <v>91</v>
      </c>
      <c r="AS79" s="108" t="s">
        <v>159</v>
      </c>
      <c r="AT79" s="172" t="s">
        <v>2418</v>
      </c>
      <c r="AU79" s="11">
        <v>-35</v>
      </c>
      <c r="AV79" s="11">
        <v>148</v>
      </c>
      <c r="AW79" s="37"/>
      <c r="AX79" s="277">
        <v>14.1</v>
      </c>
      <c r="AY79" s="278">
        <v>806</v>
      </c>
      <c r="AZ79" s="455">
        <f t="shared" si="5"/>
        <v>2.9063350418050908</v>
      </c>
      <c r="BA79" s="522" t="s">
        <v>160</v>
      </c>
      <c r="BB79" s="115" t="s">
        <v>2333</v>
      </c>
      <c r="BC79" s="37"/>
      <c r="BF79" s="58"/>
      <c r="BG79" s="101"/>
      <c r="BH79" s="58" t="s">
        <v>563</v>
      </c>
      <c r="BI79" s="58" t="s">
        <v>559</v>
      </c>
      <c r="BJ79" s="58" t="s">
        <v>8</v>
      </c>
      <c r="BK79" s="106" t="s">
        <v>998</v>
      </c>
      <c r="BN79" s="58"/>
      <c r="BP79" s="67" t="s">
        <v>51</v>
      </c>
      <c r="BQ79" s="71" t="s">
        <v>15</v>
      </c>
      <c r="BR79" s="58">
        <v>23.78</v>
      </c>
      <c r="BS79" s="65" t="s">
        <v>21</v>
      </c>
      <c r="BT79" s="59" t="s">
        <v>9</v>
      </c>
      <c r="BU79" s="58">
        <v>4.12</v>
      </c>
      <c r="BV79" s="58"/>
      <c r="BW79" s="106" t="s">
        <v>26</v>
      </c>
      <c r="BX79" s="62" t="s">
        <v>27</v>
      </c>
      <c r="BY79" s="70">
        <f t="shared" si="53"/>
        <v>17.479679630931454</v>
      </c>
      <c r="BZ79" s="70">
        <f t="shared" si="52"/>
        <v>17.479679630931454</v>
      </c>
      <c r="CA79" s="65" t="s">
        <v>57</v>
      </c>
      <c r="CB79" s="65" t="s">
        <v>566</v>
      </c>
      <c r="CC79" s="59">
        <v>18</v>
      </c>
      <c r="CD79" s="59">
        <v>18</v>
      </c>
      <c r="CE79" s="121" t="s">
        <v>572</v>
      </c>
      <c r="CF79" s="78" t="s">
        <v>1584</v>
      </c>
      <c r="CG79" s="58">
        <v>33.700000000000003</v>
      </c>
      <c r="CH79" s="59" t="s">
        <v>21</v>
      </c>
      <c r="CI79" s="58">
        <v>4.55</v>
      </c>
      <c r="CJ79" s="58"/>
      <c r="CK79" s="59">
        <f t="shared" si="54"/>
        <v>19.304015126392745</v>
      </c>
      <c r="CL79" s="59">
        <f t="shared" si="39"/>
        <v>19.304015126392745</v>
      </c>
      <c r="CM79" s="122">
        <v>18</v>
      </c>
      <c r="CN79" s="122">
        <v>18</v>
      </c>
      <c r="CO79" s="58"/>
      <c r="CP79" s="67">
        <f t="shared" si="46"/>
        <v>-0.53870726961355619</v>
      </c>
      <c r="CQ79" s="67">
        <f t="shared" si="47"/>
        <v>0.97777777777777775</v>
      </c>
      <c r="CR79" s="67">
        <f t="shared" si="6"/>
        <v>-0.52673599695547713</v>
      </c>
      <c r="CS79" s="67">
        <f t="shared" si="49"/>
        <v>0.11496459459012055</v>
      </c>
      <c r="CT79" s="59">
        <v>0</v>
      </c>
      <c r="CU79" s="59">
        <v>0</v>
      </c>
      <c r="CV79" s="59" t="s">
        <v>1782</v>
      </c>
      <c r="CW79" s="59">
        <v>1</v>
      </c>
      <c r="CX79" s="65">
        <v>0</v>
      </c>
      <c r="CY79" s="102">
        <v>0</v>
      </c>
      <c r="CZ79" s="102">
        <v>2</v>
      </c>
      <c r="DA79" s="102">
        <v>0</v>
      </c>
      <c r="DB79" s="102">
        <v>0</v>
      </c>
      <c r="DC79" s="102">
        <v>0</v>
      </c>
      <c r="DD79" s="59">
        <v>0</v>
      </c>
      <c r="DE79" s="60">
        <v>0</v>
      </c>
      <c r="DF79" s="60">
        <v>0</v>
      </c>
      <c r="DG79" s="60">
        <v>0</v>
      </c>
      <c r="DH79" s="60">
        <v>0</v>
      </c>
      <c r="DI79" s="60">
        <v>0</v>
      </c>
      <c r="DJ79" s="60">
        <v>0</v>
      </c>
      <c r="DK79" s="60">
        <v>0</v>
      </c>
      <c r="DL79" s="60">
        <v>0</v>
      </c>
      <c r="DM79" s="60">
        <v>0</v>
      </c>
      <c r="DN79" s="60">
        <v>0</v>
      </c>
      <c r="DO79" s="59">
        <v>0</v>
      </c>
      <c r="DP79" s="59">
        <v>0</v>
      </c>
      <c r="DQ79" s="59">
        <v>0</v>
      </c>
      <c r="DR79" s="59">
        <v>0</v>
      </c>
      <c r="DS79" s="59">
        <v>0</v>
      </c>
      <c r="DT79" s="59">
        <v>0</v>
      </c>
      <c r="DU79" s="59">
        <v>0</v>
      </c>
      <c r="DV79" s="59">
        <v>0</v>
      </c>
      <c r="DW79" s="59">
        <v>0</v>
      </c>
      <c r="DX79" s="59">
        <v>0</v>
      </c>
      <c r="DY79" s="59">
        <v>0</v>
      </c>
      <c r="DZ79" s="59">
        <v>0</v>
      </c>
      <c r="EA79" s="59">
        <v>0</v>
      </c>
      <c r="EB79" s="60">
        <v>2</v>
      </c>
      <c r="EC79" s="59">
        <v>0</v>
      </c>
      <c r="ED79" s="59">
        <v>0</v>
      </c>
      <c r="EE79" s="59">
        <v>0</v>
      </c>
      <c r="EF79" s="59">
        <v>0</v>
      </c>
      <c r="EG79" s="59">
        <v>0</v>
      </c>
      <c r="EH79" s="59">
        <v>0</v>
      </c>
      <c r="EI79" s="59">
        <v>0</v>
      </c>
      <c r="EJ79" s="59">
        <v>0</v>
      </c>
      <c r="EK79" s="59">
        <v>0</v>
      </c>
      <c r="EL79" s="59">
        <v>0</v>
      </c>
      <c r="EM79" s="77">
        <v>2</v>
      </c>
      <c r="EN79" s="59">
        <v>0</v>
      </c>
      <c r="EO79" s="77">
        <v>2</v>
      </c>
      <c r="EP79" s="59">
        <v>3</v>
      </c>
      <c r="EQ79" s="59">
        <v>6</v>
      </c>
    </row>
    <row r="80" spans="1:147" ht="15" customHeight="1" x14ac:dyDescent="0.25">
      <c r="A80" s="501" t="s">
        <v>2527</v>
      </c>
      <c r="B80" s="59">
        <v>2</v>
      </c>
      <c r="C80" s="120" t="s">
        <v>155</v>
      </c>
      <c r="D80" s="99">
        <v>2008</v>
      </c>
      <c r="E80" s="58" t="s">
        <v>156</v>
      </c>
      <c r="F80" s="58" t="s">
        <v>157</v>
      </c>
      <c r="G80" s="59">
        <v>56</v>
      </c>
      <c r="H80" s="59" t="s">
        <v>158</v>
      </c>
      <c r="I80" s="63" t="s">
        <v>50</v>
      </c>
      <c r="J80" s="59">
        <v>0</v>
      </c>
      <c r="K80" s="59" t="s">
        <v>3</v>
      </c>
      <c r="L80" s="59" t="s">
        <v>89</v>
      </c>
      <c r="M80" s="172" t="s">
        <v>1960</v>
      </c>
      <c r="N80" s="59">
        <v>4.4000000000000004</v>
      </c>
      <c r="O80" s="59">
        <f t="shared" si="4"/>
        <v>0.64345267648618742</v>
      </c>
      <c r="P80" s="59" t="s">
        <v>557</v>
      </c>
      <c r="Q80" s="58"/>
      <c r="R80" s="59">
        <v>1</v>
      </c>
      <c r="S80" s="59">
        <v>16</v>
      </c>
      <c r="T80" s="59">
        <v>1</v>
      </c>
      <c r="U80" s="91"/>
      <c r="V80" s="59" t="s">
        <v>1143</v>
      </c>
      <c r="X80" s="91" t="s">
        <v>1146</v>
      </c>
      <c r="Y80" s="105" t="s">
        <v>1147</v>
      </c>
      <c r="Z80" s="58" t="s">
        <v>162</v>
      </c>
      <c r="AA80" s="59" t="s">
        <v>1150</v>
      </c>
      <c r="AB80" s="65" t="s">
        <v>564</v>
      </c>
      <c r="AC80" s="65" t="s">
        <v>1148</v>
      </c>
      <c r="AD80" s="65" t="s">
        <v>1149</v>
      </c>
      <c r="AE80" s="65" t="s">
        <v>565</v>
      </c>
      <c r="AF80" s="65" t="s">
        <v>29</v>
      </c>
      <c r="AG80" s="65" t="s">
        <v>29</v>
      </c>
      <c r="AH80" s="65" t="s">
        <v>29</v>
      </c>
      <c r="AI80" s="60" t="s">
        <v>29</v>
      </c>
      <c r="AJ80" s="59" t="s">
        <v>29</v>
      </c>
      <c r="AK80" s="59" t="s">
        <v>29</v>
      </c>
      <c r="AL80" s="60" t="s">
        <v>29</v>
      </c>
      <c r="AM80" s="60" t="s">
        <v>29</v>
      </c>
      <c r="AN80" s="58" t="s">
        <v>28</v>
      </c>
      <c r="AO80" s="59" t="s">
        <v>28</v>
      </c>
      <c r="AP80" s="58"/>
      <c r="AQ80" s="59" t="s">
        <v>90</v>
      </c>
      <c r="AR80" s="58" t="s">
        <v>91</v>
      </c>
      <c r="AS80" s="58" t="s">
        <v>159</v>
      </c>
      <c r="AT80" s="172" t="s">
        <v>2419</v>
      </c>
      <c r="AU80" s="11">
        <v>-35</v>
      </c>
      <c r="AV80" s="11">
        <v>148</v>
      </c>
      <c r="AX80" s="277">
        <v>14.1</v>
      </c>
      <c r="AY80" s="278">
        <v>806</v>
      </c>
      <c r="AZ80" s="455">
        <f t="shared" si="5"/>
        <v>2.9063350418050908</v>
      </c>
      <c r="BA80" s="515" t="s">
        <v>160</v>
      </c>
      <c r="BB80" s="66" t="s">
        <v>2334</v>
      </c>
      <c r="BF80" s="58"/>
      <c r="BG80" s="58"/>
      <c r="BH80" s="58" t="s">
        <v>563</v>
      </c>
      <c r="BI80" s="58" t="s">
        <v>560</v>
      </c>
      <c r="BJ80" s="58" t="s">
        <v>8</v>
      </c>
      <c r="BK80" s="106" t="s">
        <v>998</v>
      </c>
      <c r="BN80" s="58"/>
      <c r="BP80" s="67" t="s">
        <v>51</v>
      </c>
      <c r="BQ80" s="71" t="s">
        <v>15</v>
      </c>
      <c r="BR80" s="58">
        <v>9</v>
      </c>
      <c r="BS80" s="65" t="s">
        <v>21</v>
      </c>
      <c r="BT80" s="59" t="s">
        <v>9</v>
      </c>
      <c r="BU80" s="69">
        <v>2.83</v>
      </c>
      <c r="BV80" s="58"/>
      <c r="BW80" s="106" t="s">
        <v>26</v>
      </c>
      <c r="BX80" s="62" t="s">
        <v>27</v>
      </c>
      <c r="BY80" s="70">
        <f t="shared" si="53"/>
        <v>11.32</v>
      </c>
      <c r="BZ80" s="70">
        <f t="shared" si="52"/>
        <v>11.32</v>
      </c>
      <c r="CA80" s="65" t="s">
        <v>57</v>
      </c>
      <c r="CB80" s="65" t="s">
        <v>568</v>
      </c>
      <c r="CC80" s="59">
        <v>16</v>
      </c>
      <c r="CD80" s="59">
        <v>16</v>
      </c>
      <c r="CE80" s="121" t="s">
        <v>572</v>
      </c>
      <c r="CF80" s="78" t="s">
        <v>1584</v>
      </c>
      <c r="CG80" s="58">
        <v>18.899999999999999</v>
      </c>
      <c r="CH80" s="59" t="s">
        <v>21</v>
      </c>
      <c r="CI80" s="58">
        <v>4.8099999999999996</v>
      </c>
      <c r="CJ80" s="58"/>
      <c r="CK80" s="59">
        <f t="shared" si="54"/>
        <v>19.239999999999998</v>
      </c>
      <c r="CL80" s="59">
        <f t="shared" si="39"/>
        <v>19.239999999999998</v>
      </c>
      <c r="CM80" s="122">
        <v>16</v>
      </c>
      <c r="CN80" s="122">
        <v>16</v>
      </c>
      <c r="CO80" s="58"/>
      <c r="CP80" s="67">
        <f t="shared" si="46"/>
        <v>-0.62718553498641461</v>
      </c>
      <c r="CQ80" s="67">
        <f t="shared" si="47"/>
        <v>0.97478991596638653</v>
      </c>
      <c r="CR80" s="67">
        <f t="shared" si="6"/>
        <v>-0.61137413494474024</v>
      </c>
      <c r="CS80" s="67">
        <f t="shared" si="49"/>
        <v>0.13084028645124107</v>
      </c>
      <c r="CT80" s="59">
        <v>0</v>
      </c>
      <c r="CU80" s="59">
        <v>0</v>
      </c>
      <c r="CV80" s="59" t="s">
        <v>1782</v>
      </c>
      <c r="CW80" s="59">
        <v>1</v>
      </c>
      <c r="CX80" s="65">
        <v>0</v>
      </c>
      <c r="CY80" s="102">
        <v>0</v>
      </c>
      <c r="CZ80" s="102">
        <v>2</v>
      </c>
      <c r="DA80" s="102">
        <v>0</v>
      </c>
      <c r="DB80" s="102">
        <v>0</v>
      </c>
      <c r="DC80" s="102">
        <v>0</v>
      </c>
      <c r="DD80" s="59">
        <v>0</v>
      </c>
      <c r="DE80" s="60">
        <v>0</v>
      </c>
      <c r="DF80" s="60">
        <v>0</v>
      </c>
      <c r="DG80" s="60">
        <v>0</v>
      </c>
      <c r="DH80" s="60">
        <v>0</v>
      </c>
      <c r="DI80" s="60">
        <v>0</v>
      </c>
      <c r="DJ80" s="60">
        <v>0</v>
      </c>
      <c r="DK80" s="60">
        <v>0</v>
      </c>
      <c r="DL80" s="60">
        <v>0</v>
      </c>
      <c r="DM80" s="60">
        <v>0</v>
      </c>
      <c r="DN80" s="60">
        <v>0</v>
      </c>
      <c r="DO80" s="59">
        <v>0</v>
      </c>
      <c r="DP80" s="59">
        <v>0</v>
      </c>
      <c r="DQ80" s="59">
        <v>0</v>
      </c>
      <c r="DR80" s="59">
        <v>0</v>
      </c>
      <c r="DS80" s="59">
        <v>0</v>
      </c>
      <c r="DT80" s="59">
        <v>0</v>
      </c>
      <c r="DU80" s="59">
        <v>0</v>
      </c>
      <c r="DV80" s="59">
        <v>0</v>
      </c>
      <c r="DW80" s="59">
        <v>0</v>
      </c>
      <c r="DX80" s="59">
        <v>0</v>
      </c>
      <c r="DY80" s="59">
        <v>0</v>
      </c>
      <c r="DZ80" s="59">
        <v>0</v>
      </c>
      <c r="EA80" s="59">
        <v>0</v>
      </c>
      <c r="EB80" s="60">
        <v>2</v>
      </c>
      <c r="EC80" s="59">
        <v>0</v>
      </c>
      <c r="ED80" s="59">
        <v>0</v>
      </c>
      <c r="EE80" s="59">
        <v>0</v>
      </c>
      <c r="EF80" s="59">
        <v>0</v>
      </c>
      <c r="EG80" s="59">
        <v>0</v>
      </c>
      <c r="EH80" s="59">
        <v>0</v>
      </c>
      <c r="EI80" s="59">
        <v>0</v>
      </c>
      <c r="EJ80" s="59">
        <v>0</v>
      </c>
      <c r="EK80" s="59">
        <v>0</v>
      </c>
      <c r="EL80" s="59">
        <v>0</v>
      </c>
      <c r="EM80" s="77">
        <v>2</v>
      </c>
      <c r="EN80" s="59">
        <v>0</v>
      </c>
      <c r="EO80" s="77">
        <v>2</v>
      </c>
      <c r="EP80" s="59">
        <v>3</v>
      </c>
      <c r="EQ80" s="59">
        <v>6</v>
      </c>
    </row>
    <row r="81" spans="1:147" s="88" customFormat="1" ht="15" customHeight="1" x14ac:dyDescent="0.25">
      <c r="A81" s="501" t="s">
        <v>2527</v>
      </c>
      <c r="B81" s="59">
        <v>3</v>
      </c>
      <c r="C81" s="120" t="s">
        <v>155</v>
      </c>
      <c r="D81" s="99">
        <v>2008</v>
      </c>
      <c r="E81" s="58" t="s">
        <v>156</v>
      </c>
      <c r="F81" s="58" t="s">
        <v>157</v>
      </c>
      <c r="G81" s="59">
        <v>56</v>
      </c>
      <c r="H81" s="59" t="s">
        <v>158</v>
      </c>
      <c r="I81" s="63" t="s">
        <v>50</v>
      </c>
      <c r="J81" s="59">
        <v>0</v>
      </c>
      <c r="K81" s="59" t="s">
        <v>3</v>
      </c>
      <c r="L81" s="59" t="s">
        <v>89</v>
      </c>
      <c r="M81" s="59" t="s">
        <v>1964</v>
      </c>
      <c r="N81" s="59">
        <v>4.2</v>
      </c>
      <c r="O81" s="59">
        <f t="shared" si="4"/>
        <v>0.62324929039790045</v>
      </c>
      <c r="P81" s="59" t="s">
        <v>557</v>
      </c>
      <c r="Q81" s="58"/>
      <c r="R81" s="59">
        <v>1</v>
      </c>
      <c r="S81" s="59">
        <v>21</v>
      </c>
      <c r="T81" s="59">
        <v>1</v>
      </c>
      <c r="U81" s="91"/>
      <c r="V81" s="59" t="s">
        <v>1144</v>
      </c>
      <c r="W81" s="59"/>
      <c r="X81" s="91" t="s">
        <v>1146</v>
      </c>
      <c r="Y81" s="105" t="s">
        <v>1147</v>
      </c>
      <c r="Z81" s="58" t="s">
        <v>162</v>
      </c>
      <c r="AA81" s="59" t="s">
        <v>1150</v>
      </c>
      <c r="AB81" s="65" t="s">
        <v>564</v>
      </c>
      <c r="AC81" s="65" t="s">
        <v>1148</v>
      </c>
      <c r="AD81" s="65" t="s">
        <v>1149</v>
      </c>
      <c r="AE81" s="65" t="s">
        <v>565</v>
      </c>
      <c r="AF81" s="65" t="s">
        <v>29</v>
      </c>
      <c r="AG81" s="65" t="s">
        <v>29</v>
      </c>
      <c r="AH81" s="65" t="s">
        <v>29</v>
      </c>
      <c r="AI81" s="60" t="s">
        <v>29</v>
      </c>
      <c r="AJ81" s="59" t="s">
        <v>29</v>
      </c>
      <c r="AK81" s="59" t="s">
        <v>29</v>
      </c>
      <c r="AL81" s="60" t="s">
        <v>29</v>
      </c>
      <c r="AM81" s="60" t="s">
        <v>29</v>
      </c>
      <c r="AN81" s="58" t="s">
        <v>28</v>
      </c>
      <c r="AO81" s="59" t="s">
        <v>28</v>
      </c>
      <c r="AP81" s="58"/>
      <c r="AQ81" s="59" t="s">
        <v>90</v>
      </c>
      <c r="AR81" s="58" t="s">
        <v>91</v>
      </c>
      <c r="AS81" s="58" t="s">
        <v>159</v>
      </c>
      <c r="AT81" s="172" t="s">
        <v>2420</v>
      </c>
      <c r="AU81" s="11">
        <v>-35</v>
      </c>
      <c r="AV81" s="11">
        <v>148</v>
      </c>
      <c r="AW81" s="59"/>
      <c r="AX81" s="277">
        <v>14.1</v>
      </c>
      <c r="AY81" s="278">
        <v>806</v>
      </c>
      <c r="AZ81" s="455">
        <f t="shared" si="5"/>
        <v>2.9063350418050908</v>
      </c>
      <c r="BA81" s="515" t="s">
        <v>160</v>
      </c>
      <c r="BB81" s="66" t="s">
        <v>2335</v>
      </c>
      <c r="BC81" s="59"/>
      <c r="BD81" s="59"/>
      <c r="BE81" s="59"/>
      <c r="BF81" s="58"/>
      <c r="BG81" s="58"/>
      <c r="BH81" s="58" t="s">
        <v>563</v>
      </c>
      <c r="BI81" s="58" t="s">
        <v>561</v>
      </c>
      <c r="BJ81" s="58" t="s">
        <v>8</v>
      </c>
      <c r="BK81" s="106" t="s">
        <v>998</v>
      </c>
      <c r="BL81" s="86"/>
      <c r="BM81" s="86"/>
      <c r="BN81" s="58"/>
      <c r="BO81" s="59"/>
      <c r="BP81" s="67" t="s">
        <v>51</v>
      </c>
      <c r="BQ81" s="71" t="s">
        <v>15</v>
      </c>
      <c r="BR81" s="58">
        <v>14</v>
      </c>
      <c r="BS81" s="65" t="s">
        <v>21</v>
      </c>
      <c r="BT81" s="59" t="s">
        <v>9</v>
      </c>
      <c r="BU81" s="69">
        <v>3.58</v>
      </c>
      <c r="BV81" s="58"/>
      <c r="BW81" s="106" t="s">
        <v>26</v>
      </c>
      <c r="BX81" s="62" t="s">
        <v>27</v>
      </c>
      <c r="BY81" s="70">
        <f t="shared" si="53"/>
        <v>16.405620987941909</v>
      </c>
      <c r="BZ81" s="70">
        <f t="shared" si="52"/>
        <v>16.405620987941909</v>
      </c>
      <c r="CA81" s="65" t="s">
        <v>57</v>
      </c>
      <c r="CB81" s="65" t="s">
        <v>567</v>
      </c>
      <c r="CC81" s="59">
        <v>21</v>
      </c>
      <c r="CD81" s="59">
        <v>21</v>
      </c>
      <c r="CE81" s="121" t="s">
        <v>572</v>
      </c>
      <c r="CF81" s="78" t="s">
        <v>1584</v>
      </c>
      <c r="CG81" s="58">
        <v>17.399999999999999</v>
      </c>
      <c r="CH81" s="59" t="s">
        <v>21</v>
      </c>
      <c r="CI81" s="58">
        <v>4.17</v>
      </c>
      <c r="CJ81" s="58" t="s">
        <v>19</v>
      </c>
      <c r="CK81" s="59">
        <f t="shared" si="54"/>
        <v>19.109340647965851</v>
      </c>
      <c r="CL81" s="59">
        <f t="shared" si="39"/>
        <v>19.109340647965851</v>
      </c>
      <c r="CM81" s="122">
        <v>21</v>
      </c>
      <c r="CN81" s="122">
        <v>21</v>
      </c>
      <c r="CO81" s="58"/>
      <c r="CP81" s="67">
        <f t="shared" si="46"/>
        <v>-0.1909161600739934</v>
      </c>
      <c r="CQ81" s="67">
        <f t="shared" si="47"/>
        <v>0.98113207547169812</v>
      </c>
      <c r="CR81" s="67">
        <f t="shared" si="6"/>
        <v>-0.18731396837448408</v>
      </c>
      <c r="CS81" s="67">
        <f t="shared" si="49"/>
        <v>9.5655791937478529E-2</v>
      </c>
      <c r="CT81" s="59">
        <v>0</v>
      </c>
      <c r="CU81" s="59">
        <v>0</v>
      </c>
      <c r="CV81" s="59" t="s">
        <v>1782</v>
      </c>
      <c r="CW81" s="59">
        <v>1</v>
      </c>
      <c r="CX81" s="65">
        <v>0</v>
      </c>
      <c r="CY81" s="102">
        <v>0</v>
      </c>
      <c r="CZ81" s="102">
        <v>2</v>
      </c>
      <c r="DA81" s="102">
        <v>0</v>
      </c>
      <c r="DB81" s="102">
        <v>0</v>
      </c>
      <c r="DC81" s="102">
        <v>0</v>
      </c>
      <c r="DD81" s="59">
        <v>0</v>
      </c>
      <c r="DE81" s="60">
        <v>0</v>
      </c>
      <c r="DF81" s="60">
        <v>0</v>
      </c>
      <c r="DG81" s="60">
        <v>0</v>
      </c>
      <c r="DH81" s="60">
        <v>0</v>
      </c>
      <c r="DI81" s="60">
        <v>0</v>
      </c>
      <c r="DJ81" s="60">
        <v>0</v>
      </c>
      <c r="DK81" s="60">
        <v>0</v>
      </c>
      <c r="DL81" s="60">
        <v>0</v>
      </c>
      <c r="DM81" s="60">
        <v>0</v>
      </c>
      <c r="DN81" s="60">
        <v>0</v>
      </c>
      <c r="DO81" s="86">
        <v>0</v>
      </c>
      <c r="DP81" s="86">
        <v>0</v>
      </c>
      <c r="DQ81" s="86">
        <v>0</v>
      </c>
      <c r="DR81" s="86">
        <v>0</v>
      </c>
      <c r="DS81" s="86">
        <v>0</v>
      </c>
      <c r="DT81" s="86">
        <v>0</v>
      </c>
      <c r="DU81" s="86">
        <v>0</v>
      </c>
      <c r="DV81" s="86">
        <v>0</v>
      </c>
      <c r="DW81" s="86">
        <v>0</v>
      </c>
      <c r="DX81" s="86">
        <v>0</v>
      </c>
      <c r="DY81" s="86">
        <v>0</v>
      </c>
      <c r="DZ81" s="86">
        <v>0</v>
      </c>
      <c r="EA81" s="86">
        <v>0</v>
      </c>
      <c r="EB81" s="60">
        <v>2</v>
      </c>
      <c r="EC81" s="86">
        <v>0</v>
      </c>
      <c r="ED81" s="86">
        <v>0</v>
      </c>
      <c r="EE81" s="86">
        <v>0</v>
      </c>
      <c r="EF81" s="86">
        <v>0</v>
      </c>
      <c r="EG81" s="86">
        <v>0</v>
      </c>
      <c r="EH81" s="86">
        <v>0</v>
      </c>
      <c r="EI81" s="86">
        <v>0</v>
      </c>
      <c r="EJ81" s="86">
        <v>0</v>
      </c>
      <c r="EK81" s="86">
        <v>0</v>
      </c>
      <c r="EL81" s="86">
        <v>0</v>
      </c>
      <c r="EM81" s="77">
        <v>2</v>
      </c>
      <c r="EN81" s="86">
        <v>0</v>
      </c>
      <c r="EO81" s="77">
        <v>2</v>
      </c>
      <c r="EP81" s="59">
        <v>3</v>
      </c>
      <c r="EQ81" s="59">
        <v>6</v>
      </c>
    </row>
    <row r="82" spans="1:147" s="88" customFormat="1" ht="15" customHeight="1" x14ac:dyDescent="0.25">
      <c r="A82" s="501" t="s">
        <v>2527</v>
      </c>
      <c r="B82" s="59">
        <v>4</v>
      </c>
      <c r="C82" s="120" t="s">
        <v>155</v>
      </c>
      <c r="D82" s="99">
        <v>2008</v>
      </c>
      <c r="E82" s="58" t="s">
        <v>156</v>
      </c>
      <c r="F82" s="58" t="s">
        <v>157</v>
      </c>
      <c r="G82" s="59">
        <v>56</v>
      </c>
      <c r="H82" s="59" t="s">
        <v>158</v>
      </c>
      <c r="I82" s="63" t="s">
        <v>50</v>
      </c>
      <c r="J82" s="59">
        <v>0</v>
      </c>
      <c r="K82" s="59" t="s">
        <v>3</v>
      </c>
      <c r="L82" s="59" t="s">
        <v>89</v>
      </c>
      <c r="M82" s="59" t="s">
        <v>1968</v>
      </c>
      <c r="N82" s="59">
        <v>5.8</v>
      </c>
      <c r="O82" s="59">
        <f t="shared" si="4"/>
        <v>0.76342799356293722</v>
      </c>
      <c r="P82" s="59" t="s">
        <v>557</v>
      </c>
      <c r="Q82" s="58"/>
      <c r="R82" s="59">
        <v>1</v>
      </c>
      <c r="S82" s="59">
        <v>4</v>
      </c>
      <c r="T82" s="59">
        <v>1</v>
      </c>
      <c r="U82" s="91"/>
      <c r="V82" s="59" t="s">
        <v>1145</v>
      </c>
      <c r="W82" s="59"/>
      <c r="X82" s="91" t="s">
        <v>1146</v>
      </c>
      <c r="Y82" s="105" t="s">
        <v>1147</v>
      </c>
      <c r="Z82" s="58" t="s">
        <v>162</v>
      </c>
      <c r="AA82" s="59" t="s">
        <v>1150</v>
      </c>
      <c r="AB82" s="65" t="s">
        <v>564</v>
      </c>
      <c r="AC82" s="65" t="s">
        <v>1148</v>
      </c>
      <c r="AD82" s="65" t="s">
        <v>1149</v>
      </c>
      <c r="AE82" s="65" t="s">
        <v>565</v>
      </c>
      <c r="AF82" s="65" t="s">
        <v>29</v>
      </c>
      <c r="AG82" s="65" t="s">
        <v>29</v>
      </c>
      <c r="AH82" s="65" t="s">
        <v>29</v>
      </c>
      <c r="AI82" s="60" t="s">
        <v>29</v>
      </c>
      <c r="AJ82" s="59" t="s">
        <v>29</v>
      </c>
      <c r="AK82" s="59" t="s">
        <v>29</v>
      </c>
      <c r="AL82" s="60" t="s">
        <v>29</v>
      </c>
      <c r="AM82" s="60" t="s">
        <v>29</v>
      </c>
      <c r="AN82" s="58" t="s">
        <v>28</v>
      </c>
      <c r="AO82" s="59" t="s">
        <v>28</v>
      </c>
      <c r="AP82" s="58"/>
      <c r="AQ82" s="59" t="s">
        <v>90</v>
      </c>
      <c r="AR82" s="58" t="s">
        <v>91</v>
      </c>
      <c r="AS82" s="58" t="s">
        <v>159</v>
      </c>
      <c r="AT82" s="172" t="s">
        <v>2421</v>
      </c>
      <c r="AU82" s="11">
        <v>-35</v>
      </c>
      <c r="AV82" s="11">
        <v>148</v>
      </c>
      <c r="AW82" s="59"/>
      <c r="AX82" s="277">
        <v>14.1</v>
      </c>
      <c r="AY82" s="278">
        <v>806</v>
      </c>
      <c r="AZ82" s="455">
        <f t="shared" si="5"/>
        <v>2.9063350418050908</v>
      </c>
      <c r="BA82" s="515" t="s">
        <v>160</v>
      </c>
      <c r="BB82" s="66" t="s">
        <v>161</v>
      </c>
      <c r="BC82" s="59"/>
      <c r="BD82" s="59"/>
      <c r="BE82" s="59"/>
      <c r="BF82" s="58"/>
      <c r="BG82" s="58"/>
      <c r="BH82" s="58" t="s">
        <v>563</v>
      </c>
      <c r="BI82" s="58" t="s">
        <v>562</v>
      </c>
      <c r="BJ82" s="58" t="s">
        <v>8</v>
      </c>
      <c r="BK82" s="106" t="s">
        <v>998</v>
      </c>
      <c r="BL82" s="86"/>
      <c r="BM82" s="86"/>
      <c r="BN82" s="58"/>
      <c r="BO82" s="59"/>
      <c r="BP82" s="67" t="s">
        <v>51</v>
      </c>
      <c r="BQ82" s="71" t="s">
        <v>15</v>
      </c>
      <c r="BR82" s="58">
        <v>21</v>
      </c>
      <c r="BS82" s="65" t="s">
        <v>21</v>
      </c>
      <c r="BT82" s="59" t="s">
        <v>9</v>
      </c>
      <c r="BU82" s="69">
        <v>3.79</v>
      </c>
      <c r="BV82" s="58"/>
      <c r="BW82" s="106" t="s">
        <v>26</v>
      </c>
      <c r="BX82" s="62" t="s">
        <v>27</v>
      </c>
      <c r="BY82" s="70">
        <f t="shared" si="53"/>
        <v>7.58</v>
      </c>
      <c r="BZ82" s="70">
        <f t="shared" si="52"/>
        <v>7.58</v>
      </c>
      <c r="CA82" s="65" t="s">
        <v>57</v>
      </c>
      <c r="CB82" s="65" t="s">
        <v>569</v>
      </c>
      <c r="CC82" s="59">
        <v>4</v>
      </c>
      <c r="CD82" s="59">
        <v>4</v>
      </c>
      <c r="CE82" s="121" t="s">
        <v>572</v>
      </c>
      <c r="CF82" s="78" t="s">
        <v>1584</v>
      </c>
      <c r="CG82" s="58">
        <v>26.5</v>
      </c>
      <c r="CH82" s="59" t="s">
        <v>21</v>
      </c>
      <c r="CI82" s="58">
        <v>7.5</v>
      </c>
      <c r="CJ82" s="58"/>
      <c r="CK82" s="59">
        <f t="shared" si="54"/>
        <v>15</v>
      </c>
      <c r="CL82" s="59">
        <f t="shared" si="39"/>
        <v>15</v>
      </c>
      <c r="CM82" s="122">
        <v>4</v>
      </c>
      <c r="CN82" s="122">
        <v>4</v>
      </c>
      <c r="CO82" s="58"/>
      <c r="CP82" s="67">
        <f t="shared" si="46"/>
        <v>-0.46280919360632383</v>
      </c>
      <c r="CQ82" s="67">
        <f t="shared" si="47"/>
        <v>0.86956521739130432</v>
      </c>
      <c r="CR82" s="67">
        <f t="shared" si="6"/>
        <v>-0.40244277704897724</v>
      </c>
      <c r="CS82" s="67">
        <f t="shared" si="49"/>
        <v>0.51012251179993084</v>
      </c>
      <c r="CT82" s="59">
        <v>0</v>
      </c>
      <c r="CU82" s="59">
        <v>0</v>
      </c>
      <c r="CV82" s="59" t="s">
        <v>1782</v>
      </c>
      <c r="CW82" s="59">
        <v>1</v>
      </c>
      <c r="CX82" s="65">
        <v>0</v>
      </c>
      <c r="CY82" s="102">
        <v>0</v>
      </c>
      <c r="CZ82" s="102">
        <v>2</v>
      </c>
      <c r="DA82" s="102">
        <v>0</v>
      </c>
      <c r="DB82" s="102">
        <v>0</v>
      </c>
      <c r="DC82" s="102">
        <v>0</v>
      </c>
      <c r="DD82" s="59">
        <v>0</v>
      </c>
      <c r="DE82" s="60">
        <v>0</v>
      </c>
      <c r="DF82" s="60">
        <v>0</v>
      </c>
      <c r="DG82" s="60">
        <v>0</v>
      </c>
      <c r="DH82" s="60">
        <v>0</v>
      </c>
      <c r="DI82" s="60">
        <v>0</v>
      </c>
      <c r="DJ82" s="60">
        <v>0</v>
      </c>
      <c r="DK82" s="60">
        <v>0</v>
      </c>
      <c r="DL82" s="60">
        <v>0</v>
      </c>
      <c r="DM82" s="60">
        <v>0</v>
      </c>
      <c r="DN82" s="60">
        <v>0</v>
      </c>
      <c r="DO82" s="86">
        <v>0</v>
      </c>
      <c r="DP82" s="86">
        <v>0</v>
      </c>
      <c r="DQ82" s="86">
        <v>0</v>
      </c>
      <c r="DR82" s="86">
        <v>0</v>
      </c>
      <c r="DS82" s="86">
        <v>0</v>
      </c>
      <c r="DT82" s="86">
        <v>0</v>
      </c>
      <c r="DU82" s="86">
        <v>0</v>
      </c>
      <c r="DV82" s="86">
        <v>0</v>
      </c>
      <c r="DW82" s="86">
        <v>0</v>
      </c>
      <c r="DX82" s="86">
        <v>0</v>
      </c>
      <c r="DY82" s="86">
        <v>0</v>
      </c>
      <c r="DZ82" s="86">
        <v>0</v>
      </c>
      <c r="EA82" s="86">
        <v>0</v>
      </c>
      <c r="EB82" s="60">
        <v>2</v>
      </c>
      <c r="EC82" s="86">
        <v>0</v>
      </c>
      <c r="ED82" s="86">
        <v>0</v>
      </c>
      <c r="EE82" s="86">
        <v>0</v>
      </c>
      <c r="EF82" s="86">
        <v>0</v>
      </c>
      <c r="EG82" s="86">
        <v>0</v>
      </c>
      <c r="EH82" s="86">
        <v>0</v>
      </c>
      <c r="EI82" s="86">
        <v>0</v>
      </c>
      <c r="EJ82" s="86">
        <v>0</v>
      </c>
      <c r="EK82" s="86">
        <v>0</v>
      </c>
      <c r="EL82" s="86">
        <v>0</v>
      </c>
      <c r="EM82" s="77">
        <v>2</v>
      </c>
      <c r="EN82" s="86">
        <v>0</v>
      </c>
      <c r="EO82" s="77">
        <v>2</v>
      </c>
      <c r="EP82" s="59">
        <v>3</v>
      </c>
      <c r="EQ82" s="59">
        <v>6</v>
      </c>
    </row>
    <row r="83" spans="1:147" s="58" customFormat="1" ht="15" customHeight="1" x14ac:dyDescent="0.25">
      <c r="A83" s="501" t="s">
        <v>2527</v>
      </c>
      <c r="B83" s="59">
        <v>5</v>
      </c>
      <c r="C83" s="123" t="s">
        <v>155</v>
      </c>
      <c r="D83" s="99">
        <v>2008</v>
      </c>
      <c r="E83" s="67" t="s">
        <v>156</v>
      </c>
      <c r="F83" s="67" t="s">
        <v>157</v>
      </c>
      <c r="G83" s="59">
        <v>56</v>
      </c>
      <c r="H83" s="59" t="s">
        <v>158</v>
      </c>
      <c r="I83" s="63" t="s">
        <v>50</v>
      </c>
      <c r="J83" s="59">
        <v>0</v>
      </c>
      <c r="K83" s="59" t="s">
        <v>3</v>
      </c>
      <c r="L83" s="59" t="s">
        <v>89</v>
      </c>
      <c r="M83" s="112" t="s">
        <v>1961</v>
      </c>
      <c r="N83" s="112">
        <v>4.8</v>
      </c>
      <c r="O83" s="59">
        <f t="shared" si="4"/>
        <v>0.68124123737558717</v>
      </c>
      <c r="P83" s="59" t="s">
        <v>557</v>
      </c>
      <c r="Q83" s="67"/>
      <c r="R83" s="59">
        <v>1</v>
      </c>
      <c r="S83" s="65">
        <v>18</v>
      </c>
      <c r="T83" s="59">
        <v>1</v>
      </c>
      <c r="U83" s="91"/>
      <c r="V83" s="59" t="s">
        <v>558</v>
      </c>
      <c r="W83" s="59"/>
      <c r="X83" s="91" t="s">
        <v>1146</v>
      </c>
      <c r="Y83" s="105" t="s">
        <v>1147</v>
      </c>
      <c r="Z83" s="67" t="s">
        <v>162</v>
      </c>
      <c r="AA83" s="59" t="s">
        <v>1150</v>
      </c>
      <c r="AB83" s="102" t="s">
        <v>564</v>
      </c>
      <c r="AC83" s="65" t="s">
        <v>1148</v>
      </c>
      <c r="AD83" s="65" t="s">
        <v>1149</v>
      </c>
      <c r="AE83" s="65" t="s">
        <v>565</v>
      </c>
      <c r="AF83" s="65" t="s">
        <v>29</v>
      </c>
      <c r="AG83" s="65" t="s">
        <v>29</v>
      </c>
      <c r="AH83" s="65" t="s">
        <v>29</v>
      </c>
      <c r="AI83" s="60" t="s">
        <v>29</v>
      </c>
      <c r="AJ83" s="59" t="s">
        <v>29</v>
      </c>
      <c r="AK83" s="59" t="s">
        <v>29</v>
      </c>
      <c r="AL83" s="60" t="s">
        <v>29</v>
      </c>
      <c r="AM83" s="60" t="s">
        <v>29</v>
      </c>
      <c r="AN83" s="67" t="s">
        <v>28</v>
      </c>
      <c r="AO83" s="59" t="s">
        <v>28</v>
      </c>
      <c r="AP83" s="67"/>
      <c r="AQ83" s="59" t="s">
        <v>90</v>
      </c>
      <c r="AR83" s="67" t="s">
        <v>91</v>
      </c>
      <c r="AS83" s="67" t="s">
        <v>159</v>
      </c>
      <c r="AT83" s="172" t="s">
        <v>2418</v>
      </c>
      <c r="AU83" s="11">
        <v>-35</v>
      </c>
      <c r="AV83" s="11">
        <v>148</v>
      </c>
      <c r="AW83" s="59"/>
      <c r="AX83" s="277">
        <v>14.1</v>
      </c>
      <c r="AY83" s="278">
        <v>806</v>
      </c>
      <c r="AZ83" s="455">
        <f t="shared" si="5"/>
        <v>2.9063350418050908</v>
      </c>
      <c r="BA83" s="515" t="s">
        <v>160</v>
      </c>
      <c r="BB83" s="40" t="s">
        <v>2333</v>
      </c>
      <c r="BC83" s="59"/>
      <c r="BD83" s="59"/>
      <c r="BE83" s="59"/>
      <c r="BF83" s="67"/>
      <c r="BG83" s="67"/>
      <c r="BH83" s="67" t="s">
        <v>563</v>
      </c>
      <c r="BI83" s="67" t="s">
        <v>559</v>
      </c>
      <c r="BJ83" s="67" t="s">
        <v>8</v>
      </c>
      <c r="BK83" s="106" t="s">
        <v>996</v>
      </c>
      <c r="BL83" s="59"/>
      <c r="BM83" s="59"/>
      <c r="BN83" s="67"/>
      <c r="BO83" s="59"/>
      <c r="BP83" s="67" t="s">
        <v>51</v>
      </c>
      <c r="BQ83" s="71" t="s">
        <v>15</v>
      </c>
      <c r="BR83" s="67">
        <v>36.4</v>
      </c>
      <c r="BS83" s="102" t="s">
        <v>21</v>
      </c>
      <c r="BT83" s="59" t="s">
        <v>9</v>
      </c>
      <c r="BU83" s="124">
        <v>7.22</v>
      </c>
      <c r="BV83" s="67"/>
      <c r="BW83" s="106" t="s">
        <v>26</v>
      </c>
      <c r="BX83" s="62" t="s">
        <v>27</v>
      </c>
      <c r="BY83" s="70">
        <f t="shared" si="53"/>
        <v>30.631865761001237</v>
      </c>
      <c r="BZ83" s="70">
        <f t="shared" si="52"/>
        <v>30.631865761001237</v>
      </c>
      <c r="CA83" s="102" t="s">
        <v>57</v>
      </c>
      <c r="CB83" s="102" t="s">
        <v>566</v>
      </c>
      <c r="CC83" s="59">
        <v>18</v>
      </c>
      <c r="CD83" s="59">
        <v>18</v>
      </c>
      <c r="CE83" s="125" t="s">
        <v>572</v>
      </c>
      <c r="CF83" s="78" t="s">
        <v>1584</v>
      </c>
      <c r="CG83" s="67">
        <v>35.4</v>
      </c>
      <c r="CH83" s="122" t="s">
        <v>21</v>
      </c>
      <c r="CI83" s="67">
        <v>8.61</v>
      </c>
      <c r="CJ83" s="67"/>
      <c r="CK83" s="59">
        <f t="shared" si="54"/>
        <v>36.529136316097038</v>
      </c>
      <c r="CL83" s="59">
        <f t="shared" si="39"/>
        <v>36.529136316097038</v>
      </c>
      <c r="CM83" s="122">
        <v>18</v>
      </c>
      <c r="CN83" s="122">
        <v>18</v>
      </c>
      <c r="CO83" s="67"/>
      <c r="CP83" s="67">
        <f t="shared" si="46"/>
        <v>2.9665043729102437E-2</v>
      </c>
      <c r="CQ83" s="67">
        <f t="shared" si="47"/>
        <v>0.97777777777777775</v>
      </c>
      <c r="CR83" s="67">
        <f t="shared" si="6"/>
        <v>2.9005820535122382E-2</v>
      </c>
      <c r="CS83" s="67">
        <f t="shared" si="49"/>
        <v>0.1111227963559016</v>
      </c>
      <c r="CT83" s="59">
        <v>0</v>
      </c>
      <c r="CU83" s="59">
        <v>0</v>
      </c>
      <c r="CV83" s="59" t="s">
        <v>1782</v>
      </c>
      <c r="CW83" s="59">
        <v>1</v>
      </c>
      <c r="CX83" s="65">
        <v>0</v>
      </c>
      <c r="CY83" s="102">
        <v>0</v>
      </c>
      <c r="CZ83" s="102">
        <v>2</v>
      </c>
      <c r="DA83" s="102">
        <v>0</v>
      </c>
      <c r="DB83" s="102">
        <v>0</v>
      </c>
      <c r="DC83" s="102">
        <v>0</v>
      </c>
      <c r="DD83" s="59">
        <v>0</v>
      </c>
      <c r="DE83" s="60">
        <v>0</v>
      </c>
      <c r="DF83" s="60">
        <v>0</v>
      </c>
      <c r="DG83" s="60">
        <v>0</v>
      </c>
      <c r="DH83" s="60">
        <v>0</v>
      </c>
      <c r="DI83" s="60">
        <v>0</v>
      </c>
      <c r="DJ83" s="60">
        <v>0</v>
      </c>
      <c r="DK83" s="60">
        <v>0</v>
      </c>
      <c r="DL83" s="60">
        <v>0</v>
      </c>
      <c r="DM83" s="60">
        <v>0</v>
      </c>
      <c r="DN83" s="60">
        <v>0</v>
      </c>
      <c r="DO83" s="59">
        <v>0</v>
      </c>
      <c r="DP83" s="59">
        <v>0</v>
      </c>
      <c r="DQ83" s="59">
        <v>0</v>
      </c>
      <c r="DR83" s="59">
        <v>0</v>
      </c>
      <c r="DS83" s="59">
        <v>0</v>
      </c>
      <c r="DT83" s="59">
        <v>0</v>
      </c>
      <c r="DU83" s="59">
        <v>0</v>
      </c>
      <c r="DV83" s="59">
        <v>0</v>
      </c>
      <c r="DW83" s="59">
        <v>0</v>
      </c>
      <c r="DX83" s="59">
        <v>0</v>
      </c>
      <c r="DY83" s="59">
        <v>0</v>
      </c>
      <c r="DZ83" s="59">
        <v>0</v>
      </c>
      <c r="EA83" s="59">
        <v>0</v>
      </c>
      <c r="EB83" s="59">
        <v>0</v>
      </c>
      <c r="EC83" s="59">
        <v>2</v>
      </c>
      <c r="ED83" s="59">
        <v>0</v>
      </c>
      <c r="EE83" s="59">
        <v>0</v>
      </c>
      <c r="EF83" s="59">
        <v>0</v>
      </c>
      <c r="EG83" s="59">
        <v>0</v>
      </c>
      <c r="EH83" s="59">
        <v>0</v>
      </c>
      <c r="EI83" s="59">
        <v>0</v>
      </c>
      <c r="EJ83" s="59">
        <v>0</v>
      </c>
      <c r="EK83" s="59">
        <v>0</v>
      </c>
      <c r="EL83" s="59">
        <v>0</v>
      </c>
      <c r="EM83" s="77">
        <v>2</v>
      </c>
      <c r="EN83" s="59">
        <v>0</v>
      </c>
      <c r="EO83" s="77">
        <v>2</v>
      </c>
      <c r="EP83" s="59">
        <v>3</v>
      </c>
      <c r="EQ83" s="59">
        <v>6</v>
      </c>
    </row>
    <row r="84" spans="1:147" s="58" customFormat="1" ht="15" customHeight="1" x14ac:dyDescent="0.25">
      <c r="A84" s="501" t="s">
        <v>2527</v>
      </c>
      <c r="B84" s="59">
        <v>6</v>
      </c>
      <c r="C84" s="123" t="s">
        <v>155</v>
      </c>
      <c r="D84" s="99">
        <v>2008</v>
      </c>
      <c r="E84" s="67" t="s">
        <v>156</v>
      </c>
      <c r="F84" s="67" t="s">
        <v>157</v>
      </c>
      <c r="G84" s="59">
        <v>56</v>
      </c>
      <c r="H84" s="59" t="s">
        <v>158</v>
      </c>
      <c r="I84" s="63" t="s">
        <v>50</v>
      </c>
      <c r="J84" s="59">
        <v>0</v>
      </c>
      <c r="K84" s="59" t="s">
        <v>3</v>
      </c>
      <c r="L84" s="59" t="s">
        <v>89</v>
      </c>
      <c r="M84" s="172" t="s">
        <v>1960</v>
      </c>
      <c r="N84" s="59">
        <v>4.4000000000000004</v>
      </c>
      <c r="O84" s="59">
        <f t="shared" si="4"/>
        <v>0.64345267648618742</v>
      </c>
      <c r="P84" s="59" t="s">
        <v>557</v>
      </c>
      <c r="Q84" s="67"/>
      <c r="R84" s="59">
        <v>1</v>
      </c>
      <c r="S84" s="59">
        <v>16</v>
      </c>
      <c r="T84" s="59">
        <v>1</v>
      </c>
      <c r="U84" s="91"/>
      <c r="V84" s="59" t="s">
        <v>1143</v>
      </c>
      <c r="W84" s="59"/>
      <c r="X84" s="91" t="s">
        <v>1146</v>
      </c>
      <c r="Y84" s="105" t="s">
        <v>1147</v>
      </c>
      <c r="Z84" s="67" t="s">
        <v>162</v>
      </c>
      <c r="AA84" s="59" t="s">
        <v>1150</v>
      </c>
      <c r="AB84" s="102" t="s">
        <v>564</v>
      </c>
      <c r="AC84" s="65" t="s">
        <v>1148</v>
      </c>
      <c r="AD84" s="65" t="s">
        <v>1149</v>
      </c>
      <c r="AE84" s="65" t="s">
        <v>565</v>
      </c>
      <c r="AF84" s="65" t="s">
        <v>29</v>
      </c>
      <c r="AG84" s="65" t="s">
        <v>29</v>
      </c>
      <c r="AH84" s="65" t="s">
        <v>29</v>
      </c>
      <c r="AI84" s="60" t="s">
        <v>29</v>
      </c>
      <c r="AJ84" s="59" t="s">
        <v>29</v>
      </c>
      <c r="AK84" s="59" t="s">
        <v>29</v>
      </c>
      <c r="AL84" s="60" t="s">
        <v>29</v>
      </c>
      <c r="AM84" s="60" t="s">
        <v>29</v>
      </c>
      <c r="AN84" s="67" t="s">
        <v>28</v>
      </c>
      <c r="AO84" s="59" t="s">
        <v>28</v>
      </c>
      <c r="AP84" s="67"/>
      <c r="AQ84" s="59" t="s">
        <v>90</v>
      </c>
      <c r="AR84" s="67" t="s">
        <v>91</v>
      </c>
      <c r="AS84" s="67" t="s">
        <v>159</v>
      </c>
      <c r="AT84" s="172" t="s">
        <v>2419</v>
      </c>
      <c r="AU84" s="11">
        <v>-35</v>
      </c>
      <c r="AV84" s="11">
        <v>148</v>
      </c>
      <c r="AW84" s="59"/>
      <c r="AX84" s="277">
        <v>14.1</v>
      </c>
      <c r="AY84" s="278">
        <v>806</v>
      </c>
      <c r="AZ84" s="455">
        <f t="shared" si="5"/>
        <v>2.9063350418050908</v>
      </c>
      <c r="BA84" s="515" t="s">
        <v>160</v>
      </c>
      <c r="BB84" s="66" t="s">
        <v>2334</v>
      </c>
      <c r="BC84" s="59"/>
      <c r="BD84" s="59"/>
      <c r="BE84" s="59"/>
      <c r="BF84" s="67"/>
      <c r="BG84" s="67"/>
      <c r="BH84" s="67" t="s">
        <v>563</v>
      </c>
      <c r="BI84" s="67" t="s">
        <v>560</v>
      </c>
      <c r="BJ84" s="67" t="s">
        <v>8</v>
      </c>
      <c r="BK84" s="106" t="s">
        <v>996</v>
      </c>
      <c r="BL84" s="59"/>
      <c r="BM84" s="59"/>
      <c r="BN84" s="67"/>
      <c r="BO84" s="59"/>
      <c r="BP84" s="67" t="s">
        <v>51</v>
      </c>
      <c r="BQ84" s="71" t="s">
        <v>15</v>
      </c>
      <c r="BR84" s="67">
        <v>8.8000000000000007</v>
      </c>
      <c r="BS84" s="102" t="s">
        <v>21</v>
      </c>
      <c r="BT84" s="59" t="s">
        <v>9</v>
      </c>
      <c r="BU84" s="124">
        <v>2.57</v>
      </c>
      <c r="BV84" s="67"/>
      <c r="BW84" s="106" t="s">
        <v>26</v>
      </c>
      <c r="BX84" s="62" t="s">
        <v>27</v>
      </c>
      <c r="BY84" s="70">
        <f t="shared" si="53"/>
        <v>10.28</v>
      </c>
      <c r="BZ84" s="70">
        <f t="shared" si="52"/>
        <v>10.28</v>
      </c>
      <c r="CA84" s="102" t="s">
        <v>57</v>
      </c>
      <c r="CB84" s="102" t="s">
        <v>568</v>
      </c>
      <c r="CC84" s="59">
        <v>16</v>
      </c>
      <c r="CD84" s="59">
        <v>16</v>
      </c>
      <c r="CE84" s="125" t="s">
        <v>572</v>
      </c>
      <c r="CF84" s="78" t="s">
        <v>1584</v>
      </c>
      <c r="CG84" s="67">
        <v>14.5</v>
      </c>
      <c r="CH84" s="59" t="s">
        <v>21</v>
      </c>
      <c r="CI84" s="67">
        <v>4.84</v>
      </c>
      <c r="CJ84" s="67"/>
      <c r="CK84" s="59">
        <f t="shared" si="54"/>
        <v>19.36</v>
      </c>
      <c r="CL84" s="59">
        <f t="shared" si="39"/>
        <v>19.36</v>
      </c>
      <c r="CM84" s="122">
        <v>16</v>
      </c>
      <c r="CN84" s="122">
        <v>16</v>
      </c>
      <c r="CO84" s="67"/>
      <c r="CP84" s="67">
        <f t="shared" si="46"/>
        <v>-0.36774652756075271</v>
      </c>
      <c r="CQ84" s="67">
        <f t="shared" si="47"/>
        <v>0.97478991596638653</v>
      </c>
      <c r="CR84" s="67">
        <f t="shared" si="6"/>
        <v>-0.35847560669787659</v>
      </c>
      <c r="CS84" s="67">
        <f t="shared" si="49"/>
        <v>0.12700788688433454</v>
      </c>
      <c r="CT84" s="59">
        <v>0</v>
      </c>
      <c r="CU84" s="59">
        <v>0</v>
      </c>
      <c r="CV84" s="59" t="s">
        <v>1782</v>
      </c>
      <c r="CW84" s="59">
        <v>1</v>
      </c>
      <c r="CX84" s="65">
        <v>0</v>
      </c>
      <c r="CY84" s="102">
        <v>0</v>
      </c>
      <c r="CZ84" s="102">
        <v>2</v>
      </c>
      <c r="DA84" s="102">
        <v>0</v>
      </c>
      <c r="DB84" s="102">
        <v>0</v>
      </c>
      <c r="DC84" s="102">
        <v>0</v>
      </c>
      <c r="DD84" s="59">
        <v>0</v>
      </c>
      <c r="DE84" s="60">
        <v>0</v>
      </c>
      <c r="DF84" s="60">
        <v>0</v>
      </c>
      <c r="DG84" s="60">
        <v>0</v>
      </c>
      <c r="DH84" s="60">
        <v>0</v>
      </c>
      <c r="DI84" s="60">
        <v>0</v>
      </c>
      <c r="DJ84" s="60">
        <v>0</v>
      </c>
      <c r="DK84" s="60">
        <v>0</v>
      </c>
      <c r="DL84" s="60">
        <v>0</v>
      </c>
      <c r="DM84" s="60">
        <v>0</v>
      </c>
      <c r="DN84" s="60">
        <v>0</v>
      </c>
      <c r="DO84" s="59">
        <v>0</v>
      </c>
      <c r="DP84" s="59">
        <v>0</v>
      </c>
      <c r="DQ84" s="59">
        <v>0</v>
      </c>
      <c r="DR84" s="59">
        <v>0</v>
      </c>
      <c r="DS84" s="59">
        <v>0</v>
      </c>
      <c r="DT84" s="59">
        <v>0</v>
      </c>
      <c r="DU84" s="59">
        <v>0</v>
      </c>
      <c r="DV84" s="59">
        <v>0</v>
      </c>
      <c r="DW84" s="59">
        <v>0</v>
      </c>
      <c r="DX84" s="59">
        <v>0</v>
      </c>
      <c r="DY84" s="59">
        <v>0</v>
      </c>
      <c r="DZ84" s="59">
        <v>0</v>
      </c>
      <c r="EA84" s="59">
        <v>0</v>
      </c>
      <c r="EB84" s="59">
        <v>0</v>
      </c>
      <c r="EC84" s="59">
        <v>2</v>
      </c>
      <c r="ED84" s="59">
        <v>0</v>
      </c>
      <c r="EE84" s="59">
        <v>0</v>
      </c>
      <c r="EF84" s="59">
        <v>0</v>
      </c>
      <c r="EG84" s="59">
        <v>0</v>
      </c>
      <c r="EH84" s="59">
        <v>0</v>
      </c>
      <c r="EI84" s="59">
        <v>0</v>
      </c>
      <c r="EJ84" s="59">
        <v>0</v>
      </c>
      <c r="EK84" s="59">
        <v>0</v>
      </c>
      <c r="EL84" s="59">
        <v>0</v>
      </c>
      <c r="EM84" s="77">
        <v>2</v>
      </c>
      <c r="EN84" s="59">
        <v>0</v>
      </c>
      <c r="EO84" s="77">
        <v>2</v>
      </c>
      <c r="EP84" s="59">
        <v>3</v>
      </c>
      <c r="EQ84" s="59">
        <v>6</v>
      </c>
    </row>
    <row r="85" spans="1:147" s="58" customFormat="1" ht="15" customHeight="1" x14ac:dyDescent="0.25">
      <c r="A85" s="501" t="s">
        <v>2527</v>
      </c>
      <c r="B85" s="59">
        <v>7</v>
      </c>
      <c r="C85" s="123" t="s">
        <v>155</v>
      </c>
      <c r="D85" s="99">
        <v>2008</v>
      </c>
      <c r="E85" s="67" t="s">
        <v>156</v>
      </c>
      <c r="F85" s="67" t="s">
        <v>157</v>
      </c>
      <c r="G85" s="59">
        <v>56</v>
      </c>
      <c r="H85" s="59" t="s">
        <v>158</v>
      </c>
      <c r="I85" s="63" t="s">
        <v>50</v>
      </c>
      <c r="J85" s="59">
        <v>0</v>
      </c>
      <c r="K85" s="59" t="s">
        <v>3</v>
      </c>
      <c r="L85" s="59" t="s">
        <v>89</v>
      </c>
      <c r="M85" s="59" t="s">
        <v>1964</v>
      </c>
      <c r="N85" s="59">
        <v>4.2</v>
      </c>
      <c r="O85" s="59">
        <f t="shared" si="4"/>
        <v>0.62324929039790045</v>
      </c>
      <c r="P85" s="59" t="s">
        <v>557</v>
      </c>
      <c r="Q85" s="67"/>
      <c r="R85" s="59">
        <v>1</v>
      </c>
      <c r="S85" s="59">
        <v>21</v>
      </c>
      <c r="T85" s="59">
        <v>1</v>
      </c>
      <c r="U85" s="91"/>
      <c r="V85" s="59" t="s">
        <v>1144</v>
      </c>
      <c r="W85" s="59"/>
      <c r="X85" s="91" t="s">
        <v>1146</v>
      </c>
      <c r="Y85" s="105" t="s">
        <v>1147</v>
      </c>
      <c r="Z85" s="67" t="s">
        <v>162</v>
      </c>
      <c r="AA85" s="59" t="s">
        <v>1150</v>
      </c>
      <c r="AB85" s="102" t="s">
        <v>564</v>
      </c>
      <c r="AC85" s="65" t="s">
        <v>1148</v>
      </c>
      <c r="AD85" s="65" t="s">
        <v>1149</v>
      </c>
      <c r="AE85" s="65" t="s">
        <v>565</v>
      </c>
      <c r="AF85" s="65" t="s">
        <v>29</v>
      </c>
      <c r="AG85" s="65" t="s">
        <v>29</v>
      </c>
      <c r="AH85" s="65" t="s">
        <v>29</v>
      </c>
      <c r="AI85" s="60" t="s">
        <v>29</v>
      </c>
      <c r="AJ85" s="59" t="s">
        <v>29</v>
      </c>
      <c r="AK85" s="59" t="s">
        <v>29</v>
      </c>
      <c r="AL85" s="60" t="s">
        <v>29</v>
      </c>
      <c r="AM85" s="60" t="s">
        <v>29</v>
      </c>
      <c r="AN85" s="67" t="s">
        <v>28</v>
      </c>
      <c r="AO85" s="59" t="s">
        <v>28</v>
      </c>
      <c r="AP85" s="67"/>
      <c r="AQ85" s="59" t="s">
        <v>90</v>
      </c>
      <c r="AR85" s="67" t="s">
        <v>91</v>
      </c>
      <c r="AS85" s="67" t="s">
        <v>159</v>
      </c>
      <c r="AT85" s="172" t="s">
        <v>2420</v>
      </c>
      <c r="AU85" s="11">
        <v>-35</v>
      </c>
      <c r="AV85" s="11">
        <v>148</v>
      </c>
      <c r="AW85" s="59"/>
      <c r="AX85" s="277">
        <v>14.1</v>
      </c>
      <c r="AY85" s="278">
        <v>806</v>
      </c>
      <c r="AZ85" s="455">
        <f t="shared" si="5"/>
        <v>2.9063350418050908</v>
      </c>
      <c r="BA85" s="515" t="s">
        <v>160</v>
      </c>
      <c r="BB85" s="66" t="s">
        <v>2335</v>
      </c>
      <c r="BC85" s="59"/>
      <c r="BD85" s="59"/>
      <c r="BE85" s="59"/>
      <c r="BF85" s="67"/>
      <c r="BG85" s="67"/>
      <c r="BH85" s="67" t="s">
        <v>563</v>
      </c>
      <c r="BI85" s="67" t="s">
        <v>561</v>
      </c>
      <c r="BJ85" s="67" t="s">
        <v>8</v>
      </c>
      <c r="BK85" s="106" t="s">
        <v>996</v>
      </c>
      <c r="BL85" s="59"/>
      <c r="BM85" s="59"/>
      <c r="BN85" s="67"/>
      <c r="BO85" s="59"/>
      <c r="BP85" s="67" t="s">
        <v>51</v>
      </c>
      <c r="BQ85" s="71" t="s">
        <v>15</v>
      </c>
      <c r="BR85" s="67">
        <v>25.1</v>
      </c>
      <c r="BS85" s="102" t="s">
        <v>21</v>
      </c>
      <c r="BT85" s="59" t="s">
        <v>9</v>
      </c>
      <c r="BU85" s="124">
        <v>7.97</v>
      </c>
      <c r="BV85" s="67"/>
      <c r="BW85" s="106" t="s">
        <v>26</v>
      </c>
      <c r="BX85" s="62" t="s">
        <v>27</v>
      </c>
      <c r="BY85" s="70">
        <f t="shared" si="53"/>
        <v>36.523128288798041</v>
      </c>
      <c r="BZ85" s="70">
        <f t="shared" si="52"/>
        <v>36.523128288798041</v>
      </c>
      <c r="CA85" s="102" t="s">
        <v>57</v>
      </c>
      <c r="CB85" s="102" t="s">
        <v>567</v>
      </c>
      <c r="CC85" s="59">
        <v>21</v>
      </c>
      <c r="CD85" s="59">
        <v>21</v>
      </c>
      <c r="CE85" s="125" t="s">
        <v>572</v>
      </c>
      <c r="CF85" s="78" t="s">
        <v>1584</v>
      </c>
      <c r="CG85" s="67">
        <v>30.2</v>
      </c>
      <c r="CH85" s="59" t="s">
        <v>21</v>
      </c>
      <c r="CI85" s="67">
        <v>7.31</v>
      </c>
      <c r="CJ85" s="67"/>
      <c r="CK85" s="59">
        <f t="shared" si="54"/>
        <v>33.49862833012719</v>
      </c>
      <c r="CL85" s="59">
        <f t="shared" si="39"/>
        <v>33.49862833012719</v>
      </c>
      <c r="CM85" s="122">
        <v>21</v>
      </c>
      <c r="CN85" s="122">
        <v>21</v>
      </c>
      <c r="CO85" s="67"/>
      <c r="CP85" s="67">
        <f t="shared" si="46"/>
        <v>-0.14553331321249152</v>
      </c>
      <c r="CQ85" s="67">
        <f t="shared" si="47"/>
        <v>0.98113207547169812</v>
      </c>
      <c r="CR85" s="67">
        <f t="shared" si="6"/>
        <v>-0.14278740164244452</v>
      </c>
      <c r="CS85" s="67">
        <f t="shared" si="49"/>
        <v>9.5480812405569049E-2</v>
      </c>
      <c r="CT85" s="59">
        <v>0</v>
      </c>
      <c r="CU85" s="59">
        <v>0</v>
      </c>
      <c r="CV85" s="59" t="s">
        <v>1782</v>
      </c>
      <c r="CW85" s="59">
        <v>1</v>
      </c>
      <c r="CX85" s="65">
        <v>0</v>
      </c>
      <c r="CY85" s="102">
        <v>0</v>
      </c>
      <c r="CZ85" s="102">
        <v>2</v>
      </c>
      <c r="DA85" s="102">
        <v>0</v>
      </c>
      <c r="DB85" s="102">
        <v>0</v>
      </c>
      <c r="DC85" s="102">
        <v>0</v>
      </c>
      <c r="DD85" s="59">
        <v>0</v>
      </c>
      <c r="DE85" s="60">
        <v>0</v>
      </c>
      <c r="DF85" s="60">
        <v>0</v>
      </c>
      <c r="DG85" s="60">
        <v>0</v>
      </c>
      <c r="DH85" s="60">
        <v>0</v>
      </c>
      <c r="DI85" s="60">
        <v>0</v>
      </c>
      <c r="DJ85" s="60">
        <v>0</v>
      </c>
      <c r="DK85" s="60">
        <v>0</v>
      </c>
      <c r="DL85" s="60">
        <v>0</v>
      </c>
      <c r="DM85" s="60">
        <v>0</v>
      </c>
      <c r="DN85" s="60">
        <v>0</v>
      </c>
      <c r="DO85" s="59">
        <v>0</v>
      </c>
      <c r="DP85" s="59">
        <v>0</v>
      </c>
      <c r="DQ85" s="59">
        <v>0</v>
      </c>
      <c r="DR85" s="59">
        <v>0</v>
      </c>
      <c r="DS85" s="59">
        <v>0</v>
      </c>
      <c r="DT85" s="59">
        <v>0</v>
      </c>
      <c r="DU85" s="59">
        <v>0</v>
      </c>
      <c r="DV85" s="59">
        <v>0</v>
      </c>
      <c r="DW85" s="59">
        <v>0</v>
      </c>
      <c r="DX85" s="59">
        <v>0</v>
      </c>
      <c r="DY85" s="59">
        <v>0</v>
      </c>
      <c r="DZ85" s="59">
        <v>0</v>
      </c>
      <c r="EA85" s="59">
        <v>0</v>
      </c>
      <c r="EB85" s="59">
        <v>0</v>
      </c>
      <c r="EC85" s="59">
        <v>2</v>
      </c>
      <c r="ED85" s="59">
        <v>0</v>
      </c>
      <c r="EE85" s="59">
        <v>0</v>
      </c>
      <c r="EF85" s="59">
        <v>0</v>
      </c>
      <c r="EG85" s="59">
        <v>0</v>
      </c>
      <c r="EH85" s="59">
        <v>0</v>
      </c>
      <c r="EI85" s="59">
        <v>0</v>
      </c>
      <c r="EJ85" s="59">
        <v>0</v>
      </c>
      <c r="EK85" s="59">
        <v>0</v>
      </c>
      <c r="EL85" s="59">
        <v>0</v>
      </c>
      <c r="EM85" s="77">
        <v>2</v>
      </c>
      <c r="EN85" s="59">
        <v>0</v>
      </c>
      <c r="EO85" s="77">
        <v>2</v>
      </c>
      <c r="EP85" s="59">
        <v>3</v>
      </c>
      <c r="EQ85" s="59">
        <v>6</v>
      </c>
    </row>
    <row r="86" spans="1:147" s="58" customFormat="1" ht="15" customHeight="1" x14ac:dyDescent="0.25">
      <c r="A86" s="501" t="s">
        <v>2527</v>
      </c>
      <c r="B86" s="59">
        <v>8</v>
      </c>
      <c r="C86" s="123" t="s">
        <v>155</v>
      </c>
      <c r="D86" s="99">
        <v>2008</v>
      </c>
      <c r="E86" s="67" t="s">
        <v>156</v>
      </c>
      <c r="F86" s="67" t="s">
        <v>157</v>
      </c>
      <c r="G86" s="59">
        <v>56</v>
      </c>
      <c r="H86" s="59" t="s">
        <v>158</v>
      </c>
      <c r="I86" s="63" t="s">
        <v>50</v>
      </c>
      <c r="J86" s="59">
        <v>0</v>
      </c>
      <c r="K86" s="59" t="s">
        <v>3</v>
      </c>
      <c r="L86" s="59" t="s">
        <v>89</v>
      </c>
      <c r="M86" s="112" t="s">
        <v>1961</v>
      </c>
      <c r="N86" s="112">
        <v>4.8</v>
      </c>
      <c r="O86" s="59">
        <f t="shared" si="4"/>
        <v>0.68124123737558717</v>
      </c>
      <c r="P86" s="59" t="s">
        <v>557</v>
      </c>
      <c r="Q86" s="67"/>
      <c r="R86" s="59">
        <v>1</v>
      </c>
      <c r="S86" s="65">
        <v>18</v>
      </c>
      <c r="T86" s="59">
        <v>1</v>
      </c>
      <c r="U86" s="91"/>
      <c r="V86" s="59" t="s">
        <v>558</v>
      </c>
      <c r="W86" s="59"/>
      <c r="X86" s="91" t="s">
        <v>1146</v>
      </c>
      <c r="Y86" s="105" t="s">
        <v>1147</v>
      </c>
      <c r="Z86" s="67" t="s">
        <v>162</v>
      </c>
      <c r="AA86" s="59" t="s">
        <v>1150</v>
      </c>
      <c r="AB86" s="102" t="s">
        <v>564</v>
      </c>
      <c r="AC86" s="65" t="s">
        <v>1148</v>
      </c>
      <c r="AD86" s="65" t="s">
        <v>1149</v>
      </c>
      <c r="AE86" s="65" t="s">
        <v>565</v>
      </c>
      <c r="AF86" s="65" t="s">
        <v>29</v>
      </c>
      <c r="AG86" s="65" t="s">
        <v>29</v>
      </c>
      <c r="AH86" s="65" t="s">
        <v>29</v>
      </c>
      <c r="AI86" s="60" t="s">
        <v>29</v>
      </c>
      <c r="AJ86" s="59" t="s">
        <v>29</v>
      </c>
      <c r="AK86" s="59" t="s">
        <v>29</v>
      </c>
      <c r="AL86" s="60" t="s">
        <v>29</v>
      </c>
      <c r="AM86" s="60" t="s">
        <v>29</v>
      </c>
      <c r="AN86" s="67" t="s">
        <v>28</v>
      </c>
      <c r="AO86" s="59" t="s">
        <v>28</v>
      </c>
      <c r="AP86" s="67"/>
      <c r="AQ86" s="59" t="s">
        <v>90</v>
      </c>
      <c r="AR86" s="67" t="s">
        <v>91</v>
      </c>
      <c r="AS86" s="67" t="s">
        <v>159</v>
      </c>
      <c r="AT86" s="172" t="s">
        <v>2418</v>
      </c>
      <c r="AU86" s="11">
        <v>-35</v>
      </c>
      <c r="AV86" s="11">
        <v>148</v>
      </c>
      <c r="AW86" s="59"/>
      <c r="AX86" s="277">
        <v>14.1</v>
      </c>
      <c r="AY86" s="278">
        <v>806</v>
      </c>
      <c r="AZ86" s="455">
        <f t="shared" si="5"/>
        <v>2.9063350418050908</v>
      </c>
      <c r="BA86" s="515" t="s">
        <v>160</v>
      </c>
      <c r="BB86" s="40" t="s">
        <v>2333</v>
      </c>
      <c r="BC86" s="59"/>
      <c r="BD86" s="59"/>
      <c r="BE86" s="59"/>
      <c r="BF86" s="67"/>
      <c r="BG86" s="67"/>
      <c r="BH86" s="67" t="s">
        <v>563</v>
      </c>
      <c r="BI86" s="67" t="s">
        <v>559</v>
      </c>
      <c r="BJ86" s="67" t="s">
        <v>8</v>
      </c>
      <c r="BK86" s="106" t="s">
        <v>997</v>
      </c>
      <c r="BL86" s="59"/>
      <c r="BM86" s="59"/>
      <c r="BN86" s="67"/>
      <c r="BO86" s="59"/>
      <c r="BP86" s="67" t="s">
        <v>51</v>
      </c>
      <c r="BQ86" s="71" t="s">
        <v>15</v>
      </c>
      <c r="BR86" s="67">
        <v>0.67</v>
      </c>
      <c r="BS86" s="102" t="s">
        <v>21</v>
      </c>
      <c r="BT86" s="59" t="s">
        <v>9</v>
      </c>
      <c r="BU86" s="124">
        <v>0.56000000000000005</v>
      </c>
      <c r="BV86" s="67"/>
      <c r="BW86" s="106" t="s">
        <v>26</v>
      </c>
      <c r="BX86" s="62" t="s">
        <v>27</v>
      </c>
      <c r="BY86" s="70">
        <f t="shared" si="53"/>
        <v>2.3758787847867997</v>
      </c>
      <c r="BZ86" s="70">
        <f t="shared" si="52"/>
        <v>2.3758787847867997</v>
      </c>
      <c r="CA86" s="102" t="s">
        <v>57</v>
      </c>
      <c r="CB86" s="102" t="s">
        <v>566</v>
      </c>
      <c r="CC86" s="59">
        <v>18</v>
      </c>
      <c r="CD86" s="59">
        <v>18</v>
      </c>
      <c r="CE86" s="125" t="s">
        <v>572</v>
      </c>
      <c r="CF86" s="78" t="s">
        <v>1584</v>
      </c>
      <c r="CG86" s="67">
        <v>0</v>
      </c>
      <c r="CH86" s="59" t="s">
        <v>21</v>
      </c>
      <c r="CI86" s="67">
        <v>0</v>
      </c>
      <c r="CJ86" s="67"/>
      <c r="CK86" s="59">
        <f t="shared" si="54"/>
        <v>0</v>
      </c>
      <c r="CL86" s="59">
        <f t="shared" si="39"/>
        <v>0</v>
      </c>
      <c r="CM86" s="122">
        <v>18</v>
      </c>
      <c r="CN86" s="122">
        <v>18</v>
      </c>
      <c r="CO86" s="67"/>
      <c r="CP86" s="67">
        <f t="shared" si="46"/>
        <v>0.39880952380952384</v>
      </c>
      <c r="CQ86" s="67">
        <f t="shared" si="47"/>
        <v>0.97777777777777775</v>
      </c>
      <c r="CR86" s="67">
        <f t="shared" si="6"/>
        <v>0.38994708994708999</v>
      </c>
      <c r="CS86" s="67">
        <f t="shared" si="49"/>
        <v>0.11322303795775282</v>
      </c>
      <c r="CT86" s="59">
        <v>0</v>
      </c>
      <c r="CU86" s="59">
        <v>0</v>
      </c>
      <c r="CV86" s="59" t="s">
        <v>1782</v>
      </c>
      <c r="CW86" s="59">
        <v>1</v>
      </c>
      <c r="CX86" s="65">
        <v>0</v>
      </c>
      <c r="CY86" s="102">
        <v>0</v>
      </c>
      <c r="CZ86" s="102">
        <v>2</v>
      </c>
      <c r="DA86" s="102">
        <v>0</v>
      </c>
      <c r="DB86" s="102">
        <v>0</v>
      </c>
      <c r="DC86" s="102">
        <v>0</v>
      </c>
      <c r="DD86" s="59">
        <v>0</v>
      </c>
      <c r="DE86" s="60">
        <v>0</v>
      </c>
      <c r="DF86" s="60">
        <v>0</v>
      </c>
      <c r="DG86" s="60">
        <v>0</v>
      </c>
      <c r="DH86" s="60">
        <v>0</v>
      </c>
      <c r="DI86" s="60">
        <v>0</v>
      </c>
      <c r="DJ86" s="60">
        <v>0</v>
      </c>
      <c r="DK86" s="60">
        <v>0</v>
      </c>
      <c r="DL86" s="60">
        <v>0</v>
      </c>
      <c r="DM86" s="60">
        <v>0</v>
      </c>
      <c r="DN86" s="60">
        <v>0</v>
      </c>
      <c r="DO86" s="59">
        <v>0</v>
      </c>
      <c r="DP86" s="59">
        <v>0</v>
      </c>
      <c r="DQ86" s="59">
        <v>0</v>
      </c>
      <c r="DR86" s="59">
        <v>0</v>
      </c>
      <c r="DS86" s="59">
        <v>0</v>
      </c>
      <c r="DT86" s="59">
        <v>0</v>
      </c>
      <c r="DU86" s="59">
        <v>0</v>
      </c>
      <c r="DV86" s="59">
        <v>0</v>
      </c>
      <c r="DW86" s="59">
        <v>0</v>
      </c>
      <c r="DX86" s="59">
        <v>0</v>
      </c>
      <c r="DY86" s="59">
        <v>0</v>
      </c>
      <c r="DZ86" s="59">
        <v>0</v>
      </c>
      <c r="EA86" s="59">
        <v>0</v>
      </c>
      <c r="EB86" s="59">
        <v>0</v>
      </c>
      <c r="EC86" s="59">
        <v>2</v>
      </c>
      <c r="ED86" s="59">
        <v>0</v>
      </c>
      <c r="EE86" s="59">
        <v>0</v>
      </c>
      <c r="EF86" s="59">
        <v>0</v>
      </c>
      <c r="EG86" s="59">
        <v>0</v>
      </c>
      <c r="EH86" s="59">
        <v>0</v>
      </c>
      <c r="EI86" s="59">
        <v>0</v>
      </c>
      <c r="EJ86" s="59">
        <v>0</v>
      </c>
      <c r="EK86" s="59">
        <v>0</v>
      </c>
      <c r="EL86" s="59">
        <v>0</v>
      </c>
      <c r="EM86" s="77">
        <v>2</v>
      </c>
      <c r="EN86" s="59">
        <v>0</v>
      </c>
      <c r="EO86" s="77">
        <v>2</v>
      </c>
      <c r="EP86" s="59">
        <v>3</v>
      </c>
      <c r="EQ86" s="59">
        <v>6</v>
      </c>
    </row>
    <row r="87" spans="1:147" s="58" customFormat="1" ht="15" customHeight="1" x14ac:dyDescent="0.25">
      <c r="A87" s="501" t="s">
        <v>2527</v>
      </c>
      <c r="B87" s="59">
        <v>9</v>
      </c>
      <c r="C87" s="123" t="s">
        <v>155</v>
      </c>
      <c r="D87" s="99">
        <v>2008</v>
      </c>
      <c r="E87" s="67" t="s">
        <v>156</v>
      </c>
      <c r="F87" s="67" t="s">
        <v>157</v>
      </c>
      <c r="G87" s="59">
        <v>56</v>
      </c>
      <c r="H87" s="59" t="s">
        <v>158</v>
      </c>
      <c r="I87" s="63" t="s">
        <v>50</v>
      </c>
      <c r="J87" s="59">
        <v>0</v>
      </c>
      <c r="K87" s="59" t="s">
        <v>3</v>
      </c>
      <c r="L87" s="59" t="s">
        <v>89</v>
      </c>
      <c r="M87" s="59" t="s">
        <v>1964</v>
      </c>
      <c r="N87" s="59">
        <v>4.2</v>
      </c>
      <c r="O87" s="59">
        <f t="shared" si="4"/>
        <v>0.62324929039790045</v>
      </c>
      <c r="P87" s="59" t="s">
        <v>557</v>
      </c>
      <c r="Q87" s="67"/>
      <c r="R87" s="59">
        <v>1</v>
      </c>
      <c r="S87" s="59">
        <v>21</v>
      </c>
      <c r="T87" s="59">
        <v>1</v>
      </c>
      <c r="U87" s="91"/>
      <c r="V87" s="59" t="s">
        <v>1144</v>
      </c>
      <c r="W87" s="59"/>
      <c r="X87" s="91" t="s">
        <v>1146</v>
      </c>
      <c r="Y87" s="105" t="s">
        <v>1147</v>
      </c>
      <c r="Z87" s="67" t="s">
        <v>162</v>
      </c>
      <c r="AA87" s="59" t="s">
        <v>1150</v>
      </c>
      <c r="AB87" s="102" t="s">
        <v>564</v>
      </c>
      <c r="AC87" s="65" t="s">
        <v>1148</v>
      </c>
      <c r="AD87" s="65" t="s">
        <v>1149</v>
      </c>
      <c r="AE87" s="65" t="s">
        <v>565</v>
      </c>
      <c r="AF87" s="65" t="s">
        <v>29</v>
      </c>
      <c r="AG87" s="65" t="s">
        <v>29</v>
      </c>
      <c r="AH87" s="65" t="s">
        <v>29</v>
      </c>
      <c r="AI87" s="60" t="s">
        <v>29</v>
      </c>
      <c r="AJ87" s="59" t="s">
        <v>29</v>
      </c>
      <c r="AK87" s="59" t="s">
        <v>29</v>
      </c>
      <c r="AL87" s="60" t="s">
        <v>29</v>
      </c>
      <c r="AM87" s="60" t="s">
        <v>29</v>
      </c>
      <c r="AN87" s="67" t="s">
        <v>28</v>
      </c>
      <c r="AO87" s="59" t="s">
        <v>28</v>
      </c>
      <c r="AP87" s="67"/>
      <c r="AQ87" s="59" t="s">
        <v>90</v>
      </c>
      <c r="AR87" s="67" t="s">
        <v>91</v>
      </c>
      <c r="AS87" s="67" t="s">
        <v>159</v>
      </c>
      <c r="AT87" s="172" t="s">
        <v>2420</v>
      </c>
      <c r="AU87" s="11">
        <v>-35</v>
      </c>
      <c r="AV87" s="11">
        <v>148</v>
      </c>
      <c r="AW87" s="59"/>
      <c r="AX87" s="277">
        <v>14.1</v>
      </c>
      <c r="AY87" s="278">
        <v>806</v>
      </c>
      <c r="AZ87" s="455">
        <f t="shared" si="5"/>
        <v>2.9063350418050908</v>
      </c>
      <c r="BA87" s="515" t="s">
        <v>160</v>
      </c>
      <c r="BB87" s="66" t="s">
        <v>2335</v>
      </c>
      <c r="BC87" s="59"/>
      <c r="BD87" s="59"/>
      <c r="BE87" s="59"/>
      <c r="BF87" s="67"/>
      <c r="BG87" s="67"/>
      <c r="BH87" s="67" t="s">
        <v>563</v>
      </c>
      <c r="BI87" s="67" t="s">
        <v>561</v>
      </c>
      <c r="BJ87" s="67" t="s">
        <v>8</v>
      </c>
      <c r="BK87" s="106" t="s">
        <v>997</v>
      </c>
      <c r="BL87" s="59"/>
      <c r="BM87" s="59"/>
      <c r="BN87" s="67"/>
      <c r="BO87" s="59"/>
      <c r="BP87" s="67" t="s">
        <v>51</v>
      </c>
      <c r="BQ87" s="71" t="s">
        <v>15</v>
      </c>
      <c r="BR87" s="67">
        <v>1.9</v>
      </c>
      <c r="BS87" s="102" t="s">
        <v>21</v>
      </c>
      <c r="BT87" s="59" t="s">
        <v>9</v>
      </c>
      <c r="BU87" s="124">
        <v>0.76</v>
      </c>
      <c r="BV87" s="67"/>
      <c r="BW87" s="106" t="s">
        <v>26</v>
      </c>
      <c r="BX87" s="62" t="s">
        <v>27</v>
      </c>
      <c r="BY87" s="70">
        <f t="shared" si="53"/>
        <v>3.4827575281664385</v>
      </c>
      <c r="BZ87" s="70">
        <f t="shared" si="52"/>
        <v>3.4827575281664385</v>
      </c>
      <c r="CA87" s="102" t="s">
        <v>57</v>
      </c>
      <c r="CB87" s="102" t="s">
        <v>567</v>
      </c>
      <c r="CC87" s="59">
        <v>21</v>
      </c>
      <c r="CD87" s="59">
        <v>21</v>
      </c>
      <c r="CE87" s="125" t="s">
        <v>572</v>
      </c>
      <c r="CF87" s="78" t="s">
        <v>1584</v>
      </c>
      <c r="CG87" s="67">
        <v>3.8</v>
      </c>
      <c r="CH87" s="59" t="s">
        <v>21</v>
      </c>
      <c r="CI87" s="67">
        <v>2.13</v>
      </c>
      <c r="CJ87" s="67"/>
      <c r="CK87" s="59">
        <f t="shared" si="54"/>
        <v>9.760886230255938</v>
      </c>
      <c r="CL87" s="59">
        <f t="shared" si="39"/>
        <v>9.760886230255938</v>
      </c>
      <c r="CM87" s="122">
        <v>21</v>
      </c>
      <c r="CN87" s="122">
        <v>21</v>
      </c>
      <c r="CO87" s="67"/>
      <c r="CP87" s="67">
        <f t="shared" si="46"/>
        <v>-0.2592730400542228</v>
      </c>
      <c r="CQ87" s="67">
        <f t="shared" si="47"/>
        <v>0.98113207547169812</v>
      </c>
      <c r="CR87" s="67">
        <f t="shared" si="6"/>
        <v>-0.25438109590225633</v>
      </c>
      <c r="CS87" s="67">
        <f t="shared" si="49"/>
        <v>9.6008449308957536E-2</v>
      </c>
      <c r="CT87" s="59">
        <v>0</v>
      </c>
      <c r="CU87" s="59">
        <v>0</v>
      </c>
      <c r="CV87" s="59" t="s">
        <v>1782</v>
      </c>
      <c r="CW87" s="59">
        <v>1</v>
      </c>
      <c r="CX87" s="65">
        <v>0</v>
      </c>
      <c r="CY87" s="102">
        <v>0</v>
      </c>
      <c r="CZ87" s="102">
        <v>2</v>
      </c>
      <c r="DA87" s="102">
        <v>0</v>
      </c>
      <c r="DB87" s="102">
        <v>0</v>
      </c>
      <c r="DC87" s="102">
        <v>0</v>
      </c>
      <c r="DD87" s="59">
        <v>0</v>
      </c>
      <c r="DE87" s="60">
        <v>0</v>
      </c>
      <c r="DF87" s="60">
        <v>0</v>
      </c>
      <c r="DG87" s="60">
        <v>0</v>
      </c>
      <c r="DH87" s="60">
        <v>0</v>
      </c>
      <c r="DI87" s="60">
        <v>0</v>
      </c>
      <c r="DJ87" s="60">
        <v>0</v>
      </c>
      <c r="DK87" s="60">
        <v>0</v>
      </c>
      <c r="DL87" s="60">
        <v>0</v>
      </c>
      <c r="DM87" s="60">
        <v>0</v>
      </c>
      <c r="DN87" s="60">
        <v>0</v>
      </c>
      <c r="DO87" s="59">
        <v>0</v>
      </c>
      <c r="DP87" s="59">
        <v>0</v>
      </c>
      <c r="DQ87" s="59">
        <v>0</v>
      </c>
      <c r="DR87" s="59">
        <v>0</v>
      </c>
      <c r="DS87" s="59">
        <v>0</v>
      </c>
      <c r="DT87" s="59">
        <v>0</v>
      </c>
      <c r="DU87" s="59">
        <v>0</v>
      </c>
      <c r="DV87" s="59">
        <v>0</v>
      </c>
      <c r="DW87" s="59">
        <v>0</v>
      </c>
      <c r="DX87" s="59">
        <v>0</v>
      </c>
      <c r="DY87" s="59">
        <v>0</v>
      </c>
      <c r="DZ87" s="59">
        <v>0</v>
      </c>
      <c r="EA87" s="59">
        <v>0</v>
      </c>
      <c r="EB87" s="59">
        <v>0</v>
      </c>
      <c r="EC87" s="59">
        <v>2</v>
      </c>
      <c r="ED87" s="59">
        <v>0</v>
      </c>
      <c r="EE87" s="59">
        <v>0</v>
      </c>
      <c r="EF87" s="59">
        <v>0</v>
      </c>
      <c r="EG87" s="59">
        <v>0</v>
      </c>
      <c r="EH87" s="59">
        <v>0</v>
      </c>
      <c r="EI87" s="59">
        <v>0</v>
      </c>
      <c r="EJ87" s="59">
        <v>0</v>
      </c>
      <c r="EK87" s="59">
        <v>0</v>
      </c>
      <c r="EL87" s="59">
        <v>0</v>
      </c>
      <c r="EM87" s="77">
        <v>2</v>
      </c>
      <c r="EN87" s="59">
        <v>0</v>
      </c>
      <c r="EO87" s="77">
        <v>2</v>
      </c>
      <c r="EP87" s="59">
        <v>3</v>
      </c>
      <c r="EQ87" s="59">
        <v>6</v>
      </c>
    </row>
    <row r="88" spans="1:147" s="58" customFormat="1" ht="15" customHeight="1" x14ac:dyDescent="0.25">
      <c r="A88" s="501" t="s">
        <v>2527</v>
      </c>
      <c r="B88" s="59">
        <v>10</v>
      </c>
      <c r="C88" s="123" t="s">
        <v>155</v>
      </c>
      <c r="D88" s="99">
        <v>2008</v>
      </c>
      <c r="E88" s="67" t="s">
        <v>156</v>
      </c>
      <c r="F88" s="67" t="s">
        <v>157</v>
      </c>
      <c r="G88" s="59">
        <v>56</v>
      </c>
      <c r="H88" s="59" t="s">
        <v>158</v>
      </c>
      <c r="I88" s="63" t="s">
        <v>50</v>
      </c>
      <c r="J88" s="59">
        <v>0</v>
      </c>
      <c r="K88" s="59" t="s">
        <v>3</v>
      </c>
      <c r="L88" s="59" t="s">
        <v>89</v>
      </c>
      <c r="M88" s="59" t="s">
        <v>1968</v>
      </c>
      <c r="N88" s="59">
        <v>5.8</v>
      </c>
      <c r="O88" s="59">
        <f t="shared" si="4"/>
        <v>0.76342799356293722</v>
      </c>
      <c r="P88" s="59" t="s">
        <v>557</v>
      </c>
      <c r="Q88" s="67"/>
      <c r="R88" s="59">
        <v>1</v>
      </c>
      <c r="S88" s="59">
        <v>4</v>
      </c>
      <c r="T88" s="59">
        <v>1</v>
      </c>
      <c r="U88" s="91"/>
      <c r="V88" s="59" t="s">
        <v>1145</v>
      </c>
      <c r="W88" s="59"/>
      <c r="X88" s="91" t="s">
        <v>1146</v>
      </c>
      <c r="Y88" s="105" t="s">
        <v>1147</v>
      </c>
      <c r="Z88" s="67" t="s">
        <v>162</v>
      </c>
      <c r="AA88" s="59" t="s">
        <v>1150</v>
      </c>
      <c r="AB88" s="102" t="s">
        <v>564</v>
      </c>
      <c r="AC88" s="65" t="s">
        <v>1148</v>
      </c>
      <c r="AD88" s="65" t="s">
        <v>1149</v>
      </c>
      <c r="AE88" s="65" t="s">
        <v>565</v>
      </c>
      <c r="AF88" s="65" t="s">
        <v>29</v>
      </c>
      <c r="AG88" s="65" t="s">
        <v>29</v>
      </c>
      <c r="AH88" s="65" t="s">
        <v>29</v>
      </c>
      <c r="AI88" s="60" t="s">
        <v>29</v>
      </c>
      <c r="AJ88" s="59" t="s">
        <v>29</v>
      </c>
      <c r="AK88" s="59" t="s">
        <v>29</v>
      </c>
      <c r="AL88" s="60" t="s">
        <v>29</v>
      </c>
      <c r="AM88" s="60" t="s">
        <v>29</v>
      </c>
      <c r="AN88" s="67" t="s">
        <v>28</v>
      </c>
      <c r="AO88" s="59" t="s">
        <v>28</v>
      </c>
      <c r="AP88" s="67"/>
      <c r="AQ88" s="59" t="s">
        <v>90</v>
      </c>
      <c r="AR88" s="67" t="s">
        <v>91</v>
      </c>
      <c r="AS88" s="67" t="s">
        <v>159</v>
      </c>
      <c r="AT88" s="172" t="s">
        <v>2421</v>
      </c>
      <c r="AU88" s="11">
        <v>-35</v>
      </c>
      <c r="AV88" s="11">
        <v>148</v>
      </c>
      <c r="AW88" s="59"/>
      <c r="AX88" s="277">
        <v>14.1</v>
      </c>
      <c r="AY88" s="278">
        <v>806</v>
      </c>
      <c r="AZ88" s="455">
        <f t="shared" si="5"/>
        <v>2.9063350418050908</v>
      </c>
      <c r="BA88" s="515" t="s">
        <v>160</v>
      </c>
      <c r="BB88" s="40" t="s">
        <v>161</v>
      </c>
      <c r="BC88" s="59"/>
      <c r="BD88" s="59"/>
      <c r="BE88" s="59"/>
      <c r="BF88" s="67"/>
      <c r="BG88" s="67"/>
      <c r="BH88" s="67" t="s">
        <v>563</v>
      </c>
      <c r="BI88" s="67" t="s">
        <v>562</v>
      </c>
      <c r="BJ88" s="67" t="s">
        <v>8</v>
      </c>
      <c r="BK88" s="106" t="s">
        <v>997</v>
      </c>
      <c r="BL88" s="59"/>
      <c r="BM88" s="59"/>
      <c r="BN88" s="67"/>
      <c r="BO88" s="59"/>
      <c r="BP88" s="67" t="s">
        <v>51</v>
      </c>
      <c r="BQ88" s="71" t="s">
        <v>15</v>
      </c>
      <c r="BR88" s="67">
        <v>2</v>
      </c>
      <c r="BS88" s="102" t="s">
        <v>21</v>
      </c>
      <c r="BT88" s="59" t="s">
        <v>9</v>
      </c>
      <c r="BU88" s="124">
        <v>0</v>
      </c>
      <c r="BV88" s="67"/>
      <c r="BW88" s="106" t="s">
        <v>26</v>
      </c>
      <c r="BX88" s="62" t="s">
        <v>27</v>
      </c>
      <c r="BY88" s="70">
        <f t="shared" si="53"/>
        <v>0</v>
      </c>
      <c r="BZ88" s="70">
        <f t="shared" si="52"/>
        <v>0</v>
      </c>
      <c r="CA88" s="102" t="s">
        <v>57</v>
      </c>
      <c r="CB88" s="102" t="s">
        <v>569</v>
      </c>
      <c r="CC88" s="59">
        <v>4</v>
      </c>
      <c r="CD88" s="59">
        <v>4</v>
      </c>
      <c r="CE88" s="125" t="s">
        <v>572</v>
      </c>
      <c r="CF88" s="78" t="s">
        <v>1584</v>
      </c>
      <c r="CG88" s="67">
        <v>1</v>
      </c>
      <c r="CH88" s="59" t="s">
        <v>21</v>
      </c>
      <c r="CI88" s="67">
        <v>0.57999999999999996</v>
      </c>
      <c r="CJ88" s="67"/>
      <c r="CK88" s="59">
        <f t="shared" si="54"/>
        <v>1.1599999999999999</v>
      </c>
      <c r="CL88" s="59">
        <f t="shared" si="39"/>
        <v>1.1599999999999999</v>
      </c>
      <c r="CM88" s="122">
        <v>4</v>
      </c>
      <c r="CN88" s="122">
        <v>4</v>
      </c>
      <c r="CO88" s="67"/>
      <c r="CP88" s="67">
        <f t="shared" si="46"/>
        <v>1.2191496227354268</v>
      </c>
      <c r="CQ88" s="67">
        <f t="shared" si="47"/>
        <v>0.86956521739130432</v>
      </c>
      <c r="CR88" s="67">
        <f t="shared" si="6"/>
        <v>1.0601301067264581</v>
      </c>
      <c r="CS88" s="67">
        <f t="shared" si="49"/>
        <v>0.57024224019924075</v>
      </c>
      <c r="CT88" s="59">
        <v>0</v>
      </c>
      <c r="CU88" s="59">
        <v>0</v>
      </c>
      <c r="CV88" s="59" t="s">
        <v>1782</v>
      </c>
      <c r="CW88" s="59">
        <v>1</v>
      </c>
      <c r="CX88" s="65">
        <v>0</v>
      </c>
      <c r="CY88" s="102">
        <v>0</v>
      </c>
      <c r="CZ88" s="102">
        <v>2</v>
      </c>
      <c r="DA88" s="102">
        <v>0</v>
      </c>
      <c r="DB88" s="102">
        <v>0</v>
      </c>
      <c r="DC88" s="102">
        <v>0</v>
      </c>
      <c r="DD88" s="59">
        <v>0</v>
      </c>
      <c r="DE88" s="60">
        <v>0</v>
      </c>
      <c r="DF88" s="60">
        <v>0</v>
      </c>
      <c r="DG88" s="60">
        <v>0</v>
      </c>
      <c r="DH88" s="60">
        <v>0</v>
      </c>
      <c r="DI88" s="60">
        <v>0</v>
      </c>
      <c r="DJ88" s="60">
        <v>0</v>
      </c>
      <c r="DK88" s="60">
        <v>0</v>
      </c>
      <c r="DL88" s="60">
        <v>0</v>
      </c>
      <c r="DM88" s="60">
        <v>0</v>
      </c>
      <c r="DN88" s="60">
        <v>0</v>
      </c>
      <c r="DO88" s="59">
        <v>0</v>
      </c>
      <c r="DP88" s="59">
        <v>0</v>
      </c>
      <c r="DQ88" s="59">
        <v>0</v>
      </c>
      <c r="DR88" s="59">
        <v>0</v>
      </c>
      <c r="DS88" s="59">
        <v>0</v>
      </c>
      <c r="DT88" s="59">
        <v>0</v>
      </c>
      <c r="DU88" s="59">
        <v>0</v>
      </c>
      <c r="DV88" s="59">
        <v>0</v>
      </c>
      <c r="DW88" s="59">
        <v>0</v>
      </c>
      <c r="DX88" s="59">
        <v>0</v>
      </c>
      <c r="DY88" s="59">
        <v>0</v>
      </c>
      <c r="DZ88" s="59">
        <v>0</v>
      </c>
      <c r="EA88" s="59">
        <v>0</v>
      </c>
      <c r="EB88" s="59">
        <v>0</v>
      </c>
      <c r="EC88" s="59">
        <v>2</v>
      </c>
      <c r="ED88" s="59">
        <v>0</v>
      </c>
      <c r="EE88" s="59">
        <v>0</v>
      </c>
      <c r="EF88" s="59">
        <v>0</v>
      </c>
      <c r="EG88" s="59">
        <v>0</v>
      </c>
      <c r="EH88" s="59">
        <v>0</v>
      </c>
      <c r="EI88" s="59">
        <v>0</v>
      </c>
      <c r="EJ88" s="59">
        <v>0</v>
      </c>
      <c r="EK88" s="59">
        <v>0</v>
      </c>
      <c r="EL88" s="59">
        <v>0</v>
      </c>
      <c r="EM88" s="77">
        <v>2</v>
      </c>
      <c r="EN88" s="59">
        <v>0</v>
      </c>
      <c r="EO88" s="77">
        <v>2</v>
      </c>
      <c r="EP88" s="59">
        <v>3</v>
      </c>
      <c r="EQ88" s="59">
        <v>6</v>
      </c>
    </row>
    <row r="89" spans="1:147" s="206" customFormat="1" ht="15" customHeight="1" x14ac:dyDescent="0.25">
      <c r="A89" s="501" t="s">
        <v>2527</v>
      </c>
      <c r="B89" s="201" t="s">
        <v>1935</v>
      </c>
      <c r="C89" s="205" t="s">
        <v>155</v>
      </c>
      <c r="D89" s="209">
        <v>2008</v>
      </c>
      <c r="E89" s="205" t="s">
        <v>156</v>
      </c>
      <c r="F89" s="205" t="s">
        <v>157</v>
      </c>
      <c r="G89" s="222">
        <v>56</v>
      </c>
      <c r="H89" s="222" t="s">
        <v>158</v>
      </c>
      <c r="I89" s="205" t="s">
        <v>50</v>
      </c>
      <c r="J89" s="201">
        <v>0</v>
      </c>
      <c r="K89" s="222" t="s">
        <v>3</v>
      </c>
      <c r="L89" s="222" t="s">
        <v>89</v>
      </c>
      <c r="M89" s="204" t="s">
        <v>1961</v>
      </c>
      <c r="N89" s="204">
        <v>4.8</v>
      </c>
      <c r="O89" s="201">
        <f t="shared" si="4"/>
        <v>0.68124123737558717</v>
      </c>
      <c r="P89" s="201" t="s">
        <v>557</v>
      </c>
      <c r="Q89" s="200"/>
      <c r="R89" s="222">
        <v>1</v>
      </c>
      <c r="S89" s="193">
        <v>18</v>
      </c>
      <c r="T89" s="201">
        <v>1</v>
      </c>
      <c r="U89" s="220"/>
      <c r="V89" s="201" t="s">
        <v>558</v>
      </c>
      <c r="W89" s="201"/>
      <c r="X89" s="220" t="s">
        <v>1146</v>
      </c>
      <c r="Y89" s="224" t="s">
        <v>1147</v>
      </c>
      <c r="Z89" s="205" t="s">
        <v>162</v>
      </c>
      <c r="AA89" s="201" t="s">
        <v>1150</v>
      </c>
      <c r="AB89" s="193" t="s">
        <v>564</v>
      </c>
      <c r="AC89" s="193" t="s">
        <v>1148</v>
      </c>
      <c r="AD89" s="193" t="s">
        <v>1149</v>
      </c>
      <c r="AE89" s="193" t="s">
        <v>565</v>
      </c>
      <c r="AF89" s="193" t="s">
        <v>29</v>
      </c>
      <c r="AG89" s="193" t="s">
        <v>29</v>
      </c>
      <c r="AH89" s="193" t="s">
        <v>29</v>
      </c>
      <c r="AI89" s="202" t="s">
        <v>29</v>
      </c>
      <c r="AJ89" s="201" t="s">
        <v>29</v>
      </c>
      <c r="AK89" s="201" t="s">
        <v>29</v>
      </c>
      <c r="AL89" s="202" t="s">
        <v>29</v>
      </c>
      <c r="AM89" s="202" t="s">
        <v>29</v>
      </c>
      <c r="AN89" s="205" t="s">
        <v>28</v>
      </c>
      <c r="AO89" s="222" t="s">
        <v>28</v>
      </c>
      <c r="AP89" s="200"/>
      <c r="AQ89" s="193" t="s">
        <v>90</v>
      </c>
      <c r="AR89" s="227" t="s">
        <v>91</v>
      </c>
      <c r="AS89" s="227" t="s">
        <v>159</v>
      </c>
      <c r="AT89" s="212" t="s">
        <v>2418</v>
      </c>
      <c r="AU89" s="271">
        <v>-35</v>
      </c>
      <c r="AV89" s="271">
        <v>148</v>
      </c>
      <c r="AW89" s="194"/>
      <c r="AX89" s="279">
        <v>14.1</v>
      </c>
      <c r="AY89" s="280">
        <v>806</v>
      </c>
      <c r="AZ89" s="489">
        <f t="shared" si="5"/>
        <v>2.9063350418050908</v>
      </c>
      <c r="BA89" s="516" t="s">
        <v>160</v>
      </c>
      <c r="BB89" s="263" t="s">
        <v>2333</v>
      </c>
      <c r="BC89" s="194"/>
      <c r="BD89" s="201"/>
      <c r="BE89" s="201"/>
      <c r="BF89" s="200"/>
      <c r="BG89" s="203"/>
      <c r="BH89" s="200" t="s">
        <v>563</v>
      </c>
      <c r="BI89" s="200" t="s">
        <v>559</v>
      </c>
      <c r="BJ89" s="200" t="s">
        <v>8</v>
      </c>
      <c r="BK89" s="196" t="s">
        <v>1934</v>
      </c>
      <c r="BL89" s="201"/>
      <c r="BM89" s="201"/>
      <c r="BN89" s="200"/>
      <c r="BO89" s="201"/>
      <c r="BP89" s="206" t="s">
        <v>51</v>
      </c>
      <c r="BQ89" s="264" t="s">
        <v>15</v>
      </c>
      <c r="BR89" s="200">
        <v>60.85</v>
      </c>
      <c r="BS89" s="193" t="s">
        <v>21</v>
      </c>
      <c r="BT89" s="201" t="s">
        <v>9</v>
      </c>
      <c r="BU89" s="200"/>
      <c r="BV89" s="200"/>
      <c r="BW89" s="196" t="s">
        <v>26</v>
      </c>
      <c r="BX89" s="222" t="s">
        <v>27</v>
      </c>
      <c r="BY89" s="208">
        <v>35.348199388370546</v>
      </c>
      <c r="BZ89" s="208">
        <f t="shared" si="52"/>
        <v>35.348199388370546</v>
      </c>
      <c r="CA89" s="193" t="s">
        <v>57</v>
      </c>
      <c r="CB89" s="193" t="s">
        <v>566</v>
      </c>
      <c r="CC89" s="201">
        <v>18</v>
      </c>
      <c r="CD89" s="201">
        <v>18</v>
      </c>
      <c r="CE89" s="265" t="s">
        <v>572</v>
      </c>
      <c r="CF89" s="195" t="s">
        <v>1584</v>
      </c>
      <c r="CG89" s="200">
        <v>69.099999999999994</v>
      </c>
      <c r="CH89" s="201" t="s">
        <v>21</v>
      </c>
      <c r="CI89" s="200"/>
      <c r="CJ89" s="200"/>
      <c r="CK89" s="208">
        <v>41.316132442424951</v>
      </c>
      <c r="CL89" s="201">
        <f t="shared" si="39"/>
        <v>41.316132442424951</v>
      </c>
      <c r="CM89" s="252">
        <v>18</v>
      </c>
      <c r="CN89" s="252">
        <v>18</v>
      </c>
      <c r="CO89" s="200"/>
      <c r="CP89" s="206">
        <f t="shared" si="46"/>
        <v>-0.21457478333154592</v>
      </c>
      <c r="CQ89" s="206">
        <f t="shared" si="47"/>
        <v>0.97777777777777775</v>
      </c>
      <c r="CR89" s="206">
        <f t="shared" si="6"/>
        <v>-0.20980645481306712</v>
      </c>
      <c r="CS89" s="206">
        <f t="shared" si="49"/>
        <v>0.11172248261779483</v>
      </c>
      <c r="CT89" s="201">
        <v>0</v>
      </c>
      <c r="CU89" s="201">
        <v>0</v>
      </c>
      <c r="CV89" s="201" t="s">
        <v>1782</v>
      </c>
      <c r="CW89" s="201">
        <v>2</v>
      </c>
      <c r="CX89" s="193">
        <v>0</v>
      </c>
      <c r="CY89" s="191">
        <v>0</v>
      </c>
      <c r="CZ89" s="191">
        <v>2</v>
      </c>
      <c r="DA89" s="191">
        <v>0</v>
      </c>
      <c r="DB89" s="191">
        <v>0</v>
      </c>
      <c r="DC89" s="191">
        <v>0</v>
      </c>
      <c r="DD89" s="201">
        <v>0</v>
      </c>
      <c r="DE89" s="202">
        <v>0</v>
      </c>
      <c r="DF89" s="202">
        <v>0</v>
      </c>
      <c r="DG89" s="202">
        <v>0</v>
      </c>
      <c r="DH89" s="202">
        <v>0</v>
      </c>
      <c r="DI89" s="202">
        <v>1</v>
      </c>
      <c r="DJ89" s="202">
        <v>0</v>
      </c>
      <c r="DK89" s="202">
        <v>0</v>
      </c>
      <c r="DL89" s="202">
        <v>0</v>
      </c>
      <c r="DM89" s="202">
        <v>0</v>
      </c>
      <c r="DN89" s="202">
        <v>0</v>
      </c>
      <c r="DO89" s="201">
        <v>0</v>
      </c>
      <c r="DP89" s="201">
        <v>0</v>
      </c>
      <c r="DQ89" s="201">
        <v>0</v>
      </c>
      <c r="DR89" s="201">
        <v>0</v>
      </c>
      <c r="DS89" s="201">
        <v>0</v>
      </c>
      <c r="DT89" s="201">
        <v>0</v>
      </c>
      <c r="DU89" s="201">
        <v>0</v>
      </c>
      <c r="DV89" s="201">
        <v>0</v>
      </c>
      <c r="DW89" s="201">
        <v>0</v>
      </c>
      <c r="DX89" s="201">
        <v>0</v>
      </c>
      <c r="DY89" s="201">
        <v>0</v>
      </c>
      <c r="DZ89" s="201">
        <v>0</v>
      </c>
      <c r="EA89" s="201">
        <v>0</v>
      </c>
      <c r="EB89" s="202">
        <v>0</v>
      </c>
      <c r="EC89" s="201">
        <v>0</v>
      </c>
      <c r="ED89" s="201">
        <v>0</v>
      </c>
      <c r="EE89" s="201">
        <v>0</v>
      </c>
      <c r="EF89" s="201">
        <v>0</v>
      </c>
      <c r="EG89" s="201">
        <v>0</v>
      </c>
      <c r="EH89" s="201">
        <v>0</v>
      </c>
      <c r="EI89" s="201">
        <v>0</v>
      </c>
      <c r="EJ89" s="201">
        <v>0</v>
      </c>
      <c r="EK89" s="201">
        <v>0</v>
      </c>
      <c r="EL89" s="201">
        <v>0</v>
      </c>
      <c r="EM89" s="194">
        <v>2</v>
      </c>
      <c r="EN89" s="201">
        <v>0</v>
      </c>
      <c r="EO89" s="194">
        <v>2</v>
      </c>
      <c r="EP89" s="201">
        <v>3</v>
      </c>
      <c r="EQ89" s="201">
        <v>6</v>
      </c>
    </row>
    <row r="90" spans="1:147" s="206" customFormat="1" ht="15" customHeight="1" x14ac:dyDescent="0.25">
      <c r="A90" s="501" t="s">
        <v>2527</v>
      </c>
      <c r="B90" s="201" t="s">
        <v>1936</v>
      </c>
      <c r="C90" s="205" t="s">
        <v>155</v>
      </c>
      <c r="D90" s="209">
        <v>2008</v>
      </c>
      <c r="E90" s="200" t="s">
        <v>156</v>
      </c>
      <c r="F90" s="200" t="s">
        <v>157</v>
      </c>
      <c r="G90" s="201">
        <v>56</v>
      </c>
      <c r="H90" s="201" t="s">
        <v>158</v>
      </c>
      <c r="I90" s="205" t="s">
        <v>50</v>
      </c>
      <c r="J90" s="201">
        <v>0</v>
      </c>
      <c r="K90" s="201" t="s">
        <v>3</v>
      </c>
      <c r="L90" s="201" t="s">
        <v>89</v>
      </c>
      <c r="M90" s="212" t="s">
        <v>1960</v>
      </c>
      <c r="N90" s="201">
        <v>4.4000000000000004</v>
      </c>
      <c r="O90" s="201">
        <f t="shared" si="4"/>
        <v>0.64345267648618742</v>
      </c>
      <c r="P90" s="201" t="s">
        <v>557</v>
      </c>
      <c r="Q90" s="200"/>
      <c r="R90" s="201">
        <v>1</v>
      </c>
      <c r="S90" s="201">
        <v>16</v>
      </c>
      <c r="T90" s="201">
        <v>1</v>
      </c>
      <c r="U90" s="220"/>
      <c r="V90" s="201" t="s">
        <v>1143</v>
      </c>
      <c r="W90" s="201"/>
      <c r="X90" s="220" t="s">
        <v>1146</v>
      </c>
      <c r="Y90" s="224" t="s">
        <v>1147</v>
      </c>
      <c r="Z90" s="200" t="s">
        <v>162</v>
      </c>
      <c r="AA90" s="201" t="s">
        <v>1150</v>
      </c>
      <c r="AB90" s="193" t="s">
        <v>564</v>
      </c>
      <c r="AC90" s="193" t="s">
        <v>1148</v>
      </c>
      <c r="AD90" s="193" t="s">
        <v>1149</v>
      </c>
      <c r="AE90" s="193" t="s">
        <v>565</v>
      </c>
      <c r="AF90" s="193" t="s">
        <v>29</v>
      </c>
      <c r="AG90" s="193" t="s">
        <v>29</v>
      </c>
      <c r="AH90" s="193" t="s">
        <v>29</v>
      </c>
      <c r="AI90" s="202" t="s">
        <v>29</v>
      </c>
      <c r="AJ90" s="201" t="s">
        <v>29</v>
      </c>
      <c r="AK90" s="201" t="s">
        <v>29</v>
      </c>
      <c r="AL90" s="202" t="s">
        <v>29</v>
      </c>
      <c r="AM90" s="202" t="s">
        <v>29</v>
      </c>
      <c r="AN90" s="200" t="s">
        <v>28</v>
      </c>
      <c r="AO90" s="201" t="s">
        <v>28</v>
      </c>
      <c r="AP90" s="200"/>
      <c r="AQ90" s="201" t="s">
        <v>90</v>
      </c>
      <c r="AR90" s="200" t="s">
        <v>91</v>
      </c>
      <c r="AS90" s="200" t="s">
        <v>159</v>
      </c>
      <c r="AT90" s="212" t="s">
        <v>2419</v>
      </c>
      <c r="AU90" s="271">
        <v>-35</v>
      </c>
      <c r="AV90" s="271">
        <v>148</v>
      </c>
      <c r="AW90" s="201"/>
      <c r="AX90" s="279">
        <v>14.1</v>
      </c>
      <c r="AY90" s="280">
        <v>806</v>
      </c>
      <c r="AZ90" s="489">
        <f t="shared" si="5"/>
        <v>2.9063350418050908</v>
      </c>
      <c r="BA90" s="518" t="s">
        <v>160</v>
      </c>
      <c r="BB90" s="207" t="s">
        <v>2334</v>
      </c>
      <c r="BC90" s="201"/>
      <c r="BD90" s="201"/>
      <c r="BE90" s="201"/>
      <c r="BF90" s="200"/>
      <c r="BG90" s="200"/>
      <c r="BH90" s="200" t="s">
        <v>563</v>
      </c>
      <c r="BI90" s="200" t="s">
        <v>560</v>
      </c>
      <c r="BJ90" s="200" t="s">
        <v>8</v>
      </c>
      <c r="BK90" s="196" t="s">
        <v>1934</v>
      </c>
      <c r="BL90" s="201"/>
      <c r="BM90" s="201"/>
      <c r="BN90" s="200"/>
      <c r="BO90" s="201"/>
      <c r="BP90" s="206" t="s">
        <v>51</v>
      </c>
      <c r="BQ90" s="264" t="s">
        <v>15</v>
      </c>
      <c r="BR90" s="200">
        <v>17.8</v>
      </c>
      <c r="BS90" s="193" t="s">
        <v>21</v>
      </c>
      <c r="BT90" s="201" t="s">
        <v>9</v>
      </c>
      <c r="BU90" s="262"/>
      <c r="BV90" s="200"/>
      <c r="BW90" s="196" t="s">
        <v>26</v>
      </c>
      <c r="BX90" s="222" t="s">
        <v>27</v>
      </c>
      <c r="BY90" s="208">
        <v>15.291200083708276</v>
      </c>
      <c r="BZ90" s="208">
        <f t="shared" si="52"/>
        <v>15.291200083708276</v>
      </c>
      <c r="CA90" s="193" t="s">
        <v>57</v>
      </c>
      <c r="CB90" s="193" t="s">
        <v>568</v>
      </c>
      <c r="CC90" s="201">
        <v>16</v>
      </c>
      <c r="CD90" s="201">
        <v>16</v>
      </c>
      <c r="CE90" s="265" t="s">
        <v>572</v>
      </c>
      <c r="CF90" s="195" t="s">
        <v>1584</v>
      </c>
      <c r="CG90" s="200">
        <v>33.4</v>
      </c>
      <c r="CH90" s="201" t="s">
        <v>21</v>
      </c>
      <c r="CI90" s="200"/>
      <c r="CJ90" s="200"/>
      <c r="CK90" s="208">
        <v>27.294453649047455</v>
      </c>
      <c r="CL90" s="201">
        <f t="shared" si="39"/>
        <v>27.294453649047455</v>
      </c>
      <c r="CM90" s="252">
        <v>16</v>
      </c>
      <c r="CN90" s="252">
        <v>16</v>
      </c>
      <c r="CO90" s="200"/>
      <c r="CP90" s="206">
        <f t="shared" si="46"/>
        <v>-0.70516515029294025</v>
      </c>
      <c r="CQ90" s="206">
        <f t="shared" si="47"/>
        <v>0.97478991596638653</v>
      </c>
      <c r="CR90" s="206">
        <f t="shared" si="6"/>
        <v>-0.68738787759647957</v>
      </c>
      <c r="CS90" s="206">
        <f t="shared" si="49"/>
        <v>0.13238284522291552</v>
      </c>
      <c r="CT90" s="201">
        <v>0</v>
      </c>
      <c r="CU90" s="201">
        <v>0</v>
      </c>
      <c r="CV90" s="201" t="s">
        <v>1782</v>
      </c>
      <c r="CW90" s="201">
        <v>2</v>
      </c>
      <c r="CX90" s="193">
        <v>0</v>
      </c>
      <c r="CY90" s="191">
        <v>0</v>
      </c>
      <c r="CZ90" s="191">
        <v>2</v>
      </c>
      <c r="DA90" s="191">
        <v>0</v>
      </c>
      <c r="DB90" s="191">
        <v>0</v>
      </c>
      <c r="DC90" s="191">
        <v>0</v>
      </c>
      <c r="DD90" s="201">
        <v>0</v>
      </c>
      <c r="DE90" s="202">
        <v>0</v>
      </c>
      <c r="DF90" s="202">
        <v>0</v>
      </c>
      <c r="DG90" s="202">
        <v>0</v>
      </c>
      <c r="DH90" s="202">
        <v>0</v>
      </c>
      <c r="DI90" s="202">
        <v>1</v>
      </c>
      <c r="DJ90" s="202">
        <v>0</v>
      </c>
      <c r="DK90" s="202">
        <v>0</v>
      </c>
      <c r="DL90" s="202">
        <v>0</v>
      </c>
      <c r="DM90" s="202">
        <v>0</v>
      </c>
      <c r="DN90" s="202">
        <v>0</v>
      </c>
      <c r="DO90" s="201">
        <v>0</v>
      </c>
      <c r="DP90" s="201">
        <v>0</v>
      </c>
      <c r="DQ90" s="201">
        <v>0</v>
      </c>
      <c r="DR90" s="201">
        <v>0</v>
      </c>
      <c r="DS90" s="201">
        <v>0</v>
      </c>
      <c r="DT90" s="201">
        <v>0</v>
      </c>
      <c r="DU90" s="201">
        <v>0</v>
      </c>
      <c r="DV90" s="201">
        <v>0</v>
      </c>
      <c r="DW90" s="201">
        <v>0</v>
      </c>
      <c r="DX90" s="201">
        <v>0</v>
      </c>
      <c r="DY90" s="201">
        <v>0</v>
      </c>
      <c r="DZ90" s="201">
        <v>0</v>
      </c>
      <c r="EA90" s="201">
        <v>0</v>
      </c>
      <c r="EB90" s="202">
        <v>0</v>
      </c>
      <c r="EC90" s="201">
        <v>0</v>
      </c>
      <c r="ED90" s="201">
        <v>0</v>
      </c>
      <c r="EE90" s="201">
        <v>0</v>
      </c>
      <c r="EF90" s="201">
        <v>0</v>
      </c>
      <c r="EG90" s="201">
        <v>0</v>
      </c>
      <c r="EH90" s="201">
        <v>0</v>
      </c>
      <c r="EI90" s="201">
        <v>0</v>
      </c>
      <c r="EJ90" s="201">
        <v>0</v>
      </c>
      <c r="EK90" s="201">
        <v>0</v>
      </c>
      <c r="EL90" s="201">
        <v>0</v>
      </c>
      <c r="EM90" s="194">
        <v>2</v>
      </c>
      <c r="EN90" s="201">
        <v>0</v>
      </c>
      <c r="EO90" s="194">
        <v>2</v>
      </c>
      <c r="EP90" s="201">
        <v>3</v>
      </c>
      <c r="EQ90" s="201">
        <v>6</v>
      </c>
    </row>
    <row r="91" spans="1:147" s="206" customFormat="1" ht="15" customHeight="1" x14ac:dyDescent="0.25">
      <c r="A91" s="501" t="s">
        <v>2527</v>
      </c>
      <c r="B91" s="201" t="s">
        <v>1937</v>
      </c>
      <c r="C91" s="205" t="s">
        <v>155</v>
      </c>
      <c r="D91" s="209">
        <v>2008</v>
      </c>
      <c r="E91" s="200" t="s">
        <v>156</v>
      </c>
      <c r="F91" s="200" t="s">
        <v>157</v>
      </c>
      <c r="G91" s="201">
        <v>56</v>
      </c>
      <c r="H91" s="201" t="s">
        <v>158</v>
      </c>
      <c r="I91" s="205" t="s">
        <v>50</v>
      </c>
      <c r="J91" s="201">
        <v>0</v>
      </c>
      <c r="K91" s="201" t="s">
        <v>3</v>
      </c>
      <c r="L91" s="201" t="s">
        <v>89</v>
      </c>
      <c r="M91" s="201" t="s">
        <v>1964</v>
      </c>
      <c r="N91" s="201">
        <v>4.2</v>
      </c>
      <c r="O91" s="201">
        <f t="shared" si="4"/>
        <v>0.62324929039790045</v>
      </c>
      <c r="P91" s="201" t="s">
        <v>557</v>
      </c>
      <c r="Q91" s="200"/>
      <c r="R91" s="201">
        <v>1</v>
      </c>
      <c r="S91" s="201">
        <v>21</v>
      </c>
      <c r="T91" s="201">
        <v>1</v>
      </c>
      <c r="U91" s="220"/>
      <c r="V91" s="201" t="s">
        <v>1144</v>
      </c>
      <c r="W91" s="201"/>
      <c r="X91" s="220" t="s">
        <v>1146</v>
      </c>
      <c r="Y91" s="224" t="s">
        <v>1147</v>
      </c>
      <c r="Z91" s="200" t="s">
        <v>162</v>
      </c>
      <c r="AA91" s="201" t="s">
        <v>1150</v>
      </c>
      <c r="AB91" s="193" t="s">
        <v>564</v>
      </c>
      <c r="AC91" s="193" t="s">
        <v>1148</v>
      </c>
      <c r="AD91" s="193" t="s">
        <v>1149</v>
      </c>
      <c r="AE91" s="193" t="s">
        <v>565</v>
      </c>
      <c r="AF91" s="193" t="s">
        <v>29</v>
      </c>
      <c r="AG91" s="193" t="s">
        <v>29</v>
      </c>
      <c r="AH91" s="193" t="s">
        <v>29</v>
      </c>
      <c r="AI91" s="202" t="s">
        <v>29</v>
      </c>
      <c r="AJ91" s="201" t="s">
        <v>29</v>
      </c>
      <c r="AK91" s="201" t="s">
        <v>29</v>
      </c>
      <c r="AL91" s="202" t="s">
        <v>29</v>
      </c>
      <c r="AM91" s="202" t="s">
        <v>29</v>
      </c>
      <c r="AN91" s="200" t="s">
        <v>28</v>
      </c>
      <c r="AO91" s="201" t="s">
        <v>28</v>
      </c>
      <c r="AP91" s="200"/>
      <c r="AQ91" s="201" t="s">
        <v>90</v>
      </c>
      <c r="AR91" s="200" t="s">
        <v>91</v>
      </c>
      <c r="AS91" s="200" t="s">
        <v>159</v>
      </c>
      <c r="AT91" s="212" t="s">
        <v>2420</v>
      </c>
      <c r="AU91" s="271">
        <v>-35</v>
      </c>
      <c r="AV91" s="271">
        <v>148</v>
      </c>
      <c r="AW91" s="201"/>
      <c r="AX91" s="279">
        <v>14.1</v>
      </c>
      <c r="AY91" s="280">
        <v>806</v>
      </c>
      <c r="AZ91" s="489">
        <f t="shared" si="5"/>
        <v>2.9063350418050908</v>
      </c>
      <c r="BA91" s="518" t="s">
        <v>160</v>
      </c>
      <c r="BB91" s="207" t="s">
        <v>2335</v>
      </c>
      <c r="BC91" s="201"/>
      <c r="BD91" s="201"/>
      <c r="BE91" s="201"/>
      <c r="BF91" s="200"/>
      <c r="BG91" s="200"/>
      <c r="BH91" s="200" t="s">
        <v>563</v>
      </c>
      <c r="BI91" s="200" t="s">
        <v>561</v>
      </c>
      <c r="BJ91" s="200" t="s">
        <v>8</v>
      </c>
      <c r="BK91" s="196" t="s">
        <v>1934</v>
      </c>
      <c r="BL91" s="201"/>
      <c r="BM91" s="201"/>
      <c r="BN91" s="200"/>
      <c r="BO91" s="201"/>
      <c r="BP91" s="206" t="s">
        <v>51</v>
      </c>
      <c r="BQ91" s="264" t="s">
        <v>15</v>
      </c>
      <c r="BR91" s="200">
        <v>41</v>
      </c>
      <c r="BS91" s="193" t="s">
        <v>21</v>
      </c>
      <c r="BT91" s="201" t="s">
        <v>9</v>
      </c>
      <c r="BU91" s="262"/>
      <c r="BV91" s="200"/>
      <c r="BW91" s="196" t="s">
        <v>26</v>
      </c>
      <c r="BX91" s="222" t="s">
        <v>27</v>
      </c>
      <c r="BY91" s="208">
        <v>40.189711369951389</v>
      </c>
      <c r="BZ91" s="208">
        <f t="shared" si="52"/>
        <v>40.189711369951389</v>
      </c>
      <c r="CA91" s="193" t="s">
        <v>57</v>
      </c>
      <c r="CB91" s="193" t="s">
        <v>567</v>
      </c>
      <c r="CC91" s="201">
        <v>21</v>
      </c>
      <c r="CD91" s="201">
        <v>21</v>
      </c>
      <c r="CE91" s="265" t="s">
        <v>572</v>
      </c>
      <c r="CF91" s="195" t="s">
        <v>1584</v>
      </c>
      <c r="CG91" s="200">
        <v>51.399999999999991</v>
      </c>
      <c r="CH91" s="201" t="s">
        <v>21</v>
      </c>
      <c r="CI91" s="200"/>
      <c r="CJ91" s="200" t="s">
        <v>19</v>
      </c>
      <c r="CK91" s="208">
        <v>39.781904177653431</v>
      </c>
      <c r="CL91" s="201">
        <f t="shared" si="39"/>
        <v>39.781904177653431</v>
      </c>
      <c r="CM91" s="252">
        <v>21</v>
      </c>
      <c r="CN91" s="252">
        <v>21</v>
      </c>
      <c r="CO91" s="200"/>
      <c r="CP91" s="206">
        <f t="shared" si="46"/>
        <v>-0.2600889005752538</v>
      </c>
      <c r="CQ91" s="206">
        <f t="shared" si="47"/>
        <v>0.98113207547169812</v>
      </c>
      <c r="CR91" s="206">
        <f t="shared" si="6"/>
        <v>-0.25518156282855092</v>
      </c>
      <c r="CS91" s="206">
        <f t="shared" si="49"/>
        <v>9.6013305119138345E-2</v>
      </c>
      <c r="CT91" s="201">
        <v>0</v>
      </c>
      <c r="CU91" s="201">
        <v>0</v>
      </c>
      <c r="CV91" s="201" t="s">
        <v>1782</v>
      </c>
      <c r="CW91" s="201">
        <v>2</v>
      </c>
      <c r="CX91" s="193">
        <v>0</v>
      </c>
      <c r="CY91" s="191">
        <v>0</v>
      </c>
      <c r="CZ91" s="191">
        <v>2</v>
      </c>
      <c r="DA91" s="191">
        <v>0</v>
      </c>
      <c r="DB91" s="191">
        <v>0</v>
      </c>
      <c r="DC91" s="191">
        <v>0</v>
      </c>
      <c r="DD91" s="201">
        <v>0</v>
      </c>
      <c r="DE91" s="202">
        <v>0</v>
      </c>
      <c r="DF91" s="202">
        <v>0</v>
      </c>
      <c r="DG91" s="202">
        <v>0</v>
      </c>
      <c r="DH91" s="202">
        <v>0</v>
      </c>
      <c r="DI91" s="202">
        <v>1</v>
      </c>
      <c r="DJ91" s="202">
        <v>0</v>
      </c>
      <c r="DK91" s="202">
        <v>0</v>
      </c>
      <c r="DL91" s="202">
        <v>0</v>
      </c>
      <c r="DM91" s="202">
        <v>0</v>
      </c>
      <c r="DN91" s="202">
        <v>0</v>
      </c>
      <c r="DO91" s="201">
        <v>0</v>
      </c>
      <c r="DP91" s="201">
        <v>0</v>
      </c>
      <c r="DQ91" s="201">
        <v>0</v>
      </c>
      <c r="DR91" s="201">
        <v>0</v>
      </c>
      <c r="DS91" s="201">
        <v>0</v>
      </c>
      <c r="DT91" s="201">
        <v>0</v>
      </c>
      <c r="DU91" s="201">
        <v>0</v>
      </c>
      <c r="DV91" s="201">
        <v>0</v>
      </c>
      <c r="DW91" s="201">
        <v>0</v>
      </c>
      <c r="DX91" s="201">
        <v>0</v>
      </c>
      <c r="DY91" s="201">
        <v>0</v>
      </c>
      <c r="DZ91" s="201">
        <v>0</v>
      </c>
      <c r="EA91" s="201">
        <v>0</v>
      </c>
      <c r="EB91" s="202">
        <v>0</v>
      </c>
      <c r="EC91" s="201">
        <v>0</v>
      </c>
      <c r="ED91" s="201">
        <v>0</v>
      </c>
      <c r="EE91" s="201">
        <v>0</v>
      </c>
      <c r="EF91" s="201">
        <v>0</v>
      </c>
      <c r="EG91" s="201">
        <v>0</v>
      </c>
      <c r="EH91" s="201">
        <v>0</v>
      </c>
      <c r="EI91" s="201">
        <v>0</v>
      </c>
      <c r="EJ91" s="201">
        <v>0</v>
      </c>
      <c r="EK91" s="201">
        <v>0</v>
      </c>
      <c r="EL91" s="201">
        <v>0</v>
      </c>
      <c r="EM91" s="194">
        <v>2</v>
      </c>
      <c r="EN91" s="201">
        <v>0</v>
      </c>
      <c r="EO91" s="194">
        <v>2</v>
      </c>
      <c r="EP91" s="201">
        <v>3</v>
      </c>
      <c r="EQ91" s="201">
        <v>6</v>
      </c>
    </row>
    <row r="92" spans="1:147" s="206" customFormat="1" ht="15" customHeight="1" x14ac:dyDescent="0.25">
      <c r="A92" s="501" t="s">
        <v>2527</v>
      </c>
      <c r="B92" s="201" t="s">
        <v>1938</v>
      </c>
      <c r="C92" s="205" t="s">
        <v>155</v>
      </c>
      <c r="D92" s="209">
        <v>2008</v>
      </c>
      <c r="E92" s="200" t="s">
        <v>156</v>
      </c>
      <c r="F92" s="200" t="s">
        <v>157</v>
      </c>
      <c r="G92" s="201">
        <v>56</v>
      </c>
      <c r="H92" s="201" t="s">
        <v>158</v>
      </c>
      <c r="I92" s="205" t="s">
        <v>50</v>
      </c>
      <c r="J92" s="201">
        <v>0</v>
      </c>
      <c r="K92" s="201" t="s">
        <v>3</v>
      </c>
      <c r="L92" s="201" t="s">
        <v>89</v>
      </c>
      <c r="M92" s="201" t="s">
        <v>1968</v>
      </c>
      <c r="N92" s="201">
        <v>5.8</v>
      </c>
      <c r="O92" s="201">
        <f t="shared" si="4"/>
        <v>0.76342799356293722</v>
      </c>
      <c r="P92" s="201" t="s">
        <v>557</v>
      </c>
      <c r="Q92" s="200"/>
      <c r="R92" s="201">
        <v>1</v>
      </c>
      <c r="S92" s="201">
        <v>4</v>
      </c>
      <c r="T92" s="201">
        <v>1</v>
      </c>
      <c r="U92" s="220"/>
      <c r="V92" s="201" t="s">
        <v>1145</v>
      </c>
      <c r="W92" s="201"/>
      <c r="X92" s="220" t="s">
        <v>1146</v>
      </c>
      <c r="Y92" s="224" t="s">
        <v>1147</v>
      </c>
      <c r="Z92" s="200" t="s">
        <v>162</v>
      </c>
      <c r="AA92" s="201" t="s">
        <v>1150</v>
      </c>
      <c r="AB92" s="193" t="s">
        <v>564</v>
      </c>
      <c r="AC92" s="193" t="s">
        <v>1148</v>
      </c>
      <c r="AD92" s="193" t="s">
        <v>1149</v>
      </c>
      <c r="AE92" s="193" t="s">
        <v>565</v>
      </c>
      <c r="AF92" s="193" t="s">
        <v>29</v>
      </c>
      <c r="AG92" s="193" t="s">
        <v>29</v>
      </c>
      <c r="AH92" s="193" t="s">
        <v>29</v>
      </c>
      <c r="AI92" s="202" t="s">
        <v>29</v>
      </c>
      <c r="AJ92" s="201" t="s">
        <v>29</v>
      </c>
      <c r="AK92" s="201" t="s">
        <v>29</v>
      </c>
      <c r="AL92" s="202" t="s">
        <v>29</v>
      </c>
      <c r="AM92" s="202" t="s">
        <v>29</v>
      </c>
      <c r="AN92" s="200" t="s">
        <v>28</v>
      </c>
      <c r="AO92" s="201" t="s">
        <v>28</v>
      </c>
      <c r="AP92" s="200"/>
      <c r="AQ92" s="201" t="s">
        <v>90</v>
      </c>
      <c r="AR92" s="200" t="s">
        <v>91</v>
      </c>
      <c r="AS92" s="200" t="s">
        <v>159</v>
      </c>
      <c r="AT92" s="212" t="s">
        <v>2421</v>
      </c>
      <c r="AU92" s="271">
        <v>-35</v>
      </c>
      <c r="AV92" s="271">
        <v>148</v>
      </c>
      <c r="AW92" s="201"/>
      <c r="AX92" s="279">
        <v>14.1</v>
      </c>
      <c r="AY92" s="280">
        <v>806</v>
      </c>
      <c r="AZ92" s="489">
        <f t="shared" si="5"/>
        <v>2.9063350418050908</v>
      </c>
      <c r="BA92" s="518" t="s">
        <v>160</v>
      </c>
      <c r="BB92" s="207" t="s">
        <v>2336</v>
      </c>
      <c r="BC92" s="201"/>
      <c r="BD92" s="201"/>
      <c r="BE92" s="201"/>
      <c r="BF92" s="200"/>
      <c r="BG92" s="200"/>
      <c r="BH92" s="200" t="s">
        <v>563</v>
      </c>
      <c r="BI92" s="200" t="s">
        <v>562</v>
      </c>
      <c r="BJ92" s="200" t="s">
        <v>8</v>
      </c>
      <c r="BK92" s="196" t="s">
        <v>1934</v>
      </c>
      <c r="BL92" s="201"/>
      <c r="BM92" s="201"/>
      <c r="BN92" s="200"/>
      <c r="BO92" s="201"/>
      <c r="BP92" s="206" t="s">
        <v>51</v>
      </c>
      <c r="BQ92" s="264" t="s">
        <v>15</v>
      </c>
      <c r="BR92" s="200">
        <v>23</v>
      </c>
      <c r="BS92" s="193" t="s">
        <v>21</v>
      </c>
      <c r="BT92" s="201" t="s">
        <v>9</v>
      </c>
      <c r="BU92" s="262"/>
      <c r="BV92" s="200"/>
      <c r="BW92" s="196" t="s">
        <v>26</v>
      </c>
      <c r="BX92" s="222" t="s">
        <v>27</v>
      </c>
      <c r="BY92" s="208">
        <v>7.58</v>
      </c>
      <c r="BZ92" s="208">
        <f t="shared" si="52"/>
        <v>7.58</v>
      </c>
      <c r="CA92" s="193" t="s">
        <v>57</v>
      </c>
      <c r="CB92" s="193" t="s">
        <v>569</v>
      </c>
      <c r="CC92" s="201">
        <v>4</v>
      </c>
      <c r="CD92" s="201">
        <v>4</v>
      </c>
      <c r="CE92" s="265" t="s">
        <v>572</v>
      </c>
      <c r="CF92" s="195" t="s">
        <v>1584</v>
      </c>
      <c r="CG92" s="200">
        <v>27.5</v>
      </c>
      <c r="CH92" s="201" t="s">
        <v>21</v>
      </c>
      <c r="CI92" s="200"/>
      <c r="CJ92" s="200"/>
      <c r="CK92" s="208">
        <v>15.044786472396343</v>
      </c>
      <c r="CL92" s="201">
        <f t="shared" si="39"/>
        <v>15.044786472396343</v>
      </c>
      <c r="CM92" s="252">
        <v>4</v>
      </c>
      <c r="CN92" s="252">
        <v>4</v>
      </c>
      <c r="CO92" s="200"/>
      <c r="CP92" s="206">
        <f t="shared" si="46"/>
        <v>-0.37776331929441115</v>
      </c>
      <c r="CQ92" s="206">
        <f t="shared" si="47"/>
        <v>0.86956521739130432</v>
      </c>
      <c r="CR92" s="206">
        <f t="shared" si="6"/>
        <v>-0.32848984286470534</v>
      </c>
      <c r="CS92" s="206">
        <f t="shared" si="49"/>
        <v>0.50674409855407998</v>
      </c>
      <c r="CT92" s="201">
        <v>0</v>
      </c>
      <c r="CU92" s="201">
        <v>0</v>
      </c>
      <c r="CV92" s="201" t="s">
        <v>1782</v>
      </c>
      <c r="CW92" s="201">
        <v>2</v>
      </c>
      <c r="CX92" s="193">
        <v>0</v>
      </c>
      <c r="CY92" s="191">
        <v>0</v>
      </c>
      <c r="CZ92" s="191">
        <v>2</v>
      </c>
      <c r="DA92" s="191">
        <v>0</v>
      </c>
      <c r="DB92" s="191">
        <v>0</v>
      </c>
      <c r="DC92" s="191">
        <v>0</v>
      </c>
      <c r="DD92" s="201">
        <v>0</v>
      </c>
      <c r="DE92" s="202">
        <v>0</v>
      </c>
      <c r="DF92" s="202">
        <v>0</v>
      </c>
      <c r="DG92" s="202">
        <v>0</v>
      </c>
      <c r="DH92" s="202">
        <v>0</v>
      </c>
      <c r="DI92" s="202">
        <v>1</v>
      </c>
      <c r="DJ92" s="202">
        <v>0</v>
      </c>
      <c r="DK92" s="202">
        <v>0</v>
      </c>
      <c r="DL92" s="202">
        <v>0</v>
      </c>
      <c r="DM92" s="202">
        <v>0</v>
      </c>
      <c r="DN92" s="202">
        <v>0</v>
      </c>
      <c r="DO92" s="201">
        <v>0</v>
      </c>
      <c r="DP92" s="201">
        <v>0</v>
      </c>
      <c r="DQ92" s="201">
        <v>0</v>
      </c>
      <c r="DR92" s="201">
        <v>0</v>
      </c>
      <c r="DS92" s="201">
        <v>0</v>
      </c>
      <c r="DT92" s="201">
        <v>0</v>
      </c>
      <c r="DU92" s="201">
        <v>0</v>
      </c>
      <c r="DV92" s="201">
        <v>0</v>
      </c>
      <c r="DW92" s="201">
        <v>0</v>
      </c>
      <c r="DX92" s="201">
        <v>0</v>
      </c>
      <c r="DY92" s="201">
        <v>0</v>
      </c>
      <c r="DZ92" s="201">
        <v>0</v>
      </c>
      <c r="EA92" s="201">
        <v>0</v>
      </c>
      <c r="EB92" s="202">
        <v>0</v>
      </c>
      <c r="EC92" s="201">
        <v>0</v>
      </c>
      <c r="ED92" s="201">
        <v>0</v>
      </c>
      <c r="EE92" s="201">
        <v>0</v>
      </c>
      <c r="EF92" s="201">
        <v>0</v>
      </c>
      <c r="EG92" s="201">
        <v>0</v>
      </c>
      <c r="EH92" s="201">
        <v>0</v>
      </c>
      <c r="EI92" s="201">
        <v>0</v>
      </c>
      <c r="EJ92" s="201">
        <v>0</v>
      </c>
      <c r="EK92" s="201">
        <v>0</v>
      </c>
      <c r="EL92" s="201">
        <v>0</v>
      </c>
      <c r="EM92" s="194">
        <v>2</v>
      </c>
      <c r="EN92" s="201">
        <v>0</v>
      </c>
      <c r="EO92" s="194">
        <v>2</v>
      </c>
      <c r="EP92" s="201">
        <v>3</v>
      </c>
      <c r="EQ92" s="201">
        <v>6</v>
      </c>
    </row>
    <row r="93" spans="1:147" s="88" customFormat="1" ht="15" customHeight="1" x14ac:dyDescent="0.25">
      <c r="A93" s="501" t="s">
        <v>2527</v>
      </c>
      <c r="B93" s="59">
        <v>11</v>
      </c>
      <c r="C93" s="120" t="s">
        <v>155</v>
      </c>
      <c r="D93" s="99">
        <v>2008</v>
      </c>
      <c r="E93" s="58" t="s">
        <v>156</v>
      </c>
      <c r="F93" s="58" t="s">
        <v>157</v>
      </c>
      <c r="G93" s="59">
        <v>56</v>
      </c>
      <c r="H93" s="59" t="s">
        <v>158</v>
      </c>
      <c r="I93" s="63" t="s">
        <v>50</v>
      </c>
      <c r="J93" s="59">
        <v>0</v>
      </c>
      <c r="K93" s="59" t="s">
        <v>3</v>
      </c>
      <c r="L93" s="59" t="s">
        <v>89</v>
      </c>
      <c r="M93" s="112" t="s">
        <v>1961</v>
      </c>
      <c r="N93" s="112">
        <v>4.8</v>
      </c>
      <c r="O93" s="59">
        <f t="shared" ref="O93:O155" si="55">LOG10(N93)</f>
        <v>0.68124123737558717</v>
      </c>
      <c r="P93" s="59" t="s">
        <v>557</v>
      </c>
      <c r="Q93" s="58"/>
      <c r="R93" s="59">
        <v>1</v>
      </c>
      <c r="S93" s="65">
        <v>18</v>
      </c>
      <c r="T93" s="59">
        <v>1</v>
      </c>
      <c r="U93" s="91"/>
      <c r="V93" s="59" t="s">
        <v>558</v>
      </c>
      <c r="W93" s="59"/>
      <c r="X93" s="91" t="s">
        <v>1146</v>
      </c>
      <c r="Y93" s="105" t="s">
        <v>1147</v>
      </c>
      <c r="Z93" s="58" t="s">
        <v>162</v>
      </c>
      <c r="AA93" s="59" t="s">
        <v>1150</v>
      </c>
      <c r="AB93" s="65" t="s">
        <v>564</v>
      </c>
      <c r="AC93" s="65" t="s">
        <v>1148</v>
      </c>
      <c r="AD93" s="65" t="s">
        <v>1149</v>
      </c>
      <c r="AE93" s="65" t="s">
        <v>565</v>
      </c>
      <c r="AF93" s="65" t="s">
        <v>29</v>
      </c>
      <c r="AG93" s="65" t="s">
        <v>29</v>
      </c>
      <c r="AH93" s="65" t="s">
        <v>29</v>
      </c>
      <c r="AI93" s="60" t="s">
        <v>29</v>
      </c>
      <c r="AJ93" s="59" t="s">
        <v>29</v>
      </c>
      <c r="AK93" s="59" t="s">
        <v>29</v>
      </c>
      <c r="AL93" s="60" t="s">
        <v>29</v>
      </c>
      <c r="AM93" s="60" t="s">
        <v>29</v>
      </c>
      <c r="AN93" s="58" t="s">
        <v>28</v>
      </c>
      <c r="AO93" s="59" t="s">
        <v>28</v>
      </c>
      <c r="AP93" s="58"/>
      <c r="AQ93" s="59" t="s">
        <v>90</v>
      </c>
      <c r="AR93" s="58" t="s">
        <v>91</v>
      </c>
      <c r="AS93" s="58" t="s">
        <v>159</v>
      </c>
      <c r="AT93" s="172" t="s">
        <v>2418</v>
      </c>
      <c r="AU93" s="11">
        <v>-35</v>
      </c>
      <c r="AV93" s="11">
        <v>148</v>
      </c>
      <c r="AW93" s="59"/>
      <c r="AX93" s="277">
        <v>14.1</v>
      </c>
      <c r="AY93" s="278">
        <v>806</v>
      </c>
      <c r="AZ93" s="455">
        <f t="shared" ref="AZ93:AZ158" si="56">LOG10(AY93)</f>
        <v>2.9063350418050908</v>
      </c>
      <c r="BA93" s="515" t="s">
        <v>160</v>
      </c>
      <c r="BB93" s="66" t="s">
        <v>2333</v>
      </c>
      <c r="BC93" s="59"/>
      <c r="BD93" s="59"/>
      <c r="BE93" s="59"/>
      <c r="BF93" s="58"/>
      <c r="BG93" s="58"/>
      <c r="BH93" s="58" t="s">
        <v>563</v>
      </c>
      <c r="BI93" s="58" t="s">
        <v>559</v>
      </c>
      <c r="BJ93" s="58" t="s">
        <v>8</v>
      </c>
      <c r="BK93" s="106" t="s">
        <v>999</v>
      </c>
      <c r="BL93" s="128"/>
      <c r="BM93" s="128"/>
      <c r="BN93" s="58"/>
      <c r="BO93" s="59"/>
      <c r="BP93" s="67" t="s">
        <v>51</v>
      </c>
      <c r="BQ93" s="71" t="s">
        <v>15</v>
      </c>
      <c r="BR93" s="58">
        <v>3.67</v>
      </c>
      <c r="BS93" s="65" t="s">
        <v>21</v>
      </c>
      <c r="BT93" s="59" t="s">
        <v>9</v>
      </c>
      <c r="BU93" s="69">
        <v>1.7</v>
      </c>
      <c r="BV93" s="58"/>
      <c r="BW93" s="106" t="s">
        <v>26</v>
      </c>
      <c r="BX93" s="62" t="s">
        <v>27</v>
      </c>
      <c r="BY93" s="70">
        <f t="shared" ref="BY93:BY104" si="57">BU93*SQRT(CC93)</f>
        <v>7.2124891681027838</v>
      </c>
      <c r="BZ93" s="70">
        <f t="shared" si="52"/>
        <v>7.2124891681027838</v>
      </c>
      <c r="CA93" s="65" t="s">
        <v>57</v>
      </c>
      <c r="CB93" s="65" t="s">
        <v>566</v>
      </c>
      <c r="CC93" s="59">
        <v>18</v>
      </c>
      <c r="CD93" s="59">
        <v>18</v>
      </c>
      <c r="CE93" s="121" t="s">
        <v>572</v>
      </c>
      <c r="CF93" s="78" t="s">
        <v>1584</v>
      </c>
      <c r="CG93" s="58">
        <v>6.6</v>
      </c>
      <c r="CH93" s="59" t="s">
        <v>21</v>
      </c>
      <c r="CI93" s="58">
        <v>2.2000000000000002</v>
      </c>
      <c r="CJ93" s="58"/>
      <c r="CK93" s="59">
        <f t="shared" ref="CK93:CK104" si="58">CI93*SQRT(CM93)</f>
        <v>9.3338095116624267</v>
      </c>
      <c r="CL93" s="59">
        <f t="shared" si="39"/>
        <v>9.3338095116624267</v>
      </c>
      <c r="CM93" s="122">
        <v>18</v>
      </c>
      <c r="CN93" s="122">
        <v>18</v>
      </c>
      <c r="CO93" s="58"/>
      <c r="CP93" s="67">
        <f t="shared" si="46"/>
        <v>-0.35128258395137113</v>
      </c>
      <c r="CQ93" s="67">
        <f t="shared" si="47"/>
        <v>0.97777777777777775</v>
      </c>
      <c r="CR93" s="67">
        <f t="shared" ref="CR93:CR158" si="59">CP93*CQ93</f>
        <v>-0.3434763043080073</v>
      </c>
      <c r="CS93" s="67">
        <f t="shared" si="49"/>
        <v>0.11274966627251509</v>
      </c>
      <c r="CT93" s="59">
        <v>0</v>
      </c>
      <c r="CU93" s="59">
        <v>0</v>
      </c>
      <c r="CV93" s="59" t="s">
        <v>1782</v>
      </c>
      <c r="CW93" s="128">
        <v>0</v>
      </c>
      <c r="CX93" s="65">
        <v>0</v>
      </c>
      <c r="CY93" s="102">
        <v>0</v>
      </c>
      <c r="CZ93" s="102">
        <v>2</v>
      </c>
      <c r="DA93" s="102">
        <v>0</v>
      </c>
      <c r="DB93" s="102">
        <v>0</v>
      </c>
      <c r="DC93" s="102">
        <v>0</v>
      </c>
      <c r="DD93" s="59">
        <v>0</v>
      </c>
      <c r="DE93" s="60">
        <v>1</v>
      </c>
      <c r="DF93" s="60">
        <v>0</v>
      </c>
      <c r="DG93" s="60">
        <v>0</v>
      </c>
      <c r="DH93" s="60">
        <v>1</v>
      </c>
      <c r="DI93" s="60">
        <v>0</v>
      </c>
      <c r="DJ93" s="60">
        <v>0</v>
      </c>
      <c r="DK93" s="60">
        <v>0</v>
      </c>
      <c r="DL93" s="60">
        <v>0</v>
      </c>
      <c r="DM93" s="60">
        <v>0</v>
      </c>
      <c r="DN93" s="60">
        <v>0</v>
      </c>
      <c r="DO93" s="128">
        <v>0</v>
      </c>
      <c r="DP93" s="128">
        <v>0</v>
      </c>
      <c r="DQ93" s="128">
        <v>0</v>
      </c>
      <c r="DR93" s="128">
        <v>0</v>
      </c>
      <c r="DS93" s="128">
        <v>0</v>
      </c>
      <c r="DT93" s="128">
        <v>0</v>
      </c>
      <c r="DU93" s="128">
        <v>0</v>
      </c>
      <c r="DV93" s="128">
        <v>0</v>
      </c>
      <c r="DW93" s="128">
        <v>0</v>
      </c>
      <c r="DX93" s="128">
        <v>0</v>
      </c>
      <c r="DY93" s="128">
        <v>0</v>
      </c>
      <c r="DZ93" s="128">
        <v>0</v>
      </c>
      <c r="EA93" s="128">
        <v>0</v>
      </c>
      <c r="EB93" s="90">
        <v>2</v>
      </c>
      <c r="EC93" s="128">
        <v>0</v>
      </c>
      <c r="ED93" s="128">
        <v>0</v>
      </c>
      <c r="EE93" s="128">
        <v>0</v>
      </c>
      <c r="EF93" s="128">
        <v>0</v>
      </c>
      <c r="EG93" s="128">
        <v>0</v>
      </c>
      <c r="EH93" s="128">
        <v>0</v>
      </c>
      <c r="EI93" s="128">
        <v>0</v>
      </c>
      <c r="EJ93" s="128">
        <v>0</v>
      </c>
      <c r="EK93" s="128">
        <v>0</v>
      </c>
      <c r="EL93" s="128">
        <v>0</v>
      </c>
      <c r="EM93" s="77">
        <v>2</v>
      </c>
      <c r="EN93" s="128">
        <v>0</v>
      </c>
      <c r="EO93" s="77">
        <v>2</v>
      </c>
      <c r="EP93" s="59">
        <v>3</v>
      </c>
      <c r="EQ93" s="59">
        <v>6</v>
      </c>
    </row>
    <row r="94" spans="1:147" s="88" customFormat="1" ht="15" customHeight="1" x14ac:dyDescent="0.25">
      <c r="A94" s="501" t="s">
        <v>2527</v>
      </c>
      <c r="B94" s="59">
        <v>12</v>
      </c>
      <c r="C94" s="120" t="s">
        <v>155</v>
      </c>
      <c r="D94" s="99">
        <v>2008</v>
      </c>
      <c r="E94" s="58" t="s">
        <v>156</v>
      </c>
      <c r="F94" s="58" t="s">
        <v>157</v>
      </c>
      <c r="G94" s="59">
        <v>56</v>
      </c>
      <c r="H94" s="59" t="s">
        <v>158</v>
      </c>
      <c r="I94" s="63" t="s">
        <v>50</v>
      </c>
      <c r="J94" s="59">
        <v>0</v>
      </c>
      <c r="K94" s="59" t="s">
        <v>3</v>
      </c>
      <c r="L94" s="59" t="s">
        <v>89</v>
      </c>
      <c r="M94" s="172" t="s">
        <v>1960</v>
      </c>
      <c r="N94" s="59">
        <v>4.4000000000000004</v>
      </c>
      <c r="O94" s="59">
        <f t="shared" si="55"/>
        <v>0.64345267648618742</v>
      </c>
      <c r="P94" s="59" t="s">
        <v>557</v>
      </c>
      <c r="Q94" s="58"/>
      <c r="R94" s="59">
        <v>1</v>
      </c>
      <c r="S94" s="59">
        <v>16</v>
      </c>
      <c r="T94" s="59">
        <v>1</v>
      </c>
      <c r="U94" s="91"/>
      <c r="V94" s="59" t="s">
        <v>1143</v>
      </c>
      <c r="W94" s="59"/>
      <c r="X94" s="91" t="s">
        <v>1146</v>
      </c>
      <c r="Y94" s="105" t="s">
        <v>1147</v>
      </c>
      <c r="Z94" s="58" t="s">
        <v>162</v>
      </c>
      <c r="AA94" s="59" t="s">
        <v>1150</v>
      </c>
      <c r="AB94" s="65" t="s">
        <v>564</v>
      </c>
      <c r="AC94" s="65" t="s">
        <v>1148</v>
      </c>
      <c r="AD94" s="65" t="s">
        <v>1149</v>
      </c>
      <c r="AE94" s="65" t="s">
        <v>565</v>
      </c>
      <c r="AF94" s="65" t="s">
        <v>29</v>
      </c>
      <c r="AG94" s="65" t="s">
        <v>29</v>
      </c>
      <c r="AH94" s="65" t="s">
        <v>29</v>
      </c>
      <c r="AI94" s="60" t="s">
        <v>29</v>
      </c>
      <c r="AJ94" s="59" t="s">
        <v>29</v>
      </c>
      <c r="AK94" s="59" t="s">
        <v>29</v>
      </c>
      <c r="AL94" s="60" t="s">
        <v>29</v>
      </c>
      <c r="AM94" s="60" t="s">
        <v>29</v>
      </c>
      <c r="AN94" s="58" t="s">
        <v>28</v>
      </c>
      <c r="AO94" s="59" t="s">
        <v>28</v>
      </c>
      <c r="AP94" s="58"/>
      <c r="AQ94" s="59" t="s">
        <v>90</v>
      </c>
      <c r="AR94" s="58" t="s">
        <v>91</v>
      </c>
      <c r="AS94" s="58" t="s">
        <v>159</v>
      </c>
      <c r="AT94" s="172" t="s">
        <v>2419</v>
      </c>
      <c r="AU94" s="11">
        <v>-35</v>
      </c>
      <c r="AV94" s="11">
        <v>148</v>
      </c>
      <c r="AW94" s="59"/>
      <c r="AX94" s="277">
        <v>14.1</v>
      </c>
      <c r="AY94" s="278">
        <v>806</v>
      </c>
      <c r="AZ94" s="455">
        <f t="shared" si="56"/>
        <v>2.9063350418050908</v>
      </c>
      <c r="BA94" s="515" t="s">
        <v>160</v>
      </c>
      <c r="BB94" s="66" t="s">
        <v>2334</v>
      </c>
      <c r="BC94" s="59"/>
      <c r="BD94" s="59"/>
      <c r="BE94" s="59"/>
      <c r="BF94" s="58"/>
      <c r="BG94" s="58"/>
      <c r="BH94" s="58" t="s">
        <v>563</v>
      </c>
      <c r="BI94" s="58" t="s">
        <v>560</v>
      </c>
      <c r="BJ94" s="58" t="s">
        <v>8</v>
      </c>
      <c r="BK94" s="106" t="s">
        <v>999</v>
      </c>
      <c r="BL94" s="128"/>
      <c r="BM94" s="128"/>
      <c r="BN94" s="58"/>
      <c r="BO94" s="59"/>
      <c r="BP94" s="67" t="s">
        <v>51</v>
      </c>
      <c r="BQ94" s="71" t="s">
        <v>15</v>
      </c>
      <c r="BR94" s="58">
        <v>2.6</v>
      </c>
      <c r="BS94" s="65" t="s">
        <v>21</v>
      </c>
      <c r="BT94" s="59" t="s">
        <v>9</v>
      </c>
      <c r="BU94" s="69">
        <v>0.96</v>
      </c>
      <c r="BV94" s="58"/>
      <c r="BW94" s="106" t="s">
        <v>26</v>
      </c>
      <c r="BX94" s="62" t="s">
        <v>27</v>
      </c>
      <c r="BY94" s="70">
        <f t="shared" si="57"/>
        <v>3.84</v>
      </c>
      <c r="BZ94" s="70">
        <f t="shared" si="52"/>
        <v>3.84</v>
      </c>
      <c r="CA94" s="65" t="s">
        <v>57</v>
      </c>
      <c r="CB94" s="65" t="s">
        <v>568</v>
      </c>
      <c r="CC94" s="59">
        <v>16</v>
      </c>
      <c r="CD94" s="59">
        <v>16</v>
      </c>
      <c r="CE94" s="121" t="s">
        <v>572</v>
      </c>
      <c r="CF94" s="78" t="s">
        <v>1584</v>
      </c>
      <c r="CG94" s="58">
        <v>2.8</v>
      </c>
      <c r="CH94" s="59" t="s">
        <v>21</v>
      </c>
      <c r="CI94" s="58">
        <v>0.96</v>
      </c>
      <c r="CJ94" s="58"/>
      <c r="CK94" s="59">
        <f t="shared" si="58"/>
        <v>3.84</v>
      </c>
      <c r="CL94" s="59">
        <f t="shared" si="39"/>
        <v>3.84</v>
      </c>
      <c r="CM94" s="122">
        <v>16</v>
      </c>
      <c r="CN94" s="122">
        <v>16</v>
      </c>
      <c r="CO94" s="58"/>
      <c r="CP94" s="67">
        <f t="shared" si="46"/>
        <v>-5.2083333333333266E-2</v>
      </c>
      <c r="CQ94" s="67">
        <f t="shared" si="47"/>
        <v>0.97478991596638653</v>
      </c>
      <c r="CR94" s="67">
        <f t="shared" si="59"/>
        <v>-5.077030812324923E-2</v>
      </c>
      <c r="CS94" s="67">
        <f t="shared" si="49"/>
        <v>0.12504027537792078</v>
      </c>
      <c r="CT94" s="59">
        <v>0</v>
      </c>
      <c r="CU94" s="59">
        <v>0</v>
      </c>
      <c r="CV94" s="59" t="s">
        <v>1782</v>
      </c>
      <c r="CW94" s="128">
        <v>0</v>
      </c>
      <c r="CX94" s="65">
        <v>0</v>
      </c>
      <c r="CY94" s="102">
        <v>0</v>
      </c>
      <c r="CZ94" s="102">
        <v>2</v>
      </c>
      <c r="DA94" s="102">
        <v>0</v>
      </c>
      <c r="DB94" s="102">
        <v>0</v>
      </c>
      <c r="DC94" s="102">
        <v>0</v>
      </c>
      <c r="DD94" s="59">
        <v>0</v>
      </c>
      <c r="DE94" s="60">
        <v>1</v>
      </c>
      <c r="DF94" s="60">
        <v>0</v>
      </c>
      <c r="DG94" s="60">
        <v>0</v>
      </c>
      <c r="DH94" s="60">
        <v>1</v>
      </c>
      <c r="DI94" s="60">
        <v>0</v>
      </c>
      <c r="DJ94" s="60">
        <v>0</v>
      </c>
      <c r="DK94" s="60">
        <v>0</v>
      </c>
      <c r="DL94" s="60">
        <v>0</v>
      </c>
      <c r="DM94" s="60">
        <v>0</v>
      </c>
      <c r="DN94" s="60">
        <v>0</v>
      </c>
      <c r="DO94" s="128">
        <v>0</v>
      </c>
      <c r="DP94" s="128">
        <v>0</v>
      </c>
      <c r="DQ94" s="128">
        <v>0</v>
      </c>
      <c r="DR94" s="128">
        <v>0</v>
      </c>
      <c r="DS94" s="128">
        <v>0</v>
      </c>
      <c r="DT94" s="128">
        <v>0</v>
      </c>
      <c r="DU94" s="128">
        <v>0</v>
      </c>
      <c r="DV94" s="128">
        <v>0</v>
      </c>
      <c r="DW94" s="128">
        <v>0</v>
      </c>
      <c r="DX94" s="128">
        <v>0</v>
      </c>
      <c r="DY94" s="128">
        <v>0</v>
      </c>
      <c r="DZ94" s="128">
        <v>0</v>
      </c>
      <c r="EA94" s="128">
        <v>0</v>
      </c>
      <c r="EB94" s="90">
        <v>2</v>
      </c>
      <c r="EC94" s="128">
        <v>0</v>
      </c>
      <c r="ED94" s="128">
        <v>0</v>
      </c>
      <c r="EE94" s="128">
        <v>0</v>
      </c>
      <c r="EF94" s="128">
        <v>0</v>
      </c>
      <c r="EG94" s="128">
        <v>0</v>
      </c>
      <c r="EH94" s="128">
        <v>0</v>
      </c>
      <c r="EI94" s="128">
        <v>0</v>
      </c>
      <c r="EJ94" s="128">
        <v>0</v>
      </c>
      <c r="EK94" s="128">
        <v>0</v>
      </c>
      <c r="EL94" s="128">
        <v>0</v>
      </c>
      <c r="EM94" s="77">
        <v>2</v>
      </c>
      <c r="EN94" s="128">
        <v>0</v>
      </c>
      <c r="EO94" s="77">
        <v>2</v>
      </c>
      <c r="EP94" s="59">
        <v>3</v>
      </c>
      <c r="EQ94" s="59">
        <v>6</v>
      </c>
    </row>
    <row r="95" spans="1:147" s="88" customFormat="1" ht="15" customHeight="1" x14ac:dyDescent="0.25">
      <c r="A95" s="501" t="s">
        <v>2527</v>
      </c>
      <c r="B95" s="59">
        <v>13</v>
      </c>
      <c r="C95" s="120" t="s">
        <v>155</v>
      </c>
      <c r="D95" s="99">
        <v>2008</v>
      </c>
      <c r="E95" s="58" t="s">
        <v>156</v>
      </c>
      <c r="F95" s="58" t="s">
        <v>157</v>
      </c>
      <c r="G95" s="59">
        <v>56</v>
      </c>
      <c r="H95" s="59" t="s">
        <v>158</v>
      </c>
      <c r="I95" s="63" t="s">
        <v>50</v>
      </c>
      <c r="J95" s="59">
        <v>0</v>
      </c>
      <c r="K95" s="59" t="s">
        <v>3</v>
      </c>
      <c r="L95" s="59" t="s">
        <v>89</v>
      </c>
      <c r="M95" s="59" t="s">
        <v>1964</v>
      </c>
      <c r="N95" s="59">
        <v>4.2</v>
      </c>
      <c r="O95" s="59">
        <f t="shared" si="55"/>
        <v>0.62324929039790045</v>
      </c>
      <c r="P95" s="59" t="s">
        <v>557</v>
      </c>
      <c r="Q95" s="58"/>
      <c r="R95" s="59">
        <v>1</v>
      </c>
      <c r="S95" s="59">
        <v>21</v>
      </c>
      <c r="T95" s="59">
        <v>1</v>
      </c>
      <c r="U95" s="91"/>
      <c r="V95" s="59" t="s">
        <v>1144</v>
      </c>
      <c r="W95" s="59"/>
      <c r="X95" s="91" t="s">
        <v>1146</v>
      </c>
      <c r="Y95" s="105" t="s">
        <v>1147</v>
      </c>
      <c r="Z95" s="58" t="s">
        <v>162</v>
      </c>
      <c r="AA95" s="59" t="s">
        <v>1150</v>
      </c>
      <c r="AB95" s="65" t="s">
        <v>564</v>
      </c>
      <c r="AC95" s="65" t="s">
        <v>1148</v>
      </c>
      <c r="AD95" s="65" t="s">
        <v>1149</v>
      </c>
      <c r="AE95" s="65" t="s">
        <v>565</v>
      </c>
      <c r="AF95" s="65" t="s">
        <v>29</v>
      </c>
      <c r="AG95" s="65" t="s">
        <v>29</v>
      </c>
      <c r="AH95" s="65" t="s">
        <v>29</v>
      </c>
      <c r="AI95" s="60" t="s">
        <v>29</v>
      </c>
      <c r="AJ95" s="59" t="s">
        <v>29</v>
      </c>
      <c r="AK95" s="59" t="s">
        <v>29</v>
      </c>
      <c r="AL95" s="60" t="s">
        <v>29</v>
      </c>
      <c r="AM95" s="60" t="s">
        <v>29</v>
      </c>
      <c r="AN95" s="58" t="s">
        <v>28</v>
      </c>
      <c r="AO95" s="59" t="s">
        <v>28</v>
      </c>
      <c r="AP95" s="58"/>
      <c r="AQ95" s="59" t="s">
        <v>90</v>
      </c>
      <c r="AR95" s="58" t="s">
        <v>91</v>
      </c>
      <c r="AS95" s="58" t="s">
        <v>159</v>
      </c>
      <c r="AT95" s="172" t="s">
        <v>2420</v>
      </c>
      <c r="AU95" s="11">
        <v>-35</v>
      </c>
      <c r="AV95" s="11">
        <v>148</v>
      </c>
      <c r="AW95" s="59"/>
      <c r="AX95" s="277">
        <v>14.1</v>
      </c>
      <c r="AY95" s="278">
        <v>806</v>
      </c>
      <c r="AZ95" s="455">
        <f t="shared" si="56"/>
        <v>2.9063350418050908</v>
      </c>
      <c r="BA95" s="515" t="s">
        <v>160</v>
      </c>
      <c r="BB95" s="66" t="s">
        <v>2335</v>
      </c>
      <c r="BC95" s="59"/>
      <c r="BD95" s="59"/>
      <c r="BE95" s="59"/>
      <c r="BF95" s="58"/>
      <c r="BG95" s="58"/>
      <c r="BH95" s="58" t="s">
        <v>563</v>
      </c>
      <c r="BI95" s="58" t="s">
        <v>561</v>
      </c>
      <c r="BJ95" s="58" t="s">
        <v>8</v>
      </c>
      <c r="BK95" s="106" t="s">
        <v>999</v>
      </c>
      <c r="BL95" s="128"/>
      <c r="BM95" s="128"/>
      <c r="BN95" s="58"/>
      <c r="BO95" s="59"/>
      <c r="BP95" s="67" t="s">
        <v>51</v>
      </c>
      <c r="BQ95" s="71" t="s">
        <v>15</v>
      </c>
      <c r="BR95" s="58">
        <v>0.6</v>
      </c>
      <c r="BS95" s="65" t="s">
        <v>21</v>
      </c>
      <c r="BT95" s="59" t="s">
        <v>9</v>
      </c>
      <c r="BU95" s="69">
        <v>0.31</v>
      </c>
      <c r="BV95" s="58"/>
      <c r="BW95" s="106" t="s">
        <v>26</v>
      </c>
      <c r="BX95" s="62" t="s">
        <v>27</v>
      </c>
      <c r="BY95" s="70">
        <f t="shared" si="57"/>
        <v>1.4205984654363104</v>
      </c>
      <c r="BZ95" s="70">
        <f t="shared" si="52"/>
        <v>1.4205984654363104</v>
      </c>
      <c r="CA95" s="65" t="s">
        <v>57</v>
      </c>
      <c r="CB95" s="65" t="s">
        <v>567</v>
      </c>
      <c r="CC95" s="59">
        <v>21</v>
      </c>
      <c r="CD95" s="59">
        <v>21</v>
      </c>
      <c r="CE95" s="121" t="s">
        <v>572</v>
      </c>
      <c r="CF95" s="78" t="s">
        <v>1584</v>
      </c>
      <c r="CG95" s="58">
        <v>2.8</v>
      </c>
      <c r="CH95" s="59" t="s">
        <v>21</v>
      </c>
      <c r="CI95" s="58">
        <v>1.28</v>
      </c>
      <c r="CJ95" s="58"/>
      <c r="CK95" s="59">
        <f t="shared" si="58"/>
        <v>5.8656968895434751</v>
      </c>
      <c r="CL95" s="59">
        <f t="shared" si="39"/>
        <v>5.8656968895434751</v>
      </c>
      <c r="CM95" s="122">
        <v>21</v>
      </c>
      <c r="CN95" s="122">
        <v>21</v>
      </c>
      <c r="CO95" s="58"/>
      <c r="CP95" s="67">
        <f t="shared" si="46"/>
        <v>-0.5155144927613351</v>
      </c>
      <c r="CQ95" s="67">
        <f t="shared" si="47"/>
        <v>0.98113207547169812</v>
      </c>
      <c r="CR95" s="67">
        <f t="shared" si="59"/>
        <v>-0.50578780421866842</v>
      </c>
      <c r="CS95" s="67">
        <f t="shared" si="49"/>
        <v>9.8283586939242162E-2</v>
      </c>
      <c r="CT95" s="59">
        <v>0</v>
      </c>
      <c r="CU95" s="59">
        <v>0</v>
      </c>
      <c r="CV95" s="59" t="s">
        <v>1782</v>
      </c>
      <c r="CW95" s="128">
        <v>0</v>
      </c>
      <c r="CX95" s="65">
        <v>0</v>
      </c>
      <c r="CY95" s="102">
        <v>0</v>
      </c>
      <c r="CZ95" s="102">
        <v>2</v>
      </c>
      <c r="DA95" s="102">
        <v>0</v>
      </c>
      <c r="DB95" s="102">
        <v>0</v>
      </c>
      <c r="DC95" s="102">
        <v>0</v>
      </c>
      <c r="DD95" s="59">
        <v>0</v>
      </c>
      <c r="DE95" s="60">
        <v>1</v>
      </c>
      <c r="DF95" s="60">
        <v>0</v>
      </c>
      <c r="DG95" s="60">
        <v>0</v>
      </c>
      <c r="DH95" s="60">
        <v>1</v>
      </c>
      <c r="DI95" s="60">
        <v>0</v>
      </c>
      <c r="DJ95" s="60">
        <v>0</v>
      </c>
      <c r="DK95" s="60">
        <v>0</v>
      </c>
      <c r="DL95" s="60">
        <v>0</v>
      </c>
      <c r="DM95" s="60">
        <v>0</v>
      </c>
      <c r="DN95" s="60">
        <v>0</v>
      </c>
      <c r="DO95" s="128">
        <v>0</v>
      </c>
      <c r="DP95" s="128">
        <v>0</v>
      </c>
      <c r="DQ95" s="128">
        <v>0</v>
      </c>
      <c r="DR95" s="128">
        <v>0</v>
      </c>
      <c r="DS95" s="128">
        <v>0</v>
      </c>
      <c r="DT95" s="128">
        <v>0</v>
      </c>
      <c r="DU95" s="128">
        <v>0</v>
      </c>
      <c r="DV95" s="128">
        <v>0</v>
      </c>
      <c r="DW95" s="128">
        <v>0</v>
      </c>
      <c r="DX95" s="128">
        <v>0</v>
      </c>
      <c r="DY95" s="128">
        <v>0</v>
      </c>
      <c r="DZ95" s="128">
        <v>0</v>
      </c>
      <c r="EA95" s="128">
        <v>0</v>
      </c>
      <c r="EB95" s="90">
        <v>2</v>
      </c>
      <c r="EC95" s="128">
        <v>0</v>
      </c>
      <c r="ED95" s="128">
        <v>0</v>
      </c>
      <c r="EE95" s="128">
        <v>0</v>
      </c>
      <c r="EF95" s="128">
        <v>0</v>
      </c>
      <c r="EG95" s="128">
        <v>0</v>
      </c>
      <c r="EH95" s="128">
        <v>0</v>
      </c>
      <c r="EI95" s="128">
        <v>0</v>
      </c>
      <c r="EJ95" s="128">
        <v>0</v>
      </c>
      <c r="EK95" s="128">
        <v>0</v>
      </c>
      <c r="EL95" s="128">
        <v>0</v>
      </c>
      <c r="EM95" s="77">
        <v>2</v>
      </c>
      <c r="EN95" s="128">
        <v>0</v>
      </c>
      <c r="EO95" s="77">
        <v>2</v>
      </c>
      <c r="EP95" s="59">
        <v>3</v>
      </c>
      <c r="EQ95" s="59">
        <v>6</v>
      </c>
    </row>
    <row r="96" spans="1:147" s="88" customFormat="1" ht="15" customHeight="1" x14ac:dyDescent="0.25">
      <c r="A96" s="501" t="s">
        <v>2527</v>
      </c>
      <c r="B96" s="59">
        <v>14</v>
      </c>
      <c r="C96" s="120" t="s">
        <v>155</v>
      </c>
      <c r="D96" s="99">
        <v>2008</v>
      </c>
      <c r="E96" s="58" t="s">
        <v>156</v>
      </c>
      <c r="F96" s="58" t="s">
        <v>157</v>
      </c>
      <c r="G96" s="59">
        <v>56</v>
      </c>
      <c r="H96" s="59" t="s">
        <v>158</v>
      </c>
      <c r="I96" s="63" t="s">
        <v>50</v>
      </c>
      <c r="J96" s="59">
        <v>0</v>
      </c>
      <c r="K96" s="59" t="s">
        <v>3</v>
      </c>
      <c r="L96" s="59" t="s">
        <v>89</v>
      </c>
      <c r="M96" s="59" t="s">
        <v>1968</v>
      </c>
      <c r="N96" s="59">
        <v>5.8</v>
      </c>
      <c r="O96" s="59">
        <f t="shared" si="55"/>
        <v>0.76342799356293722</v>
      </c>
      <c r="P96" s="59" t="s">
        <v>557</v>
      </c>
      <c r="Q96" s="58"/>
      <c r="R96" s="59">
        <v>1</v>
      </c>
      <c r="S96" s="59">
        <v>4</v>
      </c>
      <c r="T96" s="59">
        <v>1</v>
      </c>
      <c r="U96" s="91"/>
      <c r="V96" s="59" t="s">
        <v>1145</v>
      </c>
      <c r="W96" s="59"/>
      <c r="X96" s="91" t="s">
        <v>1146</v>
      </c>
      <c r="Y96" s="105" t="s">
        <v>1147</v>
      </c>
      <c r="Z96" s="58" t="s">
        <v>162</v>
      </c>
      <c r="AA96" s="59" t="s">
        <v>1150</v>
      </c>
      <c r="AB96" s="65" t="s">
        <v>564</v>
      </c>
      <c r="AC96" s="65" t="s">
        <v>1148</v>
      </c>
      <c r="AD96" s="65" t="s">
        <v>1149</v>
      </c>
      <c r="AE96" s="65" t="s">
        <v>565</v>
      </c>
      <c r="AF96" s="65" t="s">
        <v>29</v>
      </c>
      <c r="AG96" s="65" t="s">
        <v>29</v>
      </c>
      <c r="AH96" s="65" t="s">
        <v>29</v>
      </c>
      <c r="AI96" s="60" t="s">
        <v>29</v>
      </c>
      <c r="AJ96" s="59" t="s">
        <v>29</v>
      </c>
      <c r="AK96" s="59" t="s">
        <v>29</v>
      </c>
      <c r="AL96" s="60" t="s">
        <v>29</v>
      </c>
      <c r="AM96" s="60" t="s">
        <v>29</v>
      </c>
      <c r="AN96" s="58" t="s">
        <v>28</v>
      </c>
      <c r="AO96" s="59" t="s">
        <v>28</v>
      </c>
      <c r="AP96" s="58"/>
      <c r="AQ96" s="59" t="s">
        <v>90</v>
      </c>
      <c r="AR96" s="58" t="s">
        <v>91</v>
      </c>
      <c r="AS96" s="58" t="s">
        <v>159</v>
      </c>
      <c r="AT96" s="172" t="s">
        <v>2421</v>
      </c>
      <c r="AU96" s="11">
        <v>-35</v>
      </c>
      <c r="AV96" s="11">
        <v>148</v>
      </c>
      <c r="AW96" s="59"/>
      <c r="AX96" s="277">
        <v>14.1</v>
      </c>
      <c r="AY96" s="278">
        <v>806</v>
      </c>
      <c r="AZ96" s="455">
        <f t="shared" si="56"/>
        <v>2.9063350418050908</v>
      </c>
      <c r="BA96" s="515" t="s">
        <v>160</v>
      </c>
      <c r="BB96" s="151" t="s">
        <v>2336</v>
      </c>
      <c r="BC96" s="59"/>
      <c r="BD96" s="59"/>
      <c r="BE96" s="59"/>
      <c r="BF96" s="58"/>
      <c r="BG96" s="58"/>
      <c r="BH96" s="58" t="s">
        <v>563</v>
      </c>
      <c r="BI96" s="58" t="s">
        <v>562</v>
      </c>
      <c r="BJ96" s="58" t="s">
        <v>8</v>
      </c>
      <c r="BK96" s="106" t="s">
        <v>999</v>
      </c>
      <c r="BL96" s="128"/>
      <c r="BM96" s="128"/>
      <c r="BN96" s="58"/>
      <c r="BO96" s="59"/>
      <c r="BP96" s="67" t="s">
        <v>51</v>
      </c>
      <c r="BQ96" s="71" t="s">
        <v>15</v>
      </c>
      <c r="BR96" s="58">
        <v>1.5</v>
      </c>
      <c r="BS96" s="65" t="s">
        <v>21</v>
      </c>
      <c r="BT96" s="59" t="s">
        <v>9</v>
      </c>
      <c r="BU96" s="69">
        <v>0.96</v>
      </c>
      <c r="BV96" s="58"/>
      <c r="BW96" s="106" t="s">
        <v>26</v>
      </c>
      <c r="BX96" s="62" t="s">
        <v>27</v>
      </c>
      <c r="BY96" s="70">
        <f t="shared" si="57"/>
        <v>1.92</v>
      </c>
      <c r="BZ96" s="70">
        <f t="shared" si="52"/>
        <v>1.92</v>
      </c>
      <c r="CA96" s="65" t="s">
        <v>57</v>
      </c>
      <c r="CB96" s="65" t="s">
        <v>569</v>
      </c>
      <c r="CC96" s="59">
        <v>4</v>
      </c>
      <c r="CD96" s="59">
        <v>4</v>
      </c>
      <c r="CE96" s="121" t="s">
        <v>572</v>
      </c>
      <c r="CF96" s="78" t="s">
        <v>1584</v>
      </c>
      <c r="CG96" s="58">
        <v>5.5</v>
      </c>
      <c r="CH96" s="59" t="s">
        <v>21</v>
      </c>
      <c r="CI96" s="58">
        <v>3.77</v>
      </c>
      <c r="CJ96" s="58"/>
      <c r="CK96" s="59">
        <f t="shared" si="58"/>
        <v>7.54</v>
      </c>
      <c r="CL96" s="59">
        <f t="shared" si="39"/>
        <v>7.54</v>
      </c>
      <c r="CM96" s="122">
        <v>4</v>
      </c>
      <c r="CN96" s="122">
        <v>4</v>
      </c>
      <c r="CO96" s="58"/>
      <c r="CP96" s="67">
        <f t="shared" si="46"/>
        <v>-0.72704443511021499</v>
      </c>
      <c r="CQ96" s="67">
        <f t="shared" si="47"/>
        <v>0.86956521739130432</v>
      </c>
      <c r="CR96" s="67">
        <f t="shared" si="59"/>
        <v>-0.63221255226975215</v>
      </c>
      <c r="CS96" s="67">
        <f t="shared" si="49"/>
        <v>0.52498079445296464</v>
      </c>
      <c r="CT96" s="59">
        <v>0</v>
      </c>
      <c r="CU96" s="59">
        <v>0</v>
      </c>
      <c r="CV96" s="59" t="s">
        <v>1782</v>
      </c>
      <c r="CW96" s="128">
        <v>0</v>
      </c>
      <c r="CX96" s="65">
        <v>0</v>
      </c>
      <c r="CY96" s="102">
        <v>0</v>
      </c>
      <c r="CZ96" s="102">
        <v>2</v>
      </c>
      <c r="DA96" s="102">
        <v>0</v>
      </c>
      <c r="DB96" s="102">
        <v>0</v>
      </c>
      <c r="DC96" s="102">
        <v>0</v>
      </c>
      <c r="DD96" s="59">
        <v>0</v>
      </c>
      <c r="DE96" s="60">
        <v>1</v>
      </c>
      <c r="DF96" s="60">
        <v>0</v>
      </c>
      <c r="DG96" s="60">
        <v>0</v>
      </c>
      <c r="DH96" s="60">
        <v>1</v>
      </c>
      <c r="DI96" s="60">
        <v>0</v>
      </c>
      <c r="DJ96" s="60">
        <v>0</v>
      </c>
      <c r="DK96" s="60">
        <v>0</v>
      </c>
      <c r="DL96" s="60">
        <v>0</v>
      </c>
      <c r="DM96" s="60">
        <v>0</v>
      </c>
      <c r="DN96" s="60">
        <v>0</v>
      </c>
      <c r="DO96" s="128">
        <v>0</v>
      </c>
      <c r="DP96" s="128">
        <v>0</v>
      </c>
      <c r="DQ96" s="128">
        <v>0</v>
      </c>
      <c r="DR96" s="128">
        <v>0</v>
      </c>
      <c r="DS96" s="128">
        <v>0</v>
      </c>
      <c r="DT96" s="128">
        <v>0</v>
      </c>
      <c r="DU96" s="128">
        <v>0</v>
      </c>
      <c r="DV96" s="128">
        <v>0</v>
      </c>
      <c r="DW96" s="128">
        <v>0</v>
      </c>
      <c r="DX96" s="128">
        <v>0</v>
      </c>
      <c r="DY96" s="128">
        <v>0</v>
      </c>
      <c r="DZ96" s="128">
        <v>0</v>
      </c>
      <c r="EA96" s="128">
        <v>0</v>
      </c>
      <c r="EB96" s="90">
        <v>2</v>
      </c>
      <c r="EC96" s="128">
        <v>0</v>
      </c>
      <c r="ED96" s="128">
        <v>0</v>
      </c>
      <c r="EE96" s="128">
        <v>0</v>
      </c>
      <c r="EF96" s="128">
        <v>0</v>
      </c>
      <c r="EG96" s="128">
        <v>0</v>
      </c>
      <c r="EH96" s="128">
        <v>0</v>
      </c>
      <c r="EI96" s="128">
        <v>0</v>
      </c>
      <c r="EJ96" s="128">
        <v>0</v>
      </c>
      <c r="EK96" s="128">
        <v>0</v>
      </c>
      <c r="EL96" s="128">
        <v>0</v>
      </c>
      <c r="EM96" s="77">
        <v>2</v>
      </c>
      <c r="EN96" s="128">
        <v>0</v>
      </c>
      <c r="EO96" s="77">
        <v>2</v>
      </c>
      <c r="EP96" s="59">
        <v>3</v>
      </c>
      <c r="EQ96" s="59">
        <v>6</v>
      </c>
    </row>
    <row r="97" spans="1:147" s="88" customFormat="1" ht="15" customHeight="1" x14ac:dyDescent="0.25">
      <c r="A97" s="501" t="s">
        <v>2527</v>
      </c>
      <c r="B97" s="59">
        <v>15</v>
      </c>
      <c r="C97" s="120" t="s">
        <v>155</v>
      </c>
      <c r="D97" s="99">
        <v>2008</v>
      </c>
      <c r="E97" s="58" t="s">
        <v>156</v>
      </c>
      <c r="F97" s="58" t="s">
        <v>157</v>
      </c>
      <c r="G97" s="59">
        <v>56</v>
      </c>
      <c r="H97" s="59" t="s">
        <v>158</v>
      </c>
      <c r="I97" s="63" t="s">
        <v>50</v>
      </c>
      <c r="J97" s="59">
        <v>0</v>
      </c>
      <c r="K97" s="59" t="s">
        <v>3</v>
      </c>
      <c r="L97" s="59" t="s">
        <v>89</v>
      </c>
      <c r="M97" s="112" t="s">
        <v>1961</v>
      </c>
      <c r="N97" s="112">
        <v>4.8</v>
      </c>
      <c r="O97" s="59">
        <f t="shared" si="55"/>
        <v>0.68124123737558717</v>
      </c>
      <c r="P97" s="59" t="s">
        <v>557</v>
      </c>
      <c r="Q97" s="58"/>
      <c r="R97" s="59">
        <v>1</v>
      </c>
      <c r="S97" s="65">
        <v>18</v>
      </c>
      <c r="T97" s="59">
        <v>1</v>
      </c>
      <c r="U97" s="91"/>
      <c r="V97" s="59" t="s">
        <v>558</v>
      </c>
      <c r="W97" s="59"/>
      <c r="X97" s="91" t="s">
        <v>1146</v>
      </c>
      <c r="Y97" s="105" t="s">
        <v>1147</v>
      </c>
      <c r="Z97" s="58" t="s">
        <v>162</v>
      </c>
      <c r="AA97" s="59" t="s">
        <v>1150</v>
      </c>
      <c r="AB97" s="65" t="s">
        <v>564</v>
      </c>
      <c r="AC97" s="65" t="s">
        <v>1148</v>
      </c>
      <c r="AD97" s="65" t="s">
        <v>1149</v>
      </c>
      <c r="AE97" s="65" t="s">
        <v>565</v>
      </c>
      <c r="AF97" s="65" t="s">
        <v>29</v>
      </c>
      <c r="AG97" s="65" t="s">
        <v>29</v>
      </c>
      <c r="AH97" s="65" t="s">
        <v>29</v>
      </c>
      <c r="AI97" s="60" t="s">
        <v>29</v>
      </c>
      <c r="AJ97" s="59" t="s">
        <v>29</v>
      </c>
      <c r="AK97" s="59" t="s">
        <v>29</v>
      </c>
      <c r="AL97" s="60" t="s">
        <v>29</v>
      </c>
      <c r="AM97" s="60" t="s">
        <v>29</v>
      </c>
      <c r="AN97" s="58" t="s">
        <v>28</v>
      </c>
      <c r="AO97" s="59" t="s">
        <v>28</v>
      </c>
      <c r="AP97" s="58"/>
      <c r="AQ97" s="59" t="s">
        <v>90</v>
      </c>
      <c r="AR97" s="58" t="s">
        <v>91</v>
      </c>
      <c r="AS97" s="58" t="s">
        <v>159</v>
      </c>
      <c r="AT97" s="172" t="s">
        <v>2418</v>
      </c>
      <c r="AU97" s="11">
        <v>-35</v>
      </c>
      <c r="AV97" s="11">
        <v>148</v>
      </c>
      <c r="AW97" s="59"/>
      <c r="AX97" s="277">
        <v>14.1</v>
      </c>
      <c r="AY97" s="278">
        <v>806</v>
      </c>
      <c r="AZ97" s="455">
        <f t="shared" si="56"/>
        <v>2.9063350418050908</v>
      </c>
      <c r="BA97" s="515" t="s">
        <v>160</v>
      </c>
      <c r="BB97" s="66" t="s">
        <v>2333</v>
      </c>
      <c r="BC97" s="59"/>
      <c r="BD97" s="59"/>
      <c r="BE97" s="59"/>
      <c r="BF97" s="58"/>
      <c r="BG97" s="58"/>
      <c r="BH97" s="58" t="s">
        <v>563</v>
      </c>
      <c r="BI97" s="58" t="s">
        <v>559</v>
      </c>
      <c r="BJ97" s="58" t="s">
        <v>8</v>
      </c>
      <c r="BK97" s="106" t="s">
        <v>1721</v>
      </c>
      <c r="BL97" s="128"/>
      <c r="BM97" s="128"/>
      <c r="BN97" s="58"/>
      <c r="BO97" s="59"/>
      <c r="BP97" s="67" t="s">
        <v>51</v>
      </c>
      <c r="BQ97" s="71" t="s">
        <v>15</v>
      </c>
      <c r="BR97" s="58">
        <v>9.3000000000000007</v>
      </c>
      <c r="BS97" s="65" t="s">
        <v>21</v>
      </c>
      <c r="BT97" s="59" t="s">
        <v>9</v>
      </c>
      <c r="BU97" s="69">
        <v>2.19</v>
      </c>
      <c r="BV97" s="58"/>
      <c r="BW97" s="106" t="s">
        <v>26</v>
      </c>
      <c r="BX97" s="62" t="s">
        <v>27</v>
      </c>
      <c r="BY97" s="70">
        <f t="shared" si="57"/>
        <v>9.2913831047912332</v>
      </c>
      <c r="BZ97" s="70">
        <f t="shared" si="52"/>
        <v>9.2913831047912332</v>
      </c>
      <c r="CA97" s="65" t="s">
        <v>57</v>
      </c>
      <c r="CB97" s="65" t="s">
        <v>566</v>
      </c>
      <c r="CC97" s="59">
        <v>18</v>
      </c>
      <c r="CD97" s="59">
        <v>18</v>
      </c>
      <c r="CE97" s="121" t="s">
        <v>572</v>
      </c>
      <c r="CF97" s="78" t="s">
        <v>1584</v>
      </c>
      <c r="CG97" s="58">
        <v>13.2</v>
      </c>
      <c r="CH97" s="59" t="s">
        <v>21</v>
      </c>
      <c r="CI97" s="58">
        <v>2.6</v>
      </c>
      <c r="CJ97" s="58"/>
      <c r="CK97" s="59">
        <f t="shared" si="58"/>
        <v>11.030865786510141</v>
      </c>
      <c r="CL97" s="59">
        <f t="shared" si="39"/>
        <v>11.030865786510141</v>
      </c>
      <c r="CM97" s="122">
        <v>18</v>
      </c>
      <c r="CN97" s="122">
        <v>18</v>
      </c>
      <c r="CO97" s="58"/>
      <c r="CP97" s="67">
        <f t="shared" si="46"/>
        <v>-0.38241745475283823</v>
      </c>
      <c r="CQ97" s="67">
        <f t="shared" si="47"/>
        <v>0.97777777777777775</v>
      </c>
      <c r="CR97" s="67">
        <f t="shared" si="59"/>
        <v>-0.37391928909166405</v>
      </c>
      <c r="CS97" s="67">
        <f t="shared" si="49"/>
        <v>0.11305299492715021</v>
      </c>
      <c r="CT97" s="59">
        <v>0</v>
      </c>
      <c r="CU97" s="59">
        <v>0</v>
      </c>
      <c r="CV97" s="59" t="s">
        <v>1782</v>
      </c>
      <c r="CW97" s="128">
        <v>1</v>
      </c>
      <c r="CX97" s="65">
        <v>0</v>
      </c>
      <c r="CY97" s="102">
        <v>0</v>
      </c>
      <c r="CZ97" s="102">
        <v>2</v>
      </c>
      <c r="DA97" s="102">
        <v>0</v>
      </c>
      <c r="DB97" s="102">
        <v>0</v>
      </c>
      <c r="DC97" s="102">
        <v>0</v>
      </c>
      <c r="DD97" s="59">
        <v>0</v>
      </c>
      <c r="DE97" s="60">
        <v>0</v>
      </c>
      <c r="DF97" s="60">
        <v>0</v>
      </c>
      <c r="DG97" s="60">
        <v>0</v>
      </c>
      <c r="DH97" s="60">
        <v>0</v>
      </c>
      <c r="DI97" s="60">
        <v>0</v>
      </c>
      <c r="DJ97" s="60">
        <v>0</v>
      </c>
      <c r="DK97" s="60">
        <v>0</v>
      </c>
      <c r="DL97" s="60">
        <v>0</v>
      </c>
      <c r="DM97" s="60">
        <v>0</v>
      </c>
      <c r="DN97" s="60">
        <v>0</v>
      </c>
      <c r="DO97" s="128">
        <v>0</v>
      </c>
      <c r="DP97" s="128">
        <v>0</v>
      </c>
      <c r="DQ97" s="128">
        <v>0</v>
      </c>
      <c r="DR97" s="128">
        <v>0</v>
      </c>
      <c r="DS97" s="128">
        <v>0</v>
      </c>
      <c r="DT97" s="128">
        <v>0</v>
      </c>
      <c r="DU97" s="128">
        <v>0</v>
      </c>
      <c r="DV97" s="128">
        <v>0</v>
      </c>
      <c r="DW97" s="128">
        <v>0</v>
      </c>
      <c r="DX97" s="128">
        <v>0</v>
      </c>
      <c r="DY97" s="128">
        <v>0</v>
      </c>
      <c r="DZ97" s="128">
        <v>0</v>
      </c>
      <c r="EA97" s="128">
        <v>0</v>
      </c>
      <c r="EB97" s="90">
        <v>2</v>
      </c>
      <c r="EC97" s="128">
        <v>0</v>
      </c>
      <c r="ED97" s="128">
        <v>0</v>
      </c>
      <c r="EE97" s="128">
        <v>0</v>
      </c>
      <c r="EF97" s="128">
        <v>0</v>
      </c>
      <c r="EG97" s="128">
        <v>0</v>
      </c>
      <c r="EH97" s="128">
        <v>0</v>
      </c>
      <c r="EI97" s="128">
        <v>0</v>
      </c>
      <c r="EJ97" s="128">
        <v>0</v>
      </c>
      <c r="EK97" s="128">
        <v>0</v>
      </c>
      <c r="EL97" s="128">
        <v>0</v>
      </c>
      <c r="EM97" s="77">
        <v>2</v>
      </c>
      <c r="EN97" s="128">
        <v>0</v>
      </c>
      <c r="EO97" s="77">
        <v>2</v>
      </c>
      <c r="EP97" s="59">
        <v>3</v>
      </c>
      <c r="EQ97" s="59">
        <v>6</v>
      </c>
    </row>
    <row r="98" spans="1:147" s="88" customFormat="1" ht="15" customHeight="1" x14ac:dyDescent="0.25">
      <c r="A98" s="501" t="s">
        <v>2527</v>
      </c>
      <c r="B98" s="59">
        <v>16</v>
      </c>
      <c r="C98" s="120" t="s">
        <v>155</v>
      </c>
      <c r="D98" s="99">
        <v>2008</v>
      </c>
      <c r="E98" s="58" t="s">
        <v>156</v>
      </c>
      <c r="F98" s="58" t="s">
        <v>157</v>
      </c>
      <c r="G98" s="59">
        <v>56</v>
      </c>
      <c r="H98" s="59" t="s">
        <v>158</v>
      </c>
      <c r="I98" s="63" t="s">
        <v>50</v>
      </c>
      <c r="J98" s="59">
        <v>0</v>
      </c>
      <c r="K98" s="59" t="s">
        <v>3</v>
      </c>
      <c r="L98" s="59" t="s">
        <v>89</v>
      </c>
      <c r="M98" s="172" t="s">
        <v>1960</v>
      </c>
      <c r="N98" s="59">
        <v>4.4000000000000004</v>
      </c>
      <c r="O98" s="59">
        <f t="shared" si="55"/>
        <v>0.64345267648618742</v>
      </c>
      <c r="P98" s="59" t="s">
        <v>557</v>
      </c>
      <c r="Q98" s="58"/>
      <c r="R98" s="59">
        <v>1</v>
      </c>
      <c r="S98" s="59">
        <v>16</v>
      </c>
      <c r="T98" s="59">
        <v>1</v>
      </c>
      <c r="U98" s="91"/>
      <c r="V98" s="59" t="s">
        <v>1143</v>
      </c>
      <c r="W98" s="59"/>
      <c r="X98" s="91" t="s">
        <v>1146</v>
      </c>
      <c r="Y98" s="105" t="s">
        <v>1147</v>
      </c>
      <c r="Z98" s="58" t="s">
        <v>162</v>
      </c>
      <c r="AA98" s="59" t="s">
        <v>1150</v>
      </c>
      <c r="AB98" s="65" t="s">
        <v>564</v>
      </c>
      <c r="AC98" s="65" t="s">
        <v>1148</v>
      </c>
      <c r="AD98" s="65" t="s">
        <v>1149</v>
      </c>
      <c r="AE98" s="65" t="s">
        <v>565</v>
      </c>
      <c r="AF98" s="65" t="s">
        <v>29</v>
      </c>
      <c r="AG98" s="65" t="s">
        <v>29</v>
      </c>
      <c r="AH98" s="65" t="s">
        <v>29</v>
      </c>
      <c r="AI98" s="60" t="s">
        <v>29</v>
      </c>
      <c r="AJ98" s="59" t="s">
        <v>29</v>
      </c>
      <c r="AK98" s="59" t="s">
        <v>29</v>
      </c>
      <c r="AL98" s="60" t="s">
        <v>29</v>
      </c>
      <c r="AM98" s="60" t="s">
        <v>29</v>
      </c>
      <c r="AN98" s="58" t="s">
        <v>28</v>
      </c>
      <c r="AO98" s="59" t="s">
        <v>28</v>
      </c>
      <c r="AP98" s="58"/>
      <c r="AQ98" s="59" t="s">
        <v>90</v>
      </c>
      <c r="AR98" s="58" t="s">
        <v>91</v>
      </c>
      <c r="AS98" s="58" t="s">
        <v>159</v>
      </c>
      <c r="AT98" s="172" t="s">
        <v>2419</v>
      </c>
      <c r="AU98" s="11">
        <v>-35</v>
      </c>
      <c r="AV98" s="11">
        <v>148</v>
      </c>
      <c r="AW98" s="59"/>
      <c r="AX98" s="277">
        <v>14.1</v>
      </c>
      <c r="AY98" s="278">
        <v>806</v>
      </c>
      <c r="AZ98" s="455">
        <f t="shared" si="56"/>
        <v>2.9063350418050908</v>
      </c>
      <c r="BA98" s="515" t="s">
        <v>160</v>
      </c>
      <c r="BB98" s="66" t="s">
        <v>2334</v>
      </c>
      <c r="BC98" s="59"/>
      <c r="BD98" s="59"/>
      <c r="BE98" s="59"/>
      <c r="BF98" s="58"/>
      <c r="BG98" s="58"/>
      <c r="BH98" s="58" t="s">
        <v>563</v>
      </c>
      <c r="BI98" s="58" t="s">
        <v>560</v>
      </c>
      <c r="BJ98" s="58" t="s">
        <v>8</v>
      </c>
      <c r="BK98" s="106" t="s">
        <v>1721</v>
      </c>
      <c r="BL98" s="128"/>
      <c r="BM98" s="128"/>
      <c r="BN98" s="58"/>
      <c r="BO98" s="59"/>
      <c r="BP98" s="67" t="s">
        <v>51</v>
      </c>
      <c r="BQ98" s="71" t="s">
        <v>15</v>
      </c>
      <c r="BR98" s="58">
        <v>1.4</v>
      </c>
      <c r="BS98" s="65" t="s">
        <v>21</v>
      </c>
      <c r="BT98" s="59" t="s">
        <v>9</v>
      </c>
      <c r="BU98" s="69">
        <v>0.85</v>
      </c>
      <c r="BV98" s="58"/>
      <c r="BW98" s="106" t="s">
        <v>26</v>
      </c>
      <c r="BX98" s="62" t="s">
        <v>27</v>
      </c>
      <c r="BY98" s="70">
        <f t="shared" si="57"/>
        <v>3.4</v>
      </c>
      <c r="BZ98" s="70">
        <f t="shared" si="52"/>
        <v>3.4</v>
      </c>
      <c r="CA98" s="122" t="s">
        <v>57</v>
      </c>
      <c r="CB98" s="122" t="s">
        <v>568</v>
      </c>
      <c r="CC98" s="122">
        <v>16</v>
      </c>
      <c r="CD98" s="122">
        <v>16</v>
      </c>
      <c r="CE98" s="121" t="s">
        <v>572</v>
      </c>
      <c r="CF98" s="78" t="s">
        <v>1584</v>
      </c>
      <c r="CG98" s="121">
        <v>6.5</v>
      </c>
      <c r="CH98" s="122" t="s">
        <v>21</v>
      </c>
      <c r="CI98" s="121">
        <v>2.48</v>
      </c>
      <c r="CJ98" s="121"/>
      <c r="CK98" s="59">
        <f t="shared" si="58"/>
        <v>9.92</v>
      </c>
      <c r="CL98" s="59">
        <f t="shared" si="39"/>
        <v>9.92</v>
      </c>
      <c r="CM98" s="122">
        <v>16</v>
      </c>
      <c r="CN98" s="122">
        <v>16</v>
      </c>
      <c r="CO98" s="121"/>
      <c r="CP98" s="67">
        <f t="shared" si="46"/>
        <v>-0.68778891186000402</v>
      </c>
      <c r="CQ98" s="67">
        <f t="shared" si="47"/>
        <v>0.97478991596638653</v>
      </c>
      <c r="CR98" s="67">
        <f t="shared" si="59"/>
        <v>-0.67044969559462575</v>
      </c>
      <c r="CS98" s="67">
        <f t="shared" si="49"/>
        <v>0.13202348116129572</v>
      </c>
      <c r="CT98" s="59">
        <v>0</v>
      </c>
      <c r="CU98" s="59">
        <v>0</v>
      </c>
      <c r="CV98" s="59" t="s">
        <v>1782</v>
      </c>
      <c r="CW98" s="128">
        <v>1</v>
      </c>
      <c r="CX98" s="65">
        <v>0</v>
      </c>
      <c r="CY98" s="102">
        <v>0</v>
      </c>
      <c r="CZ98" s="102">
        <v>2</v>
      </c>
      <c r="DA98" s="102">
        <v>0</v>
      </c>
      <c r="DB98" s="102">
        <v>0</v>
      </c>
      <c r="DC98" s="102">
        <v>0</v>
      </c>
      <c r="DD98" s="59">
        <v>0</v>
      </c>
      <c r="DE98" s="60">
        <v>0</v>
      </c>
      <c r="DF98" s="60">
        <v>0</v>
      </c>
      <c r="DG98" s="60">
        <v>0</v>
      </c>
      <c r="DH98" s="60">
        <v>0</v>
      </c>
      <c r="DI98" s="60">
        <v>0</v>
      </c>
      <c r="DJ98" s="60">
        <v>0</v>
      </c>
      <c r="DK98" s="60">
        <v>0</v>
      </c>
      <c r="DL98" s="60">
        <v>0</v>
      </c>
      <c r="DM98" s="60">
        <v>0</v>
      </c>
      <c r="DN98" s="60">
        <v>0</v>
      </c>
      <c r="DO98" s="128">
        <v>0</v>
      </c>
      <c r="DP98" s="128">
        <v>0</v>
      </c>
      <c r="DQ98" s="128">
        <v>0</v>
      </c>
      <c r="DR98" s="128">
        <v>0</v>
      </c>
      <c r="DS98" s="128">
        <v>0</v>
      </c>
      <c r="DT98" s="128">
        <v>0</v>
      </c>
      <c r="DU98" s="128">
        <v>0</v>
      </c>
      <c r="DV98" s="128">
        <v>0</v>
      </c>
      <c r="DW98" s="128">
        <v>0</v>
      </c>
      <c r="DX98" s="128">
        <v>0</v>
      </c>
      <c r="DY98" s="128">
        <v>0</v>
      </c>
      <c r="DZ98" s="128">
        <v>0</v>
      </c>
      <c r="EA98" s="128">
        <v>0</v>
      </c>
      <c r="EB98" s="90">
        <v>2</v>
      </c>
      <c r="EC98" s="128">
        <v>0</v>
      </c>
      <c r="ED98" s="128">
        <v>0</v>
      </c>
      <c r="EE98" s="128">
        <v>0</v>
      </c>
      <c r="EF98" s="128">
        <v>0</v>
      </c>
      <c r="EG98" s="128">
        <v>0</v>
      </c>
      <c r="EH98" s="128">
        <v>0</v>
      </c>
      <c r="EI98" s="128">
        <v>0</v>
      </c>
      <c r="EJ98" s="128">
        <v>0</v>
      </c>
      <c r="EK98" s="128">
        <v>0</v>
      </c>
      <c r="EL98" s="128">
        <v>0</v>
      </c>
      <c r="EM98" s="77">
        <v>2</v>
      </c>
      <c r="EN98" s="128">
        <v>0</v>
      </c>
      <c r="EO98" s="77">
        <v>2</v>
      </c>
      <c r="EP98" s="59">
        <v>3</v>
      </c>
      <c r="EQ98" s="59">
        <v>6</v>
      </c>
    </row>
    <row r="99" spans="1:147" s="58" customFormat="1" ht="15" customHeight="1" x14ac:dyDescent="0.25">
      <c r="A99" s="501" t="s">
        <v>2527</v>
      </c>
      <c r="B99" s="59">
        <v>17</v>
      </c>
      <c r="C99" s="123" t="s">
        <v>155</v>
      </c>
      <c r="D99" s="99">
        <v>2008</v>
      </c>
      <c r="E99" s="67" t="s">
        <v>156</v>
      </c>
      <c r="F99" s="67" t="s">
        <v>157</v>
      </c>
      <c r="G99" s="59">
        <v>56</v>
      </c>
      <c r="H99" s="59" t="s">
        <v>158</v>
      </c>
      <c r="I99" s="63" t="s">
        <v>50</v>
      </c>
      <c r="J99" s="59">
        <v>0</v>
      </c>
      <c r="K99" s="59" t="s">
        <v>3</v>
      </c>
      <c r="L99" s="59" t="s">
        <v>89</v>
      </c>
      <c r="M99" s="59" t="s">
        <v>1964</v>
      </c>
      <c r="N99" s="59">
        <v>4.2</v>
      </c>
      <c r="O99" s="59">
        <f t="shared" si="55"/>
        <v>0.62324929039790045</v>
      </c>
      <c r="P99" s="59" t="s">
        <v>557</v>
      </c>
      <c r="Q99" s="67"/>
      <c r="R99" s="59">
        <v>1</v>
      </c>
      <c r="S99" s="59">
        <v>21</v>
      </c>
      <c r="T99" s="59">
        <v>1</v>
      </c>
      <c r="U99" s="91"/>
      <c r="V99" s="59" t="s">
        <v>1144</v>
      </c>
      <c r="W99" s="59"/>
      <c r="X99" s="91" t="s">
        <v>1146</v>
      </c>
      <c r="Y99" s="105" t="s">
        <v>1147</v>
      </c>
      <c r="Z99" s="67" t="s">
        <v>162</v>
      </c>
      <c r="AA99" s="59" t="s">
        <v>1150</v>
      </c>
      <c r="AB99" s="102" t="s">
        <v>564</v>
      </c>
      <c r="AC99" s="65" t="s">
        <v>1148</v>
      </c>
      <c r="AD99" s="65" t="s">
        <v>1149</v>
      </c>
      <c r="AE99" s="65" t="s">
        <v>565</v>
      </c>
      <c r="AF99" s="65" t="s">
        <v>29</v>
      </c>
      <c r="AG99" s="65" t="s">
        <v>29</v>
      </c>
      <c r="AH99" s="65" t="s">
        <v>29</v>
      </c>
      <c r="AI99" s="60" t="s">
        <v>29</v>
      </c>
      <c r="AJ99" s="59" t="s">
        <v>29</v>
      </c>
      <c r="AK99" s="59" t="s">
        <v>29</v>
      </c>
      <c r="AL99" s="60" t="s">
        <v>29</v>
      </c>
      <c r="AM99" s="60" t="s">
        <v>29</v>
      </c>
      <c r="AN99" s="67" t="s">
        <v>28</v>
      </c>
      <c r="AO99" s="59" t="s">
        <v>28</v>
      </c>
      <c r="AP99" s="67"/>
      <c r="AQ99" s="59" t="s">
        <v>90</v>
      </c>
      <c r="AR99" s="67" t="s">
        <v>91</v>
      </c>
      <c r="AS99" s="67" t="s">
        <v>159</v>
      </c>
      <c r="AT99" s="172" t="s">
        <v>2420</v>
      </c>
      <c r="AU99" s="11">
        <v>-35</v>
      </c>
      <c r="AV99" s="11">
        <v>148</v>
      </c>
      <c r="AW99" s="59"/>
      <c r="AX99" s="277">
        <v>14.1</v>
      </c>
      <c r="AY99" s="278">
        <v>806</v>
      </c>
      <c r="AZ99" s="455">
        <f t="shared" si="56"/>
        <v>2.9063350418050908</v>
      </c>
      <c r="BA99" s="515" t="s">
        <v>160</v>
      </c>
      <c r="BB99" s="66" t="s">
        <v>2335</v>
      </c>
      <c r="BC99" s="59"/>
      <c r="BD99" s="59"/>
      <c r="BE99" s="59"/>
      <c r="BF99" s="67"/>
      <c r="BG99" s="67"/>
      <c r="BH99" s="67" t="s">
        <v>563</v>
      </c>
      <c r="BI99" s="67" t="s">
        <v>561</v>
      </c>
      <c r="BJ99" s="58" t="s">
        <v>8</v>
      </c>
      <c r="BK99" s="106" t="s">
        <v>1721</v>
      </c>
      <c r="BL99" s="59"/>
      <c r="BM99" s="59"/>
      <c r="BN99" s="67"/>
      <c r="BO99" s="59"/>
      <c r="BP99" s="67" t="s">
        <v>51</v>
      </c>
      <c r="BQ99" s="71" t="s">
        <v>15</v>
      </c>
      <c r="BR99" s="38">
        <v>2.5</v>
      </c>
      <c r="BS99" s="102" t="s">
        <v>21</v>
      </c>
      <c r="BT99" s="59" t="s">
        <v>9</v>
      </c>
      <c r="BU99" s="124">
        <v>0.99</v>
      </c>
      <c r="BV99" s="67"/>
      <c r="BW99" s="106" t="s">
        <v>26</v>
      </c>
      <c r="BX99" s="62" t="s">
        <v>27</v>
      </c>
      <c r="BY99" s="70">
        <f t="shared" si="57"/>
        <v>4.536749938006281</v>
      </c>
      <c r="BZ99" s="70">
        <f t="shared" si="52"/>
        <v>4.536749938006281</v>
      </c>
      <c r="CA99" s="122" t="s">
        <v>57</v>
      </c>
      <c r="CB99" s="122" t="s">
        <v>567</v>
      </c>
      <c r="CC99" s="122">
        <v>21</v>
      </c>
      <c r="CD99" s="122">
        <v>21</v>
      </c>
      <c r="CE99" s="125" t="s">
        <v>572</v>
      </c>
      <c r="CF99" s="78" t="s">
        <v>1584</v>
      </c>
      <c r="CG99" s="125">
        <v>6.7</v>
      </c>
      <c r="CH99" s="122" t="s">
        <v>21</v>
      </c>
      <c r="CI99" s="125">
        <v>2.82</v>
      </c>
      <c r="CJ99" s="125"/>
      <c r="CK99" s="59">
        <f t="shared" si="58"/>
        <v>12.922863459775467</v>
      </c>
      <c r="CL99" s="59">
        <f t="shared" ref="CL99:CL130" si="60">CK99</f>
        <v>12.922863459775467</v>
      </c>
      <c r="CM99" s="122">
        <v>21</v>
      </c>
      <c r="CN99" s="122">
        <v>21</v>
      </c>
      <c r="CO99" s="125"/>
      <c r="CP99" s="67">
        <f t="shared" si="46"/>
        <v>-0.43367873594603984</v>
      </c>
      <c r="CQ99" s="67">
        <f t="shared" si="47"/>
        <v>0.98113207547169812</v>
      </c>
      <c r="CR99" s="67">
        <f t="shared" si="59"/>
        <v>-0.4254961182866806</v>
      </c>
      <c r="CS99" s="67">
        <f t="shared" si="49"/>
        <v>9.7393416031869434E-2</v>
      </c>
      <c r="CT99" s="59">
        <v>0</v>
      </c>
      <c r="CU99" s="59">
        <v>0</v>
      </c>
      <c r="CV99" s="59" t="s">
        <v>1782</v>
      </c>
      <c r="CW99" s="128">
        <v>1</v>
      </c>
      <c r="CX99" s="65">
        <v>0</v>
      </c>
      <c r="CY99" s="102">
        <v>0</v>
      </c>
      <c r="CZ99" s="102">
        <v>2</v>
      </c>
      <c r="DA99" s="102">
        <v>0</v>
      </c>
      <c r="DB99" s="102">
        <v>0</v>
      </c>
      <c r="DC99" s="102">
        <v>0</v>
      </c>
      <c r="DD99" s="59">
        <v>0</v>
      </c>
      <c r="DE99" s="60">
        <v>0</v>
      </c>
      <c r="DF99" s="60">
        <v>0</v>
      </c>
      <c r="DG99" s="60">
        <v>0</v>
      </c>
      <c r="DH99" s="60">
        <v>0</v>
      </c>
      <c r="DI99" s="60">
        <v>0</v>
      </c>
      <c r="DJ99" s="60">
        <v>0</v>
      </c>
      <c r="DK99" s="60">
        <v>0</v>
      </c>
      <c r="DL99" s="60">
        <v>0</v>
      </c>
      <c r="DM99" s="60">
        <v>0</v>
      </c>
      <c r="DN99" s="60">
        <v>0</v>
      </c>
      <c r="DO99" s="59">
        <v>0</v>
      </c>
      <c r="DP99" s="59">
        <v>0</v>
      </c>
      <c r="DQ99" s="59">
        <v>0</v>
      </c>
      <c r="DR99" s="59">
        <v>0</v>
      </c>
      <c r="DS99" s="59">
        <v>0</v>
      </c>
      <c r="DT99" s="59">
        <v>0</v>
      </c>
      <c r="DU99" s="59">
        <v>0</v>
      </c>
      <c r="DV99" s="59">
        <v>0</v>
      </c>
      <c r="DW99" s="59">
        <v>0</v>
      </c>
      <c r="DX99" s="59">
        <v>0</v>
      </c>
      <c r="DY99" s="59">
        <v>0</v>
      </c>
      <c r="DZ99" s="59">
        <v>0</v>
      </c>
      <c r="EA99" s="59">
        <v>0</v>
      </c>
      <c r="EB99" s="60">
        <v>2</v>
      </c>
      <c r="EC99" s="59">
        <v>0</v>
      </c>
      <c r="ED99" s="59">
        <v>0</v>
      </c>
      <c r="EE99" s="59">
        <v>0</v>
      </c>
      <c r="EF99" s="59">
        <v>0</v>
      </c>
      <c r="EG99" s="59">
        <v>0</v>
      </c>
      <c r="EH99" s="59">
        <v>0</v>
      </c>
      <c r="EI99" s="59">
        <v>0</v>
      </c>
      <c r="EJ99" s="59">
        <v>0</v>
      </c>
      <c r="EK99" s="59">
        <v>0</v>
      </c>
      <c r="EL99" s="59">
        <v>0</v>
      </c>
      <c r="EM99" s="77">
        <v>2</v>
      </c>
      <c r="EN99" s="59">
        <v>0</v>
      </c>
      <c r="EO99" s="77">
        <v>2</v>
      </c>
      <c r="EP99" s="59">
        <v>3</v>
      </c>
      <c r="EQ99" s="59">
        <v>6</v>
      </c>
    </row>
    <row r="100" spans="1:147" s="58" customFormat="1" ht="15" customHeight="1" x14ac:dyDescent="0.25">
      <c r="A100" s="501" t="s">
        <v>2527</v>
      </c>
      <c r="B100" s="59">
        <v>18</v>
      </c>
      <c r="C100" s="123" t="s">
        <v>155</v>
      </c>
      <c r="D100" s="99">
        <v>2008</v>
      </c>
      <c r="E100" s="67" t="s">
        <v>156</v>
      </c>
      <c r="F100" s="67" t="s">
        <v>157</v>
      </c>
      <c r="G100" s="59">
        <v>56</v>
      </c>
      <c r="H100" s="59" t="s">
        <v>158</v>
      </c>
      <c r="I100" s="63" t="s">
        <v>50</v>
      </c>
      <c r="J100" s="59">
        <v>0</v>
      </c>
      <c r="K100" s="59" t="s">
        <v>3</v>
      </c>
      <c r="L100" s="59" t="s">
        <v>89</v>
      </c>
      <c r="M100" s="59" t="s">
        <v>1968</v>
      </c>
      <c r="N100" s="59">
        <v>5.8</v>
      </c>
      <c r="O100" s="59">
        <f t="shared" si="55"/>
        <v>0.76342799356293722</v>
      </c>
      <c r="P100" s="59" t="s">
        <v>557</v>
      </c>
      <c r="Q100" s="67"/>
      <c r="R100" s="59">
        <v>1</v>
      </c>
      <c r="S100" s="59">
        <v>4</v>
      </c>
      <c r="T100" s="59">
        <v>1</v>
      </c>
      <c r="U100" s="91"/>
      <c r="V100" s="59" t="s">
        <v>1145</v>
      </c>
      <c r="W100" s="59"/>
      <c r="X100" s="91" t="s">
        <v>1146</v>
      </c>
      <c r="Y100" s="105" t="s">
        <v>1147</v>
      </c>
      <c r="Z100" s="67" t="s">
        <v>162</v>
      </c>
      <c r="AA100" s="59" t="s">
        <v>1150</v>
      </c>
      <c r="AB100" s="102" t="s">
        <v>564</v>
      </c>
      <c r="AC100" s="65" t="s">
        <v>1148</v>
      </c>
      <c r="AD100" s="65" t="s">
        <v>1149</v>
      </c>
      <c r="AE100" s="65" t="s">
        <v>565</v>
      </c>
      <c r="AF100" s="65" t="s">
        <v>29</v>
      </c>
      <c r="AG100" s="65" t="s">
        <v>29</v>
      </c>
      <c r="AH100" s="65" t="s">
        <v>29</v>
      </c>
      <c r="AI100" s="60" t="s">
        <v>29</v>
      </c>
      <c r="AJ100" s="59" t="s">
        <v>29</v>
      </c>
      <c r="AK100" s="59" t="s">
        <v>29</v>
      </c>
      <c r="AL100" s="60" t="s">
        <v>29</v>
      </c>
      <c r="AM100" s="60" t="s">
        <v>29</v>
      </c>
      <c r="AN100" s="67" t="s">
        <v>28</v>
      </c>
      <c r="AO100" s="59" t="s">
        <v>28</v>
      </c>
      <c r="AP100" s="67"/>
      <c r="AQ100" s="59" t="s">
        <v>90</v>
      </c>
      <c r="AR100" s="67" t="s">
        <v>91</v>
      </c>
      <c r="AS100" s="67" t="s">
        <v>159</v>
      </c>
      <c r="AT100" s="172" t="s">
        <v>2421</v>
      </c>
      <c r="AU100" s="11">
        <v>-35</v>
      </c>
      <c r="AV100" s="11">
        <v>148</v>
      </c>
      <c r="AW100" s="59"/>
      <c r="AX100" s="277">
        <v>14.1</v>
      </c>
      <c r="AY100" s="278">
        <v>806</v>
      </c>
      <c r="AZ100" s="455">
        <f t="shared" si="56"/>
        <v>2.9063350418050908</v>
      </c>
      <c r="BA100" s="515" t="s">
        <v>160</v>
      </c>
      <c r="BB100" s="151" t="s">
        <v>2336</v>
      </c>
      <c r="BC100" s="59"/>
      <c r="BD100" s="59"/>
      <c r="BE100" s="59"/>
      <c r="BF100" s="67"/>
      <c r="BG100" s="67"/>
      <c r="BH100" s="67" t="s">
        <v>563</v>
      </c>
      <c r="BI100" s="67" t="s">
        <v>562</v>
      </c>
      <c r="BJ100" s="58" t="s">
        <v>8</v>
      </c>
      <c r="BK100" s="106" t="s">
        <v>1721</v>
      </c>
      <c r="BL100" s="59"/>
      <c r="BM100" s="59"/>
      <c r="BN100" s="67"/>
      <c r="BO100" s="59"/>
      <c r="BP100" s="67" t="s">
        <v>51</v>
      </c>
      <c r="BQ100" s="71" t="s">
        <v>15</v>
      </c>
      <c r="BR100" s="67">
        <v>12</v>
      </c>
      <c r="BS100" s="102" t="s">
        <v>21</v>
      </c>
      <c r="BT100" s="59" t="s">
        <v>9</v>
      </c>
      <c r="BU100" s="124">
        <v>7.35</v>
      </c>
      <c r="BV100" s="67"/>
      <c r="BW100" s="106" t="s">
        <v>26</v>
      </c>
      <c r="BX100" s="62" t="s">
        <v>27</v>
      </c>
      <c r="BY100" s="70">
        <f t="shared" si="57"/>
        <v>14.7</v>
      </c>
      <c r="BZ100" s="70">
        <f t="shared" si="52"/>
        <v>14.7</v>
      </c>
      <c r="CA100" s="122" t="s">
        <v>57</v>
      </c>
      <c r="CB100" s="122" t="s">
        <v>569</v>
      </c>
      <c r="CC100" s="122">
        <v>4</v>
      </c>
      <c r="CD100" s="122">
        <v>4</v>
      </c>
      <c r="CE100" s="125" t="s">
        <v>572</v>
      </c>
      <c r="CF100" s="78" t="s">
        <v>1584</v>
      </c>
      <c r="CG100" s="125">
        <v>13.5</v>
      </c>
      <c r="CH100" s="122" t="s">
        <v>21</v>
      </c>
      <c r="CI100" s="125">
        <v>4.2699999999999996</v>
      </c>
      <c r="CJ100" s="125"/>
      <c r="CK100" s="59">
        <f t="shared" si="58"/>
        <v>8.5399999999999991</v>
      </c>
      <c r="CL100" s="59">
        <f t="shared" si="60"/>
        <v>8.5399999999999991</v>
      </c>
      <c r="CM100" s="122">
        <v>4</v>
      </c>
      <c r="CN100" s="122">
        <v>4</v>
      </c>
      <c r="CO100" s="125"/>
      <c r="CP100" s="67">
        <f t="shared" si="46"/>
        <v>-0.12477888669106232</v>
      </c>
      <c r="CQ100" s="67">
        <f t="shared" si="47"/>
        <v>0.86956521739130432</v>
      </c>
      <c r="CR100" s="67">
        <f t="shared" si="59"/>
        <v>-0.10850337973135854</v>
      </c>
      <c r="CS100" s="67">
        <f t="shared" si="49"/>
        <v>0.50073581146332047</v>
      </c>
      <c r="CT100" s="59">
        <v>0</v>
      </c>
      <c r="CU100" s="59">
        <v>0</v>
      </c>
      <c r="CV100" s="59" t="s">
        <v>1782</v>
      </c>
      <c r="CW100" s="128">
        <v>1</v>
      </c>
      <c r="CX100" s="65">
        <v>0</v>
      </c>
      <c r="CY100" s="102">
        <v>0</v>
      </c>
      <c r="CZ100" s="102">
        <v>2</v>
      </c>
      <c r="DA100" s="102">
        <v>0</v>
      </c>
      <c r="DB100" s="102">
        <v>0</v>
      </c>
      <c r="DC100" s="102">
        <v>0</v>
      </c>
      <c r="DD100" s="59">
        <v>0</v>
      </c>
      <c r="DE100" s="60">
        <v>0</v>
      </c>
      <c r="DF100" s="60">
        <v>0</v>
      </c>
      <c r="DG100" s="60">
        <v>0</v>
      </c>
      <c r="DH100" s="60">
        <v>0</v>
      </c>
      <c r="DI100" s="60">
        <v>0</v>
      </c>
      <c r="DJ100" s="60">
        <v>0</v>
      </c>
      <c r="DK100" s="60">
        <v>0</v>
      </c>
      <c r="DL100" s="60">
        <v>0</v>
      </c>
      <c r="DM100" s="60">
        <v>0</v>
      </c>
      <c r="DN100" s="60">
        <v>0</v>
      </c>
      <c r="DO100" s="59">
        <v>0</v>
      </c>
      <c r="DP100" s="59">
        <v>0</v>
      </c>
      <c r="DQ100" s="59">
        <v>0</v>
      </c>
      <c r="DR100" s="59">
        <v>0</v>
      </c>
      <c r="DS100" s="59">
        <v>0</v>
      </c>
      <c r="DT100" s="59">
        <v>0</v>
      </c>
      <c r="DU100" s="59">
        <v>0</v>
      </c>
      <c r="DV100" s="59">
        <v>0</v>
      </c>
      <c r="DW100" s="59">
        <v>0</v>
      </c>
      <c r="DX100" s="59">
        <v>0</v>
      </c>
      <c r="DY100" s="59">
        <v>0</v>
      </c>
      <c r="DZ100" s="59">
        <v>0</v>
      </c>
      <c r="EA100" s="59">
        <v>0</v>
      </c>
      <c r="EB100" s="60">
        <v>2</v>
      </c>
      <c r="EC100" s="59">
        <v>0</v>
      </c>
      <c r="ED100" s="59">
        <v>0</v>
      </c>
      <c r="EE100" s="59">
        <v>0</v>
      </c>
      <c r="EF100" s="59">
        <v>0</v>
      </c>
      <c r="EG100" s="59">
        <v>0</v>
      </c>
      <c r="EH100" s="59">
        <v>0</v>
      </c>
      <c r="EI100" s="59">
        <v>0</v>
      </c>
      <c r="EJ100" s="59">
        <v>0</v>
      </c>
      <c r="EK100" s="59">
        <v>0</v>
      </c>
      <c r="EL100" s="59">
        <v>0</v>
      </c>
      <c r="EM100" s="77">
        <v>2</v>
      </c>
      <c r="EN100" s="59">
        <v>0</v>
      </c>
      <c r="EO100" s="77">
        <v>2</v>
      </c>
      <c r="EP100" s="59">
        <v>3</v>
      </c>
      <c r="EQ100" s="59">
        <v>6</v>
      </c>
    </row>
    <row r="101" spans="1:147" s="58" customFormat="1" ht="15" customHeight="1" x14ac:dyDescent="0.25">
      <c r="A101" s="501" t="s">
        <v>2527</v>
      </c>
      <c r="B101" s="59">
        <v>19</v>
      </c>
      <c r="C101" s="123" t="s">
        <v>155</v>
      </c>
      <c r="D101" s="99">
        <v>2008</v>
      </c>
      <c r="E101" s="67" t="s">
        <v>156</v>
      </c>
      <c r="F101" s="67" t="s">
        <v>157</v>
      </c>
      <c r="G101" s="59">
        <v>56</v>
      </c>
      <c r="H101" s="59" t="s">
        <v>158</v>
      </c>
      <c r="I101" s="63" t="s">
        <v>50</v>
      </c>
      <c r="J101" s="59">
        <v>0</v>
      </c>
      <c r="K101" s="59" t="s">
        <v>3</v>
      </c>
      <c r="L101" s="59" t="s">
        <v>89</v>
      </c>
      <c r="M101" s="112" t="s">
        <v>1961</v>
      </c>
      <c r="N101" s="112">
        <v>4.8</v>
      </c>
      <c r="O101" s="59">
        <f t="shared" si="55"/>
        <v>0.68124123737558717</v>
      </c>
      <c r="P101" s="59" t="s">
        <v>557</v>
      </c>
      <c r="Q101" s="67"/>
      <c r="R101" s="59">
        <v>1</v>
      </c>
      <c r="S101" s="65">
        <v>18</v>
      </c>
      <c r="T101" s="59">
        <v>1</v>
      </c>
      <c r="U101" s="91"/>
      <c r="V101" s="59" t="s">
        <v>558</v>
      </c>
      <c r="W101" s="59"/>
      <c r="X101" s="91" t="s">
        <v>1146</v>
      </c>
      <c r="Y101" s="105" t="s">
        <v>1147</v>
      </c>
      <c r="Z101" s="67" t="s">
        <v>162</v>
      </c>
      <c r="AA101" s="59" t="s">
        <v>1150</v>
      </c>
      <c r="AB101" s="102" t="s">
        <v>564</v>
      </c>
      <c r="AC101" s="65" t="s">
        <v>1148</v>
      </c>
      <c r="AD101" s="65" t="s">
        <v>1149</v>
      </c>
      <c r="AE101" s="65" t="s">
        <v>565</v>
      </c>
      <c r="AF101" s="65" t="s">
        <v>29</v>
      </c>
      <c r="AG101" s="65" t="s">
        <v>29</v>
      </c>
      <c r="AH101" s="65" t="s">
        <v>29</v>
      </c>
      <c r="AI101" s="60" t="s">
        <v>29</v>
      </c>
      <c r="AJ101" s="59" t="s">
        <v>29</v>
      </c>
      <c r="AK101" s="59" t="s">
        <v>29</v>
      </c>
      <c r="AL101" s="60" t="s">
        <v>29</v>
      </c>
      <c r="AM101" s="60" t="s">
        <v>29</v>
      </c>
      <c r="AN101" s="67" t="s">
        <v>28</v>
      </c>
      <c r="AO101" s="59" t="s">
        <v>28</v>
      </c>
      <c r="AP101" s="67"/>
      <c r="AQ101" s="59" t="s">
        <v>90</v>
      </c>
      <c r="AR101" s="67" t="s">
        <v>91</v>
      </c>
      <c r="AS101" s="67" t="s">
        <v>159</v>
      </c>
      <c r="AT101" s="172" t="s">
        <v>2418</v>
      </c>
      <c r="AU101" s="11">
        <v>-35</v>
      </c>
      <c r="AV101" s="11">
        <v>148</v>
      </c>
      <c r="AW101" s="59"/>
      <c r="AX101" s="277">
        <v>14.1</v>
      </c>
      <c r="AY101" s="278">
        <v>806</v>
      </c>
      <c r="AZ101" s="455">
        <f t="shared" si="56"/>
        <v>2.9063350418050908</v>
      </c>
      <c r="BA101" s="515" t="s">
        <v>160</v>
      </c>
      <c r="BB101" s="40" t="s">
        <v>2333</v>
      </c>
      <c r="BC101" s="59"/>
      <c r="BD101" s="59"/>
      <c r="BE101" s="59"/>
      <c r="BF101" s="67"/>
      <c r="BG101" s="67"/>
      <c r="BH101" s="67" t="s">
        <v>563</v>
      </c>
      <c r="BI101" s="67" t="s">
        <v>559</v>
      </c>
      <c r="BJ101" s="67" t="s">
        <v>8</v>
      </c>
      <c r="BK101" s="67" t="s">
        <v>1722</v>
      </c>
      <c r="BL101" s="59"/>
      <c r="BM101" s="59"/>
      <c r="BN101" s="67"/>
      <c r="BO101" s="59"/>
      <c r="BP101" s="67" t="s">
        <v>51</v>
      </c>
      <c r="BQ101" s="71" t="s">
        <v>15</v>
      </c>
      <c r="BR101" s="67">
        <v>11.1</v>
      </c>
      <c r="BS101" s="102" t="s">
        <v>21</v>
      </c>
      <c r="BT101" s="59" t="s">
        <v>9</v>
      </c>
      <c r="BU101" s="124">
        <v>4.4000000000000004</v>
      </c>
      <c r="BV101" s="67"/>
      <c r="BW101" s="106" t="s">
        <v>26</v>
      </c>
      <c r="BX101" s="62" t="s">
        <v>27</v>
      </c>
      <c r="BY101" s="70">
        <f t="shared" si="57"/>
        <v>18.667619023324853</v>
      </c>
      <c r="BZ101" s="70">
        <f t="shared" si="52"/>
        <v>18.667619023324853</v>
      </c>
      <c r="CA101" s="122" t="s">
        <v>57</v>
      </c>
      <c r="CB101" s="122" t="s">
        <v>566</v>
      </c>
      <c r="CC101" s="59">
        <v>18</v>
      </c>
      <c r="CD101" s="59">
        <v>18</v>
      </c>
      <c r="CE101" s="125" t="s">
        <v>572</v>
      </c>
      <c r="CF101" s="78" t="s">
        <v>1584</v>
      </c>
      <c r="CG101" s="67">
        <v>9.8000000000000007</v>
      </c>
      <c r="CH101" s="59" t="s">
        <v>21</v>
      </c>
      <c r="CI101" s="67">
        <v>4.5599999999999996</v>
      </c>
      <c r="CJ101" s="67"/>
      <c r="CK101" s="59">
        <f t="shared" si="58"/>
        <v>19.346441533263938</v>
      </c>
      <c r="CL101" s="59">
        <f t="shared" si="60"/>
        <v>19.346441533263938</v>
      </c>
      <c r="CM101" s="122">
        <v>18</v>
      </c>
      <c r="CN101" s="122">
        <v>18</v>
      </c>
      <c r="CO101" s="67"/>
      <c r="CP101" s="67">
        <f t="shared" si="46"/>
        <v>6.8384842877501573E-2</v>
      </c>
      <c r="CQ101" s="67">
        <f t="shared" si="47"/>
        <v>0.97777777777777775</v>
      </c>
      <c r="CR101" s="67">
        <f t="shared" si="59"/>
        <v>6.6865179702445973E-2</v>
      </c>
      <c r="CS101" s="67">
        <f t="shared" si="49"/>
        <v>0.11117320767023112</v>
      </c>
      <c r="CT101" s="59">
        <v>0</v>
      </c>
      <c r="CU101" s="59">
        <v>0</v>
      </c>
      <c r="CV101" s="59" t="s">
        <v>1782</v>
      </c>
      <c r="CW101" s="128">
        <v>1</v>
      </c>
      <c r="CX101" s="59">
        <v>0</v>
      </c>
      <c r="CY101" s="102">
        <v>0</v>
      </c>
      <c r="CZ101" s="102">
        <v>2</v>
      </c>
      <c r="DA101" s="102">
        <v>0</v>
      </c>
      <c r="DB101" s="102">
        <v>0</v>
      </c>
      <c r="DC101" s="102">
        <v>0</v>
      </c>
      <c r="DD101" s="59">
        <v>0</v>
      </c>
      <c r="DE101" s="60">
        <v>0</v>
      </c>
      <c r="DF101" s="60">
        <v>0</v>
      </c>
      <c r="DG101" s="60">
        <v>0</v>
      </c>
      <c r="DH101" s="60">
        <v>0</v>
      </c>
      <c r="DI101" s="60">
        <v>0</v>
      </c>
      <c r="DJ101" s="60">
        <v>0</v>
      </c>
      <c r="DK101" s="60">
        <v>0</v>
      </c>
      <c r="DL101" s="60">
        <v>0</v>
      </c>
      <c r="DM101" s="60">
        <v>0</v>
      </c>
      <c r="DN101" s="60">
        <v>0</v>
      </c>
      <c r="DO101" s="59">
        <v>0</v>
      </c>
      <c r="DP101" s="59">
        <v>0</v>
      </c>
      <c r="DQ101" s="59">
        <v>0</v>
      </c>
      <c r="DR101" s="59">
        <v>0</v>
      </c>
      <c r="DS101" s="59">
        <v>0</v>
      </c>
      <c r="DT101" s="59">
        <v>0</v>
      </c>
      <c r="DU101" s="59">
        <v>0</v>
      </c>
      <c r="DV101" s="59">
        <v>0</v>
      </c>
      <c r="DW101" s="59">
        <v>0</v>
      </c>
      <c r="DX101" s="59">
        <v>0</v>
      </c>
      <c r="DY101" s="59">
        <v>0</v>
      </c>
      <c r="DZ101" s="59">
        <v>0</v>
      </c>
      <c r="EA101" s="59">
        <v>0</v>
      </c>
      <c r="EB101" s="59">
        <v>0</v>
      </c>
      <c r="EC101" s="59">
        <v>2</v>
      </c>
      <c r="ED101" s="59">
        <v>0</v>
      </c>
      <c r="EE101" s="59">
        <v>0</v>
      </c>
      <c r="EF101" s="59">
        <v>0</v>
      </c>
      <c r="EG101" s="59">
        <v>0</v>
      </c>
      <c r="EH101" s="59">
        <v>0</v>
      </c>
      <c r="EI101" s="59">
        <v>0</v>
      </c>
      <c r="EJ101" s="59">
        <v>0</v>
      </c>
      <c r="EK101" s="59">
        <v>0</v>
      </c>
      <c r="EL101" s="59">
        <v>0</v>
      </c>
      <c r="EM101" s="77">
        <v>2</v>
      </c>
      <c r="EN101" s="59">
        <v>0</v>
      </c>
      <c r="EO101" s="77">
        <v>2</v>
      </c>
      <c r="EP101" s="59">
        <v>3</v>
      </c>
      <c r="EQ101" s="59">
        <v>6</v>
      </c>
    </row>
    <row r="102" spans="1:147" s="58" customFormat="1" ht="15" customHeight="1" x14ac:dyDescent="0.25">
      <c r="A102" s="501" t="s">
        <v>2527</v>
      </c>
      <c r="B102" s="59">
        <v>20</v>
      </c>
      <c r="C102" s="123" t="s">
        <v>155</v>
      </c>
      <c r="D102" s="99">
        <v>2008</v>
      </c>
      <c r="E102" s="67" t="s">
        <v>156</v>
      </c>
      <c r="F102" s="67" t="s">
        <v>157</v>
      </c>
      <c r="G102" s="59">
        <v>56</v>
      </c>
      <c r="H102" s="59" t="s">
        <v>158</v>
      </c>
      <c r="I102" s="63" t="s">
        <v>50</v>
      </c>
      <c r="J102" s="59">
        <v>0</v>
      </c>
      <c r="K102" s="59" t="s">
        <v>3</v>
      </c>
      <c r="L102" s="59" t="s">
        <v>89</v>
      </c>
      <c r="M102" s="172" t="s">
        <v>1960</v>
      </c>
      <c r="N102" s="59">
        <v>4.4000000000000004</v>
      </c>
      <c r="O102" s="59">
        <f t="shared" si="55"/>
        <v>0.64345267648618742</v>
      </c>
      <c r="P102" s="59" t="s">
        <v>557</v>
      </c>
      <c r="Q102" s="67"/>
      <c r="R102" s="59">
        <v>1</v>
      </c>
      <c r="S102" s="59">
        <v>16</v>
      </c>
      <c r="T102" s="59">
        <v>1</v>
      </c>
      <c r="U102" s="91"/>
      <c r="V102" s="59" t="s">
        <v>1143</v>
      </c>
      <c r="W102" s="59"/>
      <c r="X102" s="91" t="s">
        <v>1146</v>
      </c>
      <c r="Y102" s="105" t="s">
        <v>1147</v>
      </c>
      <c r="Z102" s="67" t="s">
        <v>162</v>
      </c>
      <c r="AA102" s="59" t="s">
        <v>1150</v>
      </c>
      <c r="AB102" s="102" t="s">
        <v>564</v>
      </c>
      <c r="AC102" s="65" t="s">
        <v>1148</v>
      </c>
      <c r="AD102" s="65" t="s">
        <v>1149</v>
      </c>
      <c r="AE102" s="65" t="s">
        <v>565</v>
      </c>
      <c r="AF102" s="65" t="s">
        <v>29</v>
      </c>
      <c r="AG102" s="65" t="s">
        <v>29</v>
      </c>
      <c r="AH102" s="65" t="s">
        <v>29</v>
      </c>
      <c r="AI102" s="60" t="s">
        <v>29</v>
      </c>
      <c r="AJ102" s="59" t="s">
        <v>29</v>
      </c>
      <c r="AK102" s="59" t="s">
        <v>29</v>
      </c>
      <c r="AL102" s="60" t="s">
        <v>29</v>
      </c>
      <c r="AM102" s="60" t="s">
        <v>29</v>
      </c>
      <c r="AN102" s="67" t="s">
        <v>28</v>
      </c>
      <c r="AO102" s="59" t="s">
        <v>28</v>
      </c>
      <c r="AP102" s="67"/>
      <c r="AQ102" s="59" t="s">
        <v>90</v>
      </c>
      <c r="AR102" s="67" t="s">
        <v>91</v>
      </c>
      <c r="AS102" s="67" t="s">
        <v>159</v>
      </c>
      <c r="AT102" s="172" t="s">
        <v>2419</v>
      </c>
      <c r="AU102" s="11">
        <v>-35</v>
      </c>
      <c r="AV102" s="11">
        <v>148</v>
      </c>
      <c r="AW102" s="59"/>
      <c r="AX102" s="277">
        <v>14.1</v>
      </c>
      <c r="AY102" s="278">
        <v>806</v>
      </c>
      <c r="AZ102" s="455">
        <f t="shared" si="56"/>
        <v>2.9063350418050908</v>
      </c>
      <c r="BA102" s="515" t="s">
        <v>160</v>
      </c>
      <c r="BB102" s="66" t="s">
        <v>2334</v>
      </c>
      <c r="BC102" s="59"/>
      <c r="BD102" s="59"/>
      <c r="BE102" s="59"/>
      <c r="BF102" s="67"/>
      <c r="BG102" s="67"/>
      <c r="BH102" s="67" t="s">
        <v>563</v>
      </c>
      <c r="BI102" s="67" t="s">
        <v>560</v>
      </c>
      <c r="BJ102" s="67" t="s">
        <v>8</v>
      </c>
      <c r="BK102" s="67" t="s">
        <v>1722</v>
      </c>
      <c r="BL102" s="59"/>
      <c r="BM102" s="59"/>
      <c r="BN102" s="67"/>
      <c r="BO102" s="59"/>
      <c r="BP102" s="67" t="s">
        <v>51</v>
      </c>
      <c r="BQ102" s="71" t="s">
        <v>15</v>
      </c>
      <c r="BR102" s="67">
        <v>1.6</v>
      </c>
      <c r="BS102" s="102" t="s">
        <v>21</v>
      </c>
      <c r="BT102" s="59" t="s">
        <v>9</v>
      </c>
      <c r="BU102" s="124">
        <v>0.88</v>
      </c>
      <c r="BV102" s="67"/>
      <c r="BW102" s="106" t="s">
        <v>26</v>
      </c>
      <c r="BX102" s="62" t="s">
        <v>27</v>
      </c>
      <c r="BY102" s="70">
        <f t="shared" si="57"/>
        <v>3.52</v>
      </c>
      <c r="BZ102" s="70">
        <f t="shared" si="52"/>
        <v>3.52</v>
      </c>
      <c r="CA102" s="122" t="s">
        <v>57</v>
      </c>
      <c r="CB102" s="122" t="s">
        <v>568</v>
      </c>
      <c r="CC102" s="59">
        <v>16</v>
      </c>
      <c r="CD102" s="59">
        <v>16</v>
      </c>
      <c r="CE102" s="125" t="s">
        <v>572</v>
      </c>
      <c r="CF102" s="78" t="s">
        <v>1584</v>
      </c>
      <c r="CG102" s="67">
        <v>3.4</v>
      </c>
      <c r="CH102" s="59" t="s">
        <v>21</v>
      </c>
      <c r="CI102" s="67">
        <v>1.69</v>
      </c>
      <c r="CJ102" s="67"/>
      <c r="CK102" s="59">
        <f t="shared" si="58"/>
        <v>6.76</v>
      </c>
      <c r="CL102" s="59">
        <f t="shared" si="60"/>
        <v>6.76</v>
      </c>
      <c r="CM102" s="122">
        <v>16</v>
      </c>
      <c r="CN102" s="122">
        <v>16</v>
      </c>
      <c r="CO102" s="67"/>
      <c r="CP102" s="67">
        <f t="shared" si="46"/>
        <v>-0.33399832671380897</v>
      </c>
      <c r="CQ102" s="67">
        <f t="shared" si="47"/>
        <v>0.97478991596638653</v>
      </c>
      <c r="CR102" s="67">
        <f t="shared" si="59"/>
        <v>-0.32557820083026756</v>
      </c>
      <c r="CS102" s="67">
        <f t="shared" si="49"/>
        <v>0.12665626820087303</v>
      </c>
      <c r="CT102" s="59">
        <v>0</v>
      </c>
      <c r="CU102" s="59">
        <v>0</v>
      </c>
      <c r="CV102" s="59" t="s">
        <v>1782</v>
      </c>
      <c r="CW102" s="128">
        <v>1</v>
      </c>
      <c r="CX102" s="59">
        <v>0</v>
      </c>
      <c r="CY102" s="102">
        <v>0</v>
      </c>
      <c r="CZ102" s="102">
        <v>2</v>
      </c>
      <c r="DA102" s="102">
        <v>0</v>
      </c>
      <c r="DB102" s="102">
        <v>0</v>
      </c>
      <c r="DC102" s="102">
        <v>0</v>
      </c>
      <c r="DD102" s="59">
        <v>0</v>
      </c>
      <c r="DE102" s="60">
        <v>0</v>
      </c>
      <c r="DF102" s="60">
        <v>0</v>
      </c>
      <c r="DG102" s="60">
        <v>0</v>
      </c>
      <c r="DH102" s="60">
        <v>0</v>
      </c>
      <c r="DI102" s="60">
        <v>0</v>
      </c>
      <c r="DJ102" s="60">
        <v>0</v>
      </c>
      <c r="DK102" s="60">
        <v>0</v>
      </c>
      <c r="DL102" s="60">
        <v>0</v>
      </c>
      <c r="DM102" s="60">
        <v>0</v>
      </c>
      <c r="DN102" s="60">
        <v>0</v>
      </c>
      <c r="DO102" s="59">
        <v>0</v>
      </c>
      <c r="DP102" s="59">
        <v>0</v>
      </c>
      <c r="DQ102" s="59">
        <v>0</v>
      </c>
      <c r="DR102" s="59">
        <v>0</v>
      </c>
      <c r="DS102" s="59">
        <v>0</v>
      </c>
      <c r="DT102" s="59">
        <v>0</v>
      </c>
      <c r="DU102" s="59">
        <v>0</v>
      </c>
      <c r="DV102" s="59">
        <v>0</v>
      </c>
      <c r="DW102" s="59">
        <v>0</v>
      </c>
      <c r="DX102" s="59">
        <v>0</v>
      </c>
      <c r="DY102" s="59">
        <v>0</v>
      </c>
      <c r="DZ102" s="59">
        <v>0</v>
      </c>
      <c r="EA102" s="59">
        <v>0</v>
      </c>
      <c r="EB102" s="59">
        <v>0</v>
      </c>
      <c r="EC102" s="59">
        <v>2</v>
      </c>
      <c r="ED102" s="59">
        <v>0</v>
      </c>
      <c r="EE102" s="59">
        <v>0</v>
      </c>
      <c r="EF102" s="59">
        <v>0</v>
      </c>
      <c r="EG102" s="59">
        <v>0</v>
      </c>
      <c r="EH102" s="59">
        <v>0</v>
      </c>
      <c r="EI102" s="59">
        <v>0</v>
      </c>
      <c r="EJ102" s="59">
        <v>0</v>
      </c>
      <c r="EK102" s="59">
        <v>0</v>
      </c>
      <c r="EL102" s="59">
        <v>0</v>
      </c>
      <c r="EM102" s="77">
        <v>2</v>
      </c>
      <c r="EN102" s="59">
        <v>0</v>
      </c>
      <c r="EO102" s="77">
        <v>2</v>
      </c>
      <c r="EP102" s="59">
        <v>3</v>
      </c>
      <c r="EQ102" s="59">
        <v>6</v>
      </c>
    </row>
    <row r="103" spans="1:147" s="58" customFormat="1" ht="15" customHeight="1" x14ac:dyDescent="0.25">
      <c r="A103" s="501" t="s">
        <v>2527</v>
      </c>
      <c r="B103" s="59">
        <v>21</v>
      </c>
      <c r="C103" s="123" t="s">
        <v>155</v>
      </c>
      <c r="D103" s="99">
        <v>2008</v>
      </c>
      <c r="E103" s="67" t="s">
        <v>156</v>
      </c>
      <c r="F103" s="67" t="s">
        <v>157</v>
      </c>
      <c r="G103" s="59">
        <v>56</v>
      </c>
      <c r="H103" s="59" t="s">
        <v>158</v>
      </c>
      <c r="I103" s="63" t="s">
        <v>50</v>
      </c>
      <c r="J103" s="59">
        <v>0</v>
      </c>
      <c r="K103" s="59" t="s">
        <v>3</v>
      </c>
      <c r="L103" s="59" t="s">
        <v>89</v>
      </c>
      <c r="M103" s="59" t="s">
        <v>1964</v>
      </c>
      <c r="N103" s="59">
        <v>4.2</v>
      </c>
      <c r="O103" s="59">
        <f t="shared" si="55"/>
        <v>0.62324929039790045</v>
      </c>
      <c r="P103" s="59" t="s">
        <v>557</v>
      </c>
      <c r="Q103" s="67"/>
      <c r="R103" s="59">
        <v>1</v>
      </c>
      <c r="S103" s="59">
        <v>21</v>
      </c>
      <c r="T103" s="59">
        <v>1</v>
      </c>
      <c r="U103" s="91"/>
      <c r="V103" s="59" t="s">
        <v>1144</v>
      </c>
      <c r="W103" s="59"/>
      <c r="X103" s="91" t="s">
        <v>1146</v>
      </c>
      <c r="Y103" s="105" t="s">
        <v>1147</v>
      </c>
      <c r="Z103" s="67" t="s">
        <v>162</v>
      </c>
      <c r="AA103" s="59" t="s">
        <v>1150</v>
      </c>
      <c r="AB103" s="102" t="s">
        <v>564</v>
      </c>
      <c r="AC103" s="65" t="s">
        <v>1148</v>
      </c>
      <c r="AD103" s="65" t="s">
        <v>1149</v>
      </c>
      <c r="AE103" s="65" t="s">
        <v>565</v>
      </c>
      <c r="AF103" s="65" t="s">
        <v>29</v>
      </c>
      <c r="AG103" s="65" t="s">
        <v>29</v>
      </c>
      <c r="AH103" s="65" t="s">
        <v>29</v>
      </c>
      <c r="AI103" s="60" t="s">
        <v>29</v>
      </c>
      <c r="AJ103" s="59" t="s">
        <v>29</v>
      </c>
      <c r="AK103" s="59" t="s">
        <v>29</v>
      </c>
      <c r="AL103" s="60" t="s">
        <v>29</v>
      </c>
      <c r="AM103" s="60" t="s">
        <v>29</v>
      </c>
      <c r="AN103" s="67" t="s">
        <v>28</v>
      </c>
      <c r="AO103" s="59" t="s">
        <v>28</v>
      </c>
      <c r="AP103" s="67"/>
      <c r="AQ103" s="59" t="s">
        <v>90</v>
      </c>
      <c r="AR103" s="67" t="s">
        <v>91</v>
      </c>
      <c r="AS103" s="67" t="s">
        <v>159</v>
      </c>
      <c r="AT103" s="172" t="s">
        <v>2420</v>
      </c>
      <c r="AU103" s="11">
        <v>-35</v>
      </c>
      <c r="AV103" s="11">
        <v>148</v>
      </c>
      <c r="AW103" s="59"/>
      <c r="AX103" s="277">
        <v>14.1</v>
      </c>
      <c r="AY103" s="278">
        <v>806</v>
      </c>
      <c r="AZ103" s="455">
        <f t="shared" si="56"/>
        <v>2.9063350418050908</v>
      </c>
      <c r="BA103" s="515" t="s">
        <v>160</v>
      </c>
      <c r="BB103" s="66" t="s">
        <v>2335</v>
      </c>
      <c r="BC103" s="59"/>
      <c r="BD103" s="59"/>
      <c r="BE103" s="59"/>
      <c r="BF103" s="67"/>
      <c r="BG103" s="67"/>
      <c r="BH103" s="67" t="s">
        <v>563</v>
      </c>
      <c r="BI103" s="67" t="s">
        <v>561</v>
      </c>
      <c r="BJ103" s="67" t="s">
        <v>8</v>
      </c>
      <c r="BK103" s="67" t="s">
        <v>1722</v>
      </c>
      <c r="BL103" s="59"/>
      <c r="BM103" s="59"/>
      <c r="BN103" s="67"/>
      <c r="BO103" s="59"/>
      <c r="BP103" s="67" t="s">
        <v>51</v>
      </c>
      <c r="BQ103" s="71" t="s">
        <v>15</v>
      </c>
      <c r="BR103" s="67">
        <v>8.6</v>
      </c>
      <c r="BS103" s="102" t="s">
        <v>21</v>
      </c>
      <c r="BT103" s="59" t="s">
        <v>9</v>
      </c>
      <c r="BU103" s="124">
        <v>2.6</v>
      </c>
      <c r="BV103" s="67"/>
      <c r="BW103" s="106" t="s">
        <v>26</v>
      </c>
      <c r="BX103" s="62" t="s">
        <v>27</v>
      </c>
      <c r="BY103" s="70">
        <f t="shared" si="57"/>
        <v>11.914696806885184</v>
      </c>
      <c r="BZ103" s="70">
        <f t="shared" si="52"/>
        <v>11.914696806885184</v>
      </c>
      <c r="CA103" s="122" t="s">
        <v>57</v>
      </c>
      <c r="CB103" s="122" t="s">
        <v>567</v>
      </c>
      <c r="CC103" s="59">
        <v>21</v>
      </c>
      <c r="CD103" s="59">
        <v>21</v>
      </c>
      <c r="CE103" s="125" t="s">
        <v>572</v>
      </c>
      <c r="CF103" s="78" t="s">
        <v>1584</v>
      </c>
      <c r="CG103" s="67">
        <v>8.1</v>
      </c>
      <c r="CH103" s="59" t="s">
        <v>21</v>
      </c>
      <c r="CI103" s="67">
        <v>1.87</v>
      </c>
      <c r="CJ103" s="67"/>
      <c r="CK103" s="59">
        <f t="shared" si="58"/>
        <v>8.5694165495674213</v>
      </c>
      <c r="CL103" s="59">
        <f t="shared" si="60"/>
        <v>8.5694165495674213</v>
      </c>
      <c r="CM103" s="122">
        <v>21</v>
      </c>
      <c r="CN103" s="122">
        <v>21</v>
      </c>
      <c r="CO103" s="67"/>
      <c r="CP103" s="67">
        <f t="shared" si="46"/>
        <v>4.8180055297882704E-2</v>
      </c>
      <c r="CQ103" s="67">
        <f t="shared" si="47"/>
        <v>0.98113207547169812</v>
      </c>
      <c r="CR103" s="67">
        <f t="shared" si="59"/>
        <v>4.7270997650752843E-2</v>
      </c>
      <c r="CS103" s="67">
        <f t="shared" si="49"/>
        <v>9.5264696990701156E-2</v>
      </c>
      <c r="CT103" s="59">
        <v>0</v>
      </c>
      <c r="CU103" s="59">
        <v>0</v>
      </c>
      <c r="CV103" s="59" t="s">
        <v>1782</v>
      </c>
      <c r="CW103" s="128">
        <v>1</v>
      </c>
      <c r="CX103" s="59">
        <v>0</v>
      </c>
      <c r="CY103" s="102">
        <v>0</v>
      </c>
      <c r="CZ103" s="102">
        <v>2</v>
      </c>
      <c r="DA103" s="102">
        <v>0</v>
      </c>
      <c r="DB103" s="102">
        <v>0</v>
      </c>
      <c r="DC103" s="102">
        <v>0</v>
      </c>
      <c r="DD103" s="59">
        <v>0</v>
      </c>
      <c r="DE103" s="60">
        <v>0</v>
      </c>
      <c r="DF103" s="60">
        <v>0</v>
      </c>
      <c r="DG103" s="60">
        <v>0</v>
      </c>
      <c r="DH103" s="60">
        <v>0</v>
      </c>
      <c r="DI103" s="60">
        <v>0</v>
      </c>
      <c r="DJ103" s="60">
        <v>0</v>
      </c>
      <c r="DK103" s="60">
        <v>0</v>
      </c>
      <c r="DL103" s="60">
        <v>0</v>
      </c>
      <c r="DM103" s="60">
        <v>0</v>
      </c>
      <c r="DN103" s="60">
        <v>0</v>
      </c>
      <c r="DO103" s="59">
        <v>0</v>
      </c>
      <c r="DP103" s="59">
        <v>0</v>
      </c>
      <c r="DQ103" s="59">
        <v>0</v>
      </c>
      <c r="DR103" s="59">
        <v>0</v>
      </c>
      <c r="DS103" s="59">
        <v>0</v>
      </c>
      <c r="DT103" s="59">
        <v>0</v>
      </c>
      <c r="DU103" s="59">
        <v>0</v>
      </c>
      <c r="DV103" s="59">
        <v>0</v>
      </c>
      <c r="DW103" s="59">
        <v>0</v>
      </c>
      <c r="DX103" s="59">
        <v>0</v>
      </c>
      <c r="DY103" s="59">
        <v>0</v>
      </c>
      <c r="DZ103" s="59">
        <v>0</v>
      </c>
      <c r="EA103" s="59">
        <v>0</v>
      </c>
      <c r="EB103" s="59">
        <v>0</v>
      </c>
      <c r="EC103" s="59">
        <v>2</v>
      </c>
      <c r="ED103" s="59">
        <v>0</v>
      </c>
      <c r="EE103" s="59">
        <v>0</v>
      </c>
      <c r="EF103" s="59">
        <v>0</v>
      </c>
      <c r="EG103" s="59">
        <v>0</v>
      </c>
      <c r="EH103" s="59">
        <v>0</v>
      </c>
      <c r="EI103" s="59">
        <v>0</v>
      </c>
      <c r="EJ103" s="59">
        <v>0</v>
      </c>
      <c r="EK103" s="59">
        <v>0</v>
      </c>
      <c r="EL103" s="59">
        <v>0</v>
      </c>
      <c r="EM103" s="77">
        <v>2</v>
      </c>
      <c r="EN103" s="59">
        <v>0</v>
      </c>
      <c r="EO103" s="77">
        <v>2</v>
      </c>
      <c r="EP103" s="59">
        <v>3</v>
      </c>
      <c r="EQ103" s="59">
        <v>6</v>
      </c>
    </row>
    <row r="104" spans="1:147" s="58" customFormat="1" ht="15" customHeight="1" x14ac:dyDescent="0.25">
      <c r="A104" s="501" t="s">
        <v>2527</v>
      </c>
      <c r="B104" s="59">
        <v>22</v>
      </c>
      <c r="C104" s="123" t="s">
        <v>155</v>
      </c>
      <c r="D104" s="99">
        <v>2008</v>
      </c>
      <c r="E104" s="67" t="s">
        <v>156</v>
      </c>
      <c r="F104" s="67" t="s">
        <v>157</v>
      </c>
      <c r="G104" s="59">
        <v>56</v>
      </c>
      <c r="H104" s="59" t="s">
        <v>158</v>
      </c>
      <c r="I104" s="63" t="s">
        <v>50</v>
      </c>
      <c r="J104" s="59">
        <v>0</v>
      </c>
      <c r="K104" s="59" t="s">
        <v>3</v>
      </c>
      <c r="L104" s="59" t="s">
        <v>89</v>
      </c>
      <c r="M104" s="59" t="s">
        <v>1968</v>
      </c>
      <c r="N104" s="59">
        <v>5.8</v>
      </c>
      <c r="O104" s="59">
        <f t="shared" si="55"/>
        <v>0.76342799356293722</v>
      </c>
      <c r="P104" s="59" t="s">
        <v>557</v>
      </c>
      <c r="Q104" s="67"/>
      <c r="R104" s="59">
        <v>1</v>
      </c>
      <c r="S104" s="59">
        <v>4</v>
      </c>
      <c r="T104" s="59">
        <v>1</v>
      </c>
      <c r="U104" s="91"/>
      <c r="V104" s="59" t="s">
        <v>1145</v>
      </c>
      <c r="W104" s="59"/>
      <c r="X104" s="91" t="s">
        <v>1146</v>
      </c>
      <c r="Y104" s="105" t="s">
        <v>1147</v>
      </c>
      <c r="Z104" s="67" t="s">
        <v>162</v>
      </c>
      <c r="AA104" s="59" t="s">
        <v>1150</v>
      </c>
      <c r="AB104" s="102" t="s">
        <v>564</v>
      </c>
      <c r="AC104" s="65" t="s">
        <v>1148</v>
      </c>
      <c r="AD104" s="65" t="s">
        <v>1149</v>
      </c>
      <c r="AE104" s="65" t="s">
        <v>565</v>
      </c>
      <c r="AF104" s="65" t="s">
        <v>29</v>
      </c>
      <c r="AG104" s="65" t="s">
        <v>29</v>
      </c>
      <c r="AH104" s="65" t="s">
        <v>29</v>
      </c>
      <c r="AI104" s="60" t="s">
        <v>29</v>
      </c>
      <c r="AJ104" s="59" t="s">
        <v>29</v>
      </c>
      <c r="AK104" s="59" t="s">
        <v>29</v>
      </c>
      <c r="AL104" s="60" t="s">
        <v>29</v>
      </c>
      <c r="AM104" s="60" t="s">
        <v>29</v>
      </c>
      <c r="AN104" s="67" t="s">
        <v>28</v>
      </c>
      <c r="AO104" s="59" t="s">
        <v>28</v>
      </c>
      <c r="AP104" s="67"/>
      <c r="AQ104" s="59" t="s">
        <v>90</v>
      </c>
      <c r="AR104" s="67" t="s">
        <v>91</v>
      </c>
      <c r="AS104" s="67" t="s">
        <v>159</v>
      </c>
      <c r="AT104" s="172" t="s">
        <v>2421</v>
      </c>
      <c r="AU104" s="11">
        <v>-35</v>
      </c>
      <c r="AV104" s="11">
        <v>148</v>
      </c>
      <c r="AW104" s="59"/>
      <c r="AX104" s="277">
        <v>14.1</v>
      </c>
      <c r="AY104" s="278">
        <v>806</v>
      </c>
      <c r="AZ104" s="455">
        <f t="shared" si="56"/>
        <v>2.9063350418050908</v>
      </c>
      <c r="BA104" s="515" t="s">
        <v>160</v>
      </c>
      <c r="BB104" s="151" t="s">
        <v>2336</v>
      </c>
      <c r="BC104" s="59"/>
      <c r="BD104" s="59"/>
      <c r="BE104" s="59"/>
      <c r="BF104" s="67"/>
      <c r="BG104" s="67"/>
      <c r="BH104" s="67" t="s">
        <v>563</v>
      </c>
      <c r="BI104" s="67" t="s">
        <v>562</v>
      </c>
      <c r="BJ104" s="67" t="s">
        <v>8</v>
      </c>
      <c r="BK104" s="67" t="s">
        <v>1722</v>
      </c>
      <c r="BL104" s="59"/>
      <c r="BM104" s="59"/>
      <c r="BN104" s="67"/>
      <c r="BO104" s="59"/>
      <c r="BP104" s="67" t="s">
        <v>51</v>
      </c>
      <c r="BQ104" s="71" t="s">
        <v>15</v>
      </c>
      <c r="BR104" s="67">
        <v>33.5</v>
      </c>
      <c r="BS104" s="102" t="s">
        <v>21</v>
      </c>
      <c r="BT104" s="59" t="s">
        <v>9</v>
      </c>
      <c r="BU104" s="124">
        <v>8.34</v>
      </c>
      <c r="BV104" s="67"/>
      <c r="BW104" s="106" t="s">
        <v>26</v>
      </c>
      <c r="BX104" s="62" t="s">
        <v>27</v>
      </c>
      <c r="BY104" s="70">
        <f t="shared" si="57"/>
        <v>16.68</v>
      </c>
      <c r="BZ104" s="70">
        <f t="shared" si="52"/>
        <v>16.68</v>
      </c>
      <c r="CA104" s="122" t="s">
        <v>57</v>
      </c>
      <c r="CB104" s="122" t="s">
        <v>569</v>
      </c>
      <c r="CC104" s="59">
        <v>4</v>
      </c>
      <c r="CD104" s="59">
        <v>4</v>
      </c>
      <c r="CE104" s="125" t="s">
        <v>572</v>
      </c>
      <c r="CF104" s="78" t="s">
        <v>1584</v>
      </c>
      <c r="CG104" s="67">
        <v>42.5</v>
      </c>
      <c r="CH104" s="59" t="s">
        <v>21</v>
      </c>
      <c r="CI104" s="67">
        <v>9.18</v>
      </c>
      <c r="CJ104" s="67"/>
      <c r="CK104" s="59">
        <f t="shared" si="58"/>
        <v>18.36</v>
      </c>
      <c r="CL104" s="59">
        <f t="shared" si="60"/>
        <v>18.36</v>
      </c>
      <c r="CM104" s="122">
        <v>4</v>
      </c>
      <c r="CN104" s="122">
        <v>4</v>
      </c>
      <c r="CO104" s="67"/>
      <c r="CP104" s="67">
        <f t="shared" si="46"/>
        <v>-0.51310921563145362</v>
      </c>
      <c r="CQ104" s="67">
        <f t="shared" si="47"/>
        <v>0.86956521739130432</v>
      </c>
      <c r="CR104" s="67">
        <f t="shared" si="59"/>
        <v>-0.44618192663604661</v>
      </c>
      <c r="CS104" s="67">
        <f t="shared" si="49"/>
        <v>0.5124423944785409</v>
      </c>
      <c r="CT104" s="59">
        <v>0</v>
      </c>
      <c r="CU104" s="59">
        <v>0</v>
      </c>
      <c r="CV104" s="59" t="s">
        <v>1782</v>
      </c>
      <c r="CW104" s="128">
        <v>1</v>
      </c>
      <c r="CX104" s="59">
        <v>0</v>
      </c>
      <c r="CY104" s="102">
        <v>0</v>
      </c>
      <c r="CZ104" s="102">
        <v>2</v>
      </c>
      <c r="DA104" s="102">
        <v>0</v>
      </c>
      <c r="DB104" s="102">
        <v>0</v>
      </c>
      <c r="DC104" s="102">
        <v>0</v>
      </c>
      <c r="DD104" s="59">
        <v>0</v>
      </c>
      <c r="DE104" s="60">
        <v>0</v>
      </c>
      <c r="DF104" s="60">
        <v>0</v>
      </c>
      <c r="DG104" s="60">
        <v>0</v>
      </c>
      <c r="DH104" s="60">
        <v>0</v>
      </c>
      <c r="DI104" s="60">
        <v>0</v>
      </c>
      <c r="DJ104" s="60">
        <v>0</v>
      </c>
      <c r="DK104" s="60">
        <v>0</v>
      </c>
      <c r="DL104" s="60">
        <v>0</v>
      </c>
      <c r="DM104" s="60">
        <v>0</v>
      </c>
      <c r="DN104" s="60">
        <v>0</v>
      </c>
      <c r="DO104" s="59">
        <v>0</v>
      </c>
      <c r="DP104" s="59">
        <v>0</v>
      </c>
      <c r="DQ104" s="59">
        <v>0</v>
      </c>
      <c r="DR104" s="59">
        <v>0</v>
      </c>
      <c r="DS104" s="59">
        <v>0</v>
      </c>
      <c r="DT104" s="59">
        <v>0</v>
      </c>
      <c r="DU104" s="59">
        <v>0</v>
      </c>
      <c r="DV104" s="59">
        <v>0</v>
      </c>
      <c r="DW104" s="59">
        <v>0</v>
      </c>
      <c r="DX104" s="59">
        <v>0</v>
      </c>
      <c r="DY104" s="59">
        <v>0</v>
      </c>
      <c r="DZ104" s="59">
        <v>0</v>
      </c>
      <c r="EA104" s="59">
        <v>0</v>
      </c>
      <c r="EB104" s="59">
        <v>0</v>
      </c>
      <c r="EC104" s="59">
        <v>2</v>
      </c>
      <c r="ED104" s="59">
        <v>0</v>
      </c>
      <c r="EE104" s="59">
        <v>0</v>
      </c>
      <c r="EF104" s="59">
        <v>0</v>
      </c>
      <c r="EG104" s="59">
        <v>0</v>
      </c>
      <c r="EH104" s="59">
        <v>0</v>
      </c>
      <c r="EI104" s="59">
        <v>0</v>
      </c>
      <c r="EJ104" s="59">
        <v>0</v>
      </c>
      <c r="EK104" s="59">
        <v>0</v>
      </c>
      <c r="EL104" s="59">
        <v>0</v>
      </c>
      <c r="EM104" s="77">
        <v>2</v>
      </c>
      <c r="EN104" s="59">
        <v>0</v>
      </c>
      <c r="EO104" s="77">
        <v>2</v>
      </c>
      <c r="EP104" s="59">
        <v>3</v>
      </c>
      <c r="EQ104" s="59">
        <v>6</v>
      </c>
    </row>
    <row r="105" spans="1:147" s="206" customFormat="1" ht="15" customHeight="1" x14ac:dyDescent="0.25">
      <c r="A105" s="501" t="s">
        <v>2527</v>
      </c>
      <c r="B105" s="201" t="s">
        <v>1939</v>
      </c>
      <c r="C105" s="205" t="s">
        <v>155</v>
      </c>
      <c r="D105" s="209">
        <v>2008</v>
      </c>
      <c r="E105" s="200" t="s">
        <v>156</v>
      </c>
      <c r="F105" s="200" t="s">
        <v>157</v>
      </c>
      <c r="G105" s="201">
        <v>56</v>
      </c>
      <c r="H105" s="201" t="s">
        <v>158</v>
      </c>
      <c r="I105" s="205" t="s">
        <v>50</v>
      </c>
      <c r="J105" s="201">
        <v>0</v>
      </c>
      <c r="K105" s="201" t="s">
        <v>3</v>
      </c>
      <c r="L105" s="201" t="s">
        <v>89</v>
      </c>
      <c r="M105" s="204" t="s">
        <v>1961</v>
      </c>
      <c r="N105" s="204">
        <v>4.8</v>
      </c>
      <c r="O105" s="201">
        <f t="shared" si="55"/>
        <v>0.68124123737558717</v>
      </c>
      <c r="P105" s="201" t="s">
        <v>557</v>
      </c>
      <c r="Q105" s="200"/>
      <c r="R105" s="201">
        <v>1</v>
      </c>
      <c r="S105" s="193">
        <v>18</v>
      </c>
      <c r="T105" s="201">
        <v>1</v>
      </c>
      <c r="U105" s="220"/>
      <c r="V105" s="201" t="s">
        <v>558</v>
      </c>
      <c r="W105" s="201"/>
      <c r="X105" s="220" t="s">
        <v>1146</v>
      </c>
      <c r="Y105" s="224" t="s">
        <v>1147</v>
      </c>
      <c r="Z105" s="200" t="s">
        <v>162</v>
      </c>
      <c r="AA105" s="201" t="s">
        <v>1150</v>
      </c>
      <c r="AB105" s="193" t="s">
        <v>564</v>
      </c>
      <c r="AC105" s="193" t="s">
        <v>1148</v>
      </c>
      <c r="AD105" s="193" t="s">
        <v>1149</v>
      </c>
      <c r="AE105" s="193" t="s">
        <v>565</v>
      </c>
      <c r="AF105" s="193" t="s">
        <v>29</v>
      </c>
      <c r="AG105" s="193" t="s">
        <v>29</v>
      </c>
      <c r="AH105" s="193" t="s">
        <v>29</v>
      </c>
      <c r="AI105" s="202" t="s">
        <v>29</v>
      </c>
      <c r="AJ105" s="201" t="s">
        <v>29</v>
      </c>
      <c r="AK105" s="201" t="s">
        <v>29</v>
      </c>
      <c r="AL105" s="202" t="s">
        <v>29</v>
      </c>
      <c r="AM105" s="202" t="s">
        <v>29</v>
      </c>
      <c r="AN105" s="200" t="s">
        <v>28</v>
      </c>
      <c r="AO105" s="201" t="s">
        <v>28</v>
      </c>
      <c r="AP105" s="200"/>
      <c r="AQ105" s="201" t="s">
        <v>90</v>
      </c>
      <c r="AR105" s="200" t="s">
        <v>91</v>
      </c>
      <c r="AS105" s="200" t="s">
        <v>159</v>
      </c>
      <c r="AT105" s="212" t="s">
        <v>2418</v>
      </c>
      <c r="AU105" s="271">
        <v>-35</v>
      </c>
      <c r="AV105" s="271">
        <v>148</v>
      </c>
      <c r="AW105" s="201"/>
      <c r="AX105" s="279">
        <v>14.1</v>
      </c>
      <c r="AY105" s="280">
        <v>806</v>
      </c>
      <c r="AZ105" s="489">
        <f t="shared" si="56"/>
        <v>2.9063350418050908</v>
      </c>
      <c r="BA105" s="518" t="s">
        <v>160</v>
      </c>
      <c r="BB105" s="207" t="s">
        <v>2333</v>
      </c>
      <c r="BC105" s="201"/>
      <c r="BD105" s="201"/>
      <c r="BE105" s="201"/>
      <c r="BF105" s="200"/>
      <c r="BG105" s="200"/>
      <c r="BH105" s="200" t="s">
        <v>563</v>
      </c>
      <c r="BI105" s="200" t="s">
        <v>559</v>
      </c>
      <c r="BJ105" s="200" t="s">
        <v>8</v>
      </c>
      <c r="BK105" s="196" t="s">
        <v>1927</v>
      </c>
      <c r="BL105" s="201"/>
      <c r="BM105" s="201"/>
      <c r="BN105" s="200"/>
      <c r="BO105" s="201"/>
      <c r="BP105" s="206" t="s">
        <v>51</v>
      </c>
      <c r="BQ105" s="264" t="s">
        <v>15</v>
      </c>
      <c r="BR105" s="200">
        <v>20.399999999999999</v>
      </c>
      <c r="BS105" s="193" t="s">
        <v>21</v>
      </c>
      <c r="BT105" s="201" t="s">
        <v>9</v>
      </c>
      <c r="BU105" s="262"/>
      <c r="BV105" s="200"/>
      <c r="BW105" s="196" t="s">
        <v>26</v>
      </c>
      <c r="BX105" s="222" t="s">
        <v>27</v>
      </c>
      <c r="BY105" s="208">
        <v>20.852093420086145</v>
      </c>
      <c r="BZ105" s="208">
        <f t="shared" ref="BZ105:BZ132" si="61">IF(BX105="SE",BY105,BU105)</f>
        <v>20.852093420086145</v>
      </c>
      <c r="CA105" s="193" t="s">
        <v>57</v>
      </c>
      <c r="CB105" s="193" t="s">
        <v>566</v>
      </c>
      <c r="CC105" s="201">
        <v>18</v>
      </c>
      <c r="CD105" s="201">
        <v>18</v>
      </c>
      <c r="CE105" s="265" t="s">
        <v>572</v>
      </c>
      <c r="CF105" s="195" t="s">
        <v>1584</v>
      </c>
      <c r="CG105" s="200">
        <v>23</v>
      </c>
      <c r="CH105" s="201" t="s">
        <v>21</v>
      </c>
      <c r="CI105" s="200"/>
      <c r="CJ105" s="200"/>
      <c r="CK105" s="208">
        <v>22.27026717396987</v>
      </c>
      <c r="CL105" s="201">
        <f t="shared" si="60"/>
        <v>22.27026717396987</v>
      </c>
      <c r="CM105" s="252">
        <v>18</v>
      </c>
      <c r="CN105" s="252">
        <v>18</v>
      </c>
      <c r="CO105" s="200"/>
      <c r="CP105" s="206">
        <f t="shared" si="46"/>
        <v>-0.12052193179158545</v>
      </c>
      <c r="CQ105" s="206">
        <f t="shared" si="47"/>
        <v>0.97777777777777775</v>
      </c>
      <c r="CR105" s="206">
        <f t="shared" si="59"/>
        <v>-0.11784366664066133</v>
      </c>
      <c r="CS105" s="206">
        <f t="shared" si="49"/>
        <v>0.11130398791343493</v>
      </c>
      <c r="CT105" s="201">
        <v>0</v>
      </c>
      <c r="CU105" s="201">
        <v>0</v>
      </c>
      <c r="CV105" s="201" t="s">
        <v>1782</v>
      </c>
      <c r="CW105" s="201">
        <v>2</v>
      </c>
      <c r="CX105" s="193">
        <v>0</v>
      </c>
      <c r="CY105" s="191">
        <v>0</v>
      </c>
      <c r="CZ105" s="191">
        <v>2</v>
      </c>
      <c r="DA105" s="191">
        <v>0</v>
      </c>
      <c r="DB105" s="191">
        <v>0</v>
      </c>
      <c r="DC105" s="191">
        <v>0</v>
      </c>
      <c r="DD105" s="201">
        <v>0</v>
      </c>
      <c r="DE105" s="202">
        <v>0</v>
      </c>
      <c r="DF105" s="202">
        <v>0</v>
      </c>
      <c r="DG105" s="202">
        <v>0</v>
      </c>
      <c r="DH105" s="202">
        <v>0</v>
      </c>
      <c r="DI105" s="202">
        <v>0</v>
      </c>
      <c r="DJ105" s="202">
        <v>1</v>
      </c>
      <c r="DK105" s="202">
        <v>0</v>
      </c>
      <c r="DL105" s="202">
        <v>0</v>
      </c>
      <c r="DM105" s="202">
        <v>0</v>
      </c>
      <c r="DN105" s="202">
        <v>0</v>
      </c>
      <c r="DO105" s="201">
        <v>0</v>
      </c>
      <c r="DP105" s="201">
        <v>0</v>
      </c>
      <c r="DQ105" s="201">
        <v>0</v>
      </c>
      <c r="DR105" s="201">
        <v>0</v>
      </c>
      <c r="DS105" s="201">
        <v>0</v>
      </c>
      <c r="DT105" s="201">
        <v>0</v>
      </c>
      <c r="DU105" s="201">
        <v>0</v>
      </c>
      <c r="DV105" s="201">
        <v>0</v>
      </c>
      <c r="DW105" s="201">
        <v>0</v>
      </c>
      <c r="DX105" s="201">
        <v>0</v>
      </c>
      <c r="DY105" s="201">
        <v>0</v>
      </c>
      <c r="DZ105" s="201">
        <v>0</v>
      </c>
      <c r="EA105" s="201">
        <v>0</v>
      </c>
      <c r="EB105" s="202">
        <v>0</v>
      </c>
      <c r="EC105" s="201">
        <v>0</v>
      </c>
      <c r="ED105" s="201">
        <v>0</v>
      </c>
      <c r="EE105" s="201">
        <v>0</v>
      </c>
      <c r="EF105" s="201">
        <v>0</v>
      </c>
      <c r="EG105" s="201">
        <v>0</v>
      </c>
      <c r="EH105" s="201">
        <v>0</v>
      </c>
      <c r="EI105" s="201">
        <v>0</v>
      </c>
      <c r="EJ105" s="201">
        <v>0</v>
      </c>
      <c r="EK105" s="201">
        <v>0</v>
      </c>
      <c r="EL105" s="201">
        <v>0</v>
      </c>
      <c r="EM105" s="194">
        <v>2</v>
      </c>
      <c r="EN105" s="201">
        <v>0</v>
      </c>
      <c r="EO105" s="194">
        <v>2</v>
      </c>
      <c r="EP105" s="201">
        <v>3</v>
      </c>
      <c r="EQ105" s="201">
        <v>6</v>
      </c>
    </row>
    <row r="106" spans="1:147" s="206" customFormat="1" ht="15" customHeight="1" x14ac:dyDescent="0.25">
      <c r="A106" s="501" t="s">
        <v>2527</v>
      </c>
      <c r="B106" s="201" t="s">
        <v>1940</v>
      </c>
      <c r="C106" s="205" t="s">
        <v>155</v>
      </c>
      <c r="D106" s="209">
        <v>2008</v>
      </c>
      <c r="E106" s="200" t="s">
        <v>156</v>
      </c>
      <c r="F106" s="200" t="s">
        <v>157</v>
      </c>
      <c r="G106" s="201">
        <v>56</v>
      </c>
      <c r="H106" s="201" t="s">
        <v>158</v>
      </c>
      <c r="I106" s="205" t="s">
        <v>50</v>
      </c>
      <c r="J106" s="201">
        <v>0</v>
      </c>
      <c r="K106" s="201" t="s">
        <v>3</v>
      </c>
      <c r="L106" s="201" t="s">
        <v>89</v>
      </c>
      <c r="M106" s="212" t="s">
        <v>1960</v>
      </c>
      <c r="N106" s="201">
        <v>4.4000000000000004</v>
      </c>
      <c r="O106" s="201">
        <f t="shared" si="55"/>
        <v>0.64345267648618742</v>
      </c>
      <c r="P106" s="201" t="s">
        <v>557</v>
      </c>
      <c r="Q106" s="200"/>
      <c r="R106" s="201">
        <v>1</v>
      </c>
      <c r="S106" s="201">
        <v>16</v>
      </c>
      <c r="T106" s="201">
        <v>1</v>
      </c>
      <c r="U106" s="220"/>
      <c r="V106" s="201" t="s">
        <v>1143</v>
      </c>
      <c r="W106" s="201"/>
      <c r="X106" s="220" t="s">
        <v>1146</v>
      </c>
      <c r="Y106" s="224" t="s">
        <v>1147</v>
      </c>
      <c r="Z106" s="200" t="s">
        <v>162</v>
      </c>
      <c r="AA106" s="201" t="s">
        <v>1150</v>
      </c>
      <c r="AB106" s="193" t="s">
        <v>564</v>
      </c>
      <c r="AC106" s="193" t="s">
        <v>1148</v>
      </c>
      <c r="AD106" s="193" t="s">
        <v>1149</v>
      </c>
      <c r="AE106" s="193" t="s">
        <v>565</v>
      </c>
      <c r="AF106" s="193" t="s">
        <v>29</v>
      </c>
      <c r="AG106" s="193" t="s">
        <v>29</v>
      </c>
      <c r="AH106" s="193" t="s">
        <v>29</v>
      </c>
      <c r="AI106" s="202" t="s">
        <v>29</v>
      </c>
      <c r="AJ106" s="201" t="s">
        <v>29</v>
      </c>
      <c r="AK106" s="201" t="s">
        <v>29</v>
      </c>
      <c r="AL106" s="202" t="s">
        <v>29</v>
      </c>
      <c r="AM106" s="202" t="s">
        <v>29</v>
      </c>
      <c r="AN106" s="200" t="s">
        <v>28</v>
      </c>
      <c r="AO106" s="201" t="s">
        <v>28</v>
      </c>
      <c r="AP106" s="200"/>
      <c r="AQ106" s="201" t="s">
        <v>90</v>
      </c>
      <c r="AR106" s="200" t="s">
        <v>91</v>
      </c>
      <c r="AS106" s="200" t="s">
        <v>159</v>
      </c>
      <c r="AT106" s="212" t="s">
        <v>2419</v>
      </c>
      <c r="AU106" s="271">
        <v>-35</v>
      </c>
      <c r="AV106" s="271">
        <v>148</v>
      </c>
      <c r="AW106" s="201"/>
      <c r="AX106" s="279">
        <v>14.1</v>
      </c>
      <c r="AY106" s="280">
        <v>806</v>
      </c>
      <c r="AZ106" s="489">
        <f t="shared" si="56"/>
        <v>2.9063350418050908</v>
      </c>
      <c r="BA106" s="518" t="s">
        <v>160</v>
      </c>
      <c r="BB106" s="207" t="s">
        <v>2334</v>
      </c>
      <c r="BC106" s="201"/>
      <c r="BD106" s="201"/>
      <c r="BE106" s="201"/>
      <c r="BF106" s="200"/>
      <c r="BG106" s="200"/>
      <c r="BH106" s="200" t="s">
        <v>563</v>
      </c>
      <c r="BI106" s="200" t="s">
        <v>560</v>
      </c>
      <c r="BJ106" s="200" t="s">
        <v>8</v>
      </c>
      <c r="BK106" s="196" t="s">
        <v>1927</v>
      </c>
      <c r="BL106" s="201"/>
      <c r="BM106" s="201"/>
      <c r="BN106" s="200"/>
      <c r="BO106" s="201"/>
      <c r="BP106" s="206" t="s">
        <v>51</v>
      </c>
      <c r="BQ106" s="264" t="s">
        <v>15</v>
      </c>
      <c r="BR106" s="200">
        <v>3</v>
      </c>
      <c r="BS106" s="193" t="s">
        <v>21</v>
      </c>
      <c r="BT106" s="201" t="s">
        <v>9</v>
      </c>
      <c r="BU106" s="262"/>
      <c r="BV106" s="200"/>
      <c r="BW106" s="196" t="s">
        <v>26</v>
      </c>
      <c r="BX106" s="222" t="s">
        <v>27</v>
      </c>
      <c r="BY106" s="208">
        <v>4.8939145885476991</v>
      </c>
      <c r="BZ106" s="208">
        <f t="shared" si="61"/>
        <v>4.8939145885476991</v>
      </c>
      <c r="CA106" s="252" t="s">
        <v>57</v>
      </c>
      <c r="CB106" s="252" t="s">
        <v>568</v>
      </c>
      <c r="CC106" s="252">
        <v>16</v>
      </c>
      <c r="CD106" s="252">
        <v>16</v>
      </c>
      <c r="CE106" s="265" t="s">
        <v>572</v>
      </c>
      <c r="CF106" s="195" t="s">
        <v>1584</v>
      </c>
      <c r="CG106" s="200">
        <v>9.9</v>
      </c>
      <c r="CH106" s="252" t="s">
        <v>21</v>
      </c>
      <c r="CI106" s="265"/>
      <c r="CJ106" s="265"/>
      <c r="CK106" s="208">
        <v>12.004332551208334</v>
      </c>
      <c r="CL106" s="201">
        <f t="shared" si="60"/>
        <v>12.004332551208334</v>
      </c>
      <c r="CM106" s="252">
        <v>16</v>
      </c>
      <c r="CN106" s="252">
        <v>16</v>
      </c>
      <c r="CO106" s="265"/>
      <c r="CP106" s="206">
        <f t="shared" si="46"/>
        <v>-0.75272986062942404</v>
      </c>
      <c r="CQ106" s="206">
        <f t="shared" si="47"/>
        <v>0.97478991596638653</v>
      </c>
      <c r="CR106" s="206">
        <f t="shared" si="59"/>
        <v>-0.73375347758834608</v>
      </c>
      <c r="CS106" s="206">
        <f t="shared" si="49"/>
        <v>0.1334124088417655</v>
      </c>
      <c r="CT106" s="201">
        <v>0</v>
      </c>
      <c r="CU106" s="201">
        <v>0</v>
      </c>
      <c r="CV106" s="201" t="s">
        <v>1782</v>
      </c>
      <c r="CW106" s="201">
        <v>2</v>
      </c>
      <c r="CX106" s="193">
        <v>0</v>
      </c>
      <c r="CY106" s="191">
        <v>0</v>
      </c>
      <c r="CZ106" s="191">
        <v>2</v>
      </c>
      <c r="DA106" s="191">
        <v>0</v>
      </c>
      <c r="DB106" s="191">
        <v>0</v>
      </c>
      <c r="DC106" s="191">
        <v>0</v>
      </c>
      <c r="DD106" s="201">
        <v>0</v>
      </c>
      <c r="DE106" s="202">
        <v>0</v>
      </c>
      <c r="DF106" s="202">
        <v>0</v>
      </c>
      <c r="DG106" s="202">
        <v>0</v>
      </c>
      <c r="DH106" s="202">
        <v>0</v>
      </c>
      <c r="DI106" s="202">
        <v>0</v>
      </c>
      <c r="DJ106" s="202">
        <v>1</v>
      </c>
      <c r="DK106" s="202">
        <v>0</v>
      </c>
      <c r="DL106" s="202">
        <v>0</v>
      </c>
      <c r="DM106" s="202">
        <v>0</v>
      </c>
      <c r="DN106" s="202">
        <v>0</v>
      </c>
      <c r="DO106" s="201">
        <v>0</v>
      </c>
      <c r="DP106" s="201">
        <v>0</v>
      </c>
      <c r="DQ106" s="201">
        <v>0</v>
      </c>
      <c r="DR106" s="201">
        <v>0</v>
      </c>
      <c r="DS106" s="201">
        <v>0</v>
      </c>
      <c r="DT106" s="201">
        <v>0</v>
      </c>
      <c r="DU106" s="201">
        <v>0</v>
      </c>
      <c r="DV106" s="201">
        <v>0</v>
      </c>
      <c r="DW106" s="201">
        <v>0</v>
      </c>
      <c r="DX106" s="201">
        <v>0</v>
      </c>
      <c r="DY106" s="201">
        <v>0</v>
      </c>
      <c r="DZ106" s="201">
        <v>0</v>
      </c>
      <c r="EA106" s="201">
        <v>0</v>
      </c>
      <c r="EB106" s="202">
        <v>0</v>
      </c>
      <c r="EC106" s="201">
        <v>0</v>
      </c>
      <c r="ED106" s="201">
        <v>0</v>
      </c>
      <c r="EE106" s="201">
        <v>0</v>
      </c>
      <c r="EF106" s="201">
        <v>0</v>
      </c>
      <c r="EG106" s="201">
        <v>0</v>
      </c>
      <c r="EH106" s="201">
        <v>0</v>
      </c>
      <c r="EI106" s="201">
        <v>0</v>
      </c>
      <c r="EJ106" s="201">
        <v>0</v>
      </c>
      <c r="EK106" s="201">
        <v>0</v>
      </c>
      <c r="EL106" s="201">
        <v>0</v>
      </c>
      <c r="EM106" s="194">
        <v>2</v>
      </c>
      <c r="EN106" s="201">
        <v>0</v>
      </c>
      <c r="EO106" s="194">
        <v>2</v>
      </c>
      <c r="EP106" s="201">
        <v>3</v>
      </c>
      <c r="EQ106" s="201">
        <v>6</v>
      </c>
    </row>
    <row r="107" spans="1:147" s="200" customFormat="1" ht="15" customHeight="1" x14ac:dyDescent="0.25">
      <c r="A107" s="501" t="s">
        <v>2527</v>
      </c>
      <c r="B107" s="201" t="s">
        <v>1941</v>
      </c>
      <c r="C107" s="200" t="s">
        <v>155</v>
      </c>
      <c r="D107" s="209">
        <v>2008</v>
      </c>
      <c r="E107" s="206" t="s">
        <v>156</v>
      </c>
      <c r="F107" s="206" t="s">
        <v>157</v>
      </c>
      <c r="G107" s="201">
        <v>56</v>
      </c>
      <c r="H107" s="201" t="s">
        <v>158</v>
      </c>
      <c r="I107" s="205" t="s">
        <v>50</v>
      </c>
      <c r="J107" s="201">
        <v>0</v>
      </c>
      <c r="K107" s="201" t="s">
        <v>3</v>
      </c>
      <c r="L107" s="201" t="s">
        <v>89</v>
      </c>
      <c r="M107" s="201" t="s">
        <v>1964</v>
      </c>
      <c r="N107" s="201">
        <v>4.2</v>
      </c>
      <c r="O107" s="201">
        <f t="shared" si="55"/>
        <v>0.62324929039790045</v>
      </c>
      <c r="P107" s="201" t="s">
        <v>557</v>
      </c>
      <c r="Q107" s="206"/>
      <c r="R107" s="201">
        <v>1</v>
      </c>
      <c r="S107" s="201">
        <v>21</v>
      </c>
      <c r="T107" s="201">
        <v>1</v>
      </c>
      <c r="U107" s="220"/>
      <c r="V107" s="201" t="s">
        <v>1144</v>
      </c>
      <c r="W107" s="201"/>
      <c r="X107" s="220" t="s">
        <v>1146</v>
      </c>
      <c r="Y107" s="224" t="s">
        <v>1147</v>
      </c>
      <c r="Z107" s="206" t="s">
        <v>162</v>
      </c>
      <c r="AA107" s="201" t="s">
        <v>1150</v>
      </c>
      <c r="AB107" s="191" t="s">
        <v>564</v>
      </c>
      <c r="AC107" s="193" t="s">
        <v>1148</v>
      </c>
      <c r="AD107" s="193" t="s">
        <v>1149</v>
      </c>
      <c r="AE107" s="193" t="s">
        <v>565</v>
      </c>
      <c r="AF107" s="193" t="s">
        <v>29</v>
      </c>
      <c r="AG107" s="193" t="s">
        <v>29</v>
      </c>
      <c r="AH107" s="193" t="s">
        <v>29</v>
      </c>
      <c r="AI107" s="202" t="s">
        <v>29</v>
      </c>
      <c r="AJ107" s="201" t="s">
        <v>29</v>
      </c>
      <c r="AK107" s="201" t="s">
        <v>29</v>
      </c>
      <c r="AL107" s="202" t="s">
        <v>29</v>
      </c>
      <c r="AM107" s="202" t="s">
        <v>29</v>
      </c>
      <c r="AN107" s="206" t="s">
        <v>28</v>
      </c>
      <c r="AO107" s="201" t="s">
        <v>28</v>
      </c>
      <c r="AP107" s="206"/>
      <c r="AQ107" s="201" t="s">
        <v>90</v>
      </c>
      <c r="AR107" s="206" t="s">
        <v>91</v>
      </c>
      <c r="AS107" s="206" t="s">
        <v>159</v>
      </c>
      <c r="AT107" s="212" t="s">
        <v>2420</v>
      </c>
      <c r="AU107" s="271">
        <v>-35</v>
      </c>
      <c r="AV107" s="271">
        <v>148</v>
      </c>
      <c r="AW107" s="201"/>
      <c r="AX107" s="279">
        <v>14.1</v>
      </c>
      <c r="AY107" s="280">
        <v>806</v>
      </c>
      <c r="AZ107" s="489">
        <f t="shared" si="56"/>
        <v>2.9063350418050908</v>
      </c>
      <c r="BA107" s="518" t="s">
        <v>160</v>
      </c>
      <c r="BB107" s="207" t="s">
        <v>2335</v>
      </c>
      <c r="BC107" s="201"/>
      <c r="BD107" s="201"/>
      <c r="BE107" s="201"/>
      <c r="BF107" s="206"/>
      <c r="BG107" s="206"/>
      <c r="BH107" s="206" t="s">
        <v>563</v>
      </c>
      <c r="BI107" s="206" t="s">
        <v>561</v>
      </c>
      <c r="BJ107" s="200" t="s">
        <v>8</v>
      </c>
      <c r="BK107" s="196" t="s">
        <v>1927</v>
      </c>
      <c r="BL107" s="201"/>
      <c r="BM107" s="201"/>
      <c r="BN107" s="206"/>
      <c r="BO107" s="201"/>
      <c r="BP107" s="206" t="s">
        <v>51</v>
      </c>
      <c r="BQ107" s="264" t="s">
        <v>15</v>
      </c>
      <c r="BR107" s="200">
        <v>11.1</v>
      </c>
      <c r="BS107" s="191" t="s">
        <v>21</v>
      </c>
      <c r="BT107" s="201" t="s">
        <v>9</v>
      </c>
      <c r="BU107" s="221"/>
      <c r="BV107" s="206"/>
      <c r="BW107" s="196" t="s">
        <v>26</v>
      </c>
      <c r="BX107" s="222" t="s">
        <v>27</v>
      </c>
      <c r="BY107" s="208">
        <v>12.749199974900385</v>
      </c>
      <c r="BZ107" s="208">
        <f t="shared" si="61"/>
        <v>12.749199974900385</v>
      </c>
      <c r="CA107" s="252" t="s">
        <v>57</v>
      </c>
      <c r="CB107" s="252" t="s">
        <v>567</v>
      </c>
      <c r="CC107" s="252">
        <v>21</v>
      </c>
      <c r="CD107" s="252">
        <v>21</v>
      </c>
      <c r="CE107" s="216" t="s">
        <v>572</v>
      </c>
      <c r="CF107" s="195" t="s">
        <v>1584</v>
      </c>
      <c r="CG107" s="200">
        <v>14.8</v>
      </c>
      <c r="CH107" s="252" t="s">
        <v>21</v>
      </c>
      <c r="CI107" s="216"/>
      <c r="CJ107" s="216"/>
      <c r="CK107" s="208">
        <v>15.505976267233224</v>
      </c>
      <c r="CL107" s="201">
        <f t="shared" si="60"/>
        <v>15.505976267233224</v>
      </c>
      <c r="CM107" s="252">
        <v>21</v>
      </c>
      <c r="CN107" s="252">
        <v>21</v>
      </c>
      <c r="CO107" s="216"/>
      <c r="CP107" s="206">
        <f t="shared" si="46"/>
        <v>-0.26066119182492298</v>
      </c>
      <c r="CQ107" s="206">
        <f t="shared" si="47"/>
        <v>0.98113207547169812</v>
      </c>
      <c r="CR107" s="206">
        <f t="shared" si="59"/>
        <v>-0.25574305613011311</v>
      </c>
      <c r="CS107" s="206">
        <f t="shared" si="49"/>
        <v>9.6016720366175826E-2</v>
      </c>
      <c r="CT107" s="201">
        <v>0</v>
      </c>
      <c r="CU107" s="201">
        <v>0</v>
      </c>
      <c r="CV107" s="201" t="s">
        <v>1782</v>
      </c>
      <c r="CW107" s="201">
        <v>2</v>
      </c>
      <c r="CX107" s="193">
        <v>0</v>
      </c>
      <c r="CY107" s="191">
        <v>0</v>
      </c>
      <c r="CZ107" s="191">
        <v>2</v>
      </c>
      <c r="DA107" s="191">
        <v>0</v>
      </c>
      <c r="DB107" s="191">
        <v>0</v>
      </c>
      <c r="DC107" s="191">
        <v>0</v>
      </c>
      <c r="DD107" s="201">
        <v>0</v>
      </c>
      <c r="DE107" s="202">
        <v>0</v>
      </c>
      <c r="DF107" s="202">
        <v>0</v>
      </c>
      <c r="DG107" s="202">
        <v>0</v>
      </c>
      <c r="DH107" s="202">
        <v>0</v>
      </c>
      <c r="DI107" s="202">
        <v>0</v>
      </c>
      <c r="DJ107" s="202">
        <v>1</v>
      </c>
      <c r="DK107" s="202">
        <v>0</v>
      </c>
      <c r="DL107" s="202">
        <v>0</v>
      </c>
      <c r="DM107" s="202">
        <v>0</v>
      </c>
      <c r="DN107" s="202">
        <v>0</v>
      </c>
      <c r="DO107" s="201">
        <v>0</v>
      </c>
      <c r="DP107" s="201">
        <v>0</v>
      </c>
      <c r="DQ107" s="201">
        <v>0</v>
      </c>
      <c r="DR107" s="201">
        <v>0</v>
      </c>
      <c r="DS107" s="201">
        <v>0</v>
      </c>
      <c r="DT107" s="201">
        <v>0</v>
      </c>
      <c r="DU107" s="201">
        <v>0</v>
      </c>
      <c r="DV107" s="201">
        <v>0</v>
      </c>
      <c r="DW107" s="201">
        <v>0</v>
      </c>
      <c r="DX107" s="201">
        <v>0</v>
      </c>
      <c r="DY107" s="201">
        <v>0</v>
      </c>
      <c r="DZ107" s="201">
        <v>0</v>
      </c>
      <c r="EA107" s="201">
        <v>0</v>
      </c>
      <c r="EB107" s="202">
        <v>0</v>
      </c>
      <c r="EC107" s="201">
        <v>0</v>
      </c>
      <c r="ED107" s="201">
        <v>0</v>
      </c>
      <c r="EE107" s="201">
        <v>0</v>
      </c>
      <c r="EF107" s="201">
        <v>0</v>
      </c>
      <c r="EG107" s="201">
        <v>0</v>
      </c>
      <c r="EH107" s="201">
        <v>0</v>
      </c>
      <c r="EI107" s="201">
        <v>0</v>
      </c>
      <c r="EJ107" s="201">
        <v>0</v>
      </c>
      <c r="EK107" s="201">
        <v>0</v>
      </c>
      <c r="EL107" s="201">
        <v>0</v>
      </c>
      <c r="EM107" s="194">
        <v>2</v>
      </c>
      <c r="EN107" s="201">
        <v>0</v>
      </c>
      <c r="EO107" s="194">
        <v>2</v>
      </c>
      <c r="EP107" s="201">
        <v>3</v>
      </c>
      <c r="EQ107" s="201">
        <v>6</v>
      </c>
    </row>
    <row r="108" spans="1:147" s="200" customFormat="1" ht="15" customHeight="1" x14ac:dyDescent="0.25">
      <c r="A108" s="501" t="s">
        <v>2527</v>
      </c>
      <c r="B108" s="201" t="s">
        <v>1942</v>
      </c>
      <c r="C108" s="200" t="s">
        <v>155</v>
      </c>
      <c r="D108" s="209">
        <v>2008</v>
      </c>
      <c r="E108" s="206" t="s">
        <v>156</v>
      </c>
      <c r="F108" s="206" t="s">
        <v>157</v>
      </c>
      <c r="G108" s="201">
        <v>56</v>
      </c>
      <c r="H108" s="201" t="s">
        <v>158</v>
      </c>
      <c r="I108" s="205" t="s">
        <v>50</v>
      </c>
      <c r="J108" s="201">
        <v>0</v>
      </c>
      <c r="K108" s="201" t="s">
        <v>3</v>
      </c>
      <c r="L108" s="201" t="s">
        <v>89</v>
      </c>
      <c r="M108" s="201" t="s">
        <v>1968</v>
      </c>
      <c r="N108" s="201">
        <v>5.8</v>
      </c>
      <c r="O108" s="201">
        <f t="shared" si="55"/>
        <v>0.76342799356293722</v>
      </c>
      <c r="P108" s="201" t="s">
        <v>557</v>
      </c>
      <c r="Q108" s="206"/>
      <c r="R108" s="201">
        <v>1</v>
      </c>
      <c r="S108" s="201">
        <v>4</v>
      </c>
      <c r="T108" s="201">
        <v>1</v>
      </c>
      <c r="U108" s="220"/>
      <c r="V108" s="201" t="s">
        <v>1145</v>
      </c>
      <c r="W108" s="201"/>
      <c r="X108" s="220" t="s">
        <v>1146</v>
      </c>
      <c r="Y108" s="224" t="s">
        <v>1147</v>
      </c>
      <c r="Z108" s="206" t="s">
        <v>162</v>
      </c>
      <c r="AA108" s="201" t="s">
        <v>1150</v>
      </c>
      <c r="AB108" s="191" t="s">
        <v>564</v>
      </c>
      <c r="AC108" s="193" t="s">
        <v>1148</v>
      </c>
      <c r="AD108" s="193" t="s">
        <v>1149</v>
      </c>
      <c r="AE108" s="193" t="s">
        <v>565</v>
      </c>
      <c r="AF108" s="193" t="s">
        <v>29</v>
      </c>
      <c r="AG108" s="193" t="s">
        <v>29</v>
      </c>
      <c r="AH108" s="193" t="s">
        <v>29</v>
      </c>
      <c r="AI108" s="202" t="s">
        <v>29</v>
      </c>
      <c r="AJ108" s="201" t="s">
        <v>29</v>
      </c>
      <c r="AK108" s="201" t="s">
        <v>29</v>
      </c>
      <c r="AL108" s="202" t="s">
        <v>29</v>
      </c>
      <c r="AM108" s="202" t="s">
        <v>29</v>
      </c>
      <c r="AN108" s="206" t="s">
        <v>28</v>
      </c>
      <c r="AO108" s="201" t="s">
        <v>28</v>
      </c>
      <c r="AP108" s="206"/>
      <c r="AQ108" s="201" t="s">
        <v>90</v>
      </c>
      <c r="AR108" s="206" t="s">
        <v>91</v>
      </c>
      <c r="AS108" s="206" t="s">
        <v>159</v>
      </c>
      <c r="AT108" s="212" t="s">
        <v>2421</v>
      </c>
      <c r="AU108" s="271">
        <v>-35</v>
      </c>
      <c r="AV108" s="271">
        <v>148</v>
      </c>
      <c r="AW108" s="201"/>
      <c r="AX108" s="279">
        <v>14.1</v>
      </c>
      <c r="AY108" s="280">
        <v>806</v>
      </c>
      <c r="AZ108" s="489">
        <f t="shared" si="56"/>
        <v>2.9063350418050908</v>
      </c>
      <c r="BA108" s="518" t="s">
        <v>160</v>
      </c>
      <c r="BB108" s="207" t="s">
        <v>2336</v>
      </c>
      <c r="BC108" s="201"/>
      <c r="BD108" s="201"/>
      <c r="BE108" s="201"/>
      <c r="BF108" s="206"/>
      <c r="BG108" s="206"/>
      <c r="BH108" s="206" t="s">
        <v>563</v>
      </c>
      <c r="BI108" s="206" t="s">
        <v>562</v>
      </c>
      <c r="BJ108" s="200" t="s">
        <v>8</v>
      </c>
      <c r="BK108" s="196" t="s">
        <v>1927</v>
      </c>
      <c r="BL108" s="201"/>
      <c r="BM108" s="201"/>
      <c r="BN108" s="206"/>
      <c r="BO108" s="201"/>
      <c r="BP108" s="206" t="s">
        <v>51</v>
      </c>
      <c r="BQ108" s="264" t="s">
        <v>15</v>
      </c>
      <c r="BR108" s="200">
        <v>45.5</v>
      </c>
      <c r="BS108" s="191" t="s">
        <v>21</v>
      </c>
      <c r="BT108" s="201" t="s">
        <v>9</v>
      </c>
      <c r="BU108" s="221"/>
      <c r="BV108" s="206"/>
      <c r="BW108" s="196" t="s">
        <v>26</v>
      </c>
      <c r="BX108" s="222" t="s">
        <v>27</v>
      </c>
      <c r="BY108" s="208">
        <v>22.233137430421284</v>
      </c>
      <c r="BZ108" s="208">
        <f t="shared" si="61"/>
        <v>22.233137430421284</v>
      </c>
      <c r="CA108" s="252" t="s">
        <v>57</v>
      </c>
      <c r="CB108" s="252" t="s">
        <v>569</v>
      </c>
      <c r="CC108" s="252">
        <v>4</v>
      </c>
      <c r="CD108" s="252">
        <v>4</v>
      </c>
      <c r="CE108" s="216" t="s">
        <v>572</v>
      </c>
      <c r="CF108" s="195" t="s">
        <v>1584</v>
      </c>
      <c r="CG108" s="200">
        <v>56</v>
      </c>
      <c r="CH108" s="252" t="s">
        <v>21</v>
      </c>
      <c r="CI108" s="216"/>
      <c r="CJ108" s="216"/>
      <c r="CK108" s="208">
        <v>20.248980221235833</v>
      </c>
      <c r="CL108" s="201">
        <f t="shared" si="60"/>
        <v>20.248980221235833</v>
      </c>
      <c r="CM108" s="252">
        <v>4</v>
      </c>
      <c r="CN108" s="252">
        <v>4</v>
      </c>
      <c r="CO108" s="216"/>
      <c r="CP108" s="206">
        <f t="shared" si="46"/>
        <v>-0.49378735398386053</v>
      </c>
      <c r="CQ108" s="206">
        <f t="shared" si="47"/>
        <v>0.86956521739130432</v>
      </c>
      <c r="CR108" s="206">
        <f t="shared" si="59"/>
        <v>-0.42938030781205261</v>
      </c>
      <c r="CS108" s="206">
        <f t="shared" si="49"/>
        <v>0.51152296554604837</v>
      </c>
      <c r="CT108" s="201">
        <v>0</v>
      </c>
      <c r="CU108" s="201">
        <v>0</v>
      </c>
      <c r="CV108" s="201" t="s">
        <v>1782</v>
      </c>
      <c r="CW108" s="201">
        <v>2</v>
      </c>
      <c r="CX108" s="193">
        <v>0</v>
      </c>
      <c r="CY108" s="191">
        <v>0</v>
      </c>
      <c r="CZ108" s="191">
        <v>2</v>
      </c>
      <c r="DA108" s="191">
        <v>0</v>
      </c>
      <c r="DB108" s="191">
        <v>0</v>
      </c>
      <c r="DC108" s="191">
        <v>0</v>
      </c>
      <c r="DD108" s="201">
        <v>0</v>
      </c>
      <c r="DE108" s="202">
        <v>0</v>
      </c>
      <c r="DF108" s="202">
        <v>0</v>
      </c>
      <c r="DG108" s="202">
        <v>0</v>
      </c>
      <c r="DH108" s="202">
        <v>0</v>
      </c>
      <c r="DI108" s="202">
        <v>0</v>
      </c>
      <c r="DJ108" s="202">
        <v>1</v>
      </c>
      <c r="DK108" s="202">
        <v>0</v>
      </c>
      <c r="DL108" s="202">
        <v>0</v>
      </c>
      <c r="DM108" s="202">
        <v>0</v>
      </c>
      <c r="DN108" s="202">
        <v>0</v>
      </c>
      <c r="DO108" s="201">
        <v>0</v>
      </c>
      <c r="DP108" s="201">
        <v>0</v>
      </c>
      <c r="DQ108" s="201">
        <v>0</v>
      </c>
      <c r="DR108" s="201">
        <v>0</v>
      </c>
      <c r="DS108" s="201">
        <v>0</v>
      </c>
      <c r="DT108" s="201">
        <v>0</v>
      </c>
      <c r="DU108" s="201">
        <v>0</v>
      </c>
      <c r="DV108" s="201">
        <v>0</v>
      </c>
      <c r="DW108" s="201">
        <v>0</v>
      </c>
      <c r="DX108" s="201">
        <v>0</v>
      </c>
      <c r="DY108" s="201">
        <v>0</v>
      </c>
      <c r="DZ108" s="201">
        <v>0</v>
      </c>
      <c r="EA108" s="201">
        <v>0</v>
      </c>
      <c r="EB108" s="202">
        <v>0</v>
      </c>
      <c r="EC108" s="201">
        <v>0</v>
      </c>
      <c r="ED108" s="201">
        <v>0</v>
      </c>
      <c r="EE108" s="201">
        <v>0</v>
      </c>
      <c r="EF108" s="201">
        <v>0</v>
      </c>
      <c r="EG108" s="201">
        <v>0</v>
      </c>
      <c r="EH108" s="201">
        <v>0</v>
      </c>
      <c r="EI108" s="201">
        <v>0</v>
      </c>
      <c r="EJ108" s="201">
        <v>0</v>
      </c>
      <c r="EK108" s="201">
        <v>0</v>
      </c>
      <c r="EL108" s="201">
        <v>0</v>
      </c>
      <c r="EM108" s="194">
        <v>2</v>
      </c>
      <c r="EN108" s="201">
        <v>0</v>
      </c>
      <c r="EO108" s="194">
        <v>2</v>
      </c>
      <c r="EP108" s="201">
        <v>3</v>
      </c>
      <c r="EQ108" s="201">
        <v>6</v>
      </c>
    </row>
    <row r="109" spans="1:147" s="58" customFormat="1" ht="15" customHeight="1" x14ac:dyDescent="0.25">
      <c r="A109" s="501" t="s">
        <v>2527</v>
      </c>
      <c r="B109" s="59">
        <v>23</v>
      </c>
      <c r="C109" s="123" t="s">
        <v>155</v>
      </c>
      <c r="D109" s="99">
        <v>2008</v>
      </c>
      <c r="E109" s="67" t="s">
        <v>156</v>
      </c>
      <c r="F109" s="67" t="s">
        <v>157</v>
      </c>
      <c r="G109" s="59">
        <v>56</v>
      </c>
      <c r="H109" s="59" t="s">
        <v>158</v>
      </c>
      <c r="I109" s="63" t="s">
        <v>50</v>
      </c>
      <c r="J109" s="59">
        <v>0</v>
      </c>
      <c r="K109" s="59" t="s">
        <v>3</v>
      </c>
      <c r="L109" s="59" t="s">
        <v>89</v>
      </c>
      <c r="M109" s="112" t="s">
        <v>1961</v>
      </c>
      <c r="N109" s="112">
        <v>4.8</v>
      </c>
      <c r="O109" s="59">
        <f t="shared" si="55"/>
        <v>0.68124123737558717</v>
      </c>
      <c r="P109" s="59" t="s">
        <v>557</v>
      </c>
      <c r="Q109" s="67"/>
      <c r="R109" s="59">
        <v>1</v>
      </c>
      <c r="S109" s="65">
        <v>18</v>
      </c>
      <c r="T109" s="59">
        <v>1</v>
      </c>
      <c r="U109" s="91"/>
      <c r="V109" s="59" t="s">
        <v>558</v>
      </c>
      <c r="W109" s="59"/>
      <c r="X109" s="91" t="s">
        <v>1146</v>
      </c>
      <c r="Y109" s="105" t="s">
        <v>1147</v>
      </c>
      <c r="Z109" s="67" t="s">
        <v>162</v>
      </c>
      <c r="AA109" s="59" t="s">
        <v>1150</v>
      </c>
      <c r="AB109" s="102" t="s">
        <v>564</v>
      </c>
      <c r="AC109" s="65" t="s">
        <v>1148</v>
      </c>
      <c r="AD109" s="65" t="s">
        <v>1149</v>
      </c>
      <c r="AE109" s="65" t="s">
        <v>565</v>
      </c>
      <c r="AF109" s="65" t="s">
        <v>29</v>
      </c>
      <c r="AG109" s="65" t="s">
        <v>29</v>
      </c>
      <c r="AH109" s="65" t="s">
        <v>29</v>
      </c>
      <c r="AI109" s="60" t="s">
        <v>29</v>
      </c>
      <c r="AJ109" s="59" t="s">
        <v>29</v>
      </c>
      <c r="AK109" s="59" t="s">
        <v>29</v>
      </c>
      <c r="AL109" s="60" t="s">
        <v>29</v>
      </c>
      <c r="AM109" s="60" t="s">
        <v>29</v>
      </c>
      <c r="AN109" s="67" t="s">
        <v>28</v>
      </c>
      <c r="AO109" s="59" t="s">
        <v>28</v>
      </c>
      <c r="AP109" s="67"/>
      <c r="AQ109" s="59" t="s">
        <v>90</v>
      </c>
      <c r="AR109" s="67" t="s">
        <v>91</v>
      </c>
      <c r="AS109" s="67" t="s">
        <v>159</v>
      </c>
      <c r="AT109" s="172" t="s">
        <v>2418</v>
      </c>
      <c r="AU109" s="11">
        <v>-35</v>
      </c>
      <c r="AV109" s="11">
        <v>148</v>
      </c>
      <c r="AW109" s="59"/>
      <c r="AX109" s="277">
        <v>14.1</v>
      </c>
      <c r="AY109" s="278">
        <v>806</v>
      </c>
      <c r="AZ109" s="455">
        <f t="shared" si="56"/>
        <v>2.9063350418050908</v>
      </c>
      <c r="BA109" s="515" t="s">
        <v>160</v>
      </c>
      <c r="BB109" s="40" t="s">
        <v>2333</v>
      </c>
      <c r="BC109" s="59"/>
      <c r="BD109" s="59"/>
      <c r="BE109" s="59"/>
      <c r="BF109" s="67"/>
      <c r="BG109" s="67"/>
      <c r="BH109" s="67" t="s">
        <v>563</v>
      </c>
      <c r="BI109" s="67" t="s">
        <v>559</v>
      </c>
      <c r="BJ109" s="58" t="s">
        <v>8</v>
      </c>
      <c r="BK109" s="67" t="s">
        <v>1688</v>
      </c>
      <c r="BL109" s="59"/>
      <c r="BM109" s="59"/>
      <c r="BN109" s="67" t="s">
        <v>570</v>
      </c>
      <c r="BO109" s="59" t="s">
        <v>1669</v>
      </c>
      <c r="BP109" s="67" t="s">
        <v>51</v>
      </c>
      <c r="BQ109" s="71" t="s">
        <v>15</v>
      </c>
      <c r="BR109" s="67">
        <v>32.9</v>
      </c>
      <c r="BS109" s="102" t="s">
        <v>21</v>
      </c>
      <c r="BT109" s="59" t="s">
        <v>9</v>
      </c>
      <c r="BU109" s="124">
        <v>5.18</v>
      </c>
      <c r="BV109" s="67"/>
      <c r="BW109" s="106" t="s">
        <v>26</v>
      </c>
      <c r="BX109" s="62" t="s">
        <v>27</v>
      </c>
      <c r="BY109" s="70">
        <f t="shared" ref="BY109:BY116" si="62">BU109*SQRT(CC109)</f>
        <v>21.976878759277895</v>
      </c>
      <c r="BZ109" s="70">
        <f t="shared" si="61"/>
        <v>21.976878759277895</v>
      </c>
      <c r="CA109" s="122" t="s">
        <v>57</v>
      </c>
      <c r="CB109" s="122" t="s">
        <v>566</v>
      </c>
      <c r="CC109" s="122">
        <v>18</v>
      </c>
      <c r="CD109" s="122">
        <v>18</v>
      </c>
      <c r="CE109" s="125" t="s">
        <v>572</v>
      </c>
      <c r="CF109" s="78" t="s">
        <v>1584</v>
      </c>
      <c r="CG109" s="125">
        <v>44.1</v>
      </c>
      <c r="CH109" s="122" t="s">
        <v>21</v>
      </c>
      <c r="CI109" s="125">
        <v>4.87</v>
      </c>
      <c r="CJ109" s="125"/>
      <c r="CK109" s="59">
        <f t="shared" ref="CK109:CK116" si="63">CI109*SQRT(CM109)</f>
        <v>20.661660146270918</v>
      </c>
      <c r="CL109" s="59">
        <f t="shared" si="60"/>
        <v>20.661660146270918</v>
      </c>
      <c r="CM109" s="122">
        <v>18</v>
      </c>
      <c r="CN109" s="122">
        <v>18</v>
      </c>
      <c r="CO109" s="125"/>
      <c r="CP109" s="67">
        <f t="shared" si="46"/>
        <v>-0.52509658640097534</v>
      </c>
      <c r="CQ109" s="67">
        <f t="shared" si="47"/>
        <v>0.97777777777777775</v>
      </c>
      <c r="CR109" s="67">
        <f t="shared" si="59"/>
        <v>-0.51342777336984258</v>
      </c>
      <c r="CS109" s="67">
        <f t="shared" si="49"/>
        <v>0.11477233442315991</v>
      </c>
      <c r="CT109" s="59">
        <v>0</v>
      </c>
      <c r="CU109" s="59">
        <v>0</v>
      </c>
      <c r="CV109" s="59" t="s">
        <v>1782</v>
      </c>
      <c r="CW109" s="128">
        <v>1</v>
      </c>
      <c r="CX109" s="59">
        <v>0</v>
      </c>
      <c r="CY109" s="102">
        <v>0</v>
      </c>
      <c r="CZ109" s="102">
        <v>2</v>
      </c>
      <c r="DA109" s="102">
        <v>0</v>
      </c>
      <c r="DB109" s="102">
        <v>0</v>
      </c>
      <c r="DC109" s="102">
        <v>0</v>
      </c>
      <c r="DD109" s="59">
        <v>0</v>
      </c>
      <c r="DE109" s="60">
        <v>0</v>
      </c>
      <c r="DF109" s="60">
        <v>0</v>
      </c>
      <c r="DG109" s="60">
        <v>0</v>
      </c>
      <c r="DH109" s="60">
        <v>0</v>
      </c>
      <c r="DI109" s="60">
        <v>0</v>
      </c>
      <c r="DJ109" s="60">
        <v>0</v>
      </c>
      <c r="DK109" s="60">
        <v>0</v>
      </c>
      <c r="DL109" s="60">
        <v>0</v>
      </c>
      <c r="DM109" s="60">
        <v>0</v>
      </c>
      <c r="DN109" s="60">
        <v>0</v>
      </c>
      <c r="DO109" s="59">
        <v>0</v>
      </c>
      <c r="DP109" s="59">
        <v>0</v>
      </c>
      <c r="DQ109" s="59">
        <v>0</v>
      </c>
      <c r="DR109" s="59">
        <v>0</v>
      </c>
      <c r="DS109" s="59">
        <v>0</v>
      </c>
      <c r="DT109" s="59">
        <v>0</v>
      </c>
      <c r="DU109" s="59">
        <v>0</v>
      </c>
      <c r="DV109" s="59">
        <v>0</v>
      </c>
      <c r="DW109" s="59">
        <v>0</v>
      </c>
      <c r="DX109" s="59">
        <v>0</v>
      </c>
      <c r="DY109" s="59">
        <v>0</v>
      </c>
      <c r="DZ109" s="59">
        <v>0</v>
      </c>
      <c r="EA109" s="59">
        <v>0</v>
      </c>
      <c r="EB109" s="60">
        <v>1</v>
      </c>
      <c r="EC109" s="59">
        <v>0</v>
      </c>
      <c r="ED109" s="59">
        <v>0</v>
      </c>
      <c r="EE109" s="59">
        <v>0</v>
      </c>
      <c r="EF109" s="59">
        <v>0</v>
      </c>
      <c r="EG109" s="59">
        <v>0</v>
      </c>
      <c r="EH109" s="59">
        <v>0</v>
      </c>
      <c r="EI109" s="59">
        <v>0</v>
      </c>
      <c r="EJ109" s="59">
        <v>0</v>
      </c>
      <c r="EK109" s="59">
        <v>0</v>
      </c>
      <c r="EL109" s="59">
        <v>0</v>
      </c>
      <c r="EM109" s="77">
        <v>2</v>
      </c>
      <c r="EN109" s="59">
        <v>0</v>
      </c>
      <c r="EO109" s="77">
        <v>2</v>
      </c>
      <c r="EP109" s="59">
        <v>3</v>
      </c>
      <c r="EQ109" s="59">
        <v>6</v>
      </c>
    </row>
    <row r="110" spans="1:147" s="58" customFormat="1" ht="15" customHeight="1" x14ac:dyDescent="0.25">
      <c r="A110" s="501" t="s">
        <v>2527</v>
      </c>
      <c r="B110" s="59">
        <v>24</v>
      </c>
      <c r="C110" s="123" t="s">
        <v>155</v>
      </c>
      <c r="D110" s="99">
        <v>2008</v>
      </c>
      <c r="E110" s="67" t="s">
        <v>156</v>
      </c>
      <c r="F110" s="67" t="s">
        <v>157</v>
      </c>
      <c r="G110" s="59">
        <v>56</v>
      </c>
      <c r="H110" s="59" t="s">
        <v>158</v>
      </c>
      <c r="I110" s="63" t="s">
        <v>50</v>
      </c>
      <c r="J110" s="59">
        <v>0</v>
      </c>
      <c r="K110" s="59" t="s">
        <v>3</v>
      </c>
      <c r="L110" s="59" t="s">
        <v>89</v>
      </c>
      <c r="M110" s="172" t="s">
        <v>1960</v>
      </c>
      <c r="N110" s="59">
        <v>4.4000000000000004</v>
      </c>
      <c r="O110" s="59">
        <f t="shared" si="55"/>
        <v>0.64345267648618742</v>
      </c>
      <c r="P110" s="59" t="s">
        <v>557</v>
      </c>
      <c r="Q110" s="67"/>
      <c r="R110" s="59">
        <v>1</v>
      </c>
      <c r="S110" s="59">
        <v>16</v>
      </c>
      <c r="T110" s="59">
        <v>1</v>
      </c>
      <c r="U110" s="91"/>
      <c r="V110" s="59" t="s">
        <v>1143</v>
      </c>
      <c r="W110" s="59"/>
      <c r="X110" s="91" t="s">
        <v>1146</v>
      </c>
      <c r="Y110" s="105" t="s">
        <v>1147</v>
      </c>
      <c r="Z110" s="67" t="s">
        <v>162</v>
      </c>
      <c r="AA110" s="59" t="s">
        <v>1150</v>
      </c>
      <c r="AB110" s="102" t="s">
        <v>564</v>
      </c>
      <c r="AC110" s="65" t="s">
        <v>1148</v>
      </c>
      <c r="AD110" s="65" t="s">
        <v>1149</v>
      </c>
      <c r="AE110" s="65" t="s">
        <v>565</v>
      </c>
      <c r="AF110" s="65" t="s">
        <v>29</v>
      </c>
      <c r="AG110" s="65" t="s">
        <v>29</v>
      </c>
      <c r="AH110" s="65" t="s">
        <v>29</v>
      </c>
      <c r="AI110" s="60" t="s">
        <v>29</v>
      </c>
      <c r="AJ110" s="59" t="s">
        <v>29</v>
      </c>
      <c r="AK110" s="59" t="s">
        <v>29</v>
      </c>
      <c r="AL110" s="60" t="s">
        <v>29</v>
      </c>
      <c r="AM110" s="60" t="s">
        <v>29</v>
      </c>
      <c r="AN110" s="67" t="s">
        <v>28</v>
      </c>
      <c r="AO110" s="59" t="s">
        <v>28</v>
      </c>
      <c r="AP110" s="67"/>
      <c r="AQ110" s="59" t="s">
        <v>90</v>
      </c>
      <c r="AR110" s="67" t="s">
        <v>91</v>
      </c>
      <c r="AS110" s="67" t="s">
        <v>159</v>
      </c>
      <c r="AT110" s="172" t="s">
        <v>2419</v>
      </c>
      <c r="AU110" s="11">
        <v>-35</v>
      </c>
      <c r="AV110" s="11">
        <v>148</v>
      </c>
      <c r="AW110" s="59"/>
      <c r="AX110" s="277">
        <v>14.1</v>
      </c>
      <c r="AY110" s="278">
        <v>806</v>
      </c>
      <c r="AZ110" s="455">
        <f t="shared" si="56"/>
        <v>2.9063350418050908</v>
      </c>
      <c r="BA110" s="515" t="s">
        <v>160</v>
      </c>
      <c r="BB110" s="66" t="s">
        <v>2334</v>
      </c>
      <c r="BC110" s="59"/>
      <c r="BD110" s="59"/>
      <c r="BE110" s="59"/>
      <c r="BF110" s="67"/>
      <c r="BG110" s="67"/>
      <c r="BH110" s="67" t="s">
        <v>563</v>
      </c>
      <c r="BI110" s="67" t="s">
        <v>560</v>
      </c>
      <c r="BJ110" s="58" t="s">
        <v>8</v>
      </c>
      <c r="BK110" s="67" t="s">
        <v>1688</v>
      </c>
      <c r="BL110" s="59"/>
      <c r="BM110" s="59"/>
      <c r="BN110" s="67" t="s">
        <v>570</v>
      </c>
      <c r="BO110" s="59" t="s">
        <v>1669</v>
      </c>
      <c r="BP110" s="67" t="s">
        <v>51</v>
      </c>
      <c r="BQ110" s="71" t="s">
        <v>15</v>
      </c>
      <c r="BR110" s="67">
        <v>13.4</v>
      </c>
      <c r="BS110" s="102" t="s">
        <v>21</v>
      </c>
      <c r="BT110" s="59" t="s">
        <v>9</v>
      </c>
      <c r="BU110" s="124">
        <v>3.32</v>
      </c>
      <c r="BV110" s="67"/>
      <c r="BW110" s="106" t="s">
        <v>26</v>
      </c>
      <c r="BX110" s="62" t="s">
        <v>27</v>
      </c>
      <c r="BY110" s="70">
        <f t="shared" si="62"/>
        <v>13.28</v>
      </c>
      <c r="BZ110" s="70">
        <f t="shared" si="61"/>
        <v>13.28</v>
      </c>
      <c r="CA110" s="122" t="s">
        <v>57</v>
      </c>
      <c r="CB110" s="122" t="s">
        <v>568</v>
      </c>
      <c r="CC110" s="122">
        <v>16</v>
      </c>
      <c r="CD110" s="122">
        <v>16</v>
      </c>
      <c r="CE110" s="125" t="s">
        <v>572</v>
      </c>
      <c r="CF110" s="78" t="s">
        <v>1584</v>
      </c>
      <c r="CG110" s="125">
        <v>26.5</v>
      </c>
      <c r="CH110" s="122" t="s">
        <v>21</v>
      </c>
      <c r="CI110" s="125">
        <v>5.81</v>
      </c>
      <c r="CJ110" s="125"/>
      <c r="CK110" s="59">
        <f t="shared" si="63"/>
        <v>23.24</v>
      </c>
      <c r="CL110" s="59">
        <f t="shared" si="60"/>
        <v>23.24</v>
      </c>
      <c r="CM110" s="122">
        <v>16</v>
      </c>
      <c r="CN110" s="122">
        <v>16</v>
      </c>
      <c r="CO110" s="125"/>
      <c r="CP110" s="67">
        <f t="shared" si="46"/>
        <v>-0.69213614776639054</v>
      </c>
      <c r="CQ110" s="67">
        <f t="shared" si="47"/>
        <v>0.97478991596638653</v>
      </c>
      <c r="CR110" s="67">
        <f t="shared" si="59"/>
        <v>-0.67468733731849828</v>
      </c>
      <c r="CS110" s="67">
        <f t="shared" si="49"/>
        <v>0.13211254692403007</v>
      </c>
      <c r="CT110" s="59">
        <v>0</v>
      </c>
      <c r="CU110" s="59">
        <v>0</v>
      </c>
      <c r="CV110" s="59" t="s">
        <v>1782</v>
      </c>
      <c r="CW110" s="128">
        <v>1</v>
      </c>
      <c r="CX110" s="59">
        <v>0</v>
      </c>
      <c r="CY110" s="102">
        <v>0</v>
      </c>
      <c r="CZ110" s="102">
        <v>2</v>
      </c>
      <c r="DA110" s="102">
        <v>0</v>
      </c>
      <c r="DB110" s="102">
        <v>0</v>
      </c>
      <c r="DC110" s="102">
        <v>0</v>
      </c>
      <c r="DD110" s="59">
        <v>0</v>
      </c>
      <c r="DE110" s="60">
        <v>0</v>
      </c>
      <c r="DF110" s="60">
        <v>0</v>
      </c>
      <c r="DG110" s="60">
        <v>0</v>
      </c>
      <c r="DH110" s="60">
        <v>0</v>
      </c>
      <c r="DI110" s="60">
        <v>0</v>
      </c>
      <c r="DJ110" s="60">
        <v>0</v>
      </c>
      <c r="DK110" s="60">
        <v>0</v>
      </c>
      <c r="DL110" s="60">
        <v>0</v>
      </c>
      <c r="DM110" s="60">
        <v>0</v>
      </c>
      <c r="DN110" s="60">
        <v>0</v>
      </c>
      <c r="DO110" s="59">
        <v>0</v>
      </c>
      <c r="DP110" s="59">
        <v>0</v>
      </c>
      <c r="DQ110" s="59">
        <v>0</v>
      </c>
      <c r="DR110" s="59">
        <v>0</v>
      </c>
      <c r="DS110" s="59">
        <v>0</v>
      </c>
      <c r="DT110" s="59">
        <v>0</v>
      </c>
      <c r="DU110" s="59">
        <v>0</v>
      </c>
      <c r="DV110" s="59">
        <v>0</v>
      </c>
      <c r="DW110" s="59">
        <v>0</v>
      </c>
      <c r="DX110" s="59">
        <v>0</v>
      </c>
      <c r="DY110" s="59">
        <v>0</v>
      </c>
      <c r="DZ110" s="59">
        <v>0</v>
      </c>
      <c r="EA110" s="59">
        <v>0</v>
      </c>
      <c r="EB110" s="60">
        <v>1</v>
      </c>
      <c r="EC110" s="59">
        <v>0</v>
      </c>
      <c r="ED110" s="59">
        <v>0</v>
      </c>
      <c r="EE110" s="59">
        <v>0</v>
      </c>
      <c r="EF110" s="59">
        <v>0</v>
      </c>
      <c r="EG110" s="59">
        <v>0</v>
      </c>
      <c r="EH110" s="59">
        <v>0</v>
      </c>
      <c r="EI110" s="59">
        <v>0</v>
      </c>
      <c r="EJ110" s="59">
        <v>0</v>
      </c>
      <c r="EK110" s="59">
        <v>0</v>
      </c>
      <c r="EL110" s="59">
        <v>0</v>
      </c>
      <c r="EM110" s="77">
        <v>2</v>
      </c>
      <c r="EN110" s="59">
        <v>0</v>
      </c>
      <c r="EO110" s="77">
        <v>2</v>
      </c>
      <c r="EP110" s="59">
        <v>3</v>
      </c>
      <c r="EQ110" s="59">
        <v>6</v>
      </c>
    </row>
    <row r="111" spans="1:147" s="58" customFormat="1" ht="15" customHeight="1" x14ac:dyDescent="0.25">
      <c r="A111" s="501" t="s">
        <v>2527</v>
      </c>
      <c r="B111" s="59">
        <v>25</v>
      </c>
      <c r="C111" s="123" t="s">
        <v>155</v>
      </c>
      <c r="D111" s="99">
        <v>2008</v>
      </c>
      <c r="E111" s="67" t="s">
        <v>156</v>
      </c>
      <c r="F111" s="67" t="s">
        <v>157</v>
      </c>
      <c r="G111" s="59">
        <v>56</v>
      </c>
      <c r="H111" s="59" t="s">
        <v>158</v>
      </c>
      <c r="I111" s="63" t="s">
        <v>50</v>
      </c>
      <c r="J111" s="59">
        <v>0</v>
      </c>
      <c r="K111" s="59" t="s">
        <v>3</v>
      </c>
      <c r="L111" s="59" t="s">
        <v>89</v>
      </c>
      <c r="M111" s="59" t="s">
        <v>1964</v>
      </c>
      <c r="N111" s="59">
        <v>4.2</v>
      </c>
      <c r="O111" s="59">
        <f t="shared" si="55"/>
        <v>0.62324929039790045</v>
      </c>
      <c r="P111" s="59" t="s">
        <v>557</v>
      </c>
      <c r="Q111" s="67"/>
      <c r="R111" s="59">
        <v>1</v>
      </c>
      <c r="S111" s="59">
        <v>21</v>
      </c>
      <c r="T111" s="59">
        <v>1</v>
      </c>
      <c r="U111" s="91"/>
      <c r="V111" s="59" t="s">
        <v>1144</v>
      </c>
      <c r="W111" s="59"/>
      <c r="X111" s="91" t="s">
        <v>1146</v>
      </c>
      <c r="Y111" s="105" t="s">
        <v>1147</v>
      </c>
      <c r="Z111" s="67" t="s">
        <v>162</v>
      </c>
      <c r="AA111" s="59" t="s">
        <v>1150</v>
      </c>
      <c r="AB111" s="102" t="s">
        <v>564</v>
      </c>
      <c r="AC111" s="65" t="s">
        <v>1148</v>
      </c>
      <c r="AD111" s="65" t="s">
        <v>1149</v>
      </c>
      <c r="AE111" s="65" t="s">
        <v>565</v>
      </c>
      <c r="AF111" s="65" t="s">
        <v>29</v>
      </c>
      <c r="AG111" s="65" t="s">
        <v>29</v>
      </c>
      <c r="AH111" s="65" t="s">
        <v>29</v>
      </c>
      <c r="AI111" s="60" t="s">
        <v>29</v>
      </c>
      <c r="AJ111" s="59" t="s">
        <v>29</v>
      </c>
      <c r="AK111" s="59" t="s">
        <v>29</v>
      </c>
      <c r="AL111" s="60" t="s">
        <v>29</v>
      </c>
      <c r="AM111" s="60" t="s">
        <v>29</v>
      </c>
      <c r="AN111" s="67" t="s">
        <v>28</v>
      </c>
      <c r="AO111" s="59" t="s">
        <v>28</v>
      </c>
      <c r="AP111" s="67"/>
      <c r="AQ111" s="59" t="s">
        <v>90</v>
      </c>
      <c r="AR111" s="67" t="s">
        <v>91</v>
      </c>
      <c r="AS111" s="67" t="s">
        <v>159</v>
      </c>
      <c r="AT111" s="172" t="s">
        <v>2420</v>
      </c>
      <c r="AU111" s="11">
        <v>-35</v>
      </c>
      <c r="AV111" s="11">
        <v>148</v>
      </c>
      <c r="AW111" s="59"/>
      <c r="AX111" s="277">
        <v>14.1</v>
      </c>
      <c r="AY111" s="278">
        <v>806</v>
      </c>
      <c r="AZ111" s="455">
        <f t="shared" si="56"/>
        <v>2.9063350418050908</v>
      </c>
      <c r="BA111" s="515" t="s">
        <v>160</v>
      </c>
      <c r="BB111" s="66" t="s">
        <v>2335</v>
      </c>
      <c r="BC111" s="59"/>
      <c r="BD111" s="59"/>
      <c r="BE111" s="59"/>
      <c r="BF111" s="67"/>
      <c r="BG111" s="67"/>
      <c r="BH111" s="67" t="s">
        <v>563</v>
      </c>
      <c r="BI111" s="67" t="s">
        <v>561</v>
      </c>
      <c r="BJ111" s="58" t="s">
        <v>8</v>
      </c>
      <c r="BK111" s="67" t="s">
        <v>1688</v>
      </c>
      <c r="BL111" s="59"/>
      <c r="BM111" s="59"/>
      <c r="BN111" s="67" t="s">
        <v>570</v>
      </c>
      <c r="BO111" s="59" t="s">
        <v>1669</v>
      </c>
      <c r="BP111" s="67" t="s">
        <v>51</v>
      </c>
      <c r="BQ111" s="71" t="s">
        <v>15</v>
      </c>
      <c r="BR111" s="67">
        <v>17.600000000000001</v>
      </c>
      <c r="BS111" s="102" t="s">
        <v>21</v>
      </c>
      <c r="BT111" s="59" t="s">
        <v>9</v>
      </c>
      <c r="BU111" s="124">
        <v>4.0999999999999996</v>
      </c>
      <c r="BV111" s="67"/>
      <c r="BW111" s="106" t="s">
        <v>26</v>
      </c>
      <c r="BX111" s="62" t="s">
        <v>27</v>
      </c>
      <c r="BY111" s="70">
        <f t="shared" si="62"/>
        <v>18.788560349318942</v>
      </c>
      <c r="BZ111" s="70">
        <f t="shared" si="61"/>
        <v>18.788560349318942</v>
      </c>
      <c r="CA111" s="102" t="s">
        <v>57</v>
      </c>
      <c r="CB111" s="102" t="s">
        <v>567</v>
      </c>
      <c r="CC111" s="59">
        <v>21</v>
      </c>
      <c r="CD111" s="59">
        <v>21</v>
      </c>
      <c r="CE111" s="125" t="s">
        <v>572</v>
      </c>
      <c r="CF111" s="78" t="s">
        <v>1584</v>
      </c>
      <c r="CG111" s="67">
        <v>26.8</v>
      </c>
      <c r="CH111" s="122" t="s">
        <v>21</v>
      </c>
      <c r="CI111" s="67">
        <v>5.21</v>
      </c>
      <c r="CJ111" s="67"/>
      <c r="CK111" s="59">
        <f t="shared" si="63"/>
        <v>23.875219370719925</v>
      </c>
      <c r="CL111" s="59">
        <f t="shared" si="60"/>
        <v>23.875219370719925</v>
      </c>
      <c r="CM111" s="122">
        <v>21</v>
      </c>
      <c r="CN111" s="122">
        <v>21</v>
      </c>
      <c r="CO111" s="67"/>
      <c r="CP111" s="67">
        <f t="shared" si="46"/>
        <v>-0.42824616437359109</v>
      </c>
      <c r="CQ111" s="67">
        <f t="shared" si="47"/>
        <v>0.98113207547169812</v>
      </c>
      <c r="CR111" s="67">
        <f t="shared" si="59"/>
        <v>-0.42016604806465541</v>
      </c>
      <c r="CS111" s="67">
        <f t="shared" si="49"/>
        <v>9.7339756046979406E-2</v>
      </c>
      <c r="CT111" s="59">
        <v>0</v>
      </c>
      <c r="CU111" s="59">
        <v>0</v>
      </c>
      <c r="CV111" s="59" t="s">
        <v>1782</v>
      </c>
      <c r="CW111" s="128">
        <v>1</v>
      </c>
      <c r="CX111" s="59">
        <v>0</v>
      </c>
      <c r="CY111" s="102">
        <v>0</v>
      </c>
      <c r="CZ111" s="102">
        <v>2</v>
      </c>
      <c r="DA111" s="102">
        <v>0</v>
      </c>
      <c r="DB111" s="102">
        <v>0</v>
      </c>
      <c r="DC111" s="102">
        <v>0</v>
      </c>
      <c r="DD111" s="59">
        <v>0</v>
      </c>
      <c r="DE111" s="60">
        <v>0</v>
      </c>
      <c r="DF111" s="60">
        <v>0</v>
      </c>
      <c r="DG111" s="60">
        <v>0</v>
      </c>
      <c r="DH111" s="60">
        <v>0</v>
      </c>
      <c r="DI111" s="60">
        <v>0</v>
      </c>
      <c r="DJ111" s="60">
        <v>0</v>
      </c>
      <c r="DK111" s="60">
        <v>0</v>
      </c>
      <c r="DL111" s="60">
        <v>0</v>
      </c>
      <c r="DM111" s="60">
        <v>0</v>
      </c>
      <c r="DN111" s="60">
        <v>0</v>
      </c>
      <c r="DO111" s="59">
        <v>0</v>
      </c>
      <c r="DP111" s="59">
        <v>0</v>
      </c>
      <c r="DQ111" s="59">
        <v>0</v>
      </c>
      <c r="DR111" s="59">
        <v>0</v>
      </c>
      <c r="DS111" s="59">
        <v>0</v>
      </c>
      <c r="DT111" s="59">
        <v>0</v>
      </c>
      <c r="DU111" s="59">
        <v>0</v>
      </c>
      <c r="DV111" s="59">
        <v>0</v>
      </c>
      <c r="DW111" s="59">
        <v>0</v>
      </c>
      <c r="DX111" s="59">
        <v>0</v>
      </c>
      <c r="DY111" s="59">
        <v>0</v>
      </c>
      <c r="DZ111" s="59">
        <v>0</v>
      </c>
      <c r="EA111" s="59">
        <v>0</v>
      </c>
      <c r="EB111" s="60">
        <v>1</v>
      </c>
      <c r="EC111" s="59">
        <v>0</v>
      </c>
      <c r="ED111" s="59">
        <v>0</v>
      </c>
      <c r="EE111" s="59">
        <v>0</v>
      </c>
      <c r="EF111" s="59">
        <v>0</v>
      </c>
      <c r="EG111" s="59">
        <v>0</v>
      </c>
      <c r="EH111" s="59">
        <v>0</v>
      </c>
      <c r="EI111" s="59">
        <v>0</v>
      </c>
      <c r="EJ111" s="59">
        <v>0</v>
      </c>
      <c r="EK111" s="59">
        <v>0</v>
      </c>
      <c r="EL111" s="59">
        <v>0</v>
      </c>
      <c r="EM111" s="77">
        <v>2</v>
      </c>
      <c r="EN111" s="59">
        <v>0</v>
      </c>
      <c r="EO111" s="77">
        <v>2</v>
      </c>
      <c r="EP111" s="59">
        <v>3</v>
      </c>
      <c r="EQ111" s="59">
        <v>6</v>
      </c>
    </row>
    <row r="112" spans="1:147" s="58" customFormat="1" ht="15" customHeight="1" x14ac:dyDescent="0.25">
      <c r="A112" s="501" t="s">
        <v>2527</v>
      </c>
      <c r="B112" s="59">
        <v>26</v>
      </c>
      <c r="C112" s="123" t="s">
        <v>155</v>
      </c>
      <c r="D112" s="99">
        <v>2008</v>
      </c>
      <c r="E112" s="67" t="s">
        <v>156</v>
      </c>
      <c r="F112" s="67" t="s">
        <v>157</v>
      </c>
      <c r="G112" s="59">
        <v>56</v>
      </c>
      <c r="H112" s="59" t="s">
        <v>158</v>
      </c>
      <c r="I112" s="63" t="s">
        <v>50</v>
      </c>
      <c r="J112" s="59">
        <v>0</v>
      </c>
      <c r="K112" s="59" t="s">
        <v>3</v>
      </c>
      <c r="L112" s="59" t="s">
        <v>89</v>
      </c>
      <c r="M112" s="59" t="s">
        <v>1968</v>
      </c>
      <c r="N112" s="59">
        <v>5.8</v>
      </c>
      <c r="O112" s="59">
        <f t="shared" si="55"/>
        <v>0.76342799356293722</v>
      </c>
      <c r="P112" s="59" t="s">
        <v>557</v>
      </c>
      <c r="Q112" s="67"/>
      <c r="R112" s="59">
        <v>1</v>
      </c>
      <c r="S112" s="59">
        <v>4</v>
      </c>
      <c r="T112" s="59">
        <v>1</v>
      </c>
      <c r="U112" s="91"/>
      <c r="V112" s="59" t="s">
        <v>1145</v>
      </c>
      <c r="W112" s="59"/>
      <c r="X112" s="91" t="s">
        <v>1146</v>
      </c>
      <c r="Y112" s="105" t="s">
        <v>1147</v>
      </c>
      <c r="Z112" s="67" t="s">
        <v>162</v>
      </c>
      <c r="AA112" s="59" t="s">
        <v>1150</v>
      </c>
      <c r="AB112" s="102" t="s">
        <v>564</v>
      </c>
      <c r="AC112" s="65" t="s">
        <v>1148</v>
      </c>
      <c r="AD112" s="65" t="s">
        <v>1149</v>
      </c>
      <c r="AE112" s="65" t="s">
        <v>565</v>
      </c>
      <c r="AF112" s="65" t="s">
        <v>29</v>
      </c>
      <c r="AG112" s="65" t="s">
        <v>29</v>
      </c>
      <c r="AH112" s="65" t="s">
        <v>29</v>
      </c>
      <c r="AI112" s="60" t="s">
        <v>29</v>
      </c>
      <c r="AJ112" s="59" t="s">
        <v>29</v>
      </c>
      <c r="AK112" s="59" t="s">
        <v>29</v>
      </c>
      <c r="AL112" s="60" t="s">
        <v>29</v>
      </c>
      <c r="AM112" s="60" t="s">
        <v>29</v>
      </c>
      <c r="AN112" s="67" t="s">
        <v>28</v>
      </c>
      <c r="AO112" s="59" t="s">
        <v>28</v>
      </c>
      <c r="AP112" s="67"/>
      <c r="AQ112" s="59" t="s">
        <v>90</v>
      </c>
      <c r="AR112" s="67" t="s">
        <v>91</v>
      </c>
      <c r="AS112" s="67" t="s">
        <v>159</v>
      </c>
      <c r="AT112" s="172" t="s">
        <v>2421</v>
      </c>
      <c r="AU112" s="11">
        <v>-35</v>
      </c>
      <c r="AV112" s="11">
        <v>148</v>
      </c>
      <c r="AW112" s="59"/>
      <c r="AX112" s="277">
        <v>14.1</v>
      </c>
      <c r="AY112" s="278">
        <v>806</v>
      </c>
      <c r="AZ112" s="455">
        <f t="shared" si="56"/>
        <v>2.9063350418050908</v>
      </c>
      <c r="BA112" s="515" t="s">
        <v>160</v>
      </c>
      <c r="BB112" s="151" t="s">
        <v>2336</v>
      </c>
      <c r="BC112" s="59"/>
      <c r="BD112" s="59"/>
      <c r="BE112" s="59"/>
      <c r="BF112" s="67"/>
      <c r="BG112" s="67"/>
      <c r="BH112" s="67" t="s">
        <v>563</v>
      </c>
      <c r="BI112" s="67" t="s">
        <v>562</v>
      </c>
      <c r="BJ112" s="58" t="s">
        <v>8</v>
      </c>
      <c r="BK112" s="67" t="s">
        <v>1688</v>
      </c>
      <c r="BL112" s="59"/>
      <c r="BM112" s="59"/>
      <c r="BN112" s="67" t="s">
        <v>570</v>
      </c>
      <c r="BO112" s="59" t="s">
        <v>1669</v>
      </c>
      <c r="BP112" s="67" t="s">
        <v>51</v>
      </c>
      <c r="BQ112" s="71" t="s">
        <v>15</v>
      </c>
      <c r="BR112" s="67">
        <v>19</v>
      </c>
      <c r="BS112" s="102" t="s">
        <v>21</v>
      </c>
      <c r="BT112" s="59" t="s">
        <v>9</v>
      </c>
      <c r="BU112" s="124">
        <v>6.56</v>
      </c>
      <c r="BV112" s="67"/>
      <c r="BW112" s="106" t="s">
        <v>26</v>
      </c>
      <c r="BX112" s="62" t="s">
        <v>27</v>
      </c>
      <c r="BY112" s="70">
        <f t="shared" si="62"/>
        <v>13.12</v>
      </c>
      <c r="BZ112" s="70">
        <f t="shared" si="61"/>
        <v>13.12</v>
      </c>
      <c r="CA112" s="102" t="s">
        <v>57</v>
      </c>
      <c r="CB112" s="102" t="s">
        <v>569</v>
      </c>
      <c r="CC112" s="59">
        <v>4</v>
      </c>
      <c r="CD112" s="59">
        <v>4</v>
      </c>
      <c r="CE112" s="125" t="s">
        <v>572</v>
      </c>
      <c r="CF112" s="78" t="s">
        <v>1584</v>
      </c>
      <c r="CG112" s="67">
        <v>24</v>
      </c>
      <c r="CH112" s="122" t="s">
        <v>21</v>
      </c>
      <c r="CI112" s="67">
        <v>5.35</v>
      </c>
      <c r="CJ112" s="67"/>
      <c r="CK112" s="59">
        <f t="shared" si="63"/>
        <v>10.7</v>
      </c>
      <c r="CL112" s="59">
        <f t="shared" si="60"/>
        <v>10.7</v>
      </c>
      <c r="CM112" s="122">
        <v>4</v>
      </c>
      <c r="CN112" s="122">
        <v>4</v>
      </c>
      <c r="CO112" s="67"/>
      <c r="CP112" s="67">
        <f t="shared" si="46"/>
        <v>-0.41766532660372385</v>
      </c>
      <c r="CQ112" s="67">
        <f t="shared" si="47"/>
        <v>0.86956521739130432</v>
      </c>
      <c r="CR112" s="67">
        <f t="shared" si="59"/>
        <v>-0.36318724052497725</v>
      </c>
      <c r="CS112" s="67">
        <f t="shared" si="49"/>
        <v>0.50824406073000927</v>
      </c>
      <c r="CT112" s="59">
        <v>0</v>
      </c>
      <c r="CU112" s="59">
        <v>0</v>
      </c>
      <c r="CV112" s="59" t="s">
        <v>1782</v>
      </c>
      <c r="CW112" s="128">
        <v>1</v>
      </c>
      <c r="CX112" s="59">
        <v>0</v>
      </c>
      <c r="CY112" s="102">
        <v>0</v>
      </c>
      <c r="CZ112" s="102">
        <v>2</v>
      </c>
      <c r="DA112" s="102">
        <v>0</v>
      </c>
      <c r="DB112" s="102">
        <v>0</v>
      </c>
      <c r="DC112" s="102">
        <v>0</v>
      </c>
      <c r="DD112" s="59">
        <v>0</v>
      </c>
      <c r="DE112" s="60">
        <v>0</v>
      </c>
      <c r="DF112" s="60">
        <v>0</v>
      </c>
      <c r="DG112" s="60">
        <v>0</v>
      </c>
      <c r="DH112" s="60">
        <v>0</v>
      </c>
      <c r="DI112" s="60">
        <v>0</v>
      </c>
      <c r="DJ112" s="60">
        <v>0</v>
      </c>
      <c r="DK112" s="60">
        <v>0</v>
      </c>
      <c r="DL112" s="60">
        <v>0</v>
      </c>
      <c r="DM112" s="60">
        <v>0</v>
      </c>
      <c r="DN112" s="60">
        <v>0</v>
      </c>
      <c r="DO112" s="59">
        <v>0</v>
      </c>
      <c r="DP112" s="59">
        <v>0</v>
      </c>
      <c r="DQ112" s="59">
        <v>0</v>
      </c>
      <c r="DR112" s="59">
        <v>0</v>
      </c>
      <c r="DS112" s="59">
        <v>0</v>
      </c>
      <c r="DT112" s="59">
        <v>0</v>
      </c>
      <c r="DU112" s="59">
        <v>0</v>
      </c>
      <c r="DV112" s="59">
        <v>0</v>
      </c>
      <c r="DW112" s="59">
        <v>0</v>
      </c>
      <c r="DX112" s="59">
        <v>0</v>
      </c>
      <c r="DY112" s="59">
        <v>0</v>
      </c>
      <c r="DZ112" s="59">
        <v>0</v>
      </c>
      <c r="EA112" s="59">
        <v>0</v>
      </c>
      <c r="EB112" s="60">
        <v>1</v>
      </c>
      <c r="EC112" s="59">
        <v>0</v>
      </c>
      <c r="ED112" s="59">
        <v>0</v>
      </c>
      <c r="EE112" s="59">
        <v>0</v>
      </c>
      <c r="EF112" s="59">
        <v>0</v>
      </c>
      <c r="EG112" s="59">
        <v>0</v>
      </c>
      <c r="EH112" s="59">
        <v>0</v>
      </c>
      <c r="EI112" s="59">
        <v>0</v>
      </c>
      <c r="EJ112" s="59">
        <v>0</v>
      </c>
      <c r="EK112" s="59">
        <v>0</v>
      </c>
      <c r="EL112" s="59">
        <v>0</v>
      </c>
      <c r="EM112" s="77">
        <v>2</v>
      </c>
      <c r="EN112" s="59">
        <v>0</v>
      </c>
      <c r="EO112" s="77">
        <v>2</v>
      </c>
      <c r="EP112" s="59">
        <v>3</v>
      </c>
      <c r="EQ112" s="59">
        <v>6</v>
      </c>
    </row>
    <row r="113" spans="1:147" ht="15" customHeight="1" x14ac:dyDescent="0.25">
      <c r="A113" s="501" t="s">
        <v>2527</v>
      </c>
      <c r="B113" s="59">
        <v>27</v>
      </c>
      <c r="C113" s="123" t="s">
        <v>155</v>
      </c>
      <c r="D113" s="99">
        <v>2008</v>
      </c>
      <c r="E113" s="67" t="s">
        <v>156</v>
      </c>
      <c r="F113" s="67" t="s">
        <v>157</v>
      </c>
      <c r="G113" s="59">
        <v>56</v>
      </c>
      <c r="H113" s="59" t="s">
        <v>158</v>
      </c>
      <c r="I113" s="63" t="s">
        <v>50</v>
      </c>
      <c r="J113" s="59">
        <v>0</v>
      </c>
      <c r="K113" s="59" t="s">
        <v>3</v>
      </c>
      <c r="L113" s="59" t="s">
        <v>89</v>
      </c>
      <c r="M113" s="112" t="s">
        <v>1961</v>
      </c>
      <c r="N113" s="112">
        <v>4.8</v>
      </c>
      <c r="O113" s="59">
        <f t="shared" si="55"/>
        <v>0.68124123737558717</v>
      </c>
      <c r="P113" s="59" t="s">
        <v>557</v>
      </c>
      <c r="R113" s="59">
        <v>1</v>
      </c>
      <c r="S113" s="65">
        <v>18</v>
      </c>
      <c r="T113" s="59">
        <v>1</v>
      </c>
      <c r="U113" s="91"/>
      <c r="V113" s="59" t="s">
        <v>558</v>
      </c>
      <c r="X113" s="91" t="s">
        <v>1146</v>
      </c>
      <c r="Y113" s="105" t="s">
        <v>1147</v>
      </c>
      <c r="Z113" s="67" t="s">
        <v>162</v>
      </c>
      <c r="AA113" s="59" t="s">
        <v>1150</v>
      </c>
      <c r="AB113" s="102" t="s">
        <v>564</v>
      </c>
      <c r="AC113" s="65" t="s">
        <v>1148</v>
      </c>
      <c r="AD113" s="65" t="s">
        <v>1149</v>
      </c>
      <c r="AE113" s="65" t="s">
        <v>565</v>
      </c>
      <c r="AF113" s="65" t="s">
        <v>29</v>
      </c>
      <c r="AG113" s="65" t="s">
        <v>29</v>
      </c>
      <c r="AH113" s="65" t="s">
        <v>29</v>
      </c>
      <c r="AI113" s="60" t="s">
        <v>29</v>
      </c>
      <c r="AJ113" s="59" t="s">
        <v>29</v>
      </c>
      <c r="AK113" s="59" t="s">
        <v>29</v>
      </c>
      <c r="AL113" s="60" t="s">
        <v>29</v>
      </c>
      <c r="AM113" s="60" t="s">
        <v>29</v>
      </c>
      <c r="AN113" s="67" t="s">
        <v>28</v>
      </c>
      <c r="AO113" s="59" t="s">
        <v>28</v>
      </c>
      <c r="AQ113" s="59" t="s">
        <v>90</v>
      </c>
      <c r="AR113" s="67" t="s">
        <v>91</v>
      </c>
      <c r="AS113" s="67" t="s">
        <v>159</v>
      </c>
      <c r="AT113" s="172" t="s">
        <v>2418</v>
      </c>
      <c r="AU113" s="11">
        <v>-35</v>
      </c>
      <c r="AV113" s="11">
        <v>148</v>
      </c>
      <c r="AX113" s="277">
        <v>14.1</v>
      </c>
      <c r="AY113" s="278">
        <v>806</v>
      </c>
      <c r="AZ113" s="455">
        <f t="shared" si="56"/>
        <v>2.9063350418050908</v>
      </c>
      <c r="BA113" s="515" t="s">
        <v>160</v>
      </c>
      <c r="BB113" s="40" t="s">
        <v>2333</v>
      </c>
      <c r="BH113" s="67" t="s">
        <v>563</v>
      </c>
      <c r="BI113" s="67" t="s">
        <v>559</v>
      </c>
      <c r="BJ113" s="67" t="s">
        <v>8</v>
      </c>
      <c r="BK113" s="67" t="s">
        <v>1689</v>
      </c>
      <c r="BN113" s="67" t="s">
        <v>570</v>
      </c>
      <c r="BO113" s="59" t="s">
        <v>1669</v>
      </c>
      <c r="BP113" s="67" t="s">
        <v>51</v>
      </c>
      <c r="BQ113" s="71" t="s">
        <v>15</v>
      </c>
      <c r="BR113" s="67">
        <v>40.4</v>
      </c>
      <c r="BS113" s="102" t="s">
        <v>21</v>
      </c>
      <c r="BT113" s="59" t="s">
        <v>9</v>
      </c>
      <c r="BU113" s="124">
        <v>7.8</v>
      </c>
      <c r="BW113" s="106" t="s">
        <v>26</v>
      </c>
      <c r="BX113" s="62" t="s">
        <v>27</v>
      </c>
      <c r="BY113" s="70">
        <f t="shared" si="62"/>
        <v>33.092597359530423</v>
      </c>
      <c r="BZ113" s="70">
        <f t="shared" si="61"/>
        <v>33.092597359530423</v>
      </c>
      <c r="CA113" s="122" t="s">
        <v>57</v>
      </c>
      <c r="CB113" s="122" t="s">
        <v>566</v>
      </c>
      <c r="CC113" s="59">
        <v>18</v>
      </c>
      <c r="CD113" s="59">
        <v>18</v>
      </c>
      <c r="CE113" s="125" t="s">
        <v>572</v>
      </c>
      <c r="CF113" s="78" t="s">
        <v>1584</v>
      </c>
      <c r="CG113" s="67">
        <v>36.799999999999997</v>
      </c>
      <c r="CH113" s="59" t="s">
        <v>21</v>
      </c>
      <c r="CI113" s="67">
        <v>8.6</v>
      </c>
      <c r="CK113" s="59">
        <f t="shared" si="63"/>
        <v>36.486709909225844</v>
      </c>
      <c r="CL113" s="59">
        <f t="shared" si="60"/>
        <v>36.486709909225844</v>
      </c>
      <c r="CM113" s="122">
        <v>18</v>
      </c>
      <c r="CN113" s="122">
        <v>18</v>
      </c>
      <c r="CP113" s="67">
        <f t="shared" si="46"/>
        <v>0.10335614438243323</v>
      </c>
      <c r="CQ113" s="67">
        <f t="shared" si="47"/>
        <v>0.97777777777777775</v>
      </c>
      <c r="CR113" s="67">
        <f t="shared" si="59"/>
        <v>0.10105934117393471</v>
      </c>
      <c r="CS113" s="67">
        <f t="shared" si="49"/>
        <v>0.11125295820053485</v>
      </c>
      <c r="CT113" s="59">
        <v>0</v>
      </c>
      <c r="CU113" s="59">
        <v>0</v>
      </c>
      <c r="CV113" s="59" t="s">
        <v>1782</v>
      </c>
      <c r="CW113" s="128">
        <v>1</v>
      </c>
      <c r="CX113" s="59">
        <v>0</v>
      </c>
      <c r="CY113" s="102">
        <v>0</v>
      </c>
      <c r="CZ113" s="102">
        <v>2</v>
      </c>
      <c r="DA113" s="102">
        <v>0</v>
      </c>
      <c r="DB113" s="102">
        <v>0</v>
      </c>
      <c r="DC113" s="102">
        <v>0</v>
      </c>
      <c r="DD113" s="59">
        <v>0</v>
      </c>
      <c r="DE113" s="60">
        <v>0</v>
      </c>
      <c r="DF113" s="60">
        <v>0</v>
      </c>
      <c r="DG113" s="60">
        <v>0</v>
      </c>
      <c r="DH113" s="60">
        <v>0</v>
      </c>
      <c r="DI113" s="60">
        <v>0</v>
      </c>
      <c r="DJ113" s="60">
        <v>0</v>
      </c>
      <c r="DK113" s="60">
        <v>0</v>
      </c>
      <c r="DL113" s="60">
        <v>0</v>
      </c>
      <c r="DM113" s="60">
        <v>0</v>
      </c>
      <c r="DN113" s="60">
        <v>0</v>
      </c>
      <c r="DO113" s="59">
        <v>0</v>
      </c>
      <c r="DP113" s="59">
        <v>0</v>
      </c>
      <c r="DQ113" s="59">
        <v>0</v>
      </c>
      <c r="DR113" s="59">
        <v>0</v>
      </c>
      <c r="DS113" s="59">
        <v>0</v>
      </c>
      <c r="DT113" s="59">
        <v>0</v>
      </c>
      <c r="DU113" s="59">
        <v>0</v>
      </c>
      <c r="DV113" s="59">
        <v>0</v>
      </c>
      <c r="DW113" s="59">
        <v>0</v>
      </c>
      <c r="DX113" s="59">
        <v>0</v>
      </c>
      <c r="DY113" s="59">
        <v>0</v>
      </c>
      <c r="DZ113" s="59">
        <v>0</v>
      </c>
      <c r="EA113" s="59">
        <v>0</v>
      </c>
      <c r="EB113" s="59">
        <v>0</v>
      </c>
      <c r="EC113" s="59">
        <v>1</v>
      </c>
      <c r="ED113" s="59">
        <v>0</v>
      </c>
      <c r="EE113" s="59">
        <v>0</v>
      </c>
      <c r="EF113" s="59">
        <v>0</v>
      </c>
      <c r="EG113" s="59">
        <v>0</v>
      </c>
      <c r="EH113" s="59">
        <v>0</v>
      </c>
      <c r="EI113" s="59">
        <v>0</v>
      </c>
      <c r="EJ113" s="59">
        <v>0</v>
      </c>
      <c r="EK113" s="59">
        <v>0</v>
      </c>
      <c r="EL113" s="59">
        <v>0</v>
      </c>
      <c r="EM113" s="77">
        <v>2</v>
      </c>
      <c r="EN113" s="59">
        <v>0</v>
      </c>
      <c r="EO113" s="77">
        <v>2</v>
      </c>
      <c r="EP113" s="59">
        <v>3</v>
      </c>
      <c r="EQ113" s="59">
        <v>6</v>
      </c>
    </row>
    <row r="114" spans="1:147" ht="15" customHeight="1" x14ac:dyDescent="0.25">
      <c r="A114" s="501" t="s">
        <v>2527</v>
      </c>
      <c r="B114" s="59">
        <v>28</v>
      </c>
      <c r="C114" s="123" t="s">
        <v>155</v>
      </c>
      <c r="D114" s="99">
        <v>2008</v>
      </c>
      <c r="E114" s="67" t="s">
        <v>156</v>
      </c>
      <c r="F114" s="67" t="s">
        <v>157</v>
      </c>
      <c r="G114" s="59">
        <v>56</v>
      </c>
      <c r="H114" s="59" t="s">
        <v>158</v>
      </c>
      <c r="I114" s="63" t="s">
        <v>50</v>
      </c>
      <c r="J114" s="59">
        <v>0</v>
      </c>
      <c r="K114" s="59" t="s">
        <v>3</v>
      </c>
      <c r="L114" s="59" t="s">
        <v>89</v>
      </c>
      <c r="M114" s="172" t="s">
        <v>1960</v>
      </c>
      <c r="N114" s="59">
        <v>4.4000000000000004</v>
      </c>
      <c r="O114" s="59">
        <f t="shared" si="55"/>
        <v>0.64345267648618742</v>
      </c>
      <c r="P114" s="59" t="s">
        <v>557</v>
      </c>
      <c r="R114" s="59">
        <v>1</v>
      </c>
      <c r="S114" s="59">
        <v>16</v>
      </c>
      <c r="T114" s="59">
        <v>1</v>
      </c>
      <c r="U114" s="91"/>
      <c r="V114" s="59" t="s">
        <v>1143</v>
      </c>
      <c r="X114" s="91" t="s">
        <v>1146</v>
      </c>
      <c r="Y114" s="105" t="s">
        <v>1147</v>
      </c>
      <c r="Z114" s="67" t="s">
        <v>162</v>
      </c>
      <c r="AA114" s="59" t="s">
        <v>1150</v>
      </c>
      <c r="AB114" s="102" t="s">
        <v>564</v>
      </c>
      <c r="AC114" s="65" t="s">
        <v>1148</v>
      </c>
      <c r="AD114" s="65" t="s">
        <v>1149</v>
      </c>
      <c r="AE114" s="65" t="s">
        <v>565</v>
      </c>
      <c r="AF114" s="65" t="s">
        <v>29</v>
      </c>
      <c r="AG114" s="65" t="s">
        <v>29</v>
      </c>
      <c r="AH114" s="65" t="s">
        <v>29</v>
      </c>
      <c r="AI114" s="60" t="s">
        <v>29</v>
      </c>
      <c r="AJ114" s="59" t="s">
        <v>29</v>
      </c>
      <c r="AK114" s="59" t="s">
        <v>29</v>
      </c>
      <c r="AL114" s="60" t="s">
        <v>29</v>
      </c>
      <c r="AM114" s="60" t="s">
        <v>29</v>
      </c>
      <c r="AN114" s="67" t="s">
        <v>28</v>
      </c>
      <c r="AO114" s="59" t="s">
        <v>28</v>
      </c>
      <c r="AQ114" s="59" t="s">
        <v>90</v>
      </c>
      <c r="AR114" s="67" t="s">
        <v>91</v>
      </c>
      <c r="AS114" s="67" t="s">
        <v>159</v>
      </c>
      <c r="AT114" s="172" t="s">
        <v>2419</v>
      </c>
      <c r="AU114" s="11">
        <v>-35</v>
      </c>
      <c r="AV114" s="11">
        <v>148</v>
      </c>
      <c r="AX114" s="277">
        <v>14.1</v>
      </c>
      <c r="AY114" s="278">
        <v>806</v>
      </c>
      <c r="AZ114" s="455">
        <f t="shared" si="56"/>
        <v>2.9063350418050908</v>
      </c>
      <c r="BA114" s="515" t="s">
        <v>160</v>
      </c>
      <c r="BB114" s="66" t="s">
        <v>2334</v>
      </c>
      <c r="BH114" s="67" t="s">
        <v>563</v>
      </c>
      <c r="BI114" s="67" t="s">
        <v>560</v>
      </c>
      <c r="BJ114" s="67" t="s">
        <v>8</v>
      </c>
      <c r="BK114" s="67" t="s">
        <v>1689</v>
      </c>
      <c r="BN114" s="67" t="s">
        <v>570</v>
      </c>
      <c r="BO114" s="59" t="s">
        <v>1669</v>
      </c>
      <c r="BP114" s="67" t="s">
        <v>51</v>
      </c>
      <c r="BQ114" s="71" t="s">
        <v>15</v>
      </c>
      <c r="BR114" s="67">
        <v>10.1</v>
      </c>
      <c r="BS114" s="102" t="s">
        <v>21</v>
      </c>
      <c r="BT114" s="59" t="s">
        <v>9</v>
      </c>
      <c r="BU114" s="124">
        <v>2.8</v>
      </c>
      <c r="BW114" s="106" t="s">
        <v>26</v>
      </c>
      <c r="BX114" s="62" t="s">
        <v>27</v>
      </c>
      <c r="BY114" s="70">
        <f t="shared" si="62"/>
        <v>11.2</v>
      </c>
      <c r="BZ114" s="70">
        <f t="shared" si="61"/>
        <v>11.2</v>
      </c>
      <c r="CA114" s="122" t="s">
        <v>57</v>
      </c>
      <c r="CB114" s="122" t="s">
        <v>568</v>
      </c>
      <c r="CC114" s="59">
        <v>16</v>
      </c>
      <c r="CD114" s="59">
        <v>16</v>
      </c>
      <c r="CE114" s="125" t="s">
        <v>572</v>
      </c>
      <c r="CF114" s="78" t="s">
        <v>1584</v>
      </c>
      <c r="CG114" s="67">
        <v>17.100000000000001</v>
      </c>
      <c r="CH114" s="59" t="s">
        <v>21</v>
      </c>
      <c r="CI114" s="67">
        <v>4.99</v>
      </c>
      <c r="CK114" s="59">
        <f t="shared" si="63"/>
        <v>19.96</v>
      </c>
      <c r="CL114" s="59">
        <f t="shared" si="60"/>
        <v>19.96</v>
      </c>
      <c r="CM114" s="122">
        <v>16</v>
      </c>
      <c r="CN114" s="122">
        <v>16</v>
      </c>
      <c r="CP114" s="67">
        <f t="shared" si="46"/>
        <v>-0.43252682347513988</v>
      </c>
      <c r="CQ114" s="67">
        <f t="shared" si="47"/>
        <v>0.97478991596638653</v>
      </c>
      <c r="CR114" s="67">
        <f t="shared" si="59"/>
        <v>-0.42162278590853969</v>
      </c>
      <c r="CS114" s="67">
        <f t="shared" si="49"/>
        <v>0.12777759021245746</v>
      </c>
      <c r="CT114" s="59">
        <v>0</v>
      </c>
      <c r="CU114" s="59">
        <v>0</v>
      </c>
      <c r="CV114" s="59" t="s">
        <v>1782</v>
      </c>
      <c r="CW114" s="128">
        <v>1</v>
      </c>
      <c r="CX114" s="59">
        <v>0</v>
      </c>
      <c r="CY114" s="102">
        <v>0</v>
      </c>
      <c r="CZ114" s="102">
        <v>2</v>
      </c>
      <c r="DA114" s="102">
        <v>0</v>
      </c>
      <c r="DB114" s="102">
        <v>0</v>
      </c>
      <c r="DC114" s="102">
        <v>0</v>
      </c>
      <c r="DD114" s="59">
        <v>0</v>
      </c>
      <c r="DE114" s="60">
        <v>0</v>
      </c>
      <c r="DF114" s="60">
        <v>0</v>
      </c>
      <c r="DG114" s="60">
        <v>0</v>
      </c>
      <c r="DH114" s="60">
        <v>0</v>
      </c>
      <c r="DI114" s="60">
        <v>0</v>
      </c>
      <c r="DJ114" s="60">
        <v>0</v>
      </c>
      <c r="DK114" s="60">
        <v>0</v>
      </c>
      <c r="DL114" s="60">
        <v>0</v>
      </c>
      <c r="DM114" s="60">
        <v>0</v>
      </c>
      <c r="DN114" s="60">
        <v>0</v>
      </c>
      <c r="DO114" s="59">
        <v>0</v>
      </c>
      <c r="DP114" s="59">
        <v>0</v>
      </c>
      <c r="DQ114" s="59">
        <v>0</v>
      </c>
      <c r="DR114" s="59">
        <v>0</v>
      </c>
      <c r="DS114" s="59">
        <v>0</v>
      </c>
      <c r="DT114" s="59">
        <v>0</v>
      </c>
      <c r="DU114" s="59">
        <v>0</v>
      </c>
      <c r="DV114" s="59">
        <v>0</v>
      </c>
      <c r="DW114" s="59">
        <v>0</v>
      </c>
      <c r="DX114" s="59">
        <v>0</v>
      </c>
      <c r="DY114" s="59">
        <v>0</v>
      </c>
      <c r="DZ114" s="59">
        <v>0</v>
      </c>
      <c r="EA114" s="59">
        <v>0</v>
      </c>
      <c r="EB114" s="59">
        <v>0</v>
      </c>
      <c r="EC114" s="59">
        <v>1</v>
      </c>
      <c r="ED114" s="59">
        <v>0</v>
      </c>
      <c r="EE114" s="59">
        <v>0</v>
      </c>
      <c r="EF114" s="59">
        <v>0</v>
      </c>
      <c r="EG114" s="59">
        <v>0</v>
      </c>
      <c r="EH114" s="59">
        <v>0</v>
      </c>
      <c r="EI114" s="59">
        <v>0</v>
      </c>
      <c r="EJ114" s="59">
        <v>0</v>
      </c>
      <c r="EK114" s="59">
        <v>0</v>
      </c>
      <c r="EL114" s="59">
        <v>0</v>
      </c>
      <c r="EM114" s="77">
        <v>2</v>
      </c>
      <c r="EN114" s="59">
        <v>0</v>
      </c>
      <c r="EO114" s="77">
        <v>2</v>
      </c>
      <c r="EP114" s="59">
        <v>3</v>
      </c>
      <c r="EQ114" s="59">
        <v>6</v>
      </c>
    </row>
    <row r="115" spans="1:147" ht="15" customHeight="1" x14ac:dyDescent="0.25">
      <c r="A115" s="501" t="s">
        <v>2527</v>
      </c>
      <c r="B115" s="59">
        <v>29</v>
      </c>
      <c r="C115" s="123" t="s">
        <v>155</v>
      </c>
      <c r="D115" s="99">
        <v>2008</v>
      </c>
      <c r="E115" s="67" t="s">
        <v>156</v>
      </c>
      <c r="F115" s="67" t="s">
        <v>157</v>
      </c>
      <c r="G115" s="59">
        <v>56</v>
      </c>
      <c r="H115" s="59" t="s">
        <v>158</v>
      </c>
      <c r="I115" s="63" t="s">
        <v>50</v>
      </c>
      <c r="J115" s="59">
        <v>0</v>
      </c>
      <c r="K115" s="59" t="s">
        <v>3</v>
      </c>
      <c r="L115" s="59" t="s">
        <v>89</v>
      </c>
      <c r="M115" s="59" t="s">
        <v>1964</v>
      </c>
      <c r="N115" s="59">
        <v>4.2</v>
      </c>
      <c r="O115" s="59">
        <f t="shared" si="55"/>
        <v>0.62324929039790045</v>
      </c>
      <c r="P115" s="59" t="s">
        <v>557</v>
      </c>
      <c r="R115" s="59">
        <v>1</v>
      </c>
      <c r="S115" s="59">
        <v>21</v>
      </c>
      <c r="T115" s="59">
        <v>1</v>
      </c>
      <c r="U115" s="91"/>
      <c r="V115" s="59" t="s">
        <v>1144</v>
      </c>
      <c r="X115" s="91" t="s">
        <v>1146</v>
      </c>
      <c r="Y115" s="105" t="s">
        <v>1147</v>
      </c>
      <c r="Z115" s="67" t="s">
        <v>162</v>
      </c>
      <c r="AA115" s="59" t="s">
        <v>1150</v>
      </c>
      <c r="AB115" s="102" t="s">
        <v>564</v>
      </c>
      <c r="AC115" s="65" t="s">
        <v>1148</v>
      </c>
      <c r="AD115" s="65" t="s">
        <v>1149</v>
      </c>
      <c r="AE115" s="65" t="s">
        <v>565</v>
      </c>
      <c r="AF115" s="65" t="s">
        <v>29</v>
      </c>
      <c r="AG115" s="65" t="s">
        <v>29</v>
      </c>
      <c r="AH115" s="65" t="s">
        <v>29</v>
      </c>
      <c r="AI115" s="60" t="s">
        <v>29</v>
      </c>
      <c r="AJ115" s="59" t="s">
        <v>29</v>
      </c>
      <c r="AK115" s="59" t="s">
        <v>29</v>
      </c>
      <c r="AL115" s="60" t="s">
        <v>29</v>
      </c>
      <c r="AM115" s="60" t="s">
        <v>29</v>
      </c>
      <c r="AN115" s="67" t="s">
        <v>28</v>
      </c>
      <c r="AO115" s="59" t="s">
        <v>28</v>
      </c>
      <c r="AQ115" s="59" t="s">
        <v>90</v>
      </c>
      <c r="AR115" s="67" t="s">
        <v>91</v>
      </c>
      <c r="AS115" s="67" t="s">
        <v>159</v>
      </c>
      <c r="AT115" s="172" t="s">
        <v>2420</v>
      </c>
      <c r="AU115" s="11">
        <v>-35</v>
      </c>
      <c r="AV115" s="11">
        <v>148</v>
      </c>
      <c r="AX115" s="277">
        <v>14.1</v>
      </c>
      <c r="AY115" s="278">
        <v>806</v>
      </c>
      <c r="AZ115" s="455">
        <f t="shared" si="56"/>
        <v>2.9063350418050908</v>
      </c>
      <c r="BA115" s="515" t="s">
        <v>160</v>
      </c>
      <c r="BB115" s="66" t="s">
        <v>2335</v>
      </c>
      <c r="BH115" s="67" t="s">
        <v>563</v>
      </c>
      <c r="BI115" s="67" t="s">
        <v>561</v>
      </c>
      <c r="BJ115" s="67" t="s">
        <v>8</v>
      </c>
      <c r="BK115" s="67" t="s">
        <v>1689</v>
      </c>
      <c r="BN115" s="67" t="s">
        <v>570</v>
      </c>
      <c r="BO115" s="59" t="s">
        <v>1669</v>
      </c>
      <c r="BP115" s="67" t="s">
        <v>51</v>
      </c>
      <c r="BQ115" s="71" t="s">
        <v>15</v>
      </c>
      <c r="BR115" s="67">
        <v>30.3</v>
      </c>
      <c r="BS115" s="102" t="s">
        <v>21</v>
      </c>
      <c r="BT115" s="59" t="s">
        <v>9</v>
      </c>
      <c r="BU115" s="124">
        <v>7.63</v>
      </c>
      <c r="BW115" s="106" t="s">
        <v>26</v>
      </c>
      <c r="BX115" s="62" t="s">
        <v>27</v>
      </c>
      <c r="BY115" s="70">
        <f t="shared" si="62"/>
        <v>34.965052552513058</v>
      </c>
      <c r="BZ115" s="70">
        <f t="shared" si="61"/>
        <v>34.965052552513058</v>
      </c>
      <c r="CA115" s="122" t="s">
        <v>57</v>
      </c>
      <c r="CB115" s="122" t="s">
        <v>567</v>
      </c>
      <c r="CC115" s="59">
        <v>21</v>
      </c>
      <c r="CD115" s="59">
        <v>21</v>
      </c>
      <c r="CE115" s="125" t="s">
        <v>572</v>
      </c>
      <c r="CF115" s="78" t="s">
        <v>1584</v>
      </c>
      <c r="CG115" s="67">
        <v>35.9</v>
      </c>
      <c r="CH115" s="59" t="s">
        <v>21</v>
      </c>
      <c r="CI115" s="67">
        <v>7.36</v>
      </c>
      <c r="CK115" s="59">
        <f t="shared" si="63"/>
        <v>33.727757114874983</v>
      </c>
      <c r="CL115" s="59">
        <f t="shared" si="60"/>
        <v>33.727757114874983</v>
      </c>
      <c r="CM115" s="122">
        <v>21</v>
      </c>
      <c r="CN115" s="122">
        <v>21</v>
      </c>
      <c r="CP115" s="67">
        <f t="shared" si="46"/>
        <v>-0.16301827912641628</v>
      </c>
      <c r="CQ115" s="67">
        <f t="shared" si="47"/>
        <v>0.98113207547169812</v>
      </c>
      <c r="CR115" s="67">
        <f t="shared" si="59"/>
        <v>-0.15994246253912542</v>
      </c>
      <c r="CS115" s="67">
        <f t="shared" si="49"/>
        <v>9.5542637991941418E-2</v>
      </c>
      <c r="CT115" s="59">
        <v>0</v>
      </c>
      <c r="CU115" s="59">
        <v>0</v>
      </c>
      <c r="CV115" s="59" t="s">
        <v>1782</v>
      </c>
      <c r="CW115" s="128">
        <v>1</v>
      </c>
      <c r="CX115" s="59">
        <v>0</v>
      </c>
      <c r="CY115" s="102">
        <v>0</v>
      </c>
      <c r="CZ115" s="102">
        <v>2</v>
      </c>
      <c r="DA115" s="102">
        <v>0</v>
      </c>
      <c r="DB115" s="102">
        <v>0</v>
      </c>
      <c r="DC115" s="102">
        <v>0</v>
      </c>
      <c r="DD115" s="59">
        <v>0</v>
      </c>
      <c r="DE115" s="60">
        <v>0</v>
      </c>
      <c r="DF115" s="60">
        <v>0</v>
      </c>
      <c r="DG115" s="60">
        <v>0</v>
      </c>
      <c r="DH115" s="60">
        <v>0</v>
      </c>
      <c r="DI115" s="60">
        <v>0</v>
      </c>
      <c r="DJ115" s="60">
        <v>0</v>
      </c>
      <c r="DK115" s="60">
        <v>0</v>
      </c>
      <c r="DL115" s="60">
        <v>0</v>
      </c>
      <c r="DM115" s="60">
        <v>0</v>
      </c>
      <c r="DN115" s="60">
        <v>0</v>
      </c>
      <c r="DO115" s="59">
        <v>0</v>
      </c>
      <c r="DP115" s="59">
        <v>0</v>
      </c>
      <c r="DQ115" s="59">
        <v>0</v>
      </c>
      <c r="DR115" s="59">
        <v>0</v>
      </c>
      <c r="DS115" s="59">
        <v>0</v>
      </c>
      <c r="DT115" s="59">
        <v>0</v>
      </c>
      <c r="DU115" s="59">
        <v>0</v>
      </c>
      <c r="DV115" s="59">
        <v>0</v>
      </c>
      <c r="DW115" s="59">
        <v>0</v>
      </c>
      <c r="DX115" s="59">
        <v>0</v>
      </c>
      <c r="DY115" s="59">
        <v>0</v>
      </c>
      <c r="DZ115" s="59">
        <v>0</v>
      </c>
      <c r="EA115" s="59">
        <v>0</v>
      </c>
      <c r="EB115" s="59">
        <v>0</v>
      </c>
      <c r="EC115" s="59">
        <v>1</v>
      </c>
      <c r="ED115" s="59">
        <v>0</v>
      </c>
      <c r="EE115" s="59">
        <v>0</v>
      </c>
      <c r="EF115" s="59">
        <v>0</v>
      </c>
      <c r="EG115" s="59">
        <v>0</v>
      </c>
      <c r="EH115" s="59">
        <v>0</v>
      </c>
      <c r="EI115" s="59">
        <v>0</v>
      </c>
      <c r="EJ115" s="59">
        <v>0</v>
      </c>
      <c r="EK115" s="59">
        <v>0</v>
      </c>
      <c r="EL115" s="59">
        <v>0</v>
      </c>
      <c r="EM115" s="77">
        <v>2</v>
      </c>
      <c r="EN115" s="59">
        <v>0</v>
      </c>
      <c r="EO115" s="77">
        <v>2</v>
      </c>
      <c r="EP115" s="59">
        <v>3</v>
      </c>
      <c r="EQ115" s="59">
        <v>6</v>
      </c>
    </row>
    <row r="116" spans="1:147" ht="15" customHeight="1" x14ac:dyDescent="0.25">
      <c r="A116" s="501" t="s">
        <v>2527</v>
      </c>
      <c r="B116" s="59">
        <v>30</v>
      </c>
      <c r="C116" s="123" t="s">
        <v>155</v>
      </c>
      <c r="D116" s="99">
        <v>2008</v>
      </c>
      <c r="E116" s="67" t="s">
        <v>156</v>
      </c>
      <c r="F116" s="67" t="s">
        <v>157</v>
      </c>
      <c r="G116" s="59">
        <v>56</v>
      </c>
      <c r="H116" s="59" t="s">
        <v>158</v>
      </c>
      <c r="I116" s="63" t="s">
        <v>50</v>
      </c>
      <c r="J116" s="59">
        <v>0</v>
      </c>
      <c r="K116" s="59" t="s">
        <v>3</v>
      </c>
      <c r="L116" s="59" t="s">
        <v>89</v>
      </c>
      <c r="M116" s="59" t="s">
        <v>1968</v>
      </c>
      <c r="N116" s="59">
        <v>5.8</v>
      </c>
      <c r="O116" s="59">
        <f t="shared" si="55"/>
        <v>0.76342799356293722</v>
      </c>
      <c r="P116" s="59" t="s">
        <v>557</v>
      </c>
      <c r="R116" s="59">
        <v>1</v>
      </c>
      <c r="S116" s="59">
        <v>4</v>
      </c>
      <c r="T116" s="59">
        <v>1</v>
      </c>
      <c r="U116" s="91"/>
      <c r="V116" s="59" t="s">
        <v>1145</v>
      </c>
      <c r="X116" s="91" t="s">
        <v>1146</v>
      </c>
      <c r="Y116" s="105" t="s">
        <v>1147</v>
      </c>
      <c r="Z116" s="67" t="s">
        <v>162</v>
      </c>
      <c r="AA116" s="59" t="s">
        <v>1150</v>
      </c>
      <c r="AB116" s="102" t="s">
        <v>564</v>
      </c>
      <c r="AC116" s="65" t="s">
        <v>1148</v>
      </c>
      <c r="AD116" s="65" t="s">
        <v>1149</v>
      </c>
      <c r="AE116" s="65" t="s">
        <v>565</v>
      </c>
      <c r="AF116" s="65" t="s">
        <v>29</v>
      </c>
      <c r="AG116" s="65" t="s">
        <v>29</v>
      </c>
      <c r="AH116" s="65" t="s">
        <v>29</v>
      </c>
      <c r="AI116" s="60" t="s">
        <v>29</v>
      </c>
      <c r="AJ116" s="59" t="s">
        <v>29</v>
      </c>
      <c r="AK116" s="59" t="s">
        <v>29</v>
      </c>
      <c r="AL116" s="60" t="s">
        <v>29</v>
      </c>
      <c r="AM116" s="60" t="s">
        <v>29</v>
      </c>
      <c r="AN116" s="67" t="s">
        <v>28</v>
      </c>
      <c r="AO116" s="59" t="s">
        <v>28</v>
      </c>
      <c r="AQ116" s="59" t="s">
        <v>90</v>
      </c>
      <c r="AR116" s="67" t="s">
        <v>91</v>
      </c>
      <c r="AS116" s="67" t="s">
        <v>159</v>
      </c>
      <c r="AT116" s="172" t="s">
        <v>2421</v>
      </c>
      <c r="AU116" s="11">
        <v>-35</v>
      </c>
      <c r="AV116" s="11">
        <v>148</v>
      </c>
      <c r="AX116" s="277">
        <v>14.1</v>
      </c>
      <c r="AY116" s="278">
        <v>806</v>
      </c>
      <c r="AZ116" s="455">
        <f t="shared" si="56"/>
        <v>2.9063350418050908</v>
      </c>
      <c r="BA116" s="515" t="s">
        <v>160</v>
      </c>
      <c r="BB116" s="151" t="s">
        <v>2336</v>
      </c>
      <c r="BH116" s="67" t="s">
        <v>563</v>
      </c>
      <c r="BI116" s="67" t="s">
        <v>562</v>
      </c>
      <c r="BJ116" s="67" t="s">
        <v>8</v>
      </c>
      <c r="BK116" s="67" t="s">
        <v>1689</v>
      </c>
      <c r="BN116" s="67" t="s">
        <v>570</v>
      </c>
      <c r="BO116" s="59" t="s">
        <v>1669</v>
      </c>
      <c r="BP116" s="67" t="s">
        <v>51</v>
      </c>
      <c r="BQ116" s="71" t="s">
        <v>15</v>
      </c>
      <c r="BR116" s="67">
        <v>20.5</v>
      </c>
      <c r="BS116" s="102" t="s">
        <v>21</v>
      </c>
      <c r="BT116" s="59" t="s">
        <v>9</v>
      </c>
      <c r="BU116" s="124">
        <v>6.65</v>
      </c>
      <c r="BW116" s="106" t="s">
        <v>26</v>
      </c>
      <c r="BX116" s="62" t="s">
        <v>27</v>
      </c>
      <c r="BY116" s="70">
        <f t="shared" si="62"/>
        <v>13.3</v>
      </c>
      <c r="BZ116" s="70">
        <f t="shared" si="61"/>
        <v>13.3</v>
      </c>
      <c r="CA116" s="102" t="s">
        <v>57</v>
      </c>
      <c r="CB116" s="102" t="s">
        <v>569</v>
      </c>
      <c r="CC116" s="59">
        <v>4</v>
      </c>
      <c r="CD116" s="59">
        <v>4</v>
      </c>
      <c r="CE116" s="125" t="s">
        <v>572</v>
      </c>
      <c r="CF116" s="78" t="s">
        <v>1584</v>
      </c>
      <c r="CG116" s="67">
        <v>24.5</v>
      </c>
      <c r="CH116" s="59" t="s">
        <v>21</v>
      </c>
      <c r="CI116" s="67">
        <v>5.25</v>
      </c>
      <c r="CK116" s="59">
        <f t="shared" si="63"/>
        <v>10.5</v>
      </c>
      <c r="CL116" s="59">
        <f t="shared" si="60"/>
        <v>10.5</v>
      </c>
      <c r="CM116" s="122">
        <v>4</v>
      </c>
      <c r="CN116" s="122">
        <v>4</v>
      </c>
      <c r="CP116" s="67">
        <f t="shared" si="46"/>
        <v>-0.33383213590684907</v>
      </c>
      <c r="CQ116" s="67">
        <f t="shared" si="47"/>
        <v>0.86956521739130432</v>
      </c>
      <c r="CR116" s="67">
        <f t="shared" si="59"/>
        <v>-0.29028881383204264</v>
      </c>
      <c r="CS116" s="67">
        <f t="shared" si="49"/>
        <v>0.50526672471475087</v>
      </c>
      <c r="CT116" s="59">
        <v>0</v>
      </c>
      <c r="CU116" s="59">
        <v>0</v>
      </c>
      <c r="CV116" s="59" t="s">
        <v>1782</v>
      </c>
      <c r="CW116" s="128">
        <v>1</v>
      </c>
      <c r="CX116" s="59">
        <v>0</v>
      </c>
      <c r="CY116" s="102">
        <v>0</v>
      </c>
      <c r="CZ116" s="102">
        <v>2</v>
      </c>
      <c r="DA116" s="102">
        <v>0</v>
      </c>
      <c r="DB116" s="102">
        <v>0</v>
      </c>
      <c r="DC116" s="102">
        <v>0</v>
      </c>
      <c r="DD116" s="59">
        <v>0</v>
      </c>
      <c r="DE116" s="60">
        <v>0</v>
      </c>
      <c r="DF116" s="60">
        <v>0</v>
      </c>
      <c r="DG116" s="60">
        <v>0</v>
      </c>
      <c r="DH116" s="60">
        <v>0</v>
      </c>
      <c r="DI116" s="60">
        <v>0</v>
      </c>
      <c r="DJ116" s="60">
        <v>0</v>
      </c>
      <c r="DK116" s="60">
        <v>0</v>
      </c>
      <c r="DL116" s="60">
        <v>0</v>
      </c>
      <c r="DM116" s="60">
        <v>0</v>
      </c>
      <c r="DN116" s="60">
        <v>0</v>
      </c>
      <c r="DO116" s="59">
        <v>0</v>
      </c>
      <c r="DP116" s="59">
        <v>0</v>
      </c>
      <c r="DQ116" s="59">
        <v>0</v>
      </c>
      <c r="DR116" s="59">
        <v>0</v>
      </c>
      <c r="DS116" s="59">
        <v>0</v>
      </c>
      <c r="DT116" s="59">
        <v>0</v>
      </c>
      <c r="DU116" s="59">
        <v>0</v>
      </c>
      <c r="DV116" s="59">
        <v>0</v>
      </c>
      <c r="DW116" s="59">
        <v>0</v>
      </c>
      <c r="DX116" s="59">
        <v>0</v>
      </c>
      <c r="DY116" s="59">
        <v>0</v>
      </c>
      <c r="DZ116" s="59">
        <v>0</v>
      </c>
      <c r="EA116" s="59">
        <v>0</v>
      </c>
      <c r="EB116" s="59">
        <v>0</v>
      </c>
      <c r="EC116" s="59">
        <v>1</v>
      </c>
      <c r="ED116" s="59">
        <v>0</v>
      </c>
      <c r="EE116" s="59">
        <v>0</v>
      </c>
      <c r="EF116" s="59">
        <v>0</v>
      </c>
      <c r="EG116" s="59">
        <v>0</v>
      </c>
      <c r="EH116" s="59">
        <v>0</v>
      </c>
      <c r="EI116" s="59">
        <v>0</v>
      </c>
      <c r="EJ116" s="59">
        <v>0</v>
      </c>
      <c r="EK116" s="59">
        <v>0</v>
      </c>
      <c r="EL116" s="59">
        <v>0</v>
      </c>
      <c r="EM116" s="77">
        <v>2</v>
      </c>
      <c r="EN116" s="59">
        <v>0</v>
      </c>
      <c r="EO116" s="77">
        <v>2</v>
      </c>
      <c r="EP116" s="59">
        <v>3</v>
      </c>
      <c r="EQ116" s="59">
        <v>6</v>
      </c>
    </row>
    <row r="117" spans="1:147" s="200" customFormat="1" ht="15" customHeight="1" x14ac:dyDescent="0.25">
      <c r="A117" s="501" t="s">
        <v>2527</v>
      </c>
      <c r="B117" s="201" t="s">
        <v>1944</v>
      </c>
      <c r="C117" s="200" t="s">
        <v>155</v>
      </c>
      <c r="D117" s="209">
        <v>2008</v>
      </c>
      <c r="E117" s="206" t="s">
        <v>156</v>
      </c>
      <c r="F117" s="206" t="s">
        <v>157</v>
      </c>
      <c r="G117" s="201">
        <v>56</v>
      </c>
      <c r="H117" s="201" t="s">
        <v>158</v>
      </c>
      <c r="I117" s="205" t="s">
        <v>50</v>
      </c>
      <c r="J117" s="201">
        <v>0</v>
      </c>
      <c r="K117" s="201" t="s">
        <v>3</v>
      </c>
      <c r="L117" s="201" t="s">
        <v>89</v>
      </c>
      <c r="M117" s="204" t="s">
        <v>1961</v>
      </c>
      <c r="N117" s="204">
        <v>4.8</v>
      </c>
      <c r="O117" s="201">
        <f t="shared" si="55"/>
        <v>0.68124123737558717</v>
      </c>
      <c r="P117" s="201" t="s">
        <v>557</v>
      </c>
      <c r="Q117" s="206"/>
      <c r="R117" s="201">
        <v>1</v>
      </c>
      <c r="S117" s="193">
        <v>18</v>
      </c>
      <c r="T117" s="201">
        <v>1</v>
      </c>
      <c r="U117" s="220"/>
      <c r="V117" s="201" t="s">
        <v>558</v>
      </c>
      <c r="W117" s="201">
        <v>2</v>
      </c>
      <c r="X117" s="220" t="s">
        <v>1146</v>
      </c>
      <c r="Y117" s="224" t="s">
        <v>1147</v>
      </c>
      <c r="Z117" s="206" t="s">
        <v>162</v>
      </c>
      <c r="AA117" s="201" t="s">
        <v>1150</v>
      </c>
      <c r="AB117" s="191" t="s">
        <v>564</v>
      </c>
      <c r="AC117" s="193" t="s">
        <v>1148</v>
      </c>
      <c r="AD117" s="193" t="s">
        <v>1149</v>
      </c>
      <c r="AE117" s="193" t="s">
        <v>565</v>
      </c>
      <c r="AF117" s="193" t="s">
        <v>29</v>
      </c>
      <c r="AG117" s="193" t="s">
        <v>29</v>
      </c>
      <c r="AH117" s="193" t="s">
        <v>29</v>
      </c>
      <c r="AI117" s="202" t="s">
        <v>29</v>
      </c>
      <c r="AJ117" s="201" t="s">
        <v>29</v>
      </c>
      <c r="AK117" s="201" t="s">
        <v>29</v>
      </c>
      <c r="AL117" s="202" t="s">
        <v>29</v>
      </c>
      <c r="AM117" s="202" t="s">
        <v>29</v>
      </c>
      <c r="AN117" s="206" t="s">
        <v>28</v>
      </c>
      <c r="AO117" s="201" t="s">
        <v>28</v>
      </c>
      <c r="AP117" s="206"/>
      <c r="AQ117" s="201" t="s">
        <v>90</v>
      </c>
      <c r="AR117" s="206" t="s">
        <v>91</v>
      </c>
      <c r="AS117" s="206" t="s">
        <v>159</v>
      </c>
      <c r="AT117" s="212" t="s">
        <v>2418</v>
      </c>
      <c r="AU117" s="271">
        <v>-35</v>
      </c>
      <c r="AV117" s="271">
        <v>148</v>
      </c>
      <c r="AW117" s="201"/>
      <c r="AX117" s="279">
        <v>14.1</v>
      </c>
      <c r="AY117" s="280">
        <v>806</v>
      </c>
      <c r="AZ117" s="489">
        <f t="shared" si="56"/>
        <v>2.9063350418050908</v>
      </c>
      <c r="BA117" s="518" t="s">
        <v>160</v>
      </c>
      <c r="BB117" s="210" t="s">
        <v>2333</v>
      </c>
      <c r="BC117" s="201"/>
      <c r="BD117" s="201"/>
      <c r="BE117" s="201"/>
      <c r="BF117" s="206"/>
      <c r="BG117" s="206"/>
      <c r="BH117" s="206" t="s">
        <v>563</v>
      </c>
      <c r="BI117" s="206" t="s">
        <v>559</v>
      </c>
      <c r="BJ117" s="200" t="s">
        <v>8</v>
      </c>
      <c r="BK117" s="206" t="s">
        <v>1943</v>
      </c>
      <c r="BL117" s="201"/>
      <c r="BM117" s="201"/>
      <c r="BN117" s="206" t="s">
        <v>570</v>
      </c>
      <c r="BO117" s="201" t="s">
        <v>1669</v>
      </c>
      <c r="BP117" s="206" t="s">
        <v>51</v>
      </c>
      <c r="BQ117" s="264" t="s">
        <v>15</v>
      </c>
      <c r="BR117" s="200">
        <v>73.3</v>
      </c>
      <c r="BS117" s="191" t="s">
        <v>21</v>
      </c>
      <c r="BT117" s="201" t="s">
        <v>9</v>
      </c>
      <c r="BU117" s="221"/>
      <c r="BV117" s="206"/>
      <c r="BW117" s="196" t="s">
        <v>26</v>
      </c>
      <c r="BX117" s="222" t="s">
        <v>27</v>
      </c>
      <c r="BY117" s="208">
        <v>39.725347072115049</v>
      </c>
      <c r="BZ117" s="208">
        <f t="shared" si="61"/>
        <v>39.725347072115049</v>
      </c>
      <c r="CA117" s="252" t="s">
        <v>57</v>
      </c>
      <c r="CB117" s="252" t="s">
        <v>566</v>
      </c>
      <c r="CC117" s="252">
        <v>18</v>
      </c>
      <c r="CD117" s="252">
        <v>18</v>
      </c>
      <c r="CE117" s="216" t="s">
        <v>572</v>
      </c>
      <c r="CF117" s="195" t="s">
        <v>1584</v>
      </c>
      <c r="CG117" s="200">
        <v>80.900000000000006</v>
      </c>
      <c r="CH117" s="252" t="s">
        <v>21</v>
      </c>
      <c r="CI117" s="216"/>
      <c r="CJ117" s="216"/>
      <c r="CK117" s="208">
        <v>41.930707124969878</v>
      </c>
      <c r="CL117" s="201">
        <f t="shared" si="60"/>
        <v>41.930707124969878</v>
      </c>
      <c r="CM117" s="252">
        <v>18</v>
      </c>
      <c r="CN117" s="252">
        <v>18</v>
      </c>
      <c r="CO117" s="216"/>
      <c r="CP117" s="206">
        <f t="shared" si="46"/>
        <v>-0.18607878534081568</v>
      </c>
      <c r="CQ117" s="206">
        <f t="shared" si="47"/>
        <v>0.97777777777777775</v>
      </c>
      <c r="CR117" s="206">
        <f t="shared" si="59"/>
        <v>-0.18194370122213088</v>
      </c>
      <c r="CS117" s="206">
        <f t="shared" si="49"/>
        <v>0.111570882089089</v>
      </c>
      <c r="CT117" s="201">
        <v>0</v>
      </c>
      <c r="CU117" s="201">
        <v>0</v>
      </c>
      <c r="CV117" s="201" t="s">
        <v>1782</v>
      </c>
      <c r="CW117" s="201">
        <v>2</v>
      </c>
      <c r="CX117" s="201">
        <v>0</v>
      </c>
      <c r="CY117" s="191">
        <v>0</v>
      </c>
      <c r="CZ117" s="191">
        <v>2</v>
      </c>
      <c r="DA117" s="191">
        <v>0</v>
      </c>
      <c r="DB117" s="191">
        <v>0</v>
      </c>
      <c r="DC117" s="191">
        <v>0</v>
      </c>
      <c r="DD117" s="202">
        <v>1</v>
      </c>
      <c r="DE117" s="202">
        <v>0</v>
      </c>
      <c r="DF117" s="202">
        <v>0</v>
      </c>
      <c r="DG117" s="202">
        <v>0</v>
      </c>
      <c r="DH117" s="202">
        <v>0</v>
      </c>
      <c r="DI117" s="202">
        <v>0</v>
      </c>
      <c r="DJ117" s="202">
        <v>0</v>
      </c>
      <c r="DK117" s="202">
        <v>0</v>
      </c>
      <c r="DL117" s="202">
        <v>0</v>
      </c>
      <c r="DM117" s="202">
        <v>0</v>
      </c>
      <c r="DN117" s="202">
        <v>0</v>
      </c>
      <c r="DO117" s="201">
        <v>0</v>
      </c>
      <c r="DP117" s="201">
        <v>0</v>
      </c>
      <c r="DQ117" s="201">
        <v>0</v>
      </c>
      <c r="DR117" s="201">
        <v>0</v>
      </c>
      <c r="DS117" s="201">
        <v>0</v>
      </c>
      <c r="DT117" s="201">
        <v>0</v>
      </c>
      <c r="DU117" s="201">
        <v>0</v>
      </c>
      <c r="DV117" s="201">
        <v>0</v>
      </c>
      <c r="DW117" s="201">
        <v>0</v>
      </c>
      <c r="DX117" s="201">
        <v>0</v>
      </c>
      <c r="DY117" s="201">
        <v>0</v>
      </c>
      <c r="DZ117" s="201">
        <v>0</v>
      </c>
      <c r="EA117" s="201">
        <v>0</v>
      </c>
      <c r="EB117" s="202">
        <v>0</v>
      </c>
      <c r="EC117" s="201">
        <v>0</v>
      </c>
      <c r="ED117" s="201">
        <v>0</v>
      </c>
      <c r="EE117" s="201">
        <v>0</v>
      </c>
      <c r="EF117" s="201">
        <v>0</v>
      </c>
      <c r="EG117" s="201">
        <v>0</v>
      </c>
      <c r="EH117" s="201">
        <v>0</v>
      </c>
      <c r="EI117" s="201">
        <v>0</v>
      </c>
      <c r="EJ117" s="201">
        <v>0</v>
      </c>
      <c r="EK117" s="201">
        <v>0</v>
      </c>
      <c r="EL117" s="201">
        <v>0</v>
      </c>
      <c r="EM117" s="194">
        <v>2</v>
      </c>
      <c r="EN117" s="201">
        <v>0</v>
      </c>
      <c r="EO117" s="194">
        <v>2</v>
      </c>
      <c r="EP117" s="201">
        <v>3</v>
      </c>
      <c r="EQ117" s="201">
        <v>6</v>
      </c>
    </row>
    <row r="118" spans="1:147" s="200" customFormat="1" ht="15" customHeight="1" x14ac:dyDescent="0.25">
      <c r="A118" s="501" t="s">
        <v>2527</v>
      </c>
      <c r="B118" s="201" t="s">
        <v>1945</v>
      </c>
      <c r="C118" s="200" t="s">
        <v>155</v>
      </c>
      <c r="D118" s="209">
        <v>2008</v>
      </c>
      <c r="E118" s="206" t="s">
        <v>156</v>
      </c>
      <c r="F118" s="206" t="s">
        <v>157</v>
      </c>
      <c r="G118" s="201">
        <v>56</v>
      </c>
      <c r="H118" s="201" t="s">
        <v>158</v>
      </c>
      <c r="I118" s="205" t="s">
        <v>50</v>
      </c>
      <c r="J118" s="201">
        <v>0</v>
      </c>
      <c r="K118" s="201" t="s">
        <v>3</v>
      </c>
      <c r="L118" s="201" t="s">
        <v>89</v>
      </c>
      <c r="M118" s="212" t="s">
        <v>1960</v>
      </c>
      <c r="N118" s="201">
        <v>4.4000000000000004</v>
      </c>
      <c r="O118" s="201">
        <f t="shared" si="55"/>
        <v>0.64345267648618742</v>
      </c>
      <c r="P118" s="201" t="s">
        <v>557</v>
      </c>
      <c r="Q118" s="206"/>
      <c r="R118" s="201">
        <v>1</v>
      </c>
      <c r="S118" s="201">
        <v>16</v>
      </c>
      <c r="T118" s="201">
        <v>1</v>
      </c>
      <c r="U118" s="220"/>
      <c r="V118" s="201" t="s">
        <v>1143</v>
      </c>
      <c r="W118" s="201">
        <v>2</v>
      </c>
      <c r="X118" s="220" t="s">
        <v>1146</v>
      </c>
      <c r="Y118" s="224" t="s">
        <v>1147</v>
      </c>
      <c r="Z118" s="206" t="s">
        <v>162</v>
      </c>
      <c r="AA118" s="201" t="s">
        <v>1150</v>
      </c>
      <c r="AB118" s="191" t="s">
        <v>564</v>
      </c>
      <c r="AC118" s="193" t="s">
        <v>1148</v>
      </c>
      <c r="AD118" s="193" t="s">
        <v>1149</v>
      </c>
      <c r="AE118" s="193" t="s">
        <v>565</v>
      </c>
      <c r="AF118" s="193" t="s">
        <v>29</v>
      </c>
      <c r="AG118" s="193" t="s">
        <v>29</v>
      </c>
      <c r="AH118" s="193" t="s">
        <v>29</v>
      </c>
      <c r="AI118" s="202" t="s">
        <v>29</v>
      </c>
      <c r="AJ118" s="201" t="s">
        <v>29</v>
      </c>
      <c r="AK118" s="201" t="s">
        <v>29</v>
      </c>
      <c r="AL118" s="202" t="s">
        <v>29</v>
      </c>
      <c r="AM118" s="202" t="s">
        <v>29</v>
      </c>
      <c r="AN118" s="206" t="s">
        <v>28</v>
      </c>
      <c r="AO118" s="201" t="s">
        <v>28</v>
      </c>
      <c r="AP118" s="206"/>
      <c r="AQ118" s="201" t="s">
        <v>90</v>
      </c>
      <c r="AR118" s="206" t="s">
        <v>91</v>
      </c>
      <c r="AS118" s="206" t="s">
        <v>159</v>
      </c>
      <c r="AT118" s="212" t="s">
        <v>2419</v>
      </c>
      <c r="AU118" s="271">
        <v>-35</v>
      </c>
      <c r="AV118" s="271">
        <v>148</v>
      </c>
      <c r="AW118" s="201"/>
      <c r="AX118" s="279">
        <v>14.1</v>
      </c>
      <c r="AY118" s="280">
        <v>806</v>
      </c>
      <c r="AZ118" s="489">
        <f t="shared" si="56"/>
        <v>2.9063350418050908</v>
      </c>
      <c r="BA118" s="518" t="s">
        <v>160</v>
      </c>
      <c r="BB118" s="207" t="s">
        <v>2334</v>
      </c>
      <c r="BC118" s="201"/>
      <c r="BD118" s="201"/>
      <c r="BE118" s="201"/>
      <c r="BF118" s="206"/>
      <c r="BG118" s="206"/>
      <c r="BH118" s="206" t="s">
        <v>563</v>
      </c>
      <c r="BI118" s="206" t="s">
        <v>560</v>
      </c>
      <c r="BJ118" s="200" t="s">
        <v>8</v>
      </c>
      <c r="BK118" s="206" t="s">
        <v>1943</v>
      </c>
      <c r="BL118" s="201"/>
      <c r="BM118" s="201"/>
      <c r="BN118" s="206" t="s">
        <v>570</v>
      </c>
      <c r="BO118" s="201" t="s">
        <v>1669</v>
      </c>
      <c r="BP118" s="206" t="s">
        <v>51</v>
      </c>
      <c r="BQ118" s="264" t="s">
        <v>15</v>
      </c>
      <c r="BR118" s="200">
        <v>23.5</v>
      </c>
      <c r="BS118" s="191" t="s">
        <v>21</v>
      </c>
      <c r="BT118" s="201" t="s">
        <v>9</v>
      </c>
      <c r="BU118" s="221"/>
      <c r="BV118" s="206"/>
      <c r="BW118" s="196" t="s">
        <v>26</v>
      </c>
      <c r="BX118" s="222" t="s">
        <v>27</v>
      </c>
      <c r="BY118" s="208">
        <v>17.372345840444229</v>
      </c>
      <c r="BZ118" s="208">
        <f t="shared" si="61"/>
        <v>17.372345840444229</v>
      </c>
      <c r="CA118" s="252" t="s">
        <v>57</v>
      </c>
      <c r="CB118" s="252" t="s">
        <v>568</v>
      </c>
      <c r="CC118" s="252">
        <v>16</v>
      </c>
      <c r="CD118" s="252">
        <v>16</v>
      </c>
      <c r="CE118" s="216" t="s">
        <v>572</v>
      </c>
      <c r="CF118" s="195" t="s">
        <v>1584</v>
      </c>
      <c r="CG118" s="200">
        <v>43.6</v>
      </c>
      <c r="CH118" s="252" t="s">
        <v>21</v>
      </c>
      <c r="CI118" s="216"/>
      <c r="CJ118" s="216"/>
      <c r="CK118" s="208">
        <v>30.634934307094571</v>
      </c>
      <c r="CL118" s="201">
        <f t="shared" si="60"/>
        <v>30.634934307094571</v>
      </c>
      <c r="CM118" s="252">
        <v>16</v>
      </c>
      <c r="CN118" s="252">
        <v>16</v>
      </c>
      <c r="CO118" s="216"/>
      <c r="CP118" s="206">
        <f t="shared" si="46"/>
        <v>-0.80713857472874451</v>
      </c>
      <c r="CQ118" s="206">
        <f t="shared" si="47"/>
        <v>0.97478991596638653</v>
      </c>
      <c r="CR118" s="206">
        <f t="shared" si="59"/>
        <v>-0.78679054343306187</v>
      </c>
      <c r="CS118" s="206">
        <f t="shared" si="49"/>
        <v>0.1346724899880577</v>
      </c>
      <c r="CT118" s="201">
        <v>0</v>
      </c>
      <c r="CU118" s="201">
        <v>0</v>
      </c>
      <c r="CV118" s="201" t="s">
        <v>1782</v>
      </c>
      <c r="CW118" s="201">
        <v>2</v>
      </c>
      <c r="CX118" s="201">
        <v>0</v>
      </c>
      <c r="CY118" s="191">
        <v>0</v>
      </c>
      <c r="CZ118" s="191">
        <v>2</v>
      </c>
      <c r="DA118" s="191">
        <v>0</v>
      </c>
      <c r="DB118" s="191">
        <v>0</v>
      </c>
      <c r="DC118" s="191">
        <v>0</v>
      </c>
      <c r="DD118" s="202">
        <v>1</v>
      </c>
      <c r="DE118" s="202">
        <v>0</v>
      </c>
      <c r="DF118" s="202">
        <v>0</v>
      </c>
      <c r="DG118" s="202">
        <v>0</v>
      </c>
      <c r="DH118" s="202">
        <v>0</v>
      </c>
      <c r="DI118" s="202">
        <v>0</v>
      </c>
      <c r="DJ118" s="202">
        <v>0</v>
      </c>
      <c r="DK118" s="202">
        <v>0</v>
      </c>
      <c r="DL118" s="202">
        <v>0</v>
      </c>
      <c r="DM118" s="202">
        <v>0</v>
      </c>
      <c r="DN118" s="202">
        <v>0</v>
      </c>
      <c r="DO118" s="201">
        <v>0</v>
      </c>
      <c r="DP118" s="201">
        <v>0</v>
      </c>
      <c r="DQ118" s="201">
        <v>0</v>
      </c>
      <c r="DR118" s="201">
        <v>0</v>
      </c>
      <c r="DS118" s="201">
        <v>0</v>
      </c>
      <c r="DT118" s="201">
        <v>0</v>
      </c>
      <c r="DU118" s="201">
        <v>0</v>
      </c>
      <c r="DV118" s="201">
        <v>0</v>
      </c>
      <c r="DW118" s="201">
        <v>0</v>
      </c>
      <c r="DX118" s="201">
        <v>0</v>
      </c>
      <c r="DY118" s="201">
        <v>0</v>
      </c>
      <c r="DZ118" s="201">
        <v>0</v>
      </c>
      <c r="EA118" s="201">
        <v>0</v>
      </c>
      <c r="EB118" s="202">
        <v>0</v>
      </c>
      <c r="EC118" s="201">
        <v>0</v>
      </c>
      <c r="ED118" s="201">
        <v>0</v>
      </c>
      <c r="EE118" s="201">
        <v>0</v>
      </c>
      <c r="EF118" s="201">
        <v>0</v>
      </c>
      <c r="EG118" s="201">
        <v>0</v>
      </c>
      <c r="EH118" s="201">
        <v>0</v>
      </c>
      <c r="EI118" s="201">
        <v>0</v>
      </c>
      <c r="EJ118" s="201">
        <v>0</v>
      </c>
      <c r="EK118" s="201">
        <v>0</v>
      </c>
      <c r="EL118" s="201">
        <v>0</v>
      </c>
      <c r="EM118" s="194">
        <v>2</v>
      </c>
      <c r="EN118" s="201">
        <v>0</v>
      </c>
      <c r="EO118" s="194">
        <v>2</v>
      </c>
      <c r="EP118" s="201">
        <v>3</v>
      </c>
      <c r="EQ118" s="201">
        <v>6</v>
      </c>
    </row>
    <row r="119" spans="1:147" s="200" customFormat="1" ht="15" customHeight="1" x14ac:dyDescent="0.25">
      <c r="A119" s="501" t="s">
        <v>2527</v>
      </c>
      <c r="B119" s="201" t="s">
        <v>1946</v>
      </c>
      <c r="C119" s="200" t="s">
        <v>155</v>
      </c>
      <c r="D119" s="209">
        <v>2008</v>
      </c>
      <c r="E119" s="206" t="s">
        <v>156</v>
      </c>
      <c r="F119" s="206" t="s">
        <v>157</v>
      </c>
      <c r="G119" s="201">
        <v>56</v>
      </c>
      <c r="H119" s="201" t="s">
        <v>158</v>
      </c>
      <c r="I119" s="205" t="s">
        <v>50</v>
      </c>
      <c r="J119" s="201">
        <v>0</v>
      </c>
      <c r="K119" s="201" t="s">
        <v>3</v>
      </c>
      <c r="L119" s="201" t="s">
        <v>89</v>
      </c>
      <c r="M119" s="201" t="s">
        <v>1964</v>
      </c>
      <c r="N119" s="201">
        <v>4.2</v>
      </c>
      <c r="O119" s="201">
        <f t="shared" si="55"/>
        <v>0.62324929039790045</v>
      </c>
      <c r="P119" s="201" t="s">
        <v>557</v>
      </c>
      <c r="Q119" s="206"/>
      <c r="R119" s="201">
        <v>1</v>
      </c>
      <c r="S119" s="201">
        <v>21</v>
      </c>
      <c r="T119" s="201">
        <v>1</v>
      </c>
      <c r="U119" s="220"/>
      <c r="V119" s="201" t="s">
        <v>1144</v>
      </c>
      <c r="W119" s="201">
        <v>2</v>
      </c>
      <c r="X119" s="220" t="s">
        <v>1146</v>
      </c>
      <c r="Y119" s="224" t="s">
        <v>1147</v>
      </c>
      <c r="Z119" s="206" t="s">
        <v>162</v>
      </c>
      <c r="AA119" s="201" t="s">
        <v>1150</v>
      </c>
      <c r="AB119" s="191" t="s">
        <v>564</v>
      </c>
      <c r="AC119" s="193" t="s">
        <v>1148</v>
      </c>
      <c r="AD119" s="193" t="s">
        <v>1149</v>
      </c>
      <c r="AE119" s="193" t="s">
        <v>565</v>
      </c>
      <c r="AF119" s="193" t="s">
        <v>29</v>
      </c>
      <c r="AG119" s="193" t="s">
        <v>29</v>
      </c>
      <c r="AH119" s="193" t="s">
        <v>29</v>
      </c>
      <c r="AI119" s="202" t="s">
        <v>29</v>
      </c>
      <c r="AJ119" s="201" t="s">
        <v>29</v>
      </c>
      <c r="AK119" s="201" t="s">
        <v>29</v>
      </c>
      <c r="AL119" s="202" t="s">
        <v>29</v>
      </c>
      <c r="AM119" s="202" t="s">
        <v>29</v>
      </c>
      <c r="AN119" s="206" t="s">
        <v>28</v>
      </c>
      <c r="AO119" s="201" t="s">
        <v>28</v>
      </c>
      <c r="AP119" s="206"/>
      <c r="AQ119" s="201" t="s">
        <v>90</v>
      </c>
      <c r="AR119" s="206" t="s">
        <v>91</v>
      </c>
      <c r="AS119" s="206" t="s">
        <v>159</v>
      </c>
      <c r="AT119" s="212" t="s">
        <v>2420</v>
      </c>
      <c r="AU119" s="271">
        <v>-35</v>
      </c>
      <c r="AV119" s="271">
        <v>148</v>
      </c>
      <c r="AW119" s="201"/>
      <c r="AX119" s="279">
        <v>14.1</v>
      </c>
      <c r="AY119" s="280">
        <v>806</v>
      </c>
      <c r="AZ119" s="489">
        <f t="shared" si="56"/>
        <v>2.9063350418050908</v>
      </c>
      <c r="BA119" s="518" t="s">
        <v>160</v>
      </c>
      <c r="BB119" s="207" t="s">
        <v>2335</v>
      </c>
      <c r="BC119" s="201"/>
      <c r="BD119" s="201"/>
      <c r="BE119" s="201"/>
      <c r="BF119" s="206"/>
      <c r="BG119" s="206"/>
      <c r="BH119" s="206" t="s">
        <v>563</v>
      </c>
      <c r="BI119" s="206" t="s">
        <v>561</v>
      </c>
      <c r="BJ119" s="200" t="s">
        <v>8</v>
      </c>
      <c r="BK119" s="206" t="s">
        <v>1943</v>
      </c>
      <c r="BL119" s="201"/>
      <c r="BM119" s="201"/>
      <c r="BN119" s="206" t="s">
        <v>570</v>
      </c>
      <c r="BO119" s="201" t="s">
        <v>1669</v>
      </c>
      <c r="BP119" s="206" t="s">
        <v>51</v>
      </c>
      <c r="BQ119" s="264" t="s">
        <v>15</v>
      </c>
      <c r="BR119" s="200">
        <v>47.900000000000006</v>
      </c>
      <c r="BS119" s="191" t="s">
        <v>21</v>
      </c>
      <c r="BT119" s="201" t="s">
        <v>9</v>
      </c>
      <c r="BU119" s="221"/>
      <c r="BV119" s="206"/>
      <c r="BW119" s="196" t="s">
        <v>26</v>
      </c>
      <c r="BX119" s="222" t="s">
        <v>27</v>
      </c>
      <c r="BY119" s="208">
        <v>39.693386098946007</v>
      </c>
      <c r="BZ119" s="208">
        <f t="shared" si="61"/>
        <v>39.693386098946007</v>
      </c>
      <c r="CA119" s="191" t="s">
        <v>57</v>
      </c>
      <c r="CB119" s="191" t="s">
        <v>567</v>
      </c>
      <c r="CC119" s="201">
        <v>21</v>
      </c>
      <c r="CD119" s="201">
        <v>21</v>
      </c>
      <c r="CE119" s="216" t="s">
        <v>572</v>
      </c>
      <c r="CF119" s="195" t="s">
        <v>1584</v>
      </c>
      <c r="CG119" s="200">
        <v>62.7</v>
      </c>
      <c r="CH119" s="252" t="s">
        <v>21</v>
      </c>
      <c r="CI119" s="206"/>
      <c r="CJ119" s="206"/>
      <c r="CK119" s="208">
        <v>41.322968189615807</v>
      </c>
      <c r="CL119" s="201">
        <f t="shared" si="60"/>
        <v>41.322968189615807</v>
      </c>
      <c r="CM119" s="252">
        <v>21</v>
      </c>
      <c r="CN119" s="252">
        <v>21</v>
      </c>
      <c r="CO119" s="206"/>
      <c r="CP119" s="206">
        <f t="shared" si="46"/>
        <v>-0.36528444479128802</v>
      </c>
      <c r="CQ119" s="206">
        <f t="shared" si="47"/>
        <v>0.98113207547169812</v>
      </c>
      <c r="CR119" s="206">
        <f t="shared" si="59"/>
        <v>-0.35839228545560337</v>
      </c>
      <c r="CS119" s="206">
        <f t="shared" si="49"/>
        <v>9.6767202741358221E-2</v>
      </c>
      <c r="CT119" s="201">
        <v>0</v>
      </c>
      <c r="CU119" s="201">
        <v>0</v>
      </c>
      <c r="CV119" s="201" t="s">
        <v>1782</v>
      </c>
      <c r="CW119" s="201">
        <v>2</v>
      </c>
      <c r="CX119" s="201">
        <v>0</v>
      </c>
      <c r="CY119" s="191">
        <v>0</v>
      </c>
      <c r="CZ119" s="191">
        <v>2</v>
      </c>
      <c r="DA119" s="191">
        <v>0</v>
      </c>
      <c r="DB119" s="191">
        <v>0</v>
      </c>
      <c r="DC119" s="191">
        <v>0</v>
      </c>
      <c r="DD119" s="202">
        <v>1</v>
      </c>
      <c r="DE119" s="202">
        <v>0</v>
      </c>
      <c r="DF119" s="202">
        <v>0</v>
      </c>
      <c r="DG119" s="202">
        <v>0</v>
      </c>
      <c r="DH119" s="202">
        <v>0</v>
      </c>
      <c r="DI119" s="202">
        <v>0</v>
      </c>
      <c r="DJ119" s="202">
        <v>0</v>
      </c>
      <c r="DK119" s="202">
        <v>0</v>
      </c>
      <c r="DL119" s="202">
        <v>0</v>
      </c>
      <c r="DM119" s="202">
        <v>0</v>
      </c>
      <c r="DN119" s="202">
        <v>0</v>
      </c>
      <c r="DO119" s="201">
        <v>0</v>
      </c>
      <c r="DP119" s="201">
        <v>0</v>
      </c>
      <c r="DQ119" s="201">
        <v>0</v>
      </c>
      <c r="DR119" s="201">
        <v>0</v>
      </c>
      <c r="DS119" s="201">
        <v>0</v>
      </c>
      <c r="DT119" s="201">
        <v>0</v>
      </c>
      <c r="DU119" s="201">
        <v>0</v>
      </c>
      <c r="DV119" s="201">
        <v>0</v>
      </c>
      <c r="DW119" s="201">
        <v>0</v>
      </c>
      <c r="DX119" s="201">
        <v>0</v>
      </c>
      <c r="DY119" s="201">
        <v>0</v>
      </c>
      <c r="DZ119" s="201">
        <v>0</v>
      </c>
      <c r="EA119" s="201">
        <v>0</v>
      </c>
      <c r="EB119" s="202">
        <v>0</v>
      </c>
      <c r="EC119" s="201">
        <v>0</v>
      </c>
      <c r="ED119" s="201">
        <v>0</v>
      </c>
      <c r="EE119" s="201">
        <v>0</v>
      </c>
      <c r="EF119" s="201">
        <v>0</v>
      </c>
      <c r="EG119" s="201">
        <v>0</v>
      </c>
      <c r="EH119" s="201">
        <v>0</v>
      </c>
      <c r="EI119" s="201">
        <v>0</v>
      </c>
      <c r="EJ119" s="201">
        <v>0</v>
      </c>
      <c r="EK119" s="201">
        <v>0</v>
      </c>
      <c r="EL119" s="201">
        <v>0</v>
      </c>
      <c r="EM119" s="194">
        <v>2</v>
      </c>
      <c r="EN119" s="201">
        <v>0</v>
      </c>
      <c r="EO119" s="194">
        <v>2</v>
      </c>
      <c r="EP119" s="201">
        <v>3</v>
      </c>
      <c r="EQ119" s="201">
        <v>6</v>
      </c>
    </row>
    <row r="120" spans="1:147" s="200" customFormat="1" ht="15" customHeight="1" x14ac:dyDescent="0.25">
      <c r="A120" s="501" t="s">
        <v>2527</v>
      </c>
      <c r="B120" s="201" t="s">
        <v>1947</v>
      </c>
      <c r="C120" s="200" t="s">
        <v>155</v>
      </c>
      <c r="D120" s="209">
        <v>2008</v>
      </c>
      <c r="E120" s="206" t="s">
        <v>156</v>
      </c>
      <c r="F120" s="206" t="s">
        <v>157</v>
      </c>
      <c r="G120" s="201">
        <v>56</v>
      </c>
      <c r="H120" s="201" t="s">
        <v>158</v>
      </c>
      <c r="I120" s="205" t="s">
        <v>50</v>
      </c>
      <c r="J120" s="201">
        <v>0</v>
      </c>
      <c r="K120" s="201" t="s">
        <v>3</v>
      </c>
      <c r="L120" s="201" t="s">
        <v>89</v>
      </c>
      <c r="M120" s="201" t="s">
        <v>1968</v>
      </c>
      <c r="N120" s="201">
        <v>5.8</v>
      </c>
      <c r="O120" s="201">
        <f t="shared" si="55"/>
        <v>0.76342799356293722</v>
      </c>
      <c r="P120" s="201" t="s">
        <v>557</v>
      </c>
      <c r="Q120" s="206"/>
      <c r="R120" s="201">
        <v>1</v>
      </c>
      <c r="S120" s="201">
        <v>4</v>
      </c>
      <c r="T120" s="201">
        <v>1</v>
      </c>
      <c r="U120" s="220"/>
      <c r="V120" s="201" t="s">
        <v>1145</v>
      </c>
      <c r="W120" s="201">
        <v>2</v>
      </c>
      <c r="X120" s="220" t="s">
        <v>1146</v>
      </c>
      <c r="Y120" s="224" t="s">
        <v>1147</v>
      </c>
      <c r="Z120" s="206" t="s">
        <v>162</v>
      </c>
      <c r="AA120" s="201" t="s">
        <v>1150</v>
      </c>
      <c r="AB120" s="191" t="s">
        <v>564</v>
      </c>
      <c r="AC120" s="193" t="s">
        <v>1148</v>
      </c>
      <c r="AD120" s="193" t="s">
        <v>1149</v>
      </c>
      <c r="AE120" s="193" t="s">
        <v>565</v>
      </c>
      <c r="AF120" s="193" t="s">
        <v>29</v>
      </c>
      <c r="AG120" s="193" t="s">
        <v>29</v>
      </c>
      <c r="AH120" s="193" t="s">
        <v>29</v>
      </c>
      <c r="AI120" s="202" t="s">
        <v>29</v>
      </c>
      <c r="AJ120" s="201" t="s">
        <v>29</v>
      </c>
      <c r="AK120" s="201" t="s">
        <v>29</v>
      </c>
      <c r="AL120" s="202" t="s">
        <v>29</v>
      </c>
      <c r="AM120" s="202" t="s">
        <v>29</v>
      </c>
      <c r="AN120" s="206" t="s">
        <v>28</v>
      </c>
      <c r="AO120" s="201" t="s">
        <v>28</v>
      </c>
      <c r="AP120" s="206"/>
      <c r="AQ120" s="201" t="s">
        <v>90</v>
      </c>
      <c r="AR120" s="206" t="s">
        <v>91</v>
      </c>
      <c r="AS120" s="206" t="s">
        <v>159</v>
      </c>
      <c r="AT120" s="212" t="s">
        <v>2421</v>
      </c>
      <c r="AU120" s="271">
        <v>-35</v>
      </c>
      <c r="AV120" s="271">
        <v>148</v>
      </c>
      <c r="AW120" s="201"/>
      <c r="AX120" s="279">
        <v>14.1</v>
      </c>
      <c r="AY120" s="280">
        <v>806</v>
      </c>
      <c r="AZ120" s="489">
        <f t="shared" si="56"/>
        <v>2.9063350418050908</v>
      </c>
      <c r="BA120" s="518" t="s">
        <v>160</v>
      </c>
      <c r="BB120" s="207" t="s">
        <v>2336</v>
      </c>
      <c r="BC120" s="201"/>
      <c r="BD120" s="201"/>
      <c r="BE120" s="201"/>
      <c r="BF120" s="206"/>
      <c r="BG120" s="206"/>
      <c r="BH120" s="206" t="s">
        <v>563</v>
      </c>
      <c r="BI120" s="206" t="s">
        <v>562</v>
      </c>
      <c r="BJ120" s="200" t="s">
        <v>8</v>
      </c>
      <c r="BK120" s="206" t="s">
        <v>1943</v>
      </c>
      <c r="BL120" s="201"/>
      <c r="BM120" s="201"/>
      <c r="BN120" s="206" t="s">
        <v>570</v>
      </c>
      <c r="BO120" s="201" t="s">
        <v>1669</v>
      </c>
      <c r="BP120" s="206" t="s">
        <v>51</v>
      </c>
      <c r="BQ120" s="264" t="s">
        <v>15</v>
      </c>
      <c r="BR120" s="200">
        <v>39.5</v>
      </c>
      <c r="BS120" s="191" t="s">
        <v>21</v>
      </c>
      <c r="BT120" s="201" t="s">
        <v>9</v>
      </c>
      <c r="BU120" s="221"/>
      <c r="BV120" s="206"/>
      <c r="BW120" s="196" t="s">
        <v>26</v>
      </c>
      <c r="BX120" s="222" t="s">
        <v>27</v>
      </c>
      <c r="BY120" s="208">
        <v>18.682194731883083</v>
      </c>
      <c r="BZ120" s="208">
        <f t="shared" si="61"/>
        <v>18.682194731883083</v>
      </c>
      <c r="CA120" s="191" t="s">
        <v>57</v>
      </c>
      <c r="CB120" s="191" t="s">
        <v>569</v>
      </c>
      <c r="CC120" s="201">
        <v>4</v>
      </c>
      <c r="CD120" s="201">
        <v>4</v>
      </c>
      <c r="CE120" s="216" t="s">
        <v>572</v>
      </c>
      <c r="CF120" s="195" t="s">
        <v>1584</v>
      </c>
      <c r="CG120" s="200">
        <v>48.5</v>
      </c>
      <c r="CH120" s="252" t="s">
        <v>21</v>
      </c>
      <c r="CI120" s="206"/>
      <c r="CJ120" s="206"/>
      <c r="CK120" s="208">
        <v>14.991330828181999</v>
      </c>
      <c r="CL120" s="201">
        <f t="shared" si="60"/>
        <v>14.991330828181999</v>
      </c>
      <c r="CM120" s="252">
        <v>4</v>
      </c>
      <c r="CN120" s="252">
        <v>4</v>
      </c>
      <c r="CO120" s="206"/>
      <c r="CP120" s="206">
        <f t="shared" si="46"/>
        <v>-0.53136226329043468</v>
      </c>
      <c r="CQ120" s="206">
        <f t="shared" si="47"/>
        <v>0.86956521739130432</v>
      </c>
      <c r="CR120" s="206">
        <f t="shared" si="59"/>
        <v>-0.46205414199168232</v>
      </c>
      <c r="CS120" s="206">
        <f t="shared" si="49"/>
        <v>0.5133433768832294</v>
      </c>
      <c r="CT120" s="201">
        <v>0</v>
      </c>
      <c r="CU120" s="201">
        <v>0</v>
      </c>
      <c r="CV120" s="201" t="s">
        <v>1782</v>
      </c>
      <c r="CW120" s="201">
        <v>2</v>
      </c>
      <c r="CX120" s="201">
        <v>0</v>
      </c>
      <c r="CY120" s="191">
        <v>0</v>
      </c>
      <c r="CZ120" s="191">
        <v>2</v>
      </c>
      <c r="DA120" s="191">
        <v>0</v>
      </c>
      <c r="DB120" s="191">
        <v>0</v>
      </c>
      <c r="DC120" s="191">
        <v>0</v>
      </c>
      <c r="DD120" s="202">
        <v>1</v>
      </c>
      <c r="DE120" s="202">
        <v>0</v>
      </c>
      <c r="DF120" s="202">
        <v>0</v>
      </c>
      <c r="DG120" s="202">
        <v>0</v>
      </c>
      <c r="DH120" s="202">
        <v>0</v>
      </c>
      <c r="DI120" s="202">
        <v>0</v>
      </c>
      <c r="DJ120" s="202">
        <v>0</v>
      </c>
      <c r="DK120" s="202">
        <v>0</v>
      </c>
      <c r="DL120" s="202">
        <v>0</v>
      </c>
      <c r="DM120" s="202">
        <v>0</v>
      </c>
      <c r="DN120" s="202">
        <v>0</v>
      </c>
      <c r="DO120" s="201">
        <v>0</v>
      </c>
      <c r="DP120" s="201">
        <v>0</v>
      </c>
      <c r="DQ120" s="201">
        <v>0</v>
      </c>
      <c r="DR120" s="201">
        <v>0</v>
      </c>
      <c r="DS120" s="201">
        <v>0</v>
      </c>
      <c r="DT120" s="201">
        <v>0</v>
      </c>
      <c r="DU120" s="201">
        <v>0</v>
      </c>
      <c r="DV120" s="201">
        <v>0</v>
      </c>
      <c r="DW120" s="201">
        <v>0</v>
      </c>
      <c r="DX120" s="201">
        <v>0</v>
      </c>
      <c r="DY120" s="201">
        <v>0</v>
      </c>
      <c r="DZ120" s="201">
        <v>0</v>
      </c>
      <c r="EA120" s="201">
        <v>0</v>
      </c>
      <c r="EB120" s="202">
        <v>0</v>
      </c>
      <c r="EC120" s="201">
        <v>0</v>
      </c>
      <c r="ED120" s="201">
        <v>0</v>
      </c>
      <c r="EE120" s="201">
        <v>0</v>
      </c>
      <c r="EF120" s="201">
        <v>0</v>
      </c>
      <c r="EG120" s="201">
        <v>0</v>
      </c>
      <c r="EH120" s="201">
        <v>0</v>
      </c>
      <c r="EI120" s="201">
        <v>0</v>
      </c>
      <c r="EJ120" s="201">
        <v>0</v>
      </c>
      <c r="EK120" s="201">
        <v>0</v>
      </c>
      <c r="EL120" s="201">
        <v>0</v>
      </c>
      <c r="EM120" s="194">
        <v>2</v>
      </c>
      <c r="EN120" s="201">
        <v>0</v>
      </c>
      <c r="EO120" s="194">
        <v>2</v>
      </c>
      <c r="EP120" s="201">
        <v>3</v>
      </c>
      <c r="EQ120" s="201">
        <v>6</v>
      </c>
    </row>
    <row r="121" spans="1:147" ht="15" customHeight="1" x14ac:dyDescent="0.25">
      <c r="A121" s="501" t="s">
        <v>2527</v>
      </c>
      <c r="B121" s="59">
        <v>31</v>
      </c>
      <c r="C121" s="123" t="s">
        <v>155</v>
      </c>
      <c r="D121" s="99">
        <v>2008</v>
      </c>
      <c r="E121" s="67" t="s">
        <v>156</v>
      </c>
      <c r="F121" s="67" t="s">
        <v>157</v>
      </c>
      <c r="G121" s="59">
        <v>56</v>
      </c>
      <c r="H121" s="59" t="s">
        <v>158</v>
      </c>
      <c r="I121" s="63" t="s">
        <v>50</v>
      </c>
      <c r="J121" s="59">
        <v>0</v>
      </c>
      <c r="K121" s="59" t="s">
        <v>3</v>
      </c>
      <c r="L121" s="59" t="s">
        <v>89</v>
      </c>
      <c r="M121" s="112" t="s">
        <v>1961</v>
      </c>
      <c r="N121" s="112">
        <v>4.8</v>
      </c>
      <c r="O121" s="59">
        <f t="shared" si="55"/>
        <v>0.68124123737558717</v>
      </c>
      <c r="P121" s="59" t="s">
        <v>557</v>
      </c>
      <c r="R121" s="59">
        <v>1</v>
      </c>
      <c r="S121" s="65">
        <v>18</v>
      </c>
      <c r="T121" s="59">
        <v>1</v>
      </c>
      <c r="U121" s="91"/>
      <c r="V121" s="59" t="s">
        <v>558</v>
      </c>
      <c r="X121" s="91" t="s">
        <v>1146</v>
      </c>
      <c r="Y121" s="105" t="s">
        <v>1147</v>
      </c>
      <c r="Z121" s="67" t="s">
        <v>162</v>
      </c>
      <c r="AA121" s="59" t="s">
        <v>1150</v>
      </c>
      <c r="AB121" s="102" t="s">
        <v>564</v>
      </c>
      <c r="AC121" s="65" t="s">
        <v>1148</v>
      </c>
      <c r="AD121" s="65" t="s">
        <v>1149</v>
      </c>
      <c r="AE121" s="65" t="s">
        <v>565</v>
      </c>
      <c r="AF121" s="65" t="s">
        <v>29</v>
      </c>
      <c r="AG121" s="65" t="s">
        <v>29</v>
      </c>
      <c r="AH121" s="65" t="s">
        <v>29</v>
      </c>
      <c r="AI121" s="60" t="s">
        <v>29</v>
      </c>
      <c r="AJ121" s="59" t="s">
        <v>29</v>
      </c>
      <c r="AK121" s="59" t="s">
        <v>29</v>
      </c>
      <c r="AL121" s="60" t="s">
        <v>29</v>
      </c>
      <c r="AM121" s="60" t="s">
        <v>29</v>
      </c>
      <c r="AN121" s="67" t="s">
        <v>28</v>
      </c>
      <c r="AO121" s="59" t="s">
        <v>28</v>
      </c>
      <c r="AQ121" s="59" t="s">
        <v>90</v>
      </c>
      <c r="AR121" s="67" t="s">
        <v>91</v>
      </c>
      <c r="AS121" s="67" t="s">
        <v>159</v>
      </c>
      <c r="AT121" s="172" t="s">
        <v>2418</v>
      </c>
      <c r="AU121" s="11">
        <v>-35</v>
      </c>
      <c r="AV121" s="11">
        <v>148</v>
      </c>
      <c r="AX121" s="277">
        <v>14.1</v>
      </c>
      <c r="AY121" s="278">
        <v>806</v>
      </c>
      <c r="AZ121" s="455">
        <f t="shared" si="56"/>
        <v>2.9063350418050908</v>
      </c>
      <c r="BA121" s="515" t="s">
        <v>160</v>
      </c>
      <c r="BB121" s="40" t="s">
        <v>2333</v>
      </c>
      <c r="BH121" s="67" t="s">
        <v>563</v>
      </c>
      <c r="BI121" s="67" t="s">
        <v>559</v>
      </c>
      <c r="BJ121" s="67" t="s">
        <v>8</v>
      </c>
      <c r="BK121" s="67" t="s">
        <v>1661</v>
      </c>
      <c r="BP121" s="67" t="s">
        <v>51</v>
      </c>
      <c r="BQ121" s="71" t="s">
        <v>15</v>
      </c>
      <c r="BR121" s="67">
        <v>0.39</v>
      </c>
      <c r="BS121" s="102" t="s">
        <v>21</v>
      </c>
      <c r="BT121" s="59" t="s">
        <v>9</v>
      </c>
      <c r="BU121" s="124">
        <v>0.16</v>
      </c>
      <c r="BW121" s="106" t="s">
        <v>26</v>
      </c>
      <c r="BX121" s="62" t="s">
        <v>27</v>
      </c>
      <c r="BY121" s="70">
        <f t="shared" ref="BY121:BY132" si="64">BU121*SQRT(CC121)</f>
        <v>0.67882250993908555</v>
      </c>
      <c r="BZ121" s="70">
        <f t="shared" si="61"/>
        <v>0.67882250993908555</v>
      </c>
      <c r="CA121" s="102" t="s">
        <v>57</v>
      </c>
      <c r="CB121" s="102" t="s">
        <v>566</v>
      </c>
      <c r="CC121" s="59">
        <v>18</v>
      </c>
      <c r="CD121" s="59">
        <v>18</v>
      </c>
      <c r="CE121" s="125" t="s">
        <v>572</v>
      </c>
      <c r="CF121" s="78" t="s">
        <v>1584</v>
      </c>
      <c r="CG121" s="67">
        <v>0.89</v>
      </c>
      <c r="CH121" s="59" t="s">
        <v>21</v>
      </c>
      <c r="CI121" s="67">
        <v>0.41</v>
      </c>
      <c r="CK121" s="59">
        <f t="shared" ref="CK121:CK132" si="65">CI121*SQRT(CM121)</f>
        <v>1.7394826817189066</v>
      </c>
      <c r="CL121" s="59">
        <f t="shared" si="60"/>
        <v>1.7394826817189066</v>
      </c>
      <c r="CM121" s="122">
        <v>18</v>
      </c>
      <c r="CN121" s="122">
        <v>18</v>
      </c>
      <c r="CP121" s="67">
        <f t="shared" si="46"/>
        <v>-0.37869008922156927</v>
      </c>
      <c r="CQ121" s="67">
        <f t="shared" si="47"/>
        <v>0.97777777777777775</v>
      </c>
      <c r="CR121" s="67">
        <f t="shared" si="59"/>
        <v>-0.37027475390553438</v>
      </c>
      <c r="CS121" s="67">
        <f t="shared" si="49"/>
        <v>0.11301532490805283</v>
      </c>
      <c r="CT121" s="59">
        <v>0</v>
      </c>
      <c r="CU121" s="59">
        <v>0</v>
      </c>
      <c r="CV121" s="59" t="s">
        <v>1782</v>
      </c>
      <c r="CW121" s="59">
        <v>0</v>
      </c>
      <c r="CX121" s="59">
        <v>0</v>
      </c>
      <c r="CY121" s="102">
        <v>0</v>
      </c>
      <c r="CZ121" s="102">
        <v>2</v>
      </c>
      <c r="DA121" s="102">
        <v>0</v>
      </c>
      <c r="DB121" s="102">
        <v>0</v>
      </c>
      <c r="DC121" s="102">
        <v>0</v>
      </c>
      <c r="DD121" s="59">
        <v>0</v>
      </c>
      <c r="DE121" s="60">
        <v>0</v>
      </c>
      <c r="DF121" s="60">
        <v>0</v>
      </c>
      <c r="DG121" s="60">
        <v>0</v>
      </c>
      <c r="DH121" s="60">
        <v>0</v>
      </c>
      <c r="DI121" s="60">
        <v>0</v>
      </c>
      <c r="DJ121" s="60">
        <v>0</v>
      </c>
      <c r="DK121" s="60">
        <v>1</v>
      </c>
      <c r="DL121" s="60">
        <v>0</v>
      </c>
      <c r="DM121" s="60">
        <v>0</v>
      </c>
      <c r="DN121" s="60">
        <v>0</v>
      </c>
      <c r="DO121" s="59">
        <v>0</v>
      </c>
      <c r="DP121" s="59">
        <v>0</v>
      </c>
      <c r="DQ121" s="59">
        <v>0</v>
      </c>
      <c r="DR121" s="59">
        <v>0</v>
      </c>
      <c r="DS121" s="59">
        <v>0</v>
      </c>
      <c r="DT121" s="59">
        <v>0</v>
      </c>
      <c r="DU121" s="59">
        <v>0</v>
      </c>
      <c r="DV121" s="59">
        <v>0</v>
      </c>
      <c r="DW121" s="59">
        <v>0</v>
      </c>
      <c r="DX121" s="59">
        <v>0</v>
      </c>
      <c r="DY121" s="59">
        <v>0</v>
      </c>
      <c r="DZ121" s="59">
        <v>0</v>
      </c>
      <c r="EA121" s="59">
        <v>0</v>
      </c>
      <c r="EB121" s="59">
        <v>0</v>
      </c>
      <c r="EC121" s="59">
        <v>0</v>
      </c>
      <c r="ED121" s="59">
        <v>0</v>
      </c>
      <c r="EE121" s="59">
        <v>0</v>
      </c>
      <c r="EF121" s="59">
        <v>0</v>
      </c>
      <c r="EG121" s="59">
        <v>0</v>
      </c>
      <c r="EH121" s="59">
        <v>0</v>
      </c>
      <c r="EI121" s="59">
        <v>0</v>
      </c>
      <c r="EJ121" s="59">
        <v>0</v>
      </c>
      <c r="EK121" s="59">
        <v>0</v>
      </c>
      <c r="EL121" s="59">
        <v>0</v>
      </c>
      <c r="EM121" s="77">
        <v>2</v>
      </c>
      <c r="EN121" s="59">
        <v>0</v>
      </c>
      <c r="EO121" s="77">
        <v>2</v>
      </c>
      <c r="EP121" s="59">
        <v>3</v>
      </c>
      <c r="EQ121" s="59">
        <v>6</v>
      </c>
    </row>
    <row r="122" spans="1:147" ht="15" customHeight="1" x14ac:dyDescent="0.25">
      <c r="A122" s="501" t="s">
        <v>2527</v>
      </c>
      <c r="B122" s="59">
        <v>32</v>
      </c>
      <c r="C122" s="123" t="s">
        <v>155</v>
      </c>
      <c r="D122" s="99">
        <v>2008</v>
      </c>
      <c r="E122" s="67" t="s">
        <v>156</v>
      </c>
      <c r="F122" s="67" t="s">
        <v>157</v>
      </c>
      <c r="G122" s="59">
        <v>56</v>
      </c>
      <c r="H122" s="59" t="s">
        <v>158</v>
      </c>
      <c r="I122" s="63" t="s">
        <v>50</v>
      </c>
      <c r="J122" s="59">
        <v>0</v>
      </c>
      <c r="K122" s="59" t="s">
        <v>3</v>
      </c>
      <c r="L122" s="59" t="s">
        <v>89</v>
      </c>
      <c r="M122" s="172" t="s">
        <v>1960</v>
      </c>
      <c r="N122" s="59">
        <v>4.4000000000000004</v>
      </c>
      <c r="O122" s="59">
        <f t="shared" si="55"/>
        <v>0.64345267648618742</v>
      </c>
      <c r="P122" s="59" t="s">
        <v>557</v>
      </c>
      <c r="R122" s="59">
        <v>1</v>
      </c>
      <c r="S122" s="59">
        <v>16</v>
      </c>
      <c r="T122" s="59">
        <v>1</v>
      </c>
      <c r="U122" s="91"/>
      <c r="V122" s="59" t="s">
        <v>1143</v>
      </c>
      <c r="X122" s="91" t="s">
        <v>1146</v>
      </c>
      <c r="Y122" s="105" t="s">
        <v>1147</v>
      </c>
      <c r="Z122" s="67" t="s">
        <v>162</v>
      </c>
      <c r="AA122" s="59" t="s">
        <v>1150</v>
      </c>
      <c r="AB122" s="102" t="s">
        <v>564</v>
      </c>
      <c r="AC122" s="65" t="s">
        <v>1148</v>
      </c>
      <c r="AD122" s="65" t="s">
        <v>1149</v>
      </c>
      <c r="AE122" s="65" t="s">
        <v>565</v>
      </c>
      <c r="AF122" s="65" t="s">
        <v>29</v>
      </c>
      <c r="AG122" s="65" t="s">
        <v>29</v>
      </c>
      <c r="AH122" s="65" t="s">
        <v>29</v>
      </c>
      <c r="AI122" s="60" t="s">
        <v>29</v>
      </c>
      <c r="AJ122" s="59" t="s">
        <v>29</v>
      </c>
      <c r="AK122" s="59" t="s">
        <v>29</v>
      </c>
      <c r="AL122" s="60" t="s">
        <v>29</v>
      </c>
      <c r="AM122" s="60" t="s">
        <v>29</v>
      </c>
      <c r="AN122" s="67" t="s">
        <v>28</v>
      </c>
      <c r="AO122" s="59" t="s">
        <v>28</v>
      </c>
      <c r="AQ122" s="59" t="s">
        <v>90</v>
      </c>
      <c r="AR122" s="67" t="s">
        <v>91</v>
      </c>
      <c r="AS122" s="67" t="s">
        <v>159</v>
      </c>
      <c r="AT122" s="172" t="s">
        <v>2419</v>
      </c>
      <c r="AU122" s="11">
        <v>-35</v>
      </c>
      <c r="AV122" s="11">
        <v>148</v>
      </c>
      <c r="AX122" s="277">
        <v>14.1</v>
      </c>
      <c r="AY122" s="278">
        <v>806</v>
      </c>
      <c r="AZ122" s="455">
        <f t="shared" si="56"/>
        <v>2.9063350418050908</v>
      </c>
      <c r="BA122" s="515" t="s">
        <v>160</v>
      </c>
      <c r="BB122" s="66" t="s">
        <v>2334</v>
      </c>
      <c r="BH122" s="67" t="s">
        <v>563</v>
      </c>
      <c r="BI122" s="67" t="s">
        <v>560</v>
      </c>
      <c r="BJ122" s="67" t="s">
        <v>8</v>
      </c>
      <c r="BK122" s="67" t="s">
        <v>1661</v>
      </c>
      <c r="BP122" s="67" t="s">
        <v>51</v>
      </c>
      <c r="BQ122" s="71" t="s">
        <v>15</v>
      </c>
      <c r="BR122" s="67">
        <v>0.19</v>
      </c>
      <c r="BS122" s="102" t="s">
        <v>21</v>
      </c>
      <c r="BT122" s="59" t="s">
        <v>9</v>
      </c>
      <c r="BU122" s="124">
        <v>0.19</v>
      </c>
      <c r="BW122" s="106" t="s">
        <v>26</v>
      </c>
      <c r="BX122" s="62" t="s">
        <v>27</v>
      </c>
      <c r="BY122" s="70">
        <f t="shared" si="64"/>
        <v>0.76</v>
      </c>
      <c r="BZ122" s="70">
        <f t="shared" si="61"/>
        <v>0.76</v>
      </c>
      <c r="CA122" s="102" t="s">
        <v>57</v>
      </c>
      <c r="CB122" s="102" t="s">
        <v>568</v>
      </c>
      <c r="CC122" s="59">
        <v>16</v>
      </c>
      <c r="CD122" s="59">
        <v>16</v>
      </c>
      <c r="CE122" s="125" t="s">
        <v>572</v>
      </c>
      <c r="CF122" s="78" t="s">
        <v>1584</v>
      </c>
      <c r="CG122" s="67">
        <v>0.38</v>
      </c>
      <c r="CH122" s="59" t="s">
        <v>21</v>
      </c>
      <c r="CI122" s="67">
        <v>0.22</v>
      </c>
      <c r="CK122" s="59">
        <f t="shared" si="65"/>
        <v>0.88</v>
      </c>
      <c r="CL122" s="59">
        <f t="shared" si="60"/>
        <v>0.88</v>
      </c>
      <c r="CM122" s="122">
        <v>16</v>
      </c>
      <c r="CN122" s="122">
        <v>16</v>
      </c>
      <c r="CP122" s="67">
        <f t="shared" si="46"/>
        <v>-0.23108952131999694</v>
      </c>
      <c r="CQ122" s="67">
        <f t="shared" si="47"/>
        <v>0.97478991596638653</v>
      </c>
      <c r="CR122" s="67">
        <f t="shared" si="59"/>
        <v>-0.2252637350682323</v>
      </c>
      <c r="CS122" s="67">
        <f t="shared" si="49"/>
        <v>0.12579287109901391</v>
      </c>
      <c r="CT122" s="59">
        <v>0</v>
      </c>
      <c r="CU122" s="59">
        <v>0</v>
      </c>
      <c r="CV122" s="59" t="s">
        <v>1782</v>
      </c>
      <c r="CW122" s="59">
        <v>0</v>
      </c>
      <c r="CX122" s="59">
        <v>0</v>
      </c>
      <c r="CY122" s="102">
        <v>0</v>
      </c>
      <c r="CZ122" s="102">
        <v>2</v>
      </c>
      <c r="DA122" s="102">
        <v>0</v>
      </c>
      <c r="DB122" s="102">
        <v>0</v>
      </c>
      <c r="DC122" s="102">
        <v>0</v>
      </c>
      <c r="DD122" s="59">
        <v>0</v>
      </c>
      <c r="DE122" s="60">
        <v>0</v>
      </c>
      <c r="DF122" s="60">
        <v>0</v>
      </c>
      <c r="DG122" s="60">
        <v>0</v>
      </c>
      <c r="DH122" s="60">
        <v>0</v>
      </c>
      <c r="DI122" s="60">
        <v>0</v>
      </c>
      <c r="DJ122" s="60">
        <v>0</v>
      </c>
      <c r="DK122" s="60">
        <v>1</v>
      </c>
      <c r="DL122" s="60">
        <v>0</v>
      </c>
      <c r="DM122" s="60">
        <v>0</v>
      </c>
      <c r="DN122" s="60">
        <v>0</v>
      </c>
      <c r="DO122" s="59">
        <v>0</v>
      </c>
      <c r="DP122" s="59">
        <v>0</v>
      </c>
      <c r="DQ122" s="59">
        <v>0</v>
      </c>
      <c r="DR122" s="59">
        <v>0</v>
      </c>
      <c r="DS122" s="59">
        <v>0</v>
      </c>
      <c r="DT122" s="59">
        <v>0</v>
      </c>
      <c r="DU122" s="59">
        <v>0</v>
      </c>
      <c r="DV122" s="59">
        <v>0</v>
      </c>
      <c r="DW122" s="59">
        <v>0</v>
      </c>
      <c r="DX122" s="59">
        <v>0</v>
      </c>
      <c r="DY122" s="59">
        <v>0</v>
      </c>
      <c r="DZ122" s="59">
        <v>0</v>
      </c>
      <c r="EA122" s="59">
        <v>0</v>
      </c>
      <c r="EB122" s="59">
        <v>0</v>
      </c>
      <c r="EC122" s="59">
        <v>0</v>
      </c>
      <c r="ED122" s="59">
        <v>0</v>
      </c>
      <c r="EE122" s="59">
        <v>0</v>
      </c>
      <c r="EF122" s="59">
        <v>0</v>
      </c>
      <c r="EG122" s="59">
        <v>0</v>
      </c>
      <c r="EH122" s="59">
        <v>0</v>
      </c>
      <c r="EI122" s="59">
        <v>0</v>
      </c>
      <c r="EJ122" s="59">
        <v>0</v>
      </c>
      <c r="EK122" s="59">
        <v>0</v>
      </c>
      <c r="EL122" s="59">
        <v>0</v>
      </c>
      <c r="EM122" s="77">
        <v>2</v>
      </c>
      <c r="EN122" s="59">
        <v>0</v>
      </c>
      <c r="EO122" s="77">
        <v>2</v>
      </c>
      <c r="EP122" s="59">
        <v>3</v>
      </c>
      <c r="EQ122" s="59">
        <v>6</v>
      </c>
    </row>
    <row r="123" spans="1:147" ht="15" customHeight="1" x14ac:dyDescent="0.25">
      <c r="A123" s="501" t="s">
        <v>2527</v>
      </c>
      <c r="B123" s="59">
        <v>33</v>
      </c>
      <c r="C123" s="123" t="s">
        <v>155</v>
      </c>
      <c r="D123" s="99">
        <v>2008</v>
      </c>
      <c r="E123" s="67" t="s">
        <v>156</v>
      </c>
      <c r="F123" s="67" t="s">
        <v>157</v>
      </c>
      <c r="G123" s="59">
        <v>56</v>
      </c>
      <c r="H123" s="59" t="s">
        <v>158</v>
      </c>
      <c r="I123" s="63" t="s">
        <v>50</v>
      </c>
      <c r="J123" s="59">
        <v>0</v>
      </c>
      <c r="K123" s="59" t="s">
        <v>3</v>
      </c>
      <c r="L123" s="59" t="s">
        <v>89</v>
      </c>
      <c r="M123" s="59" t="s">
        <v>1964</v>
      </c>
      <c r="N123" s="59">
        <v>4.2</v>
      </c>
      <c r="O123" s="59">
        <f t="shared" si="55"/>
        <v>0.62324929039790045</v>
      </c>
      <c r="P123" s="59" t="s">
        <v>557</v>
      </c>
      <c r="R123" s="59">
        <v>1</v>
      </c>
      <c r="S123" s="59">
        <v>21</v>
      </c>
      <c r="T123" s="59">
        <v>1</v>
      </c>
      <c r="U123" s="91"/>
      <c r="V123" s="59" t="s">
        <v>1144</v>
      </c>
      <c r="X123" s="91" t="s">
        <v>1146</v>
      </c>
      <c r="Y123" s="105" t="s">
        <v>1147</v>
      </c>
      <c r="Z123" s="67" t="s">
        <v>162</v>
      </c>
      <c r="AA123" s="59" t="s">
        <v>1150</v>
      </c>
      <c r="AB123" s="102" t="s">
        <v>564</v>
      </c>
      <c r="AC123" s="65" t="s">
        <v>1148</v>
      </c>
      <c r="AD123" s="65" t="s">
        <v>1149</v>
      </c>
      <c r="AE123" s="65" t="s">
        <v>565</v>
      </c>
      <c r="AF123" s="65" t="s">
        <v>29</v>
      </c>
      <c r="AG123" s="65" t="s">
        <v>29</v>
      </c>
      <c r="AH123" s="65" t="s">
        <v>29</v>
      </c>
      <c r="AI123" s="60" t="s">
        <v>29</v>
      </c>
      <c r="AJ123" s="59" t="s">
        <v>29</v>
      </c>
      <c r="AK123" s="59" t="s">
        <v>29</v>
      </c>
      <c r="AL123" s="60" t="s">
        <v>29</v>
      </c>
      <c r="AM123" s="60" t="s">
        <v>29</v>
      </c>
      <c r="AN123" s="67" t="s">
        <v>28</v>
      </c>
      <c r="AO123" s="59" t="s">
        <v>28</v>
      </c>
      <c r="AQ123" s="59" t="s">
        <v>90</v>
      </c>
      <c r="AR123" s="67" t="s">
        <v>91</v>
      </c>
      <c r="AS123" s="67" t="s">
        <v>159</v>
      </c>
      <c r="AT123" s="172" t="s">
        <v>2420</v>
      </c>
      <c r="AU123" s="11">
        <v>-35</v>
      </c>
      <c r="AV123" s="11">
        <v>148</v>
      </c>
      <c r="AX123" s="277">
        <v>14.1</v>
      </c>
      <c r="AY123" s="278">
        <v>806</v>
      </c>
      <c r="AZ123" s="455">
        <f t="shared" si="56"/>
        <v>2.9063350418050908</v>
      </c>
      <c r="BA123" s="515" t="s">
        <v>160</v>
      </c>
      <c r="BB123" s="40" t="s">
        <v>161</v>
      </c>
      <c r="BC123" s="66" t="s">
        <v>2335</v>
      </c>
      <c r="BH123" s="67" t="s">
        <v>563</v>
      </c>
      <c r="BI123" s="67" t="s">
        <v>561</v>
      </c>
      <c r="BJ123" s="67" t="s">
        <v>8</v>
      </c>
      <c r="BK123" s="67" t="s">
        <v>1661</v>
      </c>
      <c r="BP123" s="67" t="s">
        <v>51</v>
      </c>
      <c r="BQ123" s="71" t="s">
        <v>15</v>
      </c>
      <c r="BR123" s="67">
        <v>0.19</v>
      </c>
      <c r="BS123" s="102" t="s">
        <v>21</v>
      </c>
      <c r="BT123" s="59" t="s">
        <v>9</v>
      </c>
      <c r="BU123" s="124">
        <v>0.15</v>
      </c>
      <c r="BW123" s="106" t="s">
        <v>26</v>
      </c>
      <c r="BX123" s="62" t="s">
        <v>27</v>
      </c>
      <c r="BY123" s="70">
        <f t="shared" si="64"/>
        <v>0.68738635424337591</v>
      </c>
      <c r="BZ123" s="70">
        <f t="shared" si="61"/>
        <v>0.68738635424337591</v>
      </c>
      <c r="CA123" s="102" t="s">
        <v>57</v>
      </c>
      <c r="CB123" s="102" t="s">
        <v>567</v>
      </c>
      <c r="CC123" s="59">
        <v>21</v>
      </c>
      <c r="CD123" s="59">
        <v>21</v>
      </c>
      <c r="CE123" s="125" t="s">
        <v>572</v>
      </c>
      <c r="CF123" s="78" t="s">
        <v>1584</v>
      </c>
      <c r="CG123" s="67">
        <v>0.33</v>
      </c>
      <c r="CH123" s="59" t="s">
        <v>21</v>
      </c>
      <c r="CI123" s="67">
        <v>0.33</v>
      </c>
      <c r="CK123" s="59">
        <f t="shared" si="65"/>
        <v>1.5122499793354272</v>
      </c>
      <c r="CL123" s="59">
        <f t="shared" si="60"/>
        <v>1.5122499793354272</v>
      </c>
      <c r="CM123" s="122">
        <v>21</v>
      </c>
      <c r="CN123" s="122">
        <v>21</v>
      </c>
      <c r="CP123" s="67">
        <f t="shared" si="46"/>
        <v>-0.11918887032238597</v>
      </c>
      <c r="CQ123" s="67">
        <f t="shared" si="47"/>
        <v>0.98113207547169812</v>
      </c>
      <c r="CR123" s="67">
        <f t="shared" si="59"/>
        <v>-0.11694002371252962</v>
      </c>
      <c r="CS123" s="67">
        <f t="shared" si="49"/>
        <v>9.5400892489831982E-2</v>
      </c>
      <c r="CT123" s="59">
        <v>0</v>
      </c>
      <c r="CU123" s="59">
        <v>0</v>
      </c>
      <c r="CV123" s="59" t="s">
        <v>1782</v>
      </c>
      <c r="CW123" s="59">
        <v>0</v>
      </c>
      <c r="CX123" s="59">
        <v>0</v>
      </c>
      <c r="CY123" s="102">
        <v>0</v>
      </c>
      <c r="CZ123" s="102">
        <v>2</v>
      </c>
      <c r="DA123" s="102">
        <v>0</v>
      </c>
      <c r="DB123" s="102">
        <v>0</v>
      </c>
      <c r="DC123" s="102">
        <v>0</v>
      </c>
      <c r="DD123" s="59">
        <v>0</v>
      </c>
      <c r="DE123" s="60">
        <v>0</v>
      </c>
      <c r="DF123" s="60">
        <v>0</v>
      </c>
      <c r="DG123" s="60">
        <v>0</v>
      </c>
      <c r="DH123" s="60">
        <v>0</v>
      </c>
      <c r="DI123" s="60">
        <v>0</v>
      </c>
      <c r="DJ123" s="60">
        <v>0</v>
      </c>
      <c r="DK123" s="60">
        <v>1</v>
      </c>
      <c r="DL123" s="60">
        <v>0</v>
      </c>
      <c r="DM123" s="60">
        <v>0</v>
      </c>
      <c r="DN123" s="60">
        <v>0</v>
      </c>
      <c r="DO123" s="59">
        <v>0</v>
      </c>
      <c r="DP123" s="59">
        <v>0</v>
      </c>
      <c r="DQ123" s="59">
        <v>0</v>
      </c>
      <c r="DR123" s="59">
        <v>0</v>
      </c>
      <c r="DS123" s="59">
        <v>0</v>
      </c>
      <c r="DT123" s="59">
        <v>0</v>
      </c>
      <c r="DU123" s="59">
        <v>0</v>
      </c>
      <c r="DV123" s="59">
        <v>0</v>
      </c>
      <c r="DW123" s="59">
        <v>0</v>
      </c>
      <c r="DX123" s="59">
        <v>0</v>
      </c>
      <c r="DY123" s="59">
        <v>0</v>
      </c>
      <c r="DZ123" s="59">
        <v>0</v>
      </c>
      <c r="EA123" s="59">
        <v>0</v>
      </c>
      <c r="EB123" s="59">
        <v>0</v>
      </c>
      <c r="EC123" s="59">
        <v>0</v>
      </c>
      <c r="ED123" s="59">
        <v>0</v>
      </c>
      <c r="EE123" s="59">
        <v>0</v>
      </c>
      <c r="EF123" s="59">
        <v>0</v>
      </c>
      <c r="EG123" s="59">
        <v>0</v>
      </c>
      <c r="EH123" s="59">
        <v>0</v>
      </c>
      <c r="EI123" s="59">
        <v>0</v>
      </c>
      <c r="EJ123" s="59">
        <v>0</v>
      </c>
      <c r="EK123" s="59">
        <v>0</v>
      </c>
      <c r="EL123" s="59">
        <v>0</v>
      </c>
      <c r="EM123" s="77">
        <v>2</v>
      </c>
      <c r="EN123" s="59">
        <v>0</v>
      </c>
      <c r="EO123" s="77">
        <v>2</v>
      </c>
      <c r="EP123" s="59">
        <v>3</v>
      </c>
      <c r="EQ123" s="59">
        <v>6</v>
      </c>
    </row>
    <row r="124" spans="1:147" ht="15" customHeight="1" x14ac:dyDescent="0.25">
      <c r="A124" s="501" t="s">
        <v>2527</v>
      </c>
      <c r="B124" s="59">
        <v>34</v>
      </c>
      <c r="C124" s="123" t="s">
        <v>155</v>
      </c>
      <c r="D124" s="99">
        <v>2008</v>
      </c>
      <c r="E124" s="67" t="s">
        <v>156</v>
      </c>
      <c r="F124" s="67" t="s">
        <v>157</v>
      </c>
      <c r="G124" s="59">
        <v>56</v>
      </c>
      <c r="H124" s="59" t="s">
        <v>158</v>
      </c>
      <c r="I124" s="63" t="s">
        <v>50</v>
      </c>
      <c r="J124" s="59">
        <v>0</v>
      </c>
      <c r="K124" s="59" t="s">
        <v>3</v>
      </c>
      <c r="L124" s="59" t="s">
        <v>89</v>
      </c>
      <c r="M124" s="59" t="s">
        <v>1968</v>
      </c>
      <c r="N124" s="59">
        <v>5.8</v>
      </c>
      <c r="O124" s="59">
        <f t="shared" si="55"/>
        <v>0.76342799356293722</v>
      </c>
      <c r="P124" s="59" t="s">
        <v>557</v>
      </c>
      <c r="R124" s="59">
        <v>1</v>
      </c>
      <c r="S124" s="59">
        <v>4</v>
      </c>
      <c r="T124" s="59">
        <v>1</v>
      </c>
      <c r="U124" s="91"/>
      <c r="V124" s="59" t="s">
        <v>1145</v>
      </c>
      <c r="X124" s="91" t="s">
        <v>1146</v>
      </c>
      <c r="Y124" s="105" t="s">
        <v>1147</v>
      </c>
      <c r="Z124" s="67" t="s">
        <v>162</v>
      </c>
      <c r="AA124" s="59" t="s">
        <v>1150</v>
      </c>
      <c r="AB124" s="102" t="s">
        <v>564</v>
      </c>
      <c r="AC124" s="65" t="s">
        <v>1148</v>
      </c>
      <c r="AD124" s="65" t="s">
        <v>1149</v>
      </c>
      <c r="AE124" s="65" t="s">
        <v>565</v>
      </c>
      <c r="AF124" s="65" t="s">
        <v>29</v>
      </c>
      <c r="AG124" s="65" t="s">
        <v>29</v>
      </c>
      <c r="AH124" s="65" t="s">
        <v>29</v>
      </c>
      <c r="AI124" s="60" t="s">
        <v>29</v>
      </c>
      <c r="AJ124" s="59" t="s">
        <v>29</v>
      </c>
      <c r="AK124" s="59" t="s">
        <v>29</v>
      </c>
      <c r="AL124" s="60" t="s">
        <v>29</v>
      </c>
      <c r="AM124" s="60" t="s">
        <v>29</v>
      </c>
      <c r="AN124" s="67" t="s">
        <v>28</v>
      </c>
      <c r="AO124" s="59" t="s">
        <v>28</v>
      </c>
      <c r="AQ124" s="59" t="s">
        <v>90</v>
      </c>
      <c r="AR124" s="67" t="s">
        <v>91</v>
      </c>
      <c r="AS124" s="67" t="s">
        <v>159</v>
      </c>
      <c r="AT124" s="172" t="s">
        <v>2421</v>
      </c>
      <c r="AU124" s="11">
        <v>-35</v>
      </c>
      <c r="AV124" s="11">
        <v>148</v>
      </c>
      <c r="AX124" s="277">
        <v>14.1</v>
      </c>
      <c r="AY124" s="278">
        <v>806</v>
      </c>
      <c r="AZ124" s="455">
        <f t="shared" si="56"/>
        <v>2.9063350418050908</v>
      </c>
      <c r="BA124" s="515" t="s">
        <v>160</v>
      </c>
      <c r="BB124" s="151" t="s">
        <v>2336</v>
      </c>
      <c r="BH124" s="67" t="s">
        <v>563</v>
      </c>
      <c r="BI124" s="67" t="s">
        <v>562</v>
      </c>
      <c r="BJ124" s="67" t="s">
        <v>8</v>
      </c>
      <c r="BK124" s="67" t="s">
        <v>1661</v>
      </c>
      <c r="BP124" s="67" t="s">
        <v>51</v>
      </c>
      <c r="BQ124" s="71" t="s">
        <v>15</v>
      </c>
      <c r="BR124" s="67">
        <v>0.25</v>
      </c>
      <c r="BS124" s="102" t="s">
        <v>21</v>
      </c>
      <c r="BT124" s="59" t="s">
        <v>9</v>
      </c>
      <c r="BU124" s="124">
        <v>0.25</v>
      </c>
      <c r="BW124" s="106" t="s">
        <v>26</v>
      </c>
      <c r="BX124" s="62" t="s">
        <v>27</v>
      </c>
      <c r="BY124" s="70">
        <f t="shared" si="64"/>
        <v>0.5</v>
      </c>
      <c r="BZ124" s="70">
        <f t="shared" si="61"/>
        <v>0.5</v>
      </c>
      <c r="CA124" s="102" t="s">
        <v>57</v>
      </c>
      <c r="CB124" s="102" t="s">
        <v>569</v>
      </c>
      <c r="CC124" s="59">
        <v>4</v>
      </c>
      <c r="CD124" s="59">
        <v>4</v>
      </c>
      <c r="CE124" s="125" t="s">
        <v>572</v>
      </c>
      <c r="CF124" s="78" t="s">
        <v>1584</v>
      </c>
      <c r="CG124" s="67">
        <v>2</v>
      </c>
      <c r="CH124" s="59" t="s">
        <v>21</v>
      </c>
      <c r="CI124" s="67">
        <v>1.08</v>
      </c>
      <c r="CK124" s="59">
        <f t="shared" si="65"/>
        <v>2.16</v>
      </c>
      <c r="CL124" s="59">
        <f t="shared" si="60"/>
        <v>2.16</v>
      </c>
      <c r="CM124" s="122">
        <v>4</v>
      </c>
      <c r="CN124" s="122">
        <v>4</v>
      </c>
      <c r="CP124" s="67">
        <f t="shared" si="46"/>
        <v>-1.1162584994865528</v>
      </c>
      <c r="CQ124" s="67">
        <f t="shared" si="47"/>
        <v>0.86956521739130432</v>
      </c>
      <c r="CR124" s="67">
        <f t="shared" si="59"/>
        <v>-0.97065956477091542</v>
      </c>
      <c r="CS124" s="67">
        <f t="shared" si="49"/>
        <v>0.55888624941757892</v>
      </c>
      <c r="CT124" s="59">
        <v>0</v>
      </c>
      <c r="CU124" s="59">
        <v>0</v>
      </c>
      <c r="CV124" s="59" t="s">
        <v>1782</v>
      </c>
      <c r="CW124" s="59">
        <v>0</v>
      </c>
      <c r="CX124" s="59">
        <v>0</v>
      </c>
      <c r="CY124" s="102">
        <v>0</v>
      </c>
      <c r="CZ124" s="102">
        <v>2</v>
      </c>
      <c r="DA124" s="102">
        <v>0</v>
      </c>
      <c r="DB124" s="102">
        <v>0</v>
      </c>
      <c r="DC124" s="102">
        <v>0</v>
      </c>
      <c r="DD124" s="59">
        <v>0</v>
      </c>
      <c r="DE124" s="60">
        <v>0</v>
      </c>
      <c r="DF124" s="60">
        <v>0</v>
      </c>
      <c r="DG124" s="60">
        <v>0</v>
      </c>
      <c r="DH124" s="60">
        <v>0</v>
      </c>
      <c r="DI124" s="60">
        <v>0</v>
      </c>
      <c r="DJ124" s="60">
        <v>0</v>
      </c>
      <c r="DK124" s="60">
        <v>1</v>
      </c>
      <c r="DL124" s="60">
        <v>0</v>
      </c>
      <c r="DM124" s="60">
        <v>0</v>
      </c>
      <c r="DN124" s="60">
        <v>0</v>
      </c>
      <c r="DO124" s="59">
        <v>0</v>
      </c>
      <c r="DP124" s="59">
        <v>0</v>
      </c>
      <c r="DQ124" s="59">
        <v>0</v>
      </c>
      <c r="DR124" s="59">
        <v>0</v>
      </c>
      <c r="DS124" s="59">
        <v>0</v>
      </c>
      <c r="DT124" s="59">
        <v>0</v>
      </c>
      <c r="DU124" s="59">
        <v>0</v>
      </c>
      <c r="DV124" s="59">
        <v>0</v>
      </c>
      <c r="DW124" s="59">
        <v>0</v>
      </c>
      <c r="DX124" s="59">
        <v>0</v>
      </c>
      <c r="DY124" s="59">
        <v>0</v>
      </c>
      <c r="DZ124" s="59">
        <v>0</v>
      </c>
      <c r="EA124" s="59">
        <v>0</v>
      </c>
      <c r="EB124" s="59">
        <v>0</v>
      </c>
      <c r="EC124" s="59">
        <v>0</v>
      </c>
      <c r="ED124" s="59">
        <v>0</v>
      </c>
      <c r="EE124" s="59">
        <v>0</v>
      </c>
      <c r="EF124" s="59">
        <v>0</v>
      </c>
      <c r="EG124" s="59">
        <v>0</v>
      </c>
      <c r="EH124" s="59">
        <v>0</v>
      </c>
      <c r="EI124" s="59">
        <v>0</v>
      </c>
      <c r="EJ124" s="59">
        <v>0</v>
      </c>
      <c r="EK124" s="59">
        <v>0</v>
      </c>
      <c r="EL124" s="59">
        <v>0</v>
      </c>
      <c r="EM124" s="77">
        <v>2</v>
      </c>
      <c r="EN124" s="59">
        <v>0</v>
      </c>
      <c r="EO124" s="77">
        <v>2</v>
      </c>
      <c r="EP124" s="59">
        <v>3</v>
      </c>
      <c r="EQ124" s="59">
        <v>6</v>
      </c>
    </row>
    <row r="125" spans="1:147" ht="15" customHeight="1" x14ac:dyDescent="0.25">
      <c r="A125" s="501" t="s">
        <v>2527</v>
      </c>
      <c r="B125" s="59">
        <v>35</v>
      </c>
      <c r="C125" s="123" t="s">
        <v>155</v>
      </c>
      <c r="D125" s="99">
        <v>2008</v>
      </c>
      <c r="E125" s="67" t="s">
        <v>156</v>
      </c>
      <c r="F125" s="67" t="s">
        <v>157</v>
      </c>
      <c r="G125" s="59">
        <v>56</v>
      </c>
      <c r="H125" s="59" t="s">
        <v>158</v>
      </c>
      <c r="I125" s="63" t="s">
        <v>50</v>
      </c>
      <c r="J125" s="59">
        <v>0</v>
      </c>
      <c r="K125" s="59" t="s">
        <v>3</v>
      </c>
      <c r="L125" s="59" t="s">
        <v>89</v>
      </c>
      <c r="M125" s="112" t="s">
        <v>1961</v>
      </c>
      <c r="N125" s="112">
        <v>4.8</v>
      </c>
      <c r="O125" s="59">
        <f t="shared" si="55"/>
        <v>0.68124123737558717</v>
      </c>
      <c r="P125" s="59" t="s">
        <v>557</v>
      </c>
      <c r="R125" s="59">
        <v>1</v>
      </c>
      <c r="S125" s="65">
        <v>18</v>
      </c>
      <c r="T125" s="59">
        <v>1</v>
      </c>
      <c r="U125" s="91"/>
      <c r="V125" s="59" t="s">
        <v>558</v>
      </c>
      <c r="X125" s="91" t="s">
        <v>698</v>
      </c>
      <c r="Y125" s="105"/>
      <c r="Z125" s="67" t="s">
        <v>162</v>
      </c>
      <c r="AA125" s="59" t="s">
        <v>1150</v>
      </c>
      <c r="AB125" s="102" t="s">
        <v>564</v>
      </c>
      <c r="AC125" s="65" t="s">
        <v>1148</v>
      </c>
      <c r="AD125" s="65" t="s">
        <v>1149</v>
      </c>
      <c r="AE125" s="65" t="s">
        <v>565</v>
      </c>
      <c r="AF125" s="65" t="s">
        <v>29</v>
      </c>
      <c r="AG125" s="65" t="s">
        <v>29</v>
      </c>
      <c r="AH125" s="65" t="s">
        <v>29</v>
      </c>
      <c r="AI125" s="60" t="s">
        <v>29</v>
      </c>
      <c r="AJ125" s="59" t="s">
        <v>29</v>
      </c>
      <c r="AK125" s="59" t="s">
        <v>29</v>
      </c>
      <c r="AL125" s="60" t="s">
        <v>29</v>
      </c>
      <c r="AM125" s="60" t="s">
        <v>29</v>
      </c>
      <c r="AN125" s="67" t="s">
        <v>28</v>
      </c>
      <c r="AO125" s="59" t="s">
        <v>28</v>
      </c>
      <c r="AQ125" s="59" t="s">
        <v>90</v>
      </c>
      <c r="AR125" s="67" t="s">
        <v>91</v>
      </c>
      <c r="AS125" s="67" t="s">
        <v>159</v>
      </c>
      <c r="AT125" s="172" t="s">
        <v>2418</v>
      </c>
      <c r="AU125" s="11">
        <v>-35</v>
      </c>
      <c r="AV125" s="11">
        <v>148</v>
      </c>
      <c r="AX125" s="277">
        <v>14.1</v>
      </c>
      <c r="AY125" s="278">
        <v>806</v>
      </c>
      <c r="AZ125" s="455">
        <f t="shared" si="56"/>
        <v>2.9063350418050908</v>
      </c>
      <c r="BA125" s="515" t="s">
        <v>160</v>
      </c>
      <c r="BB125" s="40" t="s">
        <v>2333</v>
      </c>
      <c r="BH125" s="67" t="s">
        <v>563</v>
      </c>
      <c r="BI125" s="67" t="s">
        <v>559</v>
      </c>
      <c r="BJ125" s="67" t="s">
        <v>12</v>
      </c>
      <c r="BK125" s="67" t="s">
        <v>1672</v>
      </c>
      <c r="BO125" s="59" t="s">
        <v>1669</v>
      </c>
      <c r="BP125" s="67" t="s">
        <v>51</v>
      </c>
      <c r="BQ125" s="71" t="s">
        <v>15</v>
      </c>
      <c r="BR125" s="67">
        <v>17.8</v>
      </c>
      <c r="BS125" s="102" t="s">
        <v>21</v>
      </c>
      <c r="BT125" s="77" t="s">
        <v>54</v>
      </c>
      <c r="BU125" s="124">
        <v>2.61</v>
      </c>
      <c r="BW125" s="106" t="s">
        <v>26</v>
      </c>
      <c r="BX125" s="62" t="s">
        <v>27</v>
      </c>
      <c r="BY125" s="70">
        <f t="shared" si="64"/>
        <v>11.073292193381333</v>
      </c>
      <c r="BZ125" s="70">
        <f t="shared" si="61"/>
        <v>11.073292193381333</v>
      </c>
      <c r="CA125" s="102" t="s">
        <v>57</v>
      </c>
      <c r="CB125" s="102" t="s">
        <v>566</v>
      </c>
      <c r="CC125" s="59">
        <v>18</v>
      </c>
      <c r="CD125" s="59">
        <v>18</v>
      </c>
      <c r="CE125" s="125"/>
      <c r="CF125" s="78" t="s">
        <v>1584</v>
      </c>
      <c r="CG125" s="67">
        <v>22.3</v>
      </c>
      <c r="CH125" s="59" t="s">
        <v>21</v>
      </c>
      <c r="CI125" s="67">
        <v>2.27</v>
      </c>
      <c r="CK125" s="59">
        <f t="shared" si="65"/>
        <v>9.6307943597607757</v>
      </c>
      <c r="CL125" s="59">
        <f t="shared" si="60"/>
        <v>9.6307943597607757</v>
      </c>
      <c r="CM125" s="122">
        <v>18</v>
      </c>
      <c r="CN125" s="122">
        <v>18</v>
      </c>
      <c r="CP125" s="67">
        <f t="shared" si="46"/>
        <v>-0.43364556347082273</v>
      </c>
      <c r="CQ125" s="67">
        <f t="shared" si="47"/>
        <v>0.97777777777777775</v>
      </c>
      <c r="CR125" s="67">
        <f t="shared" si="59"/>
        <v>-0.4240089953936933</v>
      </c>
      <c r="CS125" s="67">
        <f t="shared" si="49"/>
        <v>0.11360810594687179</v>
      </c>
      <c r="CT125" s="59">
        <v>0</v>
      </c>
      <c r="CU125" s="59">
        <v>0</v>
      </c>
      <c r="CV125" s="59" t="s">
        <v>1782</v>
      </c>
      <c r="CW125" s="59">
        <v>0</v>
      </c>
      <c r="CX125" s="59">
        <v>0</v>
      </c>
      <c r="CY125" s="102">
        <v>1</v>
      </c>
      <c r="CZ125" s="102">
        <v>0</v>
      </c>
      <c r="DA125" s="102">
        <v>0</v>
      </c>
      <c r="DB125" s="102">
        <v>0</v>
      </c>
      <c r="DC125" s="102">
        <v>0</v>
      </c>
      <c r="DD125" s="59">
        <v>0</v>
      </c>
      <c r="DE125" s="60">
        <v>0</v>
      </c>
      <c r="DF125" s="60">
        <v>0</v>
      </c>
      <c r="DG125" s="60">
        <v>0</v>
      </c>
      <c r="DH125" s="60">
        <v>0</v>
      </c>
      <c r="DI125" s="60">
        <v>0</v>
      </c>
      <c r="DJ125" s="60">
        <v>0</v>
      </c>
      <c r="DK125" s="60">
        <v>0</v>
      </c>
      <c r="DL125" s="60">
        <v>0</v>
      </c>
      <c r="DM125" s="60">
        <v>0</v>
      </c>
      <c r="DN125" s="60">
        <v>0</v>
      </c>
      <c r="DO125" s="59">
        <v>0</v>
      </c>
      <c r="DP125" s="59">
        <v>0</v>
      </c>
      <c r="DQ125" s="59">
        <v>0</v>
      </c>
      <c r="DR125" s="59">
        <v>0</v>
      </c>
      <c r="DS125" s="59">
        <v>0</v>
      </c>
      <c r="DT125" s="59">
        <v>0</v>
      </c>
      <c r="DU125" s="59">
        <v>0</v>
      </c>
      <c r="DV125" s="59">
        <v>0</v>
      </c>
      <c r="DW125" s="59">
        <v>0</v>
      </c>
      <c r="DX125" s="59">
        <v>0</v>
      </c>
      <c r="DY125" s="59">
        <v>0</v>
      </c>
      <c r="DZ125" s="59">
        <v>0</v>
      </c>
      <c r="EA125" s="59">
        <v>0</v>
      </c>
      <c r="EB125" s="60">
        <v>2</v>
      </c>
      <c r="EC125" s="59">
        <v>0</v>
      </c>
      <c r="ED125" s="59">
        <v>0</v>
      </c>
      <c r="EE125" s="59">
        <v>0</v>
      </c>
      <c r="EF125" s="59">
        <v>0</v>
      </c>
      <c r="EG125" s="59">
        <v>0</v>
      </c>
      <c r="EH125" s="59">
        <v>0</v>
      </c>
      <c r="EI125" s="59">
        <v>0</v>
      </c>
      <c r="EJ125" s="59">
        <v>0</v>
      </c>
      <c r="EK125" s="59">
        <v>0</v>
      </c>
      <c r="EL125" s="59">
        <v>0</v>
      </c>
      <c r="EM125" s="77">
        <v>2</v>
      </c>
      <c r="EN125" s="59">
        <v>0</v>
      </c>
      <c r="EO125" s="77">
        <v>2</v>
      </c>
      <c r="EP125" s="59">
        <v>3</v>
      </c>
      <c r="EQ125" s="59">
        <v>6</v>
      </c>
    </row>
    <row r="126" spans="1:147" ht="15" customHeight="1" x14ac:dyDescent="0.25">
      <c r="A126" s="501" t="s">
        <v>2527</v>
      </c>
      <c r="B126" s="59">
        <v>36</v>
      </c>
      <c r="C126" s="123" t="s">
        <v>155</v>
      </c>
      <c r="D126" s="99">
        <v>2008</v>
      </c>
      <c r="E126" s="67" t="s">
        <v>156</v>
      </c>
      <c r="F126" s="67" t="s">
        <v>157</v>
      </c>
      <c r="G126" s="59">
        <v>56</v>
      </c>
      <c r="H126" s="59" t="s">
        <v>158</v>
      </c>
      <c r="I126" s="63" t="s">
        <v>50</v>
      </c>
      <c r="J126" s="59">
        <v>0</v>
      </c>
      <c r="K126" s="59" t="s">
        <v>3</v>
      </c>
      <c r="L126" s="59" t="s">
        <v>89</v>
      </c>
      <c r="M126" s="172" t="s">
        <v>1960</v>
      </c>
      <c r="N126" s="59">
        <v>4.4000000000000004</v>
      </c>
      <c r="O126" s="59">
        <f t="shared" si="55"/>
        <v>0.64345267648618742</v>
      </c>
      <c r="P126" s="59" t="s">
        <v>557</v>
      </c>
      <c r="R126" s="59">
        <v>1</v>
      </c>
      <c r="S126" s="59">
        <v>16</v>
      </c>
      <c r="T126" s="59">
        <v>1</v>
      </c>
      <c r="U126" s="91"/>
      <c r="V126" s="59" t="s">
        <v>1143</v>
      </c>
      <c r="X126" s="91" t="s">
        <v>698</v>
      </c>
      <c r="Y126" s="105"/>
      <c r="Z126" s="67" t="s">
        <v>162</v>
      </c>
      <c r="AA126" s="59" t="s">
        <v>1150</v>
      </c>
      <c r="AB126" s="102" t="s">
        <v>564</v>
      </c>
      <c r="AC126" s="65" t="s">
        <v>1148</v>
      </c>
      <c r="AD126" s="65" t="s">
        <v>1149</v>
      </c>
      <c r="AE126" s="65" t="s">
        <v>565</v>
      </c>
      <c r="AF126" s="65" t="s">
        <v>29</v>
      </c>
      <c r="AG126" s="65" t="s">
        <v>29</v>
      </c>
      <c r="AH126" s="65" t="s">
        <v>29</v>
      </c>
      <c r="AI126" s="60" t="s">
        <v>29</v>
      </c>
      <c r="AJ126" s="59" t="s">
        <v>29</v>
      </c>
      <c r="AK126" s="59" t="s">
        <v>29</v>
      </c>
      <c r="AL126" s="60" t="s">
        <v>29</v>
      </c>
      <c r="AM126" s="60" t="s">
        <v>29</v>
      </c>
      <c r="AN126" s="67" t="s">
        <v>28</v>
      </c>
      <c r="AO126" s="59" t="s">
        <v>28</v>
      </c>
      <c r="AQ126" s="59" t="s">
        <v>90</v>
      </c>
      <c r="AR126" s="67" t="s">
        <v>91</v>
      </c>
      <c r="AS126" s="67" t="s">
        <v>159</v>
      </c>
      <c r="AT126" s="172" t="s">
        <v>2419</v>
      </c>
      <c r="AU126" s="11">
        <v>-35</v>
      </c>
      <c r="AV126" s="11">
        <v>148</v>
      </c>
      <c r="AX126" s="277">
        <v>14.1</v>
      </c>
      <c r="AY126" s="278">
        <v>806</v>
      </c>
      <c r="AZ126" s="455">
        <f t="shared" si="56"/>
        <v>2.9063350418050908</v>
      </c>
      <c r="BA126" s="515" t="s">
        <v>160</v>
      </c>
      <c r="BB126" s="66" t="s">
        <v>2334</v>
      </c>
      <c r="BH126" s="67" t="s">
        <v>563</v>
      </c>
      <c r="BI126" s="67" t="s">
        <v>560</v>
      </c>
      <c r="BJ126" s="67" t="s">
        <v>12</v>
      </c>
      <c r="BK126" s="67" t="s">
        <v>1672</v>
      </c>
      <c r="BO126" s="59" t="s">
        <v>1669</v>
      </c>
      <c r="BP126" s="67" t="s">
        <v>51</v>
      </c>
      <c r="BQ126" s="71" t="s">
        <v>15</v>
      </c>
      <c r="BR126" s="67">
        <v>7.9</v>
      </c>
      <c r="BS126" s="102" t="s">
        <v>21</v>
      </c>
      <c r="BT126" s="77" t="s">
        <v>54</v>
      </c>
      <c r="BU126" s="124">
        <v>1.43</v>
      </c>
      <c r="BW126" s="106" t="s">
        <v>26</v>
      </c>
      <c r="BX126" s="62" t="s">
        <v>27</v>
      </c>
      <c r="BY126" s="70">
        <f t="shared" si="64"/>
        <v>5.72</v>
      </c>
      <c r="BZ126" s="70">
        <f t="shared" si="61"/>
        <v>5.72</v>
      </c>
      <c r="CA126" s="102" t="s">
        <v>57</v>
      </c>
      <c r="CB126" s="102" t="s">
        <v>568</v>
      </c>
      <c r="CC126" s="59">
        <v>16</v>
      </c>
      <c r="CD126" s="59">
        <v>16</v>
      </c>
      <c r="CE126" s="125"/>
      <c r="CF126" s="78" t="s">
        <v>1584</v>
      </c>
      <c r="CG126" s="67">
        <v>12.8</v>
      </c>
      <c r="CH126" s="59" t="s">
        <v>21</v>
      </c>
      <c r="CI126" s="67">
        <v>1.71</v>
      </c>
      <c r="CK126" s="59">
        <f t="shared" si="65"/>
        <v>6.84</v>
      </c>
      <c r="CL126" s="59">
        <f t="shared" si="60"/>
        <v>6.84</v>
      </c>
      <c r="CM126" s="122">
        <v>16</v>
      </c>
      <c r="CN126" s="122">
        <v>16</v>
      </c>
      <c r="CP126" s="67">
        <f t="shared" si="46"/>
        <v>-0.7771710027779376</v>
      </c>
      <c r="CQ126" s="67">
        <f t="shared" si="47"/>
        <v>0.97478991596638653</v>
      </c>
      <c r="CR126" s="67">
        <f t="shared" si="59"/>
        <v>-0.75757845648941813</v>
      </c>
      <c r="CS126" s="67">
        <f t="shared" si="49"/>
        <v>0.1339675799646389</v>
      </c>
      <c r="CT126" s="59">
        <v>0</v>
      </c>
      <c r="CU126" s="59">
        <v>0</v>
      </c>
      <c r="CV126" s="59" t="s">
        <v>1782</v>
      </c>
      <c r="CW126" s="59">
        <v>0</v>
      </c>
      <c r="CX126" s="59">
        <v>0</v>
      </c>
      <c r="CY126" s="102">
        <v>1</v>
      </c>
      <c r="CZ126" s="102">
        <v>0</v>
      </c>
      <c r="DA126" s="102">
        <v>0</v>
      </c>
      <c r="DB126" s="102">
        <v>0</v>
      </c>
      <c r="DC126" s="102">
        <v>0</v>
      </c>
      <c r="DD126" s="59">
        <v>0</v>
      </c>
      <c r="DE126" s="60">
        <v>0</v>
      </c>
      <c r="DF126" s="60">
        <v>0</v>
      </c>
      <c r="DG126" s="60">
        <v>0</v>
      </c>
      <c r="DH126" s="60">
        <v>0</v>
      </c>
      <c r="DI126" s="60">
        <v>0</v>
      </c>
      <c r="DJ126" s="60">
        <v>0</v>
      </c>
      <c r="DK126" s="60">
        <v>0</v>
      </c>
      <c r="DL126" s="60">
        <v>0</v>
      </c>
      <c r="DM126" s="60">
        <v>0</v>
      </c>
      <c r="DN126" s="60">
        <v>0</v>
      </c>
      <c r="DO126" s="59">
        <v>0</v>
      </c>
      <c r="DP126" s="59">
        <v>0</v>
      </c>
      <c r="DQ126" s="59">
        <v>0</v>
      </c>
      <c r="DR126" s="59">
        <v>0</v>
      </c>
      <c r="DS126" s="59">
        <v>0</v>
      </c>
      <c r="DT126" s="59">
        <v>0</v>
      </c>
      <c r="DU126" s="59">
        <v>0</v>
      </c>
      <c r="DV126" s="59">
        <v>0</v>
      </c>
      <c r="DW126" s="59">
        <v>0</v>
      </c>
      <c r="DX126" s="59">
        <v>0</v>
      </c>
      <c r="DY126" s="59">
        <v>0</v>
      </c>
      <c r="DZ126" s="59">
        <v>0</v>
      </c>
      <c r="EA126" s="59">
        <v>0</v>
      </c>
      <c r="EB126" s="60">
        <v>2</v>
      </c>
      <c r="EC126" s="59">
        <v>0</v>
      </c>
      <c r="ED126" s="59">
        <v>0</v>
      </c>
      <c r="EE126" s="59">
        <v>0</v>
      </c>
      <c r="EF126" s="59">
        <v>0</v>
      </c>
      <c r="EG126" s="59">
        <v>0</v>
      </c>
      <c r="EH126" s="59">
        <v>0</v>
      </c>
      <c r="EI126" s="59">
        <v>0</v>
      </c>
      <c r="EJ126" s="59">
        <v>0</v>
      </c>
      <c r="EK126" s="59">
        <v>0</v>
      </c>
      <c r="EL126" s="59">
        <v>0</v>
      </c>
      <c r="EM126" s="77">
        <v>2</v>
      </c>
      <c r="EN126" s="59">
        <v>0</v>
      </c>
      <c r="EO126" s="77">
        <v>2</v>
      </c>
      <c r="EP126" s="59">
        <v>3</v>
      </c>
      <c r="EQ126" s="59">
        <v>6</v>
      </c>
    </row>
    <row r="127" spans="1:147" ht="15" customHeight="1" x14ac:dyDescent="0.25">
      <c r="A127" s="501" t="s">
        <v>2527</v>
      </c>
      <c r="B127" s="59">
        <v>37</v>
      </c>
      <c r="C127" s="123" t="s">
        <v>155</v>
      </c>
      <c r="D127" s="99">
        <v>2008</v>
      </c>
      <c r="E127" s="67" t="s">
        <v>156</v>
      </c>
      <c r="F127" s="67" t="s">
        <v>157</v>
      </c>
      <c r="G127" s="59">
        <v>56</v>
      </c>
      <c r="H127" s="59" t="s">
        <v>158</v>
      </c>
      <c r="I127" s="63" t="s">
        <v>50</v>
      </c>
      <c r="J127" s="59">
        <v>0</v>
      </c>
      <c r="K127" s="59" t="s">
        <v>3</v>
      </c>
      <c r="L127" s="59" t="s">
        <v>89</v>
      </c>
      <c r="M127" s="59" t="s">
        <v>1964</v>
      </c>
      <c r="N127" s="59">
        <v>4.2</v>
      </c>
      <c r="O127" s="59">
        <f t="shared" si="55"/>
        <v>0.62324929039790045</v>
      </c>
      <c r="P127" s="59" t="s">
        <v>557</v>
      </c>
      <c r="R127" s="59">
        <v>1</v>
      </c>
      <c r="S127" s="59">
        <v>21</v>
      </c>
      <c r="T127" s="59">
        <v>1</v>
      </c>
      <c r="U127" s="91"/>
      <c r="V127" s="59" t="s">
        <v>1144</v>
      </c>
      <c r="X127" s="91" t="s">
        <v>698</v>
      </c>
      <c r="Y127" s="105"/>
      <c r="Z127" s="67" t="s">
        <v>162</v>
      </c>
      <c r="AA127" s="59" t="s">
        <v>1150</v>
      </c>
      <c r="AB127" s="102" t="s">
        <v>564</v>
      </c>
      <c r="AC127" s="65" t="s">
        <v>1148</v>
      </c>
      <c r="AD127" s="65" t="s">
        <v>1149</v>
      </c>
      <c r="AE127" s="65" t="s">
        <v>565</v>
      </c>
      <c r="AF127" s="65" t="s">
        <v>29</v>
      </c>
      <c r="AG127" s="65" t="s">
        <v>29</v>
      </c>
      <c r="AH127" s="65" t="s">
        <v>29</v>
      </c>
      <c r="AI127" s="60" t="s">
        <v>29</v>
      </c>
      <c r="AJ127" s="59" t="s">
        <v>29</v>
      </c>
      <c r="AK127" s="59" t="s">
        <v>29</v>
      </c>
      <c r="AL127" s="60" t="s">
        <v>29</v>
      </c>
      <c r="AM127" s="60" t="s">
        <v>29</v>
      </c>
      <c r="AN127" s="67" t="s">
        <v>28</v>
      </c>
      <c r="AO127" s="59" t="s">
        <v>28</v>
      </c>
      <c r="AQ127" s="59" t="s">
        <v>90</v>
      </c>
      <c r="AR127" s="67" t="s">
        <v>91</v>
      </c>
      <c r="AS127" s="67" t="s">
        <v>159</v>
      </c>
      <c r="AT127" s="172" t="s">
        <v>2420</v>
      </c>
      <c r="AU127" s="11">
        <v>-35</v>
      </c>
      <c r="AV127" s="11">
        <v>148</v>
      </c>
      <c r="AX127" s="277">
        <v>14.1</v>
      </c>
      <c r="AY127" s="278">
        <v>806</v>
      </c>
      <c r="AZ127" s="455">
        <f t="shared" si="56"/>
        <v>2.9063350418050908</v>
      </c>
      <c r="BA127" s="515" t="s">
        <v>160</v>
      </c>
      <c r="BB127" s="66" t="s">
        <v>2335</v>
      </c>
      <c r="BH127" s="67" t="s">
        <v>563</v>
      </c>
      <c r="BI127" s="67" t="s">
        <v>561</v>
      </c>
      <c r="BJ127" s="67" t="s">
        <v>12</v>
      </c>
      <c r="BK127" s="67" t="s">
        <v>1672</v>
      </c>
      <c r="BO127" s="59" t="s">
        <v>1669</v>
      </c>
      <c r="BP127" s="67" t="s">
        <v>51</v>
      </c>
      <c r="BQ127" s="71" t="s">
        <v>15</v>
      </c>
      <c r="BR127" s="67">
        <v>7.1</v>
      </c>
      <c r="BS127" s="102" t="s">
        <v>21</v>
      </c>
      <c r="BT127" s="77" t="s">
        <v>54</v>
      </c>
      <c r="BU127" s="124">
        <v>0.92</v>
      </c>
      <c r="BW127" s="106" t="s">
        <v>26</v>
      </c>
      <c r="BX127" s="62" t="s">
        <v>27</v>
      </c>
      <c r="BY127" s="70">
        <f t="shared" si="64"/>
        <v>4.2159696393593729</v>
      </c>
      <c r="BZ127" s="70">
        <f t="shared" si="61"/>
        <v>4.2159696393593729</v>
      </c>
      <c r="CA127" s="102" t="s">
        <v>57</v>
      </c>
      <c r="CB127" s="102" t="s">
        <v>567</v>
      </c>
      <c r="CC127" s="59">
        <v>21</v>
      </c>
      <c r="CD127" s="59">
        <v>21</v>
      </c>
      <c r="CE127" s="125"/>
      <c r="CF127" s="78" t="s">
        <v>1584</v>
      </c>
      <c r="CG127" s="67">
        <v>9.6999999999999993</v>
      </c>
      <c r="CH127" s="59" t="s">
        <v>21</v>
      </c>
      <c r="CI127" s="67">
        <v>1.05</v>
      </c>
      <c r="CK127" s="59">
        <f t="shared" si="65"/>
        <v>4.8117044797036321</v>
      </c>
      <c r="CL127" s="59">
        <f t="shared" si="60"/>
        <v>4.8117044797036321</v>
      </c>
      <c r="CM127" s="122">
        <v>21</v>
      </c>
      <c r="CN127" s="122">
        <v>21</v>
      </c>
      <c r="CP127" s="67">
        <f t="shared" si="46"/>
        <v>-0.57475653860103537</v>
      </c>
      <c r="CQ127" s="67">
        <f t="shared" si="47"/>
        <v>0.98113207547169812</v>
      </c>
      <c r="CR127" s="67">
        <f t="shared" si="59"/>
        <v>-0.56391207560856305</v>
      </c>
      <c r="CS127" s="67">
        <f t="shared" si="49"/>
        <v>9.902377177401378E-2</v>
      </c>
      <c r="CT127" s="59">
        <v>0</v>
      </c>
      <c r="CU127" s="59">
        <v>0</v>
      </c>
      <c r="CV127" s="59" t="s">
        <v>1782</v>
      </c>
      <c r="CW127" s="59">
        <v>0</v>
      </c>
      <c r="CX127" s="59">
        <v>0</v>
      </c>
      <c r="CY127" s="102">
        <v>1</v>
      </c>
      <c r="CZ127" s="102">
        <v>0</v>
      </c>
      <c r="DA127" s="102">
        <v>0</v>
      </c>
      <c r="DB127" s="102">
        <v>0</v>
      </c>
      <c r="DC127" s="102">
        <v>0</v>
      </c>
      <c r="DD127" s="59">
        <v>0</v>
      </c>
      <c r="DE127" s="60">
        <v>0</v>
      </c>
      <c r="DF127" s="60">
        <v>0</v>
      </c>
      <c r="DG127" s="60">
        <v>0</v>
      </c>
      <c r="DH127" s="60">
        <v>0</v>
      </c>
      <c r="DI127" s="60">
        <v>0</v>
      </c>
      <c r="DJ127" s="60">
        <v>0</v>
      </c>
      <c r="DK127" s="60">
        <v>0</v>
      </c>
      <c r="DL127" s="60">
        <v>0</v>
      </c>
      <c r="DM127" s="60">
        <v>0</v>
      </c>
      <c r="DN127" s="60">
        <v>0</v>
      </c>
      <c r="DO127" s="59">
        <v>0</v>
      </c>
      <c r="DP127" s="59">
        <v>0</v>
      </c>
      <c r="DQ127" s="59">
        <v>0</v>
      </c>
      <c r="DR127" s="59">
        <v>0</v>
      </c>
      <c r="DS127" s="59">
        <v>0</v>
      </c>
      <c r="DT127" s="59">
        <v>0</v>
      </c>
      <c r="DU127" s="59">
        <v>0</v>
      </c>
      <c r="DV127" s="59">
        <v>0</v>
      </c>
      <c r="DW127" s="59">
        <v>0</v>
      </c>
      <c r="DX127" s="59">
        <v>0</v>
      </c>
      <c r="DY127" s="59">
        <v>0</v>
      </c>
      <c r="DZ127" s="59">
        <v>0</v>
      </c>
      <c r="EA127" s="59">
        <v>0</v>
      </c>
      <c r="EB127" s="60">
        <v>2</v>
      </c>
      <c r="EC127" s="59">
        <v>0</v>
      </c>
      <c r="ED127" s="59">
        <v>0</v>
      </c>
      <c r="EE127" s="59">
        <v>0</v>
      </c>
      <c r="EF127" s="59">
        <v>0</v>
      </c>
      <c r="EG127" s="59">
        <v>0</v>
      </c>
      <c r="EH127" s="59">
        <v>0</v>
      </c>
      <c r="EI127" s="59">
        <v>0</v>
      </c>
      <c r="EJ127" s="59">
        <v>0</v>
      </c>
      <c r="EK127" s="59">
        <v>0</v>
      </c>
      <c r="EL127" s="59">
        <v>0</v>
      </c>
      <c r="EM127" s="77">
        <v>2</v>
      </c>
      <c r="EN127" s="59">
        <v>0</v>
      </c>
      <c r="EO127" s="77">
        <v>2</v>
      </c>
      <c r="EP127" s="59">
        <v>3</v>
      </c>
      <c r="EQ127" s="59">
        <v>6</v>
      </c>
    </row>
    <row r="128" spans="1:147" ht="15" customHeight="1" x14ac:dyDescent="0.25">
      <c r="A128" s="501" t="s">
        <v>2527</v>
      </c>
      <c r="B128" s="59">
        <v>38</v>
      </c>
      <c r="C128" s="123" t="s">
        <v>155</v>
      </c>
      <c r="D128" s="99">
        <v>2008</v>
      </c>
      <c r="E128" s="67" t="s">
        <v>156</v>
      </c>
      <c r="F128" s="67" t="s">
        <v>157</v>
      </c>
      <c r="G128" s="59">
        <v>56</v>
      </c>
      <c r="H128" s="59" t="s">
        <v>158</v>
      </c>
      <c r="I128" s="63" t="s">
        <v>50</v>
      </c>
      <c r="J128" s="59">
        <v>0</v>
      </c>
      <c r="K128" s="59" t="s">
        <v>3</v>
      </c>
      <c r="L128" s="59" t="s">
        <v>89</v>
      </c>
      <c r="M128" s="59" t="s">
        <v>1968</v>
      </c>
      <c r="N128" s="59">
        <v>5.8</v>
      </c>
      <c r="O128" s="59">
        <f t="shared" si="55"/>
        <v>0.76342799356293722</v>
      </c>
      <c r="P128" s="59" t="s">
        <v>557</v>
      </c>
      <c r="R128" s="59">
        <v>1</v>
      </c>
      <c r="S128" s="59">
        <v>4</v>
      </c>
      <c r="T128" s="59">
        <v>1</v>
      </c>
      <c r="U128" s="91"/>
      <c r="V128" s="59" t="s">
        <v>1145</v>
      </c>
      <c r="X128" s="91" t="s">
        <v>698</v>
      </c>
      <c r="Y128" s="105"/>
      <c r="Z128" s="67" t="s">
        <v>162</v>
      </c>
      <c r="AA128" s="59" t="s">
        <v>1150</v>
      </c>
      <c r="AB128" s="102" t="s">
        <v>564</v>
      </c>
      <c r="AC128" s="65" t="s">
        <v>1148</v>
      </c>
      <c r="AD128" s="65" t="s">
        <v>1149</v>
      </c>
      <c r="AE128" s="65" t="s">
        <v>565</v>
      </c>
      <c r="AF128" s="65" t="s">
        <v>29</v>
      </c>
      <c r="AG128" s="65" t="s">
        <v>29</v>
      </c>
      <c r="AH128" s="65" t="s">
        <v>29</v>
      </c>
      <c r="AI128" s="60" t="s">
        <v>29</v>
      </c>
      <c r="AJ128" s="59" t="s">
        <v>29</v>
      </c>
      <c r="AK128" s="59" t="s">
        <v>29</v>
      </c>
      <c r="AL128" s="60" t="s">
        <v>29</v>
      </c>
      <c r="AM128" s="60" t="s">
        <v>29</v>
      </c>
      <c r="AN128" s="67" t="s">
        <v>28</v>
      </c>
      <c r="AO128" s="59" t="s">
        <v>28</v>
      </c>
      <c r="AQ128" s="59" t="s">
        <v>90</v>
      </c>
      <c r="AR128" s="67" t="s">
        <v>91</v>
      </c>
      <c r="AS128" s="67" t="s">
        <v>159</v>
      </c>
      <c r="AT128" s="172" t="s">
        <v>2421</v>
      </c>
      <c r="AU128" s="11">
        <v>-35</v>
      </c>
      <c r="AV128" s="11">
        <v>148</v>
      </c>
      <c r="AX128" s="277">
        <v>14.1</v>
      </c>
      <c r="AY128" s="278">
        <v>806</v>
      </c>
      <c r="AZ128" s="455">
        <f t="shared" si="56"/>
        <v>2.9063350418050908</v>
      </c>
      <c r="BA128" s="515" t="s">
        <v>160</v>
      </c>
      <c r="BB128" s="151" t="s">
        <v>2336</v>
      </c>
      <c r="BH128" s="67" t="s">
        <v>563</v>
      </c>
      <c r="BI128" s="67" t="s">
        <v>562</v>
      </c>
      <c r="BJ128" s="67" t="s">
        <v>12</v>
      </c>
      <c r="BK128" s="67" t="s">
        <v>1672</v>
      </c>
      <c r="BO128" s="59" t="s">
        <v>1669</v>
      </c>
      <c r="BP128" s="67" t="s">
        <v>51</v>
      </c>
      <c r="BQ128" s="71" t="s">
        <v>15</v>
      </c>
      <c r="BR128" s="67">
        <v>14</v>
      </c>
      <c r="BS128" s="102" t="s">
        <v>21</v>
      </c>
      <c r="BT128" s="77" t="s">
        <v>54</v>
      </c>
      <c r="BU128" s="124">
        <v>4.32</v>
      </c>
      <c r="BW128" s="106" t="s">
        <v>26</v>
      </c>
      <c r="BX128" s="62" t="s">
        <v>27</v>
      </c>
      <c r="BY128" s="70">
        <f t="shared" si="64"/>
        <v>8.64</v>
      </c>
      <c r="BZ128" s="70">
        <f t="shared" si="61"/>
        <v>8.64</v>
      </c>
      <c r="CA128" s="102" t="s">
        <v>57</v>
      </c>
      <c r="CB128" s="102" t="s">
        <v>569</v>
      </c>
      <c r="CC128" s="59">
        <v>4</v>
      </c>
      <c r="CD128" s="59">
        <v>4</v>
      </c>
      <c r="CE128" s="125"/>
      <c r="CF128" s="78" t="s">
        <v>1584</v>
      </c>
      <c r="CG128" s="67">
        <v>19.5</v>
      </c>
      <c r="CH128" s="59" t="s">
        <v>21</v>
      </c>
      <c r="CI128" s="67">
        <v>1.66</v>
      </c>
      <c r="CK128" s="59">
        <f t="shared" si="65"/>
        <v>3.32</v>
      </c>
      <c r="CL128" s="59">
        <f t="shared" si="60"/>
        <v>3.32</v>
      </c>
      <c r="CM128" s="122">
        <v>4</v>
      </c>
      <c r="CN128" s="122">
        <v>4</v>
      </c>
      <c r="CP128" s="67">
        <f t="shared" si="46"/>
        <v>-0.84034618837320918</v>
      </c>
      <c r="CQ128" s="67">
        <f t="shared" si="47"/>
        <v>0.86956521739130432</v>
      </c>
      <c r="CR128" s="67">
        <f t="shared" si="59"/>
        <v>-0.73073581597670356</v>
      </c>
      <c r="CS128" s="67">
        <f t="shared" si="49"/>
        <v>0.53337342704694612</v>
      </c>
      <c r="CT128" s="59">
        <v>0</v>
      </c>
      <c r="CU128" s="59">
        <v>0</v>
      </c>
      <c r="CV128" s="59" t="s">
        <v>1782</v>
      </c>
      <c r="CW128" s="59">
        <v>0</v>
      </c>
      <c r="CX128" s="59">
        <v>0</v>
      </c>
      <c r="CY128" s="102">
        <v>1</v>
      </c>
      <c r="CZ128" s="102">
        <v>0</v>
      </c>
      <c r="DA128" s="102">
        <v>0</v>
      </c>
      <c r="DB128" s="102">
        <v>0</v>
      </c>
      <c r="DC128" s="102">
        <v>0</v>
      </c>
      <c r="DD128" s="59">
        <v>0</v>
      </c>
      <c r="DE128" s="60">
        <v>0</v>
      </c>
      <c r="DF128" s="60">
        <v>0</v>
      </c>
      <c r="DG128" s="60">
        <v>0</v>
      </c>
      <c r="DH128" s="60">
        <v>0</v>
      </c>
      <c r="DI128" s="60">
        <v>0</v>
      </c>
      <c r="DJ128" s="60">
        <v>0</v>
      </c>
      <c r="DK128" s="60">
        <v>0</v>
      </c>
      <c r="DL128" s="60">
        <v>0</v>
      </c>
      <c r="DM128" s="60">
        <v>0</v>
      </c>
      <c r="DN128" s="60">
        <v>0</v>
      </c>
      <c r="DO128" s="59">
        <v>0</v>
      </c>
      <c r="DP128" s="59">
        <v>0</v>
      </c>
      <c r="DQ128" s="59">
        <v>0</v>
      </c>
      <c r="DR128" s="59">
        <v>0</v>
      </c>
      <c r="DS128" s="59">
        <v>0</v>
      </c>
      <c r="DT128" s="59">
        <v>0</v>
      </c>
      <c r="DU128" s="59">
        <v>0</v>
      </c>
      <c r="DV128" s="59">
        <v>0</v>
      </c>
      <c r="DW128" s="59">
        <v>0</v>
      </c>
      <c r="DX128" s="59">
        <v>0</v>
      </c>
      <c r="DY128" s="59">
        <v>0</v>
      </c>
      <c r="DZ128" s="59">
        <v>0</v>
      </c>
      <c r="EA128" s="59">
        <v>0</v>
      </c>
      <c r="EB128" s="60">
        <v>2</v>
      </c>
      <c r="EC128" s="59">
        <v>0</v>
      </c>
      <c r="ED128" s="59">
        <v>0</v>
      </c>
      <c r="EE128" s="59">
        <v>0</v>
      </c>
      <c r="EF128" s="59">
        <v>0</v>
      </c>
      <c r="EG128" s="59">
        <v>0</v>
      </c>
      <c r="EH128" s="59">
        <v>0</v>
      </c>
      <c r="EI128" s="59">
        <v>0</v>
      </c>
      <c r="EJ128" s="59">
        <v>0</v>
      </c>
      <c r="EK128" s="59">
        <v>0</v>
      </c>
      <c r="EL128" s="59">
        <v>0</v>
      </c>
      <c r="EM128" s="77">
        <v>2</v>
      </c>
      <c r="EN128" s="59">
        <v>0</v>
      </c>
      <c r="EO128" s="77">
        <v>2</v>
      </c>
      <c r="EP128" s="59">
        <v>3</v>
      </c>
      <c r="EQ128" s="59">
        <v>6</v>
      </c>
    </row>
    <row r="129" spans="1:147" ht="15" customHeight="1" x14ac:dyDescent="0.25">
      <c r="A129" s="500" t="s">
        <v>2528</v>
      </c>
      <c r="B129" s="37">
        <v>1</v>
      </c>
      <c r="C129" s="89" t="s">
        <v>163</v>
      </c>
      <c r="D129" s="126">
        <v>1999</v>
      </c>
      <c r="E129" s="101" t="s">
        <v>164</v>
      </c>
      <c r="F129" s="39" t="s">
        <v>837</v>
      </c>
      <c r="G129" s="37">
        <v>24</v>
      </c>
      <c r="H129" s="37" t="s">
        <v>838</v>
      </c>
      <c r="I129" s="63" t="s">
        <v>2258</v>
      </c>
      <c r="J129" s="59">
        <v>3</v>
      </c>
      <c r="K129" s="37" t="s">
        <v>3</v>
      </c>
      <c r="L129" s="112" t="s">
        <v>77</v>
      </c>
      <c r="M129" s="37" t="s">
        <v>571</v>
      </c>
      <c r="N129" s="37" t="s">
        <v>29</v>
      </c>
      <c r="O129" s="37" t="s">
        <v>29</v>
      </c>
      <c r="P129" s="37">
        <v>1993</v>
      </c>
      <c r="Q129" s="58"/>
      <c r="R129" s="37">
        <v>1</v>
      </c>
      <c r="S129" s="37">
        <v>5</v>
      </c>
      <c r="T129" s="59">
        <v>1</v>
      </c>
      <c r="U129" s="37">
        <v>8</v>
      </c>
      <c r="V129" s="37" t="s">
        <v>1954</v>
      </c>
      <c r="W129" s="37"/>
      <c r="X129" s="102" t="s">
        <v>1540</v>
      </c>
      <c r="Y129" s="58"/>
      <c r="Z129" s="58" t="s">
        <v>829</v>
      </c>
      <c r="AA129" s="37" t="s">
        <v>29</v>
      </c>
      <c r="AB129" s="59" t="s">
        <v>29</v>
      </c>
      <c r="AC129" s="59" t="s">
        <v>112</v>
      </c>
      <c r="AD129" s="37">
        <v>0</v>
      </c>
      <c r="AE129" s="59" t="s">
        <v>29</v>
      </c>
      <c r="AF129" s="59" t="s">
        <v>29</v>
      </c>
      <c r="AG129" s="59" t="s">
        <v>29</v>
      </c>
      <c r="AH129" s="59" t="s">
        <v>29</v>
      </c>
      <c r="AI129" s="60" t="s">
        <v>29</v>
      </c>
      <c r="AJ129" s="59" t="s">
        <v>29</v>
      </c>
      <c r="AK129" s="59" t="s">
        <v>29</v>
      </c>
      <c r="AL129" s="60" t="s">
        <v>29</v>
      </c>
      <c r="AM129" s="60" t="s">
        <v>29</v>
      </c>
      <c r="AN129" s="39" t="s">
        <v>28</v>
      </c>
      <c r="AO129" s="37" t="s">
        <v>28</v>
      </c>
      <c r="AP129" s="58"/>
      <c r="AQ129" s="37" t="s">
        <v>90</v>
      </c>
      <c r="AR129" s="39" t="s">
        <v>840</v>
      </c>
      <c r="AS129" s="39" t="s">
        <v>841</v>
      </c>
      <c r="AT129" s="172" t="s">
        <v>2422</v>
      </c>
      <c r="AU129" s="11">
        <v>-36.5</v>
      </c>
      <c r="AV129" s="11">
        <v>146</v>
      </c>
      <c r="AX129" s="277">
        <v>15.033333333333333</v>
      </c>
      <c r="AY129" s="278">
        <v>732</v>
      </c>
      <c r="AZ129" s="455">
        <f t="shared" si="56"/>
        <v>2.8645110810583918</v>
      </c>
      <c r="BA129" s="523" t="s">
        <v>82</v>
      </c>
      <c r="BB129" s="66" t="s">
        <v>1166</v>
      </c>
      <c r="BF129" s="58"/>
      <c r="BG129" s="58"/>
      <c r="BH129" s="58"/>
      <c r="BI129" s="58" t="s">
        <v>2232</v>
      </c>
      <c r="BJ129" s="39" t="s">
        <v>610</v>
      </c>
      <c r="BK129" s="67" t="s">
        <v>52</v>
      </c>
      <c r="BN129" s="58"/>
      <c r="BP129" s="67" t="s">
        <v>51</v>
      </c>
      <c r="BQ129" s="59" t="s">
        <v>14</v>
      </c>
      <c r="BR129" s="67">
        <v>0.09</v>
      </c>
      <c r="BS129" s="59" t="s">
        <v>21</v>
      </c>
      <c r="BT129" s="59" t="s">
        <v>1361</v>
      </c>
      <c r="BU129" s="67">
        <v>0.04</v>
      </c>
      <c r="BV129" s="58"/>
      <c r="BW129" s="63" t="s">
        <v>26</v>
      </c>
      <c r="BX129" s="59" t="s">
        <v>27</v>
      </c>
      <c r="BY129" s="70">
        <f t="shared" si="64"/>
        <v>0.25298221281347039</v>
      </c>
      <c r="BZ129" s="70">
        <f t="shared" si="61"/>
        <v>0.25298221281347039</v>
      </c>
      <c r="CA129" s="37" t="s">
        <v>1565</v>
      </c>
      <c r="CB129" s="37" t="s">
        <v>839</v>
      </c>
      <c r="CC129" s="37">
        <v>40</v>
      </c>
      <c r="CD129" s="37">
        <v>5</v>
      </c>
      <c r="CE129" s="82" t="s">
        <v>1580</v>
      </c>
      <c r="CF129" s="78" t="s">
        <v>1584</v>
      </c>
      <c r="CG129" s="67">
        <v>2.95</v>
      </c>
      <c r="CH129" s="59" t="s">
        <v>21</v>
      </c>
      <c r="CI129" s="67">
        <v>0.51</v>
      </c>
      <c r="CJ129" s="58"/>
      <c r="CK129" s="59">
        <f t="shared" si="65"/>
        <v>3.2255232133717473</v>
      </c>
      <c r="CL129" s="59">
        <f t="shared" si="60"/>
        <v>3.2255232133717473</v>
      </c>
      <c r="CM129" s="37">
        <v>40</v>
      </c>
      <c r="CN129" s="37">
        <v>5</v>
      </c>
      <c r="CO129" s="82" t="s">
        <v>1580</v>
      </c>
      <c r="CP129" s="67">
        <f t="shared" si="46"/>
        <v>-1.250112719411429</v>
      </c>
      <c r="CQ129" s="67">
        <f t="shared" si="47"/>
        <v>0.99035369774919613</v>
      </c>
      <c r="CR129" s="67">
        <f t="shared" si="59"/>
        <v>-1.2380537542724119</v>
      </c>
      <c r="CS129" s="67">
        <f t="shared" si="49"/>
        <v>0.40957985686542508</v>
      </c>
      <c r="CT129" s="59">
        <v>0</v>
      </c>
      <c r="CU129" s="59">
        <v>0</v>
      </c>
      <c r="CV129" s="59" t="s">
        <v>1624</v>
      </c>
      <c r="CW129" s="59">
        <v>0</v>
      </c>
      <c r="CX129" s="59">
        <v>0</v>
      </c>
      <c r="CY129" s="102">
        <v>0</v>
      </c>
      <c r="CZ129" s="102">
        <v>3</v>
      </c>
      <c r="DA129" s="102">
        <v>0</v>
      </c>
      <c r="DB129" s="102">
        <v>0</v>
      </c>
      <c r="DC129" s="102">
        <v>0</v>
      </c>
      <c r="DD129" s="59">
        <v>0</v>
      </c>
      <c r="DE129" s="60">
        <v>1</v>
      </c>
      <c r="DF129" s="60">
        <v>0</v>
      </c>
      <c r="DG129" s="60">
        <v>0</v>
      </c>
      <c r="DH129" s="60">
        <v>1</v>
      </c>
      <c r="DI129" s="60">
        <v>0</v>
      </c>
      <c r="DJ129" s="60">
        <v>0</v>
      </c>
      <c r="DK129" s="60">
        <v>0</v>
      </c>
      <c r="DL129" s="60">
        <v>0</v>
      </c>
      <c r="DM129" s="60">
        <v>0</v>
      </c>
      <c r="DN129" s="60">
        <v>0</v>
      </c>
      <c r="DO129" s="59">
        <v>0</v>
      </c>
      <c r="DP129" s="59">
        <v>0</v>
      </c>
      <c r="DQ129" s="59">
        <v>0</v>
      </c>
      <c r="DR129" s="59">
        <v>0</v>
      </c>
      <c r="DS129" s="59">
        <v>0</v>
      </c>
      <c r="DT129" s="59">
        <v>0</v>
      </c>
      <c r="DU129" s="59">
        <v>0</v>
      </c>
      <c r="DV129" s="59">
        <v>0</v>
      </c>
      <c r="DW129" s="59">
        <v>0</v>
      </c>
      <c r="DX129" s="59">
        <v>0</v>
      </c>
      <c r="DY129" s="59">
        <v>0</v>
      </c>
      <c r="DZ129" s="59">
        <v>0</v>
      </c>
      <c r="EA129" s="59">
        <v>0</v>
      </c>
      <c r="EB129" s="59">
        <v>0</v>
      </c>
      <c r="EC129" s="59">
        <v>0</v>
      </c>
      <c r="ED129" s="59">
        <v>0</v>
      </c>
      <c r="EE129" s="59">
        <v>0</v>
      </c>
      <c r="EF129" s="59">
        <v>0</v>
      </c>
      <c r="EG129" s="59">
        <v>0</v>
      </c>
      <c r="EH129" s="59">
        <v>0</v>
      </c>
      <c r="EI129" s="59">
        <v>0</v>
      </c>
      <c r="EJ129" s="59">
        <v>0</v>
      </c>
      <c r="EK129" s="59">
        <v>0</v>
      </c>
      <c r="EL129" s="59">
        <v>0</v>
      </c>
      <c r="EM129" s="77">
        <v>2</v>
      </c>
      <c r="EN129" s="59">
        <v>0</v>
      </c>
      <c r="EO129" s="77">
        <v>2</v>
      </c>
      <c r="EP129" s="59">
        <v>3</v>
      </c>
      <c r="EQ129" s="59">
        <v>6</v>
      </c>
    </row>
    <row r="130" spans="1:147" ht="15" customHeight="1" x14ac:dyDescent="0.25">
      <c r="A130" s="500" t="s">
        <v>2528</v>
      </c>
      <c r="B130" s="37">
        <v>2</v>
      </c>
      <c r="C130" s="89" t="s">
        <v>163</v>
      </c>
      <c r="D130" s="126">
        <v>1999</v>
      </c>
      <c r="E130" s="101" t="s">
        <v>164</v>
      </c>
      <c r="F130" s="39" t="s">
        <v>837</v>
      </c>
      <c r="G130" s="37">
        <v>24</v>
      </c>
      <c r="H130" s="37" t="s">
        <v>838</v>
      </c>
      <c r="I130" s="63" t="s">
        <v>2258</v>
      </c>
      <c r="J130" s="59">
        <v>3</v>
      </c>
      <c r="K130" s="37" t="s">
        <v>3</v>
      </c>
      <c r="L130" s="112" t="s">
        <v>77</v>
      </c>
      <c r="M130" s="37" t="s">
        <v>571</v>
      </c>
      <c r="N130" s="37" t="s">
        <v>29</v>
      </c>
      <c r="O130" s="37" t="s">
        <v>29</v>
      </c>
      <c r="P130" s="37">
        <v>1993</v>
      </c>
      <c r="Q130" s="58"/>
      <c r="R130" s="37">
        <v>1</v>
      </c>
      <c r="S130" s="37">
        <v>5</v>
      </c>
      <c r="T130" s="59">
        <v>1</v>
      </c>
      <c r="U130" s="37">
        <v>8</v>
      </c>
      <c r="V130" s="37" t="s">
        <v>1954</v>
      </c>
      <c r="W130" s="37">
        <v>2</v>
      </c>
      <c r="X130" s="102" t="s">
        <v>1540</v>
      </c>
      <c r="Z130" s="58" t="s">
        <v>829</v>
      </c>
      <c r="AA130" s="37" t="s">
        <v>29</v>
      </c>
      <c r="AB130" s="59" t="s">
        <v>29</v>
      </c>
      <c r="AC130" s="59" t="s">
        <v>112</v>
      </c>
      <c r="AD130" s="37">
        <v>0</v>
      </c>
      <c r="AE130" s="59" t="s">
        <v>29</v>
      </c>
      <c r="AF130" s="59" t="s">
        <v>29</v>
      </c>
      <c r="AG130" s="59" t="s">
        <v>29</v>
      </c>
      <c r="AH130" s="59" t="s">
        <v>29</v>
      </c>
      <c r="AI130" s="60" t="s">
        <v>29</v>
      </c>
      <c r="AJ130" s="59" t="s">
        <v>29</v>
      </c>
      <c r="AK130" s="59" t="s">
        <v>29</v>
      </c>
      <c r="AL130" s="60" t="s">
        <v>29</v>
      </c>
      <c r="AM130" s="60" t="s">
        <v>29</v>
      </c>
      <c r="AN130" s="39" t="s">
        <v>28</v>
      </c>
      <c r="AO130" s="37" t="s">
        <v>28</v>
      </c>
      <c r="AP130" s="58"/>
      <c r="AQ130" s="37" t="s">
        <v>90</v>
      </c>
      <c r="AR130" s="39" t="s">
        <v>840</v>
      </c>
      <c r="AS130" s="39" t="s">
        <v>841</v>
      </c>
      <c r="AT130" s="172" t="s">
        <v>2422</v>
      </c>
      <c r="AU130" s="11">
        <v>-36.5</v>
      </c>
      <c r="AV130" s="11">
        <v>146</v>
      </c>
      <c r="AX130" s="277">
        <v>15.033333333333333</v>
      </c>
      <c r="AY130" s="278">
        <v>732</v>
      </c>
      <c r="AZ130" s="455">
        <f t="shared" si="56"/>
        <v>2.8645110810583918</v>
      </c>
      <c r="BA130" s="523" t="s">
        <v>82</v>
      </c>
      <c r="BB130" s="66" t="s">
        <v>1166</v>
      </c>
      <c r="BF130" s="58"/>
      <c r="BI130" s="58" t="s">
        <v>2232</v>
      </c>
      <c r="BJ130" s="39" t="s">
        <v>8</v>
      </c>
      <c r="BK130" s="67" t="s">
        <v>1692</v>
      </c>
      <c r="BO130" s="59" t="s">
        <v>1677</v>
      </c>
      <c r="BP130" s="67" t="s">
        <v>51</v>
      </c>
      <c r="BQ130" s="59" t="s">
        <v>14</v>
      </c>
      <c r="BR130" s="67">
        <v>5.32</v>
      </c>
      <c r="BS130" s="59" t="s">
        <v>21</v>
      </c>
      <c r="BT130" s="59" t="s">
        <v>9</v>
      </c>
      <c r="BU130" s="67">
        <v>1.28</v>
      </c>
      <c r="BW130" s="63" t="s">
        <v>26</v>
      </c>
      <c r="BX130" s="59" t="s">
        <v>27</v>
      </c>
      <c r="BY130" s="70">
        <f t="shared" si="64"/>
        <v>8.0954308100310524</v>
      </c>
      <c r="BZ130" s="70">
        <f t="shared" si="61"/>
        <v>8.0954308100310524</v>
      </c>
      <c r="CA130" s="37" t="s">
        <v>1565</v>
      </c>
      <c r="CB130" s="37" t="s">
        <v>839</v>
      </c>
      <c r="CC130" s="37">
        <v>40</v>
      </c>
      <c r="CD130" s="37">
        <v>5</v>
      </c>
      <c r="CE130" s="82" t="s">
        <v>1580</v>
      </c>
      <c r="CF130" s="78" t="s">
        <v>1584</v>
      </c>
      <c r="CG130" s="67">
        <v>59.53</v>
      </c>
      <c r="CH130" s="59" t="s">
        <v>21</v>
      </c>
      <c r="CI130" s="67">
        <v>3.34</v>
      </c>
      <c r="CK130" s="59">
        <f t="shared" si="65"/>
        <v>21.124014769924774</v>
      </c>
      <c r="CL130" s="59">
        <f t="shared" si="60"/>
        <v>21.124014769924774</v>
      </c>
      <c r="CM130" s="37">
        <v>40</v>
      </c>
      <c r="CN130" s="37">
        <v>5</v>
      </c>
      <c r="CO130" s="82" t="s">
        <v>1580</v>
      </c>
      <c r="CP130" s="67">
        <f t="shared" si="46"/>
        <v>-3.388919371078869</v>
      </c>
      <c r="CQ130" s="67">
        <f t="shared" si="47"/>
        <v>0.99035369774919613</v>
      </c>
      <c r="CR130" s="67">
        <f t="shared" si="59"/>
        <v>-3.3562288305218382</v>
      </c>
      <c r="CS130" s="67">
        <f t="shared" si="49"/>
        <v>0.47040169976766244</v>
      </c>
      <c r="CT130" s="59">
        <v>0</v>
      </c>
      <c r="CU130" s="59">
        <v>0</v>
      </c>
      <c r="CV130" s="59" t="s">
        <v>1624</v>
      </c>
      <c r="CW130" s="59">
        <v>0</v>
      </c>
      <c r="CX130" s="59">
        <v>0</v>
      </c>
      <c r="CY130" s="102">
        <v>0</v>
      </c>
      <c r="CZ130" s="102">
        <v>2</v>
      </c>
      <c r="DA130" s="102">
        <v>0</v>
      </c>
      <c r="DB130" s="102">
        <v>0</v>
      </c>
      <c r="DC130" s="102">
        <v>0</v>
      </c>
      <c r="DD130" s="60">
        <v>1</v>
      </c>
      <c r="DE130" s="60">
        <v>0</v>
      </c>
      <c r="DF130" s="60">
        <v>0</v>
      </c>
      <c r="DG130" s="60">
        <v>0</v>
      </c>
      <c r="DH130" s="60">
        <v>0</v>
      </c>
      <c r="DI130" s="60">
        <v>0</v>
      </c>
      <c r="DJ130" s="60">
        <v>0</v>
      </c>
      <c r="DK130" s="60">
        <v>0</v>
      </c>
      <c r="DL130" s="60">
        <v>0</v>
      </c>
      <c r="DM130" s="60">
        <v>0</v>
      </c>
      <c r="DN130" s="60">
        <v>0</v>
      </c>
      <c r="DO130" s="59">
        <v>0</v>
      </c>
      <c r="DP130" s="59">
        <v>0</v>
      </c>
      <c r="DQ130" s="59">
        <v>0</v>
      </c>
      <c r="DR130" s="59">
        <v>0</v>
      </c>
      <c r="DS130" s="59">
        <v>0</v>
      </c>
      <c r="DT130" s="59">
        <v>0</v>
      </c>
      <c r="DU130" s="59">
        <v>0</v>
      </c>
      <c r="DV130" s="59">
        <v>0</v>
      </c>
      <c r="DW130" s="59">
        <v>0</v>
      </c>
      <c r="DX130" s="59">
        <v>0</v>
      </c>
      <c r="DY130" s="59">
        <v>0</v>
      </c>
      <c r="DZ130" s="59">
        <v>0</v>
      </c>
      <c r="EA130" s="59">
        <v>0</v>
      </c>
      <c r="EB130" s="59">
        <v>0</v>
      </c>
      <c r="EC130" s="59">
        <v>0</v>
      </c>
      <c r="ED130" s="59">
        <v>0</v>
      </c>
      <c r="EE130" s="59">
        <v>0</v>
      </c>
      <c r="EF130" s="59">
        <v>0</v>
      </c>
      <c r="EG130" s="59">
        <v>0</v>
      </c>
      <c r="EH130" s="59">
        <v>0</v>
      </c>
      <c r="EI130" s="59">
        <v>0</v>
      </c>
      <c r="EJ130" s="59">
        <v>0</v>
      </c>
      <c r="EK130" s="59">
        <v>0</v>
      </c>
      <c r="EL130" s="59">
        <v>0</v>
      </c>
      <c r="EM130" s="77">
        <v>2</v>
      </c>
      <c r="EN130" s="59">
        <v>0</v>
      </c>
      <c r="EO130" s="77">
        <v>2</v>
      </c>
      <c r="EP130" s="59">
        <v>3</v>
      </c>
      <c r="EQ130" s="59">
        <v>6</v>
      </c>
    </row>
    <row r="131" spans="1:147" ht="15" customHeight="1" x14ac:dyDescent="0.25">
      <c r="A131" s="500" t="s">
        <v>2528</v>
      </c>
      <c r="B131" s="37">
        <v>3</v>
      </c>
      <c r="C131" s="89" t="s">
        <v>163</v>
      </c>
      <c r="D131" s="126">
        <v>1999</v>
      </c>
      <c r="E131" s="101" t="s">
        <v>164</v>
      </c>
      <c r="F131" s="39" t="s">
        <v>837</v>
      </c>
      <c r="G131" s="37">
        <v>24</v>
      </c>
      <c r="H131" s="37" t="s">
        <v>838</v>
      </c>
      <c r="I131" s="63" t="s">
        <v>2258</v>
      </c>
      <c r="J131" s="59">
        <v>3</v>
      </c>
      <c r="K131" s="37" t="s">
        <v>3</v>
      </c>
      <c r="L131" s="112" t="s">
        <v>77</v>
      </c>
      <c r="M131" s="37" t="s">
        <v>571</v>
      </c>
      <c r="N131" s="37" t="s">
        <v>29</v>
      </c>
      <c r="O131" s="37" t="s">
        <v>29</v>
      </c>
      <c r="P131" s="37">
        <v>1993</v>
      </c>
      <c r="Q131" s="58"/>
      <c r="R131" s="37">
        <v>1</v>
      </c>
      <c r="S131" s="37">
        <v>5</v>
      </c>
      <c r="T131" s="59">
        <v>1</v>
      </c>
      <c r="U131" s="37">
        <v>8</v>
      </c>
      <c r="V131" s="37" t="s">
        <v>1954</v>
      </c>
      <c r="W131" s="37"/>
      <c r="X131" s="102" t="s">
        <v>1540</v>
      </c>
      <c r="Z131" s="58" t="s">
        <v>829</v>
      </c>
      <c r="AA131" s="37" t="s">
        <v>29</v>
      </c>
      <c r="AB131" s="59" t="s">
        <v>29</v>
      </c>
      <c r="AC131" s="59" t="s">
        <v>112</v>
      </c>
      <c r="AD131" s="37">
        <v>0</v>
      </c>
      <c r="AE131" s="59" t="s">
        <v>29</v>
      </c>
      <c r="AF131" s="59" t="s">
        <v>29</v>
      </c>
      <c r="AG131" s="59" t="s">
        <v>29</v>
      </c>
      <c r="AH131" s="59" t="s">
        <v>29</v>
      </c>
      <c r="AI131" s="60" t="s">
        <v>29</v>
      </c>
      <c r="AJ131" s="59" t="s">
        <v>29</v>
      </c>
      <c r="AK131" s="59" t="s">
        <v>29</v>
      </c>
      <c r="AL131" s="60" t="s">
        <v>29</v>
      </c>
      <c r="AM131" s="60" t="s">
        <v>29</v>
      </c>
      <c r="AN131" s="39" t="s">
        <v>28</v>
      </c>
      <c r="AO131" s="37" t="s">
        <v>28</v>
      </c>
      <c r="AP131" s="58"/>
      <c r="AQ131" s="37" t="s">
        <v>90</v>
      </c>
      <c r="AR131" s="39" t="s">
        <v>840</v>
      </c>
      <c r="AS131" s="39" t="s">
        <v>841</v>
      </c>
      <c r="AT131" s="172" t="s">
        <v>2422</v>
      </c>
      <c r="AU131" s="11">
        <v>-36.5</v>
      </c>
      <c r="AV131" s="11">
        <v>146</v>
      </c>
      <c r="AX131" s="277">
        <v>15.033333333333333</v>
      </c>
      <c r="AY131" s="278">
        <v>732</v>
      </c>
      <c r="AZ131" s="455">
        <f t="shared" si="56"/>
        <v>2.8645110810583918</v>
      </c>
      <c r="BA131" s="523" t="s">
        <v>82</v>
      </c>
      <c r="BB131" s="66" t="s">
        <v>1166</v>
      </c>
      <c r="BF131" s="58"/>
      <c r="BI131" s="58" t="s">
        <v>2232</v>
      </c>
      <c r="BJ131" s="39" t="s">
        <v>8</v>
      </c>
      <c r="BK131" s="67" t="s">
        <v>998</v>
      </c>
      <c r="BP131" s="67" t="s">
        <v>51</v>
      </c>
      <c r="BQ131" s="59" t="s">
        <v>14</v>
      </c>
      <c r="BR131" s="67">
        <v>0.64</v>
      </c>
      <c r="BS131" s="59" t="s">
        <v>21</v>
      </c>
      <c r="BT131" s="59" t="s">
        <v>9</v>
      </c>
      <c r="BU131" s="67">
        <v>0.46</v>
      </c>
      <c r="BW131" s="63" t="s">
        <v>26</v>
      </c>
      <c r="BX131" s="59" t="s">
        <v>27</v>
      </c>
      <c r="BY131" s="70">
        <f t="shared" si="64"/>
        <v>2.9092954473549093</v>
      </c>
      <c r="BZ131" s="70">
        <f t="shared" si="61"/>
        <v>2.9092954473549093</v>
      </c>
      <c r="CA131" s="37" t="s">
        <v>1565</v>
      </c>
      <c r="CB131" s="37" t="s">
        <v>839</v>
      </c>
      <c r="CC131" s="37">
        <v>40</v>
      </c>
      <c r="CD131" s="37">
        <v>5</v>
      </c>
      <c r="CE131" s="82" t="s">
        <v>1580</v>
      </c>
      <c r="CF131" s="78" t="s">
        <v>1584</v>
      </c>
      <c r="CG131" s="67">
        <v>40.93</v>
      </c>
      <c r="CH131" s="59" t="s">
        <v>21</v>
      </c>
      <c r="CI131" s="67">
        <v>4.17</v>
      </c>
      <c r="CK131" s="59">
        <f t="shared" si="65"/>
        <v>26.373395685804283</v>
      </c>
      <c r="CL131" s="59">
        <f>CK131</f>
        <v>26.373395685804283</v>
      </c>
      <c r="CM131" s="37">
        <v>40</v>
      </c>
      <c r="CN131" s="37">
        <v>5</v>
      </c>
      <c r="CO131" s="82" t="s">
        <v>1580</v>
      </c>
      <c r="CP131" s="67">
        <f t="shared" si="46"/>
        <v>-2.1474337123887475</v>
      </c>
      <c r="CQ131" s="67">
        <f t="shared" si="47"/>
        <v>0.99035369774919613</v>
      </c>
      <c r="CR131" s="67">
        <f t="shared" si="59"/>
        <v>-2.1267189177354799</v>
      </c>
      <c r="CS131" s="67">
        <f t="shared" si="49"/>
        <v>0.42826833346908733</v>
      </c>
      <c r="CT131" s="59">
        <v>0</v>
      </c>
      <c r="CU131" s="59">
        <v>0</v>
      </c>
      <c r="CV131" s="59" t="s">
        <v>1624</v>
      </c>
      <c r="CW131" s="59">
        <v>1</v>
      </c>
      <c r="CX131" s="59">
        <v>0</v>
      </c>
      <c r="CY131" s="102">
        <v>0</v>
      </c>
      <c r="CZ131" s="102">
        <v>2</v>
      </c>
      <c r="DA131" s="102">
        <v>0</v>
      </c>
      <c r="DB131" s="102">
        <v>0</v>
      </c>
      <c r="DC131" s="102">
        <v>0</v>
      </c>
      <c r="DD131" s="59">
        <v>0</v>
      </c>
      <c r="DE131" s="60">
        <v>0</v>
      </c>
      <c r="DF131" s="60">
        <v>0</v>
      </c>
      <c r="DG131" s="60">
        <v>0</v>
      </c>
      <c r="DH131" s="60">
        <v>0</v>
      </c>
      <c r="DI131" s="60">
        <v>0</v>
      </c>
      <c r="DJ131" s="60">
        <v>0</v>
      </c>
      <c r="DK131" s="60">
        <v>0</v>
      </c>
      <c r="DL131" s="60">
        <v>0</v>
      </c>
      <c r="DM131" s="60">
        <v>0</v>
      </c>
      <c r="DN131" s="60">
        <v>0</v>
      </c>
      <c r="DO131" s="59">
        <v>0</v>
      </c>
      <c r="DP131" s="59">
        <v>0</v>
      </c>
      <c r="DQ131" s="59">
        <v>0</v>
      </c>
      <c r="DR131" s="59">
        <v>0</v>
      </c>
      <c r="DS131" s="59">
        <v>0</v>
      </c>
      <c r="DT131" s="59">
        <v>0</v>
      </c>
      <c r="DU131" s="59">
        <v>0</v>
      </c>
      <c r="DV131" s="59">
        <v>0</v>
      </c>
      <c r="DW131" s="59">
        <v>0</v>
      </c>
      <c r="DX131" s="59">
        <v>0</v>
      </c>
      <c r="DY131" s="59">
        <v>0</v>
      </c>
      <c r="DZ131" s="59">
        <v>0</v>
      </c>
      <c r="EA131" s="59">
        <v>0</v>
      </c>
      <c r="EB131" s="60">
        <v>2</v>
      </c>
      <c r="EC131" s="59">
        <v>0</v>
      </c>
      <c r="ED131" s="59">
        <v>0</v>
      </c>
      <c r="EE131" s="59">
        <v>0</v>
      </c>
      <c r="EF131" s="59">
        <v>0</v>
      </c>
      <c r="EG131" s="59">
        <v>0</v>
      </c>
      <c r="EH131" s="59">
        <v>0</v>
      </c>
      <c r="EI131" s="59">
        <v>0</v>
      </c>
      <c r="EJ131" s="59">
        <v>0</v>
      </c>
      <c r="EK131" s="59">
        <v>0</v>
      </c>
      <c r="EL131" s="59">
        <v>0</v>
      </c>
      <c r="EM131" s="77">
        <v>2</v>
      </c>
      <c r="EN131" s="59">
        <v>0</v>
      </c>
      <c r="EO131" s="77">
        <v>2</v>
      </c>
      <c r="EP131" s="59">
        <v>3</v>
      </c>
      <c r="EQ131" s="59">
        <v>6</v>
      </c>
    </row>
    <row r="132" spans="1:147" ht="15" customHeight="1" x14ac:dyDescent="0.25">
      <c r="A132" s="500" t="s">
        <v>2528</v>
      </c>
      <c r="B132" s="37">
        <v>4</v>
      </c>
      <c r="C132" s="89" t="s">
        <v>163</v>
      </c>
      <c r="D132" s="126">
        <v>1999</v>
      </c>
      <c r="E132" s="101" t="s">
        <v>164</v>
      </c>
      <c r="F132" s="39" t="s">
        <v>837</v>
      </c>
      <c r="G132" s="37">
        <v>24</v>
      </c>
      <c r="H132" s="37" t="s">
        <v>838</v>
      </c>
      <c r="I132" s="63" t="s">
        <v>2258</v>
      </c>
      <c r="J132" s="59">
        <v>3</v>
      </c>
      <c r="K132" s="37" t="s">
        <v>3</v>
      </c>
      <c r="L132" s="112" t="s">
        <v>77</v>
      </c>
      <c r="M132" s="37" t="s">
        <v>571</v>
      </c>
      <c r="N132" s="37" t="s">
        <v>29</v>
      </c>
      <c r="O132" s="37" t="s">
        <v>29</v>
      </c>
      <c r="P132" s="37">
        <v>1993</v>
      </c>
      <c r="Q132" s="58"/>
      <c r="R132" s="37">
        <v>1</v>
      </c>
      <c r="S132" s="37">
        <v>5</v>
      </c>
      <c r="T132" s="59">
        <v>1</v>
      </c>
      <c r="U132" s="37">
        <v>8</v>
      </c>
      <c r="V132" s="37" t="s">
        <v>1954</v>
      </c>
      <c r="W132" s="37"/>
      <c r="X132" s="102" t="s">
        <v>1540</v>
      </c>
      <c r="Z132" s="58" t="s">
        <v>829</v>
      </c>
      <c r="AA132" s="37" t="s">
        <v>29</v>
      </c>
      <c r="AB132" s="59" t="s">
        <v>29</v>
      </c>
      <c r="AC132" s="59" t="s">
        <v>112</v>
      </c>
      <c r="AD132" s="37">
        <v>0</v>
      </c>
      <c r="AE132" s="59" t="s">
        <v>29</v>
      </c>
      <c r="AF132" s="59" t="s">
        <v>29</v>
      </c>
      <c r="AG132" s="59" t="s">
        <v>29</v>
      </c>
      <c r="AH132" s="59" t="s">
        <v>29</v>
      </c>
      <c r="AI132" s="60" t="s">
        <v>29</v>
      </c>
      <c r="AJ132" s="59" t="s">
        <v>29</v>
      </c>
      <c r="AK132" s="59" t="s">
        <v>29</v>
      </c>
      <c r="AL132" s="60" t="s">
        <v>29</v>
      </c>
      <c r="AM132" s="60" t="s">
        <v>29</v>
      </c>
      <c r="AN132" s="39" t="s">
        <v>28</v>
      </c>
      <c r="AO132" s="37" t="s">
        <v>28</v>
      </c>
      <c r="AP132" s="58"/>
      <c r="AQ132" s="37" t="s">
        <v>90</v>
      </c>
      <c r="AR132" s="39" t="s">
        <v>840</v>
      </c>
      <c r="AS132" s="39" t="s">
        <v>841</v>
      </c>
      <c r="AT132" s="172" t="s">
        <v>2422</v>
      </c>
      <c r="AU132" s="11">
        <v>-36.5</v>
      </c>
      <c r="AV132" s="11">
        <v>146</v>
      </c>
      <c r="AX132" s="277">
        <v>15.033333333333333</v>
      </c>
      <c r="AY132" s="278">
        <v>732</v>
      </c>
      <c r="AZ132" s="455">
        <f t="shared" si="56"/>
        <v>2.8645110810583918</v>
      </c>
      <c r="BA132" s="523" t="s">
        <v>82</v>
      </c>
      <c r="BB132" s="66" t="s">
        <v>1166</v>
      </c>
      <c r="BF132" s="58"/>
      <c r="BI132" s="58" t="s">
        <v>2232</v>
      </c>
      <c r="BJ132" s="39" t="s">
        <v>8</v>
      </c>
      <c r="BK132" s="67" t="s">
        <v>1152</v>
      </c>
      <c r="BP132" s="67" t="s">
        <v>51</v>
      </c>
      <c r="BQ132" s="59" t="s">
        <v>14</v>
      </c>
      <c r="BR132" s="67">
        <v>4.68</v>
      </c>
      <c r="BS132" s="59" t="s">
        <v>21</v>
      </c>
      <c r="BT132" s="59" t="s">
        <v>9</v>
      </c>
      <c r="BU132" s="67">
        <v>1.0900000000000001</v>
      </c>
      <c r="BW132" s="63" t="s">
        <v>26</v>
      </c>
      <c r="BX132" s="59" t="s">
        <v>27</v>
      </c>
      <c r="BY132" s="70">
        <f t="shared" si="64"/>
        <v>6.8937652991670682</v>
      </c>
      <c r="BZ132" s="70">
        <f t="shared" si="61"/>
        <v>6.8937652991670682</v>
      </c>
      <c r="CA132" s="37" t="s">
        <v>1565</v>
      </c>
      <c r="CB132" s="37" t="s">
        <v>839</v>
      </c>
      <c r="CC132" s="37">
        <v>40</v>
      </c>
      <c r="CD132" s="37">
        <v>5</v>
      </c>
      <c r="CE132" s="82" t="s">
        <v>1580</v>
      </c>
      <c r="CF132" s="78" t="s">
        <v>1584</v>
      </c>
      <c r="CG132" s="67">
        <v>12.21</v>
      </c>
      <c r="CH132" s="59" t="s">
        <v>21</v>
      </c>
      <c r="CI132" s="67">
        <v>2.88</v>
      </c>
      <c r="CK132" s="59">
        <f t="shared" si="65"/>
        <v>18.214719322569866</v>
      </c>
      <c r="CL132" s="59">
        <f>CK132</f>
        <v>18.214719322569866</v>
      </c>
      <c r="CM132" s="37">
        <v>40</v>
      </c>
      <c r="CN132" s="37">
        <v>5</v>
      </c>
      <c r="CO132" s="82" t="s">
        <v>1580</v>
      </c>
      <c r="CP132" s="67">
        <f t="shared" si="46"/>
        <v>-0.54678746851377413</v>
      </c>
      <c r="CQ132" s="67">
        <f t="shared" si="47"/>
        <v>0.99035369774919613</v>
      </c>
      <c r="CR132" s="67">
        <f t="shared" si="59"/>
        <v>-0.54151299132553832</v>
      </c>
      <c r="CS132" s="67">
        <f t="shared" si="49"/>
        <v>0.40183272699858957</v>
      </c>
      <c r="CT132" s="59">
        <v>0</v>
      </c>
      <c r="CU132" s="59">
        <v>0</v>
      </c>
      <c r="CV132" s="59" t="s">
        <v>1624</v>
      </c>
      <c r="CW132" s="59">
        <v>1</v>
      </c>
      <c r="CX132" s="59">
        <v>0</v>
      </c>
      <c r="CY132" s="102">
        <v>0</v>
      </c>
      <c r="CZ132" s="102">
        <v>2</v>
      </c>
      <c r="DA132" s="102">
        <v>0</v>
      </c>
      <c r="DB132" s="102">
        <v>0</v>
      </c>
      <c r="DC132" s="102">
        <v>0</v>
      </c>
      <c r="DD132" s="59">
        <v>0</v>
      </c>
      <c r="DE132" s="60">
        <v>0</v>
      </c>
      <c r="DF132" s="60">
        <v>0</v>
      </c>
      <c r="DG132" s="60">
        <v>0</v>
      </c>
      <c r="DH132" s="60">
        <v>0</v>
      </c>
      <c r="DI132" s="60">
        <v>0</v>
      </c>
      <c r="DJ132" s="60">
        <v>0</v>
      </c>
      <c r="DK132" s="60">
        <v>0</v>
      </c>
      <c r="DL132" s="60">
        <v>0</v>
      </c>
      <c r="DM132" s="60">
        <v>0</v>
      </c>
      <c r="DN132" s="60">
        <v>0</v>
      </c>
      <c r="DO132" s="59">
        <v>0</v>
      </c>
      <c r="DP132" s="59">
        <v>0</v>
      </c>
      <c r="DQ132" s="59">
        <v>0</v>
      </c>
      <c r="DR132" s="59">
        <v>0</v>
      </c>
      <c r="DS132" s="59">
        <v>0</v>
      </c>
      <c r="DT132" s="59">
        <v>0</v>
      </c>
      <c r="DU132" s="59">
        <v>0</v>
      </c>
      <c r="DV132" s="59">
        <v>0</v>
      </c>
      <c r="DW132" s="59">
        <v>0</v>
      </c>
      <c r="DX132" s="59">
        <v>0</v>
      </c>
      <c r="DY132" s="59">
        <v>0</v>
      </c>
      <c r="DZ132" s="59">
        <v>0</v>
      </c>
      <c r="EA132" s="59">
        <v>0</v>
      </c>
      <c r="EB132" s="59">
        <v>0</v>
      </c>
      <c r="EC132" s="59">
        <v>2</v>
      </c>
      <c r="ED132" s="59">
        <v>0</v>
      </c>
      <c r="EE132" s="59">
        <v>0</v>
      </c>
      <c r="EF132" s="59">
        <v>0</v>
      </c>
      <c r="EG132" s="59">
        <v>0</v>
      </c>
      <c r="EH132" s="59">
        <v>0</v>
      </c>
      <c r="EI132" s="59">
        <v>0</v>
      </c>
      <c r="EJ132" s="59">
        <v>0</v>
      </c>
      <c r="EK132" s="59">
        <v>0</v>
      </c>
      <c r="EL132" s="59">
        <v>0</v>
      </c>
      <c r="EM132" s="77">
        <v>2</v>
      </c>
      <c r="EN132" s="59">
        <v>0</v>
      </c>
      <c r="EO132" s="77">
        <v>2</v>
      </c>
      <c r="EP132" s="59">
        <v>3</v>
      </c>
      <c r="EQ132" s="59">
        <v>6</v>
      </c>
    </row>
    <row r="133" spans="1:147" s="206" customFormat="1" ht="15" customHeight="1" x14ac:dyDescent="0.25">
      <c r="A133" s="500" t="s">
        <v>2528</v>
      </c>
      <c r="B133" s="215" t="s">
        <v>1822</v>
      </c>
      <c r="C133" s="203" t="s">
        <v>163</v>
      </c>
      <c r="D133" s="204">
        <v>1999</v>
      </c>
      <c r="E133" s="203" t="s">
        <v>164</v>
      </c>
      <c r="F133" s="195" t="s">
        <v>837</v>
      </c>
      <c r="G133" s="194">
        <v>24</v>
      </c>
      <c r="H133" s="194" t="s">
        <v>838</v>
      </c>
      <c r="I133" s="205" t="s">
        <v>2258</v>
      </c>
      <c r="J133" s="201">
        <v>3</v>
      </c>
      <c r="K133" s="194" t="s">
        <v>3</v>
      </c>
      <c r="L133" s="204" t="s">
        <v>77</v>
      </c>
      <c r="M133" s="194" t="s">
        <v>571</v>
      </c>
      <c r="N133" s="194" t="s">
        <v>29</v>
      </c>
      <c r="O133" s="194" t="s">
        <v>29</v>
      </c>
      <c r="P133" s="194">
        <v>1993</v>
      </c>
      <c r="Q133" s="200"/>
      <c r="R133" s="194">
        <v>1</v>
      </c>
      <c r="S133" s="194">
        <v>5</v>
      </c>
      <c r="T133" s="201">
        <v>1</v>
      </c>
      <c r="U133" s="194">
        <v>8</v>
      </c>
      <c r="V133" s="194" t="s">
        <v>1954</v>
      </c>
      <c r="W133" s="194"/>
      <c r="X133" s="191" t="s">
        <v>1540</v>
      </c>
      <c r="Z133" s="200" t="s">
        <v>829</v>
      </c>
      <c r="AA133" s="194" t="s">
        <v>29</v>
      </c>
      <c r="AB133" s="201" t="s">
        <v>29</v>
      </c>
      <c r="AC133" s="201" t="s">
        <v>112</v>
      </c>
      <c r="AD133" s="194">
        <v>0</v>
      </c>
      <c r="AE133" s="201" t="s">
        <v>29</v>
      </c>
      <c r="AF133" s="201" t="s">
        <v>29</v>
      </c>
      <c r="AG133" s="201" t="s">
        <v>29</v>
      </c>
      <c r="AH133" s="201" t="s">
        <v>29</v>
      </c>
      <c r="AI133" s="202" t="s">
        <v>29</v>
      </c>
      <c r="AJ133" s="201" t="s">
        <v>29</v>
      </c>
      <c r="AK133" s="201" t="s">
        <v>29</v>
      </c>
      <c r="AL133" s="202" t="s">
        <v>29</v>
      </c>
      <c r="AM133" s="202" t="s">
        <v>29</v>
      </c>
      <c r="AN133" s="195" t="s">
        <v>28</v>
      </c>
      <c r="AO133" s="194" t="s">
        <v>28</v>
      </c>
      <c r="AP133" s="200"/>
      <c r="AQ133" s="194" t="s">
        <v>90</v>
      </c>
      <c r="AR133" s="195" t="s">
        <v>840</v>
      </c>
      <c r="AS133" s="195" t="s">
        <v>841</v>
      </c>
      <c r="AT133" s="212" t="s">
        <v>2422</v>
      </c>
      <c r="AU133" s="271">
        <v>-36.5</v>
      </c>
      <c r="AV133" s="271">
        <v>146</v>
      </c>
      <c r="AW133" s="201"/>
      <c r="AX133" s="279">
        <v>15.033333333333333</v>
      </c>
      <c r="AY133" s="280">
        <v>732</v>
      </c>
      <c r="AZ133" s="489">
        <f t="shared" si="56"/>
        <v>2.8645110810583918</v>
      </c>
      <c r="BA133" s="524" t="s">
        <v>82</v>
      </c>
      <c r="BB133" s="207" t="s">
        <v>1166</v>
      </c>
      <c r="BC133" s="201"/>
      <c r="BD133" s="201"/>
      <c r="BE133" s="201"/>
      <c r="BF133" s="200"/>
      <c r="BI133" s="200" t="s">
        <v>2232</v>
      </c>
      <c r="BJ133" s="195" t="s">
        <v>8</v>
      </c>
      <c r="BK133" s="206" t="s">
        <v>5</v>
      </c>
      <c r="BL133" s="201"/>
      <c r="BM133" s="201"/>
      <c r="BO133" s="201"/>
      <c r="BP133" s="206" t="s">
        <v>51</v>
      </c>
      <c r="BQ133" s="201" t="s">
        <v>14</v>
      </c>
      <c r="BR133" s="199">
        <v>5.3199999999999994</v>
      </c>
      <c r="BS133" s="201" t="s">
        <v>21</v>
      </c>
      <c r="BT133" s="201" t="s">
        <v>9</v>
      </c>
      <c r="BW133" s="205"/>
      <c r="BX133" s="201"/>
      <c r="BY133" s="208"/>
      <c r="BZ133" s="208">
        <v>7.4825129468648441</v>
      </c>
      <c r="CA133" s="194" t="s">
        <v>1565</v>
      </c>
      <c r="CB133" s="194" t="s">
        <v>839</v>
      </c>
      <c r="CC133" s="194">
        <v>40</v>
      </c>
      <c r="CD133" s="194">
        <v>5</v>
      </c>
      <c r="CE133" s="199" t="s">
        <v>1580</v>
      </c>
      <c r="CF133" s="195" t="s">
        <v>1584</v>
      </c>
      <c r="CG133" s="199">
        <v>53.14</v>
      </c>
      <c r="CH133" s="201" t="s">
        <v>21</v>
      </c>
      <c r="CK133" s="201"/>
      <c r="CL133" s="201">
        <v>32.052020217140758</v>
      </c>
      <c r="CM133" s="194">
        <v>40</v>
      </c>
      <c r="CN133" s="194">
        <v>5</v>
      </c>
      <c r="CO133" s="199" t="s">
        <v>1580</v>
      </c>
      <c r="CP133" s="206">
        <f t="shared" ref="CP133:CP196" si="66">(BR133-CG133)/SQRT(((CC133-1)*BZ133^2+(CM133-1)*CL133^2)/(CC133+CM133-2))</f>
        <v>-2.0546894408755594</v>
      </c>
      <c r="CQ133" s="206">
        <f t="shared" ref="CQ133:CQ196" si="67">1-3/(4*(CC133+CM133-2)-1)</f>
        <v>0.99035369774919613</v>
      </c>
      <c r="CR133" s="206">
        <f t="shared" si="59"/>
        <v>-2.0348692854973387</v>
      </c>
      <c r="CS133" s="206">
        <f t="shared" ref="CS133:CS196" si="68">(CD133+CN133)/(CD133*CN133)+CR133^2/(2*(CC133+CM133))</f>
        <v>0.42587933130662781</v>
      </c>
      <c r="CT133" s="201">
        <v>0</v>
      </c>
      <c r="CU133" s="201">
        <v>0</v>
      </c>
      <c r="CV133" s="201" t="s">
        <v>1624</v>
      </c>
      <c r="CW133" s="201">
        <v>2</v>
      </c>
      <c r="CX133" s="201">
        <v>0</v>
      </c>
      <c r="CY133" s="191">
        <v>0</v>
      </c>
      <c r="CZ133" s="191">
        <v>2</v>
      </c>
      <c r="DA133" s="191">
        <v>0</v>
      </c>
      <c r="DB133" s="191">
        <v>0</v>
      </c>
      <c r="DC133" s="191">
        <v>0</v>
      </c>
      <c r="DD133" s="201">
        <v>0</v>
      </c>
      <c r="DE133" s="202">
        <v>0</v>
      </c>
      <c r="DF133" s="202">
        <v>0</v>
      </c>
      <c r="DG133" s="202">
        <v>0</v>
      </c>
      <c r="DH133" s="202">
        <v>0</v>
      </c>
      <c r="DI133" s="202">
        <v>1</v>
      </c>
      <c r="DJ133" s="202">
        <v>0</v>
      </c>
      <c r="DK133" s="202">
        <v>0</v>
      </c>
      <c r="DL133" s="202">
        <v>0</v>
      </c>
      <c r="DM133" s="202">
        <v>0</v>
      </c>
      <c r="DN133" s="202">
        <v>0</v>
      </c>
      <c r="DO133" s="201">
        <v>0</v>
      </c>
      <c r="DP133" s="201">
        <v>0</v>
      </c>
      <c r="DQ133" s="201">
        <v>0</v>
      </c>
      <c r="DR133" s="201">
        <v>0</v>
      </c>
      <c r="DS133" s="201">
        <v>0</v>
      </c>
      <c r="DT133" s="201">
        <v>0</v>
      </c>
      <c r="DU133" s="201">
        <v>0</v>
      </c>
      <c r="DV133" s="201">
        <v>0</v>
      </c>
      <c r="DW133" s="201">
        <v>0</v>
      </c>
      <c r="DX133" s="201">
        <v>0</v>
      </c>
      <c r="DY133" s="201">
        <v>0</v>
      </c>
      <c r="DZ133" s="201">
        <v>0</v>
      </c>
      <c r="EA133" s="201">
        <v>0</v>
      </c>
      <c r="EB133" s="201">
        <v>0</v>
      </c>
      <c r="EC133" s="201">
        <v>0</v>
      </c>
      <c r="ED133" s="201">
        <v>0</v>
      </c>
      <c r="EE133" s="201">
        <v>0</v>
      </c>
      <c r="EF133" s="201">
        <v>0</v>
      </c>
      <c r="EG133" s="201">
        <v>0</v>
      </c>
      <c r="EH133" s="201">
        <v>0</v>
      </c>
      <c r="EI133" s="201">
        <v>0</v>
      </c>
      <c r="EJ133" s="201">
        <v>0</v>
      </c>
      <c r="EK133" s="201">
        <v>0</v>
      </c>
      <c r="EL133" s="201">
        <v>0</v>
      </c>
      <c r="EM133" s="194">
        <v>2</v>
      </c>
      <c r="EN133" s="201">
        <v>0</v>
      </c>
      <c r="EO133" s="194">
        <v>2</v>
      </c>
      <c r="EP133" s="201">
        <v>3</v>
      </c>
      <c r="EQ133" s="201">
        <v>6</v>
      </c>
    </row>
    <row r="134" spans="1:147" ht="15" customHeight="1" x14ac:dyDescent="0.25">
      <c r="A134" s="500" t="s">
        <v>2528</v>
      </c>
      <c r="B134" s="37">
        <v>5</v>
      </c>
      <c r="C134" s="89" t="s">
        <v>163</v>
      </c>
      <c r="D134" s="126">
        <v>1999</v>
      </c>
      <c r="E134" s="101" t="s">
        <v>164</v>
      </c>
      <c r="F134" s="39" t="s">
        <v>837</v>
      </c>
      <c r="G134" s="37">
        <v>24</v>
      </c>
      <c r="H134" s="37" t="s">
        <v>838</v>
      </c>
      <c r="I134" s="63" t="s">
        <v>2258</v>
      </c>
      <c r="J134" s="59">
        <v>3</v>
      </c>
      <c r="K134" s="37" t="s">
        <v>3</v>
      </c>
      <c r="L134" s="112" t="s">
        <v>77</v>
      </c>
      <c r="M134" s="37" t="s">
        <v>571</v>
      </c>
      <c r="N134" s="37" t="s">
        <v>29</v>
      </c>
      <c r="O134" s="37" t="s">
        <v>29</v>
      </c>
      <c r="P134" s="37">
        <v>1993</v>
      </c>
      <c r="Q134" s="58"/>
      <c r="R134" s="37">
        <v>1</v>
      </c>
      <c r="S134" s="37">
        <v>5</v>
      </c>
      <c r="T134" s="59">
        <v>1</v>
      </c>
      <c r="U134" s="37">
        <v>8</v>
      </c>
      <c r="V134" s="37" t="s">
        <v>1954</v>
      </c>
      <c r="W134" s="37"/>
      <c r="Y134" s="67" t="s">
        <v>1151</v>
      </c>
      <c r="Z134" s="58" t="s">
        <v>829</v>
      </c>
      <c r="AA134" s="37" t="s">
        <v>29</v>
      </c>
      <c r="AB134" s="59" t="s">
        <v>29</v>
      </c>
      <c r="AC134" s="59" t="s">
        <v>112</v>
      </c>
      <c r="AD134" s="37">
        <v>0</v>
      </c>
      <c r="AE134" s="59" t="s">
        <v>29</v>
      </c>
      <c r="AF134" s="59" t="s">
        <v>29</v>
      </c>
      <c r="AG134" s="59" t="s">
        <v>29</v>
      </c>
      <c r="AH134" s="59" t="s">
        <v>29</v>
      </c>
      <c r="AI134" s="60" t="s">
        <v>29</v>
      </c>
      <c r="AJ134" s="59" t="s">
        <v>29</v>
      </c>
      <c r="AK134" s="59" t="s">
        <v>29</v>
      </c>
      <c r="AL134" s="60" t="s">
        <v>29</v>
      </c>
      <c r="AM134" s="60" t="s">
        <v>29</v>
      </c>
      <c r="AN134" s="39" t="s">
        <v>28</v>
      </c>
      <c r="AO134" s="37" t="s">
        <v>28</v>
      </c>
      <c r="AP134" s="58"/>
      <c r="AQ134" s="37" t="s">
        <v>90</v>
      </c>
      <c r="AR134" s="39" t="s">
        <v>840</v>
      </c>
      <c r="AS134" s="39" t="s">
        <v>841</v>
      </c>
      <c r="AT134" s="172" t="s">
        <v>2422</v>
      </c>
      <c r="AU134" s="11">
        <v>-36.5</v>
      </c>
      <c r="AV134" s="11">
        <v>146</v>
      </c>
      <c r="AX134" s="277">
        <v>15.033333333333333</v>
      </c>
      <c r="AY134" s="278">
        <v>732</v>
      </c>
      <c r="AZ134" s="455">
        <f t="shared" si="56"/>
        <v>2.8645110810583918</v>
      </c>
      <c r="BA134" s="523" t="s">
        <v>82</v>
      </c>
      <c r="BB134" s="66" t="s">
        <v>1166</v>
      </c>
      <c r="BF134" s="58"/>
      <c r="BI134" s="58" t="s">
        <v>2232</v>
      </c>
      <c r="BJ134" s="39" t="s">
        <v>4</v>
      </c>
      <c r="BK134" s="106" t="s">
        <v>1646</v>
      </c>
      <c r="BP134" s="67" t="s">
        <v>51</v>
      </c>
      <c r="BQ134" s="59" t="s">
        <v>38</v>
      </c>
      <c r="BR134" s="67">
        <v>1.55</v>
      </c>
      <c r="BS134" s="59" t="s">
        <v>21</v>
      </c>
      <c r="BT134" s="59" t="s">
        <v>2053</v>
      </c>
      <c r="BU134" s="67">
        <v>0.13</v>
      </c>
      <c r="BW134" s="63" t="s">
        <v>26</v>
      </c>
      <c r="BX134" s="59" t="s">
        <v>27</v>
      </c>
      <c r="BY134" s="70">
        <f t="shared" ref="BY134:BY141" si="69">BU134*SQRT(CC134)</f>
        <v>0.82219219164377866</v>
      </c>
      <c r="BZ134" s="70">
        <f t="shared" ref="BZ134:BZ141" si="70">IF(BX134="SE",BY134,BU134)</f>
        <v>0.82219219164377866</v>
      </c>
      <c r="CA134" s="37" t="s">
        <v>1565</v>
      </c>
      <c r="CB134" s="37" t="s">
        <v>839</v>
      </c>
      <c r="CC134" s="37">
        <v>40</v>
      </c>
      <c r="CD134" s="37">
        <v>5</v>
      </c>
      <c r="CE134" s="82" t="s">
        <v>1580</v>
      </c>
      <c r="CF134" s="78" t="s">
        <v>1584</v>
      </c>
      <c r="CG134" s="67">
        <v>1.67</v>
      </c>
      <c r="CH134" s="59" t="s">
        <v>21</v>
      </c>
      <c r="CI134" s="67">
        <v>0.15</v>
      </c>
      <c r="CK134" s="59">
        <f t="shared" ref="CK134:CK141" si="71">CI134*SQRT(CM134)</f>
        <v>0.94868329805051377</v>
      </c>
      <c r="CL134" s="59">
        <f t="shared" ref="CL134:CL190" si="72">CK134</f>
        <v>0.94868329805051377</v>
      </c>
      <c r="CM134" s="37">
        <v>40</v>
      </c>
      <c r="CN134" s="37">
        <v>5</v>
      </c>
      <c r="CO134" s="82" t="s">
        <v>1580</v>
      </c>
      <c r="CP134" s="67">
        <f t="shared" si="66"/>
        <v>-0.13518177271779974</v>
      </c>
      <c r="CQ134" s="67">
        <f t="shared" si="67"/>
        <v>0.99035369774919613</v>
      </c>
      <c r="CR134" s="67">
        <f t="shared" si="59"/>
        <v>-0.13387776847936436</v>
      </c>
      <c r="CS134" s="67">
        <f t="shared" si="68"/>
        <v>0.40011202035558135</v>
      </c>
      <c r="CT134" s="59">
        <v>0</v>
      </c>
      <c r="CU134" s="59">
        <v>0</v>
      </c>
      <c r="CV134" s="59" t="s">
        <v>1624</v>
      </c>
      <c r="CW134" s="59">
        <v>0</v>
      </c>
      <c r="CX134" s="65">
        <v>0</v>
      </c>
      <c r="CY134" s="102">
        <v>0</v>
      </c>
      <c r="CZ134" s="102">
        <v>1</v>
      </c>
      <c r="DA134" s="102">
        <v>0</v>
      </c>
      <c r="DB134" s="102">
        <v>0</v>
      </c>
      <c r="DC134" s="102">
        <v>0</v>
      </c>
      <c r="DD134" s="59">
        <v>0</v>
      </c>
      <c r="DE134" s="60">
        <v>0</v>
      </c>
      <c r="DF134" s="60">
        <v>0</v>
      </c>
      <c r="DG134" s="60">
        <v>0</v>
      </c>
      <c r="DH134" s="60">
        <v>0</v>
      </c>
      <c r="DI134" s="60">
        <v>0</v>
      </c>
      <c r="DJ134" s="60">
        <v>0</v>
      </c>
      <c r="DK134" s="60">
        <v>0</v>
      </c>
      <c r="DL134" s="59">
        <v>1</v>
      </c>
      <c r="DM134" s="60">
        <v>0</v>
      </c>
      <c r="DN134" s="60">
        <v>0</v>
      </c>
      <c r="DO134" s="59">
        <v>0</v>
      </c>
      <c r="DP134" s="59">
        <v>0</v>
      </c>
      <c r="DQ134" s="59">
        <v>0</v>
      </c>
      <c r="DR134" s="59">
        <v>0</v>
      </c>
      <c r="DS134" s="59">
        <v>0</v>
      </c>
      <c r="DT134" s="59">
        <v>0</v>
      </c>
      <c r="DU134" s="59">
        <v>0</v>
      </c>
      <c r="DV134" s="59">
        <v>0</v>
      </c>
      <c r="DW134" s="59">
        <v>0</v>
      </c>
      <c r="DX134" s="59">
        <v>0</v>
      </c>
      <c r="DY134" s="59">
        <v>0</v>
      </c>
      <c r="DZ134" s="59">
        <v>0</v>
      </c>
      <c r="EA134" s="59">
        <v>0</v>
      </c>
      <c r="EB134" s="59">
        <v>0</v>
      </c>
      <c r="EC134" s="59">
        <v>0</v>
      </c>
      <c r="ED134" s="59">
        <v>0</v>
      </c>
      <c r="EE134" s="59">
        <v>0</v>
      </c>
      <c r="EF134" s="59">
        <v>0</v>
      </c>
      <c r="EG134" s="59">
        <v>0</v>
      </c>
      <c r="EH134" s="59">
        <v>0</v>
      </c>
      <c r="EI134" s="59">
        <v>0</v>
      </c>
      <c r="EJ134" s="59">
        <v>0</v>
      </c>
      <c r="EK134" s="59">
        <v>0</v>
      </c>
      <c r="EL134" s="59">
        <v>0</v>
      </c>
      <c r="EM134" s="77">
        <v>2</v>
      </c>
      <c r="EN134" s="59">
        <v>0</v>
      </c>
      <c r="EO134" s="77">
        <v>2</v>
      </c>
      <c r="EP134" s="59">
        <v>3</v>
      </c>
      <c r="EQ134" s="59">
        <v>6</v>
      </c>
    </row>
    <row r="135" spans="1:147" ht="15" customHeight="1" x14ac:dyDescent="0.25">
      <c r="A135" s="500" t="s">
        <v>2528</v>
      </c>
      <c r="B135" s="37">
        <v>6</v>
      </c>
      <c r="C135" s="89" t="s">
        <v>163</v>
      </c>
      <c r="D135" s="126">
        <v>1999</v>
      </c>
      <c r="E135" s="101" t="s">
        <v>164</v>
      </c>
      <c r="F135" s="39" t="s">
        <v>837</v>
      </c>
      <c r="G135" s="37">
        <v>24</v>
      </c>
      <c r="H135" s="37" t="s">
        <v>838</v>
      </c>
      <c r="I135" s="63" t="s">
        <v>2258</v>
      </c>
      <c r="J135" s="59">
        <v>3</v>
      </c>
      <c r="K135" s="37" t="s">
        <v>3</v>
      </c>
      <c r="L135" s="112" t="s">
        <v>77</v>
      </c>
      <c r="M135" s="37" t="s">
        <v>571</v>
      </c>
      <c r="N135" s="37" t="s">
        <v>29</v>
      </c>
      <c r="O135" s="37" t="s">
        <v>29</v>
      </c>
      <c r="P135" s="37">
        <v>1993</v>
      </c>
      <c r="Q135" s="58"/>
      <c r="R135" s="37">
        <v>1</v>
      </c>
      <c r="S135" s="37">
        <v>5</v>
      </c>
      <c r="T135" s="59">
        <v>1</v>
      </c>
      <c r="U135" s="37">
        <v>8</v>
      </c>
      <c r="V135" s="37" t="s">
        <v>1954</v>
      </c>
      <c r="W135" s="37"/>
      <c r="X135" s="59" t="s">
        <v>19</v>
      </c>
      <c r="Y135" s="67" t="s">
        <v>1151</v>
      </c>
      <c r="Z135" s="58" t="s">
        <v>829</v>
      </c>
      <c r="AA135" s="37" t="s">
        <v>29</v>
      </c>
      <c r="AB135" s="59" t="s">
        <v>29</v>
      </c>
      <c r="AC135" s="59" t="s">
        <v>112</v>
      </c>
      <c r="AD135" s="37">
        <v>0</v>
      </c>
      <c r="AE135" s="59" t="s">
        <v>29</v>
      </c>
      <c r="AF135" s="59" t="s">
        <v>29</v>
      </c>
      <c r="AG135" s="59" t="s">
        <v>29</v>
      </c>
      <c r="AH135" s="59" t="s">
        <v>29</v>
      </c>
      <c r="AI135" s="60" t="s">
        <v>29</v>
      </c>
      <c r="AJ135" s="59" t="s">
        <v>29</v>
      </c>
      <c r="AK135" s="59" t="s">
        <v>29</v>
      </c>
      <c r="AL135" s="60" t="s">
        <v>29</v>
      </c>
      <c r="AM135" s="60" t="s">
        <v>29</v>
      </c>
      <c r="AN135" s="39" t="s">
        <v>28</v>
      </c>
      <c r="AO135" s="37" t="s">
        <v>28</v>
      </c>
      <c r="AP135" s="58"/>
      <c r="AQ135" s="37" t="s">
        <v>90</v>
      </c>
      <c r="AR135" s="39" t="s">
        <v>840</v>
      </c>
      <c r="AS135" s="39" t="s">
        <v>841</v>
      </c>
      <c r="AT135" s="172" t="s">
        <v>2422</v>
      </c>
      <c r="AU135" s="11">
        <v>-36.5</v>
      </c>
      <c r="AV135" s="11">
        <v>146</v>
      </c>
      <c r="AX135" s="277">
        <v>15.033333333333333</v>
      </c>
      <c r="AY135" s="278">
        <v>732</v>
      </c>
      <c r="AZ135" s="455">
        <f t="shared" si="56"/>
        <v>2.8645110810583918</v>
      </c>
      <c r="BA135" s="523" t="s">
        <v>82</v>
      </c>
      <c r="BB135" s="66" t="s">
        <v>1166</v>
      </c>
      <c r="BF135" s="58"/>
      <c r="BI135" s="58" t="s">
        <v>2232</v>
      </c>
      <c r="BJ135" s="39" t="s">
        <v>4</v>
      </c>
      <c r="BK135" s="67" t="s">
        <v>842</v>
      </c>
      <c r="BP135" s="67" t="s">
        <v>51</v>
      </c>
      <c r="BQ135" s="59" t="s">
        <v>38</v>
      </c>
      <c r="BR135" s="67">
        <v>0.24</v>
      </c>
      <c r="BS135" s="59" t="s">
        <v>21</v>
      </c>
      <c r="BT135" s="59" t="s">
        <v>2053</v>
      </c>
      <c r="BU135" s="67">
        <v>0.08</v>
      </c>
      <c r="BW135" s="63" t="s">
        <v>26</v>
      </c>
      <c r="BX135" s="59" t="s">
        <v>27</v>
      </c>
      <c r="BY135" s="70">
        <f t="shared" si="69"/>
        <v>0.50596442562694077</v>
      </c>
      <c r="BZ135" s="70">
        <f t="shared" si="70"/>
        <v>0.50596442562694077</v>
      </c>
      <c r="CA135" s="37" t="s">
        <v>1565</v>
      </c>
      <c r="CB135" s="37" t="s">
        <v>839</v>
      </c>
      <c r="CC135" s="37">
        <v>40</v>
      </c>
      <c r="CD135" s="37">
        <v>5</v>
      </c>
      <c r="CE135" s="82" t="s">
        <v>1580</v>
      </c>
      <c r="CF135" s="78" t="s">
        <v>1584</v>
      </c>
      <c r="CG135" s="67">
        <v>0.03</v>
      </c>
      <c r="CH135" s="59" t="s">
        <v>21</v>
      </c>
      <c r="CI135" s="67">
        <v>0.02</v>
      </c>
      <c r="CK135" s="59">
        <f t="shared" si="71"/>
        <v>0.12649110640673519</v>
      </c>
      <c r="CL135" s="59">
        <f t="shared" si="72"/>
        <v>0.12649110640673519</v>
      </c>
      <c r="CM135" s="37">
        <v>40</v>
      </c>
      <c r="CN135" s="37">
        <v>5</v>
      </c>
      <c r="CO135" s="82" t="s">
        <v>1580</v>
      </c>
      <c r="CP135" s="67">
        <f t="shared" si="66"/>
        <v>0.56944245177397235</v>
      </c>
      <c r="CQ135" s="67">
        <f t="shared" si="67"/>
        <v>0.99035369774919613</v>
      </c>
      <c r="CR135" s="67">
        <f t="shared" si="59"/>
        <v>0.56394943776972184</v>
      </c>
      <c r="CS135" s="67">
        <f t="shared" si="68"/>
        <v>0.40198774355225492</v>
      </c>
      <c r="CT135" s="59">
        <v>0</v>
      </c>
      <c r="CU135" s="59">
        <v>0</v>
      </c>
      <c r="CV135" s="59" t="s">
        <v>1624</v>
      </c>
      <c r="CW135" s="59">
        <v>0</v>
      </c>
      <c r="CX135" s="59">
        <v>0</v>
      </c>
      <c r="CY135" s="102">
        <v>0</v>
      </c>
      <c r="CZ135" s="102">
        <v>1</v>
      </c>
      <c r="DA135" s="102">
        <v>0</v>
      </c>
      <c r="DB135" s="102">
        <v>0</v>
      </c>
      <c r="DC135" s="102">
        <v>0</v>
      </c>
      <c r="DD135" s="59">
        <v>0</v>
      </c>
      <c r="DE135" s="60">
        <v>0</v>
      </c>
      <c r="DF135" s="60">
        <v>0</v>
      </c>
      <c r="DG135" s="60">
        <v>0</v>
      </c>
      <c r="DH135" s="60">
        <v>0</v>
      </c>
      <c r="DI135" s="60">
        <v>0</v>
      </c>
      <c r="DJ135" s="60">
        <v>0</v>
      </c>
      <c r="DK135" s="60">
        <v>0</v>
      </c>
      <c r="DL135" s="60">
        <v>2</v>
      </c>
      <c r="DM135" s="60">
        <v>0</v>
      </c>
      <c r="DN135" s="60">
        <v>0</v>
      </c>
      <c r="DO135" s="59">
        <v>0</v>
      </c>
      <c r="DP135" s="59">
        <v>0</v>
      </c>
      <c r="DQ135" s="59">
        <v>0</v>
      </c>
      <c r="DR135" s="59">
        <v>0</v>
      </c>
      <c r="DS135" s="59">
        <v>0</v>
      </c>
      <c r="DT135" s="59">
        <v>0</v>
      </c>
      <c r="DU135" s="59">
        <v>0</v>
      </c>
      <c r="DV135" s="59">
        <v>0</v>
      </c>
      <c r="DW135" s="59">
        <v>0</v>
      </c>
      <c r="DX135" s="59">
        <v>0</v>
      </c>
      <c r="DY135" s="59">
        <v>0</v>
      </c>
      <c r="DZ135" s="59">
        <v>0</v>
      </c>
      <c r="EA135" s="59">
        <v>0</v>
      </c>
      <c r="EB135" s="59">
        <v>0</v>
      </c>
      <c r="EC135" s="59">
        <v>0</v>
      </c>
      <c r="ED135" s="59">
        <v>0</v>
      </c>
      <c r="EE135" s="59">
        <v>0</v>
      </c>
      <c r="EF135" s="59">
        <v>0</v>
      </c>
      <c r="EG135" s="59">
        <v>0</v>
      </c>
      <c r="EH135" s="59">
        <v>0</v>
      </c>
      <c r="EI135" s="59">
        <v>0</v>
      </c>
      <c r="EJ135" s="59">
        <v>0</v>
      </c>
      <c r="EK135" s="59">
        <v>0</v>
      </c>
      <c r="EL135" s="59">
        <v>0</v>
      </c>
      <c r="EM135" s="77">
        <v>2</v>
      </c>
      <c r="EN135" s="59">
        <v>0</v>
      </c>
      <c r="EO135" s="77">
        <v>2</v>
      </c>
      <c r="EP135" s="59">
        <v>3</v>
      </c>
      <c r="EQ135" s="59">
        <v>6</v>
      </c>
    </row>
    <row r="136" spans="1:147" ht="15" customHeight="1" x14ac:dyDescent="0.25">
      <c r="A136" s="500" t="s">
        <v>2528</v>
      </c>
      <c r="B136" s="37">
        <v>7</v>
      </c>
      <c r="C136" s="89" t="s">
        <v>163</v>
      </c>
      <c r="D136" s="126">
        <v>1999</v>
      </c>
      <c r="E136" s="101" t="s">
        <v>164</v>
      </c>
      <c r="F136" s="39" t="s">
        <v>837</v>
      </c>
      <c r="G136" s="37">
        <v>24</v>
      </c>
      <c r="H136" s="37" t="s">
        <v>838</v>
      </c>
      <c r="I136" s="63" t="s">
        <v>2258</v>
      </c>
      <c r="J136" s="59">
        <v>3</v>
      </c>
      <c r="K136" s="37" t="s">
        <v>3</v>
      </c>
      <c r="L136" s="112" t="s">
        <v>77</v>
      </c>
      <c r="M136" s="37" t="s">
        <v>571</v>
      </c>
      <c r="N136" s="37" t="s">
        <v>29</v>
      </c>
      <c r="O136" s="37" t="s">
        <v>29</v>
      </c>
      <c r="P136" s="37">
        <v>1993</v>
      </c>
      <c r="Q136" s="58"/>
      <c r="R136" s="37">
        <v>1</v>
      </c>
      <c r="S136" s="37">
        <v>5</v>
      </c>
      <c r="T136" s="59">
        <v>1</v>
      </c>
      <c r="U136" s="37">
        <v>8</v>
      </c>
      <c r="V136" s="37" t="s">
        <v>1954</v>
      </c>
      <c r="W136" s="37"/>
      <c r="Y136" s="67" t="s">
        <v>1151</v>
      </c>
      <c r="Z136" s="58" t="s">
        <v>829</v>
      </c>
      <c r="AA136" s="37" t="s">
        <v>29</v>
      </c>
      <c r="AB136" s="59" t="s">
        <v>29</v>
      </c>
      <c r="AC136" s="59" t="s">
        <v>112</v>
      </c>
      <c r="AD136" s="37">
        <v>0</v>
      </c>
      <c r="AE136" s="59" t="s">
        <v>29</v>
      </c>
      <c r="AF136" s="59" t="s">
        <v>29</v>
      </c>
      <c r="AG136" s="59" t="s">
        <v>29</v>
      </c>
      <c r="AH136" s="59" t="s">
        <v>29</v>
      </c>
      <c r="AI136" s="60" t="s">
        <v>29</v>
      </c>
      <c r="AJ136" s="59" t="s">
        <v>29</v>
      </c>
      <c r="AK136" s="59" t="s">
        <v>29</v>
      </c>
      <c r="AL136" s="60" t="s">
        <v>29</v>
      </c>
      <c r="AM136" s="60" t="s">
        <v>29</v>
      </c>
      <c r="AN136" s="39" t="s">
        <v>28</v>
      </c>
      <c r="AO136" s="37" t="s">
        <v>28</v>
      </c>
      <c r="AP136" s="58"/>
      <c r="AQ136" s="37" t="s">
        <v>90</v>
      </c>
      <c r="AR136" s="39" t="s">
        <v>840</v>
      </c>
      <c r="AS136" s="39" t="s">
        <v>841</v>
      </c>
      <c r="AT136" s="172" t="s">
        <v>2422</v>
      </c>
      <c r="AU136" s="11">
        <v>-36.5</v>
      </c>
      <c r="AV136" s="11">
        <v>146</v>
      </c>
      <c r="AX136" s="277">
        <v>15.033333333333333</v>
      </c>
      <c r="AY136" s="278">
        <v>732</v>
      </c>
      <c r="AZ136" s="455">
        <f t="shared" si="56"/>
        <v>2.8645110810583918</v>
      </c>
      <c r="BA136" s="523" t="s">
        <v>82</v>
      </c>
      <c r="BB136" s="66" t="s">
        <v>1166</v>
      </c>
      <c r="BF136" s="58"/>
      <c r="BI136" s="58" t="s">
        <v>2232</v>
      </c>
      <c r="BJ136" s="39" t="s">
        <v>4</v>
      </c>
      <c r="BK136" s="67" t="s">
        <v>725</v>
      </c>
      <c r="BP136" s="67" t="s">
        <v>51</v>
      </c>
      <c r="BQ136" s="59" t="s">
        <v>38</v>
      </c>
      <c r="BR136" s="67">
        <v>0.03</v>
      </c>
      <c r="BS136" s="59" t="s">
        <v>21</v>
      </c>
      <c r="BT136" s="59" t="s">
        <v>2053</v>
      </c>
      <c r="BU136" s="67">
        <v>0.02</v>
      </c>
      <c r="BW136" s="63" t="s">
        <v>26</v>
      </c>
      <c r="BX136" s="59" t="s">
        <v>27</v>
      </c>
      <c r="BY136" s="70">
        <f t="shared" si="69"/>
        <v>0.12649110640673519</v>
      </c>
      <c r="BZ136" s="70">
        <f t="shared" si="70"/>
        <v>0.12649110640673519</v>
      </c>
      <c r="CA136" s="37" t="s">
        <v>1565</v>
      </c>
      <c r="CB136" s="37" t="s">
        <v>839</v>
      </c>
      <c r="CC136" s="37">
        <v>40</v>
      </c>
      <c r="CD136" s="37">
        <v>5</v>
      </c>
      <c r="CE136" s="82" t="s">
        <v>1580</v>
      </c>
      <c r="CF136" s="78" t="s">
        <v>1584</v>
      </c>
      <c r="CG136" s="67">
        <v>0.21</v>
      </c>
      <c r="CH136" s="59" t="s">
        <v>21</v>
      </c>
      <c r="CI136" s="67">
        <v>0.06</v>
      </c>
      <c r="CK136" s="59">
        <f t="shared" si="71"/>
        <v>0.37947331922020555</v>
      </c>
      <c r="CL136" s="59">
        <f t="shared" si="72"/>
        <v>0.37947331922020555</v>
      </c>
      <c r="CM136" s="37">
        <v>40</v>
      </c>
      <c r="CN136" s="37">
        <v>5</v>
      </c>
      <c r="CO136" s="82" t="s">
        <v>1580</v>
      </c>
      <c r="CP136" s="67">
        <f t="shared" si="66"/>
        <v>-0.63639610306789274</v>
      </c>
      <c r="CQ136" s="67">
        <f t="shared" si="67"/>
        <v>0.99035369774919613</v>
      </c>
      <c r="CR136" s="67">
        <f t="shared" si="59"/>
        <v>-0.63025723390646615</v>
      </c>
      <c r="CS136" s="67">
        <f t="shared" si="68"/>
        <v>0.40248265113057147</v>
      </c>
      <c r="CT136" s="59">
        <v>0</v>
      </c>
      <c r="CU136" s="59">
        <v>0</v>
      </c>
      <c r="CV136" s="59" t="s">
        <v>1624</v>
      </c>
      <c r="CW136" s="59">
        <v>0</v>
      </c>
      <c r="CX136" s="59">
        <v>0</v>
      </c>
      <c r="CY136" s="102">
        <v>0</v>
      </c>
      <c r="CZ136" s="102">
        <v>1</v>
      </c>
      <c r="DA136" s="102">
        <v>0</v>
      </c>
      <c r="DB136" s="102">
        <v>0</v>
      </c>
      <c r="DC136" s="102">
        <v>0</v>
      </c>
      <c r="DD136" s="59">
        <v>0</v>
      </c>
      <c r="DE136" s="60">
        <v>0</v>
      </c>
      <c r="DF136" s="60">
        <v>0</v>
      </c>
      <c r="DG136" s="60">
        <v>0</v>
      </c>
      <c r="DH136" s="60">
        <v>0</v>
      </c>
      <c r="DI136" s="60">
        <v>0</v>
      </c>
      <c r="DJ136" s="60">
        <v>0</v>
      </c>
      <c r="DK136" s="60">
        <v>0</v>
      </c>
      <c r="DL136" s="59">
        <v>2</v>
      </c>
      <c r="DM136" s="60">
        <v>0</v>
      </c>
      <c r="DN136" s="60">
        <v>0</v>
      </c>
      <c r="DO136" s="59">
        <v>0</v>
      </c>
      <c r="DP136" s="59">
        <v>0</v>
      </c>
      <c r="DQ136" s="59">
        <v>0</v>
      </c>
      <c r="DR136" s="59">
        <v>0</v>
      </c>
      <c r="DS136" s="59">
        <v>0</v>
      </c>
      <c r="DT136" s="59">
        <v>0</v>
      </c>
      <c r="DU136" s="59">
        <v>0</v>
      </c>
      <c r="DV136" s="59">
        <v>0</v>
      </c>
      <c r="DW136" s="59">
        <v>0</v>
      </c>
      <c r="DX136" s="59">
        <v>0</v>
      </c>
      <c r="DY136" s="59">
        <v>0</v>
      </c>
      <c r="DZ136" s="59">
        <v>0</v>
      </c>
      <c r="EA136" s="59">
        <v>0</v>
      </c>
      <c r="EB136" s="59">
        <v>0</v>
      </c>
      <c r="EC136" s="59">
        <v>0</v>
      </c>
      <c r="ED136" s="59">
        <v>0</v>
      </c>
      <c r="EE136" s="59">
        <v>0</v>
      </c>
      <c r="EF136" s="59">
        <v>0</v>
      </c>
      <c r="EG136" s="59">
        <v>0</v>
      </c>
      <c r="EH136" s="59">
        <v>0</v>
      </c>
      <c r="EI136" s="59">
        <v>0</v>
      </c>
      <c r="EJ136" s="59">
        <v>0</v>
      </c>
      <c r="EK136" s="59">
        <v>0</v>
      </c>
      <c r="EL136" s="59">
        <v>0</v>
      </c>
      <c r="EM136" s="77">
        <v>2</v>
      </c>
      <c r="EN136" s="59">
        <v>0</v>
      </c>
      <c r="EO136" s="77">
        <v>2</v>
      </c>
      <c r="EP136" s="59">
        <v>3</v>
      </c>
      <c r="EQ136" s="59">
        <v>6</v>
      </c>
    </row>
    <row r="137" spans="1:147" ht="15" customHeight="1" x14ac:dyDescent="0.25">
      <c r="A137" s="500" t="s">
        <v>2528</v>
      </c>
      <c r="B137" s="37">
        <v>8</v>
      </c>
      <c r="C137" s="89" t="s">
        <v>163</v>
      </c>
      <c r="D137" s="126">
        <v>1999</v>
      </c>
      <c r="E137" s="101" t="s">
        <v>164</v>
      </c>
      <c r="F137" s="39" t="s">
        <v>837</v>
      </c>
      <c r="G137" s="37">
        <v>24</v>
      </c>
      <c r="H137" s="37" t="s">
        <v>838</v>
      </c>
      <c r="I137" s="63" t="s">
        <v>2258</v>
      </c>
      <c r="J137" s="59">
        <v>3</v>
      </c>
      <c r="K137" s="37" t="s">
        <v>3</v>
      </c>
      <c r="L137" s="112" t="s">
        <v>77</v>
      </c>
      <c r="M137" s="37" t="s">
        <v>571</v>
      </c>
      <c r="N137" s="37" t="s">
        <v>29</v>
      </c>
      <c r="O137" s="37" t="s">
        <v>29</v>
      </c>
      <c r="P137" s="37">
        <v>1993</v>
      </c>
      <c r="Q137" s="58"/>
      <c r="R137" s="37">
        <v>1</v>
      </c>
      <c r="S137" s="37">
        <v>5</v>
      </c>
      <c r="T137" s="59">
        <v>1</v>
      </c>
      <c r="U137" s="37">
        <v>8</v>
      </c>
      <c r="V137" s="37" t="s">
        <v>1954</v>
      </c>
      <c r="W137" s="37"/>
      <c r="Y137" s="67" t="s">
        <v>1151</v>
      </c>
      <c r="Z137" s="58" t="s">
        <v>829</v>
      </c>
      <c r="AA137" s="37" t="s">
        <v>29</v>
      </c>
      <c r="AB137" s="59" t="s">
        <v>29</v>
      </c>
      <c r="AC137" s="59" t="s">
        <v>112</v>
      </c>
      <c r="AD137" s="37">
        <v>0</v>
      </c>
      <c r="AE137" s="59" t="s">
        <v>29</v>
      </c>
      <c r="AF137" s="59" t="s">
        <v>29</v>
      </c>
      <c r="AG137" s="59" t="s">
        <v>29</v>
      </c>
      <c r="AH137" s="59" t="s">
        <v>29</v>
      </c>
      <c r="AI137" s="60" t="s">
        <v>29</v>
      </c>
      <c r="AJ137" s="59" t="s">
        <v>29</v>
      </c>
      <c r="AK137" s="59" t="s">
        <v>29</v>
      </c>
      <c r="AL137" s="60" t="s">
        <v>29</v>
      </c>
      <c r="AM137" s="60" t="s">
        <v>29</v>
      </c>
      <c r="AN137" s="39" t="s">
        <v>28</v>
      </c>
      <c r="AO137" s="37" t="s">
        <v>28</v>
      </c>
      <c r="AP137" s="58"/>
      <c r="AQ137" s="37" t="s">
        <v>90</v>
      </c>
      <c r="AR137" s="39" t="s">
        <v>840</v>
      </c>
      <c r="AS137" s="39" t="s">
        <v>841</v>
      </c>
      <c r="AT137" s="172" t="s">
        <v>2422</v>
      </c>
      <c r="AU137" s="11">
        <v>-36.5</v>
      </c>
      <c r="AV137" s="11">
        <v>146</v>
      </c>
      <c r="AX137" s="277">
        <v>15.033333333333333</v>
      </c>
      <c r="AY137" s="278">
        <v>732</v>
      </c>
      <c r="AZ137" s="455">
        <f t="shared" si="56"/>
        <v>2.8645110810583918</v>
      </c>
      <c r="BA137" s="523" t="s">
        <v>82</v>
      </c>
      <c r="BB137" s="66" t="s">
        <v>1166</v>
      </c>
      <c r="BF137" s="58"/>
      <c r="BI137" s="58" t="s">
        <v>2232</v>
      </c>
      <c r="BJ137" s="39" t="s">
        <v>4</v>
      </c>
      <c r="BK137" s="67" t="s">
        <v>843</v>
      </c>
      <c r="BP137" s="67" t="s">
        <v>51</v>
      </c>
      <c r="BQ137" s="59" t="s">
        <v>38</v>
      </c>
      <c r="BR137" s="67">
        <v>0.76</v>
      </c>
      <c r="BS137" s="59" t="s">
        <v>21</v>
      </c>
      <c r="BT137" s="59" t="s">
        <v>2053</v>
      </c>
      <c r="BU137" s="67">
        <v>0.14000000000000001</v>
      </c>
      <c r="BW137" s="63" t="s">
        <v>26</v>
      </c>
      <c r="BX137" s="59" t="s">
        <v>27</v>
      </c>
      <c r="BY137" s="70">
        <f t="shared" si="69"/>
        <v>0.88543774484714632</v>
      </c>
      <c r="BZ137" s="70">
        <f t="shared" si="70"/>
        <v>0.88543774484714632</v>
      </c>
      <c r="CA137" s="37" t="s">
        <v>1565</v>
      </c>
      <c r="CB137" s="37" t="s">
        <v>839</v>
      </c>
      <c r="CC137" s="37">
        <v>40</v>
      </c>
      <c r="CD137" s="37">
        <v>5</v>
      </c>
      <c r="CE137" s="82" t="s">
        <v>1580</v>
      </c>
      <c r="CF137" s="78" t="s">
        <v>1584</v>
      </c>
      <c r="CG137" s="67">
        <v>0.28000000000000003</v>
      </c>
      <c r="CH137" s="59" t="s">
        <v>21</v>
      </c>
      <c r="CI137" s="67">
        <v>0.08</v>
      </c>
      <c r="CK137" s="59">
        <f t="shared" si="71"/>
        <v>0.50596442562694077</v>
      </c>
      <c r="CL137" s="59">
        <f t="shared" si="72"/>
        <v>0.50596442562694077</v>
      </c>
      <c r="CM137" s="37">
        <v>40</v>
      </c>
      <c r="CN137" s="37">
        <v>5</v>
      </c>
      <c r="CO137" s="82" t="s">
        <v>1580</v>
      </c>
      <c r="CP137" s="67">
        <f t="shared" si="66"/>
        <v>0.66564023547027473</v>
      </c>
      <c r="CQ137" s="67">
        <f t="shared" si="67"/>
        <v>0.99035369774919613</v>
      </c>
      <c r="CR137" s="67">
        <f t="shared" si="59"/>
        <v>0.65921926856863222</v>
      </c>
      <c r="CS137" s="67">
        <f t="shared" si="68"/>
        <v>0.40271606277532601</v>
      </c>
      <c r="CT137" s="59">
        <v>0</v>
      </c>
      <c r="CU137" s="59">
        <v>0</v>
      </c>
      <c r="CV137" s="59" t="s">
        <v>1624</v>
      </c>
      <c r="CW137" s="59">
        <v>0</v>
      </c>
      <c r="CX137" s="59">
        <v>0</v>
      </c>
      <c r="CY137" s="102">
        <v>0</v>
      </c>
      <c r="CZ137" s="102">
        <v>1</v>
      </c>
      <c r="DA137" s="102">
        <v>0</v>
      </c>
      <c r="DB137" s="102">
        <v>0</v>
      </c>
      <c r="DC137" s="102">
        <v>0</v>
      </c>
      <c r="DD137" s="59">
        <v>0</v>
      </c>
      <c r="DE137" s="60">
        <v>0</v>
      </c>
      <c r="DF137" s="60">
        <v>0</v>
      </c>
      <c r="DG137" s="60">
        <v>0</v>
      </c>
      <c r="DH137" s="60">
        <v>0</v>
      </c>
      <c r="DI137" s="60">
        <v>0</v>
      </c>
      <c r="DJ137" s="60">
        <v>0</v>
      </c>
      <c r="DK137" s="60">
        <v>0</v>
      </c>
      <c r="DL137" s="60">
        <v>2</v>
      </c>
      <c r="DM137" s="60">
        <v>0</v>
      </c>
      <c r="DN137" s="60">
        <v>0</v>
      </c>
      <c r="DO137" s="59">
        <v>0</v>
      </c>
      <c r="DP137" s="59">
        <v>0</v>
      </c>
      <c r="DQ137" s="59">
        <v>0</v>
      </c>
      <c r="DR137" s="59">
        <v>0</v>
      </c>
      <c r="DS137" s="59">
        <v>0</v>
      </c>
      <c r="DT137" s="59">
        <v>0</v>
      </c>
      <c r="DU137" s="59">
        <v>0</v>
      </c>
      <c r="DV137" s="59">
        <v>0</v>
      </c>
      <c r="DW137" s="59">
        <v>0</v>
      </c>
      <c r="DX137" s="59">
        <v>0</v>
      </c>
      <c r="DY137" s="59">
        <v>0</v>
      </c>
      <c r="DZ137" s="59">
        <v>0</v>
      </c>
      <c r="EA137" s="59">
        <v>0</v>
      </c>
      <c r="EB137" s="59">
        <v>0</v>
      </c>
      <c r="EC137" s="59">
        <v>0</v>
      </c>
      <c r="ED137" s="59">
        <v>0</v>
      </c>
      <c r="EE137" s="59">
        <v>0</v>
      </c>
      <c r="EF137" s="59">
        <v>0</v>
      </c>
      <c r="EG137" s="59">
        <v>0</v>
      </c>
      <c r="EH137" s="59">
        <v>0</v>
      </c>
      <c r="EI137" s="59">
        <v>0</v>
      </c>
      <c r="EJ137" s="59">
        <v>0</v>
      </c>
      <c r="EK137" s="59">
        <v>0</v>
      </c>
      <c r="EL137" s="59">
        <v>0</v>
      </c>
      <c r="EM137" s="77">
        <v>2</v>
      </c>
      <c r="EN137" s="59">
        <v>0</v>
      </c>
      <c r="EO137" s="77">
        <v>2</v>
      </c>
      <c r="EP137" s="59">
        <v>3</v>
      </c>
      <c r="EQ137" s="59">
        <v>6</v>
      </c>
    </row>
    <row r="138" spans="1:147" ht="15" customHeight="1" x14ac:dyDescent="0.25">
      <c r="A138" s="500" t="s">
        <v>2528</v>
      </c>
      <c r="B138" s="37">
        <v>9</v>
      </c>
      <c r="C138" s="89" t="s">
        <v>163</v>
      </c>
      <c r="D138" s="126">
        <v>1999</v>
      </c>
      <c r="E138" s="101" t="s">
        <v>164</v>
      </c>
      <c r="F138" s="39" t="s">
        <v>837</v>
      </c>
      <c r="G138" s="37">
        <v>24</v>
      </c>
      <c r="H138" s="37" t="s">
        <v>838</v>
      </c>
      <c r="I138" s="63" t="s">
        <v>2258</v>
      </c>
      <c r="J138" s="59">
        <v>3</v>
      </c>
      <c r="K138" s="37" t="s">
        <v>3</v>
      </c>
      <c r="L138" s="112" t="s">
        <v>77</v>
      </c>
      <c r="M138" s="37" t="s">
        <v>571</v>
      </c>
      <c r="N138" s="37" t="s">
        <v>29</v>
      </c>
      <c r="O138" s="37" t="s">
        <v>29</v>
      </c>
      <c r="P138" s="37">
        <v>1993</v>
      </c>
      <c r="Q138" s="58"/>
      <c r="R138" s="37">
        <v>1</v>
      </c>
      <c r="S138" s="37">
        <v>5</v>
      </c>
      <c r="T138" s="59">
        <v>1</v>
      </c>
      <c r="U138" s="37">
        <v>8</v>
      </c>
      <c r="V138" s="37" t="s">
        <v>1954</v>
      </c>
      <c r="W138" s="37"/>
      <c r="Y138" s="67" t="s">
        <v>1151</v>
      </c>
      <c r="Z138" s="58" t="s">
        <v>829</v>
      </c>
      <c r="AA138" s="37" t="s">
        <v>29</v>
      </c>
      <c r="AB138" s="59" t="s">
        <v>29</v>
      </c>
      <c r="AC138" s="59" t="s">
        <v>112</v>
      </c>
      <c r="AD138" s="37">
        <v>0</v>
      </c>
      <c r="AE138" s="59" t="s">
        <v>29</v>
      </c>
      <c r="AF138" s="59" t="s">
        <v>29</v>
      </c>
      <c r="AG138" s="59" t="s">
        <v>29</v>
      </c>
      <c r="AH138" s="59" t="s">
        <v>29</v>
      </c>
      <c r="AI138" s="60" t="s">
        <v>29</v>
      </c>
      <c r="AJ138" s="59" t="s">
        <v>29</v>
      </c>
      <c r="AK138" s="59" t="s">
        <v>29</v>
      </c>
      <c r="AL138" s="60" t="s">
        <v>29</v>
      </c>
      <c r="AM138" s="60" t="s">
        <v>29</v>
      </c>
      <c r="AN138" s="39" t="s">
        <v>28</v>
      </c>
      <c r="AO138" s="37" t="s">
        <v>28</v>
      </c>
      <c r="AP138" s="58"/>
      <c r="AQ138" s="37" t="s">
        <v>90</v>
      </c>
      <c r="AR138" s="39" t="s">
        <v>840</v>
      </c>
      <c r="AS138" s="39" t="s">
        <v>841</v>
      </c>
      <c r="AT138" s="172" t="s">
        <v>2422</v>
      </c>
      <c r="AU138" s="11">
        <v>-36.5</v>
      </c>
      <c r="AV138" s="11">
        <v>146</v>
      </c>
      <c r="AX138" s="277">
        <v>15.033333333333333</v>
      </c>
      <c r="AY138" s="278">
        <v>732</v>
      </c>
      <c r="AZ138" s="455">
        <f t="shared" si="56"/>
        <v>2.8645110810583918</v>
      </c>
      <c r="BA138" s="523" t="s">
        <v>82</v>
      </c>
      <c r="BB138" s="66" t="s">
        <v>1166</v>
      </c>
      <c r="BF138" s="58"/>
      <c r="BI138" s="58" t="s">
        <v>2232</v>
      </c>
      <c r="BJ138" s="39" t="s">
        <v>4</v>
      </c>
      <c r="BK138" s="67" t="s">
        <v>844</v>
      </c>
      <c r="BP138" s="67" t="s">
        <v>51</v>
      </c>
      <c r="BQ138" s="59" t="s">
        <v>38</v>
      </c>
      <c r="BR138" s="67">
        <v>1.02</v>
      </c>
      <c r="BS138" s="59" t="s">
        <v>21</v>
      </c>
      <c r="BT138" s="59" t="s">
        <v>2053</v>
      </c>
      <c r="BU138" s="67">
        <v>0.1</v>
      </c>
      <c r="BW138" s="63" t="s">
        <v>26</v>
      </c>
      <c r="BX138" s="59" t="s">
        <v>27</v>
      </c>
      <c r="BY138" s="70">
        <f t="shared" si="69"/>
        <v>0.63245553203367599</v>
      </c>
      <c r="BZ138" s="70">
        <f t="shared" si="70"/>
        <v>0.63245553203367599</v>
      </c>
      <c r="CA138" s="37" t="s">
        <v>1565</v>
      </c>
      <c r="CB138" s="37" t="s">
        <v>839</v>
      </c>
      <c r="CC138" s="37">
        <v>40</v>
      </c>
      <c r="CD138" s="37">
        <v>5</v>
      </c>
      <c r="CE138" s="82" t="s">
        <v>1580</v>
      </c>
      <c r="CF138" s="78" t="s">
        <v>1584</v>
      </c>
      <c r="CG138" s="67">
        <v>0.7</v>
      </c>
      <c r="CH138" s="59" t="s">
        <v>21</v>
      </c>
      <c r="CI138" s="67">
        <v>0.09</v>
      </c>
      <c r="CK138" s="59">
        <f t="shared" si="71"/>
        <v>0.56920997883030833</v>
      </c>
      <c r="CL138" s="59">
        <f t="shared" si="72"/>
        <v>0.56920997883030833</v>
      </c>
      <c r="CM138" s="37">
        <v>40</v>
      </c>
      <c r="CN138" s="37">
        <v>5</v>
      </c>
      <c r="CO138" s="82" t="s">
        <v>1580</v>
      </c>
      <c r="CP138" s="67">
        <f t="shared" si="66"/>
        <v>0.53185799625162689</v>
      </c>
      <c r="CQ138" s="67">
        <f t="shared" si="67"/>
        <v>0.99035369774919613</v>
      </c>
      <c r="CR138" s="67">
        <f t="shared" si="59"/>
        <v>0.52672753326527677</v>
      </c>
      <c r="CS138" s="67">
        <f t="shared" si="68"/>
        <v>0.4017340118393733</v>
      </c>
      <c r="CT138" s="59">
        <v>0</v>
      </c>
      <c r="CU138" s="59">
        <v>0</v>
      </c>
      <c r="CV138" s="59" t="s">
        <v>1624</v>
      </c>
      <c r="CW138" s="59">
        <v>0</v>
      </c>
      <c r="CX138" s="59">
        <v>0</v>
      </c>
      <c r="CY138" s="102">
        <v>0</v>
      </c>
      <c r="CZ138" s="102">
        <v>1</v>
      </c>
      <c r="DA138" s="102">
        <v>0</v>
      </c>
      <c r="DB138" s="102">
        <v>0</v>
      </c>
      <c r="DC138" s="102">
        <v>0</v>
      </c>
      <c r="DD138" s="59">
        <v>0</v>
      </c>
      <c r="DE138" s="60">
        <v>0</v>
      </c>
      <c r="DF138" s="60">
        <v>0</v>
      </c>
      <c r="DG138" s="60">
        <v>0</v>
      </c>
      <c r="DH138" s="60">
        <v>0</v>
      </c>
      <c r="DI138" s="60">
        <v>0</v>
      </c>
      <c r="DJ138" s="60">
        <v>0</v>
      </c>
      <c r="DK138" s="60">
        <v>0</v>
      </c>
      <c r="DL138" s="60">
        <v>0</v>
      </c>
      <c r="DM138" s="60">
        <v>0</v>
      </c>
      <c r="DN138" s="60">
        <v>0</v>
      </c>
      <c r="DO138" s="59">
        <v>0</v>
      </c>
      <c r="DP138" s="59">
        <v>0</v>
      </c>
      <c r="DQ138" s="59">
        <v>0</v>
      </c>
      <c r="DR138" s="59">
        <v>0</v>
      </c>
      <c r="DS138" s="59">
        <v>0</v>
      </c>
      <c r="DT138" s="59">
        <v>0</v>
      </c>
      <c r="DU138" s="59">
        <v>0</v>
      </c>
      <c r="DV138" s="59">
        <v>0</v>
      </c>
      <c r="DW138" s="59">
        <v>0</v>
      </c>
      <c r="DX138" s="59">
        <v>0</v>
      </c>
      <c r="DY138" s="59">
        <v>0</v>
      </c>
      <c r="DZ138" s="59">
        <v>0</v>
      </c>
      <c r="EA138" s="59">
        <v>0</v>
      </c>
      <c r="EB138" s="59">
        <v>0</v>
      </c>
      <c r="EC138" s="59">
        <v>0</v>
      </c>
      <c r="ED138" s="59">
        <v>0</v>
      </c>
      <c r="EE138" s="59">
        <v>0</v>
      </c>
      <c r="EF138" s="59">
        <v>0</v>
      </c>
      <c r="EG138" s="59">
        <v>0</v>
      </c>
      <c r="EH138" s="59">
        <v>0</v>
      </c>
      <c r="EI138" s="59">
        <v>0</v>
      </c>
      <c r="EJ138" s="59">
        <v>0</v>
      </c>
      <c r="EK138" s="59">
        <v>0</v>
      </c>
      <c r="EL138" s="59">
        <v>0</v>
      </c>
      <c r="EM138" s="77">
        <v>2</v>
      </c>
      <c r="EN138" s="59">
        <v>0</v>
      </c>
      <c r="EO138" s="77">
        <v>2</v>
      </c>
      <c r="EP138" s="59">
        <v>3</v>
      </c>
      <c r="EQ138" s="59">
        <v>6</v>
      </c>
    </row>
    <row r="139" spans="1:147" ht="15" customHeight="1" x14ac:dyDescent="0.25">
      <c r="A139" s="500" t="s">
        <v>2528</v>
      </c>
      <c r="B139" s="37">
        <v>10</v>
      </c>
      <c r="C139" s="89" t="s">
        <v>163</v>
      </c>
      <c r="D139" s="126">
        <v>1999</v>
      </c>
      <c r="E139" s="101" t="s">
        <v>164</v>
      </c>
      <c r="F139" s="39" t="s">
        <v>837</v>
      </c>
      <c r="G139" s="37">
        <v>24</v>
      </c>
      <c r="H139" s="37" t="s">
        <v>838</v>
      </c>
      <c r="I139" s="63" t="s">
        <v>2258</v>
      </c>
      <c r="J139" s="59">
        <v>3</v>
      </c>
      <c r="K139" s="37" t="s">
        <v>3</v>
      </c>
      <c r="L139" s="112" t="s">
        <v>77</v>
      </c>
      <c r="M139" s="37" t="s">
        <v>571</v>
      </c>
      <c r="N139" s="37" t="s">
        <v>29</v>
      </c>
      <c r="O139" s="37" t="s">
        <v>29</v>
      </c>
      <c r="P139" s="37">
        <v>1993</v>
      </c>
      <c r="Q139" s="58"/>
      <c r="R139" s="37">
        <v>1</v>
      </c>
      <c r="S139" s="37">
        <v>5</v>
      </c>
      <c r="T139" s="59">
        <v>1</v>
      </c>
      <c r="U139" s="37">
        <v>8</v>
      </c>
      <c r="V139" s="37" t="s">
        <v>1954</v>
      </c>
      <c r="W139" s="37"/>
      <c r="Y139" s="67" t="s">
        <v>1151</v>
      </c>
      <c r="Z139" s="58" t="s">
        <v>829</v>
      </c>
      <c r="AA139" s="37" t="s">
        <v>29</v>
      </c>
      <c r="AB139" s="59" t="s">
        <v>29</v>
      </c>
      <c r="AC139" s="59" t="s">
        <v>112</v>
      </c>
      <c r="AD139" s="37">
        <v>0</v>
      </c>
      <c r="AE139" s="59" t="s">
        <v>29</v>
      </c>
      <c r="AF139" s="59" t="s">
        <v>29</v>
      </c>
      <c r="AG139" s="59" t="s">
        <v>29</v>
      </c>
      <c r="AH139" s="59" t="s">
        <v>29</v>
      </c>
      <c r="AI139" s="60" t="s">
        <v>29</v>
      </c>
      <c r="AJ139" s="59" t="s">
        <v>29</v>
      </c>
      <c r="AK139" s="59" t="s">
        <v>29</v>
      </c>
      <c r="AL139" s="60" t="s">
        <v>29</v>
      </c>
      <c r="AM139" s="60" t="s">
        <v>29</v>
      </c>
      <c r="AN139" s="39" t="s">
        <v>28</v>
      </c>
      <c r="AO139" s="37" t="s">
        <v>28</v>
      </c>
      <c r="AP139" s="58"/>
      <c r="AQ139" s="37" t="s">
        <v>90</v>
      </c>
      <c r="AR139" s="39" t="s">
        <v>840</v>
      </c>
      <c r="AS139" s="39" t="s">
        <v>841</v>
      </c>
      <c r="AT139" s="172" t="s">
        <v>2422</v>
      </c>
      <c r="AU139" s="11">
        <v>-36.5</v>
      </c>
      <c r="AV139" s="11">
        <v>146</v>
      </c>
      <c r="AX139" s="277">
        <v>15.033333333333333</v>
      </c>
      <c r="AY139" s="278">
        <v>732</v>
      </c>
      <c r="AZ139" s="455">
        <f t="shared" si="56"/>
        <v>2.8645110810583918</v>
      </c>
      <c r="BA139" s="523" t="s">
        <v>82</v>
      </c>
      <c r="BB139" s="66" t="s">
        <v>1166</v>
      </c>
      <c r="BF139" s="58"/>
      <c r="BI139" s="58" t="s">
        <v>2232</v>
      </c>
      <c r="BJ139" s="39" t="s">
        <v>4</v>
      </c>
      <c r="BK139" s="67" t="s">
        <v>845</v>
      </c>
      <c r="BP139" s="67" t="s">
        <v>51</v>
      </c>
      <c r="BQ139" s="59" t="s">
        <v>38</v>
      </c>
      <c r="BR139" s="67">
        <v>0.17</v>
      </c>
      <c r="BS139" s="59" t="s">
        <v>21</v>
      </c>
      <c r="BT139" s="59" t="s">
        <v>2053</v>
      </c>
      <c r="BU139" s="67">
        <v>0.05</v>
      </c>
      <c r="BW139" s="63" t="s">
        <v>26</v>
      </c>
      <c r="BX139" s="59" t="s">
        <v>27</v>
      </c>
      <c r="BY139" s="70">
        <f t="shared" si="69"/>
        <v>0.316227766016838</v>
      </c>
      <c r="BZ139" s="70">
        <f t="shared" si="70"/>
        <v>0.316227766016838</v>
      </c>
      <c r="CA139" s="37" t="s">
        <v>1565</v>
      </c>
      <c r="CB139" s="37" t="s">
        <v>839</v>
      </c>
      <c r="CC139" s="37">
        <v>40</v>
      </c>
      <c r="CD139" s="37">
        <v>5</v>
      </c>
      <c r="CE139" s="82" t="s">
        <v>1580</v>
      </c>
      <c r="CF139" s="78" t="s">
        <v>1584</v>
      </c>
      <c r="CG139" s="67">
        <v>0.18</v>
      </c>
      <c r="CH139" s="59" t="s">
        <v>21</v>
      </c>
      <c r="CI139" s="67">
        <v>0.06</v>
      </c>
      <c r="CK139" s="59">
        <f t="shared" si="71"/>
        <v>0.37947331922020555</v>
      </c>
      <c r="CL139" s="59">
        <f t="shared" si="72"/>
        <v>0.37947331922020555</v>
      </c>
      <c r="CM139" s="37">
        <v>40</v>
      </c>
      <c r="CN139" s="37">
        <v>5</v>
      </c>
      <c r="CO139" s="82" t="s">
        <v>1580</v>
      </c>
      <c r="CP139" s="67">
        <f t="shared" si="66"/>
        <v>-2.8629916715693357E-2</v>
      </c>
      <c r="CQ139" s="67">
        <f t="shared" si="67"/>
        <v>0.99035369774919613</v>
      </c>
      <c r="CR139" s="67">
        <f t="shared" si="59"/>
        <v>-2.8353743885638438E-2</v>
      </c>
      <c r="CS139" s="67">
        <f t="shared" si="68"/>
        <v>0.40000502459245207</v>
      </c>
      <c r="CT139" s="59">
        <v>0</v>
      </c>
      <c r="CU139" s="59">
        <v>0</v>
      </c>
      <c r="CV139" s="59" t="s">
        <v>1624</v>
      </c>
      <c r="CW139" s="59">
        <v>0</v>
      </c>
      <c r="CX139" s="59">
        <v>0</v>
      </c>
      <c r="CY139" s="102">
        <v>0</v>
      </c>
      <c r="CZ139" s="102">
        <v>1</v>
      </c>
      <c r="DA139" s="102">
        <v>0</v>
      </c>
      <c r="DB139" s="102">
        <v>0</v>
      </c>
      <c r="DC139" s="102">
        <v>0</v>
      </c>
      <c r="DD139" s="59">
        <v>0</v>
      </c>
      <c r="DE139" s="60">
        <v>0</v>
      </c>
      <c r="DF139" s="60">
        <v>0</v>
      </c>
      <c r="DG139" s="60">
        <v>0</v>
      </c>
      <c r="DH139" s="60">
        <v>0</v>
      </c>
      <c r="DI139" s="60">
        <v>0</v>
      </c>
      <c r="DJ139" s="60">
        <v>0</v>
      </c>
      <c r="DK139" s="60">
        <v>0</v>
      </c>
      <c r="DL139" s="60">
        <v>0</v>
      </c>
      <c r="DM139" s="60">
        <v>0</v>
      </c>
      <c r="DN139" s="60">
        <v>0</v>
      </c>
      <c r="DO139" s="59">
        <v>0</v>
      </c>
      <c r="DP139" s="59">
        <v>0</v>
      </c>
      <c r="DQ139" s="59">
        <v>0</v>
      </c>
      <c r="DR139" s="59">
        <v>0</v>
      </c>
      <c r="DS139" s="59">
        <v>0</v>
      </c>
      <c r="DT139" s="59">
        <v>0</v>
      </c>
      <c r="DU139" s="59">
        <v>0</v>
      </c>
      <c r="DV139" s="59">
        <v>0</v>
      </c>
      <c r="DW139" s="59">
        <v>0</v>
      </c>
      <c r="DX139" s="59">
        <v>0</v>
      </c>
      <c r="DY139" s="59">
        <v>0</v>
      </c>
      <c r="DZ139" s="59">
        <v>0</v>
      </c>
      <c r="EA139" s="59">
        <v>0</v>
      </c>
      <c r="EB139" s="59">
        <v>0</v>
      </c>
      <c r="EC139" s="59">
        <v>0</v>
      </c>
      <c r="ED139" s="59">
        <v>0</v>
      </c>
      <c r="EE139" s="59">
        <v>0</v>
      </c>
      <c r="EF139" s="59">
        <v>0</v>
      </c>
      <c r="EG139" s="59">
        <v>0</v>
      </c>
      <c r="EH139" s="59">
        <v>0</v>
      </c>
      <c r="EI139" s="59">
        <v>0</v>
      </c>
      <c r="EJ139" s="59">
        <v>0</v>
      </c>
      <c r="EK139" s="59">
        <v>0</v>
      </c>
      <c r="EL139" s="59">
        <v>0</v>
      </c>
      <c r="EM139" s="77">
        <v>2</v>
      </c>
      <c r="EN139" s="59">
        <v>0</v>
      </c>
      <c r="EO139" s="77">
        <v>2</v>
      </c>
      <c r="EP139" s="59">
        <v>3</v>
      </c>
      <c r="EQ139" s="59">
        <v>6</v>
      </c>
    </row>
    <row r="140" spans="1:147" ht="15" customHeight="1" x14ac:dyDescent="0.25">
      <c r="A140" s="500" t="s">
        <v>2528</v>
      </c>
      <c r="B140" s="37">
        <v>11</v>
      </c>
      <c r="C140" s="89" t="s">
        <v>163</v>
      </c>
      <c r="D140" s="126">
        <v>1999</v>
      </c>
      <c r="E140" s="101" t="s">
        <v>164</v>
      </c>
      <c r="F140" s="39" t="s">
        <v>837</v>
      </c>
      <c r="G140" s="37">
        <v>24</v>
      </c>
      <c r="H140" s="37" t="s">
        <v>838</v>
      </c>
      <c r="I140" s="63" t="s">
        <v>2258</v>
      </c>
      <c r="J140" s="59">
        <v>3</v>
      </c>
      <c r="K140" s="37" t="s">
        <v>3</v>
      </c>
      <c r="L140" s="112" t="s">
        <v>77</v>
      </c>
      <c r="M140" s="37" t="s">
        <v>571</v>
      </c>
      <c r="N140" s="37" t="s">
        <v>29</v>
      </c>
      <c r="O140" s="37" t="s">
        <v>29</v>
      </c>
      <c r="P140" s="37">
        <v>1993</v>
      </c>
      <c r="Q140" s="58"/>
      <c r="R140" s="37">
        <v>1</v>
      </c>
      <c r="S140" s="37">
        <v>5</v>
      </c>
      <c r="T140" s="59">
        <v>1</v>
      </c>
      <c r="U140" s="37">
        <v>8</v>
      </c>
      <c r="V140" s="37" t="s">
        <v>1954</v>
      </c>
      <c r="W140" s="37"/>
      <c r="Y140" s="67" t="s">
        <v>1151</v>
      </c>
      <c r="Z140" s="58" t="s">
        <v>829</v>
      </c>
      <c r="AA140" s="37" t="s">
        <v>29</v>
      </c>
      <c r="AB140" s="59" t="s">
        <v>29</v>
      </c>
      <c r="AC140" s="59" t="s">
        <v>112</v>
      </c>
      <c r="AD140" s="37">
        <v>0</v>
      </c>
      <c r="AE140" s="59" t="s">
        <v>29</v>
      </c>
      <c r="AF140" s="59" t="s">
        <v>29</v>
      </c>
      <c r="AG140" s="59" t="s">
        <v>29</v>
      </c>
      <c r="AH140" s="59" t="s">
        <v>29</v>
      </c>
      <c r="AI140" s="60" t="s">
        <v>29</v>
      </c>
      <c r="AJ140" s="59" t="s">
        <v>29</v>
      </c>
      <c r="AK140" s="59" t="s">
        <v>29</v>
      </c>
      <c r="AL140" s="60" t="s">
        <v>29</v>
      </c>
      <c r="AM140" s="60" t="s">
        <v>29</v>
      </c>
      <c r="AN140" s="39" t="s">
        <v>28</v>
      </c>
      <c r="AO140" s="37" t="s">
        <v>28</v>
      </c>
      <c r="AP140" s="58"/>
      <c r="AQ140" s="37" t="s">
        <v>90</v>
      </c>
      <c r="AR140" s="39" t="s">
        <v>840</v>
      </c>
      <c r="AS140" s="39" t="s">
        <v>841</v>
      </c>
      <c r="AT140" s="172" t="s">
        <v>2422</v>
      </c>
      <c r="AU140" s="11">
        <v>-36.5</v>
      </c>
      <c r="AV140" s="11">
        <v>146</v>
      </c>
      <c r="AX140" s="277">
        <v>15.033333333333333</v>
      </c>
      <c r="AY140" s="278">
        <v>732</v>
      </c>
      <c r="AZ140" s="455">
        <f t="shared" si="56"/>
        <v>2.8645110810583918</v>
      </c>
      <c r="BA140" s="523" t="s">
        <v>82</v>
      </c>
      <c r="BB140" s="66" t="s">
        <v>1166</v>
      </c>
      <c r="BF140" s="58"/>
      <c r="BI140" s="58" t="s">
        <v>2232</v>
      </c>
      <c r="BJ140" s="39" t="s">
        <v>4</v>
      </c>
      <c r="BK140" s="67" t="s">
        <v>723</v>
      </c>
      <c r="BP140" s="67" t="s">
        <v>51</v>
      </c>
      <c r="BQ140" s="59" t="s">
        <v>38</v>
      </c>
      <c r="BR140" s="67">
        <v>0</v>
      </c>
      <c r="BS140" s="59" t="s">
        <v>21</v>
      </c>
      <c r="BT140" s="59" t="s">
        <v>2053</v>
      </c>
      <c r="BU140" s="67">
        <v>0</v>
      </c>
      <c r="BW140" s="63" t="s">
        <v>26</v>
      </c>
      <c r="BX140" s="59" t="s">
        <v>27</v>
      </c>
      <c r="BY140" s="70">
        <f t="shared" si="69"/>
        <v>0</v>
      </c>
      <c r="BZ140" s="70">
        <f t="shared" si="70"/>
        <v>0</v>
      </c>
      <c r="CA140" s="37" t="s">
        <v>1565</v>
      </c>
      <c r="CB140" s="37" t="s">
        <v>839</v>
      </c>
      <c r="CC140" s="37">
        <v>40</v>
      </c>
      <c r="CD140" s="37">
        <v>5</v>
      </c>
      <c r="CE140" s="82" t="s">
        <v>1580</v>
      </c>
      <c r="CF140" s="78" t="s">
        <v>1584</v>
      </c>
      <c r="CG140" s="67">
        <v>0.03</v>
      </c>
      <c r="CH140" s="59" t="s">
        <v>21</v>
      </c>
      <c r="CI140" s="67">
        <v>0.02</v>
      </c>
      <c r="CK140" s="59">
        <f t="shared" si="71"/>
        <v>0.12649110640673519</v>
      </c>
      <c r="CL140" s="59">
        <f t="shared" si="72"/>
        <v>0.12649110640673519</v>
      </c>
      <c r="CM140" s="37">
        <v>40</v>
      </c>
      <c r="CN140" s="37">
        <v>5</v>
      </c>
      <c r="CO140" s="82" t="s">
        <v>1580</v>
      </c>
      <c r="CP140" s="67">
        <f t="shared" si="66"/>
        <v>-0.3354101966249684</v>
      </c>
      <c r="CQ140" s="67">
        <f t="shared" si="67"/>
        <v>0.99035369774919613</v>
      </c>
      <c r="CR140" s="67">
        <f t="shared" si="59"/>
        <v>-0.33217472849032242</v>
      </c>
      <c r="CS140" s="67">
        <f t="shared" si="68"/>
        <v>0.40068962531404767</v>
      </c>
      <c r="CT140" s="59">
        <v>0</v>
      </c>
      <c r="CU140" s="59">
        <v>0</v>
      </c>
      <c r="CV140" s="59" t="s">
        <v>1624</v>
      </c>
      <c r="CW140" s="59">
        <v>0</v>
      </c>
      <c r="CX140" s="59">
        <v>0</v>
      </c>
      <c r="CY140" s="102">
        <v>0</v>
      </c>
      <c r="CZ140" s="102">
        <v>1</v>
      </c>
      <c r="DA140" s="102">
        <v>0</v>
      </c>
      <c r="DB140" s="102">
        <v>0</v>
      </c>
      <c r="DC140" s="102">
        <v>0</v>
      </c>
      <c r="DD140" s="59">
        <v>0</v>
      </c>
      <c r="DE140" s="60">
        <v>0</v>
      </c>
      <c r="DF140" s="60">
        <v>0</v>
      </c>
      <c r="DG140" s="60">
        <v>0</v>
      </c>
      <c r="DH140" s="60">
        <v>0</v>
      </c>
      <c r="DI140" s="60">
        <v>0</v>
      </c>
      <c r="DJ140" s="60">
        <v>0</v>
      </c>
      <c r="DK140" s="60">
        <v>0</v>
      </c>
      <c r="DL140" s="60">
        <v>0</v>
      </c>
      <c r="DM140" s="60">
        <v>0</v>
      </c>
      <c r="DN140" s="60">
        <v>0</v>
      </c>
      <c r="DO140" s="59">
        <v>0</v>
      </c>
      <c r="DP140" s="59">
        <v>0</v>
      </c>
      <c r="DQ140" s="59">
        <v>0</v>
      </c>
      <c r="DR140" s="59">
        <v>0</v>
      </c>
      <c r="DS140" s="59">
        <v>0</v>
      </c>
      <c r="DT140" s="59">
        <v>0</v>
      </c>
      <c r="DU140" s="59">
        <v>0</v>
      </c>
      <c r="DV140" s="59">
        <v>0</v>
      </c>
      <c r="DW140" s="59">
        <v>0</v>
      </c>
      <c r="DX140" s="59">
        <v>0</v>
      </c>
      <c r="DY140" s="59">
        <v>0</v>
      </c>
      <c r="DZ140" s="59">
        <v>0</v>
      </c>
      <c r="EA140" s="59">
        <v>0</v>
      </c>
      <c r="EB140" s="59">
        <v>0</v>
      </c>
      <c r="EC140" s="59">
        <v>0</v>
      </c>
      <c r="ED140" s="59">
        <v>0</v>
      </c>
      <c r="EE140" s="59">
        <v>0</v>
      </c>
      <c r="EF140" s="59">
        <v>0</v>
      </c>
      <c r="EG140" s="59">
        <v>0</v>
      </c>
      <c r="EH140" s="59">
        <v>0</v>
      </c>
      <c r="EI140" s="59">
        <v>0</v>
      </c>
      <c r="EJ140" s="59">
        <v>0</v>
      </c>
      <c r="EK140" s="59">
        <v>0</v>
      </c>
      <c r="EL140" s="59">
        <v>0</v>
      </c>
      <c r="EM140" s="77">
        <v>2</v>
      </c>
      <c r="EN140" s="59">
        <v>0</v>
      </c>
      <c r="EO140" s="77">
        <v>2</v>
      </c>
      <c r="EP140" s="59">
        <v>3</v>
      </c>
      <c r="EQ140" s="59">
        <v>6</v>
      </c>
    </row>
    <row r="141" spans="1:147" ht="15.75" customHeight="1" x14ac:dyDescent="0.25">
      <c r="A141" s="500" t="s">
        <v>2528</v>
      </c>
      <c r="B141" s="37">
        <v>12</v>
      </c>
      <c r="C141" s="89" t="s">
        <v>163</v>
      </c>
      <c r="D141" s="126">
        <v>1999</v>
      </c>
      <c r="E141" s="101" t="s">
        <v>164</v>
      </c>
      <c r="F141" s="39" t="s">
        <v>837</v>
      </c>
      <c r="G141" s="37">
        <v>24</v>
      </c>
      <c r="H141" s="37" t="s">
        <v>838</v>
      </c>
      <c r="I141" s="63" t="s">
        <v>2258</v>
      </c>
      <c r="J141" s="59">
        <v>3</v>
      </c>
      <c r="K141" s="37" t="s">
        <v>3</v>
      </c>
      <c r="L141" s="112" t="s">
        <v>77</v>
      </c>
      <c r="M141" s="37" t="s">
        <v>571</v>
      </c>
      <c r="N141" s="37" t="s">
        <v>29</v>
      </c>
      <c r="O141" s="37" t="s">
        <v>29</v>
      </c>
      <c r="P141" s="37">
        <v>1993</v>
      </c>
      <c r="Q141" s="58"/>
      <c r="R141" s="37">
        <v>1</v>
      </c>
      <c r="S141" s="37">
        <v>5</v>
      </c>
      <c r="T141" s="59">
        <v>1</v>
      </c>
      <c r="U141" s="37">
        <v>8</v>
      </c>
      <c r="V141" s="37" t="s">
        <v>1954</v>
      </c>
      <c r="W141" s="37"/>
      <c r="Y141" s="67" t="s">
        <v>1151</v>
      </c>
      <c r="Z141" s="58" t="s">
        <v>829</v>
      </c>
      <c r="AA141" s="37" t="s">
        <v>29</v>
      </c>
      <c r="AB141" s="59" t="s">
        <v>29</v>
      </c>
      <c r="AC141" s="59" t="s">
        <v>112</v>
      </c>
      <c r="AD141" s="37">
        <v>0</v>
      </c>
      <c r="AE141" s="59" t="s">
        <v>29</v>
      </c>
      <c r="AF141" s="59" t="s">
        <v>29</v>
      </c>
      <c r="AG141" s="59" t="s">
        <v>29</v>
      </c>
      <c r="AH141" s="59" t="s">
        <v>29</v>
      </c>
      <c r="AI141" s="60" t="s">
        <v>29</v>
      </c>
      <c r="AJ141" s="59" t="s">
        <v>29</v>
      </c>
      <c r="AK141" s="59" t="s">
        <v>29</v>
      </c>
      <c r="AL141" s="60" t="s">
        <v>29</v>
      </c>
      <c r="AM141" s="60" t="s">
        <v>29</v>
      </c>
      <c r="AN141" s="39" t="s">
        <v>28</v>
      </c>
      <c r="AO141" s="37" t="s">
        <v>28</v>
      </c>
      <c r="AP141" s="58"/>
      <c r="AQ141" s="37" t="s">
        <v>90</v>
      </c>
      <c r="AR141" s="39" t="s">
        <v>840</v>
      </c>
      <c r="AS141" s="39" t="s">
        <v>841</v>
      </c>
      <c r="AT141" s="172" t="s">
        <v>2422</v>
      </c>
      <c r="AU141" s="11">
        <v>-36.5</v>
      </c>
      <c r="AV141" s="11">
        <v>146</v>
      </c>
      <c r="AX141" s="277">
        <v>15.033333333333333</v>
      </c>
      <c r="AY141" s="278">
        <v>732</v>
      </c>
      <c r="AZ141" s="455">
        <f t="shared" si="56"/>
        <v>2.8645110810583918</v>
      </c>
      <c r="BA141" s="127" t="s">
        <v>82</v>
      </c>
      <c r="BB141" s="66" t="s">
        <v>1166</v>
      </c>
      <c r="BF141" s="58"/>
      <c r="BI141" s="58" t="s">
        <v>2232</v>
      </c>
      <c r="BJ141" s="39" t="s">
        <v>4</v>
      </c>
      <c r="BK141" s="67" t="s">
        <v>846</v>
      </c>
      <c r="BP141" s="67" t="s">
        <v>51</v>
      </c>
      <c r="BQ141" s="59" t="s">
        <v>38</v>
      </c>
      <c r="BR141" s="67">
        <v>0.2</v>
      </c>
      <c r="BS141" s="59" t="s">
        <v>21</v>
      </c>
      <c r="BT141" s="59" t="s">
        <v>2053</v>
      </c>
      <c r="BU141" s="67">
        <v>0.05</v>
      </c>
      <c r="BW141" s="63" t="s">
        <v>26</v>
      </c>
      <c r="BX141" s="59" t="s">
        <v>27</v>
      </c>
      <c r="BY141" s="70">
        <f t="shared" si="69"/>
        <v>0.316227766016838</v>
      </c>
      <c r="BZ141" s="70">
        <f t="shared" si="70"/>
        <v>0.316227766016838</v>
      </c>
      <c r="CA141" s="37" t="s">
        <v>1565</v>
      </c>
      <c r="CB141" s="37" t="s">
        <v>839</v>
      </c>
      <c r="CC141" s="37">
        <v>40</v>
      </c>
      <c r="CD141" s="37">
        <v>5</v>
      </c>
      <c r="CE141" s="82" t="s">
        <v>1580</v>
      </c>
      <c r="CF141" s="78" t="s">
        <v>1584</v>
      </c>
      <c r="CG141" s="67">
        <v>0.05</v>
      </c>
      <c r="CH141" s="59" t="s">
        <v>21</v>
      </c>
      <c r="CI141" s="67">
        <v>0.02</v>
      </c>
      <c r="CK141" s="59">
        <f t="shared" si="71"/>
        <v>0.12649110640673519</v>
      </c>
      <c r="CL141" s="59">
        <f t="shared" si="72"/>
        <v>0.12649110640673519</v>
      </c>
      <c r="CM141" s="37">
        <v>40</v>
      </c>
      <c r="CN141" s="37">
        <v>5</v>
      </c>
      <c r="CO141" s="82" t="s">
        <v>1580</v>
      </c>
      <c r="CP141" s="67">
        <f t="shared" si="66"/>
        <v>0.62284109890304984</v>
      </c>
      <c r="CQ141" s="67">
        <f t="shared" si="67"/>
        <v>0.99035369774919613</v>
      </c>
      <c r="CR141" s="67">
        <f t="shared" si="59"/>
        <v>0.61683298540880815</v>
      </c>
      <c r="CS141" s="67">
        <f t="shared" si="68"/>
        <v>0.40237801832430214</v>
      </c>
      <c r="CT141" s="59">
        <v>0</v>
      </c>
      <c r="CU141" s="59">
        <v>0</v>
      </c>
      <c r="CV141" s="59" t="s">
        <v>1624</v>
      </c>
      <c r="CW141" s="59">
        <v>0</v>
      </c>
      <c r="CX141" s="59">
        <v>0</v>
      </c>
      <c r="CY141" s="102">
        <v>0</v>
      </c>
      <c r="CZ141" s="102">
        <v>1</v>
      </c>
      <c r="DA141" s="102">
        <v>0</v>
      </c>
      <c r="DB141" s="102">
        <v>0</v>
      </c>
      <c r="DC141" s="102">
        <v>0</v>
      </c>
      <c r="DD141" s="59">
        <v>0</v>
      </c>
      <c r="DE141" s="60">
        <v>0</v>
      </c>
      <c r="DF141" s="60">
        <v>0</v>
      </c>
      <c r="DG141" s="60">
        <v>0</v>
      </c>
      <c r="DH141" s="60">
        <v>0</v>
      </c>
      <c r="DI141" s="60">
        <v>0</v>
      </c>
      <c r="DJ141" s="60">
        <v>0</v>
      </c>
      <c r="DK141" s="60">
        <v>0</v>
      </c>
      <c r="DL141" s="60">
        <v>0</v>
      </c>
      <c r="DM141" s="60">
        <v>0</v>
      </c>
      <c r="DN141" s="59">
        <v>1</v>
      </c>
      <c r="DO141" s="59">
        <v>0</v>
      </c>
      <c r="DP141" s="59">
        <v>0</v>
      </c>
      <c r="DQ141" s="59">
        <v>0</v>
      </c>
      <c r="DR141" s="59">
        <v>0</v>
      </c>
      <c r="DS141" s="59">
        <v>0</v>
      </c>
      <c r="DT141" s="59">
        <v>0</v>
      </c>
      <c r="DU141" s="59">
        <v>0</v>
      </c>
      <c r="DV141" s="59">
        <v>0</v>
      </c>
      <c r="DW141" s="59">
        <v>0</v>
      </c>
      <c r="DX141" s="59">
        <v>0</v>
      </c>
      <c r="DY141" s="59">
        <v>0</v>
      </c>
      <c r="DZ141" s="59">
        <v>0</v>
      </c>
      <c r="EA141" s="59">
        <v>0</v>
      </c>
      <c r="EB141" s="59">
        <v>0</v>
      </c>
      <c r="EC141" s="59">
        <v>0</v>
      </c>
      <c r="ED141" s="59">
        <v>0</v>
      </c>
      <c r="EE141" s="59">
        <v>0</v>
      </c>
      <c r="EF141" s="59">
        <v>0</v>
      </c>
      <c r="EG141" s="59">
        <v>0</v>
      </c>
      <c r="EH141" s="59">
        <v>0</v>
      </c>
      <c r="EI141" s="59">
        <v>0</v>
      </c>
      <c r="EJ141" s="59">
        <v>0</v>
      </c>
      <c r="EK141" s="59">
        <v>0</v>
      </c>
      <c r="EL141" s="59">
        <v>0</v>
      </c>
      <c r="EM141" s="77">
        <v>2</v>
      </c>
      <c r="EN141" s="59">
        <v>0</v>
      </c>
      <c r="EO141" s="77">
        <v>2</v>
      </c>
      <c r="EP141" s="59">
        <v>3</v>
      </c>
      <c r="EQ141" s="59">
        <v>6</v>
      </c>
    </row>
    <row r="142" spans="1:147" ht="15.75" customHeight="1" x14ac:dyDescent="0.25">
      <c r="A142" s="504" t="s">
        <v>2529</v>
      </c>
      <c r="B142" s="37">
        <v>1</v>
      </c>
      <c r="C142" s="7" t="s">
        <v>166</v>
      </c>
      <c r="D142" s="126">
        <v>2014</v>
      </c>
      <c r="E142" s="7" t="s">
        <v>167</v>
      </c>
      <c r="F142" s="7" t="s">
        <v>97</v>
      </c>
      <c r="G142" s="2">
        <v>314</v>
      </c>
      <c r="H142" s="2" t="s">
        <v>2294</v>
      </c>
      <c r="I142" s="63" t="s">
        <v>50</v>
      </c>
      <c r="J142" s="59">
        <v>0</v>
      </c>
      <c r="K142" s="37" t="s">
        <v>3</v>
      </c>
      <c r="L142" s="112" t="s">
        <v>77</v>
      </c>
      <c r="M142" s="37">
        <v>4</v>
      </c>
      <c r="N142" s="37">
        <v>4</v>
      </c>
      <c r="O142" s="59">
        <f t="shared" si="55"/>
        <v>0.6020599913279624</v>
      </c>
      <c r="P142" s="37">
        <v>2007</v>
      </c>
      <c r="Q142" s="58"/>
      <c r="R142" s="37">
        <v>1</v>
      </c>
      <c r="S142" s="37">
        <v>2</v>
      </c>
      <c r="T142" s="172" t="s">
        <v>2140</v>
      </c>
      <c r="U142" s="37"/>
      <c r="V142" s="37" t="s">
        <v>839</v>
      </c>
      <c r="W142" s="37"/>
      <c r="X142" s="59" t="s">
        <v>839</v>
      </c>
      <c r="Z142" s="58" t="s">
        <v>2295</v>
      </c>
      <c r="AA142" s="37" t="s">
        <v>29</v>
      </c>
      <c r="AB142" s="59" t="s">
        <v>29</v>
      </c>
      <c r="AC142" s="59" t="s">
        <v>112</v>
      </c>
      <c r="AD142" s="37">
        <v>0</v>
      </c>
      <c r="AE142" s="59" t="s">
        <v>29</v>
      </c>
      <c r="AF142" s="59" t="s">
        <v>29</v>
      </c>
      <c r="AG142" s="59" t="s">
        <v>29</v>
      </c>
      <c r="AH142" s="59" t="s">
        <v>29</v>
      </c>
      <c r="AI142" s="60" t="s">
        <v>29</v>
      </c>
      <c r="AJ142" s="59" t="s">
        <v>29</v>
      </c>
      <c r="AK142" s="59" t="s">
        <v>29</v>
      </c>
      <c r="AL142" s="60" t="s">
        <v>29</v>
      </c>
      <c r="AM142" s="60" t="s">
        <v>29</v>
      </c>
      <c r="AN142" s="39" t="s">
        <v>28</v>
      </c>
      <c r="AO142" s="37" t="s">
        <v>28</v>
      </c>
      <c r="AP142" s="58"/>
      <c r="AQ142" s="20" t="s">
        <v>135</v>
      </c>
      <c r="AR142" s="467" t="s">
        <v>168</v>
      </c>
      <c r="AS142" s="467" t="s">
        <v>169</v>
      </c>
      <c r="AT142" s="172" t="s">
        <v>2423</v>
      </c>
      <c r="AU142" s="270">
        <v>57.45</v>
      </c>
      <c r="AV142" s="11">
        <v>-4.1500000000000004</v>
      </c>
      <c r="AX142" s="362">
        <v>7.9333333333333327</v>
      </c>
      <c r="AY142" s="473">
        <v>1036</v>
      </c>
      <c r="AZ142" s="455">
        <f t="shared" si="56"/>
        <v>3.0153597554092144</v>
      </c>
      <c r="BA142" s="130" t="s">
        <v>137</v>
      </c>
      <c r="BB142" s="471" t="s">
        <v>138</v>
      </c>
      <c r="BC142" s="59" t="s">
        <v>2296</v>
      </c>
      <c r="BD142" s="382" t="s">
        <v>2297</v>
      </c>
      <c r="BE142" s="59" t="s">
        <v>2298</v>
      </c>
      <c r="BF142" s="58"/>
      <c r="BH142" s="67" t="s">
        <v>2124</v>
      </c>
      <c r="BI142" s="58" t="s">
        <v>2300</v>
      </c>
      <c r="BJ142" s="39" t="s">
        <v>8</v>
      </c>
      <c r="BK142" s="40" t="s">
        <v>43</v>
      </c>
      <c r="BP142" s="67" t="s">
        <v>51</v>
      </c>
      <c r="BQ142" s="59" t="s">
        <v>33</v>
      </c>
      <c r="BR142" s="67">
        <v>5.6774902706396118</v>
      </c>
      <c r="BS142" s="59" t="s">
        <v>21</v>
      </c>
      <c r="BT142" s="59" t="s">
        <v>9</v>
      </c>
      <c r="BU142" s="67">
        <v>4.5798823693381117</v>
      </c>
      <c r="BW142" s="63" t="s">
        <v>26</v>
      </c>
      <c r="BX142" s="59" t="s">
        <v>67</v>
      </c>
      <c r="BY142" s="67">
        <v>4.5798823693381117</v>
      </c>
      <c r="BZ142" s="67">
        <v>4.5798823693381117</v>
      </c>
      <c r="CA142" s="37" t="s">
        <v>57</v>
      </c>
      <c r="CB142" s="37" t="s">
        <v>2299</v>
      </c>
      <c r="CC142" s="37">
        <v>2</v>
      </c>
      <c r="CD142" s="37">
        <v>2</v>
      </c>
      <c r="CE142" s="82" t="s">
        <v>1626</v>
      </c>
      <c r="CF142" s="78" t="s">
        <v>1584</v>
      </c>
      <c r="CG142" s="67">
        <v>11.181753364427669</v>
      </c>
      <c r="CH142" s="59" t="s">
        <v>21</v>
      </c>
      <c r="CI142" s="67">
        <v>15.192513012189066</v>
      </c>
      <c r="CK142" s="67">
        <v>15.192513012189066</v>
      </c>
      <c r="CL142" s="67">
        <v>15.192513012189066</v>
      </c>
      <c r="CM142" s="37">
        <v>2</v>
      </c>
      <c r="CN142" s="37">
        <v>2</v>
      </c>
      <c r="CO142" s="82" t="s">
        <v>1626</v>
      </c>
      <c r="CP142" s="67">
        <f t="shared" si="66"/>
        <v>-0.49056534234665983</v>
      </c>
      <c r="CQ142" s="67">
        <f t="shared" si="67"/>
        <v>0.5714285714285714</v>
      </c>
      <c r="CR142" s="67">
        <f t="shared" ref="CR142:CR143" si="73">CP142*CQ142</f>
        <v>-0.28032305276951991</v>
      </c>
      <c r="CS142" s="67">
        <f t="shared" si="68"/>
        <v>1.0098226267392529</v>
      </c>
      <c r="CT142" s="59">
        <v>0</v>
      </c>
      <c r="CU142" s="59">
        <v>0</v>
      </c>
      <c r="CV142" s="59" t="s">
        <v>1782</v>
      </c>
      <c r="CW142" s="59">
        <v>0</v>
      </c>
      <c r="CX142" s="59">
        <v>0</v>
      </c>
      <c r="CY142" s="102">
        <v>0</v>
      </c>
      <c r="CZ142" s="102">
        <v>2</v>
      </c>
      <c r="DA142" s="102">
        <v>0</v>
      </c>
      <c r="DB142" s="102">
        <v>0</v>
      </c>
      <c r="DC142" s="102">
        <v>0</v>
      </c>
      <c r="DD142" s="59">
        <v>0</v>
      </c>
      <c r="DE142" s="60">
        <v>0</v>
      </c>
      <c r="DF142" s="60">
        <v>0</v>
      </c>
      <c r="DG142" s="60">
        <v>0</v>
      </c>
      <c r="DH142" s="60">
        <v>0</v>
      </c>
      <c r="DI142" s="60">
        <v>0</v>
      </c>
      <c r="DJ142" s="60">
        <v>0</v>
      </c>
      <c r="DK142" s="60">
        <v>0</v>
      </c>
      <c r="DL142" s="60">
        <v>0</v>
      </c>
      <c r="DM142" s="60">
        <v>0</v>
      </c>
      <c r="DN142" s="59">
        <v>0</v>
      </c>
      <c r="DO142" s="59">
        <v>0</v>
      </c>
      <c r="DP142" s="59">
        <v>0</v>
      </c>
      <c r="DQ142" s="59">
        <v>0</v>
      </c>
      <c r="DR142" s="59">
        <v>0</v>
      </c>
      <c r="DS142" s="59">
        <v>0</v>
      </c>
      <c r="DT142" s="59">
        <v>0</v>
      </c>
      <c r="DU142" s="59">
        <v>0</v>
      </c>
      <c r="DV142" s="59">
        <v>0</v>
      </c>
      <c r="DW142" s="59">
        <v>0</v>
      </c>
      <c r="DX142" s="59">
        <v>0</v>
      </c>
      <c r="DY142" s="59">
        <v>0</v>
      </c>
      <c r="DZ142" s="59">
        <v>0</v>
      </c>
      <c r="EA142" s="59">
        <v>0</v>
      </c>
      <c r="EB142" s="59">
        <v>0</v>
      </c>
      <c r="EC142" s="59">
        <v>0</v>
      </c>
      <c r="ED142" s="59">
        <v>0</v>
      </c>
      <c r="EE142" s="59">
        <v>0</v>
      </c>
      <c r="EF142" s="59">
        <v>0</v>
      </c>
      <c r="EG142" s="59">
        <v>0</v>
      </c>
      <c r="EH142" s="59">
        <v>0</v>
      </c>
      <c r="EI142" s="59">
        <v>0</v>
      </c>
      <c r="EJ142" s="59">
        <v>0</v>
      </c>
      <c r="EK142" s="59">
        <v>0</v>
      </c>
      <c r="EL142" s="59">
        <v>1</v>
      </c>
      <c r="EM142" s="59">
        <v>3</v>
      </c>
      <c r="EN142" s="59">
        <v>0</v>
      </c>
      <c r="EO142" s="77">
        <v>3</v>
      </c>
      <c r="EP142" s="59">
        <v>2</v>
      </c>
      <c r="EQ142" s="59">
        <v>1</v>
      </c>
    </row>
    <row r="143" spans="1:147" ht="15.75" customHeight="1" x14ac:dyDescent="0.25">
      <c r="A143" s="504" t="s">
        <v>2529</v>
      </c>
      <c r="B143" s="37">
        <v>2</v>
      </c>
      <c r="C143" s="7" t="s">
        <v>166</v>
      </c>
      <c r="D143" s="126">
        <v>2014</v>
      </c>
      <c r="E143" s="7" t="s">
        <v>167</v>
      </c>
      <c r="F143" s="7" t="s">
        <v>97</v>
      </c>
      <c r="G143" s="2">
        <v>314</v>
      </c>
      <c r="H143" s="2" t="s">
        <v>2294</v>
      </c>
      <c r="I143" s="63" t="s">
        <v>50</v>
      </c>
      <c r="J143" s="59">
        <v>0</v>
      </c>
      <c r="K143" s="37" t="s">
        <v>3</v>
      </c>
      <c r="L143" s="112" t="s">
        <v>77</v>
      </c>
      <c r="M143" s="37">
        <v>4</v>
      </c>
      <c r="N143" s="37">
        <v>4</v>
      </c>
      <c r="O143" s="59">
        <f t="shared" si="55"/>
        <v>0.6020599913279624</v>
      </c>
      <c r="P143" s="37">
        <v>2007</v>
      </c>
      <c r="Q143" s="58"/>
      <c r="R143" s="37">
        <v>1</v>
      </c>
      <c r="S143" s="37">
        <v>2</v>
      </c>
      <c r="T143" s="172" t="s">
        <v>2140</v>
      </c>
      <c r="U143" s="37"/>
      <c r="V143" s="37" t="s">
        <v>839</v>
      </c>
      <c r="W143" s="37"/>
      <c r="X143" s="59" t="s">
        <v>839</v>
      </c>
      <c r="Z143" s="58" t="s">
        <v>2295</v>
      </c>
      <c r="AA143" s="37" t="s">
        <v>29</v>
      </c>
      <c r="AB143" s="59" t="s">
        <v>29</v>
      </c>
      <c r="AC143" s="59" t="s">
        <v>112</v>
      </c>
      <c r="AD143" s="37">
        <v>0</v>
      </c>
      <c r="AE143" s="59" t="s">
        <v>29</v>
      </c>
      <c r="AF143" s="59" t="s">
        <v>29</v>
      </c>
      <c r="AG143" s="59" t="s">
        <v>29</v>
      </c>
      <c r="AH143" s="59" t="s">
        <v>29</v>
      </c>
      <c r="AI143" s="60" t="s">
        <v>29</v>
      </c>
      <c r="AJ143" s="59" t="s">
        <v>29</v>
      </c>
      <c r="AK143" s="59" t="s">
        <v>29</v>
      </c>
      <c r="AL143" s="60" t="s">
        <v>29</v>
      </c>
      <c r="AM143" s="60" t="s">
        <v>29</v>
      </c>
      <c r="AN143" s="39" t="s">
        <v>28</v>
      </c>
      <c r="AO143" s="37" t="s">
        <v>28</v>
      </c>
      <c r="AP143" s="58"/>
      <c r="AQ143" s="20" t="s">
        <v>135</v>
      </c>
      <c r="AR143" s="467" t="s">
        <v>168</v>
      </c>
      <c r="AS143" s="467" t="s">
        <v>169</v>
      </c>
      <c r="AT143" s="172" t="s">
        <v>2423</v>
      </c>
      <c r="AU143" s="270">
        <v>57.45</v>
      </c>
      <c r="AV143" s="11">
        <v>-4.1500000000000004</v>
      </c>
      <c r="AX143" s="362">
        <v>7.9333333333333327</v>
      </c>
      <c r="AY143" s="473">
        <v>1036</v>
      </c>
      <c r="AZ143" s="455">
        <f t="shared" ref="AZ143" si="74">LOG10(AY143)</f>
        <v>3.0153597554092144</v>
      </c>
      <c r="BA143" s="130" t="s">
        <v>137</v>
      </c>
      <c r="BB143" s="471" t="s">
        <v>138</v>
      </c>
      <c r="BC143" s="59" t="s">
        <v>2296</v>
      </c>
      <c r="BD143" s="382" t="s">
        <v>2297</v>
      </c>
      <c r="BE143" s="59" t="s">
        <v>2298</v>
      </c>
      <c r="BF143" s="58"/>
      <c r="BH143" s="67" t="s">
        <v>2124</v>
      </c>
      <c r="BI143" s="58" t="s">
        <v>914</v>
      </c>
      <c r="BJ143" s="39" t="s">
        <v>8</v>
      </c>
      <c r="BK143" s="40" t="s">
        <v>43</v>
      </c>
      <c r="BP143" s="67" t="s">
        <v>51</v>
      </c>
      <c r="BQ143" s="59" t="s">
        <v>33</v>
      </c>
      <c r="BR143" s="67">
        <v>16.649178574611547</v>
      </c>
      <c r="BS143" s="59" t="s">
        <v>21</v>
      </c>
      <c r="BT143" s="59" t="s">
        <v>9</v>
      </c>
      <c r="BU143" s="67">
        <v>1.8413639526956271</v>
      </c>
      <c r="BW143" s="63" t="s">
        <v>26</v>
      </c>
      <c r="BX143" s="59" t="s">
        <v>67</v>
      </c>
      <c r="BY143" s="67">
        <v>1.8413639526956271</v>
      </c>
      <c r="BZ143" s="67">
        <v>1.8413639526956271</v>
      </c>
      <c r="CA143" s="37" t="s">
        <v>57</v>
      </c>
      <c r="CB143" s="37" t="s">
        <v>2299</v>
      </c>
      <c r="CC143" s="37">
        <v>2</v>
      </c>
      <c r="CD143" s="37">
        <v>2</v>
      </c>
      <c r="CE143" s="82" t="s">
        <v>1626</v>
      </c>
      <c r="CF143" s="78" t="s">
        <v>1584</v>
      </c>
      <c r="CG143" s="67">
        <v>16.367220225186358</v>
      </c>
      <c r="CH143" s="59" t="s">
        <v>21</v>
      </c>
      <c r="CI143" s="67">
        <v>1.9680343989258207</v>
      </c>
      <c r="CK143" s="67">
        <v>1.9680343989258207</v>
      </c>
      <c r="CL143" s="67">
        <v>1.9680343989258207</v>
      </c>
      <c r="CM143" s="37">
        <v>2</v>
      </c>
      <c r="CN143" s="37">
        <v>2</v>
      </c>
      <c r="CO143" s="82" t="s">
        <v>1626</v>
      </c>
      <c r="CP143" s="67">
        <f t="shared" si="66"/>
        <v>0.14795123623505799</v>
      </c>
      <c r="CQ143" s="67">
        <f t="shared" si="67"/>
        <v>0.5714285714285714</v>
      </c>
      <c r="CR143" s="67">
        <f t="shared" si="73"/>
        <v>8.4543563562890278E-2</v>
      </c>
      <c r="CS143" s="67">
        <f t="shared" si="68"/>
        <v>1.000893451767489</v>
      </c>
      <c r="CT143" s="59">
        <v>0</v>
      </c>
      <c r="CU143" s="59">
        <v>0</v>
      </c>
      <c r="CV143" s="59" t="s">
        <v>1782</v>
      </c>
      <c r="CW143" s="59">
        <v>0</v>
      </c>
      <c r="CX143" s="59">
        <v>0</v>
      </c>
      <c r="CY143" s="102">
        <v>0</v>
      </c>
      <c r="CZ143" s="102">
        <v>2</v>
      </c>
      <c r="DA143" s="102">
        <v>0</v>
      </c>
      <c r="DB143" s="102">
        <v>0</v>
      </c>
      <c r="DC143" s="102">
        <v>0</v>
      </c>
      <c r="DD143" s="59">
        <v>0</v>
      </c>
      <c r="DE143" s="60">
        <v>0</v>
      </c>
      <c r="DF143" s="60">
        <v>0</v>
      </c>
      <c r="DG143" s="60">
        <v>0</v>
      </c>
      <c r="DH143" s="60">
        <v>0</v>
      </c>
      <c r="DI143" s="60">
        <v>0</v>
      </c>
      <c r="DJ143" s="60">
        <v>0</v>
      </c>
      <c r="DK143" s="60">
        <v>0</v>
      </c>
      <c r="DL143" s="60">
        <v>0</v>
      </c>
      <c r="DM143" s="60">
        <v>0</v>
      </c>
      <c r="DN143" s="59">
        <v>0</v>
      </c>
      <c r="DO143" s="59">
        <v>0</v>
      </c>
      <c r="DP143" s="59">
        <v>0</v>
      </c>
      <c r="DQ143" s="59">
        <v>0</v>
      </c>
      <c r="DR143" s="59">
        <v>0</v>
      </c>
      <c r="DS143" s="59">
        <v>0</v>
      </c>
      <c r="DT143" s="59">
        <v>0</v>
      </c>
      <c r="DU143" s="59">
        <v>0</v>
      </c>
      <c r="DV143" s="59">
        <v>0</v>
      </c>
      <c r="DW143" s="59">
        <v>0</v>
      </c>
      <c r="DX143" s="59">
        <v>0</v>
      </c>
      <c r="DY143" s="59">
        <v>0</v>
      </c>
      <c r="DZ143" s="59">
        <v>0</v>
      </c>
      <c r="EA143" s="59">
        <v>0</v>
      </c>
      <c r="EB143" s="59">
        <v>0</v>
      </c>
      <c r="EC143" s="59">
        <v>0</v>
      </c>
      <c r="ED143" s="59">
        <v>0</v>
      </c>
      <c r="EE143" s="59">
        <v>0</v>
      </c>
      <c r="EF143" s="59">
        <v>0</v>
      </c>
      <c r="EG143" s="59">
        <v>0</v>
      </c>
      <c r="EH143" s="59">
        <v>0</v>
      </c>
      <c r="EI143" s="59">
        <v>0</v>
      </c>
      <c r="EJ143" s="59">
        <v>0</v>
      </c>
      <c r="EK143" s="59">
        <v>0</v>
      </c>
      <c r="EL143" s="59">
        <v>1</v>
      </c>
      <c r="EM143" s="77">
        <v>3</v>
      </c>
      <c r="EN143" s="59">
        <v>0</v>
      </c>
      <c r="EO143" s="77">
        <v>3</v>
      </c>
      <c r="EP143" s="59">
        <v>2</v>
      </c>
      <c r="EQ143" s="59">
        <v>1</v>
      </c>
    </row>
    <row r="144" spans="1:147" ht="15" customHeight="1" x14ac:dyDescent="0.25">
      <c r="A144" s="501" t="s">
        <v>2530</v>
      </c>
      <c r="B144" s="128">
        <v>1</v>
      </c>
      <c r="C144" s="123" t="s">
        <v>171</v>
      </c>
      <c r="D144" s="59">
        <v>2013</v>
      </c>
      <c r="E144" s="67" t="s">
        <v>172</v>
      </c>
      <c r="F144" s="67" t="s">
        <v>173</v>
      </c>
      <c r="G144" s="59">
        <v>23</v>
      </c>
      <c r="H144" s="59" t="s">
        <v>580</v>
      </c>
      <c r="I144" s="63" t="s">
        <v>1888</v>
      </c>
      <c r="J144" s="59">
        <v>0</v>
      </c>
      <c r="K144" s="59" t="s">
        <v>3</v>
      </c>
      <c r="L144" s="59" t="s">
        <v>89</v>
      </c>
      <c r="M144" s="59">
        <v>6</v>
      </c>
      <c r="N144" s="59">
        <v>6</v>
      </c>
      <c r="O144" s="59">
        <f t="shared" si="55"/>
        <v>0.77815125038364363</v>
      </c>
      <c r="P144" s="59">
        <v>2007</v>
      </c>
      <c r="R144" s="59">
        <v>1</v>
      </c>
      <c r="S144" s="129">
        <v>3</v>
      </c>
      <c r="T144" s="129">
        <v>1</v>
      </c>
      <c r="U144" s="129">
        <v>4</v>
      </c>
      <c r="V144" s="59" t="s">
        <v>743</v>
      </c>
      <c r="X144" s="129"/>
      <c r="Y144" s="67" t="s">
        <v>1151</v>
      </c>
      <c r="Z144" s="40" t="s">
        <v>83</v>
      </c>
      <c r="AA144" s="122" t="s">
        <v>1989</v>
      </c>
      <c r="AB144" s="59" t="s">
        <v>1154</v>
      </c>
      <c r="AC144" s="59" t="s">
        <v>582</v>
      </c>
      <c r="AD144" s="122">
        <v>0</v>
      </c>
      <c r="AE144" s="59" t="s">
        <v>577</v>
      </c>
      <c r="AF144" s="59">
        <v>46</v>
      </c>
      <c r="AG144" s="59">
        <f t="shared" ref="AG144:AG177" si="75">LOG10(AF144)</f>
        <v>1.6627578316815741</v>
      </c>
      <c r="AH144" s="59">
        <f>AF144*20.3</f>
        <v>933.80000000000007</v>
      </c>
      <c r="AI144" s="72">
        <f t="shared" ref="AI144:AI177" si="76">LOG10(AH144)</f>
        <v>2.9702538695947869</v>
      </c>
      <c r="AJ144" s="59">
        <f t="shared" ref="AJ144:AJ155" si="77">AF144*N144</f>
        <v>276</v>
      </c>
      <c r="AK144" s="59">
        <f t="shared" ref="AK144:AK155" si="78">LOG10(AJ144)</f>
        <v>2.4409090820652177</v>
      </c>
      <c r="AL144" s="72">
        <f t="shared" ref="AL144:AL155" si="79">AH144*N144</f>
        <v>5602.8</v>
      </c>
      <c r="AM144" s="72">
        <f t="shared" ref="AM144:AM193" si="80">LOG10(AL144)</f>
        <v>3.7484051199784307</v>
      </c>
      <c r="AN144" s="125" t="s">
        <v>28</v>
      </c>
      <c r="AO144" s="122" t="s">
        <v>28</v>
      </c>
      <c r="AP144" s="67" t="s">
        <v>2000</v>
      </c>
      <c r="AQ144" s="122" t="s">
        <v>174</v>
      </c>
      <c r="AR144" s="125" t="s">
        <v>175</v>
      </c>
      <c r="AS144" s="125" t="s">
        <v>176</v>
      </c>
      <c r="AT144" s="496" t="s">
        <v>2424</v>
      </c>
      <c r="AU144" s="5">
        <v>49.5</v>
      </c>
      <c r="AV144" s="11">
        <v>-63</v>
      </c>
      <c r="AW144" s="122"/>
      <c r="AX144" s="277">
        <v>1.6250000000000002</v>
      </c>
      <c r="AY144" s="278">
        <v>1004</v>
      </c>
      <c r="AZ144" s="455">
        <f t="shared" si="56"/>
        <v>3.0017337128090005</v>
      </c>
      <c r="BA144" s="525" t="s">
        <v>137</v>
      </c>
      <c r="BB144" s="131" t="s">
        <v>177</v>
      </c>
      <c r="BC144" s="59" t="s">
        <v>243</v>
      </c>
      <c r="BD144" s="59" t="s">
        <v>2343</v>
      </c>
      <c r="BE144" s="59" t="s">
        <v>2331</v>
      </c>
      <c r="BG144" s="125" t="s">
        <v>1153</v>
      </c>
      <c r="BH144" s="125" t="s">
        <v>1069</v>
      </c>
      <c r="BI144" s="125" t="s">
        <v>1886</v>
      </c>
      <c r="BJ144" s="125" t="s">
        <v>4</v>
      </c>
      <c r="BK144" s="125" t="s">
        <v>573</v>
      </c>
      <c r="BN144" s="88"/>
      <c r="BO144" s="86"/>
      <c r="BP144" s="67" t="s">
        <v>51</v>
      </c>
      <c r="BQ144" s="59" t="s">
        <v>583</v>
      </c>
      <c r="BR144" s="124">
        <v>89.031758356433201</v>
      </c>
      <c r="BS144" s="59" t="s">
        <v>21</v>
      </c>
      <c r="BT144" s="132" t="s">
        <v>1220</v>
      </c>
      <c r="BU144" s="133">
        <v>30.3866823611108</v>
      </c>
      <c r="BV144" s="88"/>
      <c r="BW144" s="106" t="s">
        <v>26</v>
      </c>
      <c r="BX144" s="59" t="s">
        <v>27</v>
      </c>
      <c r="BY144" s="70">
        <f t="shared" ref="BY144:BY159" si="81">BU144*SQRT(CC144)</f>
        <v>52.631277722900919</v>
      </c>
      <c r="BZ144" s="70">
        <f t="shared" ref="BZ144:BZ159" si="82">IF(BX144="SE",BY144,BU144)</f>
        <v>52.631277722900919</v>
      </c>
      <c r="CA144" s="134" t="s">
        <v>18</v>
      </c>
      <c r="CB144" s="129" t="s">
        <v>748</v>
      </c>
      <c r="CC144" s="129">
        <v>3</v>
      </c>
      <c r="CD144" s="129">
        <v>3</v>
      </c>
      <c r="CE144" s="125" t="s">
        <v>1890</v>
      </c>
      <c r="CF144" s="78" t="s">
        <v>1584</v>
      </c>
      <c r="CG144" s="135">
        <v>110.294296265065</v>
      </c>
      <c r="CH144" s="59" t="s">
        <v>21</v>
      </c>
      <c r="CI144" s="135">
        <v>9.2096753577509958</v>
      </c>
      <c r="CJ144" s="88"/>
      <c r="CK144" s="59">
        <f t="shared" ref="CK144:CK159" si="83">CI144*SQRT(CM144)</f>
        <v>15.951625640839801</v>
      </c>
      <c r="CL144" s="59">
        <f t="shared" si="72"/>
        <v>15.951625640839801</v>
      </c>
      <c r="CM144" s="129">
        <v>3</v>
      </c>
      <c r="CN144" s="129">
        <v>3</v>
      </c>
      <c r="CP144" s="67">
        <f t="shared" si="66"/>
        <v>-0.54676775057517357</v>
      </c>
      <c r="CQ144" s="67">
        <f t="shared" si="67"/>
        <v>0.8</v>
      </c>
      <c r="CR144" s="67">
        <f t="shared" si="59"/>
        <v>-0.4374142004601389</v>
      </c>
      <c r="CS144" s="67">
        <f t="shared" si="68"/>
        <v>0.68261093189701516</v>
      </c>
      <c r="CT144" s="59">
        <v>0</v>
      </c>
      <c r="CU144" s="128">
        <v>0</v>
      </c>
      <c r="CV144" s="59" t="s">
        <v>1782</v>
      </c>
      <c r="CW144" s="59">
        <v>0</v>
      </c>
      <c r="CX144" s="122">
        <v>0</v>
      </c>
      <c r="CY144" s="102">
        <v>0</v>
      </c>
      <c r="CZ144" s="102">
        <v>1</v>
      </c>
      <c r="DA144" s="102">
        <v>0</v>
      </c>
      <c r="DB144" s="102">
        <v>0</v>
      </c>
      <c r="DC144" s="102">
        <v>0</v>
      </c>
      <c r="DD144" s="59">
        <v>0</v>
      </c>
      <c r="DE144" s="60">
        <v>0</v>
      </c>
      <c r="DF144" s="60">
        <v>0</v>
      </c>
      <c r="DG144" s="60">
        <v>0</v>
      </c>
      <c r="DH144" s="60">
        <v>0</v>
      </c>
      <c r="DI144" s="60">
        <v>0</v>
      </c>
      <c r="DJ144" s="60">
        <v>0</v>
      </c>
      <c r="DK144" s="60">
        <v>0</v>
      </c>
      <c r="DL144" s="60">
        <v>0</v>
      </c>
      <c r="DM144" s="60">
        <v>0</v>
      </c>
      <c r="DN144" s="59">
        <v>1</v>
      </c>
      <c r="DO144" s="59">
        <v>0</v>
      </c>
      <c r="DP144" s="59">
        <v>0</v>
      </c>
      <c r="DQ144" s="59">
        <v>0</v>
      </c>
      <c r="DR144" s="59">
        <v>0</v>
      </c>
      <c r="DS144" s="59">
        <v>0</v>
      </c>
      <c r="DT144" s="59">
        <v>0</v>
      </c>
      <c r="DU144" s="59">
        <v>0</v>
      </c>
      <c r="DV144" s="59">
        <v>0</v>
      </c>
      <c r="DW144" s="59">
        <v>0</v>
      </c>
      <c r="DX144" s="59">
        <v>0</v>
      </c>
      <c r="DY144" s="59">
        <v>0</v>
      </c>
      <c r="DZ144" s="59">
        <v>0</v>
      </c>
      <c r="EA144" s="59">
        <v>0</v>
      </c>
      <c r="EB144" s="59">
        <v>0</v>
      </c>
      <c r="EC144" s="59">
        <v>0</v>
      </c>
      <c r="ED144" s="59">
        <v>0</v>
      </c>
      <c r="EE144" s="59">
        <v>0</v>
      </c>
      <c r="EF144" s="59">
        <v>0</v>
      </c>
      <c r="EG144" s="59">
        <v>0</v>
      </c>
      <c r="EH144" s="59">
        <v>0</v>
      </c>
      <c r="EI144" s="59">
        <v>0</v>
      </c>
      <c r="EJ144" s="59">
        <v>0</v>
      </c>
      <c r="EK144" s="59">
        <v>0</v>
      </c>
      <c r="EL144" s="59">
        <v>0</v>
      </c>
      <c r="EM144" s="59">
        <v>1</v>
      </c>
      <c r="EN144" s="59">
        <v>1</v>
      </c>
      <c r="EO144" s="59">
        <v>0</v>
      </c>
      <c r="EP144" s="59">
        <v>1</v>
      </c>
      <c r="EQ144" s="59">
        <v>2</v>
      </c>
    </row>
    <row r="145" spans="1:147" ht="15" customHeight="1" x14ac:dyDescent="0.25">
      <c r="A145" s="501" t="s">
        <v>2530</v>
      </c>
      <c r="B145" s="128">
        <v>2</v>
      </c>
      <c r="C145" s="123" t="s">
        <v>171</v>
      </c>
      <c r="D145" s="59">
        <v>2013</v>
      </c>
      <c r="E145" s="67" t="s">
        <v>172</v>
      </c>
      <c r="F145" s="67" t="s">
        <v>173</v>
      </c>
      <c r="G145" s="59">
        <v>23</v>
      </c>
      <c r="H145" s="59" t="s">
        <v>580</v>
      </c>
      <c r="I145" s="63" t="s">
        <v>1888</v>
      </c>
      <c r="J145" s="59">
        <v>0</v>
      </c>
      <c r="K145" s="59" t="s">
        <v>3</v>
      </c>
      <c r="L145" s="59" t="s">
        <v>89</v>
      </c>
      <c r="M145" s="59">
        <v>6</v>
      </c>
      <c r="N145" s="59">
        <v>6</v>
      </c>
      <c r="O145" s="59">
        <f t="shared" si="55"/>
        <v>0.77815125038364363</v>
      </c>
      <c r="P145" s="59">
        <v>2007</v>
      </c>
      <c r="R145" s="59">
        <v>1</v>
      </c>
      <c r="S145" s="129">
        <v>3</v>
      </c>
      <c r="T145" s="129">
        <v>1</v>
      </c>
      <c r="U145" s="129">
        <v>4</v>
      </c>
      <c r="V145" s="59" t="s">
        <v>743</v>
      </c>
      <c r="X145" s="129"/>
      <c r="Y145" s="67" t="s">
        <v>1151</v>
      </c>
      <c r="Z145" s="40" t="s">
        <v>83</v>
      </c>
      <c r="AA145" s="122" t="s">
        <v>1989</v>
      </c>
      <c r="AB145" s="59" t="s">
        <v>1154</v>
      </c>
      <c r="AC145" s="59" t="s">
        <v>582</v>
      </c>
      <c r="AD145" s="122">
        <v>0</v>
      </c>
      <c r="AE145" s="59" t="s">
        <v>577</v>
      </c>
      <c r="AF145" s="59">
        <v>46</v>
      </c>
      <c r="AG145" s="59">
        <f t="shared" si="75"/>
        <v>1.6627578316815741</v>
      </c>
      <c r="AH145" s="59">
        <f t="shared" ref="AH145:AH155" si="84">AF145*20.3</f>
        <v>933.80000000000007</v>
      </c>
      <c r="AI145" s="72">
        <f t="shared" si="76"/>
        <v>2.9702538695947869</v>
      </c>
      <c r="AJ145" s="59">
        <f t="shared" si="77"/>
        <v>276</v>
      </c>
      <c r="AK145" s="59">
        <f t="shared" si="78"/>
        <v>2.4409090820652177</v>
      </c>
      <c r="AL145" s="72">
        <f t="shared" si="79"/>
        <v>5602.8</v>
      </c>
      <c r="AM145" s="72">
        <f t="shared" si="80"/>
        <v>3.7484051199784307</v>
      </c>
      <c r="AN145" s="125" t="s">
        <v>28</v>
      </c>
      <c r="AO145" s="122" t="s">
        <v>28</v>
      </c>
      <c r="AP145" s="67" t="s">
        <v>2000</v>
      </c>
      <c r="AQ145" s="122" t="s">
        <v>174</v>
      </c>
      <c r="AR145" s="125" t="s">
        <v>175</v>
      </c>
      <c r="AS145" s="125" t="s">
        <v>176</v>
      </c>
      <c r="AT145" s="496" t="s">
        <v>2424</v>
      </c>
      <c r="AU145" s="5">
        <v>49.5</v>
      </c>
      <c r="AV145" s="11">
        <v>-63</v>
      </c>
      <c r="AW145" s="122"/>
      <c r="AX145" s="277">
        <v>1.6250000000000002</v>
      </c>
      <c r="AY145" s="278">
        <v>1004</v>
      </c>
      <c r="AZ145" s="455">
        <f t="shared" si="56"/>
        <v>3.0017337128090005</v>
      </c>
      <c r="BA145" s="525" t="s">
        <v>137</v>
      </c>
      <c r="BB145" s="131" t="s">
        <v>177</v>
      </c>
      <c r="BC145" s="59" t="s">
        <v>243</v>
      </c>
      <c r="BD145" s="59" t="s">
        <v>2343</v>
      </c>
      <c r="BE145" s="59" t="s">
        <v>2331</v>
      </c>
      <c r="BG145" s="125" t="s">
        <v>1153</v>
      </c>
      <c r="BH145" s="125" t="s">
        <v>1069</v>
      </c>
      <c r="BI145" s="125" t="s">
        <v>1886</v>
      </c>
      <c r="BJ145" s="125" t="s">
        <v>4</v>
      </c>
      <c r="BK145" s="125" t="s">
        <v>581</v>
      </c>
      <c r="BN145" s="88"/>
      <c r="BO145" s="86"/>
      <c r="BP145" s="67" t="s">
        <v>51</v>
      </c>
      <c r="BQ145" s="59" t="s">
        <v>583</v>
      </c>
      <c r="BR145" s="124">
        <v>86.723377790326794</v>
      </c>
      <c r="BS145" s="59" t="s">
        <v>21</v>
      </c>
      <c r="BT145" s="132" t="s">
        <v>1220</v>
      </c>
      <c r="BU145" s="133">
        <v>41.43638503787821</v>
      </c>
      <c r="BV145" s="88"/>
      <c r="BW145" s="106" t="s">
        <v>26</v>
      </c>
      <c r="BX145" s="59" t="s">
        <v>27</v>
      </c>
      <c r="BY145" s="70">
        <f t="shared" si="81"/>
        <v>71.769924167591896</v>
      </c>
      <c r="BZ145" s="70">
        <f t="shared" si="82"/>
        <v>71.769924167591896</v>
      </c>
      <c r="CA145" s="134" t="s">
        <v>18</v>
      </c>
      <c r="CB145" s="129" t="s">
        <v>748</v>
      </c>
      <c r="CC145" s="129">
        <v>3</v>
      </c>
      <c r="CD145" s="129">
        <v>3</v>
      </c>
      <c r="CE145" s="125" t="s">
        <v>1890</v>
      </c>
      <c r="CF145" s="78" t="s">
        <v>1584</v>
      </c>
      <c r="CG145" s="135">
        <v>75.757616225053695</v>
      </c>
      <c r="CH145" s="59" t="s">
        <v>21</v>
      </c>
      <c r="CI145" s="135">
        <v>41.43638503787831</v>
      </c>
      <c r="CJ145" s="88"/>
      <c r="CK145" s="59">
        <f t="shared" si="83"/>
        <v>71.769924167592066</v>
      </c>
      <c r="CL145" s="59">
        <f t="shared" si="72"/>
        <v>71.769924167592066</v>
      </c>
      <c r="CM145" s="129">
        <v>3</v>
      </c>
      <c r="CN145" s="129">
        <v>3</v>
      </c>
      <c r="CP145" s="67">
        <f t="shared" si="66"/>
        <v>0.15279048560322619</v>
      </c>
      <c r="CQ145" s="67">
        <f t="shared" si="67"/>
        <v>0.8</v>
      </c>
      <c r="CR145" s="67">
        <f t="shared" si="59"/>
        <v>0.12223238848258096</v>
      </c>
      <c r="CS145" s="67">
        <f t="shared" si="68"/>
        <v>0.66791172973284629</v>
      </c>
      <c r="CT145" s="59">
        <v>0</v>
      </c>
      <c r="CU145" s="128">
        <v>0</v>
      </c>
      <c r="CV145" s="59" t="s">
        <v>1782</v>
      </c>
      <c r="CW145" s="59">
        <v>0</v>
      </c>
      <c r="CX145" s="122">
        <v>0</v>
      </c>
      <c r="CY145" s="102">
        <v>0</v>
      </c>
      <c r="CZ145" s="102">
        <v>1</v>
      </c>
      <c r="DA145" s="102">
        <v>0</v>
      </c>
      <c r="DB145" s="102">
        <v>0</v>
      </c>
      <c r="DC145" s="102">
        <v>0</v>
      </c>
      <c r="DD145" s="59">
        <v>0</v>
      </c>
      <c r="DE145" s="60">
        <v>0</v>
      </c>
      <c r="DF145" s="60">
        <v>0</v>
      </c>
      <c r="DG145" s="60">
        <v>0</v>
      </c>
      <c r="DH145" s="60">
        <v>0</v>
      </c>
      <c r="DI145" s="60">
        <v>0</v>
      </c>
      <c r="DJ145" s="60">
        <v>0</v>
      </c>
      <c r="DK145" s="60">
        <v>0</v>
      </c>
      <c r="DL145" s="60">
        <v>0</v>
      </c>
      <c r="DM145" s="59">
        <v>1</v>
      </c>
      <c r="DN145" s="60">
        <v>0</v>
      </c>
      <c r="DO145" s="59">
        <v>0</v>
      </c>
      <c r="DP145" s="59">
        <v>0</v>
      </c>
      <c r="DQ145" s="59">
        <v>0</v>
      </c>
      <c r="DR145" s="59">
        <v>0</v>
      </c>
      <c r="DS145" s="59">
        <v>0</v>
      </c>
      <c r="DT145" s="59">
        <v>0</v>
      </c>
      <c r="DU145" s="59">
        <v>0</v>
      </c>
      <c r="DV145" s="59">
        <v>0</v>
      </c>
      <c r="DW145" s="59">
        <v>0</v>
      </c>
      <c r="DX145" s="59">
        <v>0</v>
      </c>
      <c r="DY145" s="59">
        <v>0</v>
      </c>
      <c r="DZ145" s="59">
        <v>0</v>
      </c>
      <c r="EA145" s="59">
        <v>0</v>
      </c>
      <c r="EB145" s="59">
        <v>0</v>
      </c>
      <c r="EC145" s="59">
        <v>0</v>
      </c>
      <c r="ED145" s="59">
        <v>0</v>
      </c>
      <c r="EE145" s="59">
        <v>0</v>
      </c>
      <c r="EF145" s="59">
        <v>0</v>
      </c>
      <c r="EG145" s="59">
        <v>0</v>
      </c>
      <c r="EH145" s="59">
        <v>0</v>
      </c>
      <c r="EI145" s="59">
        <v>0</v>
      </c>
      <c r="EJ145" s="59">
        <v>0</v>
      </c>
      <c r="EK145" s="59">
        <v>0</v>
      </c>
      <c r="EL145" s="59">
        <v>0</v>
      </c>
      <c r="EM145" s="59">
        <v>1</v>
      </c>
      <c r="EN145" s="59">
        <v>1</v>
      </c>
      <c r="EO145" s="59">
        <v>0</v>
      </c>
      <c r="EP145" s="59">
        <v>1</v>
      </c>
      <c r="EQ145" s="59">
        <v>2</v>
      </c>
    </row>
    <row r="146" spans="1:147" ht="15" customHeight="1" x14ac:dyDescent="0.25">
      <c r="A146" s="501" t="s">
        <v>2530</v>
      </c>
      <c r="B146" s="128">
        <v>3</v>
      </c>
      <c r="C146" s="123" t="s">
        <v>171</v>
      </c>
      <c r="D146" s="59">
        <v>2013</v>
      </c>
      <c r="E146" s="67" t="s">
        <v>172</v>
      </c>
      <c r="F146" s="67" t="s">
        <v>173</v>
      </c>
      <c r="G146" s="59">
        <v>23</v>
      </c>
      <c r="H146" s="59" t="s">
        <v>580</v>
      </c>
      <c r="I146" s="63" t="s">
        <v>1888</v>
      </c>
      <c r="J146" s="59">
        <v>0</v>
      </c>
      <c r="K146" s="59" t="s">
        <v>3</v>
      </c>
      <c r="L146" s="59" t="s">
        <v>89</v>
      </c>
      <c r="M146" s="59">
        <v>6</v>
      </c>
      <c r="N146" s="59">
        <v>6</v>
      </c>
      <c r="O146" s="59">
        <f t="shared" si="55"/>
        <v>0.77815125038364363</v>
      </c>
      <c r="P146" s="59">
        <v>2007</v>
      </c>
      <c r="R146" s="59">
        <v>1</v>
      </c>
      <c r="S146" s="129">
        <v>3</v>
      </c>
      <c r="T146" s="129">
        <v>1</v>
      </c>
      <c r="U146" s="129">
        <v>4</v>
      </c>
      <c r="V146" s="59" t="s">
        <v>743</v>
      </c>
      <c r="X146" s="129"/>
      <c r="Y146" s="67" t="s">
        <v>1151</v>
      </c>
      <c r="Z146" s="40" t="s">
        <v>83</v>
      </c>
      <c r="AA146" s="122" t="s">
        <v>1989</v>
      </c>
      <c r="AB146" s="59" t="s">
        <v>1154</v>
      </c>
      <c r="AC146" s="59" t="s">
        <v>582</v>
      </c>
      <c r="AD146" s="122">
        <v>0</v>
      </c>
      <c r="AE146" s="59" t="s">
        <v>577</v>
      </c>
      <c r="AF146" s="59">
        <v>46</v>
      </c>
      <c r="AG146" s="59">
        <f t="shared" si="75"/>
        <v>1.6627578316815741</v>
      </c>
      <c r="AH146" s="59">
        <f t="shared" si="84"/>
        <v>933.80000000000007</v>
      </c>
      <c r="AI146" s="72">
        <f t="shared" si="76"/>
        <v>2.9702538695947869</v>
      </c>
      <c r="AJ146" s="59">
        <f t="shared" si="77"/>
        <v>276</v>
      </c>
      <c r="AK146" s="59">
        <f t="shared" si="78"/>
        <v>2.4409090820652177</v>
      </c>
      <c r="AL146" s="72">
        <f t="shared" si="79"/>
        <v>5602.8</v>
      </c>
      <c r="AM146" s="72">
        <f t="shared" si="80"/>
        <v>3.7484051199784307</v>
      </c>
      <c r="AN146" s="125" t="s">
        <v>28</v>
      </c>
      <c r="AO146" s="122" t="s">
        <v>28</v>
      </c>
      <c r="AP146" s="67" t="s">
        <v>2000</v>
      </c>
      <c r="AQ146" s="122" t="s">
        <v>174</v>
      </c>
      <c r="AR146" s="125" t="s">
        <v>175</v>
      </c>
      <c r="AS146" s="125" t="s">
        <v>176</v>
      </c>
      <c r="AT146" s="496" t="s">
        <v>2424</v>
      </c>
      <c r="AU146" s="5">
        <v>49.5</v>
      </c>
      <c r="AV146" s="11">
        <v>-63</v>
      </c>
      <c r="AW146" s="122"/>
      <c r="AX146" s="277">
        <v>1.6250000000000002</v>
      </c>
      <c r="AY146" s="278">
        <v>1004</v>
      </c>
      <c r="AZ146" s="455">
        <f t="shared" si="56"/>
        <v>3.0017337128090005</v>
      </c>
      <c r="BA146" s="525" t="s">
        <v>137</v>
      </c>
      <c r="BB146" s="131" t="s">
        <v>177</v>
      </c>
      <c r="BC146" s="59" t="s">
        <v>243</v>
      </c>
      <c r="BD146" s="59" t="s">
        <v>2343</v>
      </c>
      <c r="BE146" s="59" t="s">
        <v>2331</v>
      </c>
      <c r="BG146" s="125" t="s">
        <v>1153</v>
      </c>
      <c r="BH146" s="125" t="s">
        <v>1069</v>
      </c>
      <c r="BI146" s="125" t="s">
        <v>1886</v>
      </c>
      <c r="BJ146" s="67" t="s">
        <v>12</v>
      </c>
      <c r="BK146" s="125" t="s">
        <v>573</v>
      </c>
      <c r="BN146" s="88"/>
      <c r="BO146" s="86"/>
      <c r="BP146" s="67" t="s">
        <v>51</v>
      </c>
      <c r="BQ146" s="59" t="s">
        <v>584</v>
      </c>
      <c r="BR146" s="124">
        <v>20.910233124554701</v>
      </c>
      <c r="BS146" s="59" t="s">
        <v>21</v>
      </c>
      <c r="BT146" s="132" t="s">
        <v>1220</v>
      </c>
      <c r="BU146" s="136">
        <v>3.065290134888599</v>
      </c>
      <c r="BV146" s="88"/>
      <c r="BW146" s="106" t="s">
        <v>26</v>
      </c>
      <c r="BX146" s="59" t="s">
        <v>27</v>
      </c>
      <c r="BY146" s="70">
        <f t="shared" si="81"/>
        <v>5.3092382535667104</v>
      </c>
      <c r="BZ146" s="70">
        <f t="shared" si="82"/>
        <v>5.3092382535667104</v>
      </c>
      <c r="CA146" s="134" t="s">
        <v>18</v>
      </c>
      <c r="CB146" s="129" t="s">
        <v>748</v>
      </c>
      <c r="CC146" s="129">
        <v>3</v>
      </c>
      <c r="CD146" s="129">
        <v>3</v>
      </c>
      <c r="CE146" s="125" t="s">
        <v>1890</v>
      </c>
      <c r="CF146" s="78" t="s">
        <v>1584</v>
      </c>
      <c r="CG146" s="135">
        <v>33.801564204624803</v>
      </c>
      <c r="CH146" s="59" t="s">
        <v>21</v>
      </c>
      <c r="CI146" s="135">
        <v>5.3102101361172984</v>
      </c>
      <c r="CJ146" s="88"/>
      <c r="CK146" s="59">
        <f t="shared" si="83"/>
        <v>9.1975537546224047</v>
      </c>
      <c r="CL146" s="59">
        <f t="shared" si="72"/>
        <v>9.1975537546224047</v>
      </c>
      <c r="CM146" s="129">
        <v>3</v>
      </c>
      <c r="CN146" s="129">
        <v>3</v>
      </c>
      <c r="CP146" s="67">
        <f t="shared" si="66"/>
        <v>-1.7166862454198626</v>
      </c>
      <c r="CQ146" s="67">
        <f t="shared" si="67"/>
        <v>0.8</v>
      </c>
      <c r="CR146" s="67">
        <f t="shared" si="59"/>
        <v>-1.3733489963358902</v>
      </c>
      <c r="CS146" s="67">
        <f t="shared" si="68"/>
        <v>0.82384062214473308</v>
      </c>
      <c r="CT146" s="59">
        <v>0</v>
      </c>
      <c r="CU146" s="128">
        <v>0</v>
      </c>
      <c r="CV146" s="59" t="s">
        <v>1782</v>
      </c>
      <c r="CW146" s="59">
        <v>0</v>
      </c>
      <c r="CX146" s="122">
        <v>0</v>
      </c>
      <c r="CY146" s="102">
        <v>1</v>
      </c>
      <c r="CZ146" s="37">
        <v>0</v>
      </c>
      <c r="DA146" s="37">
        <v>0</v>
      </c>
      <c r="DB146" s="37">
        <v>0</v>
      </c>
      <c r="DC146" s="37">
        <v>0</v>
      </c>
      <c r="DD146" s="59">
        <v>0</v>
      </c>
      <c r="DE146" s="60">
        <v>0</v>
      </c>
      <c r="DF146" s="60">
        <v>0</v>
      </c>
      <c r="DG146" s="60">
        <v>0</v>
      </c>
      <c r="DH146" s="60">
        <v>0</v>
      </c>
      <c r="DI146" s="60">
        <v>0</v>
      </c>
      <c r="DJ146" s="60">
        <v>0</v>
      </c>
      <c r="DK146" s="60">
        <v>0</v>
      </c>
      <c r="DL146" s="60">
        <v>0</v>
      </c>
      <c r="DM146" s="60">
        <v>0</v>
      </c>
      <c r="DN146" s="59">
        <v>1</v>
      </c>
      <c r="DO146" s="59">
        <v>0</v>
      </c>
      <c r="DP146" s="59">
        <v>0</v>
      </c>
      <c r="DQ146" s="59">
        <v>0</v>
      </c>
      <c r="DR146" s="59">
        <v>0</v>
      </c>
      <c r="DS146" s="59">
        <v>0</v>
      </c>
      <c r="DT146" s="59">
        <v>0</v>
      </c>
      <c r="DU146" s="59">
        <v>0</v>
      </c>
      <c r="DV146" s="59">
        <v>0</v>
      </c>
      <c r="DW146" s="59">
        <v>0</v>
      </c>
      <c r="DX146" s="59">
        <v>0</v>
      </c>
      <c r="DY146" s="59">
        <v>0</v>
      </c>
      <c r="DZ146" s="59">
        <v>0</v>
      </c>
      <c r="EA146" s="59">
        <v>0</v>
      </c>
      <c r="EB146" s="59">
        <v>0</v>
      </c>
      <c r="EC146" s="59">
        <v>0</v>
      </c>
      <c r="ED146" s="59">
        <v>0</v>
      </c>
      <c r="EE146" s="59">
        <v>0</v>
      </c>
      <c r="EF146" s="59">
        <v>0</v>
      </c>
      <c r="EG146" s="59">
        <v>0</v>
      </c>
      <c r="EH146" s="59">
        <v>0</v>
      </c>
      <c r="EI146" s="59">
        <v>0</v>
      </c>
      <c r="EJ146" s="59">
        <v>0</v>
      </c>
      <c r="EK146" s="59">
        <v>0</v>
      </c>
      <c r="EL146" s="59">
        <v>0</v>
      </c>
      <c r="EM146" s="59">
        <v>1</v>
      </c>
      <c r="EN146" s="59">
        <v>1</v>
      </c>
      <c r="EO146" s="59">
        <v>0</v>
      </c>
      <c r="EP146" s="59">
        <v>1</v>
      </c>
      <c r="EQ146" s="59">
        <v>2</v>
      </c>
    </row>
    <row r="147" spans="1:147" ht="15" customHeight="1" x14ac:dyDescent="0.25">
      <c r="A147" s="501" t="s">
        <v>2530</v>
      </c>
      <c r="B147" s="128">
        <v>4</v>
      </c>
      <c r="C147" s="123" t="s">
        <v>171</v>
      </c>
      <c r="D147" s="59">
        <v>2013</v>
      </c>
      <c r="E147" s="67" t="s">
        <v>172</v>
      </c>
      <c r="F147" s="67" t="s">
        <v>173</v>
      </c>
      <c r="G147" s="59">
        <v>23</v>
      </c>
      <c r="H147" s="59" t="s">
        <v>580</v>
      </c>
      <c r="I147" s="63" t="s">
        <v>1888</v>
      </c>
      <c r="J147" s="59">
        <v>0</v>
      </c>
      <c r="K147" s="59" t="s">
        <v>3</v>
      </c>
      <c r="L147" s="59" t="s">
        <v>89</v>
      </c>
      <c r="M147" s="59">
        <v>6</v>
      </c>
      <c r="N147" s="59">
        <v>6</v>
      </c>
      <c r="O147" s="59">
        <f t="shared" si="55"/>
        <v>0.77815125038364363</v>
      </c>
      <c r="P147" s="59">
        <v>2007</v>
      </c>
      <c r="R147" s="59">
        <v>1</v>
      </c>
      <c r="S147" s="129">
        <v>3</v>
      </c>
      <c r="T147" s="129">
        <v>1</v>
      </c>
      <c r="U147" s="129">
        <v>4</v>
      </c>
      <c r="V147" s="59" t="s">
        <v>743</v>
      </c>
      <c r="X147" s="129"/>
      <c r="Y147" s="67" t="s">
        <v>1151</v>
      </c>
      <c r="Z147" s="40" t="s">
        <v>83</v>
      </c>
      <c r="AA147" s="122" t="s">
        <v>1989</v>
      </c>
      <c r="AB147" s="59" t="s">
        <v>1154</v>
      </c>
      <c r="AC147" s="59" t="s">
        <v>582</v>
      </c>
      <c r="AD147" s="122">
        <v>0</v>
      </c>
      <c r="AE147" s="59" t="s">
        <v>577</v>
      </c>
      <c r="AF147" s="59">
        <v>46</v>
      </c>
      <c r="AG147" s="59">
        <f t="shared" si="75"/>
        <v>1.6627578316815741</v>
      </c>
      <c r="AH147" s="59">
        <f t="shared" si="84"/>
        <v>933.80000000000007</v>
      </c>
      <c r="AI147" s="72">
        <f t="shared" si="76"/>
        <v>2.9702538695947869</v>
      </c>
      <c r="AJ147" s="59">
        <f t="shared" si="77"/>
        <v>276</v>
      </c>
      <c r="AK147" s="59">
        <f t="shared" si="78"/>
        <v>2.4409090820652177</v>
      </c>
      <c r="AL147" s="72">
        <f t="shared" si="79"/>
        <v>5602.8</v>
      </c>
      <c r="AM147" s="72">
        <f t="shared" si="80"/>
        <v>3.7484051199784307</v>
      </c>
      <c r="AN147" s="125" t="s">
        <v>28</v>
      </c>
      <c r="AO147" s="122" t="s">
        <v>28</v>
      </c>
      <c r="AP147" s="67" t="s">
        <v>2000</v>
      </c>
      <c r="AQ147" s="122" t="s">
        <v>174</v>
      </c>
      <c r="AR147" s="125" t="s">
        <v>175</v>
      </c>
      <c r="AS147" s="125" t="s">
        <v>176</v>
      </c>
      <c r="AT147" s="496" t="s">
        <v>2424</v>
      </c>
      <c r="AU147" s="5">
        <v>49.5</v>
      </c>
      <c r="AV147" s="11">
        <v>-63</v>
      </c>
      <c r="AW147" s="122"/>
      <c r="AX147" s="277">
        <v>1.6250000000000002</v>
      </c>
      <c r="AY147" s="278">
        <v>1004</v>
      </c>
      <c r="AZ147" s="455">
        <f t="shared" si="56"/>
        <v>3.0017337128090005</v>
      </c>
      <c r="BA147" s="525" t="s">
        <v>137</v>
      </c>
      <c r="BB147" s="131" t="s">
        <v>177</v>
      </c>
      <c r="BC147" s="59" t="s">
        <v>243</v>
      </c>
      <c r="BD147" s="59" t="s">
        <v>2343</v>
      </c>
      <c r="BE147" s="59" t="s">
        <v>2331</v>
      </c>
      <c r="BG147" s="125" t="s">
        <v>1153</v>
      </c>
      <c r="BH147" s="125" t="s">
        <v>1069</v>
      </c>
      <c r="BI147" s="125" t="s">
        <v>1886</v>
      </c>
      <c r="BJ147" s="67" t="s">
        <v>12</v>
      </c>
      <c r="BK147" s="125" t="s">
        <v>581</v>
      </c>
      <c r="BN147" s="88"/>
      <c r="BO147" s="86"/>
      <c r="BP147" s="67" t="s">
        <v>51</v>
      </c>
      <c r="BQ147" s="59" t="s">
        <v>584</v>
      </c>
      <c r="BR147" s="124">
        <v>7.6865143418453501</v>
      </c>
      <c r="BS147" s="59" t="s">
        <v>21</v>
      </c>
      <c r="BT147" s="132" t="s">
        <v>1220</v>
      </c>
      <c r="BU147" s="137">
        <v>2.0593808513582799</v>
      </c>
      <c r="BV147" s="88"/>
      <c r="BW147" s="106" t="s">
        <v>26</v>
      </c>
      <c r="BX147" s="59" t="s">
        <v>27</v>
      </c>
      <c r="BY147" s="70">
        <f t="shared" si="81"/>
        <v>3.5669522666869904</v>
      </c>
      <c r="BZ147" s="70">
        <f t="shared" si="82"/>
        <v>3.5669522666869904</v>
      </c>
      <c r="CA147" s="134" t="s">
        <v>18</v>
      </c>
      <c r="CB147" s="129" t="s">
        <v>748</v>
      </c>
      <c r="CC147" s="129">
        <v>3</v>
      </c>
      <c r="CD147" s="129">
        <v>3</v>
      </c>
      <c r="CE147" s="125" t="s">
        <v>1890</v>
      </c>
      <c r="CF147" s="78" t="s">
        <v>1584</v>
      </c>
      <c r="CG147" s="135">
        <v>6.7078278602025803</v>
      </c>
      <c r="CH147" s="59" t="s">
        <v>21</v>
      </c>
      <c r="CI147" s="135">
        <v>1.0347174948944895</v>
      </c>
      <c r="CJ147" s="88"/>
      <c r="CK147" s="59">
        <f t="shared" si="83"/>
        <v>1.7921832726376461</v>
      </c>
      <c r="CL147" s="59">
        <f t="shared" si="72"/>
        <v>1.7921832726376461</v>
      </c>
      <c r="CM147" s="129">
        <v>3</v>
      </c>
      <c r="CN147" s="129">
        <v>3</v>
      </c>
      <c r="CP147" s="67">
        <f t="shared" si="66"/>
        <v>0.34672216705250697</v>
      </c>
      <c r="CQ147" s="67">
        <f t="shared" si="67"/>
        <v>0.8</v>
      </c>
      <c r="CR147" s="67">
        <f t="shared" si="59"/>
        <v>0.27737773364200558</v>
      </c>
      <c r="CS147" s="67">
        <f t="shared" si="68"/>
        <v>0.67307820059336454</v>
      </c>
      <c r="CT147" s="59">
        <v>0</v>
      </c>
      <c r="CU147" s="128">
        <v>0</v>
      </c>
      <c r="CV147" s="59" t="s">
        <v>1782</v>
      </c>
      <c r="CW147" s="59">
        <v>0</v>
      </c>
      <c r="CX147" s="122">
        <v>0</v>
      </c>
      <c r="CY147" s="102">
        <v>1</v>
      </c>
      <c r="CZ147" s="37">
        <v>0</v>
      </c>
      <c r="DA147" s="37">
        <v>0</v>
      </c>
      <c r="DB147" s="37">
        <v>0</v>
      </c>
      <c r="DC147" s="37">
        <v>0</v>
      </c>
      <c r="DD147" s="59">
        <v>0</v>
      </c>
      <c r="DE147" s="60">
        <v>0</v>
      </c>
      <c r="DF147" s="60">
        <v>0</v>
      </c>
      <c r="DG147" s="60">
        <v>0</v>
      </c>
      <c r="DH147" s="60">
        <v>0</v>
      </c>
      <c r="DI147" s="60">
        <v>0</v>
      </c>
      <c r="DJ147" s="60">
        <v>0</v>
      </c>
      <c r="DK147" s="60">
        <v>0</v>
      </c>
      <c r="DL147" s="60">
        <v>0</v>
      </c>
      <c r="DM147" s="59">
        <v>1</v>
      </c>
      <c r="DN147" s="60">
        <v>0</v>
      </c>
      <c r="DO147" s="59">
        <v>0</v>
      </c>
      <c r="DP147" s="59">
        <v>0</v>
      </c>
      <c r="DQ147" s="59">
        <v>0</v>
      </c>
      <c r="DR147" s="59">
        <v>0</v>
      </c>
      <c r="DS147" s="59">
        <v>0</v>
      </c>
      <c r="DT147" s="59">
        <v>0</v>
      </c>
      <c r="DU147" s="59">
        <v>0</v>
      </c>
      <c r="DV147" s="59">
        <v>0</v>
      </c>
      <c r="DW147" s="59">
        <v>0</v>
      </c>
      <c r="DX147" s="59">
        <v>0</v>
      </c>
      <c r="DY147" s="59">
        <v>0</v>
      </c>
      <c r="DZ147" s="59">
        <v>0</v>
      </c>
      <c r="EA147" s="59">
        <v>0</v>
      </c>
      <c r="EB147" s="59">
        <v>0</v>
      </c>
      <c r="EC147" s="59">
        <v>0</v>
      </c>
      <c r="ED147" s="59">
        <v>0</v>
      </c>
      <c r="EE147" s="59">
        <v>0</v>
      </c>
      <c r="EF147" s="59">
        <v>0</v>
      </c>
      <c r="EG147" s="59">
        <v>0</v>
      </c>
      <c r="EH147" s="59">
        <v>0</v>
      </c>
      <c r="EI147" s="59">
        <v>0</v>
      </c>
      <c r="EJ147" s="59">
        <v>0</v>
      </c>
      <c r="EK147" s="59">
        <v>0</v>
      </c>
      <c r="EL147" s="59">
        <v>0</v>
      </c>
      <c r="EM147" s="59">
        <v>1</v>
      </c>
      <c r="EN147" s="59">
        <v>1</v>
      </c>
      <c r="EO147" s="59">
        <v>0</v>
      </c>
      <c r="EP147" s="59">
        <v>1</v>
      </c>
      <c r="EQ147" s="59">
        <v>2</v>
      </c>
    </row>
    <row r="148" spans="1:147" ht="15" customHeight="1" x14ac:dyDescent="0.25">
      <c r="A148" s="501" t="s">
        <v>2530</v>
      </c>
      <c r="B148" s="128">
        <v>5</v>
      </c>
      <c r="C148" s="123" t="s">
        <v>171</v>
      </c>
      <c r="D148" s="59">
        <v>2013</v>
      </c>
      <c r="E148" s="67" t="s">
        <v>172</v>
      </c>
      <c r="F148" s="67" t="s">
        <v>173</v>
      </c>
      <c r="G148" s="59">
        <v>23</v>
      </c>
      <c r="H148" s="59" t="s">
        <v>580</v>
      </c>
      <c r="I148" s="63" t="s">
        <v>1888</v>
      </c>
      <c r="J148" s="59">
        <v>2</v>
      </c>
      <c r="K148" s="59" t="s">
        <v>3</v>
      </c>
      <c r="L148" s="59" t="s">
        <v>89</v>
      </c>
      <c r="M148" s="59">
        <v>6</v>
      </c>
      <c r="N148" s="59">
        <v>6</v>
      </c>
      <c r="O148" s="59">
        <f t="shared" si="55"/>
        <v>0.77815125038364363</v>
      </c>
      <c r="P148" s="59">
        <v>2007</v>
      </c>
      <c r="R148" s="59">
        <v>1</v>
      </c>
      <c r="S148" s="129">
        <v>3</v>
      </c>
      <c r="T148" s="129">
        <v>1</v>
      </c>
      <c r="U148" s="129">
        <v>4</v>
      </c>
      <c r="V148" s="59" t="s">
        <v>1889</v>
      </c>
      <c r="X148" s="129"/>
      <c r="Y148" s="67" t="s">
        <v>1151</v>
      </c>
      <c r="Z148" s="40" t="s">
        <v>83</v>
      </c>
      <c r="AA148" s="122" t="s">
        <v>1989</v>
      </c>
      <c r="AB148" s="59" t="s">
        <v>65</v>
      </c>
      <c r="AC148" s="59">
        <v>15</v>
      </c>
      <c r="AD148" s="122">
        <v>0</v>
      </c>
      <c r="AE148" s="59" t="s">
        <v>577</v>
      </c>
      <c r="AF148" s="59">
        <v>15</v>
      </c>
      <c r="AG148" s="59">
        <f t="shared" si="75"/>
        <v>1.1760912590556813</v>
      </c>
      <c r="AH148" s="59">
        <f t="shared" si="84"/>
        <v>304.5</v>
      </c>
      <c r="AI148" s="72">
        <f t="shared" si="76"/>
        <v>2.4835872969688944</v>
      </c>
      <c r="AJ148" s="59">
        <f t="shared" si="77"/>
        <v>90</v>
      </c>
      <c r="AK148" s="59">
        <f t="shared" si="78"/>
        <v>1.954242509439325</v>
      </c>
      <c r="AL148" s="72">
        <f t="shared" si="79"/>
        <v>1827</v>
      </c>
      <c r="AM148" s="72">
        <f t="shared" si="80"/>
        <v>3.2617385473525378</v>
      </c>
      <c r="AN148" s="125" t="s">
        <v>28</v>
      </c>
      <c r="AO148" s="122" t="s">
        <v>28</v>
      </c>
      <c r="AP148" s="67" t="s">
        <v>2000</v>
      </c>
      <c r="AQ148" s="122" t="s">
        <v>174</v>
      </c>
      <c r="AR148" s="125" t="s">
        <v>175</v>
      </c>
      <c r="AS148" s="125" t="s">
        <v>176</v>
      </c>
      <c r="AT148" s="496" t="s">
        <v>2424</v>
      </c>
      <c r="AU148" s="5">
        <v>49.5</v>
      </c>
      <c r="AV148" s="11">
        <v>-63</v>
      </c>
      <c r="AW148" s="122"/>
      <c r="AX148" s="277">
        <v>1.6250000000000002</v>
      </c>
      <c r="AY148" s="278">
        <v>1004</v>
      </c>
      <c r="AZ148" s="455">
        <f t="shared" si="56"/>
        <v>3.0017337128090005</v>
      </c>
      <c r="BA148" s="525" t="s">
        <v>137</v>
      </c>
      <c r="BB148" s="131" t="s">
        <v>177</v>
      </c>
      <c r="BC148" s="59" t="s">
        <v>243</v>
      </c>
      <c r="BD148" s="59" t="s">
        <v>2343</v>
      </c>
      <c r="BE148" s="59" t="s">
        <v>2331</v>
      </c>
      <c r="BG148" s="125" t="s">
        <v>1153</v>
      </c>
      <c r="BH148" s="125" t="s">
        <v>1069</v>
      </c>
      <c r="BI148" s="125" t="s">
        <v>1887</v>
      </c>
      <c r="BJ148" s="125" t="s">
        <v>4</v>
      </c>
      <c r="BK148" s="125" t="s">
        <v>573</v>
      </c>
      <c r="BN148" s="88"/>
      <c r="BO148" s="86"/>
      <c r="BP148" s="67" t="s">
        <v>2035</v>
      </c>
      <c r="BQ148" s="59" t="s">
        <v>583</v>
      </c>
      <c r="BR148" s="25">
        <v>120.735736211241</v>
      </c>
      <c r="BS148" s="59" t="s">
        <v>21</v>
      </c>
      <c r="BT148" s="132" t="s">
        <v>1220</v>
      </c>
      <c r="BU148" s="137">
        <v>9.5436465163489856</v>
      </c>
      <c r="BV148" s="88"/>
      <c r="BW148" s="106" t="s">
        <v>26</v>
      </c>
      <c r="BX148" s="59" t="s">
        <v>27</v>
      </c>
      <c r="BY148" s="70">
        <f t="shared" si="81"/>
        <v>16.530080655794162</v>
      </c>
      <c r="BZ148" s="70">
        <f t="shared" si="82"/>
        <v>16.530080655794162</v>
      </c>
      <c r="CA148" s="134" t="s">
        <v>18</v>
      </c>
      <c r="CB148" s="129" t="s">
        <v>1889</v>
      </c>
      <c r="CC148" s="129">
        <v>3</v>
      </c>
      <c r="CD148" s="129">
        <v>3</v>
      </c>
      <c r="CE148" s="125"/>
      <c r="CF148" s="78" t="s">
        <v>1584</v>
      </c>
      <c r="CG148" s="135">
        <v>110.294296265065</v>
      </c>
      <c r="CH148" s="59" t="s">
        <v>21</v>
      </c>
      <c r="CI148" s="135">
        <v>9.2096753577509958</v>
      </c>
      <c r="CJ148" s="88"/>
      <c r="CK148" s="59">
        <f t="shared" si="83"/>
        <v>15.951625640839801</v>
      </c>
      <c r="CL148" s="59">
        <f t="shared" si="72"/>
        <v>15.951625640839801</v>
      </c>
      <c r="CM148" s="129">
        <v>3</v>
      </c>
      <c r="CN148" s="129">
        <v>3</v>
      </c>
      <c r="CP148" s="67">
        <f t="shared" si="66"/>
        <v>0.64281011012453382</v>
      </c>
      <c r="CQ148" s="67">
        <f t="shared" si="67"/>
        <v>0.8</v>
      </c>
      <c r="CR148" s="67">
        <f t="shared" si="59"/>
        <v>0.51424808809962708</v>
      </c>
      <c r="CS148" s="67">
        <f t="shared" si="68"/>
        <v>0.68870425800951007</v>
      </c>
      <c r="CT148" s="128">
        <v>1</v>
      </c>
      <c r="CU148" s="128">
        <v>0</v>
      </c>
      <c r="CV148" s="59" t="s">
        <v>1782</v>
      </c>
      <c r="CW148" s="59">
        <v>0</v>
      </c>
      <c r="CX148" s="122">
        <v>0</v>
      </c>
      <c r="CY148" s="102">
        <v>0</v>
      </c>
      <c r="CZ148" s="102">
        <v>1</v>
      </c>
      <c r="DA148" s="102">
        <v>0</v>
      </c>
      <c r="DB148" s="102">
        <v>0</v>
      </c>
      <c r="DC148" s="102">
        <v>0</v>
      </c>
      <c r="DD148" s="59">
        <v>0</v>
      </c>
      <c r="DE148" s="60">
        <v>0</v>
      </c>
      <c r="DF148" s="60">
        <v>0</v>
      </c>
      <c r="DG148" s="60">
        <v>0</v>
      </c>
      <c r="DH148" s="60">
        <v>0</v>
      </c>
      <c r="DI148" s="60">
        <v>0</v>
      </c>
      <c r="DJ148" s="60">
        <v>0</v>
      </c>
      <c r="DK148" s="60">
        <v>0</v>
      </c>
      <c r="DL148" s="60">
        <v>0</v>
      </c>
      <c r="DM148" s="60">
        <v>0</v>
      </c>
      <c r="DN148" s="59">
        <v>1</v>
      </c>
      <c r="DO148" s="59">
        <v>0</v>
      </c>
      <c r="DP148" s="59">
        <v>0</v>
      </c>
      <c r="DQ148" s="59">
        <v>0</v>
      </c>
      <c r="DR148" s="59">
        <v>0</v>
      </c>
      <c r="DS148" s="59">
        <v>0</v>
      </c>
      <c r="DT148" s="59">
        <v>0</v>
      </c>
      <c r="DU148" s="59">
        <v>0</v>
      </c>
      <c r="DV148" s="59">
        <v>0</v>
      </c>
      <c r="DW148" s="59">
        <v>0</v>
      </c>
      <c r="DX148" s="59">
        <v>0</v>
      </c>
      <c r="DY148" s="59">
        <v>0</v>
      </c>
      <c r="DZ148" s="59">
        <v>0</v>
      </c>
      <c r="EA148" s="59">
        <v>0</v>
      </c>
      <c r="EB148" s="59">
        <v>0</v>
      </c>
      <c r="EC148" s="59">
        <v>0</v>
      </c>
      <c r="ED148" s="59">
        <v>0</v>
      </c>
      <c r="EE148" s="59">
        <v>0</v>
      </c>
      <c r="EF148" s="59">
        <v>0</v>
      </c>
      <c r="EG148" s="59">
        <v>0</v>
      </c>
      <c r="EH148" s="59">
        <v>0</v>
      </c>
      <c r="EI148" s="59">
        <v>0</v>
      </c>
      <c r="EJ148" s="59">
        <v>0</v>
      </c>
      <c r="EK148" s="59">
        <v>0</v>
      </c>
      <c r="EL148" s="59">
        <v>0</v>
      </c>
      <c r="EM148" s="59">
        <v>1</v>
      </c>
      <c r="EN148" s="59">
        <v>1</v>
      </c>
      <c r="EO148" s="59">
        <v>0</v>
      </c>
      <c r="EP148" s="59">
        <v>1</v>
      </c>
      <c r="EQ148" s="59">
        <v>2</v>
      </c>
    </row>
    <row r="149" spans="1:147" ht="15" customHeight="1" x14ac:dyDescent="0.25">
      <c r="A149" s="501" t="s">
        <v>2530</v>
      </c>
      <c r="B149" s="128">
        <v>6</v>
      </c>
      <c r="C149" s="123" t="s">
        <v>171</v>
      </c>
      <c r="D149" s="59">
        <v>2013</v>
      </c>
      <c r="E149" s="67" t="s">
        <v>172</v>
      </c>
      <c r="F149" s="67" t="s">
        <v>173</v>
      </c>
      <c r="G149" s="59">
        <v>23</v>
      </c>
      <c r="H149" s="59" t="s">
        <v>580</v>
      </c>
      <c r="I149" s="63" t="s">
        <v>1888</v>
      </c>
      <c r="J149" s="59">
        <v>2</v>
      </c>
      <c r="K149" s="59" t="s">
        <v>3</v>
      </c>
      <c r="L149" s="59" t="s">
        <v>89</v>
      </c>
      <c r="M149" s="59">
        <v>6</v>
      </c>
      <c r="N149" s="59">
        <v>6</v>
      </c>
      <c r="O149" s="59">
        <f t="shared" si="55"/>
        <v>0.77815125038364363</v>
      </c>
      <c r="P149" s="59">
        <v>2007</v>
      </c>
      <c r="R149" s="59">
        <v>1</v>
      </c>
      <c r="S149" s="129">
        <v>3</v>
      </c>
      <c r="T149" s="129">
        <v>1</v>
      </c>
      <c r="U149" s="129">
        <v>4</v>
      </c>
      <c r="V149" s="59" t="s">
        <v>1889</v>
      </c>
      <c r="X149" s="129"/>
      <c r="Y149" s="67" t="s">
        <v>1151</v>
      </c>
      <c r="Z149" s="40" t="s">
        <v>83</v>
      </c>
      <c r="AA149" s="122" t="s">
        <v>1989</v>
      </c>
      <c r="AB149" s="59" t="s">
        <v>65</v>
      </c>
      <c r="AC149" s="59">
        <v>15</v>
      </c>
      <c r="AD149" s="122">
        <v>0</v>
      </c>
      <c r="AE149" s="59" t="s">
        <v>577</v>
      </c>
      <c r="AF149" s="59">
        <v>15</v>
      </c>
      <c r="AG149" s="59">
        <f t="shared" si="75"/>
        <v>1.1760912590556813</v>
      </c>
      <c r="AH149" s="59">
        <f t="shared" si="84"/>
        <v>304.5</v>
      </c>
      <c r="AI149" s="72">
        <f t="shared" si="76"/>
        <v>2.4835872969688944</v>
      </c>
      <c r="AJ149" s="59">
        <f t="shared" si="77"/>
        <v>90</v>
      </c>
      <c r="AK149" s="59">
        <f t="shared" si="78"/>
        <v>1.954242509439325</v>
      </c>
      <c r="AL149" s="72">
        <f t="shared" si="79"/>
        <v>1827</v>
      </c>
      <c r="AM149" s="72">
        <f t="shared" si="80"/>
        <v>3.2617385473525378</v>
      </c>
      <c r="AN149" s="125" t="s">
        <v>28</v>
      </c>
      <c r="AO149" s="122" t="s">
        <v>28</v>
      </c>
      <c r="AP149" s="67" t="s">
        <v>2000</v>
      </c>
      <c r="AQ149" s="122" t="s">
        <v>174</v>
      </c>
      <c r="AR149" s="125" t="s">
        <v>175</v>
      </c>
      <c r="AS149" s="125" t="s">
        <v>176</v>
      </c>
      <c r="AT149" s="496" t="s">
        <v>2424</v>
      </c>
      <c r="AU149" s="5">
        <v>49.5</v>
      </c>
      <c r="AV149" s="11">
        <v>-63</v>
      </c>
      <c r="AW149" s="122"/>
      <c r="AX149" s="277">
        <v>1.6250000000000002</v>
      </c>
      <c r="AY149" s="278">
        <v>1004</v>
      </c>
      <c r="AZ149" s="455">
        <f t="shared" si="56"/>
        <v>3.0017337128090005</v>
      </c>
      <c r="BA149" s="525" t="s">
        <v>137</v>
      </c>
      <c r="BB149" s="131" t="s">
        <v>177</v>
      </c>
      <c r="BC149" s="59" t="s">
        <v>243</v>
      </c>
      <c r="BD149" s="59" t="s">
        <v>2343</v>
      </c>
      <c r="BE149" s="59" t="s">
        <v>2331</v>
      </c>
      <c r="BG149" s="125" t="s">
        <v>1153</v>
      </c>
      <c r="BH149" s="125" t="s">
        <v>1069</v>
      </c>
      <c r="BI149" s="125" t="s">
        <v>1887</v>
      </c>
      <c r="BJ149" s="125" t="s">
        <v>4</v>
      </c>
      <c r="BK149" s="125" t="s">
        <v>581</v>
      </c>
      <c r="BN149" s="88"/>
      <c r="BO149" s="86"/>
      <c r="BP149" s="67" t="s">
        <v>2035</v>
      </c>
      <c r="BQ149" s="59" t="s">
        <v>583</v>
      </c>
      <c r="BR149" s="25">
        <v>61.146460069785803</v>
      </c>
      <c r="BS149" s="59" t="s">
        <v>21</v>
      </c>
      <c r="BT149" s="132" t="s">
        <v>1220</v>
      </c>
      <c r="BU149" s="70">
        <v>31.030861712741896</v>
      </c>
      <c r="BV149" s="88"/>
      <c r="BW149" s="106" t="s">
        <v>26</v>
      </c>
      <c r="BX149" s="59" t="s">
        <v>27</v>
      </c>
      <c r="BY149" s="70">
        <f t="shared" si="81"/>
        <v>53.74702908911275</v>
      </c>
      <c r="BZ149" s="70">
        <f t="shared" si="82"/>
        <v>53.74702908911275</v>
      </c>
      <c r="CA149" s="134" t="s">
        <v>18</v>
      </c>
      <c r="CB149" s="129" t="s">
        <v>1889</v>
      </c>
      <c r="CC149" s="129">
        <v>3</v>
      </c>
      <c r="CD149" s="129">
        <v>3</v>
      </c>
      <c r="CE149" s="125"/>
      <c r="CF149" s="78" t="s">
        <v>1584</v>
      </c>
      <c r="CG149" s="135">
        <v>75.757616225053695</v>
      </c>
      <c r="CH149" s="59" t="s">
        <v>21</v>
      </c>
      <c r="CI149" s="135">
        <v>41.43638503787831</v>
      </c>
      <c r="CJ149" s="88"/>
      <c r="CK149" s="59">
        <f t="shared" si="83"/>
        <v>71.769924167592066</v>
      </c>
      <c r="CL149" s="59">
        <f t="shared" si="72"/>
        <v>71.769924167592066</v>
      </c>
      <c r="CM149" s="129">
        <v>3</v>
      </c>
      <c r="CN149" s="129">
        <v>3</v>
      </c>
      <c r="CP149" s="67">
        <f t="shared" si="66"/>
        <v>-0.23045206266046003</v>
      </c>
      <c r="CQ149" s="67">
        <f t="shared" si="67"/>
        <v>0.8</v>
      </c>
      <c r="CR149" s="67">
        <f t="shared" si="59"/>
        <v>-0.18436165012836803</v>
      </c>
      <c r="CS149" s="67">
        <f t="shared" si="68"/>
        <v>0.66949910150317116</v>
      </c>
      <c r="CT149" s="128">
        <v>1</v>
      </c>
      <c r="CU149" s="128">
        <v>0</v>
      </c>
      <c r="CV149" s="59" t="s">
        <v>1782</v>
      </c>
      <c r="CW149" s="59">
        <v>0</v>
      </c>
      <c r="CX149" s="122">
        <v>0</v>
      </c>
      <c r="CY149" s="102">
        <v>0</v>
      </c>
      <c r="CZ149" s="102">
        <v>1</v>
      </c>
      <c r="DA149" s="102">
        <v>0</v>
      </c>
      <c r="DB149" s="102">
        <v>0</v>
      </c>
      <c r="DC149" s="102">
        <v>0</v>
      </c>
      <c r="DD149" s="59">
        <v>0</v>
      </c>
      <c r="DE149" s="60">
        <v>0</v>
      </c>
      <c r="DF149" s="60">
        <v>0</v>
      </c>
      <c r="DG149" s="60">
        <v>0</v>
      </c>
      <c r="DH149" s="60">
        <v>0</v>
      </c>
      <c r="DI149" s="60">
        <v>0</v>
      </c>
      <c r="DJ149" s="60">
        <v>0</v>
      </c>
      <c r="DK149" s="60">
        <v>0</v>
      </c>
      <c r="DL149" s="60">
        <v>0</v>
      </c>
      <c r="DM149" s="59">
        <v>1</v>
      </c>
      <c r="DN149" s="60">
        <v>0</v>
      </c>
      <c r="DO149" s="59">
        <v>0</v>
      </c>
      <c r="DP149" s="59">
        <v>0</v>
      </c>
      <c r="DQ149" s="59">
        <v>0</v>
      </c>
      <c r="DR149" s="59">
        <v>0</v>
      </c>
      <c r="DS149" s="59">
        <v>0</v>
      </c>
      <c r="DT149" s="59">
        <v>0</v>
      </c>
      <c r="DU149" s="59">
        <v>0</v>
      </c>
      <c r="DV149" s="59">
        <v>0</v>
      </c>
      <c r="DW149" s="59">
        <v>0</v>
      </c>
      <c r="DX149" s="59">
        <v>0</v>
      </c>
      <c r="DY149" s="59">
        <v>0</v>
      </c>
      <c r="DZ149" s="59">
        <v>0</v>
      </c>
      <c r="EA149" s="59">
        <v>0</v>
      </c>
      <c r="EB149" s="59">
        <v>0</v>
      </c>
      <c r="EC149" s="59">
        <v>0</v>
      </c>
      <c r="ED149" s="59">
        <v>0</v>
      </c>
      <c r="EE149" s="59">
        <v>0</v>
      </c>
      <c r="EF149" s="59">
        <v>0</v>
      </c>
      <c r="EG149" s="59">
        <v>0</v>
      </c>
      <c r="EH149" s="59">
        <v>0</v>
      </c>
      <c r="EI149" s="59">
        <v>0</v>
      </c>
      <c r="EJ149" s="59">
        <v>0</v>
      </c>
      <c r="EK149" s="59">
        <v>0</v>
      </c>
      <c r="EL149" s="59">
        <v>0</v>
      </c>
      <c r="EM149" s="59">
        <v>1</v>
      </c>
      <c r="EN149" s="59">
        <v>1</v>
      </c>
      <c r="EO149" s="59">
        <v>0</v>
      </c>
      <c r="EP149" s="59">
        <v>1</v>
      </c>
      <c r="EQ149" s="59">
        <v>2</v>
      </c>
    </row>
    <row r="150" spans="1:147" ht="15" customHeight="1" x14ac:dyDescent="0.25">
      <c r="A150" s="501" t="s">
        <v>2530</v>
      </c>
      <c r="B150" s="128">
        <v>7</v>
      </c>
      <c r="C150" s="123" t="s">
        <v>171</v>
      </c>
      <c r="D150" s="59">
        <v>2013</v>
      </c>
      <c r="E150" s="67" t="s">
        <v>172</v>
      </c>
      <c r="F150" s="67" t="s">
        <v>173</v>
      </c>
      <c r="G150" s="59">
        <v>23</v>
      </c>
      <c r="H150" s="59" t="s">
        <v>580</v>
      </c>
      <c r="I150" s="63" t="s">
        <v>1888</v>
      </c>
      <c r="J150" s="59">
        <v>2</v>
      </c>
      <c r="K150" s="59" t="s">
        <v>3</v>
      </c>
      <c r="L150" s="59" t="s">
        <v>89</v>
      </c>
      <c r="M150" s="59">
        <v>6</v>
      </c>
      <c r="N150" s="59">
        <v>6</v>
      </c>
      <c r="O150" s="59">
        <f t="shared" si="55"/>
        <v>0.77815125038364363</v>
      </c>
      <c r="P150" s="59">
        <v>2007</v>
      </c>
      <c r="R150" s="59">
        <v>1</v>
      </c>
      <c r="S150" s="129">
        <v>3</v>
      </c>
      <c r="T150" s="129">
        <v>1</v>
      </c>
      <c r="U150" s="129">
        <v>4</v>
      </c>
      <c r="V150" s="59" t="s">
        <v>1889</v>
      </c>
      <c r="X150" s="129"/>
      <c r="Y150" s="67" t="s">
        <v>1151</v>
      </c>
      <c r="Z150" s="40" t="s">
        <v>83</v>
      </c>
      <c r="AA150" s="122" t="s">
        <v>1989</v>
      </c>
      <c r="AB150" s="59" t="s">
        <v>65</v>
      </c>
      <c r="AC150" s="59">
        <v>15</v>
      </c>
      <c r="AD150" s="122">
        <v>0</v>
      </c>
      <c r="AE150" s="59" t="s">
        <v>577</v>
      </c>
      <c r="AF150" s="59">
        <v>15</v>
      </c>
      <c r="AG150" s="59">
        <f t="shared" si="75"/>
        <v>1.1760912590556813</v>
      </c>
      <c r="AH150" s="59">
        <f t="shared" si="84"/>
        <v>304.5</v>
      </c>
      <c r="AI150" s="72">
        <f t="shared" si="76"/>
        <v>2.4835872969688944</v>
      </c>
      <c r="AJ150" s="59">
        <f t="shared" si="77"/>
        <v>90</v>
      </c>
      <c r="AK150" s="59">
        <f t="shared" si="78"/>
        <v>1.954242509439325</v>
      </c>
      <c r="AL150" s="72">
        <f t="shared" si="79"/>
        <v>1827</v>
      </c>
      <c r="AM150" s="72">
        <f t="shared" si="80"/>
        <v>3.2617385473525378</v>
      </c>
      <c r="AN150" s="125" t="s">
        <v>28</v>
      </c>
      <c r="AO150" s="122" t="s">
        <v>28</v>
      </c>
      <c r="AP150" s="67" t="s">
        <v>2000</v>
      </c>
      <c r="AQ150" s="122" t="s">
        <v>174</v>
      </c>
      <c r="AR150" s="125" t="s">
        <v>175</v>
      </c>
      <c r="AS150" s="125" t="s">
        <v>176</v>
      </c>
      <c r="AT150" s="496" t="s">
        <v>2424</v>
      </c>
      <c r="AU150" s="5">
        <v>49.5</v>
      </c>
      <c r="AV150" s="11">
        <v>-63</v>
      </c>
      <c r="AW150" s="122"/>
      <c r="AX150" s="277">
        <v>1.6250000000000002</v>
      </c>
      <c r="AY150" s="278">
        <v>1004</v>
      </c>
      <c r="AZ150" s="455">
        <f t="shared" si="56"/>
        <v>3.0017337128090005</v>
      </c>
      <c r="BA150" s="525" t="s">
        <v>137</v>
      </c>
      <c r="BB150" s="131" t="s">
        <v>177</v>
      </c>
      <c r="BC150" s="59" t="s">
        <v>243</v>
      </c>
      <c r="BD150" s="59" t="s">
        <v>2343</v>
      </c>
      <c r="BE150" s="59" t="s">
        <v>2331</v>
      </c>
      <c r="BG150" s="125" t="s">
        <v>1153</v>
      </c>
      <c r="BH150" s="125" t="s">
        <v>1069</v>
      </c>
      <c r="BI150" s="125" t="s">
        <v>1887</v>
      </c>
      <c r="BJ150" s="67" t="s">
        <v>12</v>
      </c>
      <c r="BK150" s="125" t="s">
        <v>573</v>
      </c>
      <c r="BN150" s="88"/>
      <c r="BO150" s="86"/>
      <c r="BP150" s="67" t="s">
        <v>2035</v>
      </c>
      <c r="BQ150" s="59" t="s">
        <v>584</v>
      </c>
      <c r="BR150" s="25">
        <v>35.851736469273199</v>
      </c>
      <c r="BS150" s="59" t="s">
        <v>21</v>
      </c>
      <c r="BT150" s="132" t="s">
        <v>1220</v>
      </c>
      <c r="BU150" s="137">
        <v>1.0359065520019044</v>
      </c>
      <c r="BV150" s="88"/>
      <c r="BW150" s="106" t="s">
        <v>26</v>
      </c>
      <c r="BX150" s="59" t="s">
        <v>27</v>
      </c>
      <c r="BY150" s="70">
        <f t="shared" si="81"/>
        <v>1.7942427799607896</v>
      </c>
      <c r="BZ150" s="70">
        <f t="shared" si="82"/>
        <v>1.7942427799607896</v>
      </c>
      <c r="CA150" s="134" t="s">
        <v>18</v>
      </c>
      <c r="CB150" s="129" t="s">
        <v>1889</v>
      </c>
      <c r="CC150" s="129">
        <v>3</v>
      </c>
      <c r="CD150" s="129">
        <v>3</v>
      </c>
      <c r="CE150" s="125"/>
      <c r="CF150" s="78" t="s">
        <v>1584</v>
      </c>
      <c r="CG150" s="135">
        <v>33.801564204624803</v>
      </c>
      <c r="CH150" s="59" t="s">
        <v>21</v>
      </c>
      <c r="CI150" s="135">
        <v>5.3102101361172984</v>
      </c>
      <c r="CJ150" s="88"/>
      <c r="CK150" s="59">
        <f t="shared" si="83"/>
        <v>9.1975537546224047</v>
      </c>
      <c r="CL150" s="59">
        <f t="shared" si="72"/>
        <v>9.1975537546224047</v>
      </c>
      <c r="CM150" s="129">
        <v>3</v>
      </c>
      <c r="CN150" s="129">
        <v>3</v>
      </c>
      <c r="CP150" s="67">
        <f t="shared" si="66"/>
        <v>0.30940172053311354</v>
      </c>
      <c r="CQ150" s="67">
        <f t="shared" si="67"/>
        <v>0.8</v>
      </c>
      <c r="CR150" s="67">
        <f t="shared" si="59"/>
        <v>0.24752137642649086</v>
      </c>
      <c r="CS150" s="67">
        <f t="shared" si="68"/>
        <v>0.67177223598233871</v>
      </c>
      <c r="CT150" s="128">
        <v>1</v>
      </c>
      <c r="CU150" s="128">
        <v>0</v>
      </c>
      <c r="CV150" s="59" t="s">
        <v>1782</v>
      </c>
      <c r="CW150" s="59">
        <v>0</v>
      </c>
      <c r="CX150" s="122">
        <v>0</v>
      </c>
      <c r="CY150" s="102">
        <v>1</v>
      </c>
      <c r="CZ150" s="37">
        <v>0</v>
      </c>
      <c r="DA150" s="37">
        <v>0</v>
      </c>
      <c r="DB150" s="37">
        <v>0</v>
      </c>
      <c r="DC150" s="37">
        <v>0</v>
      </c>
      <c r="DD150" s="59">
        <v>0</v>
      </c>
      <c r="DE150" s="60">
        <v>0</v>
      </c>
      <c r="DF150" s="60">
        <v>0</v>
      </c>
      <c r="DG150" s="60">
        <v>0</v>
      </c>
      <c r="DH150" s="60">
        <v>0</v>
      </c>
      <c r="DI150" s="60">
        <v>0</v>
      </c>
      <c r="DJ150" s="60">
        <v>0</v>
      </c>
      <c r="DK150" s="60">
        <v>0</v>
      </c>
      <c r="DL150" s="60">
        <v>0</v>
      </c>
      <c r="DM150" s="60">
        <v>0</v>
      </c>
      <c r="DN150" s="59">
        <v>1</v>
      </c>
      <c r="DO150" s="59">
        <v>0</v>
      </c>
      <c r="DP150" s="59">
        <v>0</v>
      </c>
      <c r="DQ150" s="59">
        <v>0</v>
      </c>
      <c r="DR150" s="59">
        <v>0</v>
      </c>
      <c r="DS150" s="59">
        <v>0</v>
      </c>
      <c r="DT150" s="59">
        <v>0</v>
      </c>
      <c r="DU150" s="59">
        <v>0</v>
      </c>
      <c r="DV150" s="59">
        <v>0</v>
      </c>
      <c r="DW150" s="59">
        <v>0</v>
      </c>
      <c r="DX150" s="59">
        <v>0</v>
      </c>
      <c r="DY150" s="59">
        <v>0</v>
      </c>
      <c r="DZ150" s="59">
        <v>0</v>
      </c>
      <c r="EA150" s="59">
        <v>0</v>
      </c>
      <c r="EB150" s="59">
        <v>0</v>
      </c>
      <c r="EC150" s="59">
        <v>0</v>
      </c>
      <c r="ED150" s="59">
        <v>0</v>
      </c>
      <c r="EE150" s="59">
        <v>0</v>
      </c>
      <c r="EF150" s="59">
        <v>0</v>
      </c>
      <c r="EG150" s="59">
        <v>0</v>
      </c>
      <c r="EH150" s="59">
        <v>0</v>
      </c>
      <c r="EI150" s="59">
        <v>0</v>
      </c>
      <c r="EJ150" s="59">
        <v>0</v>
      </c>
      <c r="EK150" s="59">
        <v>0</v>
      </c>
      <c r="EL150" s="59">
        <v>0</v>
      </c>
      <c r="EM150" s="59">
        <v>1</v>
      </c>
      <c r="EN150" s="59">
        <v>1</v>
      </c>
      <c r="EO150" s="59">
        <v>0</v>
      </c>
      <c r="EP150" s="59">
        <v>1</v>
      </c>
      <c r="EQ150" s="59">
        <v>2</v>
      </c>
    </row>
    <row r="151" spans="1:147" ht="15" customHeight="1" x14ac:dyDescent="0.25">
      <c r="A151" s="501" t="s">
        <v>2530</v>
      </c>
      <c r="B151" s="128">
        <v>8</v>
      </c>
      <c r="C151" s="123" t="s">
        <v>171</v>
      </c>
      <c r="D151" s="59">
        <v>2013</v>
      </c>
      <c r="E151" s="67" t="s">
        <v>172</v>
      </c>
      <c r="F151" s="67" t="s">
        <v>173</v>
      </c>
      <c r="G151" s="59">
        <v>23</v>
      </c>
      <c r="H151" s="59" t="s">
        <v>580</v>
      </c>
      <c r="I151" s="63" t="s">
        <v>1888</v>
      </c>
      <c r="J151" s="59">
        <v>2</v>
      </c>
      <c r="K151" s="59" t="s">
        <v>3</v>
      </c>
      <c r="L151" s="59" t="s">
        <v>89</v>
      </c>
      <c r="M151" s="59">
        <v>6</v>
      </c>
      <c r="N151" s="59">
        <v>6</v>
      </c>
      <c r="O151" s="59">
        <f t="shared" si="55"/>
        <v>0.77815125038364363</v>
      </c>
      <c r="P151" s="59">
        <v>2007</v>
      </c>
      <c r="R151" s="59">
        <v>1</v>
      </c>
      <c r="S151" s="129">
        <v>3</v>
      </c>
      <c r="T151" s="129">
        <v>1</v>
      </c>
      <c r="U151" s="129">
        <v>4</v>
      </c>
      <c r="V151" s="59" t="s">
        <v>1889</v>
      </c>
      <c r="X151" s="129"/>
      <c r="Y151" s="67" t="s">
        <v>1151</v>
      </c>
      <c r="Z151" s="40" t="s">
        <v>83</v>
      </c>
      <c r="AA151" s="122" t="s">
        <v>1989</v>
      </c>
      <c r="AB151" s="59" t="s">
        <v>65</v>
      </c>
      <c r="AC151" s="59">
        <v>15</v>
      </c>
      <c r="AD151" s="122">
        <v>0</v>
      </c>
      <c r="AE151" s="59" t="s">
        <v>577</v>
      </c>
      <c r="AF151" s="59">
        <v>15</v>
      </c>
      <c r="AG151" s="59">
        <f t="shared" si="75"/>
        <v>1.1760912590556813</v>
      </c>
      <c r="AH151" s="59">
        <f t="shared" si="84"/>
        <v>304.5</v>
      </c>
      <c r="AI151" s="72">
        <f t="shared" si="76"/>
        <v>2.4835872969688944</v>
      </c>
      <c r="AJ151" s="59">
        <f t="shared" si="77"/>
        <v>90</v>
      </c>
      <c r="AK151" s="59">
        <f t="shared" si="78"/>
        <v>1.954242509439325</v>
      </c>
      <c r="AL151" s="72">
        <f t="shared" si="79"/>
        <v>1827</v>
      </c>
      <c r="AM151" s="72">
        <f t="shared" si="80"/>
        <v>3.2617385473525378</v>
      </c>
      <c r="AN151" s="125" t="s">
        <v>28</v>
      </c>
      <c r="AO151" s="122" t="s">
        <v>28</v>
      </c>
      <c r="AP151" s="67" t="s">
        <v>2000</v>
      </c>
      <c r="AQ151" s="122" t="s">
        <v>174</v>
      </c>
      <c r="AR151" s="125" t="s">
        <v>175</v>
      </c>
      <c r="AS151" s="125" t="s">
        <v>176</v>
      </c>
      <c r="AT151" s="496" t="s">
        <v>2424</v>
      </c>
      <c r="AU151" s="5">
        <v>49.5</v>
      </c>
      <c r="AV151" s="11">
        <v>-63</v>
      </c>
      <c r="AW151" s="122"/>
      <c r="AX151" s="277">
        <v>1.6250000000000002</v>
      </c>
      <c r="AY151" s="278">
        <v>1004</v>
      </c>
      <c r="AZ151" s="455">
        <f t="shared" si="56"/>
        <v>3.0017337128090005</v>
      </c>
      <c r="BA151" s="525" t="s">
        <v>137</v>
      </c>
      <c r="BB151" s="131" t="s">
        <v>177</v>
      </c>
      <c r="BC151" s="59" t="s">
        <v>243</v>
      </c>
      <c r="BD151" s="59" t="s">
        <v>2343</v>
      </c>
      <c r="BE151" s="59" t="s">
        <v>2331</v>
      </c>
      <c r="BG151" s="125" t="s">
        <v>1153</v>
      </c>
      <c r="BH151" s="125" t="s">
        <v>1069</v>
      </c>
      <c r="BI151" s="125" t="s">
        <v>1887</v>
      </c>
      <c r="BJ151" s="67" t="s">
        <v>12</v>
      </c>
      <c r="BK151" s="125" t="s">
        <v>581</v>
      </c>
      <c r="BN151" s="88"/>
      <c r="BO151" s="86"/>
      <c r="BP151" s="67" t="s">
        <v>2035</v>
      </c>
      <c r="BQ151" s="59" t="s">
        <v>584</v>
      </c>
      <c r="BR151" s="25">
        <v>5.6547988858535101</v>
      </c>
      <c r="BS151" s="59" t="s">
        <v>21</v>
      </c>
      <c r="BT151" s="132" t="s">
        <v>1220</v>
      </c>
      <c r="BU151" s="137">
        <v>0</v>
      </c>
      <c r="BV151" s="88"/>
      <c r="BW151" s="106" t="s">
        <v>26</v>
      </c>
      <c r="BX151" s="59" t="s">
        <v>27</v>
      </c>
      <c r="BY151" s="70">
        <f t="shared" si="81"/>
        <v>0</v>
      </c>
      <c r="BZ151" s="70">
        <f t="shared" si="82"/>
        <v>0</v>
      </c>
      <c r="CA151" s="134" t="s">
        <v>18</v>
      </c>
      <c r="CB151" s="129" t="s">
        <v>1889</v>
      </c>
      <c r="CC151" s="129">
        <v>3</v>
      </c>
      <c r="CD151" s="129">
        <v>3</v>
      </c>
      <c r="CE151" s="125"/>
      <c r="CF151" s="78" t="s">
        <v>1584</v>
      </c>
      <c r="CG151" s="135">
        <v>6.7078278602025803</v>
      </c>
      <c r="CH151" s="59" t="s">
        <v>21</v>
      </c>
      <c r="CI151" s="135">
        <v>1.0347174948944895</v>
      </c>
      <c r="CJ151" s="88"/>
      <c r="CK151" s="59">
        <f t="shared" si="83"/>
        <v>1.7921832726376461</v>
      </c>
      <c r="CL151" s="59">
        <f t="shared" si="72"/>
        <v>1.7921832726376461</v>
      </c>
      <c r="CM151" s="129">
        <v>3</v>
      </c>
      <c r="CN151" s="129">
        <v>3</v>
      </c>
      <c r="CP151" s="67">
        <f t="shared" si="66"/>
        <v>-0.83094618716340496</v>
      </c>
      <c r="CQ151" s="67">
        <f t="shared" si="67"/>
        <v>0.8</v>
      </c>
      <c r="CR151" s="67">
        <f t="shared" si="59"/>
        <v>-0.66475694973072397</v>
      </c>
      <c r="CS151" s="67">
        <f t="shared" si="68"/>
        <v>0.70349181685127471</v>
      </c>
      <c r="CT151" s="128">
        <v>1</v>
      </c>
      <c r="CU151" s="128">
        <v>0</v>
      </c>
      <c r="CV151" s="59" t="s">
        <v>1782</v>
      </c>
      <c r="CW151" s="59">
        <v>0</v>
      </c>
      <c r="CX151" s="122">
        <v>0</v>
      </c>
      <c r="CY151" s="102">
        <v>1</v>
      </c>
      <c r="CZ151" s="37">
        <v>0</v>
      </c>
      <c r="DA151" s="37">
        <v>0</v>
      </c>
      <c r="DB151" s="37">
        <v>0</v>
      </c>
      <c r="DC151" s="37">
        <v>0</v>
      </c>
      <c r="DD151" s="59">
        <v>0</v>
      </c>
      <c r="DE151" s="60">
        <v>0</v>
      </c>
      <c r="DF151" s="60">
        <v>0</v>
      </c>
      <c r="DG151" s="60">
        <v>0</v>
      </c>
      <c r="DH151" s="60">
        <v>0</v>
      </c>
      <c r="DI151" s="60">
        <v>0</v>
      </c>
      <c r="DJ151" s="60">
        <v>0</v>
      </c>
      <c r="DK151" s="60">
        <v>0</v>
      </c>
      <c r="DL151" s="60">
        <v>0</v>
      </c>
      <c r="DM151" s="59">
        <v>1</v>
      </c>
      <c r="DN151" s="60">
        <v>0</v>
      </c>
      <c r="DO151" s="59">
        <v>0</v>
      </c>
      <c r="DP151" s="59">
        <v>0</v>
      </c>
      <c r="DQ151" s="59">
        <v>0</v>
      </c>
      <c r="DR151" s="59">
        <v>0</v>
      </c>
      <c r="DS151" s="59">
        <v>0</v>
      </c>
      <c r="DT151" s="59">
        <v>0</v>
      </c>
      <c r="DU151" s="59">
        <v>0</v>
      </c>
      <c r="DV151" s="59">
        <v>0</v>
      </c>
      <c r="DW151" s="59">
        <v>0</v>
      </c>
      <c r="DX151" s="59">
        <v>0</v>
      </c>
      <c r="DY151" s="59">
        <v>0</v>
      </c>
      <c r="DZ151" s="59">
        <v>0</v>
      </c>
      <c r="EA151" s="59">
        <v>0</v>
      </c>
      <c r="EB151" s="59">
        <v>0</v>
      </c>
      <c r="EC151" s="59">
        <v>0</v>
      </c>
      <c r="ED151" s="59">
        <v>0</v>
      </c>
      <c r="EE151" s="59">
        <v>0</v>
      </c>
      <c r="EF151" s="59">
        <v>0</v>
      </c>
      <c r="EG151" s="59">
        <v>0</v>
      </c>
      <c r="EH151" s="59">
        <v>0</v>
      </c>
      <c r="EI151" s="59">
        <v>0</v>
      </c>
      <c r="EJ151" s="59">
        <v>0</v>
      </c>
      <c r="EK151" s="59">
        <v>0</v>
      </c>
      <c r="EL151" s="59">
        <v>0</v>
      </c>
      <c r="EM151" s="59">
        <v>1</v>
      </c>
      <c r="EN151" s="59">
        <v>1</v>
      </c>
      <c r="EO151" s="59">
        <v>0</v>
      </c>
      <c r="EP151" s="59">
        <v>1</v>
      </c>
      <c r="EQ151" s="59">
        <v>2</v>
      </c>
    </row>
    <row r="152" spans="1:147" ht="15" customHeight="1" x14ac:dyDescent="0.25">
      <c r="A152" s="501" t="s">
        <v>2530</v>
      </c>
      <c r="B152" s="128">
        <v>9</v>
      </c>
      <c r="C152" s="123" t="s">
        <v>171</v>
      </c>
      <c r="D152" s="59">
        <v>2013</v>
      </c>
      <c r="E152" s="67" t="s">
        <v>172</v>
      </c>
      <c r="F152" s="67" t="s">
        <v>173</v>
      </c>
      <c r="G152" s="59">
        <v>23</v>
      </c>
      <c r="H152" s="59" t="s">
        <v>580</v>
      </c>
      <c r="I152" s="63" t="s">
        <v>1888</v>
      </c>
      <c r="J152" s="59">
        <v>2</v>
      </c>
      <c r="K152" s="59" t="s">
        <v>3</v>
      </c>
      <c r="L152" s="59" t="s">
        <v>89</v>
      </c>
      <c r="M152" s="59">
        <v>6</v>
      </c>
      <c r="N152" s="59">
        <v>6</v>
      </c>
      <c r="O152" s="59">
        <f t="shared" si="55"/>
        <v>0.77815125038364363</v>
      </c>
      <c r="P152" s="59">
        <v>2007</v>
      </c>
      <c r="R152" s="59">
        <v>1</v>
      </c>
      <c r="S152" s="129">
        <v>3</v>
      </c>
      <c r="T152" s="129">
        <v>1</v>
      </c>
      <c r="U152" s="129">
        <v>4</v>
      </c>
      <c r="V152" s="59" t="s">
        <v>748</v>
      </c>
      <c r="X152" s="129"/>
      <c r="Y152" s="67" t="s">
        <v>1151</v>
      </c>
      <c r="Z152" s="40" t="s">
        <v>83</v>
      </c>
      <c r="AA152" s="122" t="s">
        <v>1989</v>
      </c>
      <c r="AB152" s="59" t="s">
        <v>65</v>
      </c>
      <c r="AC152" s="59">
        <v>7.5</v>
      </c>
      <c r="AD152" s="122">
        <v>0</v>
      </c>
      <c r="AE152" s="59" t="s">
        <v>577</v>
      </c>
      <c r="AF152" s="59">
        <v>7.5</v>
      </c>
      <c r="AG152" s="59">
        <f t="shared" si="75"/>
        <v>0.87506126339170009</v>
      </c>
      <c r="AH152" s="59">
        <f t="shared" si="84"/>
        <v>152.25</v>
      </c>
      <c r="AI152" s="72">
        <f t="shared" si="76"/>
        <v>2.1825573013049131</v>
      </c>
      <c r="AJ152" s="59">
        <f t="shared" si="77"/>
        <v>45</v>
      </c>
      <c r="AK152" s="59">
        <f t="shared" si="78"/>
        <v>1.6532125137753437</v>
      </c>
      <c r="AL152" s="72">
        <f t="shared" si="79"/>
        <v>913.5</v>
      </c>
      <c r="AM152" s="72">
        <f t="shared" si="80"/>
        <v>2.9607085516885565</v>
      </c>
      <c r="AN152" s="125" t="s">
        <v>28</v>
      </c>
      <c r="AO152" s="122" t="s">
        <v>28</v>
      </c>
      <c r="AP152" s="67" t="s">
        <v>2000</v>
      </c>
      <c r="AQ152" s="122" t="s">
        <v>174</v>
      </c>
      <c r="AR152" s="125" t="s">
        <v>175</v>
      </c>
      <c r="AS152" s="125" t="s">
        <v>176</v>
      </c>
      <c r="AT152" s="496" t="s">
        <v>2424</v>
      </c>
      <c r="AU152" s="5">
        <v>49.5</v>
      </c>
      <c r="AV152" s="11">
        <v>-63</v>
      </c>
      <c r="AW152" s="122"/>
      <c r="AX152" s="277">
        <v>1.6250000000000002</v>
      </c>
      <c r="AY152" s="278">
        <v>1004</v>
      </c>
      <c r="AZ152" s="455">
        <f t="shared" si="56"/>
        <v>3.0017337128090005</v>
      </c>
      <c r="BA152" s="525" t="s">
        <v>137</v>
      </c>
      <c r="BB152" s="131" t="s">
        <v>177</v>
      </c>
      <c r="BC152" s="59" t="s">
        <v>243</v>
      </c>
      <c r="BD152" s="59" t="s">
        <v>2343</v>
      </c>
      <c r="BE152" s="59" t="s">
        <v>2331</v>
      </c>
      <c r="BG152" s="125" t="s">
        <v>1153</v>
      </c>
      <c r="BH152" s="125" t="s">
        <v>1069</v>
      </c>
      <c r="BI152" s="125" t="s">
        <v>110</v>
      </c>
      <c r="BJ152" s="125" t="s">
        <v>4</v>
      </c>
      <c r="BK152" s="125" t="s">
        <v>573</v>
      </c>
      <c r="BN152" s="88"/>
      <c r="BO152" s="86"/>
      <c r="BP152" s="67" t="s">
        <v>2037</v>
      </c>
      <c r="BQ152" s="59" t="s">
        <v>583</v>
      </c>
      <c r="BR152" s="28">
        <v>141.26665865410499</v>
      </c>
      <c r="BS152" s="59" t="s">
        <v>21</v>
      </c>
      <c r="BT152" s="132" t="s">
        <v>1220</v>
      </c>
      <c r="BU152" s="137">
        <v>57.552124568610026</v>
      </c>
      <c r="BV152" s="88"/>
      <c r="BW152" s="106" t="s">
        <v>26</v>
      </c>
      <c r="BX152" s="59" t="s">
        <v>27</v>
      </c>
      <c r="BY152" s="70">
        <f t="shared" si="81"/>
        <v>99.683203836365607</v>
      </c>
      <c r="BZ152" s="70">
        <f t="shared" si="82"/>
        <v>99.683203836365607</v>
      </c>
      <c r="CA152" s="134" t="s">
        <v>18</v>
      </c>
      <c r="CB152" s="129" t="s">
        <v>748</v>
      </c>
      <c r="CC152" s="129">
        <v>3</v>
      </c>
      <c r="CD152" s="129">
        <v>3</v>
      </c>
      <c r="CE152" s="125"/>
      <c r="CF152" s="78" t="s">
        <v>1584</v>
      </c>
      <c r="CG152" s="135">
        <v>110.294296265065</v>
      </c>
      <c r="CH152" s="59" t="s">
        <v>21</v>
      </c>
      <c r="CI152" s="135">
        <v>9.2096753577509958</v>
      </c>
      <c r="CJ152" s="88"/>
      <c r="CK152" s="59">
        <f t="shared" si="83"/>
        <v>15.951625640839801</v>
      </c>
      <c r="CL152" s="59">
        <f t="shared" si="72"/>
        <v>15.951625640839801</v>
      </c>
      <c r="CM152" s="129">
        <v>3</v>
      </c>
      <c r="CN152" s="129">
        <v>3</v>
      </c>
      <c r="CP152" s="67">
        <f t="shared" si="66"/>
        <v>0.43388712548291436</v>
      </c>
      <c r="CQ152" s="67">
        <f t="shared" si="67"/>
        <v>0.8</v>
      </c>
      <c r="CR152" s="67">
        <f t="shared" si="59"/>
        <v>0.34710970038633149</v>
      </c>
      <c r="CS152" s="67">
        <f t="shared" si="68"/>
        <v>0.67670709534185736</v>
      </c>
      <c r="CT152" s="128">
        <v>1</v>
      </c>
      <c r="CU152" s="128">
        <v>0</v>
      </c>
      <c r="CV152" s="59" t="s">
        <v>1782</v>
      </c>
      <c r="CW152" s="59">
        <v>0</v>
      </c>
      <c r="CX152" s="122">
        <v>0</v>
      </c>
      <c r="CY152" s="102">
        <v>0</v>
      </c>
      <c r="CZ152" s="102">
        <v>1</v>
      </c>
      <c r="DA152" s="102">
        <v>0</v>
      </c>
      <c r="DB152" s="102">
        <v>0</v>
      </c>
      <c r="DC152" s="102">
        <v>0</v>
      </c>
      <c r="DD152" s="59">
        <v>0</v>
      </c>
      <c r="DE152" s="60">
        <v>0</v>
      </c>
      <c r="DF152" s="60">
        <v>0</v>
      </c>
      <c r="DG152" s="60">
        <v>0</v>
      </c>
      <c r="DH152" s="60">
        <v>0</v>
      </c>
      <c r="DI152" s="60">
        <v>0</v>
      </c>
      <c r="DJ152" s="60">
        <v>0</v>
      </c>
      <c r="DK152" s="60">
        <v>0</v>
      </c>
      <c r="DL152" s="60">
        <v>0</v>
      </c>
      <c r="DM152" s="60">
        <v>0</v>
      </c>
      <c r="DN152" s="59">
        <v>1</v>
      </c>
      <c r="DO152" s="59">
        <v>0</v>
      </c>
      <c r="DP152" s="59">
        <v>0</v>
      </c>
      <c r="DQ152" s="59">
        <v>0</v>
      </c>
      <c r="DR152" s="59">
        <v>0</v>
      </c>
      <c r="DS152" s="59">
        <v>0</v>
      </c>
      <c r="DT152" s="59">
        <v>0</v>
      </c>
      <c r="DU152" s="59">
        <v>0</v>
      </c>
      <c r="DV152" s="59">
        <v>0</v>
      </c>
      <c r="DW152" s="59">
        <v>0</v>
      </c>
      <c r="DX152" s="59">
        <v>0</v>
      </c>
      <c r="DY152" s="59">
        <v>0</v>
      </c>
      <c r="DZ152" s="59">
        <v>0</v>
      </c>
      <c r="EA152" s="59">
        <v>0</v>
      </c>
      <c r="EB152" s="59">
        <v>0</v>
      </c>
      <c r="EC152" s="59">
        <v>0</v>
      </c>
      <c r="ED152" s="59">
        <v>0</v>
      </c>
      <c r="EE152" s="59">
        <v>0</v>
      </c>
      <c r="EF152" s="59">
        <v>0</v>
      </c>
      <c r="EG152" s="59">
        <v>0</v>
      </c>
      <c r="EH152" s="59">
        <v>0</v>
      </c>
      <c r="EI152" s="59">
        <v>0</v>
      </c>
      <c r="EJ152" s="59">
        <v>0</v>
      </c>
      <c r="EK152" s="59">
        <v>0</v>
      </c>
      <c r="EL152" s="59">
        <v>0</v>
      </c>
      <c r="EM152" s="59">
        <v>1</v>
      </c>
      <c r="EN152" s="59">
        <v>1</v>
      </c>
      <c r="EO152" s="59">
        <v>0</v>
      </c>
      <c r="EP152" s="59">
        <v>1</v>
      </c>
      <c r="EQ152" s="59">
        <v>2</v>
      </c>
    </row>
    <row r="153" spans="1:147" ht="15" customHeight="1" x14ac:dyDescent="0.25">
      <c r="A153" s="501" t="s">
        <v>2530</v>
      </c>
      <c r="B153" s="128">
        <v>10</v>
      </c>
      <c r="C153" s="123" t="s">
        <v>171</v>
      </c>
      <c r="D153" s="59">
        <v>2013</v>
      </c>
      <c r="E153" s="67" t="s">
        <v>172</v>
      </c>
      <c r="F153" s="67" t="s">
        <v>173</v>
      </c>
      <c r="G153" s="59">
        <v>23</v>
      </c>
      <c r="H153" s="59" t="s">
        <v>580</v>
      </c>
      <c r="I153" s="63" t="s">
        <v>1888</v>
      </c>
      <c r="J153" s="59">
        <v>2</v>
      </c>
      <c r="K153" s="59" t="s">
        <v>3</v>
      </c>
      <c r="L153" s="59" t="s">
        <v>89</v>
      </c>
      <c r="M153" s="59">
        <v>6</v>
      </c>
      <c r="N153" s="59">
        <v>6</v>
      </c>
      <c r="O153" s="59">
        <f t="shared" si="55"/>
        <v>0.77815125038364363</v>
      </c>
      <c r="P153" s="59">
        <v>2007</v>
      </c>
      <c r="R153" s="59">
        <v>1</v>
      </c>
      <c r="S153" s="129">
        <v>3</v>
      </c>
      <c r="T153" s="129">
        <v>1</v>
      </c>
      <c r="U153" s="129">
        <v>4</v>
      </c>
      <c r="V153" s="59" t="s">
        <v>748</v>
      </c>
      <c r="X153" s="129"/>
      <c r="Y153" s="67" t="s">
        <v>1151</v>
      </c>
      <c r="Z153" s="40" t="s">
        <v>83</v>
      </c>
      <c r="AA153" s="122" t="s">
        <v>1989</v>
      </c>
      <c r="AB153" s="59" t="s">
        <v>65</v>
      </c>
      <c r="AC153" s="59">
        <v>7.5</v>
      </c>
      <c r="AD153" s="122">
        <v>0</v>
      </c>
      <c r="AE153" s="59" t="s">
        <v>577</v>
      </c>
      <c r="AF153" s="59">
        <v>7.5</v>
      </c>
      <c r="AG153" s="59">
        <f t="shared" si="75"/>
        <v>0.87506126339170009</v>
      </c>
      <c r="AH153" s="59">
        <f t="shared" si="84"/>
        <v>152.25</v>
      </c>
      <c r="AI153" s="72">
        <f t="shared" si="76"/>
        <v>2.1825573013049131</v>
      </c>
      <c r="AJ153" s="59">
        <f t="shared" si="77"/>
        <v>45</v>
      </c>
      <c r="AK153" s="59">
        <f t="shared" si="78"/>
        <v>1.6532125137753437</v>
      </c>
      <c r="AL153" s="72">
        <f t="shared" si="79"/>
        <v>913.5</v>
      </c>
      <c r="AM153" s="72">
        <f t="shared" si="80"/>
        <v>2.9607085516885565</v>
      </c>
      <c r="AN153" s="125" t="s">
        <v>28</v>
      </c>
      <c r="AO153" s="122" t="s">
        <v>28</v>
      </c>
      <c r="AP153" s="67" t="s">
        <v>2000</v>
      </c>
      <c r="AQ153" s="122" t="s">
        <v>174</v>
      </c>
      <c r="AR153" s="125" t="s">
        <v>175</v>
      </c>
      <c r="AS153" s="125" t="s">
        <v>176</v>
      </c>
      <c r="AT153" s="496" t="s">
        <v>2424</v>
      </c>
      <c r="AU153" s="5">
        <v>49.5</v>
      </c>
      <c r="AV153" s="11">
        <v>-63</v>
      </c>
      <c r="AW153" s="122"/>
      <c r="AX153" s="277">
        <v>1.6250000000000002</v>
      </c>
      <c r="AY153" s="278">
        <v>1004</v>
      </c>
      <c r="AZ153" s="455">
        <f t="shared" si="56"/>
        <v>3.0017337128090005</v>
      </c>
      <c r="BA153" s="525" t="s">
        <v>137</v>
      </c>
      <c r="BB153" s="131" t="s">
        <v>177</v>
      </c>
      <c r="BC153" s="59" t="s">
        <v>243</v>
      </c>
      <c r="BD153" s="59" t="s">
        <v>2343</v>
      </c>
      <c r="BE153" s="59" t="s">
        <v>2331</v>
      </c>
      <c r="BG153" s="125" t="s">
        <v>1153</v>
      </c>
      <c r="BH153" s="125" t="s">
        <v>1069</v>
      </c>
      <c r="BI153" s="125" t="s">
        <v>110</v>
      </c>
      <c r="BJ153" s="125" t="s">
        <v>4</v>
      </c>
      <c r="BK153" s="125" t="s">
        <v>581</v>
      </c>
      <c r="BN153" s="88"/>
      <c r="BO153" s="86"/>
      <c r="BP153" s="67" t="s">
        <v>2037</v>
      </c>
      <c r="BQ153" s="59" t="s">
        <v>583</v>
      </c>
      <c r="BR153" s="28">
        <v>102.129115419664</v>
      </c>
      <c r="BS153" s="59" t="s">
        <v>21</v>
      </c>
      <c r="BT153" s="132" t="s">
        <v>1220</v>
      </c>
      <c r="BU153" s="137">
        <v>62.156167350596007</v>
      </c>
      <c r="BV153" s="88"/>
      <c r="BW153" s="106" t="s">
        <v>26</v>
      </c>
      <c r="BX153" s="59" t="s">
        <v>27</v>
      </c>
      <c r="BY153" s="70">
        <f t="shared" si="81"/>
        <v>107.65763985498609</v>
      </c>
      <c r="BZ153" s="70">
        <f t="shared" si="82"/>
        <v>107.65763985498609</v>
      </c>
      <c r="CA153" s="134" t="s">
        <v>18</v>
      </c>
      <c r="CB153" s="129" t="s">
        <v>748</v>
      </c>
      <c r="CC153" s="129">
        <v>3</v>
      </c>
      <c r="CD153" s="129">
        <v>3</v>
      </c>
      <c r="CE153" s="125"/>
      <c r="CF153" s="78" t="s">
        <v>1584</v>
      </c>
      <c r="CG153" s="135">
        <v>75.757616225053695</v>
      </c>
      <c r="CH153" s="59" t="s">
        <v>21</v>
      </c>
      <c r="CI153" s="135">
        <v>41.43638503787831</v>
      </c>
      <c r="CJ153" s="88"/>
      <c r="CK153" s="59">
        <f t="shared" si="83"/>
        <v>71.769924167592066</v>
      </c>
      <c r="CL153" s="59">
        <f t="shared" si="72"/>
        <v>71.769924167592066</v>
      </c>
      <c r="CM153" s="129">
        <v>3</v>
      </c>
      <c r="CN153" s="129">
        <v>3</v>
      </c>
      <c r="CP153" s="67">
        <f t="shared" si="66"/>
        <v>0.28824246245587826</v>
      </c>
      <c r="CQ153" s="67">
        <f t="shared" si="67"/>
        <v>0.8</v>
      </c>
      <c r="CR153" s="67">
        <f t="shared" si="59"/>
        <v>0.23059396996470261</v>
      </c>
      <c r="CS153" s="67">
        <f t="shared" si="68"/>
        <v>0.67109779824867344</v>
      </c>
      <c r="CT153" s="128">
        <v>1</v>
      </c>
      <c r="CU153" s="128">
        <v>0</v>
      </c>
      <c r="CV153" s="59" t="s">
        <v>1782</v>
      </c>
      <c r="CW153" s="59">
        <v>0</v>
      </c>
      <c r="CX153" s="122">
        <v>0</v>
      </c>
      <c r="CY153" s="102">
        <v>0</v>
      </c>
      <c r="CZ153" s="102">
        <v>1</v>
      </c>
      <c r="DA153" s="102">
        <v>0</v>
      </c>
      <c r="DB153" s="102">
        <v>0</v>
      </c>
      <c r="DC153" s="102">
        <v>0</v>
      </c>
      <c r="DD153" s="59">
        <v>0</v>
      </c>
      <c r="DE153" s="60">
        <v>0</v>
      </c>
      <c r="DF153" s="60">
        <v>0</v>
      </c>
      <c r="DG153" s="60">
        <v>0</v>
      </c>
      <c r="DH153" s="60">
        <v>0</v>
      </c>
      <c r="DI153" s="60">
        <v>0</v>
      </c>
      <c r="DJ153" s="60">
        <v>0</v>
      </c>
      <c r="DK153" s="60">
        <v>0</v>
      </c>
      <c r="DL153" s="60">
        <v>0</v>
      </c>
      <c r="DM153" s="59">
        <v>1</v>
      </c>
      <c r="DN153" s="60">
        <v>0</v>
      </c>
      <c r="DO153" s="59">
        <v>0</v>
      </c>
      <c r="DP153" s="59">
        <v>0</v>
      </c>
      <c r="DQ153" s="59">
        <v>0</v>
      </c>
      <c r="DR153" s="59">
        <v>0</v>
      </c>
      <c r="DS153" s="59">
        <v>0</v>
      </c>
      <c r="DT153" s="59">
        <v>0</v>
      </c>
      <c r="DU153" s="59">
        <v>0</v>
      </c>
      <c r="DV153" s="59">
        <v>0</v>
      </c>
      <c r="DW153" s="59">
        <v>0</v>
      </c>
      <c r="DX153" s="59">
        <v>0</v>
      </c>
      <c r="DY153" s="59">
        <v>0</v>
      </c>
      <c r="DZ153" s="59">
        <v>0</v>
      </c>
      <c r="EA153" s="59">
        <v>0</v>
      </c>
      <c r="EB153" s="59">
        <v>0</v>
      </c>
      <c r="EC153" s="59">
        <v>0</v>
      </c>
      <c r="ED153" s="59">
        <v>0</v>
      </c>
      <c r="EE153" s="59">
        <v>0</v>
      </c>
      <c r="EF153" s="59">
        <v>0</v>
      </c>
      <c r="EG153" s="59">
        <v>0</v>
      </c>
      <c r="EH153" s="59">
        <v>0</v>
      </c>
      <c r="EI153" s="59">
        <v>0</v>
      </c>
      <c r="EJ153" s="59">
        <v>0</v>
      </c>
      <c r="EK153" s="59">
        <v>0</v>
      </c>
      <c r="EL153" s="59">
        <v>0</v>
      </c>
      <c r="EM153" s="59">
        <v>1</v>
      </c>
      <c r="EN153" s="59">
        <v>1</v>
      </c>
      <c r="EO153" s="59">
        <v>0</v>
      </c>
      <c r="EP153" s="59">
        <v>1</v>
      </c>
      <c r="EQ153" s="59">
        <v>2</v>
      </c>
    </row>
    <row r="154" spans="1:147" ht="15" customHeight="1" x14ac:dyDescent="0.25">
      <c r="A154" s="501" t="s">
        <v>2530</v>
      </c>
      <c r="B154" s="128">
        <v>11</v>
      </c>
      <c r="C154" s="123" t="s">
        <v>171</v>
      </c>
      <c r="D154" s="59">
        <v>2013</v>
      </c>
      <c r="E154" s="67" t="s">
        <v>172</v>
      </c>
      <c r="F154" s="67" t="s">
        <v>173</v>
      </c>
      <c r="G154" s="59">
        <v>23</v>
      </c>
      <c r="H154" s="59" t="s">
        <v>580</v>
      </c>
      <c r="I154" s="63" t="s">
        <v>1888</v>
      </c>
      <c r="J154" s="59">
        <v>2</v>
      </c>
      <c r="K154" s="59" t="s">
        <v>3</v>
      </c>
      <c r="L154" s="59" t="s">
        <v>89</v>
      </c>
      <c r="M154" s="59">
        <v>6</v>
      </c>
      <c r="N154" s="59">
        <v>6</v>
      </c>
      <c r="O154" s="59">
        <f t="shared" si="55"/>
        <v>0.77815125038364363</v>
      </c>
      <c r="P154" s="59">
        <v>2007</v>
      </c>
      <c r="R154" s="59">
        <v>1</v>
      </c>
      <c r="S154" s="129">
        <v>3</v>
      </c>
      <c r="T154" s="129">
        <v>1</v>
      </c>
      <c r="U154" s="129">
        <v>4</v>
      </c>
      <c r="V154" s="59" t="s">
        <v>748</v>
      </c>
      <c r="X154" s="129"/>
      <c r="Y154" s="67" t="s">
        <v>1151</v>
      </c>
      <c r="Z154" s="40" t="s">
        <v>83</v>
      </c>
      <c r="AA154" s="122" t="s">
        <v>1989</v>
      </c>
      <c r="AB154" s="59" t="s">
        <v>65</v>
      </c>
      <c r="AC154" s="59">
        <v>7.5</v>
      </c>
      <c r="AD154" s="122">
        <v>0</v>
      </c>
      <c r="AE154" s="59" t="s">
        <v>577</v>
      </c>
      <c r="AF154" s="59">
        <v>7.5</v>
      </c>
      <c r="AG154" s="59">
        <f t="shared" si="75"/>
        <v>0.87506126339170009</v>
      </c>
      <c r="AH154" s="59">
        <f t="shared" si="84"/>
        <v>152.25</v>
      </c>
      <c r="AI154" s="72">
        <f t="shared" si="76"/>
        <v>2.1825573013049131</v>
      </c>
      <c r="AJ154" s="59">
        <f t="shared" si="77"/>
        <v>45</v>
      </c>
      <c r="AK154" s="59">
        <f t="shared" si="78"/>
        <v>1.6532125137753437</v>
      </c>
      <c r="AL154" s="72">
        <f t="shared" si="79"/>
        <v>913.5</v>
      </c>
      <c r="AM154" s="72">
        <f t="shared" si="80"/>
        <v>2.9607085516885565</v>
      </c>
      <c r="AN154" s="125" t="s">
        <v>28</v>
      </c>
      <c r="AO154" s="122" t="s">
        <v>28</v>
      </c>
      <c r="AP154" s="67" t="s">
        <v>2000</v>
      </c>
      <c r="AQ154" s="122" t="s">
        <v>174</v>
      </c>
      <c r="AR154" s="125" t="s">
        <v>175</v>
      </c>
      <c r="AS154" s="125" t="s">
        <v>176</v>
      </c>
      <c r="AT154" s="496" t="s">
        <v>2424</v>
      </c>
      <c r="AU154" s="5">
        <v>49.5</v>
      </c>
      <c r="AV154" s="11">
        <v>-63</v>
      </c>
      <c r="AW154" s="122"/>
      <c r="AX154" s="277">
        <v>1.6250000000000002</v>
      </c>
      <c r="AY154" s="278">
        <v>1004</v>
      </c>
      <c r="AZ154" s="455">
        <f t="shared" si="56"/>
        <v>3.0017337128090005</v>
      </c>
      <c r="BA154" s="525" t="s">
        <v>137</v>
      </c>
      <c r="BB154" s="131" t="s">
        <v>177</v>
      </c>
      <c r="BC154" s="59" t="s">
        <v>243</v>
      </c>
      <c r="BD154" s="59" t="s">
        <v>2343</v>
      </c>
      <c r="BE154" s="59" t="s">
        <v>2331</v>
      </c>
      <c r="BG154" s="125" t="s">
        <v>1153</v>
      </c>
      <c r="BH154" s="125" t="s">
        <v>1069</v>
      </c>
      <c r="BI154" s="125" t="s">
        <v>110</v>
      </c>
      <c r="BJ154" s="67" t="s">
        <v>12</v>
      </c>
      <c r="BK154" s="125" t="s">
        <v>573</v>
      </c>
      <c r="BN154" s="88"/>
      <c r="BO154" s="86"/>
      <c r="BP154" s="67" t="s">
        <v>2037</v>
      </c>
      <c r="BQ154" s="59" t="s">
        <v>584</v>
      </c>
      <c r="BR154" s="25">
        <v>35.861605643265001</v>
      </c>
      <c r="BS154" s="59" t="s">
        <v>21</v>
      </c>
      <c r="BT154" s="132" t="s">
        <v>1220</v>
      </c>
      <c r="BU154" s="137">
        <v>10.206866210266902</v>
      </c>
      <c r="BV154" s="88"/>
      <c r="BW154" s="106" t="s">
        <v>26</v>
      </c>
      <c r="BX154" s="59" t="s">
        <v>27</v>
      </c>
      <c r="BY154" s="70">
        <f t="shared" si="81"/>
        <v>17.678810862240272</v>
      </c>
      <c r="BZ154" s="70">
        <f t="shared" si="82"/>
        <v>17.678810862240272</v>
      </c>
      <c r="CA154" s="134" t="s">
        <v>18</v>
      </c>
      <c r="CB154" s="129" t="s">
        <v>748</v>
      </c>
      <c r="CC154" s="129">
        <v>3</v>
      </c>
      <c r="CD154" s="129">
        <v>3</v>
      </c>
      <c r="CE154" s="125"/>
      <c r="CF154" s="78" t="s">
        <v>1584</v>
      </c>
      <c r="CG154" s="135">
        <v>33.801564204624803</v>
      </c>
      <c r="CH154" s="59" t="s">
        <v>21</v>
      </c>
      <c r="CI154" s="135">
        <v>5.3102101361172984</v>
      </c>
      <c r="CJ154" s="88"/>
      <c r="CK154" s="59">
        <f t="shared" si="83"/>
        <v>9.1975537546224047</v>
      </c>
      <c r="CL154" s="59">
        <f t="shared" si="72"/>
        <v>9.1975537546224047</v>
      </c>
      <c r="CM154" s="129">
        <v>3</v>
      </c>
      <c r="CN154" s="129">
        <v>3</v>
      </c>
      <c r="CP154" s="67">
        <f t="shared" si="66"/>
        <v>0.14619135178042206</v>
      </c>
      <c r="CQ154" s="67">
        <f t="shared" si="67"/>
        <v>0.8</v>
      </c>
      <c r="CR154" s="67">
        <f t="shared" si="59"/>
        <v>0.11695308142433765</v>
      </c>
      <c r="CS154" s="67">
        <f t="shared" si="68"/>
        <v>0.66780650193788726</v>
      </c>
      <c r="CT154" s="128">
        <v>1</v>
      </c>
      <c r="CU154" s="128">
        <v>0</v>
      </c>
      <c r="CV154" s="59" t="s">
        <v>1782</v>
      </c>
      <c r="CW154" s="59">
        <v>0</v>
      </c>
      <c r="CX154" s="122">
        <v>0</v>
      </c>
      <c r="CY154" s="102">
        <v>1</v>
      </c>
      <c r="CZ154" s="37">
        <v>0</v>
      </c>
      <c r="DA154" s="37">
        <v>0</v>
      </c>
      <c r="DB154" s="37">
        <v>0</v>
      </c>
      <c r="DC154" s="37">
        <v>0</v>
      </c>
      <c r="DD154" s="59">
        <v>0</v>
      </c>
      <c r="DE154" s="60">
        <v>0</v>
      </c>
      <c r="DF154" s="60">
        <v>0</v>
      </c>
      <c r="DG154" s="60">
        <v>0</v>
      </c>
      <c r="DH154" s="60">
        <v>0</v>
      </c>
      <c r="DI154" s="60">
        <v>0</v>
      </c>
      <c r="DJ154" s="60">
        <v>0</v>
      </c>
      <c r="DK154" s="60">
        <v>0</v>
      </c>
      <c r="DL154" s="60">
        <v>0</v>
      </c>
      <c r="DM154" s="60">
        <v>0</v>
      </c>
      <c r="DN154" s="59">
        <v>1</v>
      </c>
      <c r="DO154" s="59">
        <v>0</v>
      </c>
      <c r="DP154" s="59">
        <v>0</v>
      </c>
      <c r="DQ154" s="59">
        <v>0</v>
      </c>
      <c r="DR154" s="59">
        <v>0</v>
      </c>
      <c r="DS154" s="59">
        <v>0</v>
      </c>
      <c r="DT154" s="59">
        <v>0</v>
      </c>
      <c r="DU154" s="59">
        <v>0</v>
      </c>
      <c r="DV154" s="59">
        <v>0</v>
      </c>
      <c r="DW154" s="59">
        <v>0</v>
      </c>
      <c r="DX154" s="59">
        <v>0</v>
      </c>
      <c r="DY154" s="59">
        <v>0</v>
      </c>
      <c r="DZ154" s="59">
        <v>0</v>
      </c>
      <c r="EA154" s="59">
        <v>0</v>
      </c>
      <c r="EB154" s="59">
        <v>0</v>
      </c>
      <c r="EC154" s="59">
        <v>0</v>
      </c>
      <c r="ED154" s="59">
        <v>0</v>
      </c>
      <c r="EE154" s="59">
        <v>0</v>
      </c>
      <c r="EF154" s="59">
        <v>0</v>
      </c>
      <c r="EG154" s="59">
        <v>0</v>
      </c>
      <c r="EH154" s="59">
        <v>0</v>
      </c>
      <c r="EI154" s="59">
        <v>0</v>
      </c>
      <c r="EJ154" s="59">
        <v>0</v>
      </c>
      <c r="EK154" s="59">
        <v>0</v>
      </c>
      <c r="EL154" s="59">
        <v>0</v>
      </c>
      <c r="EM154" s="59">
        <v>1</v>
      </c>
      <c r="EN154" s="59">
        <v>1</v>
      </c>
      <c r="EO154" s="59">
        <v>0</v>
      </c>
      <c r="EP154" s="59">
        <v>1</v>
      </c>
      <c r="EQ154" s="59">
        <v>2</v>
      </c>
    </row>
    <row r="155" spans="1:147" ht="15" customHeight="1" x14ac:dyDescent="0.25">
      <c r="A155" s="501" t="s">
        <v>2530</v>
      </c>
      <c r="B155" s="128">
        <v>12</v>
      </c>
      <c r="C155" s="123" t="s">
        <v>171</v>
      </c>
      <c r="D155" s="59">
        <v>2013</v>
      </c>
      <c r="E155" s="67" t="s">
        <v>172</v>
      </c>
      <c r="F155" s="67" t="s">
        <v>173</v>
      </c>
      <c r="G155" s="59">
        <v>23</v>
      </c>
      <c r="H155" s="59" t="s">
        <v>580</v>
      </c>
      <c r="I155" s="63" t="s">
        <v>1888</v>
      </c>
      <c r="J155" s="59">
        <v>2</v>
      </c>
      <c r="K155" s="59" t="s">
        <v>3</v>
      </c>
      <c r="L155" s="59" t="s">
        <v>89</v>
      </c>
      <c r="M155" s="59">
        <v>6</v>
      </c>
      <c r="N155" s="59">
        <v>6</v>
      </c>
      <c r="O155" s="59">
        <f t="shared" si="55"/>
        <v>0.77815125038364363</v>
      </c>
      <c r="P155" s="59">
        <v>2007</v>
      </c>
      <c r="R155" s="59">
        <v>1</v>
      </c>
      <c r="S155" s="129">
        <v>3</v>
      </c>
      <c r="T155" s="129">
        <v>1</v>
      </c>
      <c r="U155" s="129">
        <v>4</v>
      </c>
      <c r="V155" s="59" t="s">
        <v>748</v>
      </c>
      <c r="X155" s="129"/>
      <c r="Y155" s="67" t="s">
        <v>1151</v>
      </c>
      <c r="Z155" s="40" t="s">
        <v>83</v>
      </c>
      <c r="AA155" s="122" t="s">
        <v>1989</v>
      </c>
      <c r="AB155" s="59" t="s">
        <v>65</v>
      </c>
      <c r="AC155" s="59">
        <v>7.5</v>
      </c>
      <c r="AD155" s="122">
        <v>0</v>
      </c>
      <c r="AE155" s="59" t="s">
        <v>577</v>
      </c>
      <c r="AF155" s="59">
        <v>7.5</v>
      </c>
      <c r="AG155" s="59">
        <f t="shared" si="75"/>
        <v>0.87506126339170009</v>
      </c>
      <c r="AH155" s="59">
        <f t="shared" si="84"/>
        <v>152.25</v>
      </c>
      <c r="AI155" s="72">
        <f t="shared" si="76"/>
        <v>2.1825573013049131</v>
      </c>
      <c r="AJ155" s="59">
        <f t="shared" si="77"/>
        <v>45</v>
      </c>
      <c r="AK155" s="59">
        <f t="shared" si="78"/>
        <v>1.6532125137753437</v>
      </c>
      <c r="AL155" s="72">
        <f t="shared" si="79"/>
        <v>913.5</v>
      </c>
      <c r="AM155" s="72">
        <f t="shared" si="80"/>
        <v>2.9607085516885565</v>
      </c>
      <c r="AN155" s="125" t="s">
        <v>28</v>
      </c>
      <c r="AO155" s="122" t="s">
        <v>28</v>
      </c>
      <c r="AP155" s="67" t="s">
        <v>2000</v>
      </c>
      <c r="AQ155" s="122" t="s">
        <v>174</v>
      </c>
      <c r="AR155" s="125" t="s">
        <v>175</v>
      </c>
      <c r="AS155" s="125" t="s">
        <v>176</v>
      </c>
      <c r="AT155" s="496" t="s">
        <v>2424</v>
      </c>
      <c r="AU155" s="5">
        <v>49.5</v>
      </c>
      <c r="AV155" s="11">
        <v>-63</v>
      </c>
      <c r="AW155" s="122"/>
      <c r="AX155" s="277">
        <v>1.6250000000000002</v>
      </c>
      <c r="AY155" s="278">
        <v>1004</v>
      </c>
      <c r="AZ155" s="455">
        <f t="shared" si="56"/>
        <v>3.0017337128090005</v>
      </c>
      <c r="BA155" s="525" t="s">
        <v>137</v>
      </c>
      <c r="BB155" s="131" t="s">
        <v>177</v>
      </c>
      <c r="BC155" s="59" t="s">
        <v>243</v>
      </c>
      <c r="BD155" s="59" t="s">
        <v>2343</v>
      </c>
      <c r="BE155" s="59" t="s">
        <v>2331</v>
      </c>
      <c r="BG155" s="125" t="s">
        <v>1153</v>
      </c>
      <c r="BH155" s="125" t="s">
        <v>1069</v>
      </c>
      <c r="BI155" s="125" t="s">
        <v>110</v>
      </c>
      <c r="BJ155" s="67" t="s">
        <v>12</v>
      </c>
      <c r="BK155" s="125" t="s">
        <v>581</v>
      </c>
      <c r="BN155" s="88"/>
      <c r="BO155" s="86"/>
      <c r="BP155" s="67" t="s">
        <v>2037</v>
      </c>
      <c r="BQ155" s="59" t="s">
        <v>584</v>
      </c>
      <c r="BR155" s="25">
        <v>8.7672747702890703</v>
      </c>
      <c r="BS155" s="59" t="s">
        <v>21</v>
      </c>
      <c r="BT155" s="132" t="s">
        <v>1220</v>
      </c>
      <c r="BU155" s="137">
        <v>1.7241328057883294</v>
      </c>
      <c r="BV155" s="88"/>
      <c r="BW155" s="106" t="s">
        <v>26</v>
      </c>
      <c r="BX155" s="59" t="s">
        <v>27</v>
      </c>
      <c r="BY155" s="70">
        <f t="shared" si="81"/>
        <v>2.98628561862167</v>
      </c>
      <c r="BZ155" s="70">
        <f t="shared" si="82"/>
        <v>2.98628561862167</v>
      </c>
      <c r="CA155" s="134" t="s">
        <v>18</v>
      </c>
      <c r="CB155" s="129" t="s">
        <v>748</v>
      </c>
      <c r="CC155" s="129">
        <v>3</v>
      </c>
      <c r="CD155" s="129">
        <v>3</v>
      </c>
      <c r="CE155" s="125"/>
      <c r="CF155" s="78" t="s">
        <v>1584</v>
      </c>
      <c r="CG155" s="135">
        <v>6.7078278602025803</v>
      </c>
      <c r="CH155" s="59" t="s">
        <v>21</v>
      </c>
      <c r="CI155" s="135">
        <v>1.0347174948944895</v>
      </c>
      <c r="CJ155" s="88"/>
      <c r="CK155" s="59">
        <f t="shared" si="83"/>
        <v>1.7921832726376461</v>
      </c>
      <c r="CL155" s="59">
        <f t="shared" si="72"/>
        <v>1.7921832726376461</v>
      </c>
      <c r="CM155" s="129">
        <v>3</v>
      </c>
      <c r="CN155" s="129">
        <v>3</v>
      </c>
      <c r="CP155" s="67">
        <f t="shared" si="66"/>
        <v>0.8362543168184875</v>
      </c>
      <c r="CQ155" s="67">
        <f t="shared" si="67"/>
        <v>0.8</v>
      </c>
      <c r="CR155" s="67">
        <f t="shared" si="59"/>
        <v>0.66900345345479006</v>
      </c>
      <c r="CS155" s="67">
        <f t="shared" si="68"/>
        <v>0.70396380172786954</v>
      </c>
      <c r="CT155" s="128">
        <v>1</v>
      </c>
      <c r="CU155" s="128">
        <v>0</v>
      </c>
      <c r="CV155" s="59" t="s">
        <v>1782</v>
      </c>
      <c r="CW155" s="59">
        <v>0</v>
      </c>
      <c r="CX155" s="122">
        <v>0</v>
      </c>
      <c r="CY155" s="102">
        <v>1</v>
      </c>
      <c r="CZ155" s="37">
        <v>0</v>
      </c>
      <c r="DA155" s="37">
        <v>0</v>
      </c>
      <c r="DB155" s="37">
        <v>0</v>
      </c>
      <c r="DC155" s="37">
        <v>0</v>
      </c>
      <c r="DD155" s="59">
        <v>0</v>
      </c>
      <c r="DE155" s="60">
        <v>0</v>
      </c>
      <c r="DF155" s="60">
        <v>0</v>
      </c>
      <c r="DG155" s="60">
        <v>0</v>
      </c>
      <c r="DH155" s="60">
        <v>0</v>
      </c>
      <c r="DI155" s="60">
        <v>0</v>
      </c>
      <c r="DJ155" s="60">
        <v>0</v>
      </c>
      <c r="DK155" s="60">
        <v>0</v>
      </c>
      <c r="DL155" s="60">
        <v>0</v>
      </c>
      <c r="DM155" s="59">
        <v>1</v>
      </c>
      <c r="DN155" s="60">
        <v>0</v>
      </c>
      <c r="DO155" s="59">
        <v>0</v>
      </c>
      <c r="DP155" s="59">
        <v>0</v>
      </c>
      <c r="DQ155" s="59">
        <v>0</v>
      </c>
      <c r="DR155" s="59">
        <v>0</v>
      </c>
      <c r="DS155" s="59">
        <v>0</v>
      </c>
      <c r="DT155" s="59">
        <v>0</v>
      </c>
      <c r="DU155" s="59">
        <v>0</v>
      </c>
      <c r="DV155" s="59">
        <v>0</v>
      </c>
      <c r="DW155" s="59">
        <v>0</v>
      </c>
      <c r="DX155" s="59">
        <v>0</v>
      </c>
      <c r="DY155" s="59">
        <v>0</v>
      </c>
      <c r="DZ155" s="59">
        <v>0</v>
      </c>
      <c r="EA155" s="59">
        <v>0</v>
      </c>
      <c r="EB155" s="59">
        <v>0</v>
      </c>
      <c r="EC155" s="59">
        <v>0</v>
      </c>
      <c r="ED155" s="59">
        <v>0</v>
      </c>
      <c r="EE155" s="59">
        <v>0</v>
      </c>
      <c r="EF155" s="59">
        <v>0</v>
      </c>
      <c r="EG155" s="59">
        <v>0</v>
      </c>
      <c r="EH155" s="59">
        <v>0</v>
      </c>
      <c r="EI155" s="59">
        <v>0</v>
      </c>
      <c r="EJ155" s="59">
        <v>0</v>
      </c>
      <c r="EK155" s="59">
        <v>0</v>
      </c>
      <c r="EL155" s="59">
        <v>0</v>
      </c>
      <c r="EM155" s="59">
        <v>1</v>
      </c>
      <c r="EN155" s="59">
        <v>1</v>
      </c>
      <c r="EO155" s="59">
        <v>0</v>
      </c>
      <c r="EP155" s="59">
        <v>1</v>
      </c>
      <c r="EQ155" s="59">
        <v>2</v>
      </c>
    </row>
    <row r="156" spans="1:147" s="82" customFormat="1" ht="15" customHeight="1" x14ac:dyDescent="0.25">
      <c r="A156" s="504" t="s">
        <v>2531</v>
      </c>
      <c r="B156" s="77">
        <v>1</v>
      </c>
      <c r="C156" s="78" t="s">
        <v>178</v>
      </c>
      <c r="D156" s="77">
        <v>2011</v>
      </c>
      <c r="E156" s="82" t="s">
        <v>179</v>
      </c>
      <c r="F156" s="82" t="s">
        <v>180</v>
      </c>
      <c r="G156" s="77">
        <v>12</v>
      </c>
      <c r="H156" s="77" t="s">
        <v>181</v>
      </c>
      <c r="I156" s="63" t="s">
        <v>50</v>
      </c>
      <c r="J156" s="59">
        <v>0</v>
      </c>
      <c r="K156" s="77" t="s">
        <v>3</v>
      </c>
      <c r="L156" s="59" t="s">
        <v>89</v>
      </c>
      <c r="M156" s="77" t="s">
        <v>850</v>
      </c>
      <c r="N156" s="77" t="s">
        <v>29</v>
      </c>
      <c r="O156" s="77" t="s">
        <v>29</v>
      </c>
      <c r="P156" s="77" t="s">
        <v>851</v>
      </c>
      <c r="R156" s="77">
        <v>1</v>
      </c>
      <c r="S156" s="77">
        <v>4</v>
      </c>
      <c r="T156" s="138">
        <v>1</v>
      </c>
      <c r="U156" s="77" t="s">
        <v>571</v>
      </c>
      <c r="V156" s="77" t="s">
        <v>1951</v>
      </c>
      <c r="W156" s="77"/>
      <c r="X156" s="77" t="s">
        <v>279</v>
      </c>
      <c r="Y156" s="78" t="s">
        <v>1163</v>
      </c>
      <c r="Z156" s="95" t="s">
        <v>1155</v>
      </c>
      <c r="AA156" s="77" t="s">
        <v>571</v>
      </c>
      <c r="AB156" s="77" t="s">
        <v>2337</v>
      </c>
      <c r="AC156" s="59">
        <v>40</v>
      </c>
      <c r="AD156" s="138">
        <v>0</v>
      </c>
      <c r="AE156" s="77" t="s">
        <v>577</v>
      </c>
      <c r="AF156" s="77">
        <v>40</v>
      </c>
      <c r="AG156" s="59">
        <f t="shared" si="75"/>
        <v>1.6020599913279623</v>
      </c>
      <c r="AH156" s="59">
        <v>609</v>
      </c>
      <c r="AI156" s="72">
        <f t="shared" si="76"/>
        <v>2.7846172926328752</v>
      </c>
      <c r="AJ156" s="59" t="s">
        <v>29</v>
      </c>
      <c r="AK156" s="59" t="s">
        <v>29</v>
      </c>
      <c r="AL156" s="60" t="s">
        <v>29</v>
      </c>
      <c r="AM156" s="60" t="s">
        <v>29</v>
      </c>
      <c r="AN156" s="139" t="s">
        <v>1162</v>
      </c>
      <c r="AO156" s="138" t="s">
        <v>470</v>
      </c>
      <c r="AQ156" s="77" t="s">
        <v>135</v>
      </c>
      <c r="AR156" s="82" t="s">
        <v>182</v>
      </c>
      <c r="AS156" s="82" t="s">
        <v>183</v>
      </c>
      <c r="AT156" s="228" t="s">
        <v>2425</v>
      </c>
      <c r="AU156" s="270">
        <v>51.78</v>
      </c>
      <c r="AV156" s="11">
        <v>-1.32</v>
      </c>
      <c r="AW156" s="77"/>
      <c r="AX156" s="277">
        <v>9.8833333333333346</v>
      </c>
      <c r="AY156" s="278">
        <v>637</v>
      </c>
      <c r="AZ156" s="455">
        <f t="shared" si="56"/>
        <v>2.8041394323353503</v>
      </c>
      <c r="BA156" s="521" t="s">
        <v>184</v>
      </c>
      <c r="BC156" s="59"/>
      <c r="BD156" s="59" t="s">
        <v>2343</v>
      </c>
      <c r="BE156" s="59" t="s">
        <v>2331</v>
      </c>
      <c r="BF156" s="67"/>
      <c r="BI156" s="82" t="s">
        <v>2232</v>
      </c>
      <c r="BJ156" s="78" t="s">
        <v>1745</v>
      </c>
      <c r="BK156" s="82" t="s">
        <v>1674</v>
      </c>
      <c r="BL156" s="77"/>
      <c r="BM156" s="77"/>
      <c r="BN156" s="82" t="s">
        <v>1156</v>
      </c>
      <c r="BO156" s="77" t="s">
        <v>1682</v>
      </c>
      <c r="BP156" s="82" t="s">
        <v>51</v>
      </c>
      <c r="BQ156" s="77" t="s">
        <v>848</v>
      </c>
      <c r="BR156" s="82">
        <v>0.32849149927747301</v>
      </c>
      <c r="BS156" s="77" t="s">
        <v>21</v>
      </c>
      <c r="BT156" s="77" t="s">
        <v>1744</v>
      </c>
      <c r="BU156" s="140">
        <v>4.6130765692301012E-2</v>
      </c>
      <c r="BW156" s="79" t="s">
        <v>26</v>
      </c>
      <c r="BX156" s="77" t="s">
        <v>27</v>
      </c>
      <c r="BY156" s="80">
        <f t="shared" si="81"/>
        <v>0.18452306276920405</v>
      </c>
      <c r="BZ156" s="80">
        <f t="shared" si="82"/>
        <v>0.18452306276920405</v>
      </c>
      <c r="CA156" s="141" t="s">
        <v>57</v>
      </c>
      <c r="CB156" s="77" t="s">
        <v>849</v>
      </c>
      <c r="CC156" s="77">
        <v>16</v>
      </c>
      <c r="CD156" s="77">
        <v>4</v>
      </c>
      <c r="CF156" s="78" t="s">
        <v>1584</v>
      </c>
      <c r="CG156" s="82">
        <v>0.14059974351468499</v>
      </c>
      <c r="CH156" s="77" t="s">
        <v>21</v>
      </c>
      <c r="CI156" s="82">
        <v>4.4377448110511003E-2</v>
      </c>
      <c r="CK156" s="77">
        <f t="shared" si="83"/>
        <v>0.17750979244204401</v>
      </c>
      <c r="CL156" s="77">
        <f t="shared" si="72"/>
        <v>0.17750979244204401</v>
      </c>
      <c r="CM156" s="77">
        <v>16</v>
      </c>
      <c r="CN156" s="77">
        <v>4</v>
      </c>
      <c r="CO156" s="67"/>
      <c r="CP156" s="67">
        <f t="shared" si="66"/>
        <v>1.0377870836853851</v>
      </c>
      <c r="CQ156" s="67">
        <f t="shared" si="67"/>
        <v>0.97478991596638653</v>
      </c>
      <c r="CR156" s="67">
        <f t="shared" si="59"/>
        <v>1.0116243840966779</v>
      </c>
      <c r="CS156" s="67">
        <f t="shared" si="68"/>
        <v>0.51599037335154663</v>
      </c>
      <c r="CT156" s="77">
        <v>0</v>
      </c>
      <c r="CU156" s="77">
        <v>0</v>
      </c>
      <c r="CV156" s="77" t="s">
        <v>1624</v>
      </c>
      <c r="CW156" s="77">
        <v>0</v>
      </c>
      <c r="CX156" s="77">
        <v>0</v>
      </c>
      <c r="CY156" s="74">
        <v>0</v>
      </c>
      <c r="CZ156" s="74">
        <v>5</v>
      </c>
      <c r="DA156" s="74">
        <v>0</v>
      </c>
      <c r="DB156" s="74">
        <v>0</v>
      </c>
      <c r="DC156" s="74">
        <v>0</v>
      </c>
      <c r="DD156" s="77">
        <v>0</v>
      </c>
      <c r="DE156" s="60">
        <v>0</v>
      </c>
      <c r="DF156" s="60">
        <v>0</v>
      </c>
      <c r="DG156" s="60">
        <v>0</v>
      </c>
      <c r="DH156" s="60">
        <v>0</v>
      </c>
      <c r="DI156" s="60">
        <v>0</v>
      </c>
      <c r="DJ156" s="60">
        <v>0</v>
      </c>
      <c r="DK156" s="60">
        <v>0</v>
      </c>
      <c r="DL156" s="74">
        <v>0</v>
      </c>
      <c r="DM156" s="74">
        <v>0</v>
      </c>
      <c r="DN156" s="74">
        <v>0</v>
      </c>
      <c r="DO156" s="77">
        <v>0</v>
      </c>
      <c r="DP156" s="77">
        <v>0</v>
      </c>
      <c r="DQ156" s="77">
        <v>0</v>
      </c>
      <c r="DR156" s="77">
        <v>0</v>
      </c>
      <c r="DS156" s="77">
        <v>0</v>
      </c>
      <c r="DT156" s="77">
        <v>0</v>
      </c>
      <c r="DU156" s="77">
        <v>0</v>
      </c>
      <c r="DV156" s="77">
        <v>0</v>
      </c>
      <c r="DW156" s="77">
        <v>0</v>
      </c>
      <c r="DX156" s="77">
        <v>0</v>
      </c>
      <c r="DY156" s="77">
        <v>0</v>
      </c>
      <c r="DZ156" s="77">
        <v>0</v>
      </c>
      <c r="EA156" s="77">
        <v>0</v>
      </c>
      <c r="EB156" s="77">
        <v>0</v>
      </c>
      <c r="EC156" s="77">
        <v>0</v>
      </c>
      <c r="ED156" s="77">
        <v>0</v>
      </c>
      <c r="EE156" s="77">
        <v>0</v>
      </c>
      <c r="EF156" s="77">
        <v>0</v>
      </c>
      <c r="EG156" s="77">
        <v>0</v>
      </c>
      <c r="EH156" s="77">
        <v>0</v>
      </c>
      <c r="EI156" s="77">
        <v>0</v>
      </c>
      <c r="EJ156" s="77">
        <v>0</v>
      </c>
      <c r="EK156" s="77">
        <v>0</v>
      </c>
      <c r="EL156" s="77">
        <v>0</v>
      </c>
      <c r="EM156" s="77">
        <v>3</v>
      </c>
      <c r="EN156" s="77">
        <v>0</v>
      </c>
      <c r="EO156" s="77">
        <v>3</v>
      </c>
      <c r="EP156" s="77">
        <v>2</v>
      </c>
      <c r="EQ156" s="77">
        <v>4</v>
      </c>
    </row>
    <row r="157" spans="1:147" s="82" customFormat="1" ht="15" customHeight="1" x14ac:dyDescent="0.25">
      <c r="A157" s="504" t="s">
        <v>2531</v>
      </c>
      <c r="B157" s="77">
        <v>2</v>
      </c>
      <c r="C157" s="78" t="s">
        <v>178</v>
      </c>
      <c r="D157" s="77">
        <v>2011</v>
      </c>
      <c r="E157" s="82" t="s">
        <v>179</v>
      </c>
      <c r="F157" s="82" t="s">
        <v>180</v>
      </c>
      <c r="G157" s="77">
        <v>12</v>
      </c>
      <c r="H157" s="77" t="s">
        <v>181</v>
      </c>
      <c r="I157" s="63" t="s">
        <v>50</v>
      </c>
      <c r="J157" s="59">
        <v>0</v>
      </c>
      <c r="K157" s="77" t="s">
        <v>3</v>
      </c>
      <c r="L157" s="59" t="s">
        <v>89</v>
      </c>
      <c r="M157" s="77" t="s">
        <v>850</v>
      </c>
      <c r="N157" s="77" t="s">
        <v>29</v>
      </c>
      <c r="O157" s="77" t="s">
        <v>29</v>
      </c>
      <c r="P157" s="77" t="s">
        <v>851</v>
      </c>
      <c r="R157" s="77">
        <v>1</v>
      </c>
      <c r="S157" s="77">
        <v>4</v>
      </c>
      <c r="T157" s="138">
        <v>1</v>
      </c>
      <c r="U157" s="77" t="s">
        <v>571</v>
      </c>
      <c r="V157" s="77" t="s">
        <v>1951</v>
      </c>
      <c r="W157" s="77"/>
      <c r="X157" s="77" t="s">
        <v>279</v>
      </c>
      <c r="Y157" s="78" t="s">
        <v>1163</v>
      </c>
      <c r="Z157" s="95" t="s">
        <v>1155</v>
      </c>
      <c r="AA157" s="77" t="s">
        <v>571</v>
      </c>
      <c r="AB157" s="77" t="s">
        <v>2337</v>
      </c>
      <c r="AC157" s="59">
        <v>40</v>
      </c>
      <c r="AD157" s="138">
        <v>0</v>
      </c>
      <c r="AE157" s="77" t="s">
        <v>577</v>
      </c>
      <c r="AF157" s="77">
        <v>40</v>
      </c>
      <c r="AG157" s="59">
        <f t="shared" si="75"/>
        <v>1.6020599913279623</v>
      </c>
      <c r="AH157" s="59">
        <v>609</v>
      </c>
      <c r="AI157" s="72">
        <f t="shared" si="76"/>
        <v>2.7846172926328752</v>
      </c>
      <c r="AJ157" s="59" t="s">
        <v>29</v>
      </c>
      <c r="AK157" s="59" t="s">
        <v>29</v>
      </c>
      <c r="AL157" s="60" t="s">
        <v>29</v>
      </c>
      <c r="AM157" s="60" t="s">
        <v>29</v>
      </c>
      <c r="AN157" s="139" t="s">
        <v>1162</v>
      </c>
      <c r="AO157" s="138" t="s">
        <v>470</v>
      </c>
      <c r="AQ157" s="77" t="s">
        <v>135</v>
      </c>
      <c r="AR157" s="82" t="s">
        <v>182</v>
      </c>
      <c r="AS157" s="82" t="s">
        <v>183</v>
      </c>
      <c r="AT157" s="228" t="s">
        <v>2425</v>
      </c>
      <c r="AU157" s="270">
        <v>51.78</v>
      </c>
      <c r="AV157" s="11">
        <v>-1.32</v>
      </c>
      <c r="AW157" s="77"/>
      <c r="AX157" s="277">
        <v>9.8833333333333346</v>
      </c>
      <c r="AY157" s="278">
        <v>637</v>
      </c>
      <c r="AZ157" s="455">
        <f t="shared" si="56"/>
        <v>2.8041394323353503</v>
      </c>
      <c r="BA157" s="521" t="s">
        <v>184</v>
      </c>
      <c r="BC157" s="59"/>
      <c r="BD157" s="59" t="s">
        <v>2343</v>
      </c>
      <c r="BE157" s="59" t="s">
        <v>2331</v>
      </c>
      <c r="BF157" s="67"/>
      <c r="BI157" s="82" t="s">
        <v>2232</v>
      </c>
      <c r="BJ157" s="78" t="s">
        <v>1745</v>
      </c>
      <c r="BK157" s="82" t="s">
        <v>1675</v>
      </c>
      <c r="BL157" s="77"/>
      <c r="BM157" s="77"/>
      <c r="BN157" s="82" t="s">
        <v>1157</v>
      </c>
      <c r="BO157" s="77" t="s">
        <v>1682</v>
      </c>
      <c r="BP157" s="82" t="s">
        <v>51</v>
      </c>
      <c r="BQ157" s="77" t="s">
        <v>848</v>
      </c>
      <c r="BR157" s="82">
        <v>0.20496065598907101</v>
      </c>
      <c r="BS157" s="77" t="s">
        <v>21</v>
      </c>
      <c r="BT157" s="77" t="s">
        <v>1744</v>
      </c>
      <c r="BU157" s="140">
        <v>4.0228292839320001E-2</v>
      </c>
      <c r="BW157" s="79" t="s">
        <v>26</v>
      </c>
      <c r="BX157" s="77" t="s">
        <v>27</v>
      </c>
      <c r="BY157" s="80">
        <f t="shared" si="81"/>
        <v>0.16091317135728</v>
      </c>
      <c r="BZ157" s="80">
        <f t="shared" si="82"/>
        <v>0.16091317135728</v>
      </c>
      <c r="CA157" s="141" t="s">
        <v>57</v>
      </c>
      <c r="CB157" s="77" t="s">
        <v>849</v>
      </c>
      <c r="CC157" s="77">
        <v>16</v>
      </c>
      <c r="CD157" s="77">
        <v>4</v>
      </c>
      <c r="CF157" s="78" t="s">
        <v>1584</v>
      </c>
      <c r="CG157" s="82">
        <v>0.183107712216042</v>
      </c>
      <c r="CH157" s="77" t="s">
        <v>21</v>
      </c>
      <c r="CI157" s="82">
        <v>4.1418951569811013E-2</v>
      </c>
      <c r="CK157" s="77">
        <f t="shared" si="83"/>
        <v>0.16567580627924405</v>
      </c>
      <c r="CL157" s="77">
        <f t="shared" si="72"/>
        <v>0.16567580627924405</v>
      </c>
      <c r="CM157" s="77">
        <v>16</v>
      </c>
      <c r="CN157" s="77">
        <v>4</v>
      </c>
      <c r="CO157" s="67"/>
      <c r="CP157" s="67">
        <f t="shared" si="66"/>
        <v>0.13381113255903307</v>
      </c>
      <c r="CQ157" s="67">
        <f t="shared" si="67"/>
        <v>0.97478991596638653</v>
      </c>
      <c r="CR157" s="67">
        <f t="shared" si="59"/>
        <v>0.13043774266258684</v>
      </c>
      <c r="CS157" s="67">
        <f t="shared" si="68"/>
        <v>0.50026584382360795</v>
      </c>
      <c r="CT157" s="77">
        <v>0</v>
      </c>
      <c r="CU157" s="77">
        <v>0</v>
      </c>
      <c r="CV157" s="77" t="s">
        <v>1624</v>
      </c>
      <c r="CW157" s="77">
        <v>0</v>
      </c>
      <c r="CX157" s="77">
        <v>0</v>
      </c>
      <c r="CY157" s="74">
        <v>0</v>
      </c>
      <c r="CZ157" s="74">
        <v>5</v>
      </c>
      <c r="DA157" s="74">
        <v>0</v>
      </c>
      <c r="DB157" s="74">
        <v>0</v>
      </c>
      <c r="DC157" s="74">
        <v>0</v>
      </c>
      <c r="DD157" s="77">
        <v>0</v>
      </c>
      <c r="DE157" s="60">
        <v>0</v>
      </c>
      <c r="DF157" s="60">
        <v>0</v>
      </c>
      <c r="DG157" s="60">
        <v>0</v>
      </c>
      <c r="DH157" s="60">
        <v>0</v>
      </c>
      <c r="DI157" s="60">
        <v>0</v>
      </c>
      <c r="DJ157" s="60">
        <v>0</v>
      </c>
      <c r="DK157" s="60">
        <v>0</v>
      </c>
      <c r="DL157" s="74">
        <v>0</v>
      </c>
      <c r="DM157" s="74">
        <v>0</v>
      </c>
      <c r="DN157" s="74">
        <v>0</v>
      </c>
      <c r="DO157" s="77">
        <v>0</v>
      </c>
      <c r="DP157" s="77">
        <v>0</v>
      </c>
      <c r="DQ157" s="77">
        <v>0</v>
      </c>
      <c r="DR157" s="77">
        <v>0</v>
      </c>
      <c r="DS157" s="77">
        <v>0</v>
      </c>
      <c r="DT157" s="77">
        <v>0</v>
      </c>
      <c r="DU157" s="77">
        <v>0</v>
      </c>
      <c r="DV157" s="77">
        <v>0</v>
      </c>
      <c r="DW157" s="77">
        <v>0</v>
      </c>
      <c r="DX157" s="77">
        <v>0</v>
      </c>
      <c r="DY157" s="77">
        <v>0</v>
      </c>
      <c r="DZ157" s="77">
        <v>0</v>
      </c>
      <c r="EA157" s="77">
        <v>0</v>
      </c>
      <c r="EB157" s="77">
        <v>0</v>
      </c>
      <c r="EC157" s="77">
        <v>0</v>
      </c>
      <c r="ED157" s="77">
        <v>0</v>
      </c>
      <c r="EE157" s="77">
        <v>0</v>
      </c>
      <c r="EF157" s="77">
        <v>0</v>
      </c>
      <c r="EG157" s="77">
        <v>0</v>
      </c>
      <c r="EH157" s="77">
        <v>0</v>
      </c>
      <c r="EI157" s="77">
        <v>0</v>
      </c>
      <c r="EJ157" s="77">
        <v>0</v>
      </c>
      <c r="EK157" s="77">
        <v>0</v>
      </c>
      <c r="EL157" s="77">
        <v>0</v>
      </c>
      <c r="EM157" s="77">
        <v>3</v>
      </c>
      <c r="EN157" s="77">
        <v>0</v>
      </c>
      <c r="EO157" s="77">
        <v>3</v>
      </c>
      <c r="EP157" s="77">
        <v>2</v>
      </c>
      <c r="EQ157" s="77">
        <v>4</v>
      </c>
    </row>
    <row r="158" spans="1:147" s="82" customFormat="1" ht="15" customHeight="1" x14ac:dyDescent="0.25">
      <c r="A158" s="504" t="s">
        <v>2531</v>
      </c>
      <c r="B158" s="77">
        <v>3</v>
      </c>
      <c r="C158" s="78" t="s">
        <v>178</v>
      </c>
      <c r="D158" s="77">
        <v>2011</v>
      </c>
      <c r="E158" s="82" t="s">
        <v>179</v>
      </c>
      <c r="F158" s="82" t="s">
        <v>180</v>
      </c>
      <c r="G158" s="77">
        <v>12</v>
      </c>
      <c r="H158" s="77" t="s">
        <v>181</v>
      </c>
      <c r="I158" s="63" t="s">
        <v>50</v>
      </c>
      <c r="J158" s="59">
        <v>0</v>
      </c>
      <c r="K158" s="77" t="s">
        <v>3</v>
      </c>
      <c r="L158" s="59" t="s">
        <v>89</v>
      </c>
      <c r="M158" s="77" t="s">
        <v>850</v>
      </c>
      <c r="N158" s="77" t="s">
        <v>29</v>
      </c>
      <c r="O158" s="77" t="s">
        <v>29</v>
      </c>
      <c r="P158" s="77" t="s">
        <v>851</v>
      </c>
      <c r="R158" s="77">
        <v>1</v>
      </c>
      <c r="S158" s="77">
        <v>4</v>
      </c>
      <c r="T158" s="138">
        <v>1</v>
      </c>
      <c r="U158" s="77" t="s">
        <v>571</v>
      </c>
      <c r="V158" s="77" t="s">
        <v>1951</v>
      </c>
      <c r="W158" s="77"/>
      <c r="X158" s="77" t="s">
        <v>279</v>
      </c>
      <c r="Y158" s="78" t="s">
        <v>1163</v>
      </c>
      <c r="Z158" s="95" t="s">
        <v>1155</v>
      </c>
      <c r="AA158" s="77" t="s">
        <v>571</v>
      </c>
      <c r="AB158" s="77" t="s">
        <v>2337</v>
      </c>
      <c r="AC158" s="59">
        <v>40</v>
      </c>
      <c r="AD158" s="138">
        <v>0</v>
      </c>
      <c r="AE158" s="77" t="s">
        <v>577</v>
      </c>
      <c r="AF158" s="77">
        <v>40</v>
      </c>
      <c r="AG158" s="59">
        <f t="shared" si="75"/>
        <v>1.6020599913279623</v>
      </c>
      <c r="AH158" s="59">
        <v>609</v>
      </c>
      <c r="AI158" s="72">
        <f t="shared" si="76"/>
        <v>2.7846172926328752</v>
      </c>
      <c r="AJ158" s="59" t="s">
        <v>29</v>
      </c>
      <c r="AK158" s="59" t="s">
        <v>29</v>
      </c>
      <c r="AL158" s="60" t="s">
        <v>29</v>
      </c>
      <c r="AM158" s="60" t="s">
        <v>29</v>
      </c>
      <c r="AN158" s="139" t="s">
        <v>1162</v>
      </c>
      <c r="AO158" s="138" t="s">
        <v>470</v>
      </c>
      <c r="AQ158" s="77" t="s">
        <v>135</v>
      </c>
      <c r="AR158" s="82" t="s">
        <v>182</v>
      </c>
      <c r="AS158" s="82" t="s">
        <v>183</v>
      </c>
      <c r="AT158" s="228" t="s">
        <v>2425</v>
      </c>
      <c r="AU158" s="270">
        <v>51.78</v>
      </c>
      <c r="AV158" s="11">
        <v>-1.32</v>
      </c>
      <c r="AW158" s="77"/>
      <c r="AX158" s="277">
        <v>9.8833333333333346</v>
      </c>
      <c r="AY158" s="278">
        <v>637</v>
      </c>
      <c r="AZ158" s="455">
        <f t="shared" si="56"/>
        <v>2.8041394323353503</v>
      </c>
      <c r="BA158" s="521" t="s">
        <v>184</v>
      </c>
      <c r="BC158" s="59"/>
      <c r="BD158" s="59" t="s">
        <v>2343</v>
      </c>
      <c r="BE158" s="59" t="s">
        <v>2331</v>
      </c>
      <c r="BF158" s="67"/>
      <c r="BI158" s="82" t="s">
        <v>2232</v>
      </c>
      <c r="BJ158" s="78" t="s">
        <v>1745</v>
      </c>
      <c r="BK158" s="82" t="s">
        <v>1676</v>
      </c>
      <c r="BL158" s="77"/>
      <c r="BM158" s="77"/>
      <c r="BN158" s="82" t="s">
        <v>1158</v>
      </c>
      <c r="BO158" s="77" t="s">
        <v>1671</v>
      </c>
      <c r="BP158" s="82" t="s">
        <v>51</v>
      </c>
      <c r="BQ158" s="77" t="s">
        <v>848</v>
      </c>
      <c r="BR158" s="82">
        <v>0.114666615555462</v>
      </c>
      <c r="BS158" s="77" t="s">
        <v>21</v>
      </c>
      <c r="BT158" s="77" t="s">
        <v>1744</v>
      </c>
      <c r="BU158" s="140">
        <v>2.7210908060237002E-2</v>
      </c>
      <c r="BW158" s="79" t="s">
        <v>26</v>
      </c>
      <c r="BX158" s="77" t="s">
        <v>27</v>
      </c>
      <c r="BY158" s="80">
        <f t="shared" si="81"/>
        <v>0.10884363224094801</v>
      </c>
      <c r="BZ158" s="80">
        <f t="shared" si="82"/>
        <v>0.10884363224094801</v>
      </c>
      <c r="CA158" s="141" t="s">
        <v>57</v>
      </c>
      <c r="CB158" s="77" t="s">
        <v>849</v>
      </c>
      <c r="CC158" s="77">
        <v>16</v>
      </c>
      <c r="CD158" s="77">
        <v>4</v>
      </c>
      <c r="CF158" s="78" t="s">
        <v>1584</v>
      </c>
      <c r="CG158" s="82">
        <v>0.198019986804016</v>
      </c>
      <c r="CH158" s="77" t="s">
        <v>21</v>
      </c>
      <c r="CI158" s="82">
        <v>1.1833986162803012E-2</v>
      </c>
      <c r="CK158" s="77">
        <f t="shared" si="83"/>
        <v>4.7335944651212047E-2</v>
      </c>
      <c r="CL158" s="77">
        <f t="shared" si="72"/>
        <v>4.7335944651212047E-2</v>
      </c>
      <c r="CM158" s="77">
        <v>16</v>
      </c>
      <c r="CN158" s="77">
        <v>4</v>
      </c>
      <c r="CO158" s="67"/>
      <c r="CP158" s="67">
        <f t="shared" si="66"/>
        <v>-0.9931600255017714</v>
      </c>
      <c r="CQ158" s="67">
        <f t="shared" si="67"/>
        <v>0.97478991596638653</v>
      </c>
      <c r="CR158" s="67">
        <f t="shared" si="59"/>
        <v>-0.96812237780004606</v>
      </c>
      <c r="CS158" s="67">
        <f t="shared" si="68"/>
        <v>0.5146447021624565</v>
      </c>
      <c r="CT158" s="77">
        <v>0</v>
      </c>
      <c r="CU158" s="77">
        <v>0</v>
      </c>
      <c r="CV158" s="77" t="s">
        <v>1624</v>
      </c>
      <c r="CW158" s="77">
        <v>0</v>
      </c>
      <c r="CX158" s="77">
        <v>0</v>
      </c>
      <c r="CY158" s="74">
        <v>0</v>
      </c>
      <c r="CZ158" s="74">
        <v>5</v>
      </c>
      <c r="DA158" s="74">
        <v>0</v>
      </c>
      <c r="DB158" s="74">
        <v>0</v>
      </c>
      <c r="DC158" s="74">
        <v>0</v>
      </c>
      <c r="DD158" s="77">
        <v>0</v>
      </c>
      <c r="DE158" s="60">
        <v>0</v>
      </c>
      <c r="DF158" s="60">
        <v>0</v>
      </c>
      <c r="DG158" s="60">
        <v>0</v>
      </c>
      <c r="DH158" s="60">
        <v>0</v>
      </c>
      <c r="DI158" s="60">
        <v>0</v>
      </c>
      <c r="DJ158" s="60">
        <v>0</v>
      </c>
      <c r="DK158" s="60">
        <v>0</v>
      </c>
      <c r="DL158" s="74">
        <v>0</v>
      </c>
      <c r="DM158" s="74">
        <v>0</v>
      </c>
      <c r="DN158" s="74">
        <v>0</v>
      </c>
      <c r="DO158" s="77">
        <v>0</v>
      </c>
      <c r="DP158" s="77">
        <v>0</v>
      </c>
      <c r="DQ158" s="77">
        <v>0</v>
      </c>
      <c r="DR158" s="77">
        <v>0</v>
      </c>
      <c r="DS158" s="77">
        <v>0</v>
      </c>
      <c r="DT158" s="77">
        <v>0</v>
      </c>
      <c r="DU158" s="77">
        <v>0</v>
      </c>
      <c r="DV158" s="77">
        <v>0</v>
      </c>
      <c r="DW158" s="77">
        <v>0</v>
      </c>
      <c r="DX158" s="77">
        <v>0</v>
      </c>
      <c r="DY158" s="77">
        <v>0</v>
      </c>
      <c r="DZ158" s="77">
        <v>0</v>
      </c>
      <c r="EA158" s="77">
        <v>0</v>
      </c>
      <c r="EB158" s="77">
        <v>0</v>
      </c>
      <c r="EC158" s="77">
        <v>0</v>
      </c>
      <c r="ED158" s="77">
        <v>0</v>
      </c>
      <c r="EE158" s="77">
        <v>0</v>
      </c>
      <c r="EF158" s="77">
        <v>0</v>
      </c>
      <c r="EG158" s="77">
        <v>0</v>
      </c>
      <c r="EH158" s="77">
        <v>0</v>
      </c>
      <c r="EI158" s="77">
        <v>0</v>
      </c>
      <c r="EJ158" s="77">
        <v>0</v>
      </c>
      <c r="EK158" s="77">
        <v>0</v>
      </c>
      <c r="EL158" s="77">
        <v>0</v>
      </c>
      <c r="EM158" s="77">
        <v>3</v>
      </c>
      <c r="EN158" s="77">
        <v>0</v>
      </c>
      <c r="EO158" s="77">
        <v>3</v>
      </c>
      <c r="EP158" s="77">
        <v>2</v>
      </c>
      <c r="EQ158" s="77">
        <v>4</v>
      </c>
    </row>
    <row r="159" spans="1:147" ht="15" customHeight="1" x14ac:dyDescent="0.25">
      <c r="A159" s="504" t="s">
        <v>2532</v>
      </c>
      <c r="B159" s="37">
        <v>1</v>
      </c>
      <c r="C159" s="63" t="s">
        <v>185</v>
      </c>
      <c r="D159" s="62">
        <v>2012</v>
      </c>
      <c r="E159" s="63" t="s">
        <v>1008</v>
      </c>
      <c r="F159" s="63" t="s">
        <v>186</v>
      </c>
      <c r="G159" s="62" t="s">
        <v>187</v>
      </c>
      <c r="I159" s="63" t="s">
        <v>50</v>
      </c>
      <c r="J159" s="59">
        <v>0</v>
      </c>
      <c r="K159" s="59" t="s">
        <v>3</v>
      </c>
      <c r="L159" s="59" t="s">
        <v>89</v>
      </c>
      <c r="M159" s="59">
        <v>13</v>
      </c>
      <c r="N159" s="59">
        <v>13</v>
      </c>
      <c r="O159" s="59">
        <f>LOG10(N159)</f>
        <v>1.1139433523068367</v>
      </c>
      <c r="P159" s="59">
        <v>2010</v>
      </c>
      <c r="Q159" s="58"/>
      <c r="R159" s="77">
        <v>1</v>
      </c>
      <c r="S159" s="37">
        <v>3</v>
      </c>
      <c r="T159" s="37">
        <v>1</v>
      </c>
      <c r="U159" s="37">
        <v>10</v>
      </c>
      <c r="V159" s="59" t="s">
        <v>847</v>
      </c>
      <c r="X159" s="59" t="s">
        <v>279</v>
      </c>
      <c r="Y159" s="73" t="s">
        <v>1161</v>
      </c>
      <c r="Z159" s="40" t="s">
        <v>1155</v>
      </c>
      <c r="AA159" s="59" t="s">
        <v>571</v>
      </c>
      <c r="AB159" s="59" t="s">
        <v>1165</v>
      </c>
      <c r="AC159" s="59" t="s">
        <v>2338</v>
      </c>
      <c r="AD159" s="122">
        <v>0</v>
      </c>
      <c r="AE159" s="77" t="s">
        <v>577</v>
      </c>
      <c r="AF159" s="59">
        <v>16</v>
      </c>
      <c r="AG159" s="59">
        <f t="shared" si="75"/>
        <v>1.2041199826559248</v>
      </c>
      <c r="AH159" s="59">
        <f>AF159*10.3</f>
        <v>164.8</v>
      </c>
      <c r="AI159" s="72">
        <f t="shared" si="76"/>
        <v>2.216957207361097</v>
      </c>
      <c r="AJ159" s="59">
        <f t="shared" ref="AJ159:AJ177" si="85">AF159*N159</f>
        <v>208</v>
      </c>
      <c r="AK159" s="59">
        <f t="shared" ref="AK159" si="86">LOG10(AJ159)</f>
        <v>2.3180633349627615</v>
      </c>
      <c r="AL159" s="72">
        <f t="shared" ref="AL159:AL177" si="87">AH159*N159</f>
        <v>2142.4</v>
      </c>
      <c r="AM159" s="72">
        <f t="shared" si="80"/>
        <v>3.330900559667934</v>
      </c>
      <c r="AN159" s="66" t="s">
        <v>1162</v>
      </c>
      <c r="AO159" s="122" t="s">
        <v>470</v>
      </c>
      <c r="AP159" s="58"/>
      <c r="AQ159" s="59" t="s">
        <v>135</v>
      </c>
      <c r="AR159" s="58" t="s">
        <v>182</v>
      </c>
      <c r="AS159" s="58" t="s">
        <v>1019</v>
      </c>
      <c r="AT159" s="228" t="s">
        <v>2425</v>
      </c>
      <c r="AU159" s="270">
        <v>51.78</v>
      </c>
      <c r="AV159" s="11">
        <v>-1.32</v>
      </c>
      <c r="AX159" s="277">
        <v>9.8833333333333346</v>
      </c>
      <c r="AY159" s="278">
        <v>637</v>
      </c>
      <c r="AZ159" s="455">
        <f>LOG10(AY159)</f>
        <v>2.8041394323353503</v>
      </c>
      <c r="BA159" s="515" t="s">
        <v>184</v>
      </c>
      <c r="BB159" s="58"/>
      <c r="BD159" s="59" t="s">
        <v>2343</v>
      </c>
      <c r="BE159" s="59" t="s">
        <v>2331</v>
      </c>
      <c r="BG159" s="58"/>
      <c r="BH159" s="58"/>
      <c r="BI159" s="82" t="s">
        <v>2232</v>
      </c>
      <c r="BJ159" s="58" t="s">
        <v>12</v>
      </c>
      <c r="BK159" s="67" t="s">
        <v>1693</v>
      </c>
      <c r="BN159" s="58" t="s">
        <v>1021</v>
      </c>
      <c r="BO159" s="59" t="s">
        <v>1677</v>
      </c>
      <c r="BP159" s="67" t="s">
        <v>51</v>
      </c>
      <c r="BQ159" s="59" t="s">
        <v>1164</v>
      </c>
      <c r="BR159" s="58">
        <v>12.3</v>
      </c>
      <c r="BS159" s="59" t="s">
        <v>21</v>
      </c>
      <c r="BT159" s="77" t="s">
        <v>54</v>
      </c>
      <c r="BU159" s="69">
        <v>0.7</v>
      </c>
      <c r="BV159" s="58"/>
      <c r="BW159" s="63" t="s">
        <v>26</v>
      </c>
      <c r="BX159" s="59" t="s">
        <v>27</v>
      </c>
      <c r="BY159" s="70">
        <f t="shared" si="81"/>
        <v>1.2124355652982139</v>
      </c>
      <c r="BZ159" s="70">
        <f t="shared" si="82"/>
        <v>1.2124355652982139</v>
      </c>
      <c r="CA159" s="37" t="s">
        <v>57</v>
      </c>
      <c r="CB159" s="37" t="s">
        <v>847</v>
      </c>
      <c r="CC159" s="37">
        <v>3</v>
      </c>
      <c r="CD159" s="37">
        <v>3</v>
      </c>
      <c r="CE159" s="58"/>
      <c r="CF159" s="78" t="s">
        <v>1584</v>
      </c>
      <c r="CG159" s="58">
        <v>9.3000000000000007</v>
      </c>
      <c r="CH159" s="59" t="s">
        <v>21</v>
      </c>
      <c r="CI159" s="58">
        <v>0.3</v>
      </c>
      <c r="CJ159" s="58"/>
      <c r="CK159" s="59">
        <f t="shared" si="83"/>
        <v>0.51961524227066314</v>
      </c>
      <c r="CL159" s="59">
        <f t="shared" si="72"/>
        <v>0.51961524227066314</v>
      </c>
      <c r="CM159" s="59">
        <v>3</v>
      </c>
      <c r="CN159" s="59">
        <v>3</v>
      </c>
      <c r="CP159" s="67">
        <f t="shared" si="66"/>
        <v>3.2163376045133849</v>
      </c>
      <c r="CQ159" s="67">
        <f t="shared" si="67"/>
        <v>0.8</v>
      </c>
      <c r="CR159" s="67">
        <f>CP159*CQ159</f>
        <v>2.5730700836107081</v>
      </c>
      <c r="CS159" s="67">
        <f t="shared" si="68"/>
        <v>1.2183908045977012</v>
      </c>
      <c r="CT159" s="77">
        <v>0</v>
      </c>
      <c r="CU159" s="59">
        <v>0</v>
      </c>
      <c r="CV159" s="59" t="s">
        <v>1782</v>
      </c>
      <c r="CW159" s="59">
        <v>0</v>
      </c>
      <c r="CX159" s="59">
        <v>0</v>
      </c>
      <c r="CY159" s="102">
        <v>1</v>
      </c>
      <c r="CZ159" s="102">
        <v>0</v>
      </c>
      <c r="DA159" s="102">
        <v>0</v>
      </c>
      <c r="DB159" s="102">
        <v>0</v>
      </c>
      <c r="DC159" s="102">
        <v>0</v>
      </c>
      <c r="DD159" s="59">
        <v>0</v>
      </c>
      <c r="DE159" s="60">
        <v>0</v>
      </c>
      <c r="DF159" s="60">
        <v>0</v>
      </c>
      <c r="DG159" s="60">
        <v>0</v>
      </c>
      <c r="DH159" s="60">
        <v>0</v>
      </c>
      <c r="DI159" s="60">
        <v>0</v>
      </c>
      <c r="DJ159" s="60">
        <v>0</v>
      </c>
      <c r="DK159" s="60">
        <v>0</v>
      </c>
      <c r="DL159" s="60">
        <v>0</v>
      </c>
      <c r="DM159" s="60">
        <v>0</v>
      </c>
      <c r="DN159" s="60">
        <v>0</v>
      </c>
      <c r="DO159" s="59">
        <v>0</v>
      </c>
      <c r="DP159" s="59">
        <v>0</v>
      </c>
      <c r="DQ159" s="59">
        <v>0</v>
      </c>
      <c r="DR159" s="59">
        <v>0</v>
      </c>
      <c r="DS159" s="59">
        <v>0</v>
      </c>
      <c r="DT159" s="59">
        <v>0</v>
      </c>
      <c r="DU159" s="59">
        <v>0</v>
      </c>
      <c r="DV159" s="59">
        <v>0</v>
      </c>
      <c r="DW159" s="59">
        <v>0</v>
      </c>
      <c r="DX159" s="59">
        <v>0</v>
      </c>
      <c r="DY159" s="59">
        <v>0</v>
      </c>
      <c r="DZ159" s="59">
        <v>0</v>
      </c>
      <c r="EA159" s="59">
        <v>0</v>
      </c>
      <c r="EB159" s="59">
        <v>0</v>
      </c>
      <c r="EC159" s="59">
        <v>0</v>
      </c>
      <c r="ED159" s="59">
        <v>0</v>
      </c>
      <c r="EE159" s="59">
        <v>0</v>
      </c>
      <c r="EF159" s="59">
        <v>0</v>
      </c>
      <c r="EG159" s="59">
        <v>0</v>
      </c>
      <c r="EH159" s="59">
        <v>0</v>
      </c>
      <c r="EI159" s="59">
        <v>0</v>
      </c>
      <c r="EJ159" s="59">
        <v>0</v>
      </c>
      <c r="EK159" s="59">
        <v>0</v>
      </c>
      <c r="EL159" s="59">
        <v>0</v>
      </c>
      <c r="EM159" s="77">
        <v>3</v>
      </c>
      <c r="EN159" s="59">
        <v>0</v>
      </c>
      <c r="EO159" s="77">
        <v>3</v>
      </c>
      <c r="EP159" s="77">
        <v>2</v>
      </c>
      <c r="EQ159" s="77">
        <v>4</v>
      </c>
    </row>
    <row r="160" spans="1:147" s="181" customFormat="1" ht="15" customHeight="1" x14ac:dyDescent="0.25">
      <c r="A160" s="504" t="s">
        <v>2532</v>
      </c>
      <c r="B160" s="294">
        <v>2</v>
      </c>
      <c r="C160" s="295" t="s">
        <v>185</v>
      </c>
      <c r="D160" s="296">
        <v>2012</v>
      </c>
      <c r="E160" s="295" t="s">
        <v>2104</v>
      </c>
      <c r="F160" s="295" t="s">
        <v>186</v>
      </c>
      <c r="G160" s="296" t="s">
        <v>187</v>
      </c>
      <c r="H160" s="291"/>
      <c r="I160" s="295" t="s">
        <v>50</v>
      </c>
      <c r="J160" s="291">
        <v>0</v>
      </c>
      <c r="K160" s="291" t="s">
        <v>3</v>
      </c>
      <c r="L160" s="296" t="s">
        <v>89</v>
      </c>
      <c r="M160" s="291">
        <v>13</v>
      </c>
      <c r="N160" s="291">
        <v>13</v>
      </c>
      <c r="O160" s="291">
        <f t="shared" ref="O160:O177" si="88">LOG10(N160)</f>
        <v>1.1139433523068367</v>
      </c>
      <c r="P160" s="291">
        <v>2010</v>
      </c>
      <c r="Q160" s="299"/>
      <c r="R160" s="294">
        <v>1</v>
      </c>
      <c r="S160" s="294">
        <v>3</v>
      </c>
      <c r="T160" s="294">
        <v>1</v>
      </c>
      <c r="U160" s="294">
        <v>10</v>
      </c>
      <c r="V160" s="291" t="s">
        <v>847</v>
      </c>
      <c r="W160" s="291">
        <v>2</v>
      </c>
      <c r="X160" s="291" t="s">
        <v>279</v>
      </c>
      <c r="Y160" s="341" t="s">
        <v>1161</v>
      </c>
      <c r="Z160" s="300" t="s">
        <v>1155</v>
      </c>
      <c r="AA160" s="291" t="s">
        <v>571</v>
      </c>
      <c r="AB160" s="291" t="s">
        <v>1165</v>
      </c>
      <c r="AC160" s="291" t="s">
        <v>2339</v>
      </c>
      <c r="AD160" s="291">
        <v>0</v>
      </c>
      <c r="AE160" s="294" t="s">
        <v>577</v>
      </c>
      <c r="AF160" s="291">
        <v>16</v>
      </c>
      <c r="AG160" s="291">
        <f t="shared" si="75"/>
        <v>1.2041199826559248</v>
      </c>
      <c r="AH160" s="291">
        <f t="shared" ref="AH160:AH163" si="89">AF160*10.3</f>
        <v>164.8</v>
      </c>
      <c r="AI160" s="312">
        <f t="shared" si="76"/>
        <v>2.216957207361097</v>
      </c>
      <c r="AJ160" s="291">
        <f t="shared" si="85"/>
        <v>208</v>
      </c>
      <c r="AK160" s="291">
        <f t="shared" ref="AK160:AK164" si="90">LOG10(AJ160)</f>
        <v>2.3180633349627615</v>
      </c>
      <c r="AL160" s="312">
        <f t="shared" si="87"/>
        <v>2142.4</v>
      </c>
      <c r="AM160" s="312">
        <f t="shared" si="80"/>
        <v>3.330900559667934</v>
      </c>
      <c r="AN160" s="342" t="s">
        <v>1162</v>
      </c>
      <c r="AO160" s="343" t="s">
        <v>470</v>
      </c>
      <c r="AP160" s="299"/>
      <c r="AQ160" s="291" t="s">
        <v>135</v>
      </c>
      <c r="AR160" s="299" t="s">
        <v>182</v>
      </c>
      <c r="AS160" s="299" t="s">
        <v>1019</v>
      </c>
      <c r="AT160" s="322" t="s">
        <v>2425</v>
      </c>
      <c r="AU160" s="304">
        <v>51.78</v>
      </c>
      <c r="AV160" s="305">
        <v>-1.32</v>
      </c>
      <c r="AW160" s="291"/>
      <c r="AX160" s="306">
        <v>9.8833333333333346</v>
      </c>
      <c r="AY160" s="307">
        <v>637</v>
      </c>
      <c r="AZ160" s="541">
        <f t="shared" ref="AZ160:AZ177" si="91">LOG10(AY160)</f>
        <v>2.8041394323353503</v>
      </c>
      <c r="BA160" s="519" t="s">
        <v>184</v>
      </c>
      <c r="BB160" s="299"/>
      <c r="BC160" s="291"/>
      <c r="BD160" s="291" t="s">
        <v>2343</v>
      </c>
      <c r="BE160" s="291" t="s">
        <v>2331</v>
      </c>
      <c r="BI160" s="309" t="s">
        <v>2232</v>
      </c>
      <c r="BJ160" s="181" t="s">
        <v>2114</v>
      </c>
      <c r="BK160" s="299" t="s">
        <v>1663</v>
      </c>
      <c r="BL160" s="291"/>
      <c r="BM160" s="291"/>
      <c r="BN160" s="293" t="s">
        <v>1020</v>
      </c>
      <c r="BO160" s="291" t="s">
        <v>1678</v>
      </c>
      <c r="BP160" s="181" t="s">
        <v>51</v>
      </c>
      <c r="BQ160" s="291" t="s">
        <v>35</v>
      </c>
      <c r="BR160" s="181">
        <v>-28.468886246531895</v>
      </c>
      <c r="BS160" s="294" t="s">
        <v>21</v>
      </c>
      <c r="BT160" s="291" t="s">
        <v>9</v>
      </c>
      <c r="BU160" s="181">
        <v>22.603080959437328</v>
      </c>
      <c r="BW160" s="310" t="s">
        <v>26</v>
      </c>
      <c r="BX160" s="291" t="s">
        <v>67</v>
      </c>
      <c r="BY160" s="311"/>
      <c r="BZ160" s="181">
        <v>22.603080959437328</v>
      </c>
      <c r="CA160" s="291" t="s">
        <v>57</v>
      </c>
      <c r="CB160" s="291" t="s">
        <v>847</v>
      </c>
      <c r="CC160" s="291">
        <v>3</v>
      </c>
      <c r="CD160" s="291">
        <v>3</v>
      </c>
      <c r="CF160" s="299" t="s">
        <v>1584</v>
      </c>
      <c r="CG160" s="181">
        <v>0</v>
      </c>
      <c r="CH160" s="294" t="s">
        <v>21</v>
      </c>
      <c r="CI160" s="181">
        <v>0</v>
      </c>
      <c r="CL160" s="181">
        <v>0</v>
      </c>
      <c r="CM160" s="291">
        <v>3</v>
      </c>
      <c r="CN160" s="291">
        <v>3</v>
      </c>
      <c r="CP160" s="181">
        <f t="shared" si="66"/>
        <v>-1.7812211135178151</v>
      </c>
      <c r="CQ160" s="181">
        <f t="shared" si="67"/>
        <v>0.8</v>
      </c>
      <c r="CR160" s="181">
        <f t="shared" ref="CR160:CR177" si="92">CP160*CQ160</f>
        <v>-1.4249768908142522</v>
      </c>
      <c r="CS160" s="181">
        <f t="shared" si="68"/>
        <v>0.83587992827955437</v>
      </c>
      <c r="CT160" s="291">
        <v>0</v>
      </c>
      <c r="CU160" s="291">
        <v>1</v>
      </c>
      <c r="CV160" s="291" t="s">
        <v>1782</v>
      </c>
      <c r="CW160" s="291">
        <v>0</v>
      </c>
      <c r="CX160" s="291">
        <v>0</v>
      </c>
      <c r="CY160" s="318">
        <v>0</v>
      </c>
      <c r="CZ160" s="318">
        <v>2</v>
      </c>
      <c r="DA160" s="318">
        <v>0</v>
      </c>
      <c r="DB160" s="318">
        <v>0</v>
      </c>
      <c r="DC160" s="318">
        <v>0</v>
      </c>
      <c r="DD160" s="292">
        <v>1</v>
      </c>
      <c r="DE160" s="292">
        <v>0</v>
      </c>
      <c r="DF160" s="292">
        <v>0</v>
      </c>
      <c r="DG160" s="292">
        <v>0</v>
      </c>
      <c r="DH160" s="292">
        <v>0</v>
      </c>
      <c r="DI160" s="292">
        <v>0</v>
      </c>
      <c r="DJ160" s="292">
        <v>0</v>
      </c>
      <c r="DK160" s="292">
        <v>0</v>
      </c>
      <c r="DL160" s="292">
        <v>0</v>
      </c>
      <c r="DM160" s="292">
        <v>0</v>
      </c>
      <c r="DN160" s="292">
        <v>0</v>
      </c>
      <c r="DO160" s="291">
        <v>0</v>
      </c>
      <c r="DP160" s="291">
        <v>0</v>
      </c>
      <c r="DQ160" s="291">
        <v>0</v>
      </c>
      <c r="DR160" s="291">
        <v>0</v>
      </c>
      <c r="DS160" s="291">
        <v>0</v>
      </c>
      <c r="DT160" s="291">
        <v>0</v>
      </c>
      <c r="DU160" s="291">
        <v>0</v>
      </c>
      <c r="DV160" s="291">
        <v>0</v>
      </c>
      <c r="DW160" s="291">
        <v>0</v>
      </c>
      <c r="DX160" s="291">
        <v>0</v>
      </c>
      <c r="DY160" s="291">
        <v>0</v>
      </c>
      <c r="DZ160" s="291">
        <v>0</v>
      </c>
      <c r="EA160" s="291">
        <v>0</v>
      </c>
      <c r="EB160" s="291">
        <v>0</v>
      </c>
      <c r="EC160" s="291">
        <v>0</v>
      </c>
      <c r="ED160" s="291">
        <v>0</v>
      </c>
      <c r="EE160" s="291">
        <v>0</v>
      </c>
      <c r="EF160" s="291">
        <v>0</v>
      </c>
      <c r="EG160" s="291">
        <v>0</v>
      </c>
      <c r="EH160" s="291">
        <v>0</v>
      </c>
      <c r="EI160" s="291">
        <v>0</v>
      </c>
      <c r="EJ160" s="291">
        <v>0</v>
      </c>
      <c r="EK160" s="291">
        <v>0</v>
      </c>
      <c r="EL160" s="291">
        <v>0</v>
      </c>
      <c r="EM160" s="291">
        <v>3</v>
      </c>
      <c r="EN160" s="291">
        <v>0</v>
      </c>
      <c r="EO160" s="291">
        <v>3</v>
      </c>
      <c r="EP160" s="291">
        <v>2</v>
      </c>
      <c r="EQ160" s="291">
        <v>4</v>
      </c>
    </row>
    <row r="161" spans="1:147" s="181" customFormat="1" ht="15" customHeight="1" x14ac:dyDescent="0.25">
      <c r="A161" s="504" t="s">
        <v>2532</v>
      </c>
      <c r="B161" s="294">
        <v>3</v>
      </c>
      <c r="C161" s="295" t="s">
        <v>185</v>
      </c>
      <c r="D161" s="296">
        <v>2012</v>
      </c>
      <c r="E161" s="295" t="s">
        <v>2104</v>
      </c>
      <c r="F161" s="295" t="s">
        <v>186</v>
      </c>
      <c r="G161" s="296" t="s">
        <v>187</v>
      </c>
      <c r="H161" s="291"/>
      <c r="I161" s="295" t="s">
        <v>50</v>
      </c>
      <c r="J161" s="291">
        <v>0</v>
      </c>
      <c r="K161" s="291" t="s">
        <v>3</v>
      </c>
      <c r="L161" s="296" t="s">
        <v>89</v>
      </c>
      <c r="M161" s="291">
        <v>13</v>
      </c>
      <c r="N161" s="291">
        <v>13</v>
      </c>
      <c r="O161" s="291">
        <f t="shared" si="88"/>
        <v>1.1139433523068367</v>
      </c>
      <c r="P161" s="291">
        <v>2010</v>
      </c>
      <c r="Q161" s="299"/>
      <c r="R161" s="294">
        <v>1</v>
      </c>
      <c r="S161" s="294">
        <v>3</v>
      </c>
      <c r="T161" s="294">
        <v>1</v>
      </c>
      <c r="U161" s="291">
        <v>10</v>
      </c>
      <c r="V161" s="291" t="s">
        <v>847</v>
      </c>
      <c r="W161" s="291"/>
      <c r="X161" s="291" t="s">
        <v>279</v>
      </c>
      <c r="Y161" s="341" t="s">
        <v>1161</v>
      </c>
      <c r="Z161" s="300" t="s">
        <v>1155</v>
      </c>
      <c r="AA161" s="291" t="s">
        <v>571</v>
      </c>
      <c r="AB161" s="291" t="s">
        <v>1165</v>
      </c>
      <c r="AC161" s="291" t="s">
        <v>2339</v>
      </c>
      <c r="AD161" s="291">
        <v>0</v>
      </c>
      <c r="AE161" s="294" t="s">
        <v>577</v>
      </c>
      <c r="AF161" s="291">
        <v>16</v>
      </c>
      <c r="AG161" s="291">
        <f t="shared" si="75"/>
        <v>1.2041199826559248</v>
      </c>
      <c r="AH161" s="291">
        <f t="shared" si="89"/>
        <v>164.8</v>
      </c>
      <c r="AI161" s="312">
        <f t="shared" si="76"/>
        <v>2.216957207361097</v>
      </c>
      <c r="AJ161" s="291">
        <f t="shared" si="85"/>
        <v>208</v>
      </c>
      <c r="AK161" s="291">
        <f t="shared" si="90"/>
        <v>2.3180633349627615</v>
      </c>
      <c r="AL161" s="312">
        <f t="shared" si="87"/>
        <v>2142.4</v>
      </c>
      <c r="AM161" s="312">
        <f t="shared" si="80"/>
        <v>3.330900559667934</v>
      </c>
      <c r="AN161" s="342" t="s">
        <v>1162</v>
      </c>
      <c r="AO161" s="343" t="s">
        <v>470</v>
      </c>
      <c r="AP161" s="299"/>
      <c r="AQ161" s="291" t="s">
        <v>135</v>
      </c>
      <c r="AR161" s="299" t="s">
        <v>182</v>
      </c>
      <c r="AS161" s="299" t="s">
        <v>1019</v>
      </c>
      <c r="AT161" s="322" t="s">
        <v>2425</v>
      </c>
      <c r="AU161" s="304">
        <v>51.78</v>
      </c>
      <c r="AV161" s="305">
        <v>-1.32</v>
      </c>
      <c r="AW161" s="291"/>
      <c r="AX161" s="306">
        <v>9.8833333333333346</v>
      </c>
      <c r="AY161" s="307">
        <v>637</v>
      </c>
      <c r="AZ161" s="541">
        <f t="shared" si="91"/>
        <v>2.8041394323353503</v>
      </c>
      <c r="BA161" s="519" t="s">
        <v>184</v>
      </c>
      <c r="BB161" s="299"/>
      <c r="BC161" s="291"/>
      <c r="BD161" s="291" t="s">
        <v>2343</v>
      </c>
      <c r="BE161" s="291" t="s">
        <v>2331</v>
      </c>
      <c r="BI161" s="309" t="s">
        <v>2232</v>
      </c>
      <c r="BJ161" s="181" t="s">
        <v>2114</v>
      </c>
      <c r="BK161" s="342" t="s">
        <v>1160</v>
      </c>
      <c r="BL161" s="291"/>
      <c r="BM161" s="291"/>
      <c r="BN161" s="293" t="s">
        <v>1020</v>
      </c>
      <c r="BO161" s="291" t="s">
        <v>1678</v>
      </c>
      <c r="BP161" s="181" t="s">
        <v>51</v>
      </c>
      <c r="BQ161" s="291" t="s">
        <v>35</v>
      </c>
      <c r="BR161" s="181">
        <v>-21.108204518430423</v>
      </c>
      <c r="BS161" s="294" t="s">
        <v>21</v>
      </c>
      <c r="BT161" s="291" t="s">
        <v>9</v>
      </c>
      <c r="BU161" s="181">
        <v>5.9225075996474486</v>
      </c>
      <c r="BW161" s="310" t="s">
        <v>26</v>
      </c>
      <c r="BX161" s="291" t="s">
        <v>67</v>
      </c>
      <c r="BY161" s="311"/>
      <c r="BZ161" s="181">
        <v>5.9225075996474486</v>
      </c>
      <c r="CA161" s="291" t="s">
        <v>57</v>
      </c>
      <c r="CB161" s="291" t="s">
        <v>847</v>
      </c>
      <c r="CC161" s="291">
        <v>3</v>
      </c>
      <c r="CD161" s="291">
        <v>3</v>
      </c>
      <c r="CF161" s="299" t="s">
        <v>1584</v>
      </c>
      <c r="CG161" s="181">
        <v>0</v>
      </c>
      <c r="CH161" s="294" t="s">
        <v>21</v>
      </c>
      <c r="CI161" s="181">
        <v>0</v>
      </c>
      <c r="CL161" s="181">
        <v>0</v>
      </c>
      <c r="CM161" s="291">
        <v>3</v>
      </c>
      <c r="CN161" s="291">
        <v>3</v>
      </c>
      <c r="CP161" s="181">
        <f t="shared" si="66"/>
        <v>-5.0403496500513292</v>
      </c>
      <c r="CQ161" s="181">
        <f t="shared" si="67"/>
        <v>0.8</v>
      </c>
      <c r="CR161" s="181">
        <f t="shared" si="92"/>
        <v>-4.0322797200410632</v>
      </c>
      <c r="CS161" s="181">
        <f t="shared" si="68"/>
        <v>2.0216066450545362</v>
      </c>
      <c r="CT161" s="291">
        <v>0</v>
      </c>
      <c r="CU161" s="291">
        <v>1</v>
      </c>
      <c r="CV161" s="291" t="s">
        <v>1782</v>
      </c>
      <c r="CW161" s="291">
        <v>0</v>
      </c>
      <c r="CX161" s="291">
        <v>0</v>
      </c>
      <c r="CY161" s="318">
        <v>0</v>
      </c>
      <c r="CZ161" s="318">
        <v>2</v>
      </c>
      <c r="DA161" s="318">
        <v>0</v>
      </c>
      <c r="DB161" s="318">
        <v>0</v>
      </c>
      <c r="DC161" s="318">
        <v>0</v>
      </c>
      <c r="DD161" s="291">
        <v>0</v>
      </c>
      <c r="DE161" s="292">
        <v>0</v>
      </c>
      <c r="DF161" s="292">
        <v>0</v>
      </c>
      <c r="DG161" s="292">
        <v>0</v>
      </c>
      <c r="DH161" s="292">
        <v>0</v>
      </c>
      <c r="DI161" s="292">
        <v>0</v>
      </c>
      <c r="DJ161" s="292">
        <v>0</v>
      </c>
      <c r="DK161" s="292">
        <v>0</v>
      </c>
      <c r="DL161" s="292">
        <v>0</v>
      </c>
      <c r="DM161" s="292">
        <v>0</v>
      </c>
      <c r="DN161" s="292">
        <v>0</v>
      </c>
      <c r="DO161" s="291">
        <v>0</v>
      </c>
      <c r="DP161" s="291">
        <v>0</v>
      </c>
      <c r="DQ161" s="291">
        <v>0</v>
      </c>
      <c r="DR161" s="291">
        <v>0</v>
      </c>
      <c r="DS161" s="291">
        <v>0</v>
      </c>
      <c r="DT161" s="291">
        <v>0</v>
      </c>
      <c r="DU161" s="291">
        <v>0</v>
      </c>
      <c r="DV161" s="291">
        <v>0</v>
      </c>
      <c r="DW161" s="291">
        <v>0</v>
      </c>
      <c r="DX161" s="291">
        <v>0</v>
      </c>
      <c r="DY161" s="291">
        <v>0</v>
      </c>
      <c r="DZ161" s="291">
        <v>0</v>
      </c>
      <c r="EA161" s="291">
        <v>0</v>
      </c>
      <c r="EB161" s="291">
        <v>0</v>
      </c>
      <c r="EC161" s="291">
        <v>0</v>
      </c>
      <c r="ED161" s="291">
        <v>0</v>
      </c>
      <c r="EE161" s="291">
        <v>0</v>
      </c>
      <c r="EF161" s="291">
        <v>0</v>
      </c>
      <c r="EG161" s="291">
        <v>0</v>
      </c>
      <c r="EH161" s="291">
        <v>0</v>
      </c>
      <c r="EI161" s="291">
        <v>0</v>
      </c>
      <c r="EJ161" s="291">
        <v>0</v>
      </c>
      <c r="EK161" s="291">
        <v>0</v>
      </c>
      <c r="EL161" s="291">
        <v>0</v>
      </c>
      <c r="EM161" s="291">
        <v>3</v>
      </c>
      <c r="EN161" s="291">
        <v>0</v>
      </c>
      <c r="EO161" s="291">
        <v>3</v>
      </c>
      <c r="EP161" s="291">
        <v>2</v>
      </c>
      <c r="EQ161" s="291">
        <v>4</v>
      </c>
    </row>
    <row r="162" spans="1:147" s="392" customFormat="1" ht="15" customHeight="1" x14ac:dyDescent="0.25">
      <c r="A162" s="504" t="s">
        <v>2532</v>
      </c>
      <c r="B162" s="396">
        <v>2</v>
      </c>
      <c r="C162" s="408" t="s">
        <v>185</v>
      </c>
      <c r="D162" s="417">
        <v>2012</v>
      </c>
      <c r="E162" s="408" t="s">
        <v>2242</v>
      </c>
      <c r="F162" s="408" t="s">
        <v>186</v>
      </c>
      <c r="G162" s="417" t="s">
        <v>187</v>
      </c>
      <c r="H162" s="393"/>
      <c r="I162" s="408" t="s">
        <v>50</v>
      </c>
      <c r="J162" s="393">
        <v>0</v>
      </c>
      <c r="K162" s="393" t="s">
        <v>3</v>
      </c>
      <c r="L162" s="417" t="s">
        <v>89</v>
      </c>
      <c r="M162" s="393">
        <v>13</v>
      </c>
      <c r="N162" s="393">
        <v>13</v>
      </c>
      <c r="O162" s="393">
        <f t="shared" si="88"/>
        <v>1.1139433523068367</v>
      </c>
      <c r="P162" s="393">
        <v>2010</v>
      </c>
      <c r="Q162" s="397"/>
      <c r="R162" s="396">
        <v>1</v>
      </c>
      <c r="S162" s="396">
        <v>3</v>
      </c>
      <c r="T162" s="396">
        <v>1</v>
      </c>
      <c r="U162" s="396">
        <v>10</v>
      </c>
      <c r="V162" s="393" t="s">
        <v>847</v>
      </c>
      <c r="W162" s="393">
        <v>2</v>
      </c>
      <c r="X162" s="393" t="s">
        <v>279</v>
      </c>
      <c r="Y162" s="432" t="s">
        <v>1161</v>
      </c>
      <c r="Z162" s="401" t="s">
        <v>1155</v>
      </c>
      <c r="AA162" s="393" t="s">
        <v>571</v>
      </c>
      <c r="AB162" s="393" t="s">
        <v>1165</v>
      </c>
      <c r="AC162" s="393" t="s">
        <v>2339</v>
      </c>
      <c r="AD162" s="393">
        <v>0</v>
      </c>
      <c r="AE162" s="396" t="s">
        <v>577</v>
      </c>
      <c r="AF162" s="393">
        <v>16</v>
      </c>
      <c r="AG162" s="393">
        <f t="shared" si="75"/>
        <v>1.2041199826559248</v>
      </c>
      <c r="AH162" s="393">
        <f t="shared" si="89"/>
        <v>164.8</v>
      </c>
      <c r="AI162" s="412">
        <f t="shared" si="76"/>
        <v>2.216957207361097</v>
      </c>
      <c r="AJ162" s="393">
        <f t="shared" si="85"/>
        <v>208</v>
      </c>
      <c r="AK162" s="393">
        <f t="shared" si="90"/>
        <v>2.3180633349627615</v>
      </c>
      <c r="AL162" s="412">
        <f t="shared" si="87"/>
        <v>2142.4</v>
      </c>
      <c r="AM162" s="412">
        <f t="shared" si="80"/>
        <v>3.330900559667934</v>
      </c>
      <c r="AN162" s="433" t="s">
        <v>1162</v>
      </c>
      <c r="AO162" s="434" t="s">
        <v>470</v>
      </c>
      <c r="AP162" s="397"/>
      <c r="AQ162" s="393" t="s">
        <v>135</v>
      </c>
      <c r="AR162" s="397" t="s">
        <v>182</v>
      </c>
      <c r="AS162" s="397" t="s">
        <v>1019</v>
      </c>
      <c r="AT162" s="416" t="s">
        <v>2425</v>
      </c>
      <c r="AU162" s="402">
        <v>51.78</v>
      </c>
      <c r="AV162" s="403">
        <v>-1.32</v>
      </c>
      <c r="AW162" s="393"/>
      <c r="AX162" s="404">
        <v>9.8833333333333346</v>
      </c>
      <c r="AY162" s="405">
        <v>637</v>
      </c>
      <c r="AZ162" s="542">
        <f t="shared" si="91"/>
        <v>2.8041394323353503</v>
      </c>
      <c r="BA162" s="520" t="s">
        <v>184</v>
      </c>
      <c r="BB162" s="397"/>
      <c r="BC162" s="393"/>
      <c r="BD162" s="393" t="s">
        <v>2343</v>
      </c>
      <c r="BE162" s="393" t="s">
        <v>2331</v>
      </c>
      <c r="BI162" s="392" t="s">
        <v>2232</v>
      </c>
      <c r="BJ162" s="395" t="s">
        <v>8</v>
      </c>
      <c r="BK162" s="397" t="s">
        <v>1663</v>
      </c>
      <c r="BL162" s="393"/>
      <c r="BM162" s="393"/>
      <c r="BN162" s="395" t="s">
        <v>1020</v>
      </c>
      <c r="BO162" s="393" t="s">
        <v>1678</v>
      </c>
      <c r="BP162" s="392" t="s">
        <v>51</v>
      </c>
      <c r="BQ162" s="393" t="s">
        <v>35</v>
      </c>
      <c r="BR162" s="392">
        <v>26.043995243757369</v>
      </c>
      <c r="BS162" s="396" t="s">
        <v>21</v>
      </c>
      <c r="BT162" s="393" t="s">
        <v>9</v>
      </c>
      <c r="BU162" s="392">
        <v>22.770156017024611</v>
      </c>
      <c r="BW162" s="408" t="s">
        <v>26</v>
      </c>
      <c r="BX162" s="393" t="s">
        <v>67</v>
      </c>
      <c r="BY162" s="393"/>
      <c r="BZ162" s="409">
        <f>IF(BX162="SE",BY162,BU162)</f>
        <v>22.770156017024611</v>
      </c>
      <c r="CA162" s="393" t="s">
        <v>57</v>
      </c>
      <c r="CB162" s="393" t="s">
        <v>847</v>
      </c>
      <c r="CC162" s="393">
        <v>3</v>
      </c>
      <c r="CD162" s="393">
        <v>3</v>
      </c>
      <c r="CF162" s="397" t="s">
        <v>1584</v>
      </c>
      <c r="CG162" s="392">
        <v>54.51288149028926</v>
      </c>
      <c r="CH162" s="396" t="s">
        <v>21</v>
      </c>
      <c r="CI162" s="392">
        <v>1.8806846766936607</v>
      </c>
      <c r="CL162" s="410">
        <f>CI162</f>
        <v>1.8806846766936607</v>
      </c>
      <c r="CM162" s="393">
        <v>3</v>
      </c>
      <c r="CN162" s="393">
        <v>3</v>
      </c>
      <c r="CP162" s="392">
        <f t="shared" si="66"/>
        <v>-1.7621511598306601</v>
      </c>
      <c r="CQ162" s="392">
        <f t="shared" si="67"/>
        <v>0.8</v>
      </c>
      <c r="CR162" s="392">
        <f t="shared" si="92"/>
        <v>-1.4097209278645282</v>
      </c>
      <c r="CS162" s="392">
        <f t="shared" si="68"/>
        <v>0.83227609120493551</v>
      </c>
      <c r="CT162" s="393">
        <v>0</v>
      </c>
      <c r="CU162" s="393">
        <v>2</v>
      </c>
      <c r="CV162" s="393" t="s">
        <v>1782</v>
      </c>
      <c r="CW162" s="393">
        <v>0</v>
      </c>
      <c r="CX162" s="393">
        <v>0</v>
      </c>
      <c r="CY162" s="414">
        <v>0</v>
      </c>
      <c r="CZ162" s="414">
        <v>2</v>
      </c>
      <c r="DA162" s="414">
        <v>0</v>
      </c>
      <c r="DB162" s="414">
        <v>0</v>
      </c>
      <c r="DC162" s="414">
        <v>0</v>
      </c>
      <c r="DD162" s="394">
        <v>1</v>
      </c>
      <c r="DE162" s="394">
        <v>0</v>
      </c>
      <c r="DF162" s="394">
        <v>0</v>
      </c>
      <c r="DG162" s="394">
        <v>0</v>
      </c>
      <c r="DH162" s="394">
        <v>0</v>
      </c>
      <c r="DI162" s="394">
        <v>0</v>
      </c>
      <c r="DJ162" s="394">
        <v>0</v>
      </c>
      <c r="DK162" s="394">
        <v>0</v>
      </c>
      <c r="DL162" s="394">
        <v>0</v>
      </c>
      <c r="DM162" s="394">
        <v>0</v>
      </c>
      <c r="DN162" s="394">
        <v>0</v>
      </c>
      <c r="DO162" s="393">
        <v>0</v>
      </c>
      <c r="DP162" s="393">
        <v>0</v>
      </c>
      <c r="DQ162" s="393">
        <v>0</v>
      </c>
      <c r="DR162" s="393">
        <v>0</v>
      </c>
      <c r="DS162" s="393">
        <v>0</v>
      </c>
      <c r="DT162" s="393">
        <v>0</v>
      </c>
      <c r="DU162" s="393">
        <v>0</v>
      </c>
      <c r="DV162" s="393">
        <v>0</v>
      </c>
      <c r="DW162" s="393">
        <v>0</v>
      </c>
      <c r="DX162" s="393">
        <v>0</v>
      </c>
      <c r="DY162" s="393">
        <v>0</v>
      </c>
      <c r="DZ162" s="393">
        <v>0</v>
      </c>
      <c r="EA162" s="393">
        <v>0</v>
      </c>
      <c r="EB162" s="393">
        <v>0</v>
      </c>
      <c r="EC162" s="393">
        <v>0</v>
      </c>
      <c r="ED162" s="393">
        <v>0</v>
      </c>
      <c r="EE162" s="393">
        <v>0</v>
      </c>
      <c r="EF162" s="393">
        <v>0</v>
      </c>
      <c r="EG162" s="393">
        <v>0</v>
      </c>
      <c r="EH162" s="393">
        <v>0</v>
      </c>
      <c r="EI162" s="393">
        <v>0</v>
      </c>
      <c r="EJ162" s="393">
        <v>0</v>
      </c>
      <c r="EK162" s="393">
        <v>0</v>
      </c>
      <c r="EL162" s="393">
        <v>0</v>
      </c>
      <c r="EM162" s="393">
        <v>3</v>
      </c>
      <c r="EN162" s="393">
        <v>0</v>
      </c>
      <c r="EO162" s="393">
        <v>3</v>
      </c>
      <c r="EP162" s="393">
        <v>2</v>
      </c>
      <c r="EQ162" s="393">
        <v>4</v>
      </c>
    </row>
    <row r="163" spans="1:147" s="392" customFormat="1" ht="15" customHeight="1" x14ac:dyDescent="0.25">
      <c r="A163" s="504" t="s">
        <v>2532</v>
      </c>
      <c r="B163" s="396">
        <v>3</v>
      </c>
      <c r="C163" s="408" t="s">
        <v>185</v>
      </c>
      <c r="D163" s="417">
        <v>2012</v>
      </c>
      <c r="E163" s="408" t="s">
        <v>2242</v>
      </c>
      <c r="F163" s="408" t="s">
        <v>186</v>
      </c>
      <c r="G163" s="417" t="s">
        <v>187</v>
      </c>
      <c r="H163" s="393"/>
      <c r="I163" s="408" t="s">
        <v>50</v>
      </c>
      <c r="J163" s="393">
        <v>0</v>
      </c>
      <c r="K163" s="393" t="s">
        <v>3</v>
      </c>
      <c r="L163" s="417" t="s">
        <v>89</v>
      </c>
      <c r="M163" s="393">
        <v>13</v>
      </c>
      <c r="N163" s="393">
        <v>13</v>
      </c>
      <c r="O163" s="393">
        <f t="shared" si="88"/>
        <v>1.1139433523068367</v>
      </c>
      <c r="P163" s="393">
        <v>2010</v>
      </c>
      <c r="Q163" s="397"/>
      <c r="R163" s="396">
        <v>1</v>
      </c>
      <c r="S163" s="396">
        <v>3</v>
      </c>
      <c r="T163" s="396">
        <v>1</v>
      </c>
      <c r="U163" s="393">
        <v>10</v>
      </c>
      <c r="V163" s="393" t="s">
        <v>847</v>
      </c>
      <c r="W163" s="393"/>
      <c r="X163" s="393" t="s">
        <v>279</v>
      </c>
      <c r="Y163" s="432" t="s">
        <v>1161</v>
      </c>
      <c r="Z163" s="401" t="s">
        <v>1155</v>
      </c>
      <c r="AA163" s="393" t="s">
        <v>571</v>
      </c>
      <c r="AB163" s="393" t="s">
        <v>1165</v>
      </c>
      <c r="AC163" s="393" t="s">
        <v>2339</v>
      </c>
      <c r="AD163" s="393">
        <v>0</v>
      </c>
      <c r="AE163" s="396" t="s">
        <v>577</v>
      </c>
      <c r="AF163" s="393">
        <v>16</v>
      </c>
      <c r="AG163" s="393">
        <f t="shared" si="75"/>
        <v>1.2041199826559248</v>
      </c>
      <c r="AH163" s="393">
        <f t="shared" si="89"/>
        <v>164.8</v>
      </c>
      <c r="AI163" s="412">
        <f t="shared" si="76"/>
        <v>2.216957207361097</v>
      </c>
      <c r="AJ163" s="393">
        <f t="shared" si="85"/>
        <v>208</v>
      </c>
      <c r="AK163" s="393">
        <f t="shared" si="90"/>
        <v>2.3180633349627615</v>
      </c>
      <c r="AL163" s="412">
        <f t="shared" si="87"/>
        <v>2142.4</v>
      </c>
      <c r="AM163" s="412">
        <f t="shared" si="80"/>
        <v>3.330900559667934</v>
      </c>
      <c r="AN163" s="433" t="s">
        <v>1162</v>
      </c>
      <c r="AO163" s="434" t="s">
        <v>470</v>
      </c>
      <c r="AP163" s="397"/>
      <c r="AQ163" s="393" t="s">
        <v>135</v>
      </c>
      <c r="AR163" s="397" t="s">
        <v>182</v>
      </c>
      <c r="AS163" s="397" t="s">
        <v>1019</v>
      </c>
      <c r="AT163" s="416" t="s">
        <v>2425</v>
      </c>
      <c r="AU163" s="402">
        <v>51.78</v>
      </c>
      <c r="AV163" s="403">
        <v>-1.32</v>
      </c>
      <c r="AW163" s="393"/>
      <c r="AX163" s="404">
        <v>9.8833333333333346</v>
      </c>
      <c r="AY163" s="405">
        <v>637</v>
      </c>
      <c r="AZ163" s="542">
        <f t="shared" si="91"/>
        <v>2.8041394323353503</v>
      </c>
      <c r="BA163" s="520" t="s">
        <v>184</v>
      </c>
      <c r="BB163" s="397"/>
      <c r="BC163" s="393"/>
      <c r="BD163" s="393" t="s">
        <v>2343</v>
      </c>
      <c r="BE163" s="393" t="s">
        <v>2331</v>
      </c>
      <c r="BI163" s="392" t="s">
        <v>2232</v>
      </c>
      <c r="BJ163" s="392" t="s">
        <v>8</v>
      </c>
      <c r="BK163" s="433" t="s">
        <v>1160</v>
      </c>
      <c r="BL163" s="393"/>
      <c r="BM163" s="393"/>
      <c r="BN163" s="395" t="s">
        <v>1020</v>
      </c>
      <c r="BO163" s="393" t="s">
        <v>1678</v>
      </c>
      <c r="BP163" s="392" t="s">
        <v>51</v>
      </c>
      <c r="BQ163" s="393" t="s">
        <v>35</v>
      </c>
      <c r="BR163" s="392">
        <v>10.37283657022058</v>
      </c>
      <c r="BS163" s="396" t="s">
        <v>21</v>
      </c>
      <c r="BT163" s="393" t="s">
        <v>9</v>
      </c>
      <c r="BU163" s="392">
        <v>10.564396249131889</v>
      </c>
      <c r="BW163" s="408" t="s">
        <v>26</v>
      </c>
      <c r="BX163" s="393" t="s">
        <v>67</v>
      </c>
      <c r="BY163" s="393"/>
      <c r="BZ163" s="409">
        <f>IF(BX163="SE",BY163,BU163)</f>
        <v>10.564396249131889</v>
      </c>
      <c r="CA163" s="393" t="s">
        <v>57</v>
      </c>
      <c r="CB163" s="393" t="s">
        <v>847</v>
      </c>
      <c r="CC163" s="393">
        <v>3</v>
      </c>
      <c r="CD163" s="393">
        <v>3</v>
      </c>
      <c r="CF163" s="397" t="s">
        <v>1584</v>
      </c>
      <c r="CG163" s="392">
        <v>31.481041088651001</v>
      </c>
      <c r="CH163" s="396" t="s">
        <v>21</v>
      </c>
      <c r="CI163" s="392">
        <v>5.02983847661468</v>
      </c>
      <c r="CL163" s="410">
        <f>CI163</f>
        <v>5.02983847661468</v>
      </c>
      <c r="CM163" s="393">
        <v>3</v>
      </c>
      <c r="CN163" s="393">
        <v>3</v>
      </c>
      <c r="CP163" s="392">
        <f t="shared" si="66"/>
        <v>-2.5512643333219316</v>
      </c>
      <c r="CQ163" s="392">
        <f t="shared" si="67"/>
        <v>0.8</v>
      </c>
      <c r="CR163" s="392">
        <f t="shared" si="92"/>
        <v>-2.0410114666575452</v>
      </c>
      <c r="CS163" s="392">
        <f t="shared" si="68"/>
        <v>1.0138106505856319</v>
      </c>
      <c r="CT163" s="393">
        <v>0</v>
      </c>
      <c r="CU163" s="393">
        <v>2</v>
      </c>
      <c r="CV163" s="393" t="s">
        <v>1782</v>
      </c>
      <c r="CW163" s="393">
        <v>0</v>
      </c>
      <c r="CX163" s="393">
        <v>0</v>
      </c>
      <c r="CY163" s="414">
        <v>0</v>
      </c>
      <c r="CZ163" s="414">
        <v>2</v>
      </c>
      <c r="DA163" s="414">
        <v>0</v>
      </c>
      <c r="DB163" s="414">
        <v>0</v>
      </c>
      <c r="DC163" s="414">
        <v>0</v>
      </c>
      <c r="DD163" s="393">
        <v>0</v>
      </c>
      <c r="DE163" s="394">
        <v>0</v>
      </c>
      <c r="DF163" s="394">
        <v>0</v>
      </c>
      <c r="DG163" s="394">
        <v>0</v>
      </c>
      <c r="DH163" s="394">
        <v>0</v>
      </c>
      <c r="DI163" s="394">
        <v>0</v>
      </c>
      <c r="DJ163" s="394">
        <v>0</v>
      </c>
      <c r="DK163" s="394">
        <v>0</v>
      </c>
      <c r="DL163" s="394">
        <v>0</v>
      </c>
      <c r="DM163" s="394">
        <v>0</v>
      </c>
      <c r="DN163" s="394">
        <v>0</v>
      </c>
      <c r="DO163" s="393">
        <v>0</v>
      </c>
      <c r="DP163" s="393">
        <v>0</v>
      </c>
      <c r="DQ163" s="393">
        <v>0</v>
      </c>
      <c r="DR163" s="393">
        <v>0</v>
      </c>
      <c r="DS163" s="393">
        <v>0</v>
      </c>
      <c r="DT163" s="393">
        <v>0</v>
      </c>
      <c r="DU163" s="393">
        <v>0</v>
      </c>
      <c r="DV163" s="393">
        <v>0</v>
      </c>
      <c r="DW163" s="393">
        <v>0</v>
      </c>
      <c r="DX163" s="393">
        <v>0</v>
      </c>
      <c r="DY163" s="393">
        <v>0</v>
      </c>
      <c r="DZ163" s="393">
        <v>0</v>
      </c>
      <c r="EA163" s="393">
        <v>0</v>
      </c>
      <c r="EB163" s="393">
        <v>0</v>
      </c>
      <c r="EC163" s="393">
        <v>0</v>
      </c>
      <c r="ED163" s="393">
        <v>0</v>
      </c>
      <c r="EE163" s="393">
        <v>0</v>
      </c>
      <c r="EF163" s="393">
        <v>0</v>
      </c>
      <c r="EG163" s="393">
        <v>0</v>
      </c>
      <c r="EH163" s="393">
        <v>0</v>
      </c>
      <c r="EI163" s="393">
        <v>0</v>
      </c>
      <c r="EJ163" s="393">
        <v>0</v>
      </c>
      <c r="EK163" s="393">
        <v>0</v>
      </c>
      <c r="EL163" s="393">
        <v>0</v>
      </c>
      <c r="EM163" s="393">
        <v>3</v>
      </c>
      <c r="EN163" s="393">
        <v>0</v>
      </c>
      <c r="EO163" s="393">
        <v>3</v>
      </c>
      <c r="EP163" s="393">
        <v>2</v>
      </c>
      <c r="EQ163" s="393">
        <v>4</v>
      </c>
    </row>
    <row r="164" spans="1:147" s="181" customFormat="1" ht="15" customHeight="1" x14ac:dyDescent="0.25">
      <c r="A164" s="501" t="s">
        <v>2533</v>
      </c>
      <c r="B164" s="294">
        <v>1</v>
      </c>
      <c r="C164" s="295" t="s">
        <v>188</v>
      </c>
      <c r="D164" s="296">
        <v>2001</v>
      </c>
      <c r="E164" s="330" t="s">
        <v>189</v>
      </c>
      <c r="F164" s="344" t="s">
        <v>190</v>
      </c>
      <c r="G164" s="296">
        <v>179</v>
      </c>
      <c r="H164" s="291"/>
      <c r="I164" s="295" t="s">
        <v>50</v>
      </c>
      <c r="J164" s="291">
        <v>0</v>
      </c>
      <c r="K164" s="294" t="s">
        <v>3</v>
      </c>
      <c r="L164" s="296" t="s">
        <v>89</v>
      </c>
      <c r="M164" s="317" t="s">
        <v>1834</v>
      </c>
      <c r="N164" s="317">
        <v>7.5</v>
      </c>
      <c r="O164" s="291">
        <f t="shared" si="88"/>
        <v>0.87506126339170009</v>
      </c>
      <c r="P164" s="291" t="s">
        <v>1977</v>
      </c>
      <c r="R164" s="294">
        <v>1</v>
      </c>
      <c r="S164" s="294">
        <v>5</v>
      </c>
      <c r="T164" s="294">
        <v>1</v>
      </c>
      <c r="U164" s="294" t="s">
        <v>571</v>
      </c>
      <c r="V164" s="292" t="s">
        <v>1955</v>
      </c>
      <c r="W164" s="292"/>
      <c r="X164" s="291" t="s">
        <v>1985</v>
      </c>
      <c r="Y164" s="312" t="s">
        <v>1168</v>
      </c>
      <c r="Z164" s="312" t="s">
        <v>153</v>
      </c>
      <c r="AA164" s="291" t="s">
        <v>571</v>
      </c>
      <c r="AB164" s="294" t="s">
        <v>1172</v>
      </c>
      <c r="AC164" s="291" t="s">
        <v>1173</v>
      </c>
      <c r="AD164" s="291">
        <v>0</v>
      </c>
      <c r="AE164" s="331" t="s">
        <v>1023</v>
      </c>
      <c r="AF164" s="291">
        <v>90</v>
      </c>
      <c r="AG164" s="291">
        <f t="shared" si="75"/>
        <v>1.954242509439325</v>
      </c>
      <c r="AH164" s="291">
        <f>AF164*18.8</f>
        <v>1692</v>
      </c>
      <c r="AI164" s="312">
        <f t="shared" si="76"/>
        <v>3.2284003587030048</v>
      </c>
      <c r="AJ164" s="291">
        <f t="shared" si="85"/>
        <v>675</v>
      </c>
      <c r="AK164" s="291">
        <f t="shared" si="90"/>
        <v>2.8293037728310249</v>
      </c>
      <c r="AL164" s="312">
        <f t="shared" si="87"/>
        <v>12690</v>
      </c>
      <c r="AM164" s="312">
        <f t="shared" si="80"/>
        <v>4.1034616220947049</v>
      </c>
      <c r="AN164" s="293" t="s">
        <v>1174</v>
      </c>
      <c r="AO164" s="343" t="s">
        <v>470</v>
      </c>
      <c r="AP164" s="181" t="s">
        <v>1167</v>
      </c>
      <c r="AQ164" s="343" t="s">
        <v>147</v>
      </c>
      <c r="AR164" s="327" t="s">
        <v>191</v>
      </c>
      <c r="AS164" s="327"/>
      <c r="AT164" s="317" t="s">
        <v>2426</v>
      </c>
      <c r="AU164" s="305">
        <v>-43.7</v>
      </c>
      <c r="AV164" s="304">
        <v>169.5</v>
      </c>
      <c r="AW164" s="291"/>
      <c r="AX164" s="306">
        <v>10.808333333333335</v>
      </c>
      <c r="AY164" s="307">
        <v>4814</v>
      </c>
      <c r="AZ164" s="541">
        <f t="shared" si="91"/>
        <v>3.6825060859390111</v>
      </c>
      <c r="BA164" s="526" t="s">
        <v>82</v>
      </c>
      <c r="BB164" s="345" t="s">
        <v>192</v>
      </c>
      <c r="BC164" s="291"/>
      <c r="BD164" s="291" t="s">
        <v>2343</v>
      </c>
      <c r="BE164" s="291" t="s">
        <v>2331</v>
      </c>
      <c r="BI164" s="309" t="s">
        <v>2232</v>
      </c>
      <c r="BJ164" s="309" t="s">
        <v>1169</v>
      </c>
      <c r="BK164" s="293" t="s">
        <v>52</v>
      </c>
      <c r="BL164" s="291"/>
      <c r="BM164" s="291"/>
      <c r="BN164" s="293" t="s">
        <v>1171</v>
      </c>
      <c r="BO164" s="291" t="s">
        <v>1678</v>
      </c>
      <c r="BP164" s="181" t="s">
        <v>51</v>
      </c>
      <c r="BQ164" s="291" t="s">
        <v>49</v>
      </c>
      <c r="BR164" s="181">
        <v>-3021.6919739696295</v>
      </c>
      <c r="BS164" s="294" t="s">
        <v>21</v>
      </c>
      <c r="BT164" s="291" t="s">
        <v>1403</v>
      </c>
      <c r="BU164" s="181">
        <v>1632.683134506153</v>
      </c>
      <c r="BW164" s="310" t="s">
        <v>26</v>
      </c>
      <c r="BX164" s="291" t="s">
        <v>67</v>
      </c>
      <c r="BY164" s="311"/>
      <c r="BZ164" s="181">
        <v>1632.683134506153</v>
      </c>
      <c r="CA164" s="291" t="s">
        <v>57</v>
      </c>
      <c r="CB164" s="291" t="s">
        <v>571</v>
      </c>
      <c r="CC164" s="294">
        <v>5</v>
      </c>
      <c r="CD164" s="294">
        <v>5</v>
      </c>
      <c r="CF164" s="299" t="s">
        <v>1584</v>
      </c>
      <c r="CG164" s="181">
        <v>0</v>
      </c>
      <c r="CH164" s="294" t="s">
        <v>21</v>
      </c>
      <c r="CI164" s="181">
        <v>0</v>
      </c>
      <c r="CL164" s="181">
        <v>0</v>
      </c>
      <c r="CM164" s="294">
        <v>5</v>
      </c>
      <c r="CN164" s="294">
        <v>5</v>
      </c>
      <c r="CP164" s="181">
        <f t="shared" si="66"/>
        <v>-2.6173589232269214</v>
      </c>
      <c r="CQ164" s="181">
        <f t="shared" si="67"/>
        <v>0.90322580645161288</v>
      </c>
      <c r="CR164" s="181">
        <f t="shared" si="92"/>
        <v>-2.3640661242049612</v>
      </c>
      <c r="CS164" s="181">
        <f t="shared" si="68"/>
        <v>0.67944043198067339</v>
      </c>
      <c r="CT164" s="291">
        <v>0</v>
      </c>
      <c r="CU164" s="291">
        <v>1</v>
      </c>
      <c r="CV164" s="291" t="s">
        <v>1782</v>
      </c>
      <c r="CW164" s="291">
        <v>0</v>
      </c>
      <c r="CX164" s="294">
        <v>0</v>
      </c>
      <c r="CY164" s="318">
        <v>0</v>
      </c>
      <c r="CZ164" s="318">
        <v>3</v>
      </c>
      <c r="DA164" s="318">
        <v>0</v>
      </c>
      <c r="DB164" s="318">
        <v>0</v>
      </c>
      <c r="DC164" s="318">
        <v>0</v>
      </c>
      <c r="DD164" s="291">
        <v>0</v>
      </c>
      <c r="DE164" s="292">
        <v>1</v>
      </c>
      <c r="DF164" s="292">
        <v>0</v>
      </c>
      <c r="DG164" s="292">
        <v>0</v>
      </c>
      <c r="DH164" s="292">
        <v>1</v>
      </c>
      <c r="DI164" s="292">
        <v>0</v>
      </c>
      <c r="DJ164" s="292">
        <v>0</v>
      </c>
      <c r="DK164" s="292">
        <v>0</v>
      </c>
      <c r="DL164" s="292">
        <v>0</v>
      </c>
      <c r="DM164" s="292">
        <v>0</v>
      </c>
      <c r="DN164" s="292">
        <v>0</v>
      </c>
      <c r="DO164" s="291">
        <v>0</v>
      </c>
      <c r="DP164" s="291">
        <v>0</v>
      </c>
      <c r="DQ164" s="291">
        <v>0</v>
      </c>
      <c r="DR164" s="291">
        <v>0</v>
      </c>
      <c r="DS164" s="291">
        <v>0</v>
      </c>
      <c r="DT164" s="291">
        <v>0</v>
      </c>
      <c r="DU164" s="291">
        <v>0</v>
      </c>
      <c r="DV164" s="291">
        <v>0</v>
      </c>
      <c r="DW164" s="291">
        <v>0</v>
      </c>
      <c r="DX164" s="291">
        <v>0</v>
      </c>
      <c r="DY164" s="291">
        <v>0</v>
      </c>
      <c r="DZ164" s="291">
        <v>0</v>
      </c>
      <c r="EA164" s="291">
        <v>0</v>
      </c>
      <c r="EB164" s="291">
        <v>0</v>
      </c>
      <c r="EC164" s="291">
        <v>0</v>
      </c>
      <c r="ED164" s="291">
        <v>0</v>
      </c>
      <c r="EE164" s="291">
        <v>0</v>
      </c>
      <c r="EF164" s="291">
        <v>0</v>
      </c>
      <c r="EG164" s="291">
        <v>0</v>
      </c>
      <c r="EH164" s="291">
        <v>0</v>
      </c>
      <c r="EI164" s="291">
        <v>0</v>
      </c>
      <c r="EJ164" s="291">
        <v>0</v>
      </c>
      <c r="EK164" s="291">
        <v>0</v>
      </c>
      <c r="EL164" s="291">
        <v>0</v>
      </c>
      <c r="EM164" s="291">
        <v>2</v>
      </c>
      <c r="EN164" s="291">
        <v>0</v>
      </c>
      <c r="EO164" s="291">
        <v>2</v>
      </c>
      <c r="EP164" s="291">
        <v>3</v>
      </c>
      <c r="EQ164" s="291">
        <v>4</v>
      </c>
    </row>
    <row r="165" spans="1:147" s="181" customFormat="1" ht="15" customHeight="1" x14ac:dyDescent="0.25">
      <c r="A165" s="501" t="s">
        <v>2533</v>
      </c>
      <c r="B165" s="294">
        <v>2</v>
      </c>
      <c r="C165" s="295" t="s">
        <v>188</v>
      </c>
      <c r="D165" s="296">
        <v>2001</v>
      </c>
      <c r="E165" s="330" t="s">
        <v>189</v>
      </c>
      <c r="F165" s="344" t="s">
        <v>190</v>
      </c>
      <c r="G165" s="296">
        <v>179</v>
      </c>
      <c r="H165" s="291"/>
      <c r="I165" s="295" t="s">
        <v>50</v>
      </c>
      <c r="J165" s="291">
        <v>0</v>
      </c>
      <c r="K165" s="294" t="s">
        <v>3</v>
      </c>
      <c r="L165" s="296" t="s">
        <v>89</v>
      </c>
      <c r="M165" s="317" t="s">
        <v>1834</v>
      </c>
      <c r="N165" s="317">
        <v>7.5</v>
      </c>
      <c r="O165" s="291">
        <f t="shared" si="88"/>
        <v>0.87506126339170009</v>
      </c>
      <c r="P165" s="291" t="s">
        <v>1977</v>
      </c>
      <c r="R165" s="294">
        <v>1</v>
      </c>
      <c r="S165" s="294">
        <v>5</v>
      </c>
      <c r="T165" s="294">
        <v>1</v>
      </c>
      <c r="U165" s="294" t="s">
        <v>2340</v>
      </c>
      <c r="V165" s="292" t="s">
        <v>1955</v>
      </c>
      <c r="W165" s="292"/>
      <c r="X165" s="291" t="s">
        <v>1982</v>
      </c>
      <c r="Z165" s="312" t="s">
        <v>153</v>
      </c>
      <c r="AA165" s="291" t="s">
        <v>571</v>
      </c>
      <c r="AB165" s="294" t="s">
        <v>1172</v>
      </c>
      <c r="AC165" s="291" t="s">
        <v>1173</v>
      </c>
      <c r="AD165" s="291">
        <v>0</v>
      </c>
      <c r="AE165" s="331" t="s">
        <v>1023</v>
      </c>
      <c r="AF165" s="291">
        <v>90</v>
      </c>
      <c r="AG165" s="291">
        <f t="shared" si="75"/>
        <v>1.954242509439325</v>
      </c>
      <c r="AH165" s="291">
        <f t="shared" ref="AH165:AH177" si="93">AF165*18.8</f>
        <v>1692</v>
      </c>
      <c r="AI165" s="312">
        <f t="shared" si="76"/>
        <v>3.2284003587030048</v>
      </c>
      <c r="AJ165" s="291">
        <f t="shared" si="85"/>
        <v>675</v>
      </c>
      <c r="AK165" s="291">
        <f t="shared" ref="AK165:AK177" si="94">LOG10(AJ165)</f>
        <v>2.8293037728310249</v>
      </c>
      <c r="AL165" s="312">
        <f t="shared" si="87"/>
        <v>12690</v>
      </c>
      <c r="AM165" s="312">
        <f t="shared" si="80"/>
        <v>4.1034616220947049</v>
      </c>
      <c r="AN165" s="293" t="s">
        <v>1174</v>
      </c>
      <c r="AO165" s="343" t="s">
        <v>470</v>
      </c>
      <c r="AP165" s="181" t="s">
        <v>1167</v>
      </c>
      <c r="AQ165" s="343" t="s">
        <v>147</v>
      </c>
      <c r="AR165" s="327" t="s">
        <v>191</v>
      </c>
      <c r="AS165" s="327"/>
      <c r="AT165" s="317" t="s">
        <v>2426</v>
      </c>
      <c r="AU165" s="305">
        <v>-43.7</v>
      </c>
      <c r="AV165" s="304">
        <v>169.5</v>
      </c>
      <c r="AW165" s="291"/>
      <c r="AX165" s="306">
        <v>10.808333333333335</v>
      </c>
      <c r="AY165" s="307">
        <v>4814</v>
      </c>
      <c r="AZ165" s="541">
        <f t="shared" si="91"/>
        <v>3.6825060859390111</v>
      </c>
      <c r="BA165" s="526" t="s">
        <v>82</v>
      </c>
      <c r="BB165" s="345" t="s">
        <v>192</v>
      </c>
      <c r="BC165" s="291"/>
      <c r="BD165" s="291" t="s">
        <v>2343</v>
      </c>
      <c r="BE165" s="291" t="s">
        <v>2331</v>
      </c>
      <c r="BI165" s="309" t="s">
        <v>2232</v>
      </c>
      <c r="BJ165" s="309" t="s">
        <v>1170</v>
      </c>
      <c r="BK165" s="293" t="s">
        <v>1735</v>
      </c>
      <c r="BL165" s="291"/>
      <c r="BM165" s="291"/>
      <c r="BN165" s="293" t="s">
        <v>1737</v>
      </c>
      <c r="BO165" s="291" t="s">
        <v>1682</v>
      </c>
      <c r="BP165" s="181" t="s">
        <v>51</v>
      </c>
      <c r="BQ165" s="291" t="s">
        <v>627</v>
      </c>
      <c r="BR165" s="181">
        <v>-0.18783515835729775</v>
      </c>
      <c r="BS165" s="294" t="s">
        <v>21</v>
      </c>
      <c r="BT165" s="291" t="s">
        <v>1220</v>
      </c>
      <c r="BU165" s="181">
        <v>1.1238354266415611</v>
      </c>
      <c r="BW165" s="310" t="s">
        <v>26</v>
      </c>
      <c r="BX165" s="291" t="s">
        <v>67</v>
      </c>
      <c r="BY165" s="311"/>
      <c r="BZ165" s="181">
        <v>1.1238354266415611</v>
      </c>
      <c r="CA165" s="291" t="s">
        <v>57</v>
      </c>
      <c r="CB165" s="291" t="s">
        <v>571</v>
      </c>
      <c r="CC165" s="294">
        <v>5</v>
      </c>
      <c r="CD165" s="294">
        <v>5</v>
      </c>
      <c r="CF165" s="299" t="s">
        <v>1584</v>
      </c>
      <c r="CG165" s="181">
        <v>0</v>
      </c>
      <c r="CH165" s="294" t="s">
        <v>21</v>
      </c>
      <c r="CI165" s="181">
        <v>0</v>
      </c>
      <c r="CL165" s="181">
        <v>0</v>
      </c>
      <c r="CM165" s="294">
        <v>5</v>
      </c>
      <c r="CN165" s="294">
        <v>5</v>
      </c>
      <c r="CP165" s="181">
        <f t="shared" si="66"/>
        <v>-0.23636826366402852</v>
      </c>
      <c r="CQ165" s="181">
        <f t="shared" si="67"/>
        <v>0.90322580645161288</v>
      </c>
      <c r="CR165" s="181">
        <f t="shared" si="92"/>
        <v>-0.21349391556750963</v>
      </c>
      <c r="CS165" s="181">
        <f t="shared" si="68"/>
        <v>0.40227898259921735</v>
      </c>
      <c r="CT165" s="291">
        <v>0</v>
      </c>
      <c r="CU165" s="291">
        <v>1</v>
      </c>
      <c r="CV165" s="291" t="s">
        <v>1782</v>
      </c>
      <c r="CW165" s="291">
        <v>0</v>
      </c>
      <c r="CX165" s="294">
        <v>0</v>
      </c>
      <c r="CY165" s="318">
        <v>1</v>
      </c>
      <c r="CZ165" s="318">
        <v>0</v>
      </c>
      <c r="DA165" s="318">
        <v>0</v>
      </c>
      <c r="DB165" s="318">
        <v>0</v>
      </c>
      <c r="DC165" s="318">
        <v>0</v>
      </c>
      <c r="DD165" s="291">
        <v>0</v>
      </c>
      <c r="DE165" s="292">
        <v>0</v>
      </c>
      <c r="DF165" s="292">
        <v>0</v>
      </c>
      <c r="DG165" s="292">
        <v>0</v>
      </c>
      <c r="DH165" s="292">
        <v>0</v>
      </c>
      <c r="DI165" s="292">
        <v>0</v>
      </c>
      <c r="DJ165" s="292">
        <v>0</v>
      </c>
      <c r="DK165" s="292">
        <v>0</v>
      </c>
      <c r="DL165" s="292">
        <v>0</v>
      </c>
      <c r="DM165" s="292">
        <v>0</v>
      </c>
      <c r="DN165" s="292">
        <v>0</v>
      </c>
      <c r="DO165" s="291">
        <v>0</v>
      </c>
      <c r="DP165" s="291">
        <v>0</v>
      </c>
      <c r="DQ165" s="291">
        <v>0</v>
      </c>
      <c r="DR165" s="291">
        <v>0</v>
      </c>
      <c r="DS165" s="291">
        <v>0</v>
      </c>
      <c r="DT165" s="291">
        <v>0</v>
      </c>
      <c r="DU165" s="291">
        <v>0</v>
      </c>
      <c r="DV165" s="291">
        <v>0</v>
      </c>
      <c r="DW165" s="291">
        <v>0</v>
      </c>
      <c r="DX165" s="291">
        <v>0</v>
      </c>
      <c r="DY165" s="291">
        <v>0</v>
      </c>
      <c r="DZ165" s="291">
        <v>0</v>
      </c>
      <c r="EA165" s="291">
        <v>0</v>
      </c>
      <c r="EB165" s="292">
        <v>1</v>
      </c>
      <c r="EC165" s="291">
        <v>0</v>
      </c>
      <c r="ED165" s="291">
        <v>0</v>
      </c>
      <c r="EE165" s="291">
        <v>0</v>
      </c>
      <c r="EF165" s="291">
        <v>0</v>
      </c>
      <c r="EG165" s="291">
        <v>0</v>
      </c>
      <c r="EH165" s="291">
        <v>0</v>
      </c>
      <c r="EI165" s="291">
        <v>0</v>
      </c>
      <c r="EJ165" s="291">
        <v>0</v>
      </c>
      <c r="EK165" s="291">
        <v>0</v>
      </c>
      <c r="EL165" s="291">
        <v>0</v>
      </c>
      <c r="EM165" s="291">
        <v>2</v>
      </c>
      <c r="EN165" s="291">
        <v>0</v>
      </c>
      <c r="EO165" s="291">
        <v>2</v>
      </c>
      <c r="EP165" s="291">
        <v>3</v>
      </c>
      <c r="EQ165" s="291">
        <v>4</v>
      </c>
    </row>
    <row r="166" spans="1:147" s="181" customFormat="1" ht="15" customHeight="1" x14ac:dyDescent="0.25">
      <c r="A166" s="501" t="s">
        <v>2533</v>
      </c>
      <c r="B166" s="294">
        <v>3</v>
      </c>
      <c r="C166" s="295" t="s">
        <v>188</v>
      </c>
      <c r="D166" s="296">
        <v>2001</v>
      </c>
      <c r="E166" s="330" t="s">
        <v>189</v>
      </c>
      <c r="F166" s="344" t="s">
        <v>190</v>
      </c>
      <c r="G166" s="296">
        <v>179</v>
      </c>
      <c r="H166" s="291"/>
      <c r="I166" s="295" t="s">
        <v>50</v>
      </c>
      <c r="J166" s="291">
        <v>0</v>
      </c>
      <c r="K166" s="294" t="s">
        <v>3</v>
      </c>
      <c r="L166" s="296" t="s">
        <v>89</v>
      </c>
      <c r="M166" s="317" t="s">
        <v>1834</v>
      </c>
      <c r="N166" s="317">
        <v>7.5</v>
      </c>
      <c r="O166" s="291">
        <f t="shared" si="88"/>
        <v>0.87506126339170009</v>
      </c>
      <c r="P166" s="291" t="s">
        <v>1977</v>
      </c>
      <c r="R166" s="294">
        <v>1</v>
      </c>
      <c r="S166" s="291">
        <v>4</v>
      </c>
      <c r="T166" s="294">
        <v>1</v>
      </c>
      <c r="U166" s="294" t="s">
        <v>2340</v>
      </c>
      <c r="V166" s="292" t="s">
        <v>1955</v>
      </c>
      <c r="W166" s="292"/>
      <c r="X166" s="291" t="s">
        <v>1982</v>
      </c>
      <c r="Z166" s="312" t="s">
        <v>153</v>
      </c>
      <c r="AA166" s="291" t="s">
        <v>571</v>
      </c>
      <c r="AB166" s="294" t="s">
        <v>1172</v>
      </c>
      <c r="AC166" s="291" t="s">
        <v>1173</v>
      </c>
      <c r="AD166" s="291">
        <v>0</v>
      </c>
      <c r="AE166" s="331" t="s">
        <v>1023</v>
      </c>
      <c r="AF166" s="291">
        <v>90</v>
      </c>
      <c r="AG166" s="291">
        <f t="shared" si="75"/>
        <v>1.954242509439325</v>
      </c>
      <c r="AH166" s="291">
        <f t="shared" si="93"/>
        <v>1692</v>
      </c>
      <c r="AI166" s="312">
        <f t="shared" si="76"/>
        <v>3.2284003587030048</v>
      </c>
      <c r="AJ166" s="291">
        <f t="shared" si="85"/>
        <v>675</v>
      </c>
      <c r="AK166" s="291">
        <f t="shared" si="94"/>
        <v>2.8293037728310249</v>
      </c>
      <c r="AL166" s="312">
        <f t="shared" si="87"/>
        <v>12690</v>
      </c>
      <c r="AM166" s="312">
        <f t="shared" si="80"/>
        <v>4.1034616220947049</v>
      </c>
      <c r="AN166" s="293" t="s">
        <v>1174</v>
      </c>
      <c r="AO166" s="343" t="s">
        <v>470</v>
      </c>
      <c r="AP166" s="181" t="s">
        <v>1167</v>
      </c>
      <c r="AQ166" s="343" t="s">
        <v>147</v>
      </c>
      <c r="AR166" s="327" t="s">
        <v>191</v>
      </c>
      <c r="AS166" s="327"/>
      <c r="AT166" s="317" t="s">
        <v>2426</v>
      </c>
      <c r="AU166" s="305">
        <v>-43.7</v>
      </c>
      <c r="AV166" s="304">
        <v>169.5</v>
      </c>
      <c r="AW166" s="291"/>
      <c r="AX166" s="306">
        <v>10.808333333333335</v>
      </c>
      <c r="AY166" s="307">
        <v>4814</v>
      </c>
      <c r="AZ166" s="541">
        <f t="shared" si="91"/>
        <v>3.6825060859390111</v>
      </c>
      <c r="BA166" s="526" t="s">
        <v>82</v>
      </c>
      <c r="BB166" s="345" t="s">
        <v>192</v>
      </c>
      <c r="BC166" s="291"/>
      <c r="BD166" s="291" t="s">
        <v>2343</v>
      </c>
      <c r="BE166" s="291" t="s">
        <v>2331</v>
      </c>
      <c r="BI166" s="309" t="s">
        <v>2232</v>
      </c>
      <c r="BJ166" s="309" t="s">
        <v>1170</v>
      </c>
      <c r="BK166" s="293" t="s">
        <v>1736</v>
      </c>
      <c r="BL166" s="291"/>
      <c r="BM166" s="291"/>
      <c r="BN166" s="293" t="s">
        <v>1737</v>
      </c>
      <c r="BO166" s="291" t="s">
        <v>1682</v>
      </c>
      <c r="BP166" s="181" t="s">
        <v>51</v>
      </c>
      <c r="BQ166" s="291" t="s">
        <v>1022</v>
      </c>
      <c r="BR166" s="181">
        <v>0.90296945701357068</v>
      </c>
      <c r="BS166" s="294" t="s">
        <v>21</v>
      </c>
      <c r="BT166" s="291" t="s">
        <v>1220</v>
      </c>
      <c r="BU166" s="181">
        <v>1.3010472031080256</v>
      </c>
      <c r="BW166" s="310" t="s">
        <v>26</v>
      </c>
      <c r="BX166" s="291" t="s">
        <v>67</v>
      </c>
      <c r="BY166" s="311"/>
      <c r="BZ166" s="181">
        <v>1.3010472031080256</v>
      </c>
      <c r="CA166" s="291" t="s">
        <v>57</v>
      </c>
      <c r="CB166" s="291" t="s">
        <v>571</v>
      </c>
      <c r="CC166" s="294">
        <v>4</v>
      </c>
      <c r="CD166" s="294">
        <v>4</v>
      </c>
      <c r="CF166" s="299" t="s">
        <v>1584</v>
      </c>
      <c r="CG166" s="181">
        <v>0</v>
      </c>
      <c r="CH166" s="294" t="s">
        <v>21</v>
      </c>
      <c r="CI166" s="181">
        <v>0</v>
      </c>
      <c r="CL166" s="181">
        <v>0</v>
      </c>
      <c r="CM166" s="294">
        <v>4</v>
      </c>
      <c r="CN166" s="294">
        <v>4</v>
      </c>
      <c r="CP166" s="181">
        <f t="shared" si="66"/>
        <v>0.9815106242622873</v>
      </c>
      <c r="CQ166" s="181">
        <f t="shared" si="67"/>
        <v>0.86956521739130432</v>
      </c>
      <c r="CR166" s="181">
        <f t="shared" si="92"/>
        <v>0.85348749935851065</v>
      </c>
      <c r="CS166" s="181">
        <f t="shared" si="68"/>
        <v>0.54552755697257771</v>
      </c>
      <c r="CT166" s="291">
        <v>0</v>
      </c>
      <c r="CU166" s="291">
        <v>1</v>
      </c>
      <c r="CV166" s="291" t="s">
        <v>1782</v>
      </c>
      <c r="CW166" s="291">
        <v>0</v>
      </c>
      <c r="CX166" s="294">
        <v>0</v>
      </c>
      <c r="CY166" s="318">
        <v>1</v>
      </c>
      <c r="CZ166" s="318">
        <v>0</v>
      </c>
      <c r="DA166" s="318">
        <v>0</v>
      </c>
      <c r="DB166" s="318">
        <v>0</v>
      </c>
      <c r="DC166" s="318">
        <v>0</v>
      </c>
      <c r="DD166" s="291">
        <v>0</v>
      </c>
      <c r="DE166" s="292">
        <v>0</v>
      </c>
      <c r="DF166" s="292">
        <v>0</v>
      </c>
      <c r="DG166" s="292">
        <v>0</v>
      </c>
      <c r="DH166" s="292">
        <v>0</v>
      </c>
      <c r="DI166" s="292">
        <v>0</v>
      </c>
      <c r="DJ166" s="292">
        <v>0</v>
      </c>
      <c r="DK166" s="292">
        <v>0</v>
      </c>
      <c r="DL166" s="292">
        <v>0</v>
      </c>
      <c r="DM166" s="292">
        <v>0</v>
      </c>
      <c r="DN166" s="292">
        <v>0</v>
      </c>
      <c r="DO166" s="291">
        <v>0</v>
      </c>
      <c r="DP166" s="291">
        <v>0</v>
      </c>
      <c r="DQ166" s="291">
        <v>0</v>
      </c>
      <c r="DR166" s="291">
        <v>0</v>
      </c>
      <c r="DS166" s="291">
        <v>0</v>
      </c>
      <c r="DT166" s="291">
        <v>0</v>
      </c>
      <c r="DU166" s="291">
        <v>0</v>
      </c>
      <c r="DV166" s="291">
        <v>0</v>
      </c>
      <c r="DW166" s="291">
        <v>0</v>
      </c>
      <c r="DX166" s="291">
        <v>0</v>
      </c>
      <c r="DY166" s="291">
        <v>0</v>
      </c>
      <c r="DZ166" s="291">
        <v>0</v>
      </c>
      <c r="EA166" s="291">
        <v>0</v>
      </c>
      <c r="EB166" s="291">
        <v>0</v>
      </c>
      <c r="EC166" s="291">
        <v>1</v>
      </c>
      <c r="ED166" s="291">
        <v>0</v>
      </c>
      <c r="EE166" s="291">
        <v>0</v>
      </c>
      <c r="EF166" s="291">
        <v>0</v>
      </c>
      <c r="EG166" s="291">
        <v>0</v>
      </c>
      <c r="EH166" s="291">
        <v>0</v>
      </c>
      <c r="EI166" s="291">
        <v>0</v>
      </c>
      <c r="EJ166" s="291">
        <v>0</v>
      </c>
      <c r="EK166" s="291">
        <v>0</v>
      </c>
      <c r="EL166" s="291">
        <v>0</v>
      </c>
      <c r="EM166" s="291">
        <v>2</v>
      </c>
      <c r="EN166" s="291">
        <v>0</v>
      </c>
      <c r="EO166" s="291">
        <v>2</v>
      </c>
      <c r="EP166" s="291">
        <v>3</v>
      </c>
      <c r="EQ166" s="291">
        <v>4</v>
      </c>
    </row>
    <row r="167" spans="1:147" s="181" customFormat="1" ht="15" customHeight="1" x14ac:dyDescent="0.25">
      <c r="A167" s="501" t="s">
        <v>2533</v>
      </c>
      <c r="B167" s="294">
        <v>4</v>
      </c>
      <c r="C167" s="295" t="s">
        <v>188</v>
      </c>
      <c r="D167" s="296">
        <v>2001</v>
      </c>
      <c r="E167" s="330" t="s">
        <v>189</v>
      </c>
      <c r="F167" s="344" t="s">
        <v>190</v>
      </c>
      <c r="G167" s="296">
        <v>179</v>
      </c>
      <c r="H167" s="291"/>
      <c r="I167" s="295" t="s">
        <v>50</v>
      </c>
      <c r="J167" s="291">
        <v>0</v>
      </c>
      <c r="K167" s="294" t="s">
        <v>3</v>
      </c>
      <c r="L167" s="296" t="s">
        <v>89</v>
      </c>
      <c r="M167" s="317" t="s">
        <v>1834</v>
      </c>
      <c r="N167" s="317">
        <v>7.5</v>
      </c>
      <c r="O167" s="291">
        <f t="shared" si="88"/>
        <v>0.87506126339170009</v>
      </c>
      <c r="P167" s="291" t="s">
        <v>1977</v>
      </c>
      <c r="R167" s="294">
        <v>1</v>
      </c>
      <c r="S167" s="294">
        <v>5</v>
      </c>
      <c r="T167" s="294">
        <v>1</v>
      </c>
      <c r="U167" s="294" t="s">
        <v>2340</v>
      </c>
      <c r="V167" s="292" t="s">
        <v>1955</v>
      </c>
      <c r="W167" s="292">
        <v>2</v>
      </c>
      <c r="X167" s="291" t="s">
        <v>1982</v>
      </c>
      <c r="Z167" s="312" t="s">
        <v>153</v>
      </c>
      <c r="AA167" s="291" t="s">
        <v>571</v>
      </c>
      <c r="AB167" s="294" t="s">
        <v>1172</v>
      </c>
      <c r="AC167" s="291" t="s">
        <v>1173</v>
      </c>
      <c r="AD167" s="291">
        <v>0</v>
      </c>
      <c r="AE167" s="331" t="s">
        <v>1023</v>
      </c>
      <c r="AF167" s="291">
        <v>90</v>
      </c>
      <c r="AG167" s="291">
        <f t="shared" si="75"/>
        <v>1.954242509439325</v>
      </c>
      <c r="AH167" s="291">
        <f t="shared" si="93"/>
        <v>1692</v>
      </c>
      <c r="AI167" s="312">
        <f t="shared" si="76"/>
        <v>3.2284003587030048</v>
      </c>
      <c r="AJ167" s="291">
        <f t="shared" si="85"/>
        <v>675</v>
      </c>
      <c r="AK167" s="291">
        <f t="shared" si="94"/>
        <v>2.8293037728310249</v>
      </c>
      <c r="AL167" s="312">
        <f t="shared" si="87"/>
        <v>12690</v>
      </c>
      <c r="AM167" s="312">
        <f t="shared" si="80"/>
        <v>4.1034616220947049</v>
      </c>
      <c r="AN167" s="293" t="s">
        <v>1174</v>
      </c>
      <c r="AO167" s="343" t="s">
        <v>470</v>
      </c>
      <c r="AP167" s="181" t="s">
        <v>1167</v>
      </c>
      <c r="AQ167" s="343" t="s">
        <v>147</v>
      </c>
      <c r="AR167" s="327" t="s">
        <v>191</v>
      </c>
      <c r="AS167" s="327"/>
      <c r="AT167" s="317" t="s">
        <v>2426</v>
      </c>
      <c r="AU167" s="305">
        <v>-43.7</v>
      </c>
      <c r="AV167" s="304">
        <v>169.5</v>
      </c>
      <c r="AW167" s="291"/>
      <c r="AX167" s="306">
        <v>10.808333333333335</v>
      </c>
      <c r="AY167" s="307">
        <v>4814</v>
      </c>
      <c r="AZ167" s="541">
        <f t="shared" si="91"/>
        <v>3.6825060859390111</v>
      </c>
      <c r="BA167" s="526" t="s">
        <v>82</v>
      </c>
      <c r="BB167" s="345" t="s">
        <v>192</v>
      </c>
      <c r="BC167" s="291"/>
      <c r="BD167" s="291" t="s">
        <v>2343</v>
      </c>
      <c r="BE167" s="291" t="s">
        <v>2331</v>
      </c>
      <c r="BI167" s="309" t="s">
        <v>2232</v>
      </c>
      <c r="BJ167" s="309" t="s">
        <v>1741</v>
      </c>
      <c r="BK167" s="293" t="s">
        <v>1715</v>
      </c>
      <c r="BL167" s="291"/>
      <c r="BM167" s="291"/>
      <c r="BN167" s="293" t="s">
        <v>1737</v>
      </c>
      <c r="BO167" s="291" t="s">
        <v>1682</v>
      </c>
      <c r="BP167" s="181" t="s">
        <v>51</v>
      </c>
      <c r="BQ167" s="291" t="s">
        <v>1740</v>
      </c>
      <c r="BR167" s="181">
        <v>-5.6689342403628371E-2</v>
      </c>
      <c r="BS167" s="294" t="s">
        <v>21</v>
      </c>
      <c r="BT167" s="291" t="s">
        <v>9</v>
      </c>
      <c r="BU167" s="181">
        <v>7.7566061516277713</v>
      </c>
      <c r="BW167" s="310" t="s">
        <v>26</v>
      </c>
      <c r="BX167" s="291" t="s">
        <v>67</v>
      </c>
      <c r="BY167" s="311"/>
      <c r="BZ167" s="181">
        <v>7.7566061516277713</v>
      </c>
      <c r="CA167" s="291" t="s">
        <v>57</v>
      </c>
      <c r="CB167" s="291" t="s">
        <v>571</v>
      </c>
      <c r="CC167" s="294">
        <v>5</v>
      </c>
      <c r="CD167" s="294">
        <v>5</v>
      </c>
      <c r="CF167" s="299" t="s">
        <v>1584</v>
      </c>
      <c r="CG167" s="181">
        <v>0</v>
      </c>
      <c r="CH167" s="294" t="s">
        <v>21</v>
      </c>
      <c r="CI167" s="181">
        <v>0</v>
      </c>
      <c r="CL167" s="181">
        <v>0</v>
      </c>
      <c r="CM167" s="294">
        <v>5</v>
      </c>
      <c r="CN167" s="294">
        <v>5</v>
      </c>
      <c r="CP167" s="181">
        <f t="shared" si="66"/>
        <v>-1.0335813795624919E-2</v>
      </c>
      <c r="CQ167" s="181">
        <f t="shared" si="67"/>
        <v>0.90322580645161288</v>
      </c>
      <c r="CR167" s="181">
        <f t="shared" si="92"/>
        <v>-9.3355737508870242E-3</v>
      </c>
      <c r="CS167" s="181">
        <f t="shared" si="68"/>
        <v>0.40000435764686293</v>
      </c>
      <c r="CT167" s="291">
        <v>0</v>
      </c>
      <c r="CU167" s="291">
        <v>1</v>
      </c>
      <c r="CV167" s="291" t="s">
        <v>1782</v>
      </c>
      <c r="CW167" s="291">
        <v>0</v>
      </c>
      <c r="CX167" s="294">
        <v>0</v>
      </c>
      <c r="CY167" s="318">
        <v>0</v>
      </c>
      <c r="CZ167" s="318">
        <v>2</v>
      </c>
      <c r="DA167" s="318">
        <v>0</v>
      </c>
      <c r="DB167" s="318">
        <v>0</v>
      </c>
      <c r="DC167" s="318">
        <v>0</v>
      </c>
      <c r="DD167" s="292">
        <v>1</v>
      </c>
      <c r="DE167" s="292">
        <v>0</v>
      </c>
      <c r="DF167" s="292">
        <v>0</v>
      </c>
      <c r="DG167" s="292">
        <v>0</v>
      </c>
      <c r="DH167" s="292">
        <v>0</v>
      </c>
      <c r="DI167" s="292">
        <v>0</v>
      </c>
      <c r="DJ167" s="292">
        <v>0</v>
      </c>
      <c r="DK167" s="292">
        <v>0</v>
      </c>
      <c r="DL167" s="292">
        <v>0</v>
      </c>
      <c r="DM167" s="292">
        <v>0</v>
      </c>
      <c r="DN167" s="292">
        <v>0</v>
      </c>
      <c r="DO167" s="291">
        <v>0</v>
      </c>
      <c r="DP167" s="291">
        <v>0</v>
      </c>
      <c r="DQ167" s="291">
        <v>0</v>
      </c>
      <c r="DR167" s="291">
        <v>0</v>
      </c>
      <c r="DS167" s="291">
        <v>0</v>
      </c>
      <c r="DT167" s="291">
        <v>0</v>
      </c>
      <c r="DU167" s="291">
        <v>0</v>
      </c>
      <c r="DV167" s="291">
        <v>0</v>
      </c>
      <c r="DW167" s="291">
        <v>0</v>
      </c>
      <c r="DX167" s="291">
        <v>0</v>
      </c>
      <c r="DY167" s="291">
        <v>0</v>
      </c>
      <c r="DZ167" s="291">
        <v>0</v>
      </c>
      <c r="EA167" s="291">
        <v>0</v>
      </c>
      <c r="EB167" s="291">
        <v>0</v>
      </c>
      <c r="EC167" s="291">
        <v>0</v>
      </c>
      <c r="ED167" s="291">
        <v>0</v>
      </c>
      <c r="EE167" s="291">
        <v>0</v>
      </c>
      <c r="EF167" s="291">
        <v>0</v>
      </c>
      <c r="EG167" s="291">
        <v>0</v>
      </c>
      <c r="EH167" s="291">
        <v>0</v>
      </c>
      <c r="EI167" s="291">
        <v>0</v>
      </c>
      <c r="EJ167" s="291">
        <v>0</v>
      </c>
      <c r="EK167" s="291">
        <v>0</v>
      </c>
      <c r="EL167" s="291">
        <v>0</v>
      </c>
      <c r="EM167" s="291">
        <v>2</v>
      </c>
      <c r="EN167" s="291">
        <v>0</v>
      </c>
      <c r="EO167" s="291">
        <v>2</v>
      </c>
      <c r="EP167" s="291">
        <v>3</v>
      </c>
      <c r="EQ167" s="291">
        <v>4</v>
      </c>
    </row>
    <row r="168" spans="1:147" s="181" customFormat="1" ht="15" customHeight="1" x14ac:dyDescent="0.25">
      <c r="A168" s="501" t="s">
        <v>2533</v>
      </c>
      <c r="B168" s="294">
        <v>5</v>
      </c>
      <c r="C168" s="295" t="s">
        <v>188</v>
      </c>
      <c r="D168" s="296">
        <v>2001</v>
      </c>
      <c r="E168" s="330" t="s">
        <v>189</v>
      </c>
      <c r="F168" s="344" t="s">
        <v>190</v>
      </c>
      <c r="G168" s="296">
        <v>179</v>
      </c>
      <c r="H168" s="291"/>
      <c r="I168" s="295" t="s">
        <v>50</v>
      </c>
      <c r="J168" s="291">
        <v>0</v>
      </c>
      <c r="K168" s="294" t="s">
        <v>3</v>
      </c>
      <c r="L168" s="296" t="s">
        <v>89</v>
      </c>
      <c r="M168" s="317" t="s">
        <v>1834</v>
      </c>
      <c r="N168" s="317">
        <v>7.5</v>
      </c>
      <c r="O168" s="291">
        <f t="shared" si="88"/>
        <v>0.87506126339170009</v>
      </c>
      <c r="P168" s="291" t="s">
        <v>1977</v>
      </c>
      <c r="R168" s="294">
        <v>1</v>
      </c>
      <c r="S168" s="294">
        <v>5</v>
      </c>
      <c r="T168" s="294">
        <v>1</v>
      </c>
      <c r="U168" s="294" t="s">
        <v>2340</v>
      </c>
      <c r="V168" s="292" t="s">
        <v>1955</v>
      </c>
      <c r="W168" s="292"/>
      <c r="X168" s="291" t="s">
        <v>1982</v>
      </c>
      <c r="Z168" s="312" t="s">
        <v>153</v>
      </c>
      <c r="AA168" s="291" t="s">
        <v>571</v>
      </c>
      <c r="AB168" s="294" t="s">
        <v>1172</v>
      </c>
      <c r="AC168" s="291" t="s">
        <v>1173</v>
      </c>
      <c r="AD168" s="291">
        <v>0</v>
      </c>
      <c r="AE168" s="331" t="s">
        <v>1023</v>
      </c>
      <c r="AF168" s="291">
        <v>90</v>
      </c>
      <c r="AG168" s="291">
        <f t="shared" si="75"/>
        <v>1.954242509439325</v>
      </c>
      <c r="AH168" s="291">
        <f t="shared" si="93"/>
        <v>1692</v>
      </c>
      <c r="AI168" s="312">
        <f t="shared" si="76"/>
        <v>3.2284003587030048</v>
      </c>
      <c r="AJ168" s="291">
        <f t="shared" si="85"/>
        <v>675</v>
      </c>
      <c r="AK168" s="291">
        <f t="shared" si="94"/>
        <v>2.8293037728310249</v>
      </c>
      <c r="AL168" s="312">
        <f t="shared" si="87"/>
        <v>12690</v>
      </c>
      <c r="AM168" s="312">
        <f t="shared" si="80"/>
        <v>4.1034616220947049</v>
      </c>
      <c r="AN168" s="293" t="s">
        <v>1174</v>
      </c>
      <c r="AO168" s="343" t="s">
        <v>470</v>
      </c>
      <c r="AP168" s="181" t="s">
        <v>1167</v>
      </c>
      <c r="AQ168" s="343" t="s">
        <v>147</v>
      </c>
      <c r="AR168" s="327" t="s">
        <v>191</v>
      </c>
      <c r="AS168" s="327"/>
      <c r="AT168" s="317" t="s">
        <v>2426</v>
      </c>
      <c r="AU168" s="305">
        <v>-43.7</v>
      </c>
      <c r="AV168" s="304">
        <v>169.5</v>
      </c>
      <c r="AW168" s="291"/>
      <c r="AX168" s="306">
        <v>10.808333333333335</v>
      </c>
      <c r="AY168" s="307">
        <v>4814</v>
      </c>
      <c r="AZ168" s="541">
        <f t="shared" si="91"/>
        <v>3.6825060859390111</v>
      </c>
      <c r="BA168" s="526" t="s">
        <v>82</v>
      </c>
      <c r="BB168" s="345" t="s">
        <v>192</v>
      </c>
      <c r="BC168" s="291"/>
      <c r="BD168" s="291" t="s">
        <v>2343</v>
      </c>
      <c r="BE168" s="291" t="s">
        <v>2331</v>
      </c>
      <c r="BI168" s="309" t="s">
        <v>2232</v>
      </c>
      <c r="BJ168" s="309" t="s">
        <v>1741</v>
      </c>
      <c r="BK168" s="293" t="s">
        <v>1001</v>
      </c>
      <c r="BL168" s="291"/>
      <c r="BM168" s="291"/>
      <c r="BN168" s="293" t="s">
        <v>1737</v>
      </c>
      <c r="BO168" s="291" t="s">
        <v>1682</v>
      </c>
      <c r="BP168" s="181" t="s">
        <v>51</v>
      </c>
      <c r="BQ168" s="291" t="s">
        <v>1740</v>
      </c>
      <c r="BR168" s="181">
        <v>-0.74940188581885336</v>
      </c>
      <c r="BS168" s="294" t="s">
        <v>21</v>
      </c>
      <c r="BT168" s="291" t="s">
        <v>9</v>
      </c>
      <c r="BU168" s="181">
        <v>5.6559941640216049</v>
      </c>
      <c r="BW168" s="310" t="s">
        <v>26</v>
      </c>
      <c r="BX168" s="291" t="s">
        <v>67</v>
      </c>
      <c r="BY168" s="311"/>
      <c r="BZ168" s="181">
        <v>5.6559941640216049</v>
      </c>
      <c r="CA168" s="291" t="s">
        <v>57</v>
      </c>
      <c r="CB168" s="291" t="s">
        <v>571</v>
      </c>
      <c r="CC168" s="294">
        <v>5</v>
      </c>
      <c r="CD168" s="294">
        <v>5</v>
      </c>
      <c r="CF168" s="299" t="s">
        <v>1584</v>
      </c>
      <c r="CG168" s="181">
        <v>0</v>
      </c>
      <c r="CH168" s="294" t="s">
        <v>21</v>
      </c>
      <c r="CI168" s="181">
        <v>0</v>
      </c>
      <c r="CL168" s="181">
        <v>0</v>
      </c>
      <c r="CM168" s="294">
        <v>5</v>
      </c>
      <c r="CN168" s="294">
        <v>5</v>
      </c>
      <c r="CP168" s="181">
        <f t="shared" si="66"/>
        <v>-0.18737896112669108</v>
      </c>
      <c r="CQ168" s="181">
        <f t="shared" si="67"/>
        <v>0.90322580645161288</v>
      </c>
      <c r="CR168" s="181">
        <f t="shared" si="92"/>
        <v>-0.16924551327572099</v>
      </c>
      <c r="CS168" s="181">
        <f t="shared" si="68"/>
        <v>0.40143220218819814</v>
      </c>
      <c r="CT168" s="291">
        <v>0</v>
      </c>
      <c r="CU168" s="291">
        <v>1</v>
      </c>
      <c r="CV168" s="291" t="s">
        <v>1782</v>
      </c>
      <c r="CW168" s="291">
        <v>0</v>
      </c>
      <c r="CX168" s="294">
        <v>0</v>
      </c>
      <c r="CY168" s="318">
        <v>0</v>
      </c>
      <c r="CZ168" s="318">
        <v>2</v>
      </c>
      <c r="DA168" s="318">
        <v>0</v>
      </c>
      <c r="DB168" s="318">
        <v>0</v>
      </c>
      <c r="DC168" s="318">
        <v>0</v>
      </c>
      <c r="DD168" s="291">
        <v>0</v>
      </c>
      <c r="DE168" s="292">
        <v>0</v>
      </c>
      <c r="DF168" s="292">
        <v>0</v>
      </c>
      <c r="DG168" s="292">
        <v>0</v>
      </c>
      <c r="DH168" s="292">
        <v>0</v>
      </c>
      <c r="DI168" s="292">
        <v>0</v>
      </c>
      <c r="DJ168" s="292">
        <v>0</v>
      </c>
      <c r="DK168" s="292">
        <v>1</v>
      </c>
      <c r="DL168" s="292">
        <v>0</v>
      </c>
      <c r="DM168" s="292">
        <v>0</v>
      </c>
      <c r="DN168" s="292">
        <v>0</v>
      </c>
      <c r="DO168" s="291">
        <v>0</v>
      </c>
      <c r="DP168" s="291">
        <v>0</v>
      </c>
      <c r="DQ168" s="291">
        <v>0</v>
      </c>
      <c r="DR168" s="291">
        <v>0</v>
      </c>
      <c r="DS168" s="291">
        <v>0</v>
      </c>
      <c r="DT168" s="291">
        <v>0</v>
      </c>
      <c r="DU168" s="291">
        <v>0</v>
      </c>
      <c r="DV168" s="291">
        <v>0</v>
      </c>
      <c r="DW168" s="291">
        <v>0</v>
      </c>
      <c r="DX168" s="291">
        <v>0</v>
      </c>
      <c r="DY168" s="291">
        <v>0</v>
      </c>
      <c r="DZ168" s="291">
        <v>0</v>
      </c>
      <c r="EA168" s="291">
        <v>0</v>
      </c>
      <c r="EB168" s="291">
        <v>0</v>
      </c>
      <c r="EC168" s="291">
        <v>0</v>
      </c>
      <c r="ED168" s="291">
        <v>0</v>
      </c>
      <c r="EE168" s="291">
        <v>0</v>
      </c>
      <c r="EF168" s="291">
        <v>0</v>
      </c>
      <c r="EG168" s="291">
        <v>0</v>
      </c>
      <c r="EH168" s="291">
        <v>0</v>
      </c>
      <c r="EI168" s="291">
        <v>0</v>
      </c>
      <c r="EJ168" s="291">
        <v>0</v>
      </c>
      <c r="EK168" s="291">
        <v>0</v>
      </c>
      <c r="EL168" s="291">
        <v>0</v>
      </c>
      <c r="EM168" s="291">
        <v>2</v>
      </c>
      <c r="EN168" s="291">
        <v>0</v>
      </c>
      <c r="EO168" s="291">
        <v>2</v>
      </c>
      <c r="EP168" s="291">
        <v>3</v>
      </c>
      <c r="EQ168" s="291">
        <v>4</v>
      </c>
    </row>
    <row r="169" spans="1:147" s="181" customFormat="1" ht="15" customHeight="1" x14ac:dyDescent="0.25">
      <c r="A169" s="501" t="s">
        <v>2533</v>
      </c>
      <c r="B169" s="294">
        <v>6</v>
      </c>
      <c r="C169" s="295" t="s">
        <v>188</v>
      </c>
      <c r="D169" s="296">
        <v>2001</v>
      </c>
      <c r="E169" s="330" t="s">
        <v>189</v>
      </c>
      <c r="F169" s="344" t="s">
        <v>190</v>
      </c>
      <c r="G169" s="296">
        <v>179</v>
      </c>
      <c r="H169" s="291"/>
      <c r="I169" s="295" t="s">
        <v>50</v>
      </c>
      <c r="J169" s="291">
        <v>0</v>
      </c>
      <c r="K169" s="294" t="s">
        <v>3</v>
      </c>
      <c r="L169" s="296" t="s">
        <v>89</v>
      </c>
      <c r="M169" s="317" t="s">
        <v>1834</v>
      </c>
      <c r="N169" s="317">
        <v>7.5</v>
      </c>
      <c r="O169" s="291">
        <f t="shared" si="88"/>
        <v>0.87506126339170009</v>
      </c>
      <c r="P169" s="291" t="s">
        <v>1977</v>
      </c>
      <c r="R169" s="294">
        <v>1</v>
      </c>
      <c r="S169" s="294">
        <v>5</v>
      </c>
      <c r="T169" s="294">
        <v>1</v>
      </c>
      <c r="U169" s="294" t="s">
        <v>2340</v>
      </c>
      <c r="V169" s="292" t="s">
        <v>1955</v>
      </c>
      <c r="W169" s="292"/>
      <c r="X169" s="291" t="s">
        <v>1983</v>
      </c>
      <c r="Z169" s="312" t="s">
        <v>153</v>
      </c>
      <c r="AA169" s="291" t="s">
        <v>571</v>
      </c>
      <c r="AB169" s="294" t="s">
        <v>1172</v>
      </c>
      <c r="AC169" s="291" t="s">
        <v>1173</v>
      </c>
      <c r="AD169" s="291">
        <v>0</v>
      </c>
      <c r="AE169" s="331" t="s">
        <v>1023</v>
      </c>
      <c r="AF169" s="291">
        <v>90</v>
      </c>
      <c r="AG169" s="291">
        <f t="shared" si="75"/>
        <v>1.954242509439325</v>
      </c>
      <c r="AH169" s="291">
        <f t="shared" si="93"/>
        <v>1692</v>
      </c>
      <c r="AI169" s="312">
        <f t="shared" si="76"/>
        <v>3.2284003587030048</v>
      </c>
      <c r="AJ169" s="291">
        <f t="shared" si="85"/>
        <v>675</v>
      </c>
      <c r="AK169" s="291">
        <f t="shared" si="94"/>
        <v>2.8293037728310249</v>
      </c>
      <c r="AL169" s="312">
        <f t="shared" si="87"/>
        <v>12690</v>
      </c>
      <c r="AM169" s="312">
        <f t="shared" si="80"/>
        <v>4.1034616220947049</v>
      </c>
      <c r="AN169" s="293" t="s">
        <v>1174</v>
      </c>
      <c r="AO169" s="343" t="s">
        <v>470</v>
      </c>
      <c r="AP169" s="181" t="s">
        <v>1167</v>
      </c>
      <c r="AQ169" s="343" t="s">
        <v>147</v>
      </c>
      <c r="AR169" s="327" t="s">
        <v>191</v>
      </c>
      <c r="AS169" s="327"/>
      <c r="AT169" s="317" t="s">
        <v>2426</v>
      </c>
      <c r="AU169" s="305">
        <v>-43.7</v>
      </c>
      <c r="AV169" s="304">
        <v>169.5</v>
      </c>
      <c r="AW169" s="291"/>
      <c r="AX169" s="306">
        <v>10.808333333333335</v>
      </c>
      <c r="AY169" s="307">
        <v>4814</v>
      </c>
      <c r="AZ169" s="541">
        <f t="shared" si="91"/>
        <v>3.6825060859390111</v>
      </c>
      <c r="BA169" s="526" t="s">
        <v>82</v>
      </c>
      <c r="BB169" s="345" t="s">
        <v>192</v>
      </c>
      <c r="BC169" s="291"/>
      <c r="BD169" s="291" t="s">
        <v>2343</v>
      </c>
      <c r="BE169" s="291" t="s">
        <v>2331</v>
      </c>
      <c r="BI169" s="309" t="s">
        <v>2232</v>
      </c>
      <c r="BJ169" s="309" t="s">
        <v>1169</v>
      </c>
      <c r="BK169" s="293" t="s">
        <v>170</v>
      </c>
      <c r="BL169" s="291"/>
      <c r="BM169" s="291"/>
      <c r="BN169" s="293" t="s">
        <v>1738</v>
      </c>
      <c r="BO169" s="291" t="s">
        <v>1682</v>
      </c>
      <c r="BP169" s="181" t="s">
        <v>51</v>
      </c>
      <c r="BQ169" s="291" t="s">
        <v>1740</v>
      </c>
      <c r="BR169" s="181">
        <v>3.450126178775399</v>
      </c>
      <c r="BS169" s="294" t="s">
        <v>21</v>
      </c>
      <c r="BT169" s="291" t="s">
        <v>1214</v>
      </c>
      <c r="BU169" s="181">
        <v>5.0675962051856835</v>
      </c>
      <c r="BW169" s="310" t="s">
        <v>26</v>
      </c>
      <c r="BX169" s="291" t="s">
        <v>67</v>
      </c>
      <c r="BY169" s="311"/>
      <c r="BZ169" s="181">
        <v>5.0675962051856835</v>
      </c>
      <c r="CA169" s="291" t="s">
        <v>57</v>
      </c>
      <c r="CB169" s="291" t="s">
        <v>571</v>
      </c>
      <c r="CC169" s="294">
        <v>5</v>
      </c>
      <c r="CD169" s="294">
        <v>5</v>
      </c>
      <c r="CF169" s="299" t="s">
        <v>1584</v>
      </c>
      <c r="CG169" s="181">
        <v>0</v>
      </c>
      <c r="CH169" s="294" t="s">
        <v>21</v>
      </c>
      <c r="CI169" s="181">
        <v>0</v>
      </c>
      <c r="CL169" s="181">
        <v>0</v>
      </c>
      <c r="CM169" s="294">
        <v>5</v>
      </c>
      <c r="CN169" s="294">
        <v>5</v>
      </c>
      <c r="CP169" s="181">
        <f t="shared" si="66"/>
        <v>0.9628263650781248</v>
      </c>
      <c r="CQ169" s="181">
        <f t="shared" si="67"/>
        <v>0.90322580645161288</v>
      </c>
      <c r="CR169" s="181">
        <f t="shared" si="92"/>
        <v>0.86964962007056434</v>
      </c>
      <c r="CS169" s="181">
        <f t="shared" si="68"/>
        <v>0.43781452308444385</v>
      </c>
      <c r="CT169" s="291">
        <v>0</v>
      </c>
      <c r="CU169" s="291">
        <v>1</v>
      </c>
      <c r="CV169" s="291" t="s">
        <v>1782</v>
      </c>
      <c r="CW169" s="291">
        <v>0</v>
      </c>
      <c r="CX169" s="294">
        <v>0</v>
      </c>
      <c r="CY169" s="318">
        <v>0</v>
      </c>
      <c r="CZ169" s="318">
        <v>3</v>
      </c>
      <c r="DA169" s="318">
        <v>0</v>
      </c>
      <c r="DB169" s="318">
        <v>0</v>
      </c>
      <c r="DC169" s="318">
        <v>0</v>
      </c>
      <c r="DD169" s="291">
        <v>0</v>
      </c>
      <c r="DE169" s="292">
        <v>0</v>
      </c>
      <c r="DF169" s="292">
        <v>2</v>
      </c>
      <c r="DG169" s="292">
        <v>0</v>
      </c>
      <c r="DH169" s="292">
        <v>0</v>
      </c>
      <c r="DI169" s="292">
        <v>0</v>
      </c>
      <c r="DJ169" s="292">
        <v>0</v>
      </c>
      <c r="DK169" s="292">
        <v>0</v>
      </c>
      <c r="DL169" s="292">
        <v>0</v>
      </c>
      <c r="DM169" s="292">
        <v>0</v>
      </c>
      <c r="DN169" s="292">
        <v>0</v>
      </c>
      <c r="DO169" s="291">
        <v>0</v>
      </c>
      <c r="DP169" s="291">
        <v>0</v>
      </c>
      <c r="DQ169" s="291">
        <v>0</v>
      </c>
      <c r="DR169" s="291">
        <v>0</v>
      </c>
      <c r="DS169" s="291">
        <v>0</v>
      </c>
      <c r="DT169" s="291">
        <v>0</v>
      </c>
      <c r="DU169" s="291">
        <v>0</v>
      </c>
      <c r="DV169" s="291">
        <v>0</v>
      </c>
      <c r="DW169" s="291">
        <v>0</v>
      </c>
      <c r="DX169" s="291">
        <v>0</v>
      </c>
      <c r="DY169" s="291">
        <v>0</v>
      </c>
      <c r="DZ169" s="291">
        <v>0</v>
      </c>
      <c r="EA169" s="291">
        <v>0</v>
      </c>
      <c r="EB169" s="291">
        <v>0</v>
      </c>
      <c r="EC169" s="291">
        <v>0</v>
      </c>
      <c r="ED169" s="291">
        <v>0</v>
      </c>
      <c r="EE169" s="291">
        <v>0</v>
      </c>
      <c r="EF169" s="291">
        <v>0</v>
      </c>
      <c r="EG169" s="291">
        <v>0</v>
      </c>
      <c r="EH169" s="291">
        <v>0</v>
      </c>
      <c r="EI169" s="291">
        <v>0</v>
      </c>
      <c r="EJ169" s="291">
        <v>0</v>
      </c>
      <c r="EK169" s="291">
        <v>0</v>
      </c>
      <c r="EL169" s="291">
        <v>0</v>
      </c>
      <c r="EM169" s="291">
        <v>2</v>
      </c>
      <c r="EN169" s="291">
        <v>0</v>
      </c>
      <c r="EO169" s="291">
        <v>2</v>
      </c>
      <c r="EP169" s="291">
        <v>3</v>
      </c>
      <c r="EQ169" s="291">
        <v>4</v>
      </c>
    </row>
    <row r="170" spans="1:147" s="181" customFormat="1" ht="15" customHeight="1" x14ac:dyDescent="0.25">
      <c r="A170" s="501" t="s">
        <v>2533</v>
      </c>
      <c r="B170" s="294">
        <v>7</v>
      </c>
      <c r="C170" s="295" t="s">
        <v>188</v>
      </c>
      <c r="D170" s="296">
        <v>2001</v>
      </c>
      <c r="E170" s="330" t="s">
        <v>189</v>
      </c>
      <c r="F170" s="344" t="s">
        <v>190</v>
      </c>
      <c r="G170" s="296">
        <v>179</v>
      </c>
      <c r="H170" s="291"/>
      <c r="I170" s="295" t="s">
        <v>50</v>
      </c>
      <c r="J170" s="291">
        <v>0</v>
      </c>
      <c r="K170" s="294" t="s">
        <v>3</v>
      </c>
      <c r="L170" s="296" t="s">
        <v>89</v>
      </c>
      <c r="M170" s="317" t="s">
        <v>1834</v>
      </c>
      <c r="N170" s="317">
        <v>7.5</v>
      </c>
      <c r="O170" s="291">
        <f t="shared" si="88"/>
        <v>0.87506126339170009</v>
      </c>
      <c r="P170" s="291" t="s">
        <v>1977</v>
      </c>
      <c r="R170" s="294">
        <v>1</v>
      </c>
      <c r="S170" s="294">
        <v>5</v>
      </c>
      <c r="T170" s="294">
        <v>1</v>
      </c>
      <c r="U170" s="294" t="s">
        <v>2340</v>
      </c>
      <c r="V170" s="292" t="s">
        <v>1955</v>
      </c>
      <c r="W170" s="292"/>
      <c r="X170" s="291" t="s">
        <v>608</v>
      </c>
      <c r="Z170" s="312" t="s">
        <v>153</v>
      </c>
      <c r="AA170" s="291" t="s">
        <v>571</v>
      </c>
      <c r="AB170" s="294" t="s">
        <v>1172</v>
      </c>
      <c r="AC170" s="291" t="s">
        <v>1173</v>
      </c>
      <c r="AD170" s="291">
        <v>0</v>
      </c>
      <c r="AE170" s="331" t="s">
        <v>1023</v>
      </c>
      <c r="AF170" s="291">
        <v>90</v>
      </c>
      <c r="AG170" s="291">
        <f t="shared" si="75"/>
        <v>1.954242509439325</v>
      </c>
      <c r="AH170" s="291">
        <f t="shared" si="93"/>
        <v>1692</v>
      </c>
      <c r="AI170" s="312">
        <f t="shared" si="76"/>
        <v>3.2284003587030048</v>
      </c>
      <c r="AJ170" s="291">
        <f t="shared" si="85"/>
        <v>675</v>
      </c>
      <c r="AK170" s="291">
        <f t="shared" si="94"/>
        <v>2.8293037728310249</v>
      </c>
      <c r="AL170" s="312">
        <f t="shared" si="87"/>
        <v>12690</v>
      </c>
      <c r="AM170" s="312">
        <f t="shared" si="80"/>
        <v>4.1034616220947049</v>
      </c>
      <c r="AN170" s="293" t="s">
        <v>1174</v>
      </c>
      <c r="AO170" s="343" t="s">
        <v>470</v>
      </c>
      <c r="AP170" s="181" t="s">
        <v>1167</v>
      </c>
      <c r="AQ170" s="343" t="s">
        <v>147</v>
      </c>
      <c r="AR170" s="327" t="s">
        <v>191</v>
      </c>
      <c r="AS170" s="327"/>
      <c r="AT170" s="317" t="s">
        <v>2426</v>
      </c>
      <c r="AU170" s="305">
        <v>-43.7</v>
      </c>
      <c r="AV170" s="304">
        <v>169.5</v>
      </c>
      <c r="AW170" s="291"/>
      <c r="AX170" s="306">
        <v>10.808333333333335</v>
      </c>
      <c r="AY170" s="307">
        <v>4814</v>
      </c>
      <c r="AZ170" s="541">
        <f t="shared" si="91"/>
        <v>3.6825060859390111</v>
      </c>
      <c r="BA170" s="526" t="s">
        <v>82</v>
      </c>
      <c r="BB170" s="345" t="s">
        <v>192</v>
      </c>
      <c r="BC170" s="291"/>
      <c r="BD170" s="291" t="s">
        <v>2343</v>
      </c>
      <c r="BE170" s="291" t="s">
        <v>2331</v>
      </c>
      <c r="BI170" s="309" t="s">
        <v>2232</v>
      </c>
      <c r="BJ170" s="309" t="s">
        <v>1169</v>
      </c>
      <c r="BK170" s="293" t="s">
        <v>170</v>
      </c>
      <c r="BL170" s="291"/>
      <c r="BM170" s="291"/>
      <c r="BN170" s="293" t="s">
        <v>1739</v>
      </c>
      <c r="BO170" s="291" t="s">
        <v>1682</v>
      </c>
      <c r="BP170" s="181" t="s">
        <v>51</v>
      </c>
      <c r="BQ170" s="291" t="s">
        <v>1740</v>
      </c>
      <c r="BR170" s="181">
        <v>-0.29864253393665025</v>
      </c>
      <c r="BS170" s="294" t="s">
        <v>21</v>
      </c>
      <c r="BT170" s="291" t="s">
        <v>1214</v>
      </c>
      <c r="BU170" s="181">
        <v>1.5999129188062742</v>
      </c>
      <c r="BW170" s="310" t="s">
        <v>26</v>
      </c>
      <c r="BX170" s="291" t="s">
        <v>67</v>
      </c>
      <c r="BY170" s="311"/>
      <c r="BZ170" s="181">
        <v>1.5999129188062742</v>
      </c>
      <c r="CA170" s="291" t="s">
        <v>57</v>
      </c>
      <c r="CB170" s="291" t="s">
        <v>571</v>
      </c>
      <c r="CC170" s="294">
        <v>5</v>
      </c>
      <c r="CD170" s="294">
        <v>5</v>
      </c>
      <c r="CF170" s="299" t="s">
        <v>1584</v>
      </c>
      <c r="CG170" s="181">
        <v>0</v>
      </c>
      <c r="CH170" s="294" t="s">
        <v>21</v>
      </c>
      <c r="CI170" s="181">
        <v>0</v>
      </c>
      <c r="CL170" s="181">
        <v>0</v>
      </c>
      <c r="CM170" s="294">
        <v>5</v>
      </c>
      <c r="CN170" s="294">
        <v>5</v>
      </c>
      <c r="CP170" s="181">
        <f t="shared" si="66"/>
        <v>-0.26397956840663384</v>
      </c>
      <c r="CQ170" s="181">
        <f t="shared" si="67"/>
        <v>0.90322580645161288</v>
      </c>
      <c r="CR170" s="181">
        <f t="shared" si="92"/>
        <v>-0.23843315856083055</v>
      </c>
      <c r="CS170" s="181">
        <f t="shared" si="68"/>
        <v>0.40284251855506475</v>
      </c>
      <c r="CT170" s="291">
        <v>0</v>
      </c>
      <c r="CU170" s="291">
        <v>1</v>
      </c>
      <c r="CV170" s="291" t="s">
        <v>1782</v>
      </c>
      <c r="CW170" s="291">
        <v>0</v>
      </c>
      <c r="CX170" s="294">
        <v>0</v>
      </c>
      <c r="CY170" s="318">
        <v>0</v>
      </c>
      <c r="CZ170" s="318">
        <v>3</v>
      </c>
      <c r="DA170" s="318">
        <v>0</v>
      </c>
      <c r="DB170" s="318">
        <v>0</v>
      </c>
      <c r="DC170" s="318">
        <v>0</v>
      </c>
      <c r="DD170" s="291">
        <v>0</v>
      </c>
      <c r="DE170" s="292">
        <v>0</v>
      </c>
      <c r="DF170" s="292">
        <v>2</v>
      </c>
      <c r="DG170" s="292">
        <v>0</v>
      </c>
      <c r="DH170" s="292">
        <v>0</v>
      </c>
      <c r="DI170" s="292">
        <v>0</v>
      </c>
      <c r="DJ170" s="292">
        <v>0</v>
      </c>
      <c r="DK170" s="292">
        <v>0</v>
      </c>
      <c r="DL170" s="292">
        <v>0</v>
      </c>
      <c r="DM170" s="292">
        <v>0</v>
      </c>
      <c r="DN170" s="292">
        <v>0</v>
      </c>
      <c r="DO170" s="291">
        <v>0</v>
      </c>
      <c r="DP170" s="291">
        <v>0</v>
      </c>
      <c r="DQ170" s="291">
        <v>0</v>
      </c>
      <c r="DR170" s="291">
        <v>0</v>
      </c>
      <c r="DS170" s="291">
        <v>0</v>
      </c>
      <c r="DT170" s="291">
        <v>0</v>
      </c>
      <c r="DU170" s="291">
        <v>0</v>
      </c>
      <c r="DV170" s="291">
        <v>0</v>
      </c>
      <c r="DW170" s="291">
        <v>0</v>
      </c>
      <c r="DX170" s="291">
        <v>0</v>
      </c>
      <c r="DY170" s="291">
        <v>0</v>
      </c>
      <c r="DZ170" s="291">
        <v>0</v>
      </c>
      <c r="EA170" s="291">
        <v>0</v>
      </c>
      <c r="EB170" s="291">
        <v>0</v>
      </c>
      <c r="EC170" s="291">
        <v>0</v>
      </c>
      <c r="ED170" s="291">
        <v>0</v>
      </c>
      <c r="EE170" s="291">
        <v>0</v>
      </c>
      <c r="EF170" s="291">
        <v>0</v>
      </c>
      <c r="EG170" s="291">
        <v>0</v>
      </c>
      <c r="EH170" s="291">
        <v>0</v>
      </c>
      <c r="EI170" s="291">
        <v>0</v>
      </c>
      <c r="EJ170" s="291">
        <v>0</v>
      </c>
      <c r="EK170" s="291">
        <v>0</v>
      </c>
      <c r="EL170" s="291">
        <v>0</v>
      </c>
      <c r="EM170" s="291">
        <v>2</v>
      </c>
      <c r="EN170" s="291">
        <v>0</v>
      </c>
      <c r="EO170" s="291">
        <v>2</v>
      </c>
      <c r="EP170" s="291">
        <v>3</v>
      </c>
      <c r="EQ170" s="291">
        <v>4</v>
      </c>
    </row>
    <row r="171" spans="1:147" s="392" customFormat="1" ht="15" customHeight="1" x14ac:dyDescent="0.25">
      <c r="A171" s="501" t="s">
        <v>2533</v>
      </c>
      <c r="B171" s="396">
        <v>1</v>
      </c>
      <c r="C171" s="408" t="s">
        <v>188</v>
      </c>
      <c r="D171" s="417">
        <v>2001</v>
      </c>
      <c r="E171" s="419" t="s">
        <v>189</v>
      </c>
      <c r="F171" s="435" t="s">
        <v>190</v>
      </c>
      <c r="G171" s="417">
        <v>179</v>
      </c>
      <c r="H171" s="393"/>
      <c r="I171" s="408" t="s">
        <v>50</v>
      </c>
      <c r="J171" s="393">
        <v>0</v>
      </c>
      <c r="K171" s="396" t="s">
        <v>3</v>
      </c>
      <c r="L171" s="417" t="s">
        <v>89</v>
      </c>
      <c r="M171" s="400" t="s">
        <v>1834</v>
      </c>
      <c r="N171" s="400">
        <v>7.5</v>
      </c>
      <c r="O171" s="393">
        <f t="shared" si="88"/>
        <v>0.87506126339170009</v>
      </c>
      <c r="P171" s="393" t="s">
        <v>1977</v>
      </c>
      <c r="R171" s="396">
        <v>1</v>
      </c>
      <c r="S171" s="396">
        <v>5</v>
      </c>
      <c r="T171" s="396">
        <v>1</v>
      </c>
      <c r="U171" s="396" t="s">
        <v>571</v>
      </c>
      <c r="V171" s="394" t="s">
        <v>1955</v>
      </c>
      <c r="W171" s="394"/>
      <c r="X171" s="393" t="s">
        <v>1985</v>
      </c>
      <c r="Y171" s="412" t="s">
        <v>1168</v>
      </c>
      <c r="Z171" s="412" t="s">
        <v>153</v>
      </c>
      <c r="AA171" s="393" t="s">
        <v>571</v>
      </c>
      <c r="AB171" s="396" t="s">
        <v>1172</v>
      </c>
      <c r="AC171" s="393" t="s">
        <v>1173</v>
      </c>
      <c r="AD171" s="393">
        <v>0</v>
      </c>
      <c r="AE171" s="420" t="s">
        <v>1023</v>
      </c>
      <c r="AF171" s="393">
        <v>90</v>
      </c>
      <c r="AG171" s="393">
        <f t="shared" si="75"/>
        <v>1.954242509439325</v>
      </c>
      <c r="AH171" s="393">
        <f t="shared" si="93"/>
        <v>1692</v>
      </c>
      <c r="AI171" s="412">
        <f t="shared" si="76"/>
        <v>3.2284003587030048</v>
      </c>
      <c r="AJ171" s="393">
        <f t="shared" si="85"/>
        <v>675</v>
      </c>
      <c r="AK171" s="393">
        <f t="shared" si="94"/>
        <v>2.8293037728310249</v>
      </c>
      <c r="AL171" s="412">
        <f t="shared" si="87"/>
        <v>12690</v>
      </c>
      <c r="AM171" s="412">
        <f t="shared" si="80"/>
        <v>4.1034616220947049</v>
      </c>
      <c r="AN171" s="395" t="s">
        <v>1174</v>
      </c>
      <c r="AO171" s="434" t="s">
        <v>470</v>
      </c>
      <c r="AP171" s="392" t="s">
        <v>1167</v>
      </c>
      <c r="AQ171" s="434" t="s">
        <v>147</v>
      </c>
      <c r="AR171" s="411" t="s">
        <v>191</v>
      </c>
      <c r="AS171" s="411"/>
      <c r="AT171" s="400" t="s">
        <v>2426</v>
      </c>
      <c r="AU171" s="403">
        <v>-43.7</v>
      </c>
      <c r="AV171" s="402">
        <v>169.5</v>
      </c>
      <c r="AW171" s="393"/>
      <c r="AX171" s="404">
        <v>10.808333333333335</v>
      </c>
      <c r="AY171" s="405">
        <v>4814</v>
      </c>
      <c r="AZ171" s="542">
        <f t="shared" si="91"/>
        <v>3.6825060859390111</v>
      </c>
      <c r="BA171" s="527" t="s">
        <v>82</v>
      </c>
      <c r="BB171" s="436" t="s">
        <v>192</v>
      </c>
      <c r="BC171" s="393"/>
      <c r="BD171" s="393" t="s">
        <v>2343</v>
      </c>
      <c r="BE171" s="393" t="s">
        <v>2331</v>
      </c>
      <c r="BI171" s="392" t="s">
        <v>2232</v>
      </c>
      <c r="BJ171" s="407" t="s">
        <v>1169</v>
      </c>
      <c r="BK171" s="395" t="s">
        <v>52</v>
      </c>
      <c r="BL171" s="393"/>
      <c r="BM171" s="393"/>
      <c r="BN171" s="395" t="s">
        <v>1171</v>
      </c>
      <c r="BO171" s="393" t="s">
        <v>1678</v>
      </c>
      <c r="BP171" s="392" t="s">
        <v>51</v>
      </c>
      <c r="BQ171" s="393" t="s">
        <v>49</v>
      </c>
      <c r="BR171" s="392">
        <v>668.11279826464374</v>
      </c>
      <c r="BS171" s="396" t="s">
        <v>21</v>
      </c>
      <c r="BT171" s="393" t="s">
        <v>1403</v>
      </c>
      <c r="BU171" s="415">
        <v>3562.7589717016995</v>
      </c>
      <c r="BW171" s="408" t="s">
        <v>26</v>
      </c>
      <c r="BX171" s="393" t="s">
        <v>67</v>
      </c>
      <c r="BY171" s="393"/>
      <c r="BZ171" s="409">
        <f t="shared" ref="BZ171:BZ211" si="95">IF(BX171="SE",BY171,BU171)</f>
        <v>3562.7589717016995</v>
      </c>
      <c r="CA171" s="393" t="s">
        <v>57</v>
      </c>
      <c r="CB171" s="393" t="s">
        <v>571</v>
      </c>
      <c r="CC171" s="396">
        <v>5</v>
      </c>
      <c r="CD171" s="396">
        <v>5</v>
      </c>
      <c r="CF171" s="397" t="s">
        <v>1584</v>
      </c>
      <c r="CG171" s="392">
        <v>3689.8047722342731</v>
      </c>
      <c r="CH171" s="396" t="s">
        <v>21</v>
      </c>
      <c r="CI171" s="392">
        <v>3584.4879397172494</v>
      </c>
      <c r="CL171" s="410">
        <f t="shared" ref="CL171:CL177" si="96">CI171</f>
        <v>3584.4879397172494</v>
      </c>
      <c r="CM171" s="393">
        <v>5</v>
      </c>
      <c r="CN171" s="393">
        <v>5</v>
      </c>
      <c r="CP171" s="392">
        <f t="shared" si="66"/>
        <v>-0.84555019496683903</v>
      </c>
      <c r="CQ171" s="392">
        <f t="shared" si="67"/>
        <v>0.90322580645161288</v>
      </c>
      <c r="CR171" s="392">
        <f t="shared" si="92"/>
        <v>-0.76372275674424173</v>
      </c>
      <c r="CS171" s="392">
        <f t="shared" si="68"/>
        <v>0.42916362245845124</v>
      </c>
      <c r="CT171" s="393">
        <v>0</v>
      </c>
      <c r="CU171" s="393">
        <v>2</v>
      </c>
      <c r="CV171" s="393" t="s">
        <v>1782</v>
      </c>
      <c r="CW171" s="393">
        <v>0</v>
      </c>
      <c r="CX171" s="396">
        <v>0</v>
      </c>
      <c r="CY171" s="414">
        <v>0</v>
      </c>
      <c r="CZ171" s="414">
        <v>3</v>
      </c>
      <c r="DA171" s="414">
        <v>0</v>
      </c>
      <c r="DB171" s="414">
        <v>0</v>
      </c>
      <c r="DC171" s="414">
        <v>0</v>
      </c>
      <c r="DD171" s="393">
        <v>0</v>
      </c>
      <c r="DE171" s="394">
        <v>1</v>
      </c>
      <c r="DF171" s="394">
        <v>0</v>
      </c>
      <c r="DG171" s="394">
        <v>0</v>
      </c>
      <c r="DH171" s="394">
        <v>1</v>
      </c>
      <c r="DI171" s="394">
        <v>0</v>
      </c>
      <c r="DJ171" s="394">
        <v>0</v>
      </c>
      <c r="DK171" s="394">
        <v>0</v>
      </c>
      <c r="DL171" s="394">
        <v>0</v>
      </c>
      <c r="DM171" s="394">
        <v>0</v>
      </c>
      <c r="DN171" s="394">
        <v>0</v>
      </c>
      <c r="DO171" s="393">
        <v>0</v>
      </c>
      <c r="DP171" s="393">
        <v>0</v>
      </c>
      <c r="DQ171" s="393">
        <v>0</v>
      </c>
      <c r="DR171" s="393">
        <v>0</v>
      </c>
      <c r="DS171" s="393">
        <v>0</v>
      </c>
      <c r="DT171" s="393">
        <v>0</v>
      </c>
      <c r="DU171" s="393">
        <v>0</v>
      </c>
      <c r="DV171" s="393">
        <v>0</v>
      </c>
      <c r="DW171" s="393">
        <v>0</v>
      </c>
      <c r="DX171" s="393">
        <v>0</v>
      </c>
      <c r="DY171" s="393">
        <v>0</v>
      </c>
      <c r="DZ171" s="393">
        <v>0</v>
      </c>
      <c r="EA171" s="393">
        <v>0</v>
      </c>
      <c r="EB171" s="393">
        <v>0</v>
      </c>
      <c r="EC171" s="393">
        <v>0</v>
      </c>
      <c r="ED171" s="393">
        <v>0</v>
      </c>
      <c r="EE171" s="393">
        <v>0</v>
      </c>
      <c r="EF171" s="393">
        <v>0</v>
      </c>
      <c r="EG171" s="393">
        <v>0</v>
      </c>
      <c r="EH171" s="393">
        <v>0</v>
      </c>
      <c r="EI171" s="393">
        <v>0</v>
      </c>
      <c r="EJ171" s="393">
        <v>0</v>
      </c>
      <c r="EK171" s="393">
        <v>0</v>
      </c>
      <c r="EL171" s="393">
        <v>0</v>
      </c>
      <c r="EM171" s="393">
        <v>2</v>
      </c>
      <c r="EN171" s="393">
        <v>0</v>
      </c>
      <c r="EO171" s="393">
        <v>2</v>
      </c>
      <c r="EP171" s="393">
        <v>3</v>
      </c>
      <c r="EQ171" s="393">
        <v>4</v>
      </c>
    </row>
    <row r="172" spans="1:147" s="392" customFormat="1" ht="15" customHeight="1" x14ac:dyDescent="0.25">
      <c r="A172" s="501" t="s">
        <v>2533</v>
      </c>
      <c r="B172" s="396">
        <v>2</v>
      </c>
      <c r="C172" s="408" t="s">
        <v>188</v>
      </c>
      <c r="D172" s="417">
        <v>2001</v>
      </c>
      <c r="E172" s="419" t="s">
        <v>189</v>
      </c>
      <c r="F172" s="435" t="s">
        <v>190</v>
      </c>
      <c r="G172" s="417">
        <v>179</v>
      </c>
      <c r="H172" s="393"/>
      <c r="I172" s="408" t="s">
        <v>50</v>
      </c>
      <c r="J172" s="393">
        <v>0</v>
      </c>
      <c r="K172" s="396" t="s">
        <v>3</v>
      </c>
      <c r="L172" s="417" t="s">
        <v>89</v>
      </c>
      <c r="M172" s="400" t="s">
        <v>1834</v>
      </c>
      <c r="N172" s="400">
        <v>7.5</v>
      </c>
      <c r="O172" s="393">
        <f t="shared" si="88"/>
        <v>0.87506126339170009</v>
      </c>
      <c r="P172" s="393" t="s">
        <v>1977</v>
      </c>
      <c r="R172" s="396">
        <v>1</v>
      </c>
      <c r="S172" s="396">
        <v>5</v>
      </c>
      <c r="T172" s="396">
        <v>1</v>
      </c>
      <c r="U172" s="396" t="s">
        <v>2340</v>
      </c>
      <c r="V172" s="394" t="s">
        <v>1955</v>
      </c>
      <c r="W172" s="394"/>
      <c r="X172" s="393" t="s">
        <v>1982</v>
      </c>
      <c r="Z172" s="412" t="s">
        <v>153</v>
      </c>
      <c r="AA172" s="393" t="s">
        <v>571</v>
      </c>
      <c r="AB172" s="396" t="s">
        <v>1172</v>
      </c>
      <c r="AC172" s="393" t="s">
        <v>1173</v>
      </c>
      <c r="AD172" s="393">
        <v>0</v>
      </c>
      <c r="AE172" s="420" t="s">
        <v>1023</v>
      </c>
      <c r="AF172" s="393">
        <v>90</v>
      </c>
      <c r="AG172" s="393">
        <f t="shared" si="75"/>
        <v>1.954242509439325</v>
      </c>
      <c r="AH172" s="393">
        <f t="shared" si="93"/>
        <v>1692</v>
      </c>
      <c r="AI172" s="412">
        <f t="shared" si="76"/>
        <v>3.2284003587030048</v>
      </c>
      <c r="AJ172" s="393">
        <f t="shared" si="85"/>
        <v>675</v>
      </c>
      <c r="AK172" s="393">
        <f t="shared" si="94"/>
        <v>2.8293037728310249</v>
      </c>
      <c r="AL172" s="412">
        <f t="shared" si="87"/>
        <v>12690</v>
      </c>
      <c r="AM172" s="412">
        <f t="shared" si="80"/>
        <v>4.1034616220947049</v>
      </c>
      <c r="AN172" s="395" t="s">
        <v>1174</v>
      </c>
      <c r="AO172" s="434" t="s">
        <v>470</v>
      </c>
      <c r="AP172" s="392" t="s">
        <v>1167</v>
      </c>
      <c r="AQ172" s="434" t="s">
        <v>147</v>
      </c>
      <c r="AR172" s="411" t="s">
        <v>191</v>
      </c>
      <c r="AS172" s="411"/>
      <c r="AT172" s="400" t="s">
        <v>2426</v>
      </c>
      <c r="AU172" s="403">
        <v>-43.7</v>
      </c>
      <c r="AV172" s="402">
        <v>169.5</v>
      </c>
      <c r="AW172" s="393"/>
      <c r="AX172" s="404">
        <v>10.808333333333335</v>
      </c>
      <c r="AY172" s="405">
        <v>4814</v>
      </c>
      <c r="AZ172" s="542">
        <f t="shared" si="91"/>
        <v>3.6825060859390111</v>
      </c>
      <c r="BA172" s="527" t="s">
        <v>82</v>
      </c>
      <c r="BB172" s="436" t="s">
        <v>192</v>
      </c>
      <c r="BC172" s="393"/>
      <c r="BD172" s="393" t="s">
        <v>2343</v>
      </c>
      <c r="BE172" s="393" t="s">
        <v>2331</v>
      </c>
      <c r="BI172" s="392" t="s">
        <v>2232</v>
      </c>
      <c r="BJ172" s="407" t="s">
        <v>1170</v>
      </c>
      <c r="BK172" s="395" t="s">
        <v>1735</v>
      </c>
      <c r="BL172" s="393"/>
      <c r="BM172" s="393"/>
      <c r="BN172" s="395" t="s">
        <v>1737</v>
      </c>
      <c r="BO172" s="393" t="s">
        <v>1682</v>
      </c>
      <c r="BP172" s="392" t="s">
        <v>51</v>
      </c>
      <c r="BQ172" s="393" t="s">
        <v>627</v>
      </c>
      <c r="BR172" s="392">
        <v>0.22952930458548618</v>
      </c>
      <c r="BS172" s="396" t="s">
        <v>21</v>
      </c>
      <c r="BT172" s="393" t="s">
        <v>1220</v>
      </c>
      <c r="BU172" s="392">
        <v>0.84882625862184147</v>
      </c>
      <c r="BW172" s="408" t="s">
        <v>26</v>
      </c>
      <c r="BX172" s="393" t="s">
        <v>67</v>
      </c>
      <c r="BY172" s="393"/>
      <c r="BZ172" s="409">
        <f t="shared" si="95"/>
        <v>0.84882625862184147</v>
      </c>
      <c r="CA172" s="393" t="s">
        <v>57</v>
      </c>
      <c r="CB172" s="393" t="s">
        <v>571</v>
      </c>
      <c r="CC172" s="396">
        <v>5</v>
      </c>
      <c r="CD172" s="396">
        <v>5</v>
      </c>
      <c r="CF172" s="397" t="s">
        <v>1584</v>
      </c>
      <c r="CG172" s="392">
        <v>0.4173644629427839</v>
      </c>
      <c r="CH172" s="396" t="s">
        <v>21</v>
      </c>
      <c r="CI172" s="392">
        <v>1.1251610172322244</v>
      </c>
      <c r="CL172" s="410">
        <f t="shared" si="96"/>
        <v>1.1251610172322244</v>
      </c>
      <c r="CM172" s="393">
        <v>5</v>
      </c>
      <c r="CN172" s="393">
        <v>5</v>
      </c>
      <c r="CP172" s="392">
        <f t="shared" si="66"/>
        <v>-0.18847264583447376</v>
      </c>
      <c r="CQ172" s="392">
        <f t="shared" si="67"/>
        <v>0.90322580645161288</v>
      </c>
      <c r="CR172" s="392">
        <f t="shared" si="92"/>
        <v>-0.17023335752791177</v>
      </c>
      <c r="CS172" s="392">
        <f t="shared" si="68"/>
        <v>0.40144896980076133</v>
      </c>
      <c r="CT172" s="393">
        <v>0</v>
      </c>
      <c r="CU172" s="393">
        <v>2</v>
      </c>
      <c r="CV172" s="393" t="s">
        <v>1782</v>
      </c>
      <c r="CW172" s="393">
        <v>0</v>
      </c>
      <c r="CX172" s="396">
        <v>0</v>
      </c>
      <c r="CY172" s="414">
        <v>1</v>
      </c>
      <c r="CZ172" s="414">
        <v>0</v>
      </c>
      <c r="DA172" s="414">
        <v>0</v>
      </c>
      <c r="DB172" s="414">
        <v>0</v>
      </c>
      <c r="DC172" s="414">
        <v>0</v>
      </c>
      <c r="DD172" s="393">
        <v>0</v>
      </c>
      <c r="DE172" s="394">
        <v>0</v>
      </c>
      <c r="DF172" s="394">
        <v>0</v>
      </c>
      <c r="DG172" s="394">
        <v>0</v>
      </c>
      <c r="DH172" s="394">
        <v>0</v>
      </c>
      <c r="DI172" s="394">
        <v>0</v>
      </c>
      <c r="DJ172" s="394">
        <v>0</v>
      </c>
      <c r="DK172" s="394">
        <v>0</v>
      </c>
      <c r="DL172" s="394">
        <v>0</v>
      </c>
      <c r="DM172" s="394">
        <v>0</v>
      </c>
      <c r="DN172" s="394">
        <v>0</v>
      </c>
      <c r="DO172" s="393">
        <v>0</v>
      </c>
      <c r="DP172" s="393">
        <v>0</v>
      </c>
      <c r="DQ172" s="393">
        <v>0</v>
      </c>
      <c r="DR172" s="393">
        <v>0</v>
      </c>
      <c r="DS172" s="393">
        <v>0</v>
      </c>
      <c r="DT172" s="393">
        <v>0</v>
      </c>
      <c r="DU172" s="393">
        <v>0</v>
      </c>
      <c r="DV172" s="393">
        <v>0</v>
      </c>
      <c r="DW172" s="393">
        <v>0</v>
      </c>
      <c r="DX172" s="393">
        <v>0</v>
      </c>
      <c r="DY172" s="393">
        <v>0</v>
      </c>
      <c r="DZ172" s="393">
        <v>0</v>
      </c>
      <c r="EA172" s="393">
        <v>0</v>
      </c>
      <c r="EB172" s="394">
        <v>1</v>
      </c>
      <c r="EC172" s="393">
        <v>0</v>
      </c>
      <c r="ED172" s="393">
        <v>0</v>
      </c>
      <c r="EE172" s="393">
        <v>0</v>
      </c>
      <c r="EF172" s="393">
        <v>0</v>
      </c>
      <c r="EG172" s="393">
        <v>0</v>
      </c>
      <c r="EH172" s="393">
        <v>0</v>
      </c>
      <c r="EI172" s="393">
        <v>0</v>
      </c>
      <c r="EJ172" s="393">
        <v>0</v>
      </c>
      <c r="EK172" s="393">
        <v>0</v>
      </c>
      <c r="EL172" s="393">
        <v>0</v>
      </c>
      <c r="EM172" s="393">
        <v>2</v>
      </c>
      <c r="EN172" s="393">
        <v>0</v>
      </c>
      <c r="EO172" s="393">
        <v>2</v>
      </c>
      <c r="EP172" s="393">
        <v>3</v>
      </c>
      <c r="EQ172" s="393">
        <v>4</v>
      </c>
    </row>
    <row r="173" spans="1:147" s="392" customFormat="1" ht="15" customHeight="1" x14ac:dyDescent="0.25">
      <c r="A173" s="501" t="s">
        <v>2533</v>
      </c>
      <c r="B173" s="396">
        <v>3</v>
      </c>
      <c r="C173" s="408" t="s">
        <v>188</v>
      </c>
      <c r="D173" s="417">
        <v>2001</v>
      </c>
      <c r="E173" s="419" t="s">
        <v>189</v>
      </c>
      <c r="F173" s="435" t="s">
        <v>190</v>
      </c>
      <c r="G173" s="417">
        <v>179</v>
      </c>
      <c r="H173" s="393"/>
      <c r="I173" s="408" t="s">
        <v>50</v>
      </c>
      <c r="J173" s="393">
        <v>0</v>
      </c>
      <c r="K173" s="396" t="s">
        <v>3</v>
      </c>
      <c r="L173" s="417" t="s">
        <v>89</v>
      </c>
      <c r="M173" s="400" t="s">
        <v>1834</v>
      </c>
      <c r="N173" s="400">
        <v>7.5</v>
      </c>
      <c r="O173" s="393">
        <f t="shared" si="88"/>
        <v>0.87506126339170009</v>
      </c>
      <c r="P173" s="393" t="s">
        <v>1977</v>
      </c>
      <c r="R173" s="396">
        <v>1</v>
      </c>
      <c r="S173" s="393">
        <v>4</v>
      </c>
      <c r="T173" s="396">
        <v>1</v>
      </c>
      <c r="U173" s="396" t="s">
        <v>2340</v>
      </c>
      <c r="V173" s="394" t="s">
        <v>1955</v>
      </c>
      <c r="W173" s="394"/>
      <c r="X173" s="393" t="s">
        <v>1982</v>
      </c>
      <c r="Z173" s="412" t="s">
        <v>153</v>
      </c>
      <c r="AA173" s="393" t="s">
        <v>571</v>
      </c>
      <c r="AB173" s="396" t="s">
        <v>1172</v>
      </c>
      <c r="AC173" s="393" t="s">
        <v>1173</v>
      </c>
      <c r="AD173" s="393">
        <v>0</v>
      </c>
      <c r="AE173" s="420" t="s">
        <v>1023</v>
      </c>
      <c r="AF173" s="393">
        <v>90</v>
      </c>
      <c r="AG173" s="393">
        <f t="shared" si="75"/>
        <v>1.954242509439325</v>
      </c>
      <c r="AH173" s="393">
        <f t="shared" si="93"/>
        <v>1692</v>
      </c>
      <c r="AI173" s="412">
        <f t="shared" si="76"/>
        <v>3.2284003587030048</v>
      </c>
      <c r="AJ173" s="393">
        <f t="shared" si="85"/>
        <v>675</v>
      </c>
      <c r="AK173" s="393">
        <f t="shared" si="94"/>
        <v>2.8293037728310249</v>
      </c>
      <c r="AL173" s="412">
        <f t="shared" si="87"/>
        <v>12690</v>
      </c>
      <c r="AM173" s="412">
        <f t="shared" si="80"/>
        <v>4.1034616220947049</v>
      </c>
      <c r="AN173" s="395" t="s">
        <v>1174</v>
      </c>
      <c r="AO173" s="434" t="s">
        <v>470</v>
      </c>
      <c r="AP173" s="392" t="s">
        <v>1167</v>
      </c>
      <c r="AQ173" s="434" t="s">
        <v>147</v>
      </c>
      <c r="AR173" s="411" t="s">
        <v>191</v>
      </c>
      <c r="AS173" s="411"/>
      <c r="AT173" s="400" t="s">
        <v>2426</v>
      </c>
      <c r="AU173" s="403">
        <v>-43.7</v>
      </c>
      <c r="AV173" s="402">
        <v>169.5</v>
      </c>
      <c r="AW173" s="393"/>
      <c r="AX173" s="404">
        <v>10.808333333333335</v>
      </c>
      <c r="AY173" s="405">
        <v>4814</v>
      </c>
      <c r="AZ173" s="542">
        <f t="shared" si="91"/>
        <v>3.6825060859390111</v>
      </c>
      <c r="BA173" s="527" t="s">
        <v>82</v>
      </c>
      <c r="BB173" s="436" t="s">
        <v>192</v>
      </c>
      <c r="BC173" s="393"/>
      <c r="BD173" s="393" t="s">
        <v>2343</v>
      </c>
      <c r="BE173" s="393" t="s">
        <v>2331</v>
      </c>
      <c r="BI173" s="392" t="s">
        <v>2232</v>
      </c>
      <c r="BJ173" s="407" t="s">
        <v>1170</v>
      </c>
      <c r="BK173" s="395" t="s">
        <v>1736</v>
      </c>
      <c r="BL173" s="393"/>
      <c r="BM173" s="393"/>
      <c r="BN173" s="395" t="s">
        <v>1737</v>
      </c>
      <c r="BO173" s="393" t="s">
        <v>1682</v>
      </c>
      <c r="BP173" s="392" t="s">
        <v>51</v>
      </c>
      <c r="BQ173" s="393" t="s">
        <v>1022</v>
      </c>
      <c r="BR173" s="392">
        <v>0.4073529411764697</v>
      </c>
      <c r="BS173" s="396" t="s">
        <v>21</v>
      </c>
      <c r="BT173" s="393" t="s">
        <v>1220</v>
      </c>
      <c r="BU173" s="392">
        <v>0.71906191424176791</v>
      </c>
      <c r="BW173" s="408" t="s">
        <v>26</v>
      </c>
      <c r="BX173" s="393" t="s">
        <v>67</v>
      </c>
      <c r="BY173" s="393"/>
      <c r="BZ173" s="409">
        <f t="shared" si="95"/>
        <v>0.71906191424176791</v>
      </c>
      <c r="CA173" s="393" t="s">
        <v>57</v>
      </c>
      <c r="CB173" s="393" t="s">
        <v>571</v>
      </c>
      <c r="CC173" s="396">
        <v>4</v>
      </c>
      <c r="CD173" s="396">
        <v>4</v>
      </c>
      <c r="CF173" s="397" t="s">
        <v>1584</v>
      </c>
      <c r="CG173" s="392">
        <v>-0.49561651583710098</v>
      </c>
      <c r="CH173" s="396" t="s">
        <v>21</v>
      </c>
      <c r="CI173" s="392">
        <v>0.62330774823603119</v>
      </c>
      <c r="CL173" s="410">
        <f t="shared" si="96"/>
        <v>0.62330774823603119</v>
      </c>
      <c r="CM173" s="393">
        <v>4</v>
      </c>
      <c r="CN173" s="393">
        <v>4</v>
      </c>
      <c r="CP173" s="392">
        <f t="shared" si="66"/>
        <v>1.3419267894112823</v>
      </c>
      <c r="CQ173" s="392">
        <f t="shared" si="67"/>
        <v>0.86956521739130432</v>
      </c>
      <c r="CR173" s="392">
        <f t="shared" si="92"/>
        <v>1.1668928603576367</v>
      </c>
      <c r="CS173" s="392">
        <f t="shared" si="68"/>
        <v>0.58510243422210173</v>
      </c>
      <c r="CT173" s="393">
        <v>0</v>
      </c>
      <c r="CU173" s="393">
        <v>2</v>
      </c>
      <c r="CV173" s="393" t="s">
        <v>1782</v>
      </c>
      <c r="CW173" s="393">
        <v>0</v>
      </c>
      <c r="CX173" s="396">
        <v>0</v>
      </c>
      <c r="CY173" s="414">
        <v>1</v>
      </c>
      <c r="CZ173" s="414">
        <v>0</v>
      </c>
      <c r="DA173" s="414">
        <v>0</v>
      </c>
      <c r="DB173" s="414">
        <v>0</v>
      </c>
      <c r="DC173" s="414">
        <v>0</v>
      </c>
      <c r="DD173" s="393">
        <v>0</v>
      </c>
      <c r="DE173" s="394">
        <v>0</v>
      </c>
      <c r="DF173" s="394">
        <v>0</v>
      </c>
      <c r="DG173" s="394">
        <v>0</v>
      </c>
      <c r="DH173" s="394">
        <v>0</v>
      </c>
      <c r="DI173" s="394">
        <v>0</v>
      </c>
      <c r="DJ173" s="394">
        <v>0</v>
      </c>
      <c r="DK173" s="394">
        <v>0</v>
      </c>
      <c r="DL173" s="394">
        <v>0</v>
      </c>
      <c r="DM173" s="394">
        <v>0</v>
      </c>
      <c r="DN173" s="394">
        <v>0</v>
      </c>
      <c r="DO173" s="393">
        <v>0</v>
      </c>
      <c r="DP173" s="393">
        <v>0</v>
      </c>
      <c r="DQ173" s="393">
        <v>0</v>
      </c>
      <c r="DR173" s="393">
        <v>0</v>
      </c>
      <c r="DS173" s="393">
        <v>0</v>
      </c>
      <c r="DT173" s="393">
        <v>0</v>
      </c>
      <c r="DU173" s="393">
        <v>0</v>
      </c>
      <c r="DV173" s="393">
        <v>0</v>
      </c>
      <c r="DW173" s="393">
        <v>0</v>
      </c>
      <c r="DX173" s="393">
        <v>0</v>
      </c>
      <c r="DY173" s="393">
        <v>0</v>
      </c>
      <c r="DZ173" s="393">
        <v>0</v>
      </c>
      <c r="EA173" s="393">
        <v>0</v>
      </c>
      <c r="EB173" s="393">
        <v>0</v>
      </c>
      <c r="EC173" s="393">
        <v>1</v>
      </c>
      <c r="ED173" s="393">
        <v>0</v>
      </c>
      <c r="EE173" s="393">
        <v>0</v>
      </c>
      <c r="EF173" s="393">
        <v>0</v>
      </c>
      <c r="EG173" s="393">
        <v>0</v>
      </c>
      <c r="EH173" s="393">
        <v>0</v>
      </c>
      <c r="EI173" s="393">
        <v>0</v>
      </c>
      <c r="EJ173" s="393">
        <v>0</v>
      </c>
      <c r="EK173" s="393">
        <v>0</v>
      </c>
      <c r="EL173" s="393">
        <v>0</v>
      </c>
      <c r="EM173" s="393">
        <v>2</v>
      </c>
      <c r="EN173" s="393">
        <v>0</v>
      </c>
      <c r="EO173" s="393">
        <v>2</v>
      </c>
      <c r="EP173" s="393">
        <v>3</v>
      </c>
      <c r="EQ173" s="393">
        <v>4</v>
      </c>
    </row>
    <row r="174" spans="1:147" s="392" customFormat="1" ht="15" customHeight="1" x14ac:dyDescent="0.25">
      <c r="A174" s="501" t="s">
        <v>2533</v>
      </c>
      <c r="B174" s="396">
        <v>4</v>
      </c>
      <c r="C174" s="408" t="s">
        <v>188</v>
      </c>
      <c r="D174" s="417">
        <v>2001</v>
      </c>
      <c r="E174" s="419" t="s">
        <v>189</v>
      </c>
      <c r="F174" s="435" t="s">
        <v>190</v>
      </c>
      <c r="G174" s="417">
        <v>179</v>
      </c>
      <c r="H174" s="393"/>
      <c r="I174" s="408" t="s">
        <v>50</v>
      </c>
      <c r="J174" s="393">
        <v>0</v>
      </c>
      <c r="K174" s="396" t="s">
        <v>3</v>
      </c>
      <c r="L174" s="417" t="s">
        <v>89</v>
      </c>
      <c r="M174" s="400" t="s">
        <v>1834</v>
      </c>
      <c r="N174" s="400">
        <v>7.5</v>
      </c>
      <c r="O174" s="393">
        <f t="shared" si="88"/>
        <v>0.87506126339170009</v>
      </c>
      <c r="P174" s="393" t="s">
        <v>1977</v>
      </c>
      <c r="R174" s="396">
        <v>1</v>
      </c>
      <c r="S174" s="396">
        <v>5</v>
      </c>
      <c r="T174" s="396">
        <v>1</v>
      </c>
      <c r="U174" s="396" t="s">
        <v>2340</v>
      </c>
      <c r="V174" s="394" t="s">
        <v>1955</v>
      </c>
      <c r="W174" s="394">
        <v>2</v>
      </c>
      <c r="X174" s="393" t="s">
        <v>1982</v>
      </c>
      <c r="Z174" s="412" t="s">
        <v>153</v>
      </c>
      <c r="AA174" s="393" t="s">
        <v>571</v>
      </c>
      <c r="AB174" s="396" t="s">
        <v>1172</v>
      </c>
      <c r="AC174" s="393" t="s">
        <v>1173</v>
      </c>
      <c r="AD174" s="393">
        <v>0</v>
      </c>
      <c r="AE174" s="420" t="s">
        <v>1023</v>
      </c>
      <c r="AF174" s="393">
        <v>90</v>
      </c>
      <c r="AG174" s="393">
        <f t="shared" si="75"/>
        <v>1.954242509439325</v>
      </c>
      <c r="AH174" s="393">
        <f t="shared" si="93"/>
        <v>1692</v>
      </c>
      <c r="AI174" s="412">
        <f t="shared" si="76"/>
        <v>3.2284003587030048</v>
      </c>
      <c r="AJ174" s="393">
        <f t="shared" si="85"/>
        <v>675</v>
      </c>
      <c r="AK174" s="393">
        <f t="shared" si="94"/>
        <v>2.8293037728310249</v>
      </c>
      <c r="AL174" s="412">
        <f t="shared" si="87"/>
        <v>12690</v>
      </c>
      <c r="AM174" s="412">
        <f t="shared" si="80"/>
        <v>4.1034616220947049</v>
      </c>
      <c r="AN174" s="395" t="s">
        <v>1174</v>
      </c>
      <c r="AO174" s="434" t="s">
        <v>470</v>
      </c>
      <c r="AP174" s="392" t="s">
        <v>1167</v>
      </c>
      <c r="AQ174" s="434" t="s">
        <v>147</v>
      </c>
      <c r="AR174" s="411" t="s">
        <v>191</v>
      </c>
      <c r="AS174" s="411"/>
      <c r="AT174" s="400" t="s">
        <v>2426</v>
      </c>
      <c r="AU174" s="403">
        <v>-43.7</v>
      </c>
      <c r="AV174" s="402">
        <v>169.5</v>
      </c>
      <c r="AW174" s="393"/>
      <c r="AX174" s="404">
        <v>10.808333333333335</v>
      </c>
      <c r="AY174" s="405">
        <v>4814</v>
      </c>
      <c r="AZ174" s="542">
        <f t="shared" si="91"/>
        <v>3.6825060859390111</v>
      </c>
      <c r="BA174" s="527" t="s">
        <v>82</v>
      </c>
      <c r="BB174" s="436" t="s">
        <v>192</v>
      </c>
      <c r="BC174" s="393"/>
      <c r="BD174" s="393" t="s">
        <v>2343</v>
      </c>
      <c r="BE174" s="393" t="s">
        <v>2331</v>
      </c>
      <c r="BI174" s="392" t="s">
        <v>2232</v>
      </c>
      <c r="BJ174" s="407" t="s">
        <v>1741</v>
      </c>
      <c r="BK174" s="395" t="s">
        <v>1715</v>
      </c>
      <c r="BL174" s="393"/>
      <c r="BM174" s="393"/>
      <c r="BN174" s="395" t="s">
        <v>1737</v>
      </c>
      <c r="BO174" s="393" t="s">
        <v>1682</v>
      </c>
      <c r="BP174" s="392" t="s">
        <v>51</v>
      </c>
      <c r="BQ174" s="393" t="s">
        <v>1740</v>
      </c>
      <c r="BR174" s="393">
        <v>2.1882086167799959</v>
      </c>
      <c r="BS174" s="396" t="s">
        <v>21</v>
      </c>
      <c r="BT174" s="393" t="s">
        <v>9</v>
      </c>
      <c r="BU174" s="392">
        <v>4.6294059519908783</v>
      </c>
      <c r="BW174" s="408" t="s">
        <v>26</v>
      </c>
      <c r="BX174" s="393" t="s">
        <v>67</v>
      </c>
      <c r="BY174" s="393"/>
      <c r="BZ174" s="409">
        <f t="shared" si="95"/>
        <v>4.6294059519908783</v>
      </c>
      <c r="CA174" s="393" t="s">
        <v>57</v>
      </c>
      <c r="CB174" s="393" t="s">
        <v>571</v>
      </c>
      <c r="CC174" s="396">
        <v>5</v>
      </c>
      <c r="CD174" s="396">
        <v>5</v>
      </c>
      <c r="CF174" s="397" t="s">
        <v>1584</v>
      </c>
      <c r="CG174" s="392">
        <v>2.244897959183624</v>
      </c>
      <c r="CH174" s="396" t="s">
        <v>21</v>
      </c>
      <c r="CI174" s="392">
        <v>5.1338451896879755</v>
      </c>
      <c r="CL174" s="410">
        <f t="shared" si="96"/>
        <v>5.1338451896879755</v>
      </c>
      <c r="CM174" s="393">
        <v>5</v>
      </c>
      <c r="CN174" s="393">
        <v>5</v>
      </c>
      <c r="CP174" s="392">
        <f t="shared" si="66"/>
        <v>-1.1597331019019649E-2</v>
      </c>
      <c r="CQ174" s="392">
        <f t="shared" si="67"/>
        <v>0.90322580645161288</v>
      </c>
      <c r="CR174" s="392">
        <f t="shared" si="92"/>
        <v>-1.0475008662340328E-2</v>
      </c>
      <c r="CS174" s="392">
        <f t="shared" si="68"/>
        <v>0.40000548629032384</v>
      </c>
      <c r="CT174" s="393">
        <v>0</v>
      </c>
      <c r="CU174" s="393">
        <v>2</v>
      </c>
      <c r="CV174" s="393" t="s">
        <v>1782</v>
      </c>
      <c r="CW174" s="393">
        <v>0</v>
      </c>
      <c r="CX174" s="396">
        <v>0</v>
      </c>
      <c r="CY174" s="414">
        <v>0</v>
      </c>
      <c r="CZ174" s="414">
        <v>2</v>
      </c>
      <c r="DA174" s="414">
        <v>0</v>
      </c>
      <c r="DB174" s="414">
        <v>0</v>
      </c>
      <c r="DC174" s="414">
        <v>0</v>
      </c>
      <c r="DD174" s="394">
        <v>1</v>
      </c>
      <c r="DE174" s="394">
        <v>0</v>
      </c>
      <c r="DF174" s="394">
        <v>0</v>
      </c>
      <c r="DG174" s="394">
        <v>0</v>
      </c>
      <c r="DH174" s="394">
        <v>0</v>
      </c>
      <c r="DI174" s="394">
        <v>0</v>
      </c>
      <c r="DJ174" s="394">
        <v>0</v>
      </c>
      <c r="DK174" s="394">
        <v>0</v>
      </c>
      <c r="DL174" s="394">
        <v>0</v>
      </c>
      <c r="DM174" s="394">
        <v>0</v>
      </c>
      <c r="DN174" s="394">
        <v>0</v>
      </c>
      <c r="DO174" s="393">
        <v>0</v>
      </c>
      <c r="DP174" s="393">
        <v>0</v>
      </c>
      <c r="DQ174" s="393">
        <v>0</v>
      </c>
      <c r="DR174" s="393">
        <v>0</v>
      </c>
      <c r="DS174" s="393">
        <v>0</v>
      </c>
      <c r="DT174" s="393">
        <v>0</v>
      </c>
      <c r="DU174" s="393">
        <v>0</v>
      </c>
      <c r="DV174" s="393">
        <v>0</v>
      </c>
      <c r="DW174" s="393">
        <v>0</v>
      </c>
      <c r="DX174" s="393">
        <v>0</v>
      </c>
      <c r="DY174" s="393">
        <v>0</v>
      </c>
      <c r="DZ174" s="393">
        <v>0</v>
      </c>
      <c r="EA174" s="393">
        <v>0</v>
      </c>
      <c r="EB174" s="393">
        <v>0</v>
      </c>
      <c r="EC174" s="393">
        <v>0</v>
      </c>
      <c r="ED174" s="393">
        <v>0</v>
      </c>
      <c r="EE174" s="393">
        <v>0</v>
      </c>
      <c r="EF174" s="393">
        <v>0</v>
      </c>
      <c r="EG174" s="393">
        <v>0</v>
      </c>
      <c r="EH174" s="393">
        <v>0</v>
      </c>
      <c r="EI174" s="393">
        <v>0</v>
      </c>
      <c r="EJ174" s="393">
        <v>0</v>
      </c>
      <c r="EK174" s="393">
        <v>0</v>
      </c>
      <c r="EL174" s="393">
        <v>0</v>
      </c>
      <c r="EM174" s="393">
        <v>2</v>
      </c>
      <c r="EN174" s="393">
        <v>0</v>
      </c>
      <c r="EO174" s="393">
        <v>2</v>
      </c>
      <c r="EP174" s="393">
        <v>3</v>
      </c>
      <c r="EQ174" s="393">
        <v>4</v>
      </c>
    </row>
    <row r="175" spans="1:147" s="392" customFormat="1" ht="15" customHeight="1" x14ac:dyDescent="0.25">
      <c r="A175" s="501" t="s">
        <v>2533</v>
      </c>
      <c r="B175" s="396">
        <v>5</v>
      </c>
      <c r="C175" s="408" t="s">
        <v>188</v>
      </c>
      <c r="D175" s="417">
        <v>2001</v>
      </c>
      <c r="E175" s="419" t="s">
        <v>189</v>
      </c>
      <c r="F175" s="435" t="s">
        <v>190</v>
      </c>
      <c r="G175" s="417">
        <v>179</v>
      </c>
      <c r="H175" s="393"/>
      <c r="I175" s="408" t="s">
        <v>50</v>
      </c>
      <c r="J175" s="393">
        <v>0</v>
      </c>
      <c r="K175" s="396" t="s">
        <v>3</v>
      </c>
      <c r="L175" s="417" t="s">
        <v>89</v>
      </c>
      <c r="M175" s="400" t="s">
        <v>1834</v>
      </c>
      <c r="N175" s="400">
        <v>7.5</v>
      </c>
      <c r="O175" s="393">
        <f t="shared" si="88"/>
        <v>0.87506126339170009</v>
      </c>
      <c r="P175" s="393" t="s">
        <v>1977</v>
      </c>
      <c r="R175" s="396">
        <v>1</v>
      </c>
      <c r="S175" s="396">
        <v>5</v>
      </c>
      <c r="T175" s="396">
        <v>1</v>
      </c>
      <c r="U175" s="396" t="s">
        <v>2340</v>
      </c>
      <c r="V175" s="394" t="s">
        <v>1955</v>
      </c>
      <c r="W175" s="394"/>
      <c r="X175" s="393" t="s">
        <v>1982</v>
      </c>
      <c r="Z175" s="412" t="s">
        <v>153</v>
      </c>
      <c r="AA175" s="393" t="s">
        <v>571</v>
      </c>
      <c r="AB175" s="396" t="s">
        <v>1172</v>
      </c>
      <c r="AC175" s="393" t="s">
        <v>1173</v>
      </c>
      <c r="AD175" s="393">
        <v>0</v>
      </c>
      <c r="AE175" s="420" t="s">
        <v>1023</v>
      </c>
      <c r="AF175" s="393">
        <v>90</v>
      </c>
      <c r="AG175" s="393">
        <f t="shared" si="75"/>
        <v>1.954242509439325</v>
      </c>
      <c r="AH175" s="393">
        <f t="shared" si="93"/>
        <v>1692</v>
      </c>
      <c r="AI175" s="412">
        <f t="shared" si="76"/>
        <v>3.2284003587030048</v>
      </c>
      <c r="AJ175" s="393">
        <f t="shared" si="85"/>
        <v>675</v>
      </c>
      <c r="AK175" s="393">
        <f t="shared" si="94"/>
        <v>2.8293037728310249</v>
      </c>
      <c r="AL175" s="412">
        <f t="shared" si="87"/>
        <v>12690</v>
      </c>
      <c r="AM175" s="412">
        <f t="shared" si="80"/>
        <v>4.1034616220947049</v>
      </c>
      <c r="AN175" s="395" t="s">
        <v>1174</v>
      </c>
      <c r="AO175" s="434" t="s">
        <v>470</v>
      </c>
      <c r="AP175" s="392" t="s">
        <v>1167</v>
      </c>
      <c r="AQ175" s="434" t="s">
        <v>147</v>
      </c>
      <c r="AR175" s="411" t="s">
        <v>191</v>
      </c>
      <c r="AS175" s="411"/>
      <c r="AT175" s="400" t="s">
        <v>2426</v>
      </c>
      <c r="AU175" s="403">
        <v>-43.7</v>
      </c>
      <c r="AV175" s="402">
        <v>169.5</v>
      </c>
      <c r="AW175" s="393"/>
      <c r="AX175" s="404">
        <v>10.808333333333335</v>
      </c>
      <c r="AY175" s="405">
        <v>4814</v>
      </c>
      <c r="AZ175" s="542">
        <f t="shared" si="91"/>
        <v>3.6825060859390111</v>
      </c>
      <c r="BA175" s="527" t="s">
        <v>82</v>
      </c>
      <c r="BB175" s="436" t="s">
        <v>192</v>
      </c>
      <c r="BC175" s="393"/>
      <c r="BD175" s="393" t="s">
        <v>2343</v>
      </c>
      <c r="BE175" s="393" t="s">
        <v>2331</v>
      </c>
      <c r="BI175" s="392" t="s">
        <v>2232</v>
      </c>
      <c r="BJ175" s="407" t="s">
        <v>1741</v>
      </c>
      <c r="BK175" s="395" t="s">
        <v>1001</v>
      </c>
      <c r="BL175" s="393"/>
      <c r="BM175" s="393"/>
      <c r="BN175" s="395" t="s">
        <v>1737</v>
      </c>
      <c r="BO175" s="393" t="s">
        <v>1682</v>
      </c>
      <c r="BP175" s="392" t="s">
        <v>51</v>
      </c>
      <c r="BQ175" s="393" t="s">
        <v>1740</v>
      </c>
      <c r="BR175" s="392">
        <v>2.078763428249756</v>
      </c>
      <c r="BS175" s="396" t="s">
        <v>21</v>
      </c>
      <c r="BT175" s="393" t="s">
        <v>9</v>
      </c>
      <c r="BU175" s="392">
        <v>7.7108829494951969</v>
      </c>
      <c r="BW175" s="408" t="s">
        <v>26</v>
      </c>
      <c r="BX175" s="393" t="s">
        <v>67</v>
      </c>
      <c r="BY175" s="393"/>
      <c r="BZ175" s="409">
        <f t="shared" si="95"/>
        <v>7.7108829494951969</v>
      </c>
      <c r="CA175" s="393" t="s">
        <v>57</v>
      </c>
      <c r="CB175" s="393" t="s">
        <v>571</v>
      </c>
      <c r="CC175" s="396">
        <v>5</v>
      </c>
      <c r="CD175" s="396">
        <v>5</v>
      </c>
      <c r="CF175" s="397" t="s">
        <v>1584</v>
      </c>
      <c r="CG175" s="392">
        <v>2.8281653140686092</v>
      </c>
      <c r="CH175" s="396" t="s">
        <v>21</v>
      </c>
      <c r="CI175" s="392">
        <v>3.6685073567447195</v>
      </c>
      <c r="CL175" s="410">
        <f t="shared" si="96"/>
        <v>3.6685073567447195</v>
      </c>
      <c r="CM175" s="393">
        <v>5</v>
      </c>
      <c r="CN175" s="393">
        <v>5</v>
      </c>
      <c r="CP175" s="392">
        <f t="shared" si="66"/>
        <v>-0.12411359852730502</v>
      </c>
      <c r="CQ175" s="392">
        <f t="shared" si="67"/>
        <v>0.90322580645161288</v>
      </c>
      <c r="CR175" s="392">
        <f t="shared" si="92"/>
        <v>-0.1121026051214368</v>
      </c>
      <c r="CS175" s="392">
        <f t="shared" si="68"/>
        <v>0.40062834970375066</v>
      </c>
      <c r="CT175" s="393">
        <v>0</v>
      </c>
      <c r="CU175" s="393">
        <v>2</v>
      </c>
      <c r="CV175" s="393" t="s">
        <v>1782</v>
      </c>
      <c r="CW175" s="393">
        <v>0</v>
      </c>
      <c r="CX175" s="396">
        <v>0</v>
      </c>
      <c r="CY175" s="414">
        <v>0</v>
      </c>
      <c r="CZ175" s="414">
        <v>2</v>
      </c>
      <c r="DA175" s="414">
        <v>0</v>
      </c>
      <c r="DB175" s="414">
        <v>0</v>
      </c>
      <c r="DC175" s="414">
        <v>0</v>
      </c>
      <c r="DD175" s="393">
        <v>0</v>
      </c>
      <c r="DE175" s="394">
        <v>0</v>
      </c>
      <c r="DF175" s="394">
        <v>0</v>
      </c>
      <c r="DG175" s="394">
        <v>0</v>
      </c>
      <c r="DH175" s="394">
        <v>0</v>
      </c>
      <c r="DI175" s="394">
        <v>0</v>
      </c>
      <c r="DJ175" s="394">
        <v>0</v>
      </c>
      <c r="DK175" s="394">
        <v>1</v>
      </c>
      <c r="DL175" s="394">
        <v>0</v>
      </c>
      <c r="DM175" s="394">
        <v>0</v>
      </c>
      <c r="DN175" s="394">
        <v>0</v>
      </c>
      <c r="DO175" s="393">
        <v>0</v>
      </c>
      <c r="DP175" s="393">
        <v>0</v>
      </c>
      <c r="DQ175" s="393">
        <v>0</v>
      </c>
      <c r="DR175" s="393">
        <v>0</v>
      </c>
      <c r="DS175" s="393">
        <v>0</v>
      </c>
      <c r="DT175" s="393">
        <v>0</v>
      </c>
      <c r="DU175" s="393">
        <v>0</v>
      </c>
      <c r="DV175" s="393">
        <v>0</v>
      </c>
      <c r="DW175" s="393">
        <v>0</v>
      </c>
      <c r="DX175" s="393">
        <v>0</v>
      </c>
      <c r="DY175" s="393">
        <v>0</v>
      </c>
      <c r="DZ175" s="393">
        <v>0</v>
      </c>
      <c r="EA175" s="393">
        <v>0</v>
      </c>
      <c r="EB175" s="393">
        <v>0</v>
      </c>
      <c r="EC175" s="393">
        <v>0</v>
      </c>
      <c r="ED175" s="393">
        <v>0</v>
      </c>
      <c r="EE175" s="393">
        <v>0</v>
      </c>
      <c r="EF175" s="393">
        <v>0</v>
      </c>
      <c r="EG175" s="393">
        <v>0</v>
      </c>
      <c r="EH175" s="393">
        <v>0</v>
      </c>
      <c r="EI175" s="393">
        <v>0</v>
      </c>
      <c r="EJ175" s="393">
        <v>0</v>
      </c>
      <c r="EK175" s="393">
        <v>0</v>
      </c>
      <c r="EL175" s="393">
        <v>0</v>
      </c>
      <c r="EM175" s="393">
        <v>2</v>
      </c>
      <c r="EN175" s="393">
        <v>0</v>
      </c>
      <c r="EO175" s="393">
        <v>2</v>
      </c>
      <c r="EP175" s="393">
        <v>3</v>
      </c>
      <c r="EQ175" s="393">
        <v>4</v>
      </c>
    </row>
    <row r="176" spans="1:147" s="392" customFormat="1" ht="15" customHeight="1" x14ac:dyDescent="0.25">
      <c r="A176" s="501" t="s">
        <v>2533</v>
      </c>
      <c r="B176" s="396">
        <v>6</v>
      </c>
      <c r="C176" s="408" t="s">
        <v>188</v>
      </c>
      <c r="D176" s="417">
        <v>2001</v>
      </c>
      <c r="E176" s="419" t="s">
        <v>189</v>
      </c>
      <c r="F176" s="435" t="s">
        <v>190</v>
      </c>
      <c r="G176" s="417">
        <v>179</v>
      </c>
      <c r="H176" s="393"/>
      <c r="I176" s="408" t="s">
        <v>50</v>
      </c>
      <c r="J176" s="393">
        <v>0</v>
      </c>
      <c r="K176" s="396" t="s">
        <v>3</v>
      </c>
      <c r="L176" s="417" t="s">
        <v>89</v>
      </c>
      <c r="M176" s="400" t="s">
        <v>1834</v>
      </c>
      <c r="N176" s="400">
        <v>7.5</v>
      </c>
      <c r="O176" s="393">
        <f t="shared" si="88"/>
        <v>0.87506126339170009</v>
      </c>
      <c r="P176" s="393" t="s">
        <v>1977</v>
      </c>
      <c r="R176" s="396">
        <v>1</v>
      </c>
      <c r="S176" s="396">
        <v>5</v>
      </c>
      <c r="T176" s="396">
        <v>1</v>
      </c>
      <c r="U176" s="396" t="s">
        <v>2340</v>
      </c>
      <c r="V176" s="394" t="s">
        <v>1955</v>
      </c>
      <c r="W176" s="394"/>
      <c r="X176" s="393" t="s">
        <v>1983</v>
      </c>
      <c r="Z176" s="412" t="s">
        <v>153</v>
      </c>
      <c r="AA176" s="393" t="s">
        <v>571</v>
      </c>
      <c r="AB176" s="396" t="s">
        <v>1172</v>
      </c>
      <c r="AC176" s="393" t="s">
        <v>1173</v>
      </c>
      <c r="AD176" s="393">
        <v>0</v>
      </c>
      <c r="AE176" s="420" t="s">
        <v>1023</v>
      </c>
      <c r="AF176" s="393">
        <v>90</v>
      </c>
      <c r="AG176" s="393">
        <f t="shared" si="75"/>
        <v>1.954242509439325</v>
      </c>
      <c r="AH176" s="393">
        <f t="shared" si="93"/>
        <v>1692</v>
      </c>
      <c r="AI176" s="412">
        <f t="shared" si="76"/>
        <v>3.2284003587030048</v>
      </c>
      <c r="AJ176" s="393">
        <f t="shared" si="85"/>
        <v>675</v>
      </c>
      <c r="AK176" s="393">
        <f t="shared" si="94"/>
        <v>2.8293037728310249</v>
      </c>
      <c r="AL176" s="412">
        <f t="shared" si="87"/>
        <v>12690</v>
      </c>
      <c r="AM176" s="412">
        <f t="shared" si="80"/>
        <v>4.1034616220947049</v>
      </c>
      <c r="AN176" s="395" t="s">
        <v>1174</v>
      </c>
      <c r="AO176" s="434" t="s">
        <v>470</v>
      </c>
      <c r="AP176" s="392" t="s">
        <v>1167</v>
      </c>
      <c r="AQ176" s="434" t="s">
        <v>147</v>
      </c>
      <c r="AR176" s="411" t="s">
        <v>191</v>
      </c>
      <c r="AS176" s="411"/>
      <c r="AT176" s="400" t="s">
        <v>2426</v>
      </c>
      <c r="AU176" s="403">
        <v>-43.7</v>
      </c>
      <c r="AV176" s="402">
        <v>169.5</v>
      </c>
      <c r="AW176" s="393"/>
      <c r="AX176" s="404">
        <v>10.808333333333335</v>
      </c>
      <c r="AY176" s="405">
        <v>4814</v>
      </c>
      <c r="AZ176" s="542">
        <f t="shared" si="91"/>
        <v>3.6825060859390111</v>
      </c>
      <c r="BA176" s="527" t="s">
        <v>82</v>
      </c>
      <c r="BB176" s="436" t="s">
        <v>192</v>
      </c>
      <c r="BC176" s="393"/>
      <c r="BD176" s="393" t="s">
        <v>2343</v>
      </c>
      <c r="BE176" s="393" t="s">
        <v>2331</v>
      </c>
      <c r="BI176" s="392" t="s">
        <v>2232</v>
      </c>
      <c r="BJ176" s="407" t="s">
        <v>1169</v>
      </c>
      <c r="BK176" s="395" t="s">
        <v>170</v>
      </c>
      <c r="BL176" s="393"/>
      <c r="BM176" s="393"/>
      <c r="BN176" s="395" t="s">
        <v>1738</v>
      </c>
      <c r="BO176" s="393" t="s">
        <v>1682</v>
      </c>
      <c r="BP176" s="392" t="s">
        <v>51</v>
      </c>
      <c r="BQ176" s="393" t="s">
        <v>1740</v>
      </c>
      <c r="BR176" s="392">
        <v>4.5794129366449736</v>
      </c>
      <c r="BS176" s="396" t="s">
        <v>21</v>
      </c>
      <c r="BT176" s="393" t="s">
        <v>1214</v>
      </c>
      <c r="BU176" s="392">
        <v>3.7344357507842934</v>
      </c>
      <c r="BW176" s="408" t="s">
        <v>26</v>
      </c>
      <c r="BX176" s="393" t="s">
        <v>67</v>
      </c>
      <c r="BY176" s="393"/>
      <c r="BZ176" s="409">
        <f t="shared" si="95"/>
        <v>3.7344357507842934</v>
      </c>
      <c r="CA176" s="393" t="s">
        <v>57</v>
      </c>
      <c r="CB176" s="393" t="s">
        <v>571</v>
      </c>
      <c r="CC176" s="396">
        <v>5</v>
      </c>
      <c r="CD176" s="396">
        <v>5</v>
      </c>
      <c r="CF176" s="397" t="s">
        <v>1584</v>
      </c>
      <c r="CG176" s="392">
        <v>1.1292867578695742</v>
      </c>
      <c r="CH176" s="396" t="s">
        <v>21</v>
      </c>
      <c r="CI176" s="392">
        <v>6.7002483797127326</v>
      </c>
      <c r="CL176" s="410">
        <f t="shared" si="96"/>
        <v>6.7002483797127326</v>
      </c>
      <c r="CM176" s="393">
        <v>5</v>
      </c>
      <c r="CN176" s="393">
        <v>5</v>
      </c>
      <c r="CP176" s="392">
        <f t="shared" si="66"/>
        <v>0.63608636275093211</v>
      </c>
      <c r="CQ176" s="392">
        <f t="shared" si="67"/>
        <v>0.90322580645161288</v>
      </c>
      <c r="CR176" s="392">
        <f t="shared" si="92"/>
        <v>0.57452961796858382</v>
      </c>
      <c r="CS176" s="392">
        <f t="shared" si="68"/>
        <v>0.41650421409615634</v>
      </c>
      <c r="CT176" s="393">
        <v>0</v>
      </c>
      <c r="CU176" s="393">
        <v>2</v>
      </c>
      <c r="CV176" s="393" t="s">
        <v>1782</v>
      </c>
      <c r="CW176" s="393">
        <v>0</v>
      </c>
      <c r="CX176" s="396">
        <v>0</v>
      </c>
      <c r="CY176" s="414">
        <v>0</v>
      </c>
      <c r="CZ176" s="414">
        <v>3</v>
      </c>
      <c r="DA176" s="414">
        <v>0</v>
      </c>
      <c r="DB176" s="414">
        <v>0</v>
      </c>
      <c r="DC176" s="414">
        <v>0</v>
      </c>
      <c r="DD176" s="393">
        <v>0</v>
      </c>
      <c r="DE176" s="394">
        <v>0</v>
      </c>
      <c r="DF176" s="394">
        <v>2</v>
      </c>
      <c r="DG176" s="394">
        <v>0</v>
      </c>
      <c r="DH176" s="394">
        <v>0</v>
      </c>
      <c r="DI176" s="394">
        <v>0</v>
      </c>
      <c r="DJ176" s="394">
        <v>0</v>
      </c>
      <c r="DK176" s="394">
        <v>0</v>
      </c>
      <c r="DL176" s="394">
        <v>0</v>
      </c>
      <c r="DM176" s="394">
        <v>0</v>
      </c>
      <c r="DN176" s="394">
        <v>0</v>
      </c>
      <c r="DO176" s="393">
        <v>0</v>
      </c>
      <c r="DP176" s="393">
        <v>0</v>
      </c>
      <c r="DQ176" s="393">
        <v>0</v>
      </c>
      <c r="DR176" s="393">
        <v>0</v>
      </c>
      <c r="DS176" s="393">
        <v>0</v>
      </c>
      <c r="DT176" s="393">
        <v>0</v>
      </c>
      <c r="DU176" s="393">
        <v>0</v>
      </c>
      <c r="DV176" s="393">
        <v>0</v>
      </c>
      <c r="DW176" s="393">
        <v>0</v>
      </c>
      <c r="DX176" s="393">
        <v>0</v>
      </c>
      <c r="DY176" s="393">
        <v>0</v>
      </c>
      <c r="DZ176" s="393">
        <v>0</v>
      </c>
      <c r="EA176" s="393">
        <v>0</v>
      </c>
      <c r="EB176" s="393">
        <v>0</v>
      </c>
      <c r="EC176" s="393">
        <v>0</v>
      </c>
      <c r="ED176" s="393">
        <v>0</v>
      </c>
      <c r="EE176" s="393">
        <v>0</v>
      </c>
      <c r="EF176" s="393">
        <v>0</v>
      </c>
      <c r="EG176" s="393">
        <v>0</v>
      </c>
      <c r="EH176" s="393">
        <v>0</v>
      </c>
      <c r="EI176" s="393">
        <v>0</v>
      </c>
      <c r="EJ176" s="393">
        <v>0</v>
      </c>
      <c r="EK176" s="393">
        <v>0</v>
      </c>
      <c r="EL176" s="393">
        <v>0</v>
      </c>
      <c r="EM176" s="393">
        <v>2</v>
      </c>
      <c r="EN176" s="393">
        <v>0</v>
      </c>
      <c r="EO176" s="393">
        <v>2</v>
      </c>
      <c r="EP176" s="393">
        <v>3</v>
      </c>
      <c r="EQ176" s="393">
        <v>4</v>
      </c>
    </row>
    <row r="177" spans="1:16360" s="392" customFormat="1" ht="15" customHeight="1" x14ac:dyDescent="0.25">
      <c r="A177" s="501" t="s">
        <v>2533</v>
      </c>
      <c r="B177" s="396">
        <v>7</v>
      </c>
      <c r="C177" s="408" t="s">
        <v>188</v>
      </c>
      <c r="D177" s="417">
        <v>2001</v>
      </c>
      <c r="E177" s="419" t="s">
        <v>189</v>
      </c>
      <c r="F177" s="435" t="s">
        <v>190</v>
      </c>
      <c r="G177" s="417">
        <v>179</v>
      </c>
      <c r="H177" s="393"/>
      <c r="I177" s="408" t="s">
        <v>50</v>
      </c>
      <c r="J177" s="393">
        <v>0</v>
      </c>
      <c r="K177" s="396" t="s">
        <v>3</v>
      </c>
      <c r="L177" s="417" t="s">
        <v>89</v>
      </c>
      <c r="M177" s="400" t="s">
        <v>1834</v>
      </c>
      <c r="N177" s="400">
        <v>7.5</v>
      </c>
      <c r="O177" s="393">
        <f t="shared" si="88"/>
        <v>0.87506126339170009</v>
      </c>
      <c r="P177" s="393" t="s">
        <v>1977</v>
      </c>
      <c r="R177" s="396">
        <v>1</v>
      </c>
      <c r="S177" s="396">
        <v>5</v>
      </c>
      <c r="T177" s="396">
        <v>1</v>
      </c>
      <c r="U177" s="396" t="s">
        <v>2340</v>
      </c>
      <c r="V177" s="394" t="s">
        <v>1955</v>
      </c>
      <c r="W177" s="394"/>
      <c r="X177" s="393" t="s">
        <v>608</v>
      </c>
      <c r="Z177" s="412" t="s">
        <v>153</v>
      </c>
      <c r="AA177" s="393" t="s">
        <v>571</v>
      </c>
      <c r="AB177" s="396" t="s">
        <v>1172</v>
      </c>
      <c r="AC177" s="393" t="s">
        <v>1173</v>
      </c>
      <c r="AD177" s="393">
        <v>0</v>
      </c>
      <c r="AE177" s="420" t="s">
        <v>1023</v>
      </c>
      <c r="AF177" s="393">
        <v>90</v>
      </c>
      <c r="AG177" s="393">
        <f t="shared" si="75"/>
        <v>1.954242509439325</v>
      </c>
      <c r="AH177" s="393">
        <f t="shared" si="93"/>
        <v>1692</v>
      </c>
      <c r="AI177" s="412">
        <f t="shared" si="76"/>
        <v>3.2284003587030048</v>
      </c>
      <c r="AJ177" s="393">
        <f t="shared" si="85"/>
        <v>675</v>
      </c>
      <c r="AK177" s="393">
        <f t="shared" si="94"/>
        <v>2.8293037728310249</v>
      </c>
      <c r="AL177" s="412">
        <f t="shared" si="87"/>
        <v>12690</v>
      </c>
      <c r="AM177" s="412">
        <f t="shared" si="80"/>
        <v>4.1034616220947049</v>
      </c>
      <c r="AN177" s="395" t="s">
        <v>1174</v>
      </c>
      <c r="AO177" s="434" t="s">
        <v>470</v>
      </c>
      <c r="AP177" s="392" t="s">
        <v>1167</v>
      </c>
      <c r="AQ177" s="434" t="s">
        <v>147</v>
      </c>
      <c r="AR177" s="411" t="s">
        <v>191</v>
      </c>
      <c r="AS177" s="411"/>
      <c r="AT177" s="400" t="s">
        <v>2426</v>
      </c>
      <c r="AU177" s="403">
        <v>-43.7</v>
      </c>
      <c r="AV177" s="402">
        <v>169.5</v>
      </c>
      <c r="AW177" s="393"/>
      <c r="AX177" s="404">
        <v>10.808333333333335</v>
      </c>
      <c r="AY177" s="405">
        <v>4814</v>
      </c>
      <c r="AZ177" s="542">
        <f t="shared" si="91"/>
        <v>3.6825060859390111</v>
      </c>
      <c r="BA177" s="527" t="s">
        <v>82</v>
      </c>
      <c r="BB177" s="436" t="s">
        <v>192</v>
      </c>
      <c r="BC177" s="393"/>
      <c r="BD177" s="393" t="s">
        <v>2343</v>
      </c>
      <c r="BE177" s="393" t="s">
        <v>2331</v>
      </c>
      <c r="BI177" s="392" t="s">
        <v>2232</v>
      </c>
      <c r="BJ177" s="407" t="s">
        <v>1169</v>
      </c>
      <c r="BK177" s="395" t="s">
        <v>170</v>
      </c>
      <c r="BL177" s="393"/>
      <c r="BM177" s="393"/>
      <c r="BN177" s="395" t="s">
        <v>1739</v>
      </c>
      <c r="BO177" s="393" t="s">
        <v>1682</v>
      </c>
      <c r="BP177" s="392" t="s">
        <v>51</v>
      </c>
      <c r="BQ177" s="393" t="s">
        <v>1740</v>
      </c>
      <c r="BR177" s="392">
        <v>-0.16480072714339292</v>
      </c>
      <c r="BS177" s="396" t="s">
        <v>21</v>
      </c>
      <c r="BT177" s="393" t="s">
        <v>1214</v>
      </c>
      <c r="BU177" s="392">
        <v>0.98575067478132949</v>
      </c>
      <c r="BW177" s="408" t="s">
        <v>26</v>
      </c>
      <c r="BX177" s="393" t="s">
        <v>67</v>
      </c>
      <c r="BY177" s="393"/>
      <c r="BZ177" s="409">
        <f t="shared" si="95"/>
        <v>0.98575067478132949</v>
      </c>
      <c r="CA177" s="393" t="s">
        <v>57</v>
      </c>
      <c r="CB177" s="393" t="s">
        <v>571</v>
      </c>
      <c r="CC177" s="396">
        <v>5</v>
      </c>
      <c r="CD177" s="396">
        <v>5</v>
      </c>
      <c r="CF177" s="397" t="s">
        <v>1584</v>
      </c>
      <c r="CG177" s="392">
        <v>0.13384180679325741</v>
      </c>
      <c r="CH177" s="396" t="s">
        <v>21</v>
      </c>
      <c r="CI177" s="392">
        <v>1.915055505585205</v>
      </c>
      <c r="CL177" s="410">
        <f t="shared" si="96"/>
        <v>1.915055505585205</v>
      </c>
      <c r="CM177" s="393">
        <v>5</v>
      </c>
      <c r="CN177" s="393">
        <v>5</v>
      </c>
      <c r="CP177" s="392">
        <f t="shared" si="66"/>
        <v>-0.19608655992396598</v>
      </c>
      <c r="CQ177" s="392">
        <f t="shared" si="67"/>
        <v>0.90322580645161288</v>
      </c>
      <c r="CR177" s="392">
        <f t="shared" si="92"/>
        <v>-0.17711044122164668</v>
      </c>
      <c r="CS177" s="392">
        <f t="shared" si="68"/>
        <v>0.40156840541948635</v>
      </c>
      <c r="CT177" s="393">
        <v>0</v>
      </c>
      <c r="CU177" s="393">
        <v>2</v>
      </c>
      <c r="CV177" s="393" t="s">
        <v>1782</v>
      </c>
      <c r="CW177" s="393">
        <v>0</v>
      </c>
      <c r="CX177" s="396">
        <v>0</v>
      </c>
      <c r="CY177" s="414">
        <v>0</v>
      </c>
      <c r="CZ177" s="414">
        <v>3</v>
      </c>
      <c r="DA177" s="414">
        <v>0</v>
      </c>
      <c r="DB177" s="414">
        <v>0</v>
      </c>
      <c r="DC177" s="414">
        <v>0</v>
      </c>
      <c r="DD177" s="393">
        <v>0</v>
      </c>
      <c r="DE177" s="394">
        <v>0</v>
      </c>
      <c r="DF177" s="394">
        <v>2</v>
      </c>
      <c r="DG177" s="394">
        <v>0</v>
      </c>
      <c r="DH177" s="394">
        <v>0</v>
      </c>
      <c r="DI177" s="394">
        <v>0</v>
      </c>
      <c r="DJ177" s="394">
        <v>0</v>
      </c>
      <c r="DK177" s="394">
        <v>0</v>
      </c>
      <c r="DL177" s="394">
        <v>0</v>
      </c>
      <c r="DM177" s="394">
        <v>0</v>
      </c>
      <c r="DN177" s="394">
        <v>0</v>
      </c>
      <c r="DO177" s="393">
        <v>0</v>
      </c>
      <c r="DP177" s="393">
        <v>0</v>
      </c>
      <c r="DQ177" s="393">
        <v>0</v>
      </c>
      <c r="DR177" s="393">
        <v>0</v>
      </c>
      <c r="DS177" s="393">
        <v>0</v>
      </c>
      <c r="DT177" s="393">
        <v>0</v>
      </c>
      <c r="DU177" s="393">
        <v>0</v>
      </c>
      <c r="DV177" s="393">
        <v>0</v>
      </c>
      <c r="DW177" s="393">
        <v>0</v>
      </c>
      <c r="DX177" s="393">
        <v>0</v>
      </c>
      <c r="DY177" s="393">
        <v>0</v>
      </c>
      <c r="DZ177" s="393">
        <v>0</v>
      </c>
      <c r="EA177" s="393">
        <v>0</v>
      </c>
      <c r="EB177" s="393">
        <v>0</v>
      </c>
      <c r="EC177" s="393">
        <v>0</v>
      </c>
      <c r="ED177" s="393">
        <v>0</v>
      </c>
      <c r="EE177" s="393">
        <v>0</v>
      </c>
      <c r="EF177" s="393">
        <v>0</v>
      </c>
      <c r="EG177" s="393">
        <v>0</v>
      </c>
      <c r="EH177" s="393">
        <v>0</v>
      </c>
      <c r="EI177" s="393">
        <v>0</v>
      </c>
      <c r="EJ177" s="393">
        <v>0</v>
      </c>
      <c r="EK177" s="393">
        <v>0</v>
      </c>
      <c r="EL177" s="393">
        <v>0</v>
      </c>
      <c r="EM177" s="393">
        <v>2</v>
      </c>
      <c r="EN177" s="393">
        <v>0</v>
      </c>
      <c r="EO177" s="393">
        <v>2</v>
      </c>
      <c r="EP177" s="393">
        <v>3</v>
      </c>
      <c r="EQ177" s="393">
        <v>4</v>
      </c>
    </row>
    <row r="178" spans="1:16360" ht="15" customHeight="1" x14ac:dyDescent="0.25">
      <c r="A178" s="6" t="s">
        <v>2534</v>
      </c>
      <c r="B178" s="18">
        <v>1</v>
      </c>
      <c r="C178" s="17" t="s">
        <v>2301</v>
      </c>
      <c r="D178" s="3">
        <v>2016</v>
      </c>
      <c r="E178" s="10" t="s">
        <v>2302</v>
      </c>
      <c r="F178" s="10" t="s">
        <v>2303</v>
      </c>
      <c r="G178" s="2">
        <v>22</v>
      </c>
      <c r="H178" s="2" t="s">
        <v>2304</v>
      </c>
      <c r="I178" s="63" t="s">
        <v>50</v>
      </c>
      <c r="J178" s="59">
        <v>0</v>
      </c>
      <c r="K178" s="18" t="s">
        <v>20</v>
      </c>
      <c r="L178" s="62" t="s">
        <v>77</v>
      </c>
      <c r="M178" s="18">
        <v>13</v>
      </c>
      <c r="N178" s="18">
        <v>13</v>
      </c>
      <c r="O178" s="59">
        <f>LOG10(N178)</f>
        <v>1.1139433523068367</v>
      </c>
      <c r="P178" s="18" t="s">
        <v>2306</v>
      </c>
      <c r="Q178" s="6"/>
      <c r="R178" s="18">
        <v>1</v>
      </c>
      <c r="S178" s="18">
        <v>1</v>
      </c>
      <c r="T178" s="18">
        <v>6</v>
      </c>
      <c r="U178" s="18">
        <v>1</v>
      </c>
      <c r="V178" s="18" t="s">
        <v>2305</v>
      </c>
      <c r="W178" s="6"/>
      <c r="X178" s="18" t="s">
        <v>2307</v>
      </c>
      <c r="Y178" s="6"/>
      <c r="Z178" s="474" t="s">
        <v>1093</v>
      </c>
      <c r="AA178" s="18" t="s">
        <v>29</v>
      </c>
      <c r="AB178" s="59" t="s">
        <v>29</v>
      </c>
      <c r="AC178" s="59" t="s">
        <v>112</v>
      </c>
      <c r="AD178" s="18">
        <v>0</v>
      </c>
      <c r="AE178" s="59" t="s">
        <v>29</v>
      </c>
      <c r="AF178" s="59" t="s">
        <v>29</v>
      </c>
      <c r="AG178" s="59" t="s">
        <v>29</v>
      </c>
      <c r="AH178" s="59" t="s">
        <v>29</v>
      </c>
      <c r="AI178" s="60" t="s">
        <v>29</v>
      </c>
      <c r="AJ178" s="59" t="s">
        <v>29</v>
      </c>
      <c r="AK178" s="59" t="s">
        <v>29</v>
      </c>
      <c r="AL178" s="60" t="s">
        <v>29</v>
      </c>
      <c r="AM178" s="60" t="s">
        <v>29</v>
      </c>
      <c r="AN178" s="125" t="s">
        <v>28</v>
      </c>
      <c r="AO178" s="77" t="s">
        <v>28</v>
      </c>
      <c r="AP178" s="6"/>
      <c r="AQ178" s="5" t="s">
        <v>174</v>
      </c>
      <c r="AR178" s="9" t="s">
        <v>346</v>
      </c>
      <c r="AS178" s="475" t="s">
        <v>2308</v>
      </c>
      <c r="AT178" s="497" t="s">
        <v>2427</v>
      </c>
      <c r="AU178" s="5">
        <v>52.5</v>
      </c>
      <c r="AV178" s="11">
        <v>-131.5</v>
      </c>
      <c r="AW178" s="6"/>
      <c r="AX178" s="362">
        <v>7.4916666666666645</v>
      </c>
      <c r="AY178" s="473">
        <v>2980</v>
      </c>
      <c r="AZ178" s="455">
        <f>LOG10(AY178)</f>
        <v>3.4742162640762553</v>
      </c>
      <c r="BA178" s="525" t="s">
        <v>137</v>
      </c>
      <c r="BB178" s="476" t="s">
        <v>2309</v>
      </c>
      <c r="BC178" s="6"/>
      <c r="BD178" s="59" t="s">
        <v>2343</v>
      </c>
      <c r="BE178" s="59" t="s">
        <v>2331</v>
      </c>
      <c r="BF178" s="6"/>
      <c r="BG178" s="6"/>
      <c r="BH178" s="6"/>
      <c r="BI178" s="392" t="s">
        <v>2232</v>
      </c>
      <c r="BJ178" s="6" t="s">
        <v>8</v>
      </c>
      <c r="BK178" s="6" t="s">
        <v>170</v>
      </c>
      <c r="BN178" s="6"/>
      <c r="BO178" s="18" t="s">
        <v>1669</v>
      </c>
      <c r="BP178" s="6" t="s">
        <v>2310</v>
      </c>
      <c r="BQ178" s="18" t="s">
        <v>15</v>
      </c>
      <c r="BR178" s="6">
        <v>11</v>
      </c>
      <c r="BS178" s="59" t="s">
        <v>21</v>
      </c>
      <c r="BT178" s="18" t="s">
        <v>9</v>
      </c>
      <c r="BU178" s="6">
        <v>3</v>
      </c>
      <c r="BV178" s="6"/>
      <c r="BW178" s="63" t="s">
        <v>26</v>
      </c>
      <c r="BX178" s="59" t="s">
        <v>27</v>
      </c>
      <c r="BY178" s="70">
        <f t="shared" ref="BY178:BY199" si="97">BU178*SQRT(CC178)</f>
        <v>7.3484692283495336</v>
      </c>
      <c r="BZ178" s="70">
        <f t="shared" si="95"/>
        <v>7.3484692283495336</v>
      </c>
      <c r="CA178" s="18" t="s">
        <v>18</v>
      </c>
      <c r="CB178" s="18" t="s">
        <v>2305</v>
      </c>
      <c r="CC178" s="18">
        <v>6</v>
      </c>
      <c r="CD178" s="18">
        <v>6</v>
      </c>
      <c r="CE178" s="6"/>
      <c r="CF178" s="17" t="s">
        <v>2311</v>
      </c>
      <c r="CG178" s="6">
        <v>14</v>
      </c>
      <c r="CH178" s="59" t="s">
        <v>21</v>
      </c>
      <c r="CI178" s="6">
        <v>4</v>
      </c>
      <c r="CJ178" s="6"/>
      <c r="CK178" s="6">
        <f t="shared" ref="CK178:CK199" si="98">CI178*SQRT(CM178)</f>
        <v>9.7979589711327115</v>
      </c>
      <c r="CL178" s="6">
        <f t="shared" si="72"/>
        <v>9.7979589711327115</v>
      </c>
      <c r="CM178" s="18">
        <v>6</v>
      </c>
      <c r="CN178" s="18">
        <v>6</v>
      </c>
      <c r="CO178" s="6"/>
      <c r="CP178" s="6">
        <f t="shared" si="66"/>
        <v>-0.34641016151377552</v>
      </c>
      <c r="CQ178" s="6">
        <f t="shared" si="67"/>
        <v>0.92307692307692313</v>
      </c>
      <c r="CR178" s="6">
        <f>CP178*CQ178</f>
        <v>-0.3197632260127159</v>
      </c>
      <c r="CS178" s="6">
        <f t="shared" si="68"/>
        <v>0.33759368836291914</v>
      </c>
      <c r="CT178" s="77">
        <v>0</v>
      </c>
      <c r="CU178" s="59">
        <v>0</v>
      </c>
      <c r="CV178" s="59" t="s">
        <v>1782</v>
      </c>
      <c r="CW178" s="59">
        <v>0</v>
      </c>
      <c r="CX178" s="59">
        <v>0</v>
      </c>
      <c r="CY178" s="102">
        <v>0</v>
      </c>
      <c r="CZ178" s="102">
        <v>2</v>
      </c>
      <c r="DA178" s="102">
        <v>0</v>
      </c>
      <c r="DB178" s="102">
        <v>0</v>
      </c>
      <c r="DC178" s="102">
        <v>0</v>
      </c>
      <c r="DD178" s="59">
        <v>0</v>
      </c>
      <c r="DE178" s="60">
        <v>1</v>
      </c>
      <c r="DF178" s="60">
        <v>1</v>
      </c>
      <c r="DG178" s="60">
        <v>1</v>
      </c>
      <c r="DH178" s="60">
        <v>0</v>
      </c>
      <c r="DI178" s="60">
        <v>0</v>
      </c>
      <c r="DJ178" s="60">
        <v>0</v>
      </c>
      <c r="DK178" s="60">
        <v>0</v>
      </c>
      <c r="DL178" s="60">
        <v>0</v>
      </c>
      <c r="DM178" s="60">
        <v>0</v>
      </c>
      <c r="DN178" s="60">
        <v>0</v>
      </c>
      <c r="DO178" s="59">
        <v>0</v>
      </c>
      <c r="DP178" s="59">
        <v>0</v>
      </c>
      <c r="DQ178" s="59">
        <v>0</v>
      </c>
      <c r="DR178" s="59">
        <v>0</v>
      </c>
      <c r="DS178" s="59">
        <v>0</v>
      </c>
      <c r="DT178" s="59">
        <v>0</v>
      </c>
      <c r="DU178" s="59">
        <v>0</v>
      </c>
      <c r="DV178" s="59">
        <v>0</v>
      </c>
      <c r="DW178" s="59">
        <v>0</v>
      </c>
      <c r="DX178" s="59">
        <v>0</v>
      </c>
      <c r="DY178" s="59">
        <v>0</v>
      </c>
      <c r="DZ178" s="59">
        <v>0</v>
      </c>
      <c r="EA178" s="59">
        <v>0</v>
      </c>
      <c r="EB178" s="59">
        <v>0</v>
      </c>
      <c r="EC178" s="59">
        <v>0</v>
      </c>
      <c r="ED178" s="59">
        <v>0</v>
      </c>
      <c r="EE178" s="59">
        <v>0</v>
      </c>
      <c r="EF178" s="59">
        <v>0</v>
      </c>
      <c r="EG178" s="59">
        <v>0</v>
      </c>
      <c r="EH178" s="59">
        <v>0</v>
      </c>
      <c r="EI178" s="59">
        <v>0</v>
      </c>
      <c r="EJ178" s="59">
        <v>0</v>
      </c>
      <c r="EK178" s="59">
        <v>0</v>
      </c>
      <c r="EL178" s="59">
        <v>0</v>
      </c>
      <c r="EM178" s="18">
        <v>1</v>
      </c>
      <c r="EN178" s="18">
        <v>1</v>
      </c>
      <c r="EO178" s="18">
        <v>0</v>
      </c>
      <c r="EP178" s="18">
        <v>1</v>
      </c>
      <c r="EQ178" s="18">
        <v>2</v>
      </c>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c r="BHA178" s="6"/>
      <c r="BHB178" s="6"/>
      <c r="BHC178" s="6"/>
      <c r="BHD178" s="6"/>
      <c r="BHE178" s="6"/>
      <c r="BHF178" s="6"/>
      <c r="BHG178" s="6"/>
      <c r="BHH178" s="6"/>
      <c r="BHI178" s="6"/>
      <c r="BHJ178" s="6"/>
      <c r="BHK178" s="6"/>
      <c r="BHL178" s="6"/>
      <c r="BHM178" s="6"/>
      <c r="BHN178" s="6"/>
      <c r="BHO178" s="6"/>
      <c r="BHP178" s="6"/>
      <c r="BHQ178" s="6"/>
      <c r="BHR178" s="6"/>
      <c r="BHS178" s="6"/>
      <c r="BHT178" s="6"/>
      <c r="BHU178" s="6"/>
      <c r="BHV178" s="6"/>
      <c r="BHW178" s="6"/>
      <c r="BHX178" s="6"/>
      <c r="BHY178" s="6"/>
      <c r="BHZ178" s="6"/>
      <c r="BIA178" s="6"/>
      <c r="BIB178" s="6"/>
      <c r="BIC178" s="6"/>
      <c r="BID178" s="6"/>
      <c r="BIE178" s="6"/>
      <c r="BIF178" s="6"/>
      <c r="BIG178" s="6"/>
      <c r="BIH178" s="6"/>
      <c r="BII178" s="6"/>
      <c r="BIJ178" s="6"/>
      <c r="BIK178" s="6"/>
      <c r="BIL178" s="6"/>
      <c r="BIM178" s="6"/>
      <c r="BIN178" s="6"/>
      <c r="BIO178" s="6"/>
      <c r="BIP178" s="6"/>
      <c r="BIQ178" s="6"/>
      <c r="BIR178" s="6"/>
      <c r="BIS178" s="6"/>
      <c r="BIT178" s="6"/>
      <c r="BIU178" s="6"/>
      <c r="BIV178" s="6"/>
      <c r="BIW178" s="6"/>
      <c r="BIX178" s="6"/>
      <c r="BIY178" s="6"/>
      <c r="BIZ178" s="6"/>
      <c r="BJA178" s="6"/>
      <c r="BJB178" s="6"/>
      <c r="BJC178" s="6"/>
      <c r="BJD178" s="6"/>
      <c r="BJE178" s="6"/>
      <c r="BJF178" s="6"/>
      <c r="BJG178" s="6"/>
      <c r="BJH178" s="6"/>
      <c r="BJI178" s="6"/>
      <c r="BJJ178" s="6"/>
      <c r="BJK178" s="6"/>
      <c r="BJL178" s="6"/>
      <c r="BJM178" s="6"/>
      <c r="BJN178" s="6"/>
      <c r="BJO178" s="6"/>
      <c r="BJP178" s="6"/>
      <c r="BJQ178" s="6"/>
      <c r="BJR178" s="6"/>
      <c r="BJS178" s="6"/>
      <c r="BJT178" s="6"/>
      <c r="BJU178" s="6"/>
      <c r="BJV178" s="6"/>
      <c r="BJW178" s="6"/>
      <c r="BJX178" s="6"/>
      <c r="BJY178" s="6"/>
      <c r="BJZ178" s="6"/>
      <c r="BKA178" s="6"/>
      <c r="BKB178" s="6"/>
      <c r="BKC178" s="6"/>
      <c r="BKD178" s="6"/>
      <c r="BKE178" s="6"/>
      <c r="BKF178" s="6"/>
      <c r="BKG178" s="6"/>
      <c r="BKH178" s="6"/>
      <c r="BKI178" s="6"/>
      <c r="BKJ178" s="6"/>
      <c r="BKK178" s="6"/>
      <c r="BKL178" s="6"/>
      <c r="BKM178" s="6"/>
      <c r="BKN178" s="6"/>
      <c r="BKO178" s="6"/>
      <c r="BKP178" s="6"/>
      <c r="BKQ178" s="6"/>
      <c r="BKR178" s="6"/>
      <c r="BKS178" s="6"/>
      <c r="BKT178" s="6"/>
      <c r="BKU178" s="6"/>
      <c r="BKV178" s="6"/>
      <c r="BKW178" s="6"/>
      <c r="BKX178" s="6"/>
      <c r="BKY178" s="6"/>
      <c r="BKZ178" s="6"/>
      <c r="BLA178" s="6"/>
      <c r="BLB178" s="6"/>
      <c r="BLC178" s="6"/>
      <c r="BLD178" s="6"/>
      <c r="BLE178" s="6"/>
      <c r="BLF178" s="6"/>
      <c r="BLG178" s="6"/>
      <c r="BLH178" s="6"/>
      <c r="BLI178" s="6"/>
      <c r="BLJ178" s="6"/>
      <c r="BLK178" s="6"/>
      <c r="BLL178" s="6"/>
      <c r="BLM178" s="6"/>
      <c r="BLN178" s="6"/>
      <c r="BLO178" s="6"/>
      <c r="BLP178" s="6"/>
      <c r="BLQ178" s="6"/>
      <c r="BLR178" s="6"/>
      <c r="BLS178" s="6"/>
      <c r="BLT178" s="6"/>
      <c r="BLU178" s="6"/>
      <c r="BLV178" s="6"/>
      <c r="BLW178" s="6"/>
      <c r="BLX178" s="6"/>
      <c r="BLY178" s="6"/>
      <c r="BLZ178" s="6"/>
      <c r="BMA178" s="6"/>
      <c r="BMB178" s="6"/>
      <c r="BMC178" s="6"/>
      <c r="BMD178" s="6"/>
      <c r="BME178" s="6"/>
      <c r="BMF178" s="6"/>
      <c r="BMG178" s="6"/>
      <c r="BMH178" s="6"/>
      <c r="BMI178" s="6"/>
      <c r="BMJ178" s="6"/>
      <c r="BMK178" s="6"/>
      <c r="BML178" s="6"/>
      <c r="BMM178" s="6"/>
      <c r="BMN178" s="6"/>
      <c r="BMO178" s="6"/>
      <c r="BMP178" s="6"/>
      <c r="BMQ178" s="6"/>
      <c r="BMR178" s="6"/>
      <c r="BMS178" s="6"/>
      <c r="BMT178" s="6"/>
      <c r="BMU178" s="6"/>
      <c r="BMV178" s="6"/>
      <c r="BMW178" s="6"/>
      <c r="BMX178" s="6"/>
      <c r="BMY178" s="6"/>
      <c r="BMZ178" s="6"/>
      <c r="BNA178" s="6"/>
      <c r="BNB178" s="6"/>
      <c r="BNC178" s="6"/>
      <c r="BND178" s="6"/>
      <c r="BNE178" s="6"/>
      <c r="BNF178" s="6"/>
      <c r="BNG178" s="6"/>
      <c r="BNH178" s="6"/>
      <c r="BNI178" s="6"/>
      <c r="BNJ178" s="6"/>
      <c r="BNK178" s="6"/>
      <c r="BNL178" s="6"/>
      <c r="BNM178" s="6"/>
      <c r="BNN178" s="6"/>
      <c r="BNO178" s="6"/>
      <c r="BNP178" s="6"/>
      <c r="BNQ178" s="6"/>
      <c r="BNR178" s="6"/>
      <c r="BNS178" s="6"/>
      <c r="BNT178" s="6"/>
      <c r="BNU178" s="6"/>
      <c r="BNV178" s="6"/>
      <c r="BNW178" s="6"/>
      <c r="BNX178" s="6"/>
      <c r="BNY178" s="6"/>
      <c r="BNZ178" s="6"/>
      <c r="BOA178" s="6"/>
      <c r="BOB178" s="6"/>
      <c r="BOC178" s="6"/>
      <c r="BOD178" s="6"/>
      <c r="BOE178" s="6"/>
      <c r="BOF178" s="6"/>
      <c r="BOG178" s="6"/>
      <c r="BOH178" s="6"/>
      <c r="BOI178" s="6"/>
      <c r="BOJ178" s="6"/>
      <c r="BOK178" s="6"/>
      <c r="BOL178" s="6"/>
      <c r="BOM178" s="6"/>
      <c r="BON178" s="6"/>
      <c r="BOO178" s="6"/>
      <c r="BOP178" s="6"/>
      <c r="BOQ178" s="6"/>
      <c r="BOR178" s="6"/>
      <c r="BOS178" s="6"/>
      <c r="BOT178" s="6"/>
      <c r="BOU178" s="6"/>
      <c r="BOV178" s="6"/>
      <c r="BOW178" s="6"/>
      <c r="BOX178" s="6"/>
      <c r="BOY178" s="6"/>
      <c r="BOZ178" s="6"/>
      <c r="BPA178" s="6"/>
      <c r="BPB178" s="6"/>
      <c r="BPC178" s="6"/>
      <c r="BPD178" s="6"/>
      <c r="BPE178" s="6"/>
      <c r="BPF178" s="6"/>
      <c r="BPG178" s="6"/>
      <c r="BPH178" s="6"/>
      <c r="BPI178" s="6"/>
      <c r="BPJ178" s="6"/>
      <c r="BPK178" s="6"/>
      <c r="BPL178" s="6"/>
      <c r="BPM178" s="6"/>
      <c r="BPN178" s="6"/>
      <c r="BPO178" s="6"/>
      <c r="BPP178" s="6"/>
      <c r="BPQ178" s="6"/>
      <c r="BPR178" s="6"/>
      <c r="BPS178" s="6"/>
      <c r="BPT178" s="6"/>
      <c r="BPU178" s="6"/>
      <c r="BPV178" s="6"/>
      <c r="BPW178" s="6"/>
      <c r="BPX178" s="6"/>
      <c r="BPY178" s="6"/>
      <c r="BPZ178" s="6"/>
      <c r="BQA178" s="6"/>
      <c r="BQB178" s="6"/>
      <c r="BQC178" s="6"/>
      <c r="BQD178" s="6"/>
      <c r="BQE178" s="6"/>
      <c r="BQF178" s="6"/>
      <c r="BQG178" s="6"/>
      <c r="BQH178" s="6"/>
      <c r="BQI178" s="6"/>
      <c r="BQJ178" s="6"/>
      <c r="BQK178" s="6"/>
      <c r="BQL178" s="6"/>
      <c r="BQM178" s="6"/>
      <c r="BQN178" s="6"/>
      <c r="BQO178" s="6"/>
      <c r="BQP178" s="6"/>
      <c r="BQQ178" s="6"/>
      <c r="BQR178" s="6"/>
      <c r="BQS178" s="6"/>
      <c r="BQT178" s="6"/>
      <c r="BQU178" s="6"/>
      <c r="BQV178" s="6"/>
      <c r="BQW178" s="6"/>
      <c r="BQX178" s="6"/>
      <c r="BQY178" s="6"/>
      <c r="BQZ178" s="6"/>
      <c r="BRA178" s="6"/>
      <c r="BRB178" s="6"/>
      <c r="BRC178" s="6"/>
      <c r="BRD178" s="6"/>
      <c r="BRE178" s="6"/>
      <c r="BRF178" s="6"/>
      <c r="BRG178" s="6"/>
      <c r="BRH178" s="6"/>
      <c r="BRI178" s="6"/>
      <c r="BRJ178" s="6"/>
      <c r="BRK178" s="6"/>
      <c r="BRL178" s="6"/>
      <c r="BRM178" s="6"/>
      <c r="BRN178" s="6"/>
      <c r="BRO178" s="6"/>
      <c r="BRP178" s="6"/>
      <c r="BRQ178" s="6"/>
      <c r="BRR178" s="6"/>
      <c r="BRS178" s="6"/>
      <c r="BRT178" s="6"/>
      <c r="BRU178" s="6"/>
      <c r="BRV178" s="6"/>
      <c r="BRW178" s="6"/>
      <c r="BRX178" s="6"/>
      <c r="BRY178" s="6"/>
      <c r="BRZ178" s="6"/>
      <c r="BSA178" s="6"/>
      <c r="BSB178" s="6"/>
      <c r="BSC178" s="6"/>
      <c r="BSD178" s="6"/>
      <c r="BSE178" s="6"/>
      <c r="BSF178" s="6"/>
      <c r="BSG178" s="6"/>
      <c r="BSH178" s="6"/>
      <c r="BSI178" s="6"/>
      <c r="BSJ178" s="6"/>
      <c r="BSK178" s="6"/>
      <c r="BSL178" s="6"/>
      <c r="BSM178" s="6"/>
      <c r="BSN178" s="6"/>
      <c r="BSO178" s="6"/>
      <c r="BSP178" s="6"/>
      <c r="BSQ178" s="6"/>
      <c r="BSR178" s="6"/>
      <c r="BSS178" s="6"/>
      <c r="BST178" s="6"/>
      <c r="BSU178" s="6"/>
      <c r="BSV178" s="6"/>
      <c r="BSW178" s="6"/>
      <c r="BSX178" s="6"/>
      <c r="BSY178" s="6"/>
      <c r="BSZ178" s="6"/>
      <c r="BTA178" s="6"/>
      <c r="BTB178" s="6"/>
      <c r="BTC178" s="6"/>
      <c r="BTD178" s="6"/>
      <c r="BTE178" s="6"/>
      <c r="BTF178" s="6"/>
      <c r="BTG178" s="6"/>
      <c r="BTH178" s="6"/>
      <c r="BTI178" s="6"/>
      <c r="BTJ178" s="6"/>
      <c r="BTK178" s="6"/>
      <c r="BTL178" s="6"/>
      <c r="BTM178" s="6"/>
      <c r="BTN178" s="6"/>
      <c r="BTO178" s="6"/>
      <c r="BTP178" s="6"/>
      <c r="BTQ178" s="6"/>
      <c r="BTR178" s="6"/>
      <c r="BTS178" s="6"/>
      <c r="BTT178" s="6"/>
      <c r="BTU178" s="6"/>
      <c r="BTV178" s="6"/>
      <c r="BTW178" s="6"/>
      <c r="BTX178" s="6"/>
      <c r="BTY178" s="6"/>
      <c r="BTZ178" s="6"/>
      <c r="BUA178" s="6"/>
      <c r="BUB178" s="6"/>
      <c r="BUC178" s="6"/>
      <c r="BUD178" s="6"/>
      <c r="BUE178" s="6"/>
      <c r="BUF178" s="6"/>
      <c r="BUG178" s="6"/>
      <c r="BUH178" s="6"/>
      <c r="BUI178" s="6"/>
      <c r="BUJ178" s="6"/>
      <c r="BUK178" s="6"/>
      <c r="BUL178" s="6"/>
      <c r="BUM178" s="6"/>
      <c r="BUN178" s="6"/>
      <c r="BUO178" s="6"/>
      <c r="BUP178" s="6"/>
      <c r="BUQ178" s="6"/>
      <c r="BUR178" s="6"/>
      <c r="BUS178" s="6"/>
      <c r="BUT178" s="6"/>
      <c r="BUU178" s="6"/>
      <c r="BUV178" s="6"/>
      <c r="BUW178" s="6"/>
      <c r="BUX178" s="6"/>
      <c r="BUY178" s="6"/>
      <c r="BUZ178" s="6"/>
      <c r="BVA178" s="6"/>
      <c r="BVB178" s="6"/>
      <c r="BVC178" s="6"/>
      <c r="BVD178" s="6"/>
      <c r="BVE178" s="6"/>
      <c r="BVF178" s="6"/>
      <c r="BVG178" s="6"/>
      <c r="BVH178" s="6"/>
      <c r="BVI178" s="6"/>
      <c r="BVJ178" s="6"/>
      <c r="BVK178" s="6"/>
      <c r="BVL178" s="6"/>
      <c r="BVM178" s="6"/>
      <c r="BVN178" s="6"/>
      <c r="BVO178" s="6"/>
      <c r="BVP178" s="6"/>
      <c r="BVQ178" s="6"/>
      <c r="BVR178" s="6"/>
      <c r="BVS178" s="6"/>
      <c r="BVT178" s="6"/>
      <c r="BVU178" s="6"/>
      <c r="BVV178" s="6"/>
      <c r="BVW178" s="6"/>
      <c r="BVX178" s="6"/>
      <c r="BVY178" s="6"/>
      <c r="BVZ178" s="6"/>
      <c r="BWA178" s="6"/>
      <c r="BWB178" s="6"/>
      <c r="BWC178" s="6"/>
      <c r="BWD178" s="6"/>
      <c r="BWE178" s="6"/>
      <c r="BWF178" s="6"/>
      <c r="BWG178" s="6"/>
      <c r="BWH178" s="6"/>
      <c r="BWI178" s="6"/>
      <c r="BWJ178" s="6"/>
      <c r="BWK178" s="6"/>
      <c r="BWL178" s="6"/>
      <c r="BWM178" s="6"/>
      <c r="BWN178" s="6"/>
      <c r="BWO178" s="6"/>
      <c r="BWP178" s="6"/>
      <c r="BWQ178" s="6"/>
      <c r="BWR178" s="6"/>
      <c r="BWS178" s="6"/>
      <c r="BWT178" s="6"/>
      <c r="BWU178" s="6"/>
      <c r="BWV178" s="6"/>
      <c r="BWW178" s="6"/>
      <c r="BWX178" s="6"/>
      <c r="BWY178" s="6"/>
      <c r="BWZ178" s="6"/>
      <c r="BXA178" s="6"/>
      <c r="BXB178" s="6"/>
      <c r="BXC178" s="6"/>
      <c r="BXD178" s="6"/>
      <c r="BXE178" s="6"/>
      <c r="BXF178" s="6"/>
      <c r="BXG178" s="6"/>
      <c r="BXH178" s="6"/>
      <c r="BXI178" s="6"/>
      <c r="BXJ178" s="6"/>
      <c r="BXK178" s="6"/>
      <c r="BXL178" s="6"/>
      <c r="BXM178" s="6"/>
      <c r="BXN178" s="6"/>
      <c r="BXO178" s="6"/>
      <c r="BXP178" s="6"/>
      <c r="BXQ178" s="6"/>
      <c r="BXR178" s="6"/>
      <c r="BXS178" s="6"/>
      <c r="BXT178" s="6"/>
      <c r="BXU178" s="6"/>
      <c r="BXV178" s="6"/>
      <c r="BXW178" s="6"/>
      <c r="BXX178" s="6"/>
      <c r="BXY178" s="6"/>
      <c r="BXZ178" s="6"/>
      <c r="BYA178" s="6"/>
      <c r="BYB178" s="6"/>
      <c r="BYC178" s="6"/>
      <c r="BYD178" s="6"/>
      <c r="BYE178" s="6"/>
      <c r="BYF178" s="6"/>
      <c r="BYG178" s="6"/>
      <c r="BYH178" s="6"/>
      <c r="BYI178" s="6"/>
      <c r="BYJ178" s="6"/>
      <c r="BYK178" s="6"/>
      <c r="BYL178" s="6"/>
      <c r="BYM178" s="6"/>
      <c r="BYN178" s="6"/>
      <c r="BYO178" s="6"/>
      <c r="BYP178" s="6"/>
      <c r="BYQ178" s="6"/>
      <c r="BYR178" s="6"/>
      <c r="BYS178" s="6"/>
      <c r="BYT178" s="6"/>
      <c r="BYU178" s="6"/>
      <c r="BYV178" s="6"/>
      <c r="BYW178" s="6"/>
      <c r="BYX178" s="6"/>
      <c r="BYY178" s="6"/>
      <c r="BYZ178" s="6"/>
      <c r="BZA178" s="6"/>
      <c r="BZB178" s="6"/>
      <c r="BZC178" s="6"/>
      <c r="BZD178" s="6"/>
      <c r="BZE178" s="6"/>
      <c r="BZF178" s="6"/>
      <c r="BZG178" s="6"/>
      <c r="BZH178" s="6"/>
      <c r="BZI178" s="6"/>
      <c r="BZJ178" s="6"/>
      <c r="BZK178" s="6"/>
      <c r="BZL178" s="6"/>
      <c r="BZM178" s="6"/>
      <c r="BZN178" s="6"/>
      <c r="BZO178" s="6"/>
      <c r="BZP178" s="6"/>
      <c r="BZQ178" s="6"/>
      <c r="BZR178" s="6"/>
      <c r="BZS178" s="6"/>
      <c r="BZT178" s="6"/>
      <c r="BZU178" s="6"/>
      <c r="BZV178" s="6"/>
      <c r="BZW178" s="6"/>
      <c r="BZX178" s="6"/>
      <c r="BZY178" s="6"/>
      <c r="BZZ178" s="6"/>
      <c r="CAA178" s="6"/>
      <c r="CAB178" s="6"/>
      <c r="CAC178" s="6"/>
      <c r="CAD178" s="6"/>
      <c r="CAE178" s="6"/>
      <c r="CAF178" s="6"/>
      <c r="CAG178" s="6"/>
      <c r="CAH178" s="6"/>
      <c r="CAI178" s="6"/>
      <c r="CAJ178" s="6"/>
      <c r="CAK178" s="6"/>
      <c r="CAL178" s="6"/>
      <c r="CAM178" s="6"/>
      <c r="CAN178" s="6"/>
      <c r="CAO178" s="6"/>
      <c r="CAP178" s="6"/>
      <c r="CAQ178" s="6"/>
      <c r="CAR178" s="6"/>
      <c r="CAS178" s="6"/>
      <c r="CAT178" s="6"/>
      <c r="CAU178" s="6"/>
      <c r="CAV178" s="6"/>
      <c r="CAW178" s="6"/>
      <c r="CAX178" s="6"/>
      <c r="CAY178" s="6"/>
      <c r="CAZ178" s="6"/>
      <c r="CBA178" s="6"/>
      <c r="CBB178" s="6"/>
      <c r="CBC178" s="6"/>
      <c r="CBD178" s="6"/>
      <c r="CBE178" s="6"/>
      <c r="CBF178" s="6"/>
      <c r="CBG178" s="6"/>
      <c r="CBH178" s="6"/>
      <c r="CBI178" s="6"/>
      <c r="CBJ178" s="6"/>
      <c r="CBK178" s="6"/>
      <c r="CBL178" s="6"/>
      <c r="CBM178" s="6"/>
      <c r="CBN178" s="6"/>
      <c r="CBO178" s="6"/>
      <c r="CBP178" s="6"/>
      <c r="CBQ178" s="6"/>
      <c r="CBR178" s="6"/>
      <c r="CBS178" s="6"/>
      <c r="CBT178" s="6"/>
      <c r="CBU178" s="6"/>
      <c r="CBV178" s="6"/>
      <c r="CBW178" s="6"/>
      <c r="CBX178" s="6"/>
      <c r="CBY178" s="6"/>
      <c r="CBZ178" s="6"/>
      <c r="CCA178" s="6"/>
      <c r="CCB178" s="6"/>
      <c r="CCC178" s="6"/>
      <c r="CCD178" s="6"/>
      <c r="CCE178" s="6"/>
      <c r="CCF178" s="6"/>
      <c r="CCG178" s="6"/>
      <c r="CCH178" s="6"/>
      <c r="CCI178" s="6"/>
      <c r="CCJ178" s="6"/>
      <c r="CCK178" s="6"/>
      <c r="CCL178" s="6"/>
      <c r="CCM178" s="6"/>
      <c r="CCN178" s="6"/>
      <c r="CCO178" s="6"/>
      <c r="CCP178" s="6"/>
      <c r="CCQ178" s="6"/>
      <c r="CCR178" s="6"/>
      <c r="CCS178" s="6"/>
      <c r="CCT178" s="6"/>
      <c r="CCU178" s="6"/>
      <c r="CCV178" s="6"/>
      <c r="CCW178" s="6"/>
      <c r="CCX178" s="6"/>
      <c r="CCY178" s="6"/>
      <c r="CCZ178" s="6"/>
      <c r="CDA178" s="6"/>
      <c r="CDB178" s="6"/>
      <c r="CDC178" s="6"/>
      <c r="CDD178" s="6"/>
      <c r="CDE178" s="6"/>
      <c r="CDF178" s="6"/>
      <c r="CDG178" s="6"/>
      <c r="CDH178" s="6"/>
      <c r="CDI178" s="6"/>
      <c r="CDJ178" s="6"/>
      <c r="CDK178" s="6"/>
      <c r="CDL178" s="6"/>
      <c r="CDM178" s="6"/>
      <c r="CDN178" s="6"/>
      <c r="CDO178" s="6"/>
      <c r="CDP178" s="6"/>
      <c r="CDQ178" s="6"/>
      <c r="CDR178" s="6"/>
      <c r="CDS178" s="6"/>
      <c r="CDT178" s="6"/>
      <c r="CDU178" s="6"/>
      <c r="CDV178" s="6"/>
      <c r="CDW178" s="6"/>
      <c r="CDX178" s="6"/>
      <c r="CDY178" s="6"/>
      <c r="CDZ178" s="6"/>
      <c r="CEA178" s="6"/>
      <c r="CEB178" s="6"/>
      <c r="CEC178" s="6"/>
      <c r="CED178" s="6"/>
      <c r="CEE178" s="6"/>
      <c r="CEF178" s="6"/>
      <c r="CEG178" s="6"/>
      <c r="CEH178" s="6"/>
      <c r="CEI178" s="6"/>
      <c r="CEJ178" s="6"/>
      <c r="CEK178" s="6"/>
      <c r="CEL178" s="6"/>
      <c r="CEM178" s="6"/>
      <c r="CEN178" s="6"/>
      <c r="CEO178" s="6"/>
      <c r="CEP178" s="6"/>
      <c r="CEQ178" s="6"/>
      <c r="CER178" s="6"/>
      <c r="CES178" s="6"/>
      <c r="CET178" s="6"/>
      <c r="CEU178" s="6"/>
      <c r="CEV178" s="6"/>
      <c r="CEW178" s="6"/>
      <c r="CEX178" s="6"/>
      <c r="CEY178" s="6"/>
      <c r="CEZ178" s="6"/>
      <c r="CFA178" s="6"/>
      <c r="CFB178" s="6"/>
      <c r="CFC178" s="6"/>
      <c r="CFD178" s="6"/>
      <c r="CFE178" s="6"/>
      <c r="CFF178" s="6"/>
      <c r="CFG178" s="6"/>
      <c r="CFH178" s="6"/>
      <c r="CFI178" s="6"/>
      <c r="CFJ178" s="6"/>
      <c r="CFK178" s="6"/>
      <c r="CFL178" s="6"/>
      <c r="CFM178" s="6"/>
      <c r="CFN178" s="6"/>
      <c r="CFO178" s="6"/>
      <c r="CFP178" s="6"/>
      <c r="CFQ178" s="6"/>
      <c r="CFR178" s="6"/>
      <c r="CFS178" s="6"/>
      <c r="CFT178" s="6"/>
      <c r="CFU178" s="6"/>
      <c r="CFV178" s="6"/>
      <c r="CFW178" s="6"/>
      <c r="CFX178" s="6"/>
      <c r="CFY178" s="6"/>
      <c r="CFZ178" s="6"/>
      <c r="CGA178" s="6"/>
      <c r="CGB178" s="6"/>
      <c r="CGC178" s="6"/>
      <c r="CGD178" s="6"/>
      <c r="CGE178" s="6"/>
      <c r="CGF178" s="6"/>
      <c r="CGG178" s="6"/>
      <c r="CGH178" s="6"/>
      <c r="CGI178" s="6"/>
      <c r="CGJ178" s="6"/>
      <c r="CGK178" s="6"/>
      <c r="CGL178" s="6"/>
      <c r="CGM178" s="6"/>
      <c r="CGN178" s="6"/>
      <c r="CGO178" s="6"/>
      <c r="CGP178" s="6"/>
      <c r="CGQ178" s="6"/>
      <c r="CGR178" s="6"/>
      <c r="CGS178" s="6"/>
      <c r="CGT178" s="6"/>
      <c r="CGU178" s="6"/>
      <c r="CGV178" s="6"/>
      <c r="CGW178" s="6"/>
      <c r="CGX178" s="6"/>
      <c r="CGY178" s="6"/>
      <c r="CGZ178" s="6"/>
      <c r="CHA178" s="6"/>
      <c r="CHB178" s="6"/>
      <c r="CHC178" s="6"/>
      <c r="CHD178" s="6"/>
      <c r="CHE178" s="6"/>
      <c r="CHF178" s="6"/>
      <c r="CHG178" s="6"/>
      <c r="CHH178" s="6"/>
      <c r="CHI178" s="6"/>
      <c r="CHJ178" s="6"/>
      <c r="CHK178" s="6"/>
      <c r="CHL178" s="6"/>
      <c r="CHM178" s="6"/>
      <c r="CHN178" s="6"/>
      <c r="CHO178" s="6"/>
      <c r="CHP178" s="6"/>
      <c r="CHQ178" s="6"/>
      <c r="CHR178" s="6"/>
      <c r="CHS178" s="6"/>
      <c r="CHT178" s="6"/>
      <c r="CHU178" s="6"/>
      <c r="CHV178" s="6"/>
      <c r="CHW178" s="6"/>
      <c r="CHX178" s="6"/>
      <c r="CHY178" s="6"/>
      <c r="CHZ178" s="6"/>
      <c r="CIA178" s="6"/>
      <c r="CIB178" s="6"/>
      <c r="CIC178" s="6"/>
      <c r="CID178" s="6"/>
      <c r="CIE178" s="6"/>
      <c r="CIF178" s="6"/>
      <c r="CIG178" s="6"/>
      <c r="CIH178" s="6"/>
      <c r="CII178" s="6"/>
      <c r="CIJ178" s="6"/>
      <c r="CIK178" s="6"/>
      <c r="CIL178" s="6"/>
      <c r="CIM178" s="6"/>
      <c r="CIN178" s="6"/>
      <c r="CIO178" s="6"/>
      <c r="CIP178" s="6"/>
      <c r="CIQ178" s="6"/>
      <c r="CIR178" s="6"/>
      <c r="CIS178" s="6"/>
      <c r="CIT178" s="6"/>
      <c r="CIU178" s="6"/>
      <c r="CIV178" s="6"/>
      <c r="CIW178" s="6"/>
      <c r="CIX178" s="6"/>
      <c r="CIY178" s="6"/>
      <c r="CIZ178" s="6"/>
      <c r="CJA178" s="6"/>
      <c r="CJB178" s="6"/>
      <c r="CJC178" s="6"/>
      <c r="CJD178" s="6"/>
      <c r="CJE178" s="6"/>
      <c r="CJF178" s="6"/>
      <c r="CJG178" s="6"/>
      <c r="CJH178" s="6"/>
      <c r="CJI178" s="6"/>
      <c r="CJJ178" s="6"/>
      <c r="CJK178" s="6"/>
      <c r="CJL178" s="6"/>
      <c r="CJM178" s="6"/>
      <c r="CJN178" s="6"/>
      <c r="CJO178" s="6"/>
      <c r="CJP178" s="6"/>
      <c r="CJQ178" s="6"/>
      <c r="CJR178" s="6"/>
      <c r="CJS178" s="6"/>
      <c r="CJT178" s="6"/>
      <c r="CJU178" s="6"/>
      <c r="CJV178" s="6"/>
      <c r="CJW178" s="6"/>
      <c r="CJX178" s="6"/>
      <c r="CJY178" s="6"/>
      <c r="CJZ178" s="6"/>
      <c r="CKA178" s="6"/>
      <c r="CKB178" s="6"/>
      <c r="CKC178" s="6"/>
      <c r="CKD178" s="6"/>
      <c r="CKE178" s="6"/>
      <c r="CKF178" s="6"/>
      <c r="CKG178" s="6"/>
      <c r="CKH178" s="6"/>
      <c r="CKI178" s="6"/>
      <c r="CKJ178" s="6"/>
      <c r="CKK178" s="6"/>
      <c r="CKL178" s="6"/>
      <c r="CKM178" s="6"/>
      <c r="CKN178" s="6"/>
      <c r="CKO178" s="6"/>
      <c r="CKP178" s="6"/>
      <c r="CKQ178" s="6"/>
      <c r="CKR178" s="6"/>
      <c r="CKS178" s="6"/>
      <c r="CKT178" s="6"/>
      <c r="CKU178" s="6"/>
      <c r="CKV178" s="6"/>
      <c r="CKW178" s="6"/>
      <c r="CKX178" s="6"/>
      <c r="CKY178" s="6"/>
      <c r="CKZ178" s="6"/>
      <c r="CLA178" s="6"/>
      <c r="CLB178" s="6"/>
      <c r="CLC178" s="6"/>
      <c r="CLD178" s="6"/>
      <c r="CLE178" s="6"/>
      <c r="CLF178" s="6"/>
      <c r="CLG178" s="6"/>
      <c r="CLH178" s="6"/>
      <c r="CLI178" s="6"/>
      <c r="CLJ178" s="6"/>
      <c r="CLK178" s="6"/>
      <c r="CLL178" s="6"/>
      <c r="CLM178" s="6"/>
      <c r="CLN178" s="6"/>
      <c r="CLO178" s="6"/>
      <c r="CLP178" s="6"/>
      <c r="CLQ178" s="6"/>
      <c r="CLR178" s="6"/>
      <c r="CLS178" s="6"/>
      <c r="CLT178" s="6"/>
      <c r="CLU178" s="6"/>
      <c r="CLV178" s="6"/>
      <c r="CLW178" s="6"/>
      <c r="CLX178" s="6"/>
      <c r="CLY178" s="6"/>
      <c r="CLZ178" s="6"/>
      <c r="CMA178" s="6"/>
      <c r="CMB178" s="6"/>
      <c r="CMC178" s="6"/>
      <c r="CMD178" s="6"/>
      <c r="CME178" s="6"/>
      <c r="CMF178" s="6"/>
      <c r="CMG178" s="6"/>
      <c r="CMH178" s="6"/>
      <c r="CMI178" s="6"/>
      <c r="CMJ178" s="6"/>
      <c r="CMK178" s="6"/>
      <c r="CML178" s="6"/>
      <c r="CMM178" s="6"/>
      <c r="CMN178" s="6"/>
      <c r="CMO178" s="6"/>
      <c r="CMP178" s="6"/>
      <c r="CMQ178" s="6"/>
      <c r="CMR178" s="6"/>
      <c r="CMS178" s="6"/>
      <c r="CMT178" s="6"/>
      <c r="CMU178" s="6"/>
      <c r="CMV178" s="6"/>
      <c r="CMW178" s="6"/>
      <c r="CMX178" s="6"/>
      <c r="CMY178" s="6"/>
      <c r="CMZ178" s="6"/>
      <c r="CNA178" s="6"/>
      <c r="CNB178" s="6"/>
      <c r="CNC178" s="6"/>
      <c r="CND178" s="6"/>
      <c r="CNE178" s="6"/>
      <c r="CNF178" s="6"/>
      <c r="CNG178" s="6"/>
      <c r="CNH178" s="6"/>
      <c r="CNI178" s="6"/>
      <c r="CNJ178" s="6"/>
      <c r="CNK178" s="6"/>
      <c r="CNL178" s="6"/>
      <c r="CNM178" s="6"/>
      <c r="CNN178" s="6"/>
      <c r="CNO178" s="6"/>
      <c r="CNP178" s="6"/>
      <c r="CNQ178" s="6"/>
      <c r="CNR178" s="6"/>
      <c r="CNS178" s="6"/>
      <c r="CNT178" s="6"/>
      <c r="CNU178" s="6"/>
      <c r="CNV178" s="6"/>
      <c r="CNW178" s="6"/>
      <c r="CNX178" s="6"/>
      <c r="CNY178" s="6"/>
      <c r="CNZ178" s="6"/>
      <c r="COA178" s="6"/>
      <c r="COB178" s="6"/>
      <c r="COC178" s="6"/>
      <c r="COD178" s="6"/>
      <c r="COE178" s="6"/>
      <c r="COF178" s="6"/>
      <c r="COG178" s="6"/>
      <c r="COH178" s="6"/>
      <c r="COI178" s="6"/>
      <c r="COJ178" s="6"/>
      <c r="COK178" s="6"/>
      <c r="COL178" s="6"/>
      <c r="COM178" s="6"/>
      <c r="CON178" s="6"/>
      <c r="COO178" s="6"/>
      <c r="COP178" s="6"/>
      <c r="COQ178" s="6"/>
      <c r="COR178" s="6"/>
      <c r="COS178" s="6"/>
      <c r="COT178" s="6"/>
      <c r="COU178" s="6"/>
      <c r="COV178" s="6"/>
      <c r="COW178" s="6"/>
      <c r="COX178" s="6"/>
      <c r="COY178" s="6"/>
      <c r="COZ178" s="6"/>
      <c r="CPA178" s="6"/>
      <c r="CPB178" s="6"/>
      <c r="CPC178" s="6"/>
      <c r="CPD178" s="6"/>
      <c r="CPE178" s="6"/>
      <c r="CPF178" s="6"/>
      <c r="CPG178" s="6"/>
      <c r="CPH178" s="6"/>
      <c r="CPI178" s="6"/>
      <c r="CPJ178" s="6"/>
      <c r="CPK178" s="6"/>
      <c r="CPL178" s="6"/>
      <c r="CPM178" s="6"/>
      <c r="CPN178" s="6"/>
      <c r="CPO178" s="6"/>
      <c r="CPP178" s="6"/>
      <c r="CPQ178" s="6"/>
      <c r="CPR178" s="6"/>
      <c r="CPS178" s="6"/>
      <c r="CPT178" s="6"/>
      <c r="CPU178" s="6"/>
      <c r="CPV178" s="6"/>
      <c r="CPW178" s="6"/>
      <c r="CPX178" s="6"/>
      <c r="CPY178" s="6"/>
      <c r="CPZ178" s="6"/>
      <c r="CQA178" s="6"/>
      <c r="CQB178" s="6"/>
      <c r="CQC178" s="6"/>
      <c r="CQD178" s="6"/>
      <c r="CQE178" s="6"/>
      <c r="CQF178" s="6"/>
      <c r="CQG178" s="6"/>
      <c r="CQH178" s="6"/>
      <c r="CQI178" s="6"/>
      <c r="CQJ178" s="6"/>
      <c r="CQK178" s="6"/>
      <c r="CQL178" s="6"/>
      <c r="CQM178" s="6"/>
      <c r="CQN178" s="6"/>
      <c r="CQO178" s="6"/>
      <c r="CQP178" s="6"/>
      <c r="CQQ178" s="6"/>
      <c r="CQR178" s="6"/>
      <c r="CQS178" s="6"/>
      <c r="CQT178" s="6"/>
      <c r="CQU178" s="6"/>
      <c r="CQV178" s="6"/>
      <c r="CQW178" s="6"/>
      <c r="CQX178" s="6"/>
      <c r="CQY178" s="6"/>
      <c r="CQZ178" s="6"/>
      <c r="CRA178" s="6"/>
      <c r="CRB178" s="6"/>
      <c r="CRC178" s="6"/>
      <c r="CRD178" s="6"/>
      <c r="CRE178" s="6"/>
      <c r="CRF178" s="6"/>
      <c r="CRG178" s="6"/>
      <c r="CRH178" s="6"/>
      <c r="CRI178" s="6"/>
      <c r="CRJ178" s="6"/>
      <c r="CRK178" s="6"/>
      <c r="CRL178" s="6"/>
      <c r="CRM178" s="6"/>
      <c r="CRN178" s="6"/>
      <c r="CRO178" s="6"/>
      <c r="CRP178" s="6"/>
      <c r="CRQ178" s="6"/>
      <c r="CRR178" s="6"/>
      <c r="CRS178" s="6"/>
      <c r="CRT178" s="6"/>
      <c r="CRU178" s="6"/>
      <c r="CRV178" s="6"/>
      <c r="CRW178" s="6"/>
      <c r="CRX178" s="6"/>
      <c r="CRY178" s="6"/>
      <c r="CRZ178" s="6"/>
      <c r="CSA178" s="6"/>
      <c r="CSB178" s="6"/>
      <c r="CSC178" s="6"/>
      <c r="CSD178" s="6"/>
      <c r="CSE178" s="6"/>
      <c r="CSF178" s="6"/>
      <c r="CSG178" s="6"/>
      <c r="CSH178" s="6"/>
      <c r="CSI178" s="6"/>
      <c r="CSJ178" s="6"/>
      <c r="CSK178" s="6"/>
      <c r="CSL178" s="6"/>
      <c r="CSM178" s="6"/>
      <c r="CSN178" s="6"/>
      <c r="CSO178" s="6"/>
      <c r="CSP178" s="6"/>
      <c r="CSQ178" s="6"/>
      <c r="CSR178" s="6"/>
      <c r="CSS178" s="6"/>
      <c r="CST178" s="6"/>
      <c r="CSU178" s="6"/>
      <c r="CSV178" s="6"/>
      <c r="CSW178" s="6"/>
      <c r="CSX178" s="6"/>
      <c r="CSY178" s="6"/>
      <c r="CSZ178" s="6"/>
      <c r="CTA178" s="6"/>
      <c r="CTB178" s="6"/>
      <c r="CTC178" s="6"/>
      <c r="CTD178" s="6"/>
      <c r="CTE178" s="6"/>
      <c r="CTF178" s="6"/>
      <c r="CTG178" s="6"/>
      <c r="CTH178" s="6"/>
      <c r="CTI178" s="6"/>
      <c r="CTJ178" s="6"/>
      <c r="CTK178" s="6"/>
      <c r="CTL178" s="6"/>
      <c r="CTM178" s="6"/>
      <c r="CTN178" s="6"/>
      <c r="CTO178" s="6"/>
      <c r="CTP178" s="6"/>
      <c r="CTQ178" s="6"/>
      <c r="CTR178" s="6"/>
      <c r="CTS178" s="6"/>
      <c r="CTT178" s="6"/>
      <c r="CTU178" s="6"/>
      <c r="CTV178" s="6"/>
      <c r="CTW178" s="6"/>
      <c r="CTX178" s="6"/>
      <c r="CTY178" s="6"/>
      <c r="CTZ178" s="6"/>
      <c r="CUA178" s="6"/>
      <c r="CUB178" s="6"/>
      <c r="CUC178" s="6"/>
      <c r="CUD178" s="6"/>
      <c r="CUE178" s="6"/>
      <c r="CUF178" s="6"/>
      <c r="CUG178" s="6"/>
      <c r="CUH178" s="6"/>
      <c r="CUI178" s="6"/>
      <c r="CUJ178" s="6"/>
      <c r="CUK178" s="6"/>
      <c r="CUL178" s="6"/>
      <c r="CUM178" s="6"/>
      <c r="CUN178" s="6"/>
      <c r="CUO178" s="6"/>
      <c r="CUP178" s="6"/>
      <c r="CUQ178" s="6"/>
      <c r="CUR178" s="6"/>
      <c r="CUS178" s="6"/>
      <c r="CUT178" s="6"/>
      <c r="CUU178" s="6"/>
      <c r="CUV178" s="6"/>
      <c r="CUW178" s="6"/>
      <c r="CUX178" s="6"/>
      <c r="CUY178" s="6"/>
      <c r="CUZ178" s="6"/>
      <c r="CVA178" s="6"/>
      <c r="CVB178" s="6"/>
      <c r="CVC178" s="6"/>
      <c r="CVD178" s="6"/>
      <c r="CVE178" s="6"/>
      <c r="CVF178" s="6"/>
      <c r="CVG178" s="6"/>
      <c r="CVH178" s="6"/>
      <c r="CVI178" s="6"/>
      <c r="CVJ178" s="6"/>
      <c r="CVK178" s="6"/>
      <c r="CVL178" s="6"/>
      <c r="CVM178" s="6"/>
      <c r="CVN178" s="6"/>
      <c r="CVO178" s="6"/>
      <c r="CVP178" s="6"/>
      <c r="CVQ178" s="6"/>
      <c r="CVR178" s="6"/>
      <c r="CVS178" s="6"/>
      <c r="CVT178" s="6"/>
      <c r="CVU178" s="6"/>
      <c r="CVV178" s="6"/>
      <c r="CVW178" s="6"/>
      <c r="CVX178" s="6"/>
      <c r="CVY178" s="6"/>
      <c r="CVZ178" s="6"/>
      <c r="CWA178" s="6"/>
      <c r="CWB178" s="6"/>
      <c r="CWC178" s="6"/>
      <c r="CWD178" s="6"/>
      <c r="CWE178" s="6"/>
      <c r="CWF178" s="6"/>
      <c r="CWG178" s="6"/>
      <c r="CWH178" s="6"/>
      <c r="CWI178" s="6"/>
      <c r="CWJ178" s="6"/>
      <c r="CWK178" s="6"/>
      <c r="CWL178" s="6"/>
      <c r="CWM178" s="6"/>
      <c r="CWN178" s="6"/>
      <c r="CWO178" s="6"/>
      <c r="CWP178" s="6"/>
      <c r="CWQ178" s="6"/>
      <c r="CWR178" s="6"/>
      <c r="CWS178" s="6"/>
      <c r="CWT178" s="6"/>
      <c r="CWU178" s="6"/>
      <c r="CWV178" s="6"/>
      <c r="CWW178" s="6"/>
      <c r="CWX178" s="6"/>
      <c r="CWY178" s="6"/>
      <c r="CWZ178" s="6"/>
      <c r="CXA178" s="6"/>
      <c r="CXB178" s="6"/>
      <c r="CXC178" s="6"/>
      <c r="CXD178" s="6"/>
      <c r="CXE178" s="6"/>
      <c r="CXF178" s="6"/>
      <c r="CXG178" s="6"/>
      <c r="CXH178" s="6"/>
      <c r="CXI178" s="6"/>
      <c r="CXJ178" s="6"/>
      <c r="CXK178" s="6"/>
      <c r="CXL178" s="6"/>
      <c r="CXM178" s="6"/>
      <c r="CXN178" s="6"/>
      <c r="CXO178" s="6"/>
      <c r="CXP178" s="6"/>
      <c r="CXQ178" s="6"/>
      <c r="CXR178" s="6"/>
      <c r="CXS178" s="6"/>
      <c r="CXT178" s="6"/>
      <c r="CXU178" s="6"/>
      <c r="CXV178" s="6"/>
      <c r="CXW178" s="6"/>
      <c r="CXX178" s="6"/>
      <c r="CXY178" s="6"/>
      <c r="CXZ178" s="6"/>
      <c r="CYA178" s="6"/>
      <c r="CYB178" s="6"/>
      <c r="CYC178" s="6"/>
      <c r="CYD178" s="6"/>
      <c r="CYE178" s="6"/>
      <c r="CYF178" s="6"/>
      <c r="CYG178" s="6"/>
      <c r="CYH178" s="6"/>
      <c r="CYI178" s="6"/>
      <c r="CYJ178" s="6"/>
      <c r="CYK178" s="6"/>
      <c r="CYL178" s="6"/>
      <c r="CYM178" s="6"/>
      <c r="CYN178" s="6"/>
      <c r="CYO178" s="6"/>
      <c r="CYP178" s="6"/>
      <c r="CYQ178" s="6"/>
      <c r="CYR178" s="6"/>
      <c r="CYS178" s="6"/>
      <c r="CYT178" s="6"/>
      <c r="CYU178" s="6"/>
      <c r="CYV178" s="6"/>
      <c r="CYW178" s="6"/>
      <c r="CYX178" s="6"/>
      <c r="CYY178" s="6"/>
      <c r="CYZ178" s="6"/>
      <c r="CZA178" s="6"/>
      <c r="CZB178" s="6"/>
      <c r="CZC178" s="6"/>
      <c r="CZD178" s="6"/>
      <c r="CZE178" s="6"/>
      <c r="CZF178" s="6"/>
      <c r="CZG178" s="6"/>
      <c r="CZH178" s="6"/>
      <c r="CZI178" s="6"/>
      <c r="CZJ178" s="6"/>
      <c r="CZK178" s="6"/>
      <c r="CZL178" s="6"/>
      <c r="CZM178" s="6"/>
      <c r="CZN178" s="6"/>
      <c r="CZO178" s="6"/>
      <c r="CZP178" s="6"/>
      <c r="CZQ178" s="6"/>
      <c r="CZR178" s="6"/>
      <c r="CZS178" s="6"/>
      <c r="CZT178" s="6"/>
      <c r="CZU178" s="6"/>
      <c r="CZV178" s="6"/>
      <c r="CZW178" s="6"/>
      <c r="CZX178" s="6"/>
      <c r="CZY178" s="6"/>
      <c r="CZZ178" s="6"/>
      <c r="DAA178" s="6"/>
      <c r="DAB178" s="6"/>
      <c r="DAC178" s="6"/>
      <c r="DAD178" s="6"/>
      <c r="DAE178" s="6"/>
      <c r="DAF178" s="6"/>
      <c r="DAG178" s="6"/>
      <c r="DAH178" s="6"/>
      <c r="DAI178" s="6"/>
      <c r="DAJ178" s="6"/>
      <c r="DAK178" s="6"/>
      <c r="DAL178" s="6"/>
      <c r="DAM178" s="6"/>
      <c r="DAN178" s="6"/>
      <c r="DAO178" s="6"/>
      <c r="DAP178" s="6"/>
      <c r="DAQ178" s="6"/>
      <c r="DAR178" s="6"/>
      <c r="DAS178" s="6"/>
      <c r="DAT178" s="6"/>
      <c r="DAU178" s="6"/>
      <c r="DAV178" s="6"/>
      <c r="DAW178" s="6"/>
      <c r="DAX178" s="6"/>
      <c r="DAY178" s="6"/>
      <c r="DAZ178" s="6"/>
      <c r="DBA178" s="6"/>
      <c r="DBB178" s="6"/>
      <c r="DBC178" s="6"/>
      <c r="DBD178" s="6"/>
      <c r="DBE178" s="6"/>
      <c r="DBF178" s="6"/>
      <c r="DBG178" s="6"/>
      <c r="DBH178" s="6"/>
      <c r="DBI178" s="6"/>
      <c r="DBJ178" s="6"/>
      <c r="DBK178" s="6"/>
      <c r="DBL178" s="6"/>
      <c r="DBM178" s="6"/>
      <c r="DBN178" s="6"/>
      <c r="DBO178" s="6"/>
      <c r="DBP178" s="6"/>
      <c r="DBQ178" s="6"/>
      <c r="DBR178" s="6"/>
      <c r="DBS178" s="6"/>
      <c r="DBT178" s="6"/>
      <c r="DBU178" s="6"/>
      <c r="DBV178" s="6"/>
      <c r="DBW178" s="6"/>
      <c r="DBX178" s="6"/>
      <c r="DBY178" s="6"/>
      <c r="DBZ178" s="6"/>
      <c r="DCA178" s="6"/>
      <c r="DCB178" s="6"/>
      <c r="DCC178" s="6"/>
      <c r="DCD178" s="6"/>
      <c r="DCE178" s="6"/>
      <c r="DCF178" s="6"/>
      <c r="DCG178" s="6"/>
      <c r="DCH178" s="6"/>
      <c r="DCI178" s="6"/>
      <c r="DCJ178" s="6"/>
      <c r="DCK178" s="6"/>
      <c r="DCL178" s="6"/>
      <c r="DCM178" s="6"/>
      <c r="DCN178" s="6"/>
      <c r="DCO178" s="6"/>
      <c r="DCP178" s="6"/>
      <c r="DCQ178" s="6"/>
      <c r="DCR178" s="6"/>
      <c r="DCS178" s="6"/>
      <c r="DCT178" s="6"/>
      <c r="DCU178" s="6"/>
      <c r="DCV178" s="6"/>
      <c r="DCW178" s="6"/>
      <c r="DCX178" s="6"/>
      <c r="DCY178" s="6"/>
      <c r="DCZ178" s="6"/>
      <c r="DDA178" s="6"/>
      <c r="DDB178" s="6"/>
      <c r="DDC178" s="6"/>
      <c r="DDD178" s="6"/>
      <c r="DDE178" s="6"/>
      <c r="DDF178" s="6"/>
      <c r="DDG178" s="6"/>
      <c r="DDH178" s="6"/>
      <c r="DDI178" s="6"/>
      <c r="DDJ178" s="6"/>
      <c r="DDK178" s="6"/>
      <c r="DDL178" s="6"/>
      <c r="DDM178" s="6"/>
      <c r="DDN178" s="6"/>
      <c r="DDO178" s="6"/>
      <c r="DDP178" s="6"/>
      <c r="DDQ178" s="6"/>
      <c r="DDR178" s="6"/>
      <c r="DDS178" s="6"/>
      <c r="DDT178" s="6"/>
      <c r="DDU178" s="6"/>
      <c r="DDV178" s="6"/>
      <c r="DDW178" s="6"/>
      <c r="DDX178" s="6"/>
      <c r="DDY178" s="6"/>
      <c r="DDZ178" s="6"/>
      <c r="DEA178" s="6"/>
      <c r="DEB178" s="6"/>
      <c r="DEC178" s="6"/>
      <c r="DED178" s="6"/>
      <c r="DEE178" s="6"/>
      <c r="DEF178" s="6"/>
      <c r="DEG178" s="6"/>
      <c r="DEH178" s="6"/>
      <c r="DEI178" s="6"/>
      <c r="DEJ178" s="6"/>
      <c r="DEK178" s="6"/>
      <c r="DEL178" s="6"/>
      <c r="DEM178" s="6"/>
      <c r="DEN178" s="6"/>
      <c r="DEO178" s="6"/>
      <c r="DEP178" s="6"/>
      <c r="DEQ178" s="6"/>
      <c r="DER178" s="6"/>
      <c r="DES178" s="6"/>
      <c r="DET178" s="6"/>
      <c r="DEU178" s="6"/>
      <c r="DEV178" s="6"/>
      <c r="DEW178" s="6"/>
      <c r="DEX178" s="6"/>
      <c r="DEY178" s="6"/>
      <c r="DEZ178" s="6"/>
      <c r="DFA178" s="6"/>
      <c r="DFB178" s="6"/>
      <c r="DFC178" s="6"/>
      <c r="DFD178" s="6"/>
      <c r="DFE178" s="6"/>
      <c r="DFF178" s="6"/>
      <c r="DFG178" s="6"/>
      <c r="DFH178" s="6"/>
      <c r="DFI178" s="6"/>
      <c r="DFJ178" s="6"/>
      <c r="DFK178" s="6"/>
      <c r="DFL178" s="6"/>
      <c r="DFM178" s="6"/>
      <c r="DFN178" s="6"/>
      <c r="DFO178" s="6"/>
      <c r="DFP178" s="6"/>
      <c r="DFQ178" s="6"/>
      <c r="DFR178" s="6"/>
      <c r="DFS178" s="6"/>
      <c r="DFT178" s="6"/>
      <c r="DFU178" s="6"/>
      <c r="DFV178" s="6"/>
      <c r="DFW178" s="6"/>
      <c r="DFX178" s="6"/>
      <c r="DFY178" s="6"/>
      <c r="DFZ178" s="6"/>
      <c r="DGA178" s="6"/>
      <c r="DGB178" s="6"/>
      <c r="DGC178" s="6"/>
      <c r="DGD178" s="6"/>
      <c r="DGE178" s="6"/>
      <c r="DGF178" s="6"/>
      <c r="DGG178" s="6"/>
      <c r="DGH178" s="6"/>
      <c r="DGI178" s="6"/>
      <c r="DGJ178" s="6"/>
      <c r="DGK178" s="6"/>
      <c r="DGL178" s="6"/>
      <c r="DGM178" s="6"/>
      <c r="DGN178" s="6"/>
      <c r="DGO178" s="6"/>
      <c r="DGP178" s="6"/>
      <c r="DGQ178" s="6"/>
      <c r="DGR178" s="6"/>
      <c r="DGS178" s="6"/>
      <c r="DGT178" s="6"/>
      <c r="DGU178" s="6"/>
      <c r="DGV178" s="6"/>
      <c r="DGW178" s="6"/>
      <c r="DGX178" s="6"/>
      <c r="DGY178" s="6"/>
      <c r="DGZ178" s="6"/>
      <c r="DHA178" s="6"/>
      <c r="DHB178" s="6"/>
      <c r="DHC178" s="6"/>
      <c r="DHD178" s="6"/>
      <c r="DHE178" s="6"/>
      <c r="DHF178" s="6"/>
      <c r="DHG178" s="6"/>
      <c r="DHH178" s="6"/>
      <c r="DHI178" s="6"/>
      <c r="DHJ178" s="6"/>
      <c r="DHK178" s="6"/>
      <c r="DHL178" s="6"/>
      <c r="DHM178" s="6"/>
      <c r="DHN178" s="6"/>
      <c r="DHO178" s="6"/>
      <c r="DHP178" s="6"/>
      <c r="DHQ178" s="6"/>
      <c r="DHR178" s="6"/>
      <c r="DHS178" s="6"/>
      <c r="DHT178" s="6"/>
      <c r="DHU178" s="6"/>
      <c r="DHV178" s="6"/>
      <c r="DHW178" s="6"/>
      <c r="DHX178" s="6"/>
      <c r="DHY178" s="6"/>
      <c r="DHZ178" s="6"/>
      <c r="DIA178" s="6"/>
      <c r="DIB178" s="6"/>
      <c r="DIC178" s="6"/>
      <c r="DID178" s="6"/>
      <c r="DIE178" s="6"/>
      <c r="DIF178" s="6"/>
      <c r="DIG178" s="6"/>
      <c r="DIH178" s="6"/>
      <c r="DII178" s="6"/>
      <c r="DIJ178" s="6"/>
      <c r="DIK178" s="6"/>
      <c r="DIL178" s="6"/>
      <c r="DIM178" s="6"/>
      <c r="DIN178" s="6"/>
      <c r="DIO178" s="6"/>
      <c r="DIP178" s="6"/>
      <c r="DIQ178" s="6"/>
      <c r="DIR178" s="6"/>
      <c r="DIS178" s="6"/>
      <c r="DIT178" s="6"/>
      <c r="DIU178" s="6"/>
      <c r="DIV178" s="6"/>
      <c r="DIW178" s="6"/>
      <c r="DIX178" s="6"/>
      <c r="DIY178" s="6"/>
      <c r="DIZ178" s="6"/>
      <c r="DJA178" s="6"/>
      <c r="DJB178" s="6"/>
      <c r="DJC178" s="6"/>
      <c r="DJD178" s="6"/>
      <c r="DJE178" s="6"/>
      <c r="DJF178" s="6"/>
      <c r="DJG178" s="6"/>
      <c r="DJH178" s="6"/>
      <c r="DJI178" s="6"/>
      <c r="DJJ178" s="6"/>
      <c r="DJK178" s="6"/>
      <c r="DJL178" s="6"/>
      <c r="DJM178" s="6"/>
      <c r="DJN178" s="6"/>
      <c r="DJO178" s="6"/>
      <c r="DJP178" s="6"/>
      <c r="DJQ178" s="6"/>
      <c r="DJR178" s="6"/>
      <c r="DJS178" s="6"/>
      <c r="DJT178" s="6"/>
      <c r="DJU178" s="6"/>
      <c r="DJV178" s="6"/>
      <c r="DJW178" s="6"/>
      <c r="DJX178" s="6"/>
      <c r="DJY178" s="6"/>
      <c r="DJZ178" s="6"/>
      <c r="DKA178" s="6"/>
      <c r="DKB178" s="6"/>
      <c r="DKC178" s="6"/>
      <c r="DKD178" s="6"/>
      <c r="DKE178" s="6"/>
      <c r="DKF178" s="6"/>
      <c r="DKG178" s="6"/>
      <c r="DKH178" s="6"/>
      <c r="DKI178" s="6"/>
      <c r="DKJ178" s="6"/>
      <c r="DKK178" s="6"/>
      <c r="DKL178" s="6"/>
      <c r="DKM178" s="6"/>
      <c r="DKN178" s="6"/>
      <c r="DKO178" s="6"/>
      <c r="DKP178" s="6"/>
      <c r="DKQ178" s="6"/>
      <c r="DKR178" s="6"/>
      <c r="DKS178" s="6"/>
      <c r="DKT178" s="6"/>
      <c r="DKU178" s="6"/>
      <c r="DKV178" s="6"/>
      <c r="DKW178" s="6"/>
      <c r="DKX178" s="6"/>
      <c r="DKY178" s="6"/>
      <c r="DKZ178" s="6"/>
      <c r="DLA178" s="6"/>
      <c r="DLB178" s="6"/>
      <c r="DLC178" s="6"/>
      <c r="DLD178" s="6"/>
      <c r="DLE178" s="6"/>
      <c r="DLF178" s="6"/>
      <c r="DLG178" s="6"/>
      <c r="DLH178" s="6"/>
      <c r="DLI178" s="6"/>
      <c r="DLJ178" s="6"/>
      <c r="DLK178" s="6"/>
      <c r="DLL178" s="6"/>
      <c r="DLM178" s="6"/>
      <c r="DLN178" s="6"/>
      <c r="DLO178" s="6"/>
      <c r="DLP178" s="6"/>
      <c r="DLQ178" s="6"/>
      <c r="DLR178" s="6"/>
      <c r="DLS178" s="6"/>
      <c r="DLT178" s="6"/>
      <c r="DLU178" s="6"/>
      <c r="DLV178" s="6"/>
      <c r="DLW178" s="6"/>
      <c r="DLX178" s="6"/>
      <c r="DLY178" s="6"/>
      <c r="DLZ178" s="6"/>
      <c r="DMA178" s="6"/>
      <c r="DMB178" s="6"/>
      <c r="DMC178" s="6"/>
      <c r="DMD178" s="6"/>
      <c r="DME178" s="6"/>
      <c r="DMF178" s="6"/>
      <c r="DMG178" s="6"/>
      <c r="DMH178" s="6"/>
      <c r="DMI178" s="6"/>
      <c r="DMJ178" s="6"/>
      <c r="DMK178" s="6"/>
      <c r="DML178" s="6"/>
      <c r="DMM178" s="6"/>
      <c r="DMN178" s="6"/>
      <c r="DMO178" s="6"/>
      <c r="DMP178" s="6"/>
      <c r="DMQ178" s="6"/>
      <c r="DMR178" s="6"/>
      <c r="DMS178" s="6"/>
      <c r="DMT178" s="6"/>
      <c r="DMU178" s="6"/>
      <c r="DMV178" s="6"/>
      <c r="DMW178" s="6"/>
      <c r="DMX178" s="6"/>
      <c r="DMY178" s="6"/>
      <c r="DMZ178" s="6"/>
      <c r="DNA178" s="6"/>
      <c r="DNB178" s="6"/>
      <c r="DNC178" s="6"/>
      <c r="DND178" s="6"/>
      <c r="DNE178" s="6"/>
      <c r="DNF178" s="6"/>
      <c r="DNG178" s="6"/>
      <c r="DNH178" s="6"/>
      <c r="DNI178" s="6"/>
      <c r="DNJ178" s="6"/>
      <c r="DNK178" s="6"/>
      <c r="DNL178" s="6"/>
      <c r="DNM178" s="6"/>
      <c r="DNN178" s="6"/>
      <c r="DNO178" s="6"/>
      <c r="DNP178" s="6"/>
      <c r="DNQ178" s="6"/>
      <c r="DNR178" s="6"/>
      <c r="DNS178" s="6"/>
      <c r="DNT178" s="6"/>
      <c r="DNU178" s="6"/>
      <c r="DNV178" s="6"/>
      <c r="DNW178" s="6"/>
      <c r="DNX178" s="6"/>
      <c r="DNY178" s="6"/>
      <c r="DNZ178" s="6"/>
      <c r="DOA178" s="6"/>
      <c r="DOB178" s="6"/>
      <c r="DOC178" s="6"/>
      <c r="DOD178" s="6"/>
      <c r="DOE178" s="6"/>
      <c r="DOF178" s="6"/>
      <c r="DOG178" s="6"/>
      <c r="DOH178" s="6"/>
      <c r="DOI178" s="6"/>
      <c r="DOJ178" s="6"/>
      <c r="DOK178" s="6"/>
      <c r="DOL178" s="6"/>
      <c r="DOM178" s="6"/>
      <c r="DON178" s="6"/>
      <c r="DOO178" s="6"/>
      <c r="DOP178" s="6"/>
      <c r="DOQ178" s="6"/>
      <c r="DOR178" s="6"/>
      <c r="DOS178" s="6"/>
      <c r="DOT178" s="6"/>
      <c r="DOU178" s="6"/>
      <c r="DOV178" s="6"/>
      <c r="DOW178" s="6"/>
      <c r="DOX178" s="6"/>
      <c r="DOY178" s="6"/>
      <c r="DOZ178" s="6"/>
      <c r="DPA178" s="6"/>
      <c r="DPB178" s="6"/>
      <c r="DPC178" s="6"/>
      <c r="DPD178" s="6"/>
      <c r="DPE178" s="6"/>
      <c r="DPF178" s="6"/>
      <c r="DPG178" s="6"/>
      <c r="DPH178" s="6"/>
      <c r="DPI178" s="6"/>
      <c r="DPJ178" s="6"/>
      <c r="DPK178" s="6"/>
      <c r="DPL178" s="6"/>
      <c r="DPM178" s="6"/>
      <c r="DPN178" s="6"/>
      <c r="DPO178" s="6"/>
      <c r="DPP178" s="6"/>
      <c r="DPQ178" s="6"/>
      <c r="DPR178" s="6"/>
      <c r="DPS178" s="6"/>
      <c r="DPT178" s="6"/>
      <c r="DPU178" s="6"/>
      <c r="DPV178" s="6"/>
      <c r="DPW178" s="6"/>
      <c r="DPX178" s="6"/>
      <c r="DPY178" s="6"/>
      <c r="DPZ178" s="6"/>
      <c r="DQA178" s="6"/>
      <c r="DQB178" s="6"/>
      <c r="DQC178" s="6"/>
      <c r="DQD178" s="6"/>
      <c r="DQE178" s="6"/>
      <c r="DQF178" s="6"/>
      <c r="DQG178" s="6"/>
      <c r="DQH178" s="6"/>
      <c r="DQI178" s="6"/>
      <c r="DQJ178" s="6"/>
      <c r="DQK178" s="6"/>
      <c r="DQL178" s="6"/>
      <c r="DQM178" s="6"/>
      <c r="DQN178" s="6"/>
      <c r="DQO178" s="6"/>
      <c r="DQP178" s="6"/>
      <c r="DQQ178" s="6"/>
      <c r="DQR178" s="6"/>
      <c r="DQS178" s="6"/>
      <c r="DQT178" s="6"/>
      <c r="DQU178" s="6"/>
      <c r="DQV178" s="6"/>
      <c r="DQW178" s="6"/>
      <c r="DQX178" s="6"/>
      <c r="DQY178" s="6"/>
      <c r="DQZ178" s="6"/>
      <c r="DRA178" s="6"/>
      <c r="DRB178" s="6"/>
      <c r="DRC178" s="6"/>
      <c r="DRD178" s="6"/>
      <c r="DRE178" s="6"/>
      <c r="DRF178" s="6"/>
      <c r="DRG178" s="6"/>
      <c r="DRH178" s="6"/>
      <c r="DRI178" s="6"/>
      <c r="DRJ178" s="6"/>
      <c r="DRK178" s="6"/>
      <c r="DRL178" s="6"/>
      <c r="DRM178" s="6"/>
      <c r="DRN178" s="6"/>
      <c r="DRO178" s="6"/>
      <c r="DRP178" s="6"/>
      <c r="DRQ178" s="6"/>
      <c r="DRR178" s="6"/>
      <c r="DRS178" s="6"/>
      <c r="DRT178" s="6"/>
      <c r="DRU178" s="6"/>
      <c r="DRV178" s="6"/>
      <c r="DRW178" s="6"/>
      <c r="DRX178" s="6"/>
      <c r="DRY178" s="6"/>
      <c r="DRZ178" s="6"/>
      <c r="DSA178" s="6"/>
      <c r="DSB178" s="6"/>
      <c r="DSC178" s="6"/>
      <c r="DSD178" s="6"/>
      <c r="DSE178" s="6"/>
      <c r="DSF178" s="6"/>
      <c r="DSG178" s="6"/>
      <c r="DSH178" s="6"/>
      <c r="DSI178" s="6"/>
      <c r="DSJ178" s="6"/>
      <c r="DSK178" s="6"/>
      <c r="DSL178" s="6"/>
      <c r="DSM178" s="6"/>
      <c r="DSN178" s="6"/>
      <c r="DSO178" s="6"/>
      <c r="DSP178" s="6"/>
      <c r="DSQ178" s="6"/>
      <c r="DSR178" s="6"/>
      <c r="DSS178" s="6"/>
      <c r="DST178" s="6"/>
      <c r="DSU178" s="6"/>
      <c r="DSV178" s="6"/>
      <c r="DSW178" s="6"/>
      <c r="DSX178" s="6"/>
      <c r="DSY178" s="6"/>
      <c r="DSZ178" s="6"/>
      <c r="DTA178" s="6"/>
      <c r="DTB178" s="6"/>
      <c r="DTC178" s="6"/>
      <c r="DTD178" s="6"/>
      <c r="DTE178" s="6"/>
      <c r="DTF178" s="6"/>
      <c r="DTG178" s="6"/>
      <c r="DTH178" s="6"/>
      <c r="DTI178" s="6"/>
      <c r="DTJ178" s="6"/>
      <c r="DTK178" s="6"/>
      <c r="DTL178" s="6"/>
      <c r="DTM178" s="6"/>
      <c r="DTN178" s="6"/>
      <c r="DTO178" s="6"/>
      <c r="DTP178" s="6"/>
      <c r="DTQ178" s="6"/>
      <c r="DTR178" s="6"/>
      <c r="DTS178" s="6"/>
      <c r="DTT178" s="6"/>
      <c r="DTU178" s="6"/>
      <c r="DTV178" s="6"/>
      <c r="DTW178" s="6"/>
      <c r="DTX178" s="6"/>
      <c r="DTY178" s="6"/>
      <c r="DTZ178" s="6"/>
      <c r="DUA178" s="6"/>
      <c r="DUB178" s="6"/>
      <c r="DUC178" s="6"/>
      <c r="DUD178" s="6"/>
      <c r="DUE178" s="6"/>
      <c r="DUF178" s="6"/>
      <c r="DUG178" s="6"/>
      <c r="DUH178" s="6"/>
      <c r="DUI178" s="6"/>
      <c r="DUJ178" s="6"/>
      <c r="DUK178" s="6"/>
      <c r="DUL178" s="6"/>
      <c r="DUM178" s="6"/>
      <c r="DUN178" s="6"/>
      <c r="DUO178" s="6"/>
      <c r="DUP178" s="6"/>
      <c r="DUQ178" s="6"/>
      <c r="DUR178" s="6"/>
      <c r="DUS178" s="6"/>
      <c r="DUT178" s="6"/>
      <c r="DUU178" s="6"/>
      <c r="DUV178" s="6"/>
      <c r="DUW178" s="6"/>
      <c r="DUX178" s="6"/>
      <c r="DUY178" s="6"/>
      <c r="DUZ178" s="6"/>
      <c r="DVA178" s="6"/>
      <c r="DVB178" s="6"/>
      <c r="DVC178" s="6"/>
      <c r="DVD178" s="6"/>
      <c r="DVE178" s="6"/>
      <c r="DVF178" s="6"/>
      <c r="DVG178" s="6"/>
      <c r="DVH178" s="6"/>
      <c r="DVI178" s="6"/>
      <c r="DVJ178" s="6"/>
      <c r="DVK178" s="6"/>
      <c r="DVL178" s="6"/>
      <c r="DVM178" s="6"/>
      <c r="DVN178" s="6"/>
      <c r="DVO178" s="6"/>
      <c r="DVP178" s="6"/>
      <c r="DVQ178" s="6"/>
      <c r="DVR178" s="6"/>
      <c r="DVS178" s="6"/>
      <c r="DVT178" s="6"/>
      <c r="DVU178" s="6"/>
      <c r="DVV178" s="6"/>
      <c r="DVW178" s="6"/>
      <c r="DVX178" s="6"/>
      <c r="DVY178" s="6"/>
      <c r="DVZ178" s="6"/>
      <c r="DWA178" s="6"/>
      <c r="DWB178" s="6"/>
      <c r="DWC178" s="6"/>
      <c r="DWD178" s="6"/>
      <c r="DWE178" s="6"/>
      <c r="DWF178" s="6"/>
      <c r="DWG178" s="6"/>
      <c r="DWH178" s="6"/>
      <c r="DWI178" s="6"/>
      <c r="DWJ178" s="6"/>
      <c r="DWK178" s="6"/>
      <c r="DWL178" s="6"/>
      <c r="DWM178" s="6"/>
      <c r="DWN178" s="6"/>
      <c r="DWO178" s="6"/>
      <c r="DWP178" s="6"/>
      <c r="DWQ178" s="6"/>
      <c r="DWR178" s="6"/>
      <c r="DWS178" s="6"/>
      <c r="DWT178" s="6"/>
      <c r="DWU178" s="6"/>
      <c r="DWV178" s="6"/>
      <c r="DWW178" s="6"/>
      <c r="DWX178" s="6"/>
      <c r="DWY178" s="6"/>
      <c r="DWZ178" s="6"/>
      <c r="DXA178" s="6"/>
      <c r="DXB178" s="6"/>
      <c r="DXC178" s="6"/>
      <c r="DXD178" s="6"/>
      <c r="DXE178" s="6"/>
      <c r="DXF178" s="6"/>
      <c r="DXG178" s="6"/>
      <c r="DXH178" s="6"/>
      <c r="DXI178" s="6"/>
      <c r="DXJ178" s="6"/>
      <c r="DXK178" s="6"/>
      <c r="DXL178" s="6"/>
      <c r="DXM178" s="6"/>
      <c r="DXN178" s="6"/>
      <c r="DXO178" s="6"/>
      <c r="DXP178" s="6"/>
      <c r="DXQ178" s="6"/>
      <c r="DXR178" s="6"/>
      <c r="DXS178" s="6"/>
      <c r="DXT178" s="6"/>
      <c r="DXU178" s="6"/>
      <c r="DXV178" s="6"/>
      <c r="DXW178" s="6"/>
      <c r="DXX178" s="6"/>
      <c r="DXY178" s="6"/>
      <c r="DXZ178" s="6"/>
      <c r="DYA178" s="6"/>
      <c r="DYB178" s="6"/>
      <c r="DYC178" s="6"/>
      <c r="DYD178" s="6"/>
      <c r="DYE178" s="6"/>
      <c r="DYF178" s="6"/>
      <c r="DYG178" s="6"/>
      <c r="DYH178" s="6"/>
      <c r="DYI178" s="6"/>
      <c r="DYJ178" s="6"/>
      <c r="DYK178" s="6"/>
      <c r="DYL178" s="6"/>
      <c r="DYM178" s="6"/>
      <c r="DYN178" s="6"/>
      <c r="DYO178" s="6"/>
      <c r="DYP178" s="6"/>
      <c r="DYQ178" s="6"/>
      <c r="DYR178" s="6"/>
      <c r="DYS178" s="6"/>
      <c r="DYT178" s="6"/>
      <c r="DYU178" s="6"/>
      <c r="DYV178" s="6"/>
      <c r="DYW178" s="6"/>
      <c r="DYX178" s="6"/>
      <c r="DYY178" s="6"/>
      <c r="DYZ178" s="6"/>
      <c r="DZA178" s="6"/>
      <c r="DZB178" s="6"/>
      <c r="DZC178" s="6"/>
      <c r="DZD178" s="6"/>
      <c r="DZE178" s="6"/>
      <c r="DZF178" s="6"/>
      <c r="DZG178" s="6"/>
      <c r="DZH178" s="6"/>
      <c r="DZI178" s="6"/>
      <c r="DZJ178" s="6"/>
      <c r="DZK178" s="6"/>
      <c r="DZL178" s="6"/>
      <c r="DZM178" s="6"/>
      <c r="DZN178" s="6"/>
      <c r="DZO178" s="6"/>
      <c r="DZP178" s="6"/>
      <c r="DZQ178" s="6"/>
      <c r="DZR178" s="6"/>
      <c r="DZS178" s="6"/>
      <c r="DZT178" s="6"/>
      <c r="DZU178" s="6"/>
      <c r="DZV178" s="6"/>
      <c r="DZW178" s="6"/>
      <c r="DZX178" s="6"/>
      <c r="DZY178" s="6"/>
      <c r="DZZ178" s="6"/>
      <c r="EAA178" s="6"/>
      <c r="EAB178" s="6"/>
      <c r="EAC178" s="6"/>
      <c r="EAD178" s="6"/>
      <c r="EAE178" s="6"/>
      <c r="EAF178" s="6"/>
      <c r="EAG178" s="6"/>
      <c r="EAH178" s="6"/>
      <c r="EAI178" s="6"/>
      <c r="EAJ178" s="6"/>
      <c r="EAK178" s="6"/>
      <c r="EAL178" s="6"/>
      <c r="EAM178" s="6"/>
      <c r="EAN178" s="6"/>
      <c r="EAO178" s="6"/>
      <c r="EAP178" s="6"/>
      <c r="EAQ178" s="6"/>
      <c r="EAR178" s="6"/>
      <c r="EAS178" s="6"/>
      <c r="EAT178" s="6"/>
      <c r="EAU178" s="6"/>
      <c r="EAV178" s="6"/>
      <c r="EAW178" s="6"/>
      <c r="EAX178" s="6"/>
      <c r="EAY178" s="6"/>
      <c r="EAZ178" s="6"/>
      <c r="EBA178" s="6"/>
      <c r="EBB178" s="6"/>
      <c r="EBC178" s="6"/>
      <c r="EBD178" s="6"/>
      <c r="EBE178" s="6"/>
      <c r="EBF178" s="6"/>
      <c r="EBG178" s="6"/>
      <c r="EBH178" s="6"/>
      <c r="EBI178" s="6"/>
      <c r="EBJ178" s="6"/>
      <c r="EBK178" s="6"/>
      <c r="EBL178" s="6"/>
      <c r="EBM178" s="6"/>
      <c r="EBN178" s="6"/>
      <c r="EBO178" s="6"/>
      <c r="EBP178" s="6"/>
      <c r="EBQ178" s="6"/>
      <c r="EBR178" s="6"/>
      <c r="EBS178" s="6"/>
      <c r="EBT178" s="6"/>
      <c r="EBU178" s="6"/>
      <c r="EBV178" s="6"/>
      <c r="EBW178" s="6"/>
      <c r="EBX178" s="6"/>
      <c r="EBY178" s="6"/>
      <c r="EBZ178" s="6"/>
      <c r="ECA178" s="6"/>
      <c r="ECB178" s="6"/>
      <c r="ECC178" s="6"/>
      <c r="ECD178" s="6"/>
      <c r="ECE178" s="6"/>
      <c r="ECF178" s="6"/>
      <c r="ECG178" s="6"/>
      <c r="ECH178" s="6"/>
      <c r="ECI178" s="6"/>
      <c r="ECJ178" s="6"/>
      <c r="ECK178" s="6"/>
      <c r="ECL178" s="6"/>
      <c r="ECM178" s="6"/>
      <c r="ECN178" s="6"/>
      <c r="ECO178" s="6"/>
      <c r="ECP178" s="6"/>
      <c r="ECQ178" s="6"/>
      <c r="ECR178" s="6"/>
      <c r="ECS178" s="6"/>
      <c r="ECT178" s="6"/>
      <c r="ECU178" s="6"/>
      <c r="ECV178" s="6"/>
      <c r="ECW178" s="6"/>
      <c r="ECX178" s="6"/>
      <c r="ECY178" s="6"/>
      <c r="ECZ178" s="6"/>
      <c r="EDA178" s="6"/>
      <c r="EDB178" s="6"/>
      <c r="EDC178" s="6"/>
      <c r="EDD178" s="6"/>
      <c r="EDE178" s="6"/>
      <c r="EDF178" s="6"/>
      <c r="EDG178" s="6"/>
      <c r="EDH178" s="6"/>
      <c r="EDI178" s="6"/>
      <c r="EDJ178" s="6"/>
      <c r="EDK178" s="6"/>
      <c r="EDL178" s="6"/>
      <c r="EDM178" s="6"/>
      <c r="EDN178" s="6"/>
      <c r="EDO178" s="6"/>
      <c r="EDP178" s="6"/>
      <c r="EDQ178" s="6"/>
      <c r="EDR178" s="6"/>
      <c r="EDS178" s="6"/>
      <c r="EDT178" s="6"/>
      <c r="EDU178" s="6"/>
      <c r="EDV178" s="6"/>
      <c r="EDW178" s="6"/>
      <c r="EDX178" s="6"/>
      <c r="EDY178" s="6"/>
      <c r="EDZ178" s="6"/>
      <c r="EEA178" s="6"/>
      <c r="EEB178" s="6"/>
      <c r="EEC178" s="6"/>
      <c r="EED178" s="6"/>
      <c r="EEE178" s="6"/>
      <c r="EEF178" s="6"/>
      <c r="EEG178" s="6"/>
      <c r="EEH178" s="6"/>
      <c r="EEI178" s="6"/>
      <c r="EEJ178" s="6"/>
      <c r="EEK178" s="6"/>
      <c r="EEL178" s="6"/>
      <c r="EEM178" s="6"/>
      <c r="EEN178" s="6"/>
      <c r="EEO178" s="6"/>
      <c r="EEP178" s="6"/>
      <c r="EEQ178" s="6"/>
      <c r="EER178" s="6"/>
      <c r="EES178" s="6"/>
      <c r="EET178" s="6"/>
      <c r="EEU178" s="6"/>
      <c r="EEV178" s="6"/>
      <c r="EEW178" s="6"/>
      <c r="EEX178" s="6"/>
      <c r="EEY178" s="6"/>
      <c r="EEZ178" s="6"/>
      <c r="EFA178" s="6"/>
      <c r="EFB178" s="6"/>
      <c r="EFC178" s="6"/>
      <c r="EFD178" s="6"/>
      <c r="EFE178" s="6"/>
      <c r="EFF178" s="6"/>
      <c r="EFG178" s="6"/>
      <c r="EFH178" s="6"/>
      <c r="EFI178" s="6"/>
      <c r="EFJ178" s="6"/>
      <c r="EFK178" s="6"/>
      <c r="EFL178" s="6"/>
      <c r="EFM178" s="6"/>
      <c r="EFN178" s="6"/>
      <c r="EFO178" s="6"/>
      <c r="EFP178" s="6"/>
      <c r="EFQ178" s="6"/>
      <c r="EFR178" s="6"/>
      <c r="EFS178" s="6"/>
      <c r="EFT178" s="6"/>
      <c r="EFU178" s="6"/>
      <c r="EFV178" s="6"/>
      <c r="EFW178" s="6"/>
      <c r="EFX178" s="6"/>
      <c r="EFY178" s="6"/>
      <c r="EFZ178" s="6"/>
      <c r="EGA178" s="6"/>
      <c r="EGB178" s="6"/>
      <c r="EGC178" s="6"/>
      <c r="EGD178" s="6"/>
      <c r="EGE178" s="6"/>
      <c r="EGF178" s="6"/>
      <c r="EGG178" s="6"/>
      <c r="EGH178" s="6"/>
      <c r="EGI178" s="6"/>
      <c r="EGJ178" s="6"/>
      <c r="EGK178" s="6"/>
      <c r="EGL178" s="6"/>
      <c r="EGM178" s="6"/>
      <c r="EGN178" s="6"/>
      <c r="EGO178" s="6"/>
      <c r="EGP178" s="6"/>
      <c r="EGQ178" s="6"/>
      <c r="EGR178" s="6"/>
      <c r="EGS178" s="6"/>
      <c r="EGT178" s="6"/>
      <c r="EGU178" s="6"/>
      <c r="EGV178" s="6"/>
      <c r="EGW178" s="6"/>
      <c r="EGX178" s="6"/>
      <c r="EGY178" s="6"/>
      <c r="EGZ178" s="6"/>
      <c r="EHA178" s="6"/>
      <c r="EHB178" s="6"/>
      <c r="EHC178" s="6"/>
      <c r="EHD178" s="6"/>
      <c r="EHE178" s="6"/>
      <c r="EHF178" s="6"/>
      <c r="EHG178" s="6"/>
      <c r="EHH178" s="6"/>
      <c r="EHI178" s="6"/>
      <c r="EHJ178" s="6"/>
      <c r="EHK178" s="6"/>
      <c r="EHL178" s="6"/>
      <c r="EHM178" s="6"/>
      <c r="EHN178" s="6"/>
      <c r="EHO178" s="6"/>
      <c r="EHP178" s="6"/>
      <c r="EHQ178" s="6"/>
      <c r="EHR178" s="6"/>
      <c r="EHS178" s="6"/>
      <c r="EHT178" s="6"/>
      <c r="EHU178" s="6"/>
      <c r="EHV178" s="6"/>
      <c r="EHW178" s="6"/>
      <c r="EHX178" s="6"/>
      <c r="EHY178" s="6"/>
      <c r="EHZ178" s="6"/>
      <c r="EIA178" s="6"/>
      <c r="EIB178" s="6"/>
      <c r="EIC178" s="6"/>
      <c r="EID178" s="6"/>
      <c r="EIE178" s="6"/>
      <c r="EIF178" s="6"/>
      <c r="EIG178" s="6"/>
      <c r="EIH178" s="6"/>
      <c r="EII178" s="6"/>
      <c r="EIJ178" s="6"/>
      <c r="EIK178" s="6"/>
      <c r="EIL178" s="6"/>
      <c r="EIM178" s="6"/>
      <c r="EIN178" s="6"/>
      <c r="EIO178" s="6"/>
      <c r="EIP178" s="6"/>
      <c r="EIQ178" s="6"/>
      <c r="EIR178" s="6"/>
      <c r="EIS178" s="6"/>
      <c r="EIT178" s="6"/>
      <c r="EIU178" s="6"/>
      <c r="EIV178" s="6"/>
      <c r="EIW178" s="6"/>
      <c r="EIX178" s="6"/>
      <c r="EIY178" s="6"/>
      <c r="EIZ178" s="6"/>
      <c r="EJA178" s="6"/>
      <c r="EJB178" s="6"/>
      <c r="EJC178" s="6"/>
      <c r="EJD178" s="6"/>
      <c r="EJE178" s="6"/>
      <c r="EJF178" s="6"/>
      <c r="EJG178" s="6"/>
      <c r="EJH178" s="6"/>
      <c r="EJI178" s="6"/>
      <c r="EJJ178" s="6"/>
      <c r="EJK178" s="6"/>
      <c r="EJL178" s="6"/>
      <c r="EJM178" s="6"/>
      <c r="EJN178" s="6"/>
      <c r="EJO178" s="6"/>
      <c r="EJP178" s="6"/>
      <c r="EJQ178" s="6"/>
      <c r="EJR178" s="6"/>
      <c r="EJS178" s="6"/>
      <c r="EJT178" s="6"/>
      <c r="EJU178" s="6"/>
      <c r="EJV178" s="6"/>
      <c r="EJW178" s="6"/>
      <c r="EJX178" s="6"/>
      <c r="EJY178" s="6"/>
      <c r="EJZ178" s="6"/>
      <c r="EKA178" s="6"/>
      <c r="EKB178" s="6"/>
      <c r="EKC178" s="6"/>
      <c r="EKD178" s="6"/>
      <c r="EKE178" s="6"/>
      <c r="EKF178" s="6"/>
      <c r="EKG178" s="6"/>
      <c r="EKH178" s="6"/>
      <c r="EKI178" s="6"/>
      <c r="EKJ178" s="6"/>
      <c r="EKK178" s="6"/>
      <c r="EKL178" s="6"/>
      <c r="EKM178" s="6"/>
      <c r="EKN178" s="6"/>
      <c r="EKO178" s="6"/>
      <c r="EKP178" s="6"/>
      <c r="EKQ178" s="6"/>
      <c r="EKR178" s="6"/>
      <c r="EKS178" s="6"/>
      <c r="EKT178" s="6"/>
      <c r="EKU178" s="6"/>
      <c r="EKV178" s="6"/>
      <c r="EKW178" s="6"/>
      <c r="EKX178" s="6"/>
      <c r="EKY178" s="6"/>
      <c r="EKZ178" s="6"/>
      <c r="ELA178" s="6"/>
      <c r="ELB178" s="6"/>
      <c r="ELC178" s="6"/>
      <c r="ELD178" s="6"/>
      <c r="ELE178" s="6"/>
      <c r="ELF178" s="6"/>
      <c r="ELG178" s="6"/>
      <c r="ELH178" s="6"/>
      <c r="ELI178" s="6"/>
      <c r="ELJ178" s="6"/>
      <c r="ELK178" s="6"/>
      <c r="ELL178" s="6"/>
      <c r="ELM178" s="6"/>
      <c r="ELN178" s="6"/>
      <c r="ELO178" s="6"/>
      <c r="ELP178" s="6"/>
      <c r="ELQ178" s="6"/>
      <c r="ELR178" s="6"/>
      <c r="ELS178" s="6"/>
      <c r="ELT178" s="6"/>
      <c r="ELU178" s="6"/>
      <c r="ELV178" s="6"/>
      <c r="ELW178" s="6"/>
      <c r="ELX178" s="6"/>
      <c r="ELY178" s="6"/>
      <c r="ELZ178" s="6"/>
      <c r="EMA178" s="6"/>
      <c r="EMB178" s="6"/>
      <c r="EMC178" s="6"/>
      <c r="EMD178" s="6"/>
      <c r="EME178" s="6"/>
      <c r="EMF178" s="6"/>
      <c r="EMG178" s="6"/>
      <c r="EMH178" s="6"/>
      <c r="EMI178" s="6"/>
      <c r="EMJ178" s="6"/>
      <c r="EMK178" s="6"/>
      <c r="EML178" s="6"/>
      <c r="EMM178" s="6"/>
      <c r="EMN178" s="6"/>
      <c r="EMO178" s="6"/>
      <c r="EMP178" s="6"/>
      <c r="EMQ178" s="6"/>
      <c r="EMR178" s="6"/>
      <c r="EMS178" s="6"/>
      <c r="EMT178" s="6"/>
      <c r="EMU178" s="6"/>
      <c r="EMV178" s="6"/>
      <c r="EMW178" s="6"/>
      <c r="EMX178" s="6"/>
      <c r="EMY178" s="6"/>
      <c r="EMZ178" s="6"/>
      <c r="ENA178" s="6"/>
      <c r="ENB178" s="6"/>
      <c r="ENC178" s="6"/>
      <c r="END178" s="6"/>
      <c r="ENE178" s="6"/>
      <c r="ENF178" s="6"/>
      <c r="ENG178" s="6"/>
      <c r="ENH178" s="6"/>
      <c r="ENI178" s="6"/>
      <c r="ENJ178" s="6"/>
      <c r="ENK178" s="6"/>
      <c r="ENL178" s="6"/>
      <c r="ENM178" s="6"/>
      <c r="ENN178" s="6"/>
      <c r="ENO178" s="6"/>
      <c r="ENP178" s="6"/>
      <c r="ENQ178" s="6"/>
      <c r="ENR178" s="6"/>
      <c r="ENS178" s="6"/>
      <c r="ENT178" s="6"/>
      <c r="ENU178" s="6"/>
      <c r="ENV178" s="6"/>
      <c r="ENW178" s="6"/>
      <c r="ENX178" s="6"/>
      <c r="ENY178" s="6"/>
      <c r="ENZ178" s="6"/>
      <c r="EOA178" s="6"/>
      <c r="EOB178" s="6"/>
      <c r="EOC178" s="6"/>
      <c r="EOD178" s="6"/>
      <c r="EOE178" s="6"/>
      <c r="EOF178" s="6"/>
      <c r="EOG178" s="6"/>
      <c r="EOH178" s="6"/>
      <c r="EOI178" s="6"/>
      <c r="EOJ178" s="6"/>
      <c r="EOK178" s="6"/>
      <c r="EOL178" s="6"/>
      <c r="EOM178" s="6"/>
      <c r="EON178" s="6"/>
      <c r="EOO178" s="6"/>
      <c r="EOP178" s="6"/>
      <c r="EOQ178" s="6"/>
      <c r="EOR178" s="6"/>
      <c r="EOS178" s="6"/>
      <c r="EOT178" s="6"/>
      <c r="EOU178" s="6"/>
      <c r="EOV178" s="6"/>
      <c r="EOW178" s="6"/>
      <c r="EOX178" s="6"/>
      <c r="EOY178" s="6"/>
      <c r="EOZ178" s="6"/>
      <c r="EPA178" s="6"/>
      <c r="EPB178" s="6"/>
      <c r="EPC178" s="6"/>
      <c r="EPD178" s="6"/>
      <c r="EPE178" s="6"/>
      <c r="EPF178" s="6"/>
      <c r="EPG178" s="6"/>
      <c r="EPH178" s="6"/>
      <c r="EPI178" s="6"/>
      <c r="EPJ178" s="6"/>
      <c r="EPK178" s="6"/>
      <c r="EPL178" s="6"/>
      <c r="EPM178" s="6"/>
      <c r="EPN178" s="6"/>
      <c r="EPO178" s="6"/>
      <c r="EPP178" s="6"/>
      <c r="EPQ178" s="6"/>
      <c r="EPR178" s="6"/>
      <c r="EPS178" s="6"/>
      <c r="EPT178" s="6"/>
      <c r="EPU178" s="6"/>
      <c r="EPV178" s="6"/>
      <c r="EPW178" s="6"/>
      <c r="EPX178" s="6"/>
      <c r="EPY178" s="6"/>
      <c r="EPZ178" s="6"/>
      <c r="EQA178" s="6"/>
      <c r="EQB178" s="6"/>
      <c r="EQC178" s="6"/>
      <c r="EQD178" s="6"/>
      <c r="EQE178" s="6"/>
      <c r="EQF178" s="6"/>
      <c r="EQG178" s="6"/>
      <c r="EQH178" s="6"/>
      <c r="EQI178" s="6"/>
      <c r="EQJ178" s="6"/>
      <c r="EQK178" s="6"/>
      <c r="EQL178" s="6"/>
      <c r="EQM178" s="6"/>
      <c r="EQN178" s="6"/>
      <c r="EQO178" s="6"/>
      <c r="EQP178" s="6"/>
      <c r="EQQ178" s="6"/>
      <c r="EQR178" s="6"/>
      <c r="EQS178" s="6"/>
      <c r="EQT178" s="6"/>
      <c r="EQU178" s="6"/>
      <c r="EQV178" s="6"/>
      <c r="EQW178" s="6"/>
      <c r="EQX178" s="6"/>
      <c r="EQY178" s="6"/>
      <c r="EQZ178" s="6"/>
      <c r="ERA178" s="6"/>
      <c r="ERB178" s="6"/>
      <c r="ERC178" s="6"/>
      <c r="ERD178" s="6"/>
      <c r="ERE178" s="6"/>
      <c r="ERF178" s="6"/>
      <c r="ERG178" s="6"/>
      <c r="ERH178" s="6"/>
      <c r="ERI178" s="6"/>
      <c r="ERJ178" s="6"/>
      <c r="ERK178" s="6"/>
      <c r="ERL178" s="6"/>
      <c r="ERM178" s="6"/>
      <c r="ERN178" s="6"/>
      <c r="ERO178" s="6"/>
      <c r="ERP178" s="6"/>
      <c r="ERQ178" s="6"/>
      <c r="ERR178" s="6"/>
      <c r="ERS178" s="6"/>
      <c r="ERT178" s="6"/>
      <c r="ERU178" s="6"/>
      <c r="ERV178" s="6"/>
      <c r="ERW178" s="6"/>
      <c r="ERX178" s="6"/>
      <c r="ERY178" s="6"/>
      <c r="ERZ178" s="6"/>
      <c r="ESA178" s="6"/>
      <c r="ESB178" s="6"/>
      <c r="ESC178" s="6"/>
      <c r="ESD178" s="6"/>
      <c r="ESE178" s="6"/>
      <c r="ESF178" s="6"/>
      <c r="ESG178" s="6"/>
      <c r="ESH178" s="6"/>
      <c r="ESI178" s="6"/>
      <c r="ESJ178" s="6"/>
      <c r="ESK178" s="6"/>
      <c r="ESL178" s="6"/>
      <c r="ESM178" s="6"/>
      <c r="ESN178" s="6"/>
      <c r="ESO178" s="6"/>
      <c r="ESP178" s="6"/>
      <c r="ESQ178" s="6"/>
      <c r="ESR178" s="6"/>
      <c r="ESS178" s="6"/>
      <c r="EST178" s="6"/>
      <c r="ESU178" s="6"/>
      <c r="ESV178" s="6"/>
      <c r="ESW178" s="6"/>
      <c r="ESX178" s="6"/>
      <c r="ESY178" s="6"/>
      <c r="ESZ178" s="6"/>
      <c r="ETA178" s="6"/>
      <c r="ETB178" s="6"/>
      <c r="ETC178" s="6"/>
      <c r="ETD178" s="6"/>
      <c r="ETE178" s="6"/>
      <c r="ETF178" s="6"/>
      <c r="ETG178" s="6"/>
      <c r="ETH178" s="6"/>
      <c r="ETI178" s="6"/>
      <c r="ETJ178" s="6"/>
      <c r="ETK178" s="6"/>
      <c r="ETL178" s="6"/>
      <c r="ETM178" s="6"/>
      <c r="ETN178" s="6"/>
      <c r="ETO178" s="6"/>
      <c r="ETP178" s="6"/>
      <c r="ETQ178" s="6"/>
      <c r="ETR178" s="6"/>
      <c r="ETS178" s="6"/>
      <c r="ETT178" s="6"/>
      <c r="ETU178" s="6"/>
      <c r="ETV178" s="6"/>
      <c r="ETW178" s="6"/>
      <c r="ETX178" s="6"/>
      <c r="ETY178" s="6"/>
      <c r="ETZ178" s="6"/>
      <c r="EUA178" s="6"/>
      <c r="EUB178" s="6"/>
      <c r="EUC178" s="6"/>
      <c r="EUD178" s="6"/>
      <c r="EUE178" s="6"/>
      <c r="EUF178" s="6"/>
      <c r="EUG178" s="6"/>
      <c r="EUH178" s="6"/>
      <c r="EUI178" s="6"/>
      <c r="EUJ178" s="6"/>
      <c r="EUK178" s="6"/>
      <c r="EUL178" s="6"/>
      <c r="EUM178" s="6"/>
      <c r="EUN178" s="6"/>
      <c r="EUO178" s="6"/>
      <c r="EUP178" s="6"/>
      <c r="EUQ178" s="6"/>
      <c r="EUR178" s="6"/>
      <c r="EUS178" s="6"/>
      <c r="EUT178" s="6"/>
      <c r="EUU178" s="6"/>
      <c r="EUV178" s="6"/>
      <c r="EUW178" s="6"/>
      <c r="EUX178" s="6"/>
      <c r="EUY178" s="6"/>
      <c r="EUZ178" s="6"/>
      <c r="EVA178" s="6"/>
      <c r="EVB178" s="6"/>
      <c r="EVC178" s="6"/>
      <c r="EVD178" s="6"/>
      <c r="EVE178" s="6"/>
      <c r="EVF178" s="6"/>
      <c r="EVG178" s="6"/>
      <c r="EVH178" s="6"/>
      <c r="EVI178" s="6"/>
      <c r="EVJ178" s="6"/>
      <c r="EVK178" s="6"/>
      <c r="EVL178" s="6"/>
      <c r="EVM178" s="6"/>
      <c r="EVN178" s="6"/>
      <c r="EVO178" s="6"/>
      <c r="EVP178" s="6"/>
      <c r="EVQ178" s="6"/>
      <c r="EVR178" s="6"/>
      <c r="EVS178" s="6"/>
      <c r="EVT178" s="6"/>
      <c r="EVU178" s="6"/>
      <c r="EVV178" s="6"/>
      <c r="EVW178" s="6"/>
      <c r="EVX178" s="6"/>
      <c r="EVY178" s="6"/>
      <c r="EVZ178" s="6"/>
      <c r="EWA178" s="6"/>
      <c r="EWB178" s="6"/>
      <c r="EWC178" s="6"/>
      <c r="EWD178" s="6"/>
      <c r="EWE178" s="6"/>
      <c r="EWF178" s="6"/>
      <c r="EWG178" s="6"/>
      <c r="EWH178" s="6"/>
      <c r="EWI178" s="6"/>
      <c r="EWJ178" s="6"/>
      <c r="EWK178" s="6"/>
      <c r="EWL178" s="6"/>
      <c r="EWM178" s="6"/>
      <c r="EWN178" s="6"/>
      <c r="EWO178" s="6"/>
      <c r="EWP178" s="6"/>
      <c r="EWQ178" s="6"/>
      <c r="EWR178" s="6"/>
      <c r="EWS178" s="6"/>
      <c r="EWT178" s="6"/>
      <c r="EWU178" s="6"/>
      <c r="EWV178" s="6"/>
      <c r="EWW178" s="6"/>
      <c r="EWX178" s="6"/>
      <c r="EWY178" s="6"/>
      <c r="EWZ178" s="6"/>
      <c r="EXA178" s="6"/>
      <c r="EXB178" s="6"/>
      <c r="EXC178" s="6"/>
      <c r="EXD178" s="6"/>
      <c r="EXE178" s="6"/>
      <c r="EXF178" s="6"/>
      <c r="EXG178" s="6"/>
      <c r="EXH178" s="6"/>
      <c r="EXI178" s="6"/>
      <c r="EXJ178" s="6"/>
      <c r="EXK178" s="6"/>
      <c r="EXL178" s="6"/>
      <c r="EXM178" s="6"/>
      <c r="EXN178" s="6"/>
      <c r="EXO178" s="6"/>
      <c r="EXP178" s="6"/>
      <c r="EXQ178" s="6"/>
      <c r="EXR178" s="6"/>
      <c r="EXS178" s="6"/>
      <c r="EXT178" s="6"/>
      <c r="EXU178" s="6"/>
      <c r="EXV178" s="6"/>
      <c r="EXW178" s="6"/>
      <c r="EXX178" s="6"/>
      <c r="EXY178" s="6"/>
      <c r="EXZ178" s="6"/>
      <c r="EYA178" s="6"/>
      <c r="EYB178" s="6"/>
      <c r="EYC178" s="6"/>
      <c r="EYD178" s="6"/>
      <c r="EYE178" s="6"/>
      <c r="EYF178" s="6"/>
      <c r="EYG178" s="6"/>
      <c r="EYH178" s="6"/>
      <c r="EYI178" s="6"/>
      <c r="EYJ178" s="6"/>
      <c r="EYK178" s="6"/>
      <c r="EYL178" s="6"/>
      <c r="EYM178" s="6"/>
      <c r="EYN178" s="6"/>
      <c r="EYO178" s="6"/>
      <c r="EYP178" s="6"/>
      <c r="EYQ178" s="6"/>
      <c r="EYR178" s="6"/>
      <c r="EYS178" s="6"/>
      <c r="EYT178" s="6"/>
      <c r="EYU178" s="6"/>
      <c r="EYV178" s="6"/>
      <c r="EYW178" s="6"/>
      <c r="EYX178" s="6"/>
      <c r="EYY178" s="6"/>
      <c r="EYZ178" s="6"/>
      <c r="EZA178" s="6"/>
      <c r="EZB178" s="6"/>
      <c r="EZC178" s="6"/>
      <c r="EZD178" s="6"/>
      <c r="EZE178" s="6"/>
      <c r="EZF178" s="6"/>
      <c r="EZG178" s="6"/>
      <c r="EZH178" s="6"/>
      <c r="EZI178" s="6"/>
      <c r="EZJ178" s="6"/>
      <c r="EZK178" s="6"/>
      <c r="EZL178" s="6"/>
      <c r="EZM178" s="6"/>
      <c r="EZN178" s="6"/>
      <c r="EZO178" s="6"/>
      <c r="EZP178" s="6"/>
      <c r="EZQ178" s="6"/>
      <c r="EZR178" s="6"/>
      <c r="EZS178" s="6"/>
      <c r="EZT178" s="6"/>
      <c r="EZU178" s="6"/>
      <c r="EZV178" s="6"/>
      <c r="EZW178" s="6"/>
      <c r="EZX178" s="6"/>
      <c r="EZY178" s="6"/>
      <c r="EZZ178" s="6"/>
      <c r="FAA178" s="6"/>
      <c r="FAB178" s="6"/>
      <c r="FAC178" s="6"/>
      <c r="FAD178" s="6"/>
      <c r="FAE178" s="6"/>
      <c r="FAF178" s="6"/>
      <c r="FAG178" s="6"/>
      <c r="FAH178" s="6"/>
      <c r="FAI178" s="6"/>
      <c r="FAJ178" s="6"/>
      <c r="FAK178" s="6"/>
      <c r="FAL178" s="6"/>
      <c r="FAM178" s="6"/>
      <c r="FAN178" s="6"/>
      <c r="FAO178" s="6"/>
      <c r="FAP178" s="6"/>
      <c r="FAQ178" s="6"/>
      <c r="FAR178" s="6"/>
      <c r="FAS178" s="6"/>
      <c r="FAT178" s="6"/>
      <c r="FAU178" s="6"/>
      <c r="FAV178" s="6"/>
      <c r="FAW178" s="6"/>
      <c r="FAX178" s="6"/>
      <c r="FAY178" s="6"/>
      <c r="FAZ178" s="6"/>
      <c r="FBA178" s="6"/>
      <c r="FBB178" s="6"/>
      <c r="FBC178" s="6"/>
      <c r="FBD178" s="6"/>
      <c r="FBE178" s="6"/>
      <c r="FBF178" s="6"/>
      <c r="FBG178" s="6"/>
      <c r="FBH178" s="6"/>
      <c r="FBI178" s="6"/>
      <c r="FBJ178" s="6"/>
      <c r="FBK178" s="6"/>
      <c r="FBL178" s="6"/>
      <c r="FBM178" s="6"/>
      <c r="FBN178" s="6"/>
      <c r="FBO178" s="6"/>
      <c r="FBP178" s="6"/>
      <c r="FBQ178" s="6"/>
      <c r="FBR178" s="6"/>
      <c r="FBS178" s="6"/>
      <c r="FBT178" s="6"/>
      <c r="FBU178" s="6"/>
      <c r="FBV178" s="6"/>
      <c r="FBW178" s="6"/>
      <c r="FBX178" s="6"/>
      <c r="FBY178" s="6"/>
      <c r="FBZ178" s="6"/>
      <c r="FCA178" s="6"/>
      <c r="FCB178" s="6"/>
      <c r="FCC178" s="6"/>
      <c r="FCD178" s="6"/>
      <c r="FCE178" s="6"/>
      <c r="FCF178" s="6"/>
      <c r="FCG178" s="6"/>
      <c r="FCH178" s="6"/>
      <c r="FCI178" s="6"/>
      <c r="FCJ178" s="6"/>
      <c r="FCK178" s="6"/>
      <c r="FCL178" s="6"/>
      <c r="FCM178" s="6"/>
      <c r="FCN178" s="6"/>
      <c r="FCO178" s="6"/>
      <c r="FCP178" s="6"/>
      <c r="FCQ178" s="6"/>
      <c r="FCR178" s="6"/>
      <c r="FCS178" s="6"/>
      <c r="FCT178" s="6"/>
      <c r="FCU178" s="6"/>
      <c r="FCV178" s="6"/>
      <c r="FCW178" s="6"/>
      <c r="FCX178" s="6"/>
      <c r="FCY178" s="6"/>
      <c r="FCZ178" s="6"/>
      <c r="FDA178" s="6"/>
      <c r="FDB178" s="6"/>
      <c r="FDC178" s="6"/>
      <c r="FDD178" s="6"/>
      <c r="FDE178" s="6"/>
      <c r="FDF178" s="6"/>
      <c r="FDG178" s="6"/>
      <c r="FDH178" s="6"/>
      <c r="FDI178" s="6"/>
      <c r="FDJ178" s="6"/>
      <c r="FDK178" s="6"/>
      <c r="FDL178" s="6"/>
      <c r="FDM178" s="6"/>
      <c r="FDN178" s="6"/>
      <c r="FDO178" s="6"/>
      <c r="FDP178" s="6"/>
      <c r="FDQ178" s="6"/>
      <c r="FDR178" s="6"/>
      <c r="FDS178" s="6"/>
      <c r="FDT178" s="6"/>
      <c r="FDU178" s="6"/>
      <c r="FDV178" s="6"/>
      <c r="FDW178" s="6"/>
      <c r="FDX178" s="6"/>
      <c r="FDY178" s="6"/>
      <c r="FDZ178" s="6"/>
      <c r="FEA178" s="6"/>
      <c r="FEB178" s="6"/>
      <c r="FEC178" s="6"/>
      <c r="FED178" s="6"/>
      <c r="FEE178" s="6"/>
      <c r="FEF178" s="6"/>
      <c r="FEG178" s="6"/>
      <c r="FEH178" s="6"/>
      <c r="FEI178" s="6"/>
      <c r="FEJ178" s="6"/>
      <c r="FEK178" s="6"/>
      <c r="FEL178" s="6"/>
      <c r="FEM178" s="6"/>
      <c r="FEN178" s="6"/>
      <c r="FEO178" s="6"/>
      <c r="FEP178" s="6"/>
      <c r="FEQ178" s="6"/>
      <c r="FER178" s="6"/>
      <c r="FES178" s="6"/>
      <c r="FET178" s="6"/>
      <c r="FEU178" s="6"/>
      <c r="FEV178" s="6"/>
      <c r="FEW178" s="6"/>
      <c r="FEX178" s="6"/>
      <c r="FEY178" s="6"/>
      <c r="FEZ178" s="6"/>
      <c r="FFA178" s="6"/>
      <c r="FFB178" s="6"/>
      <c r="FFC178" s="6"/>
      <c r="FFD178" s="6"/>
      <c r="FFE178" s="6"/>
      <c r="FFF178" s="6"/>
      <c r="FFG178" s="6"/>
      <c r="FFH178" s="6"/>
      <c r="FFI178" s="6"/>
      <c r="FFJ178" s="6"/>
      <c r="FFK178" s="6"/>
      <c r="FFL178" s="6"/>
      <c r="FFM178" s="6"/>
      <c r="FFN178" s="6"/>
      <c r="FFO178" s="6"/>
      <c r="FFP178" s="6"/>
      <c r="FFQ178" s="6"/>
      <c r="FFR178" s="6"/>
      <c r="FFS178" s="6"/>
      <c r="FFT178" s="6"/>
      <c r="FFU178" s="6"/>
      <c r="FFV178" s="6"/>
      <c r="FFW178" s="6"/>
      <c r="FFX178" s="6"/>
      <c r="FFY178" s="6"/>
      <c r="FFZ178" s="6"/>
      <c r="FGA178" s="6"/>
      <c r="FGB178" s="6"/>
      <c r="FGC178" s="6"/>
      <c r="FGD178" s="6"/>
      <c r="FGE178" s="6"/>
      <c r="FGF178" s="6"/>
      <c r="FGG178" s="6"/>
      <c r="FGH178" s="6"/>
      <c r="FGI178" s="6"/>
      <c r="FGJ178" s="6"/>
      <c r="FGK178" s="6"/>
      <c r="FGL178" s="6"/>
      <c r="FGM178" s="6"/>
      <c r="FGN178" s="6"/>
      <c r="FGO178" s="6"/>
      <c r="FGP178" s="6"/>
      <c r="FGQ178" s="6"/>
      <c r="FGR178" s="6"/>
      <c r="FGS178" s="6"/>
      <c r="FGT178" s="6"/>
      <c r="FGU178" s="6"/>
      <c r="FGV178" s="6"/>
      <c r="FGW178" s="6"/>
      <c r="FGX178" s="6"/>
      <c r="FGY178" s="6"/>
      <c r="FGZ178" s="6"/>
      <c r="FHA178" s="6"/>
      <c r="FHB178" s="6"/>
      <c r="FHC178" s="6"/>
      <c r="FHD178" s="6"/>
      <c r="FHE178" s="6"/>
      <c r="FHF178" s="6"/>
      <c r="FHG178" s="6"/>
      <c r="FHH178" s="6"/>
      <c r="FHI178" s="6"/>
      <c r="FHJ178" s="6"/>
      <c r="FHK178" s="6"/>
      <c r="FHL178" s="6"/>
      <c r="FHM178" s="6"/>
      <c r="FHN178" s="6"/>
      <c r="FHO178" s="6"/>
      <c r="FHP178" s="6"/>
      <c r="FHQ178" s="6"/>
      <c r="FHR178" s="6"/>
      <c r="FHS178" s="6"/>
      <c r="FHT178" s="6"/>
      <c r="FHU178" s="6"/>
      <c r="FHV178" s="6"/>
      <c r="FHW178" s="6"/>
      <c r="FHX178" s="6"/>
      <c r="FHY178" s="6"/>
      <c r="FHZ178" s="6"/>
      <c r="FIA178" s="6"/>
      <c r="FIB178" s="6"/>
      <c r="FIC178" s="6"/>
      <c r="FID178" s="6"/>
      <c r="FIE178" s="6"/>
      <c r="FIF178" s="6"/>
      <c r="FIG178" s="6"/>
      <c r="FIH178" s="6"/>
      <c r="FII178" s="6"/>
      <c r="FIJ178" s="6"/>
      <c r="FIK178" s="6"/>
      <c r="FIL178" s="6"/>
      <c r="FIM178" s="6"/>
      <c r="FIN178" s="6"/>
      <c r="FIO178" s="6"/>
      <c r="FIP178" s="6"/>
      <c r="FIQ178" s="6"/>
      <c r="FIR178" s="6"/>
      <c r="FIS178" s="6"/>
      <c r="FIT178" s="6"/>
      <c r="FIU178" s="6"/>
      <c r="FIV178" s="6"/>
      <c r="FIW178" s="6"/>
      <c r="FIX178" s="6"/>
      <c r="FIY178" s="6"/>
      <c r="FIZ178" s="6"/>
      <c r="FJA178" s="6"/>
      <c r="FJB178" s="6"/>
      <c r="FJC178" s="6"/>
      <c r="FJD178" s="6"/>
      <c r="FJE178" s="6"/>
      <c r="FJF178" s="6"/>
      <c r="FJG178" s="6"/>
      <c r="FJH178" s="6"/>
      <c r="FJI178" s="6"/>
      <c r="FJJ178" s="6"/>
      <c r="FJK178" s="6"/>
      <c r="FJL178" s="6"/>
      <c r="FJM178" s="6"/>
      <c r="FJN178" s="6"/>
      <c r="FJO178" s="6"/>
      <c r="FJP178" s="6"/>
      <c r="FJQ178" s="6"/>
      <c r="FJR178" s="6"/>
      <c r="FJS178" s="6"/>
      <c r="FJT178" s="6"/>
      <c r="FJU178" s="6"/>
      <c r="FJV178" s="6"/>
      <c r="FJW178" s="6"/>
      <c r="FJX178" s="6"/>
      <c r="FJY178" s="6"/>
      <c r="FJZ178" s="6"/>
      <c r="FKA178" s="6"/>
      <c r="FKB178" s="6"/>
      <c r="FKC178" s="6"/>
      <c r="FKD178" s="6"/>
      <c r="FKE178" s="6"/>
      <c r="FKF178" s="6"/>
      <c r="FKG178" s="6"/>
      <c r="FKH178" s="6"/>
      <c r="FKI178" s="6"/>
      <c r="FKJ178" s="6"/>
      <c r="FKK178" s="6"/>
      <c r="FKL178" s="6"/>
      <c r="FKM178" s="6"/>
      <c r="FKN178" s="6"/>
      <c r="FKO178" s="6"/>
      <c r="FKP178" s="6"/>
      <c r="FKQ178" s="6"/>
      <c r="FKR178" s="6"/>
      <c r="FKS178" s="6"/>
      <c r="FKT178" s="6"/>
      <c r="FKU178" s="6"/>
      <c r="FKV178" s="6"/>
      <c r="FKW178" s="6"/>
      <c r="FKX178" s="6"/>
      <c r="FKY178" s="6"/>
      <c r="FKZ178" s="6"/>
      <c r="FLA178" s="6"/>
      <c r="FLB178" s="6"/>
      <c r="FLC178" s="6"/>
      <c r="FLD178" s="6"/>
      <c r="FLE178" s="6"/>
      <c r="FLF178" s="6"/>
      <c r="FLG178" s="6"/>
      <c r="FLH178" s="6"/>
      <c r="FLI178" s="6"/>
      <c r="FLJ178" s="6"/>
      <c r="FLK178" s="6"/>
      <c r="FLL178" s="6"/>
      <c r="FLM178" s="6"/>
      <c r="FLN178" s="6"/>
      <c r="FLO178" s="6"/>
      <c r="FLP178" s="6"/>
      <c r="FLQ178" s="6"/>
      <c r="FLR178" s="6"/>
      <c r="FLS178" s="6"/>
      <c r="FLT178" s="6"/>
      <c r="FLU178" s="6"/>
      <c r="FLV178" s="6"/>
      <c r="FLW178" s="6"/>
      <c r="FLX178" s="6"/>
      <c r="FLY178" s="6"/>
      <c r="FLZ178" s="6"/>
      <c r="FMA178" s="6"/>
      <c r="FMB178" s="6"/>
      <c r="FMC178" s="6"/>
      <c r="FMD178" s="6"/>
      <c r="FME178" s="6"/>
      <c r="FMF178" s="6"/>
      <c r="FMG178" s="6"/>
      <c r="FMH178" s="6"/>
      <c r="FMI178" s="6"/>
      <c r="FMJ178" s="6"/>
      <c r="FMK178" s="6"/>
      <c r="FML178" s="6"/>
      <c r="FMM178" s="6"/>
      <c r="FMN178" s="6"/>
      <c r="FMO178" s="6"/>
      <c r="FMP178" s="6"/>
      <c r="FMQ178" s="6"/>
      <c r="FMR178" s="6"/>
      <c r="FMS178" s="6"/>
      <c r="FMT178" s="6"/>
      <c r="FMU178" s="6"/>
      <c r="FMV178" s="6"/>
      <c r="FMW178" s="6"/>
      <c r="FMX178" s="6"/>
      <c r="FMY178" s="6"/>
      <c r="FMZ178" s="6"/>
      <c r="FNA178" s="6"/>
      <c r="FNB178" s="6"/>
      <c r="FNC178" s="6"/>
      <c r="FND178" s="6"/>
      <c r="FNE178" s="6"/>
      <c r="FNF178" s="6"/>
      <c r="FNG178" s="6"/>
      <c r="FNH178" s="6"/>
      <c r="FNI178" s="6"/>
      <c r="FNJ178" s="6"/>
      <c r="FNK178" s="6"/>
      <c r="FNL178" s="6"/>
      <c r="FNM178" s="6"/>
      <c r="FNN178" s="6"/>
      <c r="FNO178" s="6"/>
      <c r="FNP178" s="6"/>
      <c r="FNQ178" s="6"/>
      <c r="FNR178" s="6"/>
      <c r="FNS178" s="6"/>
      <c r="FNT178" s="6"/>
      <c r="FNU178" s="6"/>
      <c r="FNV178" s="6"/>
      <c r="FNW178" s="6"/>
      <c r="FNX178" s="6"/>
      <c r="FNY178" s="6"/>
      <c r="FNZ178" s="6"/>
      <c r="FOA178" s="6"/>
      <c r="FOB178" s="6"/>
      <c r="FOC178" s="6"/>
      <c r="FOD178" s="6"/>
      <c r="FOE178" s="6"/>
      <c r="FOF178" s="6"/>
      <c r="FOG178" s="6"/>
      <c r="FOH178" s="6"/>
      <c r="FOI178" s="6"/>
      <c r="FOJ178" s="6"/>
      <c r="FOK178" s="6"/>
      <c r="FOL178" s="6"/>
      <c r="FOM178" s="6"/>
      <c r="FON178" s="6"/>
      <c r="FOO178" s="6"/>
      <c r="FOP178" s="6"/>
      <c r="FOQ178" s="6"/>
      <c r="FOR178" s="6"/>
      <c r="FOS178" s="6"/>
      <c r="FOT178" s="6"/>
      <c r="FOU178" s="6"/>
      <c r="FOV178" s="6"/>
      <c r="FOW178" s="6"/>
      <c r="FOX178" s="6"/>
      <c r="FOY178" s="6"/>
      <c r="FOZ178" s="6"/>
      <c r="FPA178" s="6"/>
      <c r="FPB178" s="6"/>
      <c r="FPC178" s="6"/>
      <c r="FPD178" s="6"/>
      <c r="FPE178" s="6"/>
      <c r="FPF178" s="6"/>
      <c r="FPG178" s="6"/>
      <c r="FPH178" s="6"/>
      <c r="FPI178" s="6"/>
      <c r="FPJ178" s="6"/>
      <c r="FPK178" s="6"/>
      <c r="FPL178" s="6"/>
      <c r="FPM178" s="6"/>
      <c r="FPN178" s="6"/>
      <c r="FPO178" s="6"/>
      <c r="FPP178" s="6"/>
      <c r="FPQ178" s="6"/>
      <c r="FPR178" s="6"/>
      <c r="FPS178" s="6"/>
      <c r="FPT178" s="6"/>
      <c r="FPU178" s="6"/>
      <c r="FPV178" s="6"/>
      <c r="FPW178" s="6"/>
      <c r="FPX178" s="6"/>
      <c r="FPY178" s="6"/>
      <c r="FPZ178" s="6"/>
      <c r="FQA178" s="6"/>
      <c r="FQB178" s="6"/>
      <c r="FQC178" s="6"/>
      <c r="FQD178" s="6"/>
      <c r="FQE178" s="6"/>
      <c r="FQF178" s="6"/>
      <c r="FQG178" s="6"/>
      <c r="FQH178" s="6"/>
      <c r="FQI178" s="6"/>
      <c r="FQJ178" s="6"/>
      <c r="FQK178" s="6"/>
      <c r="FQL178" s="6"/>
      <c r="FQM178" s="6"/>
      <c r="FQN178" s="6"/>
      <c r="FQO178" s="6"/>
      <c r="FQP178" s="6"/>
      <c r="FQQ178" s="6"/>
      <c r="FQR178" s="6"/>
      <c r="FQS178" s="6"/>
      <c r="FQT178" s="6"/>
      <c r="FQU178" s="6"/>
      <c r="FQV178" s="6"/>
      <c r="FQW178" s="6"/>
      <c r="FQX178" s="6"/>
      <c r="FQY178" s="6"/>
      <c r="FQZ178" s="6"/>
      <c r="FRA178" s="6"/>
      <c r="FRB178" s="6"/>
      <c r="FRC178" s="6"/>
      <c r="FRD178" s="6"/>
      <c r="FRE178" s="6"/>
      <c r="FRF178" s="6"/>
      <c r="FRG178" s="6"/>
      <c r="FRH178" s="6"/>
      <c r="FRI178" s="6"/>
      <c r="FRJ178" s="6"/>
      <c r="FRK178" s="6"/>
      <c r="FRL178" s="6"/>
      <c r="FRM178" s="6"/>
      <c r="FRN178" s="6"/>
      <c r="FRO178" s="6"/>
      <c r="FRP178" s="6"/>
      <c r="FRQ178" s="6"/>
      <c r="FRR178" s="6"/>
      <c r="FRS178" s="6"/>
      <c r="FRT178" s="6"/>
      <c r="FRU178" s="6"/>
      <c r="FRV178" s="6"/>
      <c r="FRW178" s="6"/>
      <c r="FRX178" s="6"/>
      <c r="FRY178" s="6"/>
      <c r="FRZ178" s="6"/>
      <c r="FSA178" s="6"/>
      <c r="FSB178" s="6"/>
      <c r="FSC178" s="6"/>
      <c r="FSD178" s="6"/>
      <c r="FSE178" s="6"/>
      <c r="FSF178" s="6"/>
      <c r="FSG178" s="6"/>
      <c r="FSH178" s="6"/>
      <c r="FSI178" s="6"/>
      <c r="FSJ178" s="6"/>
      <c r="FSK178" s="6"/>
      <c r="FSL178" s="6"/>
      <c r="FSM178" s="6"/>
      <c r="FSN178" s="6"/>
      <c r="FSO178" s="6"/>
      <c r="FSP178" s="6"/>
      <c r="FSQ178" s="6"/>
      <c r="FSR178" s="6"/>
      <c r="FSS178" s="6"/>
      <c r="FST178" s="6"/>
      <c r="FSU178" s="6"/>
      <c r="FSV178" s="6"/>
      <c r="FSW178" s="6"/>
      <c r="FSX178" s="6"/>
      <c r="FSY178" s="6"/>
      <c r="FSZ178" s="6"/>
      <c r="FTA178" s="6"/>
      <c r="FTB178" s="6"/>
      <c r="FTC178" s="6"/>
      <c r="FTD178" s="6"/>
      <c r="FTE178" s="6"/>
      <c r="FTF178" s="6"/>
      <c r="FTG178" s="6"/>
      <c r="FTH178" s="6"/>
      <c r="FTI178" s="6"/>
      <c r="FTJ178" s="6"/>
      <c r="FTK178" s="6"/>
      <c r="FTL178" s="6"/>
      <c r="FTM178" s="6"/>
      <c r="FTN178" s="6"/>
      <c r="FTO178" s="6"/>
      <c r="FTP178" s="6"/>
      <c r="FTQ178" s="6"/>
      <c r="FTR178" s="6"/>
      <c r="FTS178" s="6"/>
      <c r="FTT178" s="6"/>
      <c r="FTU178" s="6"/>
      <c r="FTV178" s="6"/>
      <c r="FTW178" s="6"/>
      <c r="FTX178" s="6"/>
      <c r="FTY178" s="6"/>
      <c r="FTZ178" s="6"/>
      <c r="FUA178" s="6"/>
      <c r="FUB178" s="6"/>
      <c r="FUC178" s="6"/>
      <c r="FUD178" s="6"/>
      <c r="FUE178" s="6"/>
      <c r="FUF178" s="6"/>
      <c r="FUG178" s="6"/>
      <c r="FUH178" s="6"/>
      <c r="FUI178" s="6"/>
      <c r="FUJ178" s="6"/>
      <c r="FUK178" s="6"/>
      <c r="FUL178" s="6"/>
      <c r="FUM178" s="6"/>
      <c r="FUN178" s="6"/>
      <c r="FUO178" s="6"/>
      <c r="FUP178" s="6"/>
      <c r="FUQ178" s="6"/>
      <c r="FUR178" s="6"/>
      <c r="FUS178" s="6"/>
      <c r="FUT178" s="6"/>
      <c r="FUU178" s="6"/>
      <c r="FUV178" s="6"/>
      <c r="FUW178" s="6"/>
      <c r="FUX178" s="6"/>
      <c r="FUY178" s="6"/>
      <c r="FUZ178" s="6"/>
      <c r="FVA178" s="6"/>
      <c r="FVB178" s="6"/>
      <c r="FVC178" s="6"/>
      <c r="FVD178" s="6"/>
      <c r="FVE178" s="6"/>
      <c r="FVF178" s="6"/>
      <c r="FVG178" s="6"/>
      <c r="FVH178" s="6"/>
      <c r="FVI178" s="6"/>
      <c r="FVJ178" s="6"/>
      <c r="FVK178" s="6"/>
      <c r="FVL178" s="6"/>
      <c r="FVM178" s="6"/>
      <c r="FVN178" s="6"/>
      <c r="FVO178" s="6"/>
      <c r="FVP178" s="6"/>
      <c r="FVQ178" s="6"/>
      <c r="FVR178" s="6"/>
      <c r="FVS178" s="6"/>
      <c r="FVT178" s="6"/>
      <c r="FVU178" s="6"/>
      <c r="FVV178" s="6"/>
      <c r="FVW178" s="6"/>
      <c r="FVX178" s="6"/>
      <c r="FVY178" s="6"/>
      <c r="FVZ178" s="6"/>
      <c r="FWA178" s="6"/>
      <c r="FWB178" s="6"/>
      <c r="FWC178" s="6"/>
      <c r="FWD178" s="6"/>
      <c r="FWE178" s="6"/>
      <c r="FWF178" s="6"/>
      <c r="FWG178" s="6"/>
      <c r="FWH178" s="6"/>
      <c r="FWI178" s="6"/>
      <c r="FWJ178" s="6"/>
      <c r="FWK178" s="6"/>
      <c r="FWL178" s="6"/>
      <c r="FWM178" s="6"/>
      <c r="FWN178" s="6"/>
      <c r="FWO178" s="6"/>
      <c r="FWP178" s="6"/>
      <c r="FWQ178" s="6"/>
      <c r="FWR178" s="6"/>
      <c r="FWS178" s="6"/>
      <c r="FWT178" s="6"/>
      <c r="FWU178" s="6"/>
      <c r="FWV178" s="6"/>
      <c r="FWW178" s="6"/>
      <c r="FWX178" s="6"/>
      <c r="FWY178" s="6"/>
      <c r="FWZ178" s="6"/>
      <c r="FXA178" s="6"/>
      <c r="FXB178" s="6"/>
      <c r="FXC178" s="6"/>
      <c r="FXD178" s="6"/>
      <c r="FXE178" s="6"/>
      <c r="FXF178" s="6"/>
      <c r="FXG178" s="6"/>
      <c r="FXH178" s="6"/>
      <c r="FXI178" s="6"/>
      <c r="FXJ178" s="6"/>
      <c r="FXK178" s="6"/>
      <c r="FXL178" s="6"/>
      <c r="FXM178" s="6"/>
      <c r="FXN178" s="6"/>
      <c r="FXO178" s="6"/>
      <c r="FXP178" s="6"/>
      <c r="FXQ178" s="6"/>
      <c r="FXR178" s="6"/>
      <c r="FXS178" s="6"/>
      <c r="FXT178" s="6"/>
      <c r="FXU178" s="6"/>
      <c r="FXV178" s="6"/>
      <c r="FXW178" s="6"/>
      <c r="FXX178" s="6"/>
      <c r="FXY178" s="6"/>
      <c r="FXZ178" s="6"/>
      <c r="FYA178" s="6"/>
      <c r="FYB178" s="6"/>
      <c r="FYC178" s="6"/>
      <c r="FYD178" s="6"/>
      <c r="FYE178" s="6"/>
      <c r="FYF178" s="6"/>
      <c r="FYG178" s="6"/>
      <c r="FYH178" s="6"/>
      <c r="FYI178" s="6"/>
      <c r="FYJ178" s="6"/>
      <c r="FYK178" s="6"/>
      <c r="FYL178" s="6"/>
      <c r="FYM178" s="6"/>
      <c r="FYN178" s="6"/>
      <c r="FYO178" s="6"/>
      <c r="FYP178" s="6"/>
      <c r="FYQ178" s="6"/>
      <c r="FYR178" s="6"/>
      <c r="FYS178" s="6"/>
      <c r="FYT178" s="6"/>
      <c r="FYU178" s="6"/>
      <c r="FYV178" s="6"/>
      <c r="FYW178" s="6"/>
      <c r="FYX178" s="6"/>
      <c r="FYY178" s="6"/>
      <c r="FYZ178" s="6"/>
      <c r="FZA178" s="6"/>
      <c r="FZB178" s="6"/>
      <c r="FZC178" s="6"/>
      <c r="FZD178" s="6"/>
      <c r="FZE178" s="6"/>
      <c r="FZF178" s="6"/>
      <c r="FZG178" s="6"/>
      <c r="FZH178" s="6"/>
      <c r="FZI178" s="6"/>
      <c r="FZJ178" s="6"/>
      <c r="FZK178" s="6"/>
      <c r="FZL178" s="6"/>
      <c r="FZM178" s="6"/>
      <c r="FZN178" s="6"/>
      <c r="FZO178" s="6"/>
      <c r="FZP178" s="6"/>
      <c r="FZQ178" s="6"/>
      <c r="FZR178" s="6"/>
      <c r="FZS178" s="6"/>
      <c r="FZT178" s="6"/>
      <c r="FZU178" s="6"/>
      <c r="FZV178" s="6"/>
      <c r="FZW178" s="6"/>
      <c r="FZX178" s="6"/>
      <c r="FZY178" s="6"/>
      <c r="FZZ178" s="6"/>
      <c r="GAA178" s="6"/>
      <c r="GAB178" s="6"/>
      <c r="GAC178" s="6"/>
      <c r="GAD178" s="6"/>
      <c r="GAE178" s="6"/>
      <c r="GAF178" s="6"/>
      <c r="GAG178" s="6"/>
      <c r="GAH178" s="6"/>
      <c r="GAI178" s="6"/>
      <c r="GAJ178" s="6"/>
      <c r="GAK178" s="6"/>
      <c r="GAL178" s="6"/>
      <c r="GAM178" s="6"/>
      <c r="GAN178" s="6"/>
      <c r="GAO178" s="6"/>
      <c r="GAP178" s="6"/>
      <c r="GAQ178" s="6"/>
      <c r="GAR178" s="6"/>
      <c r="GAS178" s="6"/>
      <c r="GAT178" s="6"/>
      <c r="GAU178" s="6"/>
      <c r="GAV178" s="6"/>
      <c r="GAW178" s="6"/>
      <c r="GAX178" s="6"/>
      <c r="GAY178" s="6"/>
      <c r="GAZ178" s="6"/>
      <c r="GBA178" s="6"/>
      <c r="GBB178" s="6"/>
      <c r="GBC178" s="6"/>
      <c r="GBD178" s="6"/>
      <c r="GBE178" s="6"/>
      <c r="GBF178" s="6"/>
      <c r="GBG178" s="6"/>
      <c r="GBH178" s="6"/>
      <c r="GBI178" s="6"/>
      <c r="GBJ178" s="6"/>
      <c r="GBK178" s="6"/>
      <c r="GBL178" s="6"/>
      <c r="GBM178" s="6"/>
      <c r="GBN178" s="6"/>
      <c r="GBO178" s="6"/>
      <c r="GBP178" s="6"/>
      <c r="GBQ178" s="6"/>
      <c r="GBR178" s="6"/>
      <c r="GBS178" s="6"/>
      <c r="GBT178" s="6"/>
      <c r="GBU178" s="6"/>
      <c r="GBV178" s="6"/>
      <c r="GBW178" s="6"/>
      <c r="GBX178" s="6"/>
      <c r="GBY178" s="6"/>
      <c r="GBZ178" s="6"/>
      <c r="GCA178" s="6"/>
      <c r="GCB178" s="6"/>
      <c r="GCC178" s="6"/>
      <c r="GCD178" s="6"/>
      <c r="GCE178" s="6"/>
      <c r="GCF178" s="6"/>
      <c r="GCG178" s="6"/>
      <c r="GCH178" s="6"/>
      <c r="GCI178" s="6"/>
      <c r="GCJ178" s="6"/>
      <c r="GCK178" s="6"/>
      <c r="GCL178" s="6"/>
      <c r="GCM178" s="6"/>
      <c r="GCN178" s="6"/>
      <c r="GCO178" s="6"/>
      <c r="GCP178" s="6"/>
      <c r="GCQ178" s="6"/>
      <c r="GCR178" s="6"/>
      <c r="GCS178" s="6"/>
      <c r="GCT178" s="6"/>
      <c r="GCU178" s="6"/>
      <c r="GCV178" s="6"/>
      <c r="GCW178" s="6"/>
      <c r="GCX178" s="6"/>
      <c r="GCY178" s="6"/>
      <c r="GCZ178" s="6"/>
      <c r="GDA178" s="6"/>
      <c r="GDB178" s="6"/>
      <c r="GDC178" s="6"/>
      <c r="GDD178" s="6"/>
      <c r="GDE178" s="6"/>
      <c r="GDF178" s="6"/>
      <c r="GDG178" s="6"/>
      <c r="GDH178" s="6"/>
      <c r="GDI178" s="6"/>
      <c r="GDJ178" s="6"/>
      <c r="GDK178" s="6"/>
      <c r="GDL178" s="6"/>
      <c r="GDM178" s="6"/>
      <c r="GDN178" s="6"/>
      <c r="GDO178" s="6"/>
      <c r="GDP178" s="6"/>
      <c r="GDQ178" s="6"/>
      <c r="GDR178" s="6"/>
      <c r="GDS178" s="6"/>
      <c r="GDT178" s="6"/>
      <c r="GDU178" s="6"/>
      <c r="GDV178" s="6"/>
      <c r="GDW178" s="6"/>
      <c r="GDX178" s="6"/>
      <c r="GDY178" s="6"/>
      <c r="GDZ178" s="6"/>
      <c r="GEA178" s="6"/>
      <c r="GEB178" s="6"/>
      <c r="GEC178" s="6"/>
      <c r="GED178" s="6"/>
      <c r="GEE178" s="6"/>
      <c r="GEF178" s="6"/>
      <c r="GEG178" s="6"/>
      <c r="GEH178" s="6"/>
      <c r="GEI178" s="6"/>
      <c r="GEJ178" s="6"/>
      <c r="GEK178" s="6"/>
      <c r="GEL178" s="6"/>
      <c r="GEM178" s="6"/>
      <c r="GEN178" s="6"/>
      <c r="GEO178" s="6"/>
      <c r="GEP178" s="6"/>
      <c r="GEQ178" s="6"/>
      <c r="GER178" s="6"/>
      <c r="GES178" s="6"/>
      <c r="GET178" s="6"/>
      <c r="GEU178" s="6"/>
      <c r="GEV178" s="6"/>
      <c r="GEW178" s="6"/>
      <c r="GEX178" s="6"/>
      <c r="GEY178" s="6"/>
      <c r="GEZ178" s="6"/>
      <c r="GFA178" s="6"/>
      <c r="GFB178" s="6"/>
      <c r="GFC178" s="6"/>
      <c r="GFD178" s="6"/>
      <c r="GFE178" s="6"/>
      <c r="GFF178" s="6"/>
      <c r="GFG178" s="6"/>
      <c r="GFH178" s="6"/>
      <c r="GFI178" s="6"/>
      <c r="GFJ178" s="6"/>
      <c r="GFK178" s="6"/>
      <c r="GFL178" s="6"/>
      <c r="GFM178" s="6"/>
      <c r="GFN178" s="6"/>
      <c r="GFO178" s="6"/>
      <c r="GFP178" s="6"/>
      <c r="GFQ178" s="6"/>
      <c r="GFR178" s="6"/>
      <c r="GFS178" s="6"/>
      <c r="GFT178" s="6"/>
      <c r="GFU178" s="6"/>
      <c r="GFV178" s="6"/>
      <c r="GFW178" s="6"/>
      <c r="GFX178" s="6"/>
      <c r="GFY178" s="6"/>
      <c r="GFZ178" s="6"/>
      <c r="GGA178" s="6"/>
      <c r="GGB178" s="6"/>
      <c r="GGC178" s="6"/>
      <c r="GGD178" s="6"/>
      <c r="GGE178" s="6"/>
      <c r="GGF178" s="6"/>
      <c r="GGG178" s="6"/>
      <c r="GGH178" s="6"/>
      <c r="GGI178" s="6"/>
      <c r="GGJ178" s="6"/>
      <c r="GGK178" s="6"/>
      <c r="GGL178" s="6"/>
      <c r="GGM178" s="6"/>
      <c r="GGN178" s="6"/>
      <c r="GGO178" s="6"/>
      <c r="GGP178" s="6"/>
      <c r="GGQ178" s="6"/>
      <c r="GGR178" s="6"/>
      <c r="GGS178" s="6"/>
      <c r="GGT178" s="6"/>
      <c r="GGU178" s="6"/>
      <c r="GGV178" s="6"/>
      <c r="GGW178" s="6"/>
      <c r="GGX178" s="6"/>
      <c r="GGY178" s="6"/>
      <c r="GGZ178" s="6"/>
      <c r="GHA178" s="6"/>
      <c r="GHB178" s="6"/>
      <c r="GHC178" s="6"/>
      <c r="GHD178" s="6"/>
      <c r="GHE178" s="6"/>
      <c r="GHF178" s="6"/>
      <c r="GHG178" s="6"/>
      <c r="GHH178" s="6"/>
      <c r="GHI178" s="6"/>
      <c r="GHJ178" s="6"/>
      <c r="GHK178" s="6"/>
      <c r="GHL178" s="6"/>
      <c r="GHM178" s="6"/>
      <c r="GHN178" s="6"/>
      <c r="GHO178" s="6"/>
      <c r="GHP178" s="6"/>
      <c r="GHQ178" s="6"/>
      <c r="GHR178" s="6"/>
      <c r="GHS178" s="6"/>
      <c r="GHT178" s="6"/>
      <c r="GHU178" s="6"/>
      <c r="GHV178" s="6"/>
      <c r="GHW178" s="6"/>
      <c r="GHX178" s="6"/>
      <c r="GHY178" s="6"/>
      <c r="GHZ178" s="6"/>
      <c r="GIA178" s="6"/>
      <c r="GIB178" s="6"/>
      <c r="GIC178" s="6"/>
      <c r="GID178" s="6"/>
      <c r="GIE178" s="6"/>
      <c r="GIF178" s="6"/>
      <c r="GIG178" s="6"/>
      <c r="GIH178" s="6"/>
      <c r="GII178" s="6"/>
      <c r="GIJ178" s="6"/>
      <c r="GIK178" s="6"/>
      <c r="GIL178" s="6"/>
      <c r="GIM178" s="6"/>
      <c r="GIN178" s="6"/>
      <c r="GIO178" s="6"/>
      <c r="GIP178" s="6"/>
      <c r="GIQ178" s="6"/>
      <c r="GIR178" s="6"/>
      <c r="GIS178" s="6"/>
      <c r="GIT178" s="6"/>
      <c r="GIU178" s="6"/>
      <c r="GIV178" s="6"/>
      <c r="GIW178" s="6"/>
      <c r="GIX178" s="6"/>
      <c r="GIY178" s="6"/>
      <c r="GIZ178" s="6"/>
      <c r="GJA178" s="6"/>
      <c r="GJB178" s="6"/>
      <c r="GJC178" s="6"/>
      <c r="GJD178" s="6"/>
      <c r="GJE178" s="6"/>
      <c r="GJF178" s="6"/>
      <c r="GJG178" s="6"/>
      <c r="GJH178" s="6"/>
      <c r="GJI178" s="6"/>
      <c r="GJJ178" s="6"/>
      <c r="GJK178" s="6"/>
      <c r="GJL178" s="6"/>
      <c r="GJM178" s="6"/>
      <c r="GJN178" s="6"/>
      <c r="GJO178" s="6"/>
      <c r="GJP178" s="6"/>
      <c r="GJQ178" s="6"/>
      <c r="GJR178" s="6"/>
      <c r="GJS178" s="6"/>
      <c r="GJT178" s="6"/>
      <c r="GJU178" s="6"/>
      <c r="GJV178" s="6"/>
      <c r="GJW178" s="6"/>
      <c r="GJX178" s="6"/>
      <c r="GJY178" s="6"/>
      <c r="GJZ178" s="6"/>
      <c r="GKA178" s="6"/>
      <c r="GKB178" s="6"/>
      <c r="GKC178" s="6"/>
      <c r="GKD178" s="6"/>
      <c r="GKE178" s="6"/>
      <c r="GKF178" s="6"/>
      <c r="GKG178" s="6"/>
      <c r="GKH178" s="6"/>
      <c r="GKI178" s="6"/>
      <c r="GKJ178" s="6"/>
      <c r="GKK178" s="6"/>
      <c r="GKL178" s="6"/>
      <c r="GKM178" s="6"/>
      <c r="GKN178" s="6"/>
      <c r="GKO178" s="6"/>
      <c r="GKP178" s="6"/>
      <c r="GKQ178" s="6"/>
      <c r="GKR178" s="6"/>
      <c r="GKS178" s="6"/>
      <c r="GKT178" s="6"/>
      <c r="GKU178" s="6"/>
      <c r="GKV178" s="6"/>
      <c r="GKW178" s="6"/>
      <c r="GKX178" s="6"/>
      <c r="GKY178" s="6"/>
      <c r="GKZ178" s="6"/>
      <c r="GLA178" s="6"/>
      <c r="GLB178" s="6"/>
      <c r="GLC178" s="6"/>
      <c r="GLD178" s="6"/>
      <c r="GLE178" s="6"/>
      <c r="GLF178" s="6"/>
      <c r="GLG178" s="6"/>
      <c r="GLH178" s="6"/>
      <c r="GLI178" s="6"/>
      <c r="GLJ178" s="6"/>
      <c r="GLK178" s="6"/>
      <c r="GLL178" s="6"/>
      <c r="GLM178" s="6"/>
      <c r="GLN178" s="6"/>
      <c r="GLO178" s="6"/>
      <c r="GLP178" s="6"/>
      <c r="GLQ178" s="6"/>
      <c r="GLR178" s="6"/>
      <c r="GLS178" s="6"/>
      <c r="GLT178" s="6"/>
      <c r="GLU178" s="6"/>
      <c r="GLV178" s="6"/>
      <c r="GLW178" s="6"/>
      <c r="GLX178" s="6"/>
      <c r="GLY178" s="6"/>
      <c r="GLZ178" s="6"/>
      <c r="GMA178" s="6"/>
      <c r="GMB178" s="6"/>
      <c r="GMC178" s="6"/>
      <c r="GMD178" s="6"/>
      <c r="GME178" s="6"/>
      <c r="GMF178" s="6"/>
      <c r="GMG178" s="6"/>
      <c r="GMH178" s="6"/>
      <c r="GMI178" s="6"/>
      <c r="GMJ178" s="6"/>
      <c r="GMK178" s="6"/>
      <c r="GML178" s="6"/>
      <c r="GMM178" s="6"/>
      <c r="GMN178" s="6"/>
      <c r="GMO178" s="6"/>
      <c r="GMP178" s="6"/>
      <c r="GMQ178" s="6"/>
      <c r="GMR178" s="6"/>
      <c r="GMS178" s="6"/>
      <c r="GMT178" s="6"/>
      <c r="GMU178" s="6"/>
      <c r="GMV178" s="6"/>
      <c r="GMW178" s="6"/>
      <c r="GMX178" s="6"/>
      <c r="GMY178" s="6"/>
      <c r="GMZ178" s="6"/>
      <c r="GNA178" s="6"/>
      <c r="GNB178" s="6"/>
      <c r="GNC178" s="6"/>
      <c r="GND178" s="6"/>
      <c r="GNE178" s="6"/>
      <c r="GNF178" s="6"/>
      <c r="GNG178" s="6"/>
      <c r="GNH178" s="6"/>
      <c r="GNI178" s="6"/>
      <c r="GNJ178" s="6"/>
      <c r="GNK178" s="6"/>
      <c r="GNL178" s="6"/>
      <c r="GNM178" s="6"/>
      <c r="GNN178" s="6"/>
      <c r="GNO178" s="6"/>
      <c r="GNP178" s="6"/>
      <c r="GNQ178" s="6"/>
      <c r="GNR178" s="6"/>
      <c r="GNS178" s="6"/>
      <c r="GNT178" s="6"/>
      <c r="GNU178" s="6"/>
      <c r="GNV178" s="6"/>
      <c r="GNW178" s="6"/>
      <c r="GNX178" s="6"/>
      <c r="GNY178" s="6"/>
      <c r="GNZ178" s="6"/>
      <c r="GOA178" s="6"/>
      <c r="GOB178" s="6"/>
      <c r="GOC178" s="6"/>
      <c r="GOD178" s="6"/>
      <c r="GOE178" s="6"/>
      <c r="GOF178" s="6"/>
      <c r="GOG178" s="6"/>
      <c r="GOH178" s="6"/>
      <c r="GOI178" s="6"/>
      <c r="GOJ178" s="6"/>
      <c r="GOK178" s="6"/>
      <c r="GOL178" s="6"/>
      <c r="GOM178" s="6"/>
      <c r="GON178" s="6"/>
      <c r="GOO178" s="6"/>
      <c r="GOP178" s="6"/>
      <c r="GOQ178" s="6"/>
      <c r="GOR178" s="6"/>
      <c r="GOS178" s="6"/>
      <c r="GOT178" s="6"/>
      <c r="GOU178" s="6"/>
      <c r="GOV178" s="6"/>
      <c r="GOW178" s="6"/>
      <c r="GOX178" s="6"/>
      <c r="GOY178" s="6"/>
      <c r="GOZ178" s="6"/>
      <c r="GPA178" s="6"/>
      <c r="GPB178" s="6"/>
      <c r="GPC178" s="6"/>
      <c r="GPD178" s="6"/>
      <c r="GPE178" s="6"/>
      <c r="GPF178" s="6"/>
      <c r="GPG178" s="6"/>
      <c r="GPH178" s="6"/>
      <c r="GPI178" s="6"/>
      <c r="GPJ178" s="6"/>
      <c r="GPK178" s="6"/>
      <c r="GPL178" s="6"/>
      <c r="GPM178" s="6"/>
      <c r="GPN178" s="6"/>
      <c r="GPO178" s="6"/>
      <c r="GPP178" s="6"/>
      <c r="GPQ178" s="6"/>
      <c r="GPR178" s="6"/>
      <c r="GPS178" s="6"/>
      <c r="GPT178" s="6"/>
      <c r="GPU178" s="6"/>
      <c r="GPV178" s="6"/>
      <c r="GPW178" s="6"/>
      <c r="GPX178" s="6"/>
      <c r="GPY178" s="6"/>
      <c r="GPZ178" s="6"/>
      <c r="GQA178" s="6"/>
      <c r="GQB178" s="6"/>
      <c r="GQC178" s="6"/>
      <c r="GQD178" s="6"/>
      <c r="GQE178" s="6"/>
      <c r="GQF178" s="6"/>
      <c r="GQG178" s="6"/>
      <c r="GQH178" s="6"/>
      <c r="GQI178" s="6"/>
      <c r="GQJ178" s="6"/>
      <c r="GQK178" s="6"/>
      <c r="GQL178" s="6"/>
      <c r="GQM178" s="6"/>
      <c r="GQN178" s="6"/>
      <c r="GQO178" s="6"/>
      <c r="GQP178" s="6"/>
      <c r="GQQ178" s="6"/>
      <c r="GQR178" s="6"/>
      <c r="GQS178" s="6"/>
      <c r="GQT178" s="6"/>
      <c r="GQU178" s="6"/>
      <c r="GQV178" s="6"/>
      <c r="GQW178" s="6"/>
      <c r="GQX178" s="6"/>
      <c r="GQY178" s="6"/>
      <c r="GQZ178" s="6"/>
      <c r="GRA178" s="6"/>
      <c r="GRB178" s="6"/>
      <c r="GRC178" s="6"/>
      <c r="GRD178" s="6"/>
      <c r="GRE178" s="6"/>
      <c r="GRF178" s="6"/>
      <c r="GRG178" s="6"/>
      <c r="GRH178" s="6"/>
      <c r="GRI178" s="6"/>
      <c r="GRJ178" s="6"/>
      <c r="GRK178" s="6"/>
      <c r="GRL178" s="6"/>
      <c r="GRM178" s="6"/>
      <c r="GRN178" s="6"/>
      <c r="GRO178" s="6"/>
      <c r="GRP178" s="6"/>
      <c r="GRQ178" s="6"/>
      <c r="GRR178" s="6"/>
      <c r="GRS178" s="6"/>
      <c r="GRT178" s="6"/>
      <c r="GRU178" s="6"/>
      <c r="GRV178" s="6"/>
      <c r="GRW178" s="6"/>
      <c r="GRX178" s="6"/>
      <c r="GRY178" s="6"/>
      <c r="GRZ178" s="6"/>
      <c r="GSA178" s="6"/>
      <c r="GSB178" s="6"/>
      <c r="GSC178" s="6"/>
      <c r="GSD178" s="6"/>
      <c r="GSE178" s="6"/>
      <c r="GSF178" s="6"/>
      <c r="GSG178" s="6"/>
      <c r="GSH178" s="6"/>
      <c r="GSI178" s="6"/>
      <c r="GSJ178" s="6"/>
      <c r="GSK178" s="6"/>
      <c r="GSL178" s="6"/>
      <c r="GSM178" s="6"/>
      <c r="GSN178" s="6"/>
      <c r="GSO178" s="6"/>
      <c r="GSP178" s="6"/>
      <c r="GSQ178" s="6"/>
      <c r="GSR178" s="6"/>
      <c r="GSS178" s="6"/>
      <c r="GST178" s="6"/>
      <c r="GSU178" s="6"/>
      <c r="GSV178" s="6"/>
      <c r="GSW178" s="6"/>
      <c r="GSX178" s="6"/>
      <c r="GSY178" s="6"/>
      <c r="GSZ178" s="6"/>
      <c r="GTA178" s="6"/>
      <c r="GTB178" s="6"/>
      <c r="GTC178" s="6"/>
      <c r="GTD178" s="6"/>
      <c r="GTE178" s="6"/>
      <c r="GTF178" s="6"/>
      <c r="GTG178" s="6"/>
      <c r="GTH178" s="6"/>
      <c r="GTI178" s="6"/>
      <c r="GTJ178" s="6"/>
      <c r="GTK178" s="6"/>
      <c r="GTL178" s="6"/>
      <c r="GTM178" s="6"/>
      <c r="GTN178" s="6"/>
      <c r="GTO178" s="6"/>
      <c r="GTP178" s="6"/>
      <c r="GTQ178" s="6"/>
      <c r="GTR178" s="6"/>
      <c r="GTS178" s="6"/>
      <c r="GTT178" s="6"/>
      <c r="GTU178" s="6"/>
      <c r="GTV178" s="6"/>
      <c r="GTW178" s="6"/>
      <c r="GTX178" s="6"/>
      <c r="GTY178" s="6"/>
      <c r="GTZ178" s="6"/>
      <c r="GUA178" s="6"/>
      <c r="GUB178" s="6"/>
      <c r="GUC178" s="6"/>
      <c r="GUD178" s="6"/>
      <c r="GUE178" s="6"/>
      <c r="GUF178" s="6"/>
      <c r="GUG178" s="6"/>
      <c r="GUH178" s="6"/>
      <c r="GUI178" s="6"/>
      <c r="GUJ178" s="6"/>
      <c r="GUK178" s="6"/>
      <c r="GUL178" s="6"/>
      <c r="GUM178" s="6"/>
      <c r="GUN178" s="6"/>
      <c r="GUO178" s="6"/>
      <c r="GUP178" s="6"/>
      <c r="GUQ178" s="6"/>
      <c r="GUR178" s="6"/>
      <c r="GUS178" s="6"/>
      <c r="GUT178" s="6"/>
      <c r="GUU178" s="6"/>
      <c r="GUV178" s="6"/>
      <c r="GUW178" s="6"/>
      <c r="GUX178" s="6"/>
      <c r="GUY178" s="6"/>
      <c r="GUZ178" s="6"/>
      <c r="GVA178" s="6"/>
      <c r="GVB178" s="6"/>
      <c r="GVC178" s="6"/>
      <c r="GVD178" s="6"/>
      <c r="GVE178" s="6"/>
      <c r="GVF178" s="6"/>
      <c r="GVG178" s="6"/>
      <c r="GVH178" s="6"/>
      <c r="GVI178" s="6"/>
      <c r="GVJ178" s="6"/>
      <c r="GVK178" s="6"/>
      <c r="GVL178" s="6"/>
      <c r="GVM178" s="6"/>
      <c r="GVN178" s="6"/>
      <c r="GVO178" s="6"/>
      <c r="GVP178" s="6"/>
      <c r="GVQ178" s="6"/>
      <c r="GVR178" s="6"/>
      <c r="GVS178" s="6"/>
      <c r="GVT178" s="6"/>
      <c r="GVU178" s="6"/>
      <c r="GVV178" s="6"/>
      <c r="GVW178" s="6"/>
      <c r="GVX178" s="6"/>
      <c r="GVY178" s="6"/>
      <c r="GVZ178" s="6"/>
      <c r="GWA178" s="6"/>
      <c r="GWB178" s="6"/>
      <c r="GWC178" s="6"/>
      <c r="GWD178" s="6"/>
      <c r="GWE178" s="6"/>
      <c r="GWF178" s="6"/>
      <c r="GWG178" s="6"/>
      <c r="GWH178" s="6"/>
      <c r="GWI178" s="6"/>
      <c r="GWJ178" s="6"/>
      <c r="GWK178" s="6"/>
      <c r="GWL178" s="6"/>
      <c r="GWM178" s="6"/>
      <c r="GWN178" s="6"/>
      <c r="GWO178" s="6"/>
      <c r="GWP178" s="6"/>
      <c r="GWQ178" s="6"/>
      <c r="GWR178" s="6"/>
      <c r="GWS178" s="6"/>
      <c r="GWT178" s="6"/>
      <c r="GWU178" s="6"/>
      <c r="GWV178" s="6"/>
      <c r="GWW178" s="6"/>
      <c r="GWX178" s="6"/>
      <c r="GWY178" s="6"/>
      <c r="GWZ178" s="6"/>
      <c r="GXA178" s="6"/>
      <c r="GXB178" s="6"/>
      <c r="GXC178" s="6"/>
      <c r="GXD178" s="6"/>
      <c r="GXE178" s="6"/>
      <c r="GXF178" s="6"/>
      <c r="GXG178" s="6"/>
      <c r="GXH178" s="6"/>
      <c r="GXI178" s="6"/>
      <c r="GXJ178" s="6"/>
      <c r="GXK178" s="6"/>
      <c r="GXL178" s="6"/>
      <c r="GXM178" s="6"/>
      <c r="GXN178" s="6"/>
      <c r="GXO178" s="6"/>
      <c r="GXP178" s="6"/>
      <c r="GXQ178" s="6"/>
      <c r="GXR178" s="6"/>
      <c r="GXS178" s="6"/>
      <c r="GXT178" s="6"/>
      <c r="GXU178" s="6"/>
      <c r="GXV178" s="6"/>
      <c r="GXW178" s="6"/>
      <c r="GXX178" s="6"/>
      <c r="GXY178" s="6"/>
      <c r="GXZ178" s="6"/>
      <c r="GYA178" s="6"/>
      <c r="GYB178" s="6"/>
      <c r="GYC178" s="6"/>
      <c r="GYD178" s="6"/>
      <c r="GYE178" s="6"/>
      <c r="GYF178" s="6"/>
      <c r="GYG178" s="6"/>
      <c r="GYH178" s="6"/>
      <c r="GYI178" s="6"/>
      <c r="GYJ178" s="6"/>
      <c r="GYK178" s="6"/>
      <c r="GYL178" s="6"/>
      <c r="GYM178" s="6"/>
      <c r="GYN178" s="6"/>
      <c r="GYO178" s="6"/>
      <c r="GYP178" s="6"/>
      <c r="GYQ178" s="6"/>
      <c r="GYR178" s="6"/>
      <c r="GYS178" s="6"/>
      <c r="GYT178" s="6"/>
      <c r="GYU178" s="6"/>
      <c r="GYV178" s="6"/>
      <c r="GYW178" s="6"/>
      <c r="GYX178" s="6"/>
      <c r="GYY178" s="6"/>
      <c r="GYZ178" s="6"/>
      <c r="GZA178" s="6"/>
      <c r="GZB178" s="6"/>
      <c r="GZC178" s="6"/>
      <c r="GZD178" s="6"/>
      <c r="GZE178" s="6"/>
      <c r="GZF178" s="6"/>
      <c r="GZG178" s="6"/>
      <c r="GZH178" s="6"/>
      <c r="GZI178" s="6"/>
      <c r="GZJ178" s="6"/>
      <c r="GZK178" s="6"/>
      <c r="GZL178" s="6"/>
      <c r="GZM178" s="6"/>
      <c r="GZN178" s="6"/>
      <c r="GZO178" s="6"/>
      <c r="GZP178" s="6"/>
      <c r="GZQ178" s="6"/>
      <c r="GZR178" s="6"/>
      <c r="GZS178" s="6"/>
      <c r="GZT178" s="6"/>
      <c r="GZU178" s="6"/>
      <c r="GZV178" s="6"/>
      <c r="GZW178" s="6"/>
      <c r="GZX178" s="6"/>
      <c r="GZY178" s="6"/>
      <c r="GZZ178" s="6"/>
      <c r="HAA178" s="6"/>
      <c r="HAB178" s="6"/>
      <c r="HAC178" s="6"/>
      <c r="HAD178" s="6"/>
      <c r="HAE178" s="6"/>
      <c r="HAF178" s="6"/>
      <c r="HAG178" s="6"/>
      <c r="HAH178" s="6"/>
      <c r="HAI178" s="6"/>
      <c r="HAJ178" s="6"/>
      <c r="HAK178" s="6"/>
      <c r="HAL178" s="6"/>
      <c r="HAM178" s="6"/>
      <c r="HAN178" s="6"/>
      <c r="HAO178" s="6"/>
      <c r="HAP178" s="6"/>
      <c r="HAQ178" s="6"/>
      <c r="HAR178" s="6"/>
      <c r="HAS178" s="6"/>
      <c r="HAT178" s="6"/>
      <c r="HAU178" s="6"/>
      <c r="HAV178" s="6"/>
      <c r="HAW178" s="6"/>
      <c r="HAX178" s="6"/>
      <c r="HAY178" s="6"/>
      <c r="HAZ178" s="6"/>
      <c r="HBA178" s="6"/>
      <c r="HBB178" s="6"/>
      <c r="HBC178" s="6"/>
      <c r="HBD178" s="6"/>
      <c r="HBE178" s="6"/>
      <c r="HBF178" s="6"/>
      <c r="HBG178" s="6"/>
      <c r="HBH178" s="6"/>
      <c r="HBI178" s="6"/>
      <c r="HBJ178" s="6"/>
      <c r="HBK178" s="6"/>
      <c r="HBL178" s="6"/>
      <c r="HBM178" s="6"/>
      <c r="HBN178" s="6"/>
      <c r="HBO178" s="6"/>
      <c r="HBP178" s="6"/>
      <c r="HBQ178" s="6"/>
      <c r="HBR178" s="6"/>
      <c r="HBS178" s="6"/>
      <c r="HBT178" s="6"/>
      <c r="HBU178" s="6"/>
      <c r="HBV178" s="6"/>
      <c r="HBW178" s="6"/>
      <c r="HBX178" s="6"/>
      <c r="HBY178" s="6"/>
      <c r="HBZ178" s="6"/>
      <c r="HCA178" s="6"/>
      <c r="HCB178" s="6"/>
      <c r="HCC178" s="6"/>
      <c r="HCD178" s="6"/>
      <c r="HCE178" s="6"/>
      <c r="HCF178" s="6"/>
      <c r="HCG178" s="6"/>
      <c r="HCH178" s="6"/>
      <c r="HCI178" s="6"/>
      <c r="HCJ178" s="6"/>
      <c r="HCK178" s="6"/>
      <c r="HCL178" s="6"/>
      <c r="HCM178" s="6"/>
      <c r="HCN178" s="6"/>
      <c r="HCO178" s="6"/>
      <c r="HCP178" s="6"/>
      <c r="HCQ178" s="6"/>
      <c r="HCR178" s="6"/>
      <c r="HCS178" s="6"/>
      <c r="HCT178" s="6"/>
      <c r="HCU178" s="6"/>
      <c r="HCV178" s="6"/>
      <c r="HCW178" s="6"/>
      <c r="HCX178" s="6"/>
      <c r="HCY178" s="6"/>
      <c r="HCZ178" s="6"/>
      <c r="HDA178" s="6"/>
      <c r="HDB178" s="6"/>
      <c r="HDC178" s="6"/>
      <c r="HDD178" s="6"/>
      <c r="HDE178" s="6"/>
      <c r="HDF178" s="6"/>
      <c r="HDG178" s="6"/>
      <c r="HDH178" s="6"/>
      <c r="HDI178" s="6"/>
      <c r="HDJ178" s="6"/>
      <c r="HDK178" s="6"/>
      <c r="HDL178" s="6"/>
      <c r="HDM178" s="6"/>
      <c r="HDN178" s="6"/>
      <c r="HDO178" s="6"/>
      <c r="HDP178" s="6"/>
      <c r="HDQ178" s="6"/>
      <c r="HDR178" s="6"/>
      <c r="HDS178" s="6"/>
      <c r="HDT178" s="6"/>
      <c r="HDU178" s="6"/>
      <c r="HDV178" s="6"/>
      <c r="HDW178" s="6"/>
      <c r="HDX178" s="6"/>
      <c r="HDY178" s="6"/>
      <c r="HDZ178" s="6"/>
      <c r="HEA178" s="6"/>
      <c r="HEB178" s="6"/>
      <c r="HEC178" s="6"/>
      <c r="HED178" s="6"/>
      <c r="HEE178" s="6"/>
      <c r="HEF178" s="6"/>
      <c r="HEG178" s="6"/>
      <c r="HEH178" s="6"/>
      <c r="HEI178" s="6"/>
      <c r="HEJ178" s="6"/>
      <c r="HEK178" s="6"/>
      <c r="HEL178" s="6"/>
      <c r="HEM178" s="6"/>
      <c r="HEN178" s="6"/>
      <c r="HEO178" s="6"/>
      <c r="HEP178" s="6"/>
      <c r="HEQ178" s="6"/>
      <c r="HER178" s="6"/>
      <c r="HES178" s="6"/>
      <c r="HET178" s="6"/>
      <c r="HEU178" s="6"/>
      <c r="HEV178" s="6"/>
      <c r="HEW178" s="6"/>
      <c r="HEX178" s="6"/>
      <c r="HEY178" s="6"/>
      <c r="HEZ178" s="6"/>
      <c r="HFA178" s="6"/>
      <c r="HFB178" s="6"/>
      <c r="HFC178" s="6"/>
      <c r="HFD178" s="6"/>
      <c r="HFE178" s="6"/>
      <c r="HFF178" s="6"/>
      <c r="HFG178" s="6"/>
      <c r="HFH178" s="6"/>
      <c r="HFI178" s="6"/>
      <c r="HFJ178" s="6"/>
      <c r="HFK178" s="6"/>
      <c r="HFL178" s="6"/>
      <c r="HFM178" s="6"/>
      <c r="HFN178" s="6"/>
      <c r="HFO178" s="6"/>
      <c r="HFP178" s="6"/>
      <c r="HFQ178" s="6"/>
      <c r="HFR178" s="6"/>
      <c r="HFS178" s="6"/>
      <c r="HFT178" s="6"/>
      <c r="HFU178" s="6"/>
      <c r="HFV178" s="6"/>
      <c r="HFW178" s="6"/>
      <c r="HFX178" s="6"/>
      <c r="HFY178" s="6"/>
      <c r="HFZ178" s="6"/>
      <c r="HGA178" s="6"/>
      <c r="HGB178" s="6"/>
      <c r="HGC178" s="6"/>
      <c r="HGD178" s="6"/>
      <c r="HGE178" s="6"/>
      <c r="HGF178" s="6"/>
      <c r="HGG178" s="6"/>
      <c r="HGH178" s="6"/>
      <c r="HGI178" s="6"/>
      <c r="HGJ178" s="6"/>
      <c r="HGK178" s="6"/>
      <c r="HGL178" s="6"/>
      <c r="HGM178" s="6"/>
      <c r="HGN178" s="6"/>
      <c r="HGO178" s="6"/>
      <c r="HGP178" s="6"/>
      <c r="HGQ178" s="6"/>
      <c r="HGR178" s="6"/>
      <c r="HGS178" s="6"/>
      <c r="HGT178" s="6"/>
      <c r="HGU178" s="6"/>
      <c r="HGV178" s="6"/>
      <c r="HGW178" s="6"/>
      <c r="HGX178" s="6"/>
      <c r="HGY178" s="6"/>
      <c r="HGZ178" s="6"/>
      <c r="HHA178" s="6"/>
      <c r="HHB178" s="6"/>
      <c r="HHC178" s="6"/>
      <c r="HHD178" s="6"/>
      <c r="HHE178" s="6"/>
      <c r="HHF178" s="6"/>
      <c r="HHG178" s="6"/>
      <c r="HHH178" s="6"/>
      <c r="HHI178" s="6"/>
      <c r="HHJ178" s="6"/>
      <c r="HHK178" s="6"/>
      <c r="HHL178" s="6"/>
      <c r="HHM178" s="6"/>
      <c r="HHN178" s="6"/>
      <c r="HHO178" s="6"/>
      <c r="HHP178" s="6"/>
      <c r="HHQ178" s="6"/>
      <c r="HHR178" s="6"/>
      <c r="HHS178" s="6"/>
      <c r="HHT178" s="6"/>
      <c r="HHU178" s="6"/>
      <c r="HHV178" s="6"/>
      <c r="HHW178" s="6"/>
      <c r="HHX178" s="6"/>
      <c r="HHY178" s="6"/>
      <c r="HHZ178" s="6"/>
      <c r="HIA178" s="6"/>
      <c r="HIB178" s="6"/>
      <c r="HIC178" s="6"/>
      <c r="HID178" s="6"/>
      <c r="HIE178" s="6"/>
      <c r="HIF178" s="6"/>
      <c r="HIG178" s="6"/>
      <c r="HIH178" s="6"/>
      <c r="HII178" s="6"/>
      <c r="HIJ178" s="6"/>
      <c r="HIK178" s="6"/>
      <c r="HIL178" s="6"/>
      <c r="HIM178" s="6"/>
      <c r="HIN178" s="6"/>
      <c r="HIO178" s="6"/>
      <c r="HIP178" s="6"/>
      <c r="HIQ178" s="6"/>
      <c r="HIR178" s="6"/>
      <c r="HIS178" s="6"/>
      <c r="HIT178" s="6"/>
      <c r="HIU178" s="6"/>
      <c r="HIV178" s="6"/>
      <c r="HIW178" s="6"/>
      <c r="HIX178" s="6"/>
      <c r="HIY178" s="6"/>
      <c r="HIZ178" s="6"/>
      <c r="HJA178" s="6"/>
      <c r="HJB178" s="6"/>
      <c r="HJC178" s="6"/>
      <c r="HJD178" s="6"/>
      <c r="HJE178" s="6"/>
      <c r="HJF178" s="6"/>
      <c r="HJG178" s="6"/>
      <c r="HJH178" s="6"/>
      <c r="HJI178" s="6"/>
      <c r="HJJ178" s="6"/>
      <c r="HJK178" s="6"/>
      <c r="HJL178" s="6"/>
      <c r="HJM178" s="6"/>
      <c r="HJN178" s="6"/>
      <c r="HJO178" s="6"/>
      <c r="HJP178" s="6"/>
      <c r="HJQ178" s="6"/>
      <c r="HJR178" s="6"/>
      <c r="HJS178" s="6"/>
      <c r="HJT178" s="6"/>
      <c r="HJU178" s="6"/>
      <c r="HJV178" s="6"/>
      <c r="HJW178" s="6"/>
      <c r="HJX178" s="6"/>
      <c r="HJY178" s="6"/>
      <c r="HJZ178" s="6"/>
      <c r="HKA178" s="6"/>
      <c r="HKB178" s="6"/>
      <c r="HKC178" s="6"/>
      <c r="HKD178" s="6"/>
      <c r="HKE178" s="6"/>
      <c r="HKF178" s="6"/>
      <c r="HKG178" s="6"/>
      <c r="HKH178" s="6"/>
      <c r="HKI178" s="6"/>
      <c r="HKJ178" s="6"/>
      <c r="HKK178" s="6"/>
      <c r="HKL178" s="6"/>
      <c r="HKM178" s="6"/>
      <c r="HKN178" s="6"/>
      <c r="HKO178" s="6"/>
      <c r="HKP178" s="6"/>
      <c r="HKQ178" s="6"/>
      <c r="HKR178" s="6"/>
      <c r="HKS178" s="6"/>
      <c r="HKT178" s="6"/>
      <c r="HKU178" s="6"/>
      <c r="HKV178" s="6"/>
      <c r="HKW178" s="6"/>
      <c r="HKX178" s="6"/>
      <c r="HKY178" s="6"/>
      <c r="HKZ178" s="6"/>
      <c r="HLA178" s="6"/>
      <c r="HLB178" s="6"/>
      <c r="HLC178" s="6"/>
      <c r="HLD178" s="6"/>
      <c r="HLE178" s="6"/>
      <c r="HLF178" s="6"/>
      <c r="HLG178" s="6"/>
      <c r="HLH178" s="6"/>
      <c r="HLI178" s="6"/>
      <c r="HLJ178" s="6"/>
      <c r="HLK178" s="6"/>
      <c r="HLL178" s="6"/>
      <c r="HLM178" s="6"/>
      <c r="HLN178" s="6"/>
      <c r="HLO178" s="6"/>
      <c r="HLP178" s="6"/>
      <c r="HLQ178" s="6"/>
      <c r="HLR178" s="6"/>
      <c r="HLS178" s="6"/>
      <c r="HLT178" s="6"/>
      <c r="HLU178" s="6"/>
      <c r="HLV178" s="6"/>
      <c r="HLW178" s="6"/>
      <c r="HLX178" s="6"/>
      <c r="HLY178" s="6"/>
      <c r="HLZ178" s="6"/>
      <c r="HMA178" s="6"/>
      <c r="HMB178" s="6"/>
      <c r="HMC178" s="6"/>
      <c r="HMD178" s="6"/>
      <c r="HME178" s="6"/>
      <c r="HMF178" s="6"/>
      <c r="HMG178" s="6"/>
      <c r="HMH178" s="6"/>
      <c r="HMI178" s="6"/>
      <c r="HMJ178" s="6"/>
      <c r="HMK178" s="6"/>
      <c r="HML178" s="6"/>
      <c r="HMM178" s="6"/>
      <c r="HMN178" s="6"/>
      <c r="HMO178" s="6"/>
      <c r="HMP178" s="6"/>
      <c r="HMQ178" s="6"/>
      <c r="HMR178" s="6"/>
      <c r="HMS178" s="6"/>
      <c r="HMT178" s="6"/>
      <c r="HMU178" s="6"/>
      <c r="HMV178" s="6"/>
      <c r="HMW178" s="6"/>
      <c r="HMX178" s="6"/>
      <c r="HMY178" s="6"/>
      <c r="HMZ178" s="6"/>
      <c r="HNA178" s="6"/>
      <c r="HNB178" s="6"/>
      <c r="HNC178" s="6"/>
      <c r="HND178" s="6"/>
      <c r="HNE178" s="6"/>
      <c r="HNF178" s="6"/>
      <c r="HNG178" s="6"/>
      <c r="HNH178" s="6"/>
      <c r="HNI178" s="6"/>
      <c r="HNJ178" s="6"/>
      <c r="HNK178" s="6"/>
      <c r="HNL178" s="6"/>
      <c r="HNM178" s="6"/>
      <c r="HNN178" s="6"/>
      <c r="HNO178" s="6"/>
      <c r="HNP178" s="6"/>
      <c r="HNQ178" s="6"/>
      <c r="HNR178" s="6"/>
      <c r="HNS178" s="6"/>
      <c r="HNT178" s="6"/>
      <c r="HNU178" s="6"/>
      <c r="HNV178" s="6"/>
      <c r="HNW178" s="6"/>
      <c r="HNX178" s="6"/>
      <c r="HNY178" s="6"/>
      <c r="HNZ178" s="6"/>
      <c r="HOA178" s="6"/>
      <c r="HOB178" s="6"/>
      <c r="HOC178" s="6"/>
      <c r="HOD178" s="6"/>
      <c r="HOE178" s="6"/>
      <c r="HOF178" s="6"/>
      <c r="HOG178" s="6"/>
      <c r="HOH178" s="6"/>
      <c r="HOI178" s="6"/>
      <c r="HOJ178" s="6"/>
      <c r="HOK178" s="6"/>
      <c r="HOL178" s="6"/>
      <c r="HOM178" s="6"/>
      <c r="HON178" s="6"/>
      <c r="HOO178" s="6"/>
      <c r="HOP178" s="6"/>
      <c r="HOQ178" s="6"/>
      <c r="HOR178" s="6"/>
      <c r="HOS178" s="6"/>
      <c r="HOT178" s="6"/>
      <c r="HOU178" s="6"/>
      <c r="HOV178" s="6"/>
      <c r="HOW178" s="6"/>
      <c r="HOX178" s="6"/>
      <c r="HOY178" s="6"/>
      <c r="HOZ178" s="6"/>
      <c r="HPA178" s="6"/>
      <c r="HPB178" s="6"/>
      <c r="HPC178" s="6"/>
      <c r="HPD178" s="6"/>
      <c r="HPE178" s="6"/>
      <c r="HPF178" s="6"/>
      <c r="HPG178" s="6"/>
      <c r="HPH178" s="6"/>
      <c r="HPI178" s="6"/>
      <c r="HPJ178" s="6"/>
      <c r="HPK178" s="6"/>
      <c r="HPL178" s="6"/>
      <c r="HPM178" s="6"/>
      <c r="HPN178" s="6"/>
      <c r="HPO178" s="6"/>
      <c r="HPP178" s="6"/>
      <c r="HPQ178" s="6"/>
      <c r="HPR178" s="6"/>
      <c r="HPS178" s="6"/>
      <c r="HPT178" s="6"/>
      <c r="HPU178" s="6"/>
      <c r="HPV178" s="6"/>
      <c r="HPW178" s="6"/>
      <c r="HPX178" s="6"/>
      <c r="HPY178" s="6"/>
      <c r="HPZ178" s="6"/>
      <c r="HQA178" s="6"/>
      <c r="HQB178" s="6"/>
      <c r="HQC178" s="6"/>
      <c r="HQD178" s="6"/>
      <c r="HQE178" s="6"/>
      <c r="HQF178" s="6"/>
      <c r="HQG178" s="6"/>
      <c r="HQH178" s="6"/>
      <c r="HQI178" s="6"/>
      <c r="HQJ178" s="6"/>
      <c r="HQK178" s="6"/>
      <c r="HQL178" s="6"/>
      <c r="HQM178" s="6"/>
      <c r="HQN178" s="6"/>
      <c r="HQO178" s="6"/>
      <c r="HQP178" s="6"/>
      <c r="HQQ178" s="6"/>
      <c r="HQR178" s="6"/>
      <c r="HQS178" s="6"/>
      <c r="HQT178" s="6"/>
      <c r="HQU178" s="6"/>
      <c r="HQV178" s="6"/>
      <c r="HQW178" s="6"/>
      <c r="HQX178" s="6"/>
      <c r="HQY178" s="6"/>
      <c r="HQZ178" s="6"/>
      <c r="HRA178" s="6"/>
      <c r="HRB178" s="6"/>
      <c r="HRC178" s="6"/>
      <c r="HRD178" s="6"/>
      <c r="HRE178" s="6"/>
      <c r="HRF178" s="6"/>
      <c r="HRG178" s="6"/>
      <c r="HRH178" s="6"/>
      <c r="HRI178" s="6"/>
      <c r="HRJ178" s="6"/>
      <c r="HRK178" s="6"/>
      <c r="HRL178" s="6"/>
      <c r="HRM178" s="6"/>
      <c r="HRN178" s="6"/>
      <c r="HRO178" s="6"/>
      <c r="HRP178" s="6"/>
      <c r="HRQ178" s="6"/>
      <c r="HRR178" s="6"/>
      <c r="HRS178" s="6"/>
      <c r="HRT178" s="6"/>
      <c r="HRU178" s="6"/>
      <c r="HRV178" s="6"/>
      <c r="HRW178" s="6"/>
      <c r="HRX178" s="6"/>
      <c r="HRY178" s="6"/>
      <c r="HRZ178" s="6"/>
      <c r="HSA178" s="6"/>
      <c r="HSB178" s="6"/>
      <c r="HSC178" s="6"/>
      <c r="HSD178" s="6"/>
      <c r="HSE178" s="6"/>
      <c r="HSF178" s="6"/>
      <c r="HSG178" s="6"/>
      <c r="HSH178" s="6"/>
      <c r="HSI178" s="6"/>
      <c r="HSJ178" s="6"/>
      <c r="HSK178" s="6"/>
      <c r="HSL178" s="6"/>
      <c r="HSM178" s="6"/>
      <c r="HSN178" s="6"/>
      <c r="HSO178" s="6"/>
      <c r="HSP178" s="6"/>
      <c r="HSQ178" s="6"/>
      <c r="HSR178" s="6"/>
      <c r="HSS178" s="6"/>
      <c r="HST178" s="6"/>
      <c r="HSU178" s="6"/>
      <c r="HSV178" s="6"/>
      <c r="HSW178" s="6"/>
      <c r="HSX178" s="6"/>
      <c r="HSY178" s="6"/>
      <c r="HSZ178" s="6"/>
      <c r="HTA178" s="6"/>
      <c r="HTB178" s="6"/>
      <c r="HTC178" s="6"/>
      <c r="HTD178" s="6"/>
      <c r="HTE178" s="6"/>
      <c r="HTF178" s="6"/>
      <c r="HTG178" s="6"/>
      <c r="HTH178" s="6"/>
      <c r="HTI178" s="6"/>
      <c r="HTJ178" s="6"/>
      <c r="HTK178" s="6"/>
      <c r="HTL178" s="6"/>
      <c r="HTM178" s="6"/>
      <c r="HTN178" s="6"/>
      <c r="HTO178" s="6"/>
      <c r="HTP178" s="6"/>
      <c r="HTQ178" s="6"/>
      <c r="HTR178" s="6"/>
      <c r="HTS178" s="6"/>
      <c r="HTT178" s="6"/>
      <c r="HTU178" s="6"/>
      <c r="HTV178" s="6"/>
      <c r="HTW178" s="6"/>
      <c r="HTX178" s="6"/>
      <c r="HTY178" s="6"/>
      <c r="HTZ178" s="6"/>
      <c r="HUA178" s="6"/>
      <c r="HUB178" s="6"/>
      <c r="HUC178" s="6"/>
      <c r="HUD178" s="6"/>
      <c r="HUE178" s="6"/>
      <c r="HUF178" s="6"/>
      <c r="HUG178" s="6"/>
      <c r="HUH178" s="6"/>
      <c r="HUI178" s="6"/>
      <c r="HUJ178" s="6"/>
      <c r="HUK178" s="6"/>
      <c r="HUL178" s="6"/>
      <c r="HUM178" s="6"/>
      <c r="HUN178" s="6"/>
      <c r="HUO178" s="6"/>
      <c r="HUP178" s="6"/>
      <c r="HUQ178" s="6"/>
      <c r="HUR178" s="6"/>
      <c r="HUS178" s="6"/>
      <c r="HUT178" s="6"/>
      <c r="HUU178" s="6"/>
      <c r="HUV178" s="6"/>
      <c r="HUW178" s="6"/>
      <c r="HUX178" s="6"/>
      <c r="HUY178" s="6"/>
      <c r="HUZ178" s="6"/>
      <c r="HVA178" s="6"/>
      <c r="HVB178" s="6"/>
      <c r="HVC178" s="6"/>
      <c r="HVD178" s="6"/>
      <c r="HVE178" s="6"/>
      <c r="HVF178" s="6"/>
      <c r="HVG178" s="6"/>
      <c r="HVH178" s="6"/>
      <c r="HVI178" s="6"/>
      <c r="HVJ178" s="6"/>
      <c r="HVK178" s="6"/>
      <c r="HVL178" s="6"/>
      <c r="HVM178" s="6"/>
      <c r="HVN178" s="6"/>
      <c r="HVO178" s="6"/>
      <c r="HVP178" s="6"/>
      <c r="HVQ178" s="6"/>
      <c r="HVR178" s="6"/>
      <c r="HVS178" s="6"/>
      <c r="HVT178" s="6"/>
      <c r="HVU178" s="6"/>
      <c r="HVV178" s="6"/>
      <c r="HVW178" s="6"/>
      <c r="HVX178" s="6"/>
      <c r="HVY178" s="6"/>
      <c r="HVZ178" s="6"/>
      <c r="HWA178" s="6"/>
      <c r="HWB178" s="6"/>
      <c r="HWC178" s="6"/>
      <c r="HWD178" s="6"/>
      <c r="HWE178" s="6"/>
      <c r="HWF178" s="6"/>
      <c r="HWG178" s="6"/>
      <c r="HWH178" s="6"/>
      <c r="HWI178" s="6"/>
      <c r="HWJ178" s="6"/>
      <c r="HWK178" s="6"/>
      <c r="HWL178" s="6"/>
      <c r="HWM178" s="6"/>
      <c r="HWN178" s="6"/>
      <c r="HWO178" s="6"/>
      <c r="HWP178" s="6"/>
      <c r="HWQ178" s="6"/>
      <c r="HWR178" s="6"/>
      <c r="HWS178" s="6"/>
      <c r="HWT178" s="6"/>
      <c r="HWU178" s="6"/>
      <c r="HWV178" s="6"/>
      <c r="HWW178" s="6"/>
      <c r="HWX178" s="6"/>
      <c r="HWY178" s="6"/>
      <c r="HWZ178" s="6"/>
      <c r="HXA178" s="6"/>
      <c r="HXB178" s="6"/>
      <c r="HXC178" s="6"/>
      <c r="HXD178" s="6"/>
      <c r="HXE178" s="6"/>
      <c r="HXF178" s="6"/>
      <c r="HXG178" s="6"/>
      <c r="HXH178" s="6"/>
      <c r="HXI178" s="6"/>
      <c r="HXJ178" s="6"/>
      <c r="HXK178" s="6"/>
      <c r="HXL178" s="6"/>
      <c r="HXM178" s="6"/>
      <c r="HXN178" s="6"/>
      <c r="HXO178" s="6"/>
      <c r="HXP178" s="6"/>
      <c r="HXQ178" s="6"/>
      <c r="HXR178" s="6"/>
      <c r="HXS178" s="6"/>
      <c r="HXT178" s="6"/>
      <c r="HXU178" s="6"/>
      <c r="HXV178" s="6"/>
      <c r="HXW178" s="6"/>
      <c r="HXX178" s="6"/>
      <c r="HXY178" s="6"/>
      <c r="HXZ178" s="6"/>
      <c r="HYA178" s="6"/>
      <c r="HYB178" s="6"/>
      <c r="HYC178" s="6"/>
      <c r="HYD178" s="6"/>
      <c r="HYE178" s="6"/>
      <c r="HYF178" s="6"/>
      <c r="HYG178" s="6"/>
      <c r="HYH178" s="6"/>
      <c r="HYI178" s="6"/>
      <c r="HYJ178" s="6"/>
      <c r="HYK178" s="6"/>
      <c r="HYL178" s="6"/>
      <c r="HYM178" s="6"/>
      <c r="HYN178" s="6"/>
      <c r="HYO178" s="6"/>
      <c r="HYP178" s="6"/>
      <c r="HYQ178" s="6"/>
      <c r="HYR178" s="6"/>
      <c r="HYS178" s="6"/>
      <c r="HYT178" s="6"/>
      <c r="HYU178" s="6"/>
      <c r="HYV178" s="6"/>
      <c r="HYW178" s="6"/>
      <c r="HYX178" s="6"/>
      <c r="HYY178" s="6"/>
      <c r="HYZ178" s="6"/>
      <c r="HZA178" s="6"/>
      <c r="HZB178" s="6"/>
      <c r="HZC178" s="6"/>
      <c r="HZD178" s="6"/>
      <c r="HZE178" s="6"/>
      <c r="HZF178" s="6"/>
      <c r="HZG178" s="6"/>
      <c r="HZH178" s="6"/>
      <c r="HZI178" s="6"/>
      <c r="HZJ178" s="6"/>
      <c r="HZK178" s="6"/>
      <c r="HZL178" s="6"/>
      <c r="HZM178" s="6"/>
      <c r="HZN178" s="6"/>
      <c r="HZO178" s="6"/>
      <c r="HZP178" s="6"/>
      <c r="HZQ178" s="6"/>
      <c r="HZR178" s="6"/>
      <c r="HZS178" s="6"/>
      <c r="HZT178" s="6"/>
      <c r="HZU178" s="6"/>
      <c r="HZV178" s="6"/>
      <c r="HZW178" s="6"/>
      <c r="HZX178" s="6"/>
      <c r="HZY178" s="6"/>
      <c r="HZZ178" s="6"/>
      <c r="IAA178" s="6"/>
      <c r="IAB178" s="6"/>
      <c r="IAC178" s="6"/>
      <c r="IAD178" s="6"/>
      <c r="IAE178" s="6"/>
      <c r="IAF178" s="6"/>
      <c r="IAG178" s="6"/>
      <c r="IAH178" s="6"/>
      <c r="IAI178" s="6"/>
      <c r="IAJ178" s="6"/>
      <c r="IAK178" s="6"/>
      <c r="IAL178" s="6"/>
      <c r="IAM178" s="6"/>
      <c r="IAN178" s="6"/>
      <c r="IAO178" s="6"/>
      <c r="IAP178" s="6"/>
      <c r="IAQ178" s="6"/>
      <c r="IAR178" s="6"/>
      <c r="IAS178" s="6"/>
      <c r="IAT178" s="6"/>
      <c r="IAU178" s="6"/>
      <c r="IAV178" s="6"/>
      <c r="IAW178" s="6"/>
      <c r="IAX178" s="6"/>
      <c r="IAY178" s="6"/>
      <c r="IAZ178" s="6"/>
      <c r="IBA178" s="6"/>
      <c r="IBB178" s="6"/>
      <c r="IBC178" s="6"/>
      <c r="IBD178" s="6"/>
      <c r="IBE178" s="6"/>
      <c r="IBF178" s="6"/>
      <c r="IBG178" s="6"/>
      <c r="IBH178" s="6"/>
      <c r="IBI178" s="6"/>
      <c r="IBJ178" s="6"/>
      <c r="IBK178" s="6"/>
      <c r="IBL178" s="6"/>
      <c r="IBM178" s="6"/>
      <c r="IBN178" s="6"/>
      <c r="IBO178" s="6"/>
      <c r="IBP178" s="6"/>
      <c r="IBQ178" s="6"/>
      <c r="IBR178" s="6"/>
      <c r="IBS178" s="6"/>
      <c r="IBT178" s="6"/>
      <c r="IBU178" s="6"/>
      <c r="IBV178" s="6"/>
      <c r="IBW178" s="6"/>
      <c r="IBX178" s="6"/>
      <c r="IBY178" s="6"/>
      <c r="IBZ178" s="6"/>
      <c r="ICA178" s="6"/>
      <c r="ICB178" s="6"/>
      <c r="ICC178" s="6"/>
      <c r="ICD178" s="6"/>
      <c r="ICE178" s="6"/>
      <c r="ICF178" s="6"/>
      <c r="ICG178" s="6"/>
      <c r="ICH178" s="6"/>
      <c r="ICI178" s="6"/>
      <c r="ICJ178" s="6"/>
      <c r="ICK178" s="6"/>
      <c r="ICL178" s="6"/>
      <c r="ICM178" s="6"/>
      <c r="ICN178" s="6"/>
      <c r="ICO178" s="6"/>
      <c r="ICP178" s="6"/>
      <c r="ICQ178" s="6"/>
      <c r="ICR178" s="6"/>
      <c r="ICS178" s="6"/>
      <c r="ICT178" s="6"/>
      <c r="ICU178" s="6"/>
      <c r="ICV178" s="6"/>
      <c r="ICW178" s="6"/>
      <c r="ICX178" s="6"/>
      <c r="ICY178" s="6"/>
      <c r="ICZ178" s="6"/>
      <c r="IDA178" s="6"/>
      <c r="IDB178" s="6"/>
      <c r="IDC178" s="6"/>
      <c r="IDD178" s="6"/>
      <c r="IDE178" s="6"/>
      <c r="IDF178" s="6"/>
      <c r="IDG178" s="6"/>
      <c r="IDH178" s="6"/>
      <c r="IDI178" s="6"/>
      <c r="IDJ178" s="6"/>
      <c r="IDK178" s="6"/>
      <c r="IDL178" s="6"/>
      <c r="IDM178" s="6"/>
      <c r="IDN178" s="6"/>
      <c r="IDO178" s="6"/>
      <c r="IDP178" s="6"/>
      <c r="IDQ178" s="6"/>
      <c r="IDR178" s="6"/>
      <c r="IDS178" s="6"/>
      <c r="IDT178" s="6"/>
      <c r="IDU178" s="6"/>
      <c r="IDV178" s="6"/>
      <c r="IDW178" s="6"/>
      <c r="IDX178" s="6"/>
      <c r="IDY178" s="6"/>
      <c r="IDZ178" s="6"/>
      <c r="IEA178" s="6"/>
      <c r="IEB178" s="6"/>
      <c r="IEC178" s="6"/>
      <c r="IED178" s="6"/>
      <c r="IEE178" s="6"/>
      <c r="IEF178" s="6"/>
      <c r="IEG178" s="6"/>
      <c r="IEH178" s="6"/>
      <c r="IEI178" s="6"/>
      <c r="IEJ178" s="6"/>
      <c r="IEK178" s="6"/>
      <c r="IEL178" s="6"/>
      <c r="IEM178" s="6"/>
      <c r="IEN178" s="6"/>
      <c r="IEO178" s="6"/>
      <c r="IEP178" s="6"/>
      <c r="IEQ178" s="6"/>
      <c r="IER178" s="6"/>
      <c r="IES178" s="6"/>
      <c r="IET178" s="6"/>
      <c r="IEU178" s="6"/>
      <c r="IEV178" s="6"/>
      <c r="IEW178" s="6"/>
      <c r="IEX178" s="6"/>
      <c r="IEY178" s="6"/>
      <c r="IEZ178" s="6"/>
      <c r="IFA178" s="6"/>
      <c r="IFB178" s="6"/>
      <c r="IFC178" s="6"/>
      <c r="IFD178" s="6"/>
      <c r="IFE178" s="6"/>
      <c r="IFF178" s="6"/>
      <c r="IFG178" s="6"/>
      <c r="IFH178" s="6"/>
      <c r="IFI178" s="6"/>
      <c r="IFJ178" s="6"/>
      <c r="IFK178" s="6"/>
      <c r="IFL178" s="6"/>
      <c r="IFM178" s="6"/>
      <c r="IFN178" s="6"/>
      <c r="IFO178" s="6"/>
      <c r="IFP178" s="6"/>
      <c r="IFQ178" s="6"/>
      <c r="IFR178" s="6"/>
      <c r="IFS178" s="6"/>
      <c r="IFT178" s="6"/>
      <c r="IFU178" s="6"/>
      <c r="IFV178" s="6"/>
      <c r="IFW178" s="6"/>
      <c r="IFX178" s="6"/>
      <c r="IFY178" s="6"/>
      <c r="IFZ178" s="6"/>
      <c r="IGA178" s="6"/>
      <c r="IGB178" s="6"/>
      <c r="IGC178" s="6"/>
      <c r="IGD178" s="6"/>
      <c r="IGE178" s="6"/>
      <c r="IGF178" s="6"/>
      <c r="IGG178" s="6"/>
      <c r="IGH178" s="6"/>
      <c r="IGI178" s="6"/>
      <c r="IGJ178" s="6"/>
      <c r="IGK178" s="6"/>
      <c r="IGL178" s="6"/>
      <c r="IGM178" s="6"/>
      <c r="IGN178" s="6"/>
      <c r="IGO178" s="6"/>
      <c r="IGP178" s="6"/>
      <c r="IGQ178" s="6"/>
      <c r="IGR178" s="6"/>
      <c r="IGS178" s="6"/>
      <c r="IGT178" s="6"/>
      <c r="IGU178" s="6"/>
      <c r="IGV178" s="6"/>
      <c r="IGW178" s="6"/>
      <c r="IGX178" s="6"/>
      <c r="IGY178" s="6"/>
      <c r="IGZ178" s="6"/>
      <c r="IHA178" s="6"/>
      <c r="IHB178" s="6"/>
      <c r="IHC178" s="6"/>
      <c r="IHD178" s="6"/>
      <c r="IHE178" s="6"/>
      <c r="IHF178" s="6"/>
      <c r="IHG178" s="6"/>
      <c r="IHH178" s="6"/>
      <c r="IHI178" s="6"/>
      <c r="IHJ178" s="6"/>
      <c r="IHK178" s="6"/>
      <c r="IHL178" s="6"/>
      <c r="IHM178" s="6"/>
      <c r="IHN178" s="6"/>
      <c r="IHO178" s="6"/>
      <c r="IHP178" s="6"/>
      <c r="IHQ178" s="6"/>
      <c r="IHR178" s="6"/>
      <c r="IHS178" s="6"/>
      <c r="IHT178" s="6"/>
      <c r="IHU178" s="6"/>
      <c r="IHV178" s="6"/>
      <c r="IHW178" s="6"/>
      <c r="IHX178" s="6"/>
      <c r="IHY178" s="6"/>
      <c r="IHZ178" s="6"/>
      <c r="IIA178" s="6"/>
      <c r="IIB178" s="6"/>
      <c r="IIC178" s="6"/>
      <c r="IID178" s="6"/>
      <c r="IIE178" s="6"/>
      <c r="IIF178" s="6"/>
      <c r="IIG178" s="6"/>
      <c r="IIH178" s="6"/>
      <c r="III178" s="6"/>
      <c r="IIJ178" s="6"/>
      <c r="IIK178" s="6"/>
      <c r="IIL178" s="6"/>
      <c r="IIM178" s="6"/>
      <c r="IIN178" s="6"/>
      <c r="IIO178" s="6"/>
      <c r="IIP178" s="6"/>
      <c r="IIQ178" s="6"/>
      <c r="IIR178" s="6"/>
      <c r="IIS178" s="6"/>
      <c r="IIT178" s="6"/>
      <c r="IIU178" s="6"/>
      <c r="IIV178" s="6"/>
      <c r="IIW178" s="6"/>
      <c r="IIX178" s="6"/>
      <c r="IIY178" s="6"/>
      <c r="IIZ178" s="6"/>
      <c r="IJA178" s="6"/>
      <c r="IJB178" s="6"/>
      <c r="IJC178" s="6"/>
      <c r="IJD178" s="6"/>
      <c r="IJE178" s="6"/>
      <c r="IJF178" s="6"/>
      <c r="IJG178" s="6"/>
      <c r="IJH178" s="6"/>
      <c r="IJI178" s="6"/>
      <c r="IJJ178" s="6"/>
      <c r="IJK178" s="6"/>
      <c r="IJL178" s="6"/>
      <c r="IJM178" s="6"/>
      <c r="IJN178" s="6"/>
      <c r="IJO178" s="6"/>
      <c r="IJP178" s="6"/>
      <c r="IJQ178" s="6"/>
      <c r="IJR178" s="6"/>
      <c r="IJS178" s="6"/>
      <c r="IJT178" s="6"/>
      <c r="IJU178" s="6"/>
      <c r="IJV178" s="6"/>
      <c r="IJW178" s="6"/>
      <c r="IJX178" s="6"/>
      <c r="IJY178" s="6"/>
      <c r="IJZ178" s="6"/>
      <c r="IKA178" s="6"/>
      <c r="IKB178" s="6"/>
      <c r="IKC178" s="6"/>
      <c r="IKD178" s="6"/>
      <c r="IKE178" s="6"/>
      <c r="IKF178" s="6"/>
      <c r="IKG178" s="6"/>
      <c r="IKH178" s="6"/>
      <c r="IKI178" s="6"/>
      <c r="IKJ178" s="6"/>
      <c r="IKK178" s="6"/>
      <c r="IKL178" s="6"/>
      <c r="IKM178" s="6"/>
      <c r="IKN178" s="6"/>
      <c r="IKO178" s="6"/>
      <c r="IKP178" s="6"/>
      <c r="IKQ178" s="6"/>
      <c r="IKR178" s="6"/>
      <c r="IKS178" s="6"/>
      <c r="IKT178" s="6"/>
      <c r="IKU178" s="6"/>
      <c r="IKV178" s="6"/>
      <c r="IKW178" s="6"/>
      <c r="IKX178" s="6"/>
      <c r="IKY178" s="6"/>
      <c r="IKZ178" s="6"/>
      <c r="ILA178" s="6"/>
      <c r="ILB178" s="6"/>
      <c r="ILC178" s="6"/>
      <c r="ILD178" s="6"/>
      <c r="ILE178" s="6"/>
      <c r="ILF178" s="6"/>
      <c r="ILG178" s="6"/>
      <c r="ILH178" s="6"/>
      <c r="ILI178" s="6"/>
      <c r="ILJ178" s="6"/>
      <c r="ILK178" s="6"/>
      <c r="ILL178" s="6"/>
      <c r="ILM178" s="6"/>
      <c r="ILN178" s="6"/>
      <c r="ILO178" s="6"/>
      <c r="ILP178" s="6"/>
      <c r="ILQ178" s="6"/>
      <c r="ILR178" s="6"/>
      <c r="ILS178" s="6"/>
      <c r="ILT178" s="6"/>
      <c r="ILU178" s="6"/>
      <c r="ILV178" s="6"/>
      <c r="ILW178" s="6"/>
      <c r="ILX178" s="6"/>
      <c r="ILY178" s="6"/>
      <c r="ILZ178" s="6"/>
      <c r="IMA178" s="6"/>
      <c r="IMB178" s="6"/>
      <c r="IMC178" s="6"/>
      <c r="IMD178" s="6"/>
      <c r="IME178" s="6"/>
      <c r="IMF178" s="6"/>
      <c r="IMG178" s="6"/>
      <c r="IMH178" s="6"/>
      <c r="IMI178" s="6"/>
      <c r="IMJ178" s="6"/>
      <c r="IMK178" s="6"/>
      <c r="IML178" s="6"/>
      <c r="IMM178" s="6"/>
      <c r="IMN178" s="6"/>
      <c r="IMO178" s="6"/>
      <c r="IMP178" s="6"/>
      <c r="IMQ178" s="6"/>
      <c r="IMR178" s="6"/>
      <c r="IMS178" s="6"/>
      <c r="IMT178" s="6"/>
      <c r="IMU178" s="6"/>
      <c r="IMV178" s="6"/>
      <c r="IMW178" s="6"/>
      <c r="IMX178" s="6"/>
      <c r="IMY178" s="6"/>
      <c r="IMZ178" s="6"/>
      <c r="INA178" s="6"/>
      <c r="INB178" s="6"/>
      <c r="INC178" s="6"/>
      <c r="IND178" s="6"/>
      <c r="INE178" s="6"/>
      <c r="INF178" s="6"/>
      <c r="ING178" s="6"/>
      <c r="INH178" s="6"/>
      <c r="INI178" s="6"/>
      <c r="INJ178" s="6"/>
      <c r="INK178" s="6"/>
      <c r="INL178" s="6"/>
      <c r="INM178" s="6"/>
      <c r="INN178" s="6"/>
      <c r="INO178" s="6"/>
      <c r="INP178" s="6"/>
      <c r="INQ178" s="6"/>
      <c r="INR178" s="6"/>
      <c r="INS178" s="6"/>
      <c r="INT178" s="6"/>
      <c r="INU178" s="6"/>
      <c r="INV178" s="6"/>
      <c r="INW178" s="6"/>
      <c r="INX178" s="6"/>
      <c r="INY178" s="6"/>
      <c r="INZ178" s="6"/>
      <c r="IOA178" s="6"/>
      <c r="IOB178" s="6"/>
      <c r="IOC178" s="6"/>
      <c r="IOD178" s="6"/>
      <c r="IOE178" s="6"/>
      <c r="IOF178" s="6"/>
      <c r="IOG178" s="6"/>
      <c r="IOH178" s="6"/>
      <c r="IOI178" s="6"/>
      <c r="IOJ178" s="6"/>
      <c r="IOK178" s="6"/>
      <c r="IOL178" s="6"/>
      <c r="IOM178" s="6"/>
      <c r="ION178" s="6"/>
      <c r="IOO178" s="6"/>
      <c r="IOP178" s="6"/>
      <c r="IOQ178" s="6"/>
      <c r="IOR178" s="6"/>
      <c r="IOS178" s="6"/>
      <c r="IOT178" s="6"/>
      <c r="IOU178" s="6"/>
      <c r="IOV178" s="6"/>
      <c r="IOW178" s="6"/>
      <c r="IOX178" s="6"/>
      <c r="IOY178" s="6"/>
      <c r="IOZ178" s="6"/>
      <c r="IPA178" s="6"/>
      <c r="IPB178" s="6"/>
      <c r="IPC178" s="6"/>
      <c r="IPD178" s="6"/>
      <c r="IPE178" s="6"/>
      <c r="IPF178" s="6"/>
      <c r="IPG178" s="6"/>
      <c r="IPH178" s="6"/>
      <c r="IPI178" s="6"/>
      <c r="IPJ178" s="6"/>
      <c r="IPK178" s="6"/>
      <c r="IPL178" s="6"/>
      <c r="IPM178" s="6"/>
      <c r="IPN178" s="6"/>
      <c r="IPO178" s="6"/>
      <c r="IPP178" s="6"/>
      <c r="IPQ178" s="6"/>
      <c r="IPR178" s="6"/>
      <c r="IPS178" s="6"/>
      <c r="IPT178" s="6"/>
      <c r="IPU178" s="6"/>
      <c r="IPV178" s="6"/>
      <c r="IPW178" s="6"/>
      <c r="IPX178" s="6"/>
      <c r="IPY178" s="6"/>
      <c r="IPZ178" s="6"/>
      <c r="IQA178" s="6"/>
      <c r="IQB178" s="6"/>
      <c r="IQC178" s="6"/>
      <c r="IQD178" s="6"/>
      <c r="IQE178" s="6"/>
      <c r="IQF178" s="6"/>
      <c r="IQG178" s="6"/>
      <c r="IQH178" s="6"/>
      <c r="IQI178" s="6"/>
      <c r="IQJ178" s="6"/>
      <c r="IQK178" s="6"/>
      <c r="IQL178" s="6"/>
      <c r="IQM178" s="6"/>
      <c r="IQN178" s="6"/>
      <c r="IQO178" s="6"/>
      <c r="IQP178" s="6"/>
      <c r="IQQ178" s="6"/>
      <c r="IQR178" s="6"/>
      <c r="IQS178" s="6"/>
      <c r="IQT178" s="6"/>
      <c r="IQU178" s="6"/>
      <c r="IQV178" s="6"/>
      <c r="IQW178" s="6"/>
      <c r="IQX178" s="6"/>
      <c r="IQY178" s="6"/>
      <c r="IQZ178" s="6"/>
      <c r="IRA178" s="6"/>
      <c r="IRB178" s="6"/>
      <c r="IRC178" s="6"/>
      <c r="IRD178" s="6"/>
      <c r="IRE178" s="6"/>
      <c r="IRF178" s="6"/>
      <c r="IRG178" s="6"/>
      <c r="IRH178" s="6"/>
      <c r="IRI178" s="6"/>
      <c r="IRJ178" s="6"/>
      <c r="IRK178" s="6"/>
      <c r="IRL178" s="6"/>
      <c r="IRM178" s="6"/>
      <c r="IRN178" s="6"/>
      <c r="IRO178" s="6"/>
      <c r="IRP178" s="6"/>
      <c r="IRQ178" s="6"/>
      <c r="IRR178" s="6"/>
      <c r="IRS178" s="6"/>
      <c r="IRT178" s="6"/>
      <c r="IRU178" s="6"/>
      <c r="IRV178" s="6"/>
      <c r="IRW178" s="6"/>
      <c r="IRX178" s="6"/>
      <c r="IRY178" s="6"/>
      <c r="IRZ178" s="6"/>
      <c r="ISA178" s="6"/>
      <c r="ISB178" s="6"/>
      <c r="ISC178" s="6"/>
      <c r="ISD178" s="6"/>
      <c r="ISE178" s="6"/>
      <c r="ISF178" s="6"/>
      <c r="ISG178" s="6"/>
      <c r="ISH178" s="6"/>
      <c r="ISI178" s="6"/>
      <c r="ISJ178" s="6"/>
      <c r="ISK178" s="6"/>
      <c r="ISL178" s="6"/>
      <c r="ISM178" s="6"/>
      <c r="ISN178" s="6"/>
      <c r="ISO178" s="6"/>
      <c r="ISP178" s="6"/>
      <c r="ISQ178" s="6"/>
      <c r="ISR178" s="6"/>
      <c r="ISS178" s="6"/>
      <c r="IST178" s="6"/>
      <c r="ISU178" s="6"/>
      <c r="ISV178" s="6"/>
      <c r="ISW178" s="6"/>
      <c r="ISX178" s="6"/>
      <c r="ISY178" s="6"/>
      <c r="ISZ178" s="6"/>
      <c r="ITA178" s="6"/>
      <c r="ITB178" s="6"/>
      <c r="ITC178" s="6"/>
      <c r="ITD178" s="6"/>
      <c r="ITE178" s="6"/>
      <c r="ITF178" s="6"/>
      <c r="ITG178" s="6"/>
      <c r="ITH178" s="6"/>
      <c r="ITI178" s="6"/>
      <c r="ITJ178" s="6"/>
      <c r="ITK178" s="6"/>
      <c r="ITL178" s="6"/>
      <c r="ITM178" s="6"/>
      <c r="ITN178" s="6"/>
      <c r="ITO178" s="6"/>
      <c r="ITP178" s="6"/>
      <c r="ITQ178" s="6"/>
      <c r="ITR178" s="6"/>
      <c r="ITS178" s="6"/>
      <c r="ITT178" s="6"/>
      <c r="ITU178" s="6"/>
      <c r="ITV178" s="6"/>
      <c r="ITW178" s="6"/>
      <c r="ITX178" s="6"/>
      <c r="ITY178" s="6"/>
      <c r="ITZ178" s="6"/>
      <c r="IUA178" s="6"/>
      <c r="IUB178" s="6"/>
      <c r="IUC178" s="6"/>
      <c r="IUD178" s="6"/>
      <c r="IUE178" s="6"/>
      <c r="IUF178" s="6"/>
      <c r="IUG178" s="6"/>
      <c r="IUH178" s="6"/>
      <c r="IUI178" s="6"/>
      <c r="IUJ178" s="6"/>
      <c r="IUK178" s="6"/>
      <c r="IUL178" s="6"/>
      <c r="IUM178" s="6"/>
      <c r="IUN178" s="6"/>
      <c r="IUO178" s="6"/>
      <c r="IUP178" s="6"/>
      <c r="IUQ178" s="6"/>
      <c r="IUR178" s="6"/>
      <c r="IUS178" s="6"/>
      <c r="IUT178" s="6"/>
      <c r="IUU178" s="6"/>
      <c r="IUV178" s="6"/>
      <c r="IUW178" s="6"/>
      <c r="IUX178" s="6"/>
      <c r="IUY178" s="6"/>
      <c r="IUZ178" s="6"/>
      <c r="IVA178" s="6"/>
      <c r="IVB178" s="6"/>
      <c r="IVC178" s="6"/>
      <c r="IVD178" s="6"/>
      <c r="IVE178" s="6"/>
      <c r="IVF178" s="6"/>
      <c r="IVG178" s="6"/>
      <c r="IVH178" s="6"/>
      <c r="IVI178" s="6"/>
      <c r="IVJ178" s="6"/>
      <c r="IVK178" s="6"/>
      <c r="IVL178" s="6"/>
      <c r="IVM178" s="6"/>
      <c r="IVN178" s="6"/>
      <c r="IVO178" s="6"/>
      <c r="IVP178" s="6"/>
      <c r="IVQ178" s="6"/>
      <c r="IVR178" s="6"/>
      <c r="IVS178" s="6"/>
      <c r="IVT178" s="6"/>
      <c r="IVU178" s="6"/>
      <c r="IVV178" s="6"/>
      <c r="IVW178" s="6"/>
      <c r="IVX178" s="6"/>
      <c r="IVY178" s="6"/>
      <c r="IVZ178" s="6"/>
      <c r="IWA178" s="6"/>
      <c r="IWB178" s="6"/>
      <c r="IWC178" s="6"/>
      <c r="IWD178" s="6"/>
      <c r="IWE178" s="6"/>
      <c r="IWF178" s="6"/>
      <c r="IWG178" s="6"/>
      <c r="IWH178" s="6"/>
      <c r="IWI178" s="6"/>
      <c r="IWJ178" s="6"/>
      <c r="IWK178" s="6"/>
      <c r="IWL178" s="6"/>
      <c r="IWM178" s="6"/>
      <c r="IWN178" s="6"/>
      <c r="IWO178" s="6"/>
      <c r="IWP178" s="6"/>
      <c r="IWQ178" s="6"/>
      <c r="IWR178" s="6"/>
      <c r="IWS178" s="6"/>
      <c r="IWT178" s="6"/>
      <c r="IWU178" s="6"/>
      <c r="IWV178" s="6"/>
      <c r="IWW178" s="6"/>
      <c r="IWX178" s="6"/>
      <c r="IWY178" s="6"/>
      <c r="IWZ178" s="6"/>
      <c r="IXA178" s="6"/>
      <c r="IXB178" s="6"/>
      <c r="IXC178" s="6"/>
      <c r="IXD178" s="6"/>
      <c r="IXE178" s="6"/>
      <c r="IXF178" s="6"/>
      <c r="IXG178" s="6"/>
      <c r="IXH178" s="6"/>
      <c r="IXI178" s="6"/>
      <c r="IXJ178" s="6"/>
      <c r="IXK178" s="6"/>
      <c r="IXL178" s="6"/>
      <c r="IXM178" s="6"/>
      <c r="IXN178" s="6"/>
      <c r="IXO178" s="6"/>
      <c r="IXP178" s="6"/>
      <c r="IXQ178" s="6"/>
      <c r="IXR178" s="6"/>
      <c r="IXS178" s="6"/>
      <c r="IXT178" s="6"/>
      <c r="IXU178" s="6"/>
      <c r="IXV178" s="6"/>
      <c r="IXW178" s="6"/>
      <c r="IXX178" s="6"/>
      <c r="IXY178" s="6"/>
      <c r="IXZ178" s="6"/>
      <c r="IYA178" s="6"/>
      <c r="IYB178" s="6"/>
      <c r="IYC178" s="6"/>
      <c r="IYD178" s="6"/>
      <c r="IYE178" s="6"/>
      <c r="IYF178" s="6"/>
      <c r="IYG178" s="6"/>
      <c r="IYH178" s="6"/>
      <c r="IYI178" s="6"/>
      <c r="IYJ178" s="6"/>
      <c r="IYK178" s="6"/>
      <c r="IYL178" s="6"/>
      <c r="IYM178" s="6"/>
      <c r="IYN178" s="6"/>
      <c r="IYO178" s="6"/>
      <c r="IYP178" s="6"/>
      <c r="IYQ178" s="6"/>
      <c r="IYR178" s="6"/>
      <c r="IYS178" s="6"/>
      <c r="IYT178" s="6"/>
      <c r="IYU178" s="6"/>
      <c r="IYV178" s="6"/>
      <c r="IYW178" s="6"/>
      <c r="IYX178" s="6"/>
      <c r="IYY178" s="6"/>
      <c r="IYZ178" s="6"/>
      <c r="IZA178" s="6"/>
      <c r="IZB178" s="6"/>
      <c r="IZC178" s="6"/>
      <c r="IZD178" s="6"/>
      <c r="IZE178" s="6"/>
      <c r="IZF178" s="6"/>
      <c r="IZG178" s="6"/>
      <c r="IZH178" s="6"/>
      <c r="IZI178" s="6"/>
      <c r="IZJ178" s="6"/>
      <c r="IZK178" s="6"/>
      <c r="IZL178" s="6"/>
      <c r="IZM178" s="6"/>
      <c r="IZN178" s="6"/>
      <c r="IZO178" s="6"/>
      <c r="IZP178" s="6"/>
      <c r="IZQ178" s="6"/>
      <c r="IZR178" s="6"/>
      <c r="IZS178" s="6"/>
      <c r="IZT178" s="6"/>
      <c r="IZU178" s="6"/>
      <c r="IZV178" s="6"/>
      <c r="IZW178" s="6"/>
      <c r="IZX178" s="6"/>
      <c r="IZY178" s="6"/>
      <c r="IZZ178" s="6"/>
      <c r="JAA178" s="6"/>
      <c r="JAB178" s="6"/>
      <c r="JAC178" s="6"/>
      <c r="JAD178" s="6"/>
      <c r="JAE178" s="6"/>
      <c r="JAF178" s="6"/>
      <c r="JAG178" s="6"/>
      <c r="JAH178" s="6"/>
      <c r="JAI178" s="6"/>
      <c r="JAJ178" s="6"/>
      <c r="JAK178" s="6"/>
      <c r="JAL178" s="6"/>
      <c r="JAM178" s="6"/>
      <c r="JAN178" s="6"/>
      <c r="JAO178" s="6"/>
      <c r="JAP178" s="6"/>
      <c r="JAQ178" s="6"/>
      <c r="JAR178" s="6"/>
      <c r="JAS178" s="6"/>
      <c r="JAT178" s="6"/>
      <c r="JAU178" s="6"/>
      <c r="JAV178" s="6"/>
      <c r="JAW178" s="6"/>
      <c r="JAX178" s="6"/>
      <c r="JAY178" s="6"/>
      <c r="JAZ178" s="6"/>
      <c r="JBA178" s="6"/>
      <c r="JBB178" s="6"/>
      <c r="JBC178" s="6"/>
      <c r="JBD178" s="6"/>
      <c r="JBE178" s="6"/>
      <c r="JBF178" s="6"/>
      <c r="JBG178" s="6"/>
      <c r="JBH178" s="6"/>
      <c r="JBI178" s="6"/>
      <c r="JBJ178" s="6"/>
      <c r="JBK178" s="6"/>
      <c r="JBL178" s="6"/>
      <c r="JBM178" s="6"/>
      <c r="JBN178" s="6"/>
      <c r="JBO178" s="6"/>
      <c r="JBP178" s="6"/>
      <c r="JBQ178" s="6"/>
      <c r="JBR178" s="6"/>
      <c r="JBS178" s="6"/>
      <c r="JBT178" s="6"/>
      <c r="JBU178" s="6"/>
      <c r="JBV178" s="6"/>
      <c r="JBW178" s="6"/>
      <c r="JBX178" s="6"/>
      <c r="JBY178" s="6"/>
      <c r="JBZ178" s="6"/>
      <c r="JCA178" s="6"/>
      <c r="JCB178" s="6"/>
      <c r="JCC178" s="6"/>
      <c r="JCD178" s="6"/>
      <c r="JCE178" s="6"/>
      <c r="JCF178" s="6"/>
      <c r="JCG178" s="6"/>
      <c r="JCH178" s="6"/>
      <c r="JCI178" s="6"/>
      <c r="JCJ178" s="6"/>
      <c r="JCK178" s="6"/>
      <c r="JCL178" s="6"/>
      <c r="JCM178" s="6"/>
      <c r="JCN178" s="6"/>
      <c r="JCO178" s="6"/>
      <c r="JCP178" s="6"/>
      <c r="JCQ178" s="6"/>
      <c r="JCR178" s="6"/>
      <c r="JCS178" s="6"/>
      <c r="JCT178" s="6"/>
      <c r="JCU178" s="6"/>
      <c r="JCV178" s="6"/>
      <c r="JCW178" s="6"/>
      <c r="JCX178" s="6"/>
      <c r="JCY178" s="6"/>
      <c r="JCZ178" s="6"/>
      <c r="JDA178" s="6"/>
      <c r="JDB178" s="6"/>
      <c r="JDC178" s="6"/>
      <c r="JDD178" s="6"/>
      <c r="JDE178" s="6"/>
      <c r="JDF178" s="6"/>
      <c r="JDG178" s="6"/>
      <c r="JDH178" s="6"/>
      <c r="JDI178" s="6"/>
      <c r="JDJ178" s="6"/>
      <c r="JDK178" s="6"/>
      <c r="JDL178" s="6"/>
      <c r="JDM178" s="6"/>
      <c r="JDN178" s="6"/>
      <c r="JDO178" s="6"/>
      <c r="JDP178" s="6"/>
      <c r="JDQ178" s="6"/>
      <c r="JDR178" s="6"/>
      <c r="JDS178" s="6"/>
      <c r="JDT178" s="6"/>
      <c r="JDU178" s="6"/>
      <c r="JDV178" s="6"/>
      <c r="JDW178" s="6"/>
      <c r="JDX178" s="6"/>
      <c r="JDY178" s="6"/>
      <c r="JDZ178" s="6"/>
      <c r="JEA178" s="6"/>
      <c r="JEB178" s="6"/>
      <c r="JEC178" s="6"/>
      <c r="JED178" s="6"/>
      <c r="JEE178" s="6"/>
      <c r="JEF178" s="6"/>
      <c r="JEG178" s="6"/>
      <c r="JEH178" s="6"/>
      <c r="JEI178" s="6"/>
      <c r="JEJ178" s="6"/>
      <c r="JEK178" s="6"/>
      <c r="JEL178" s="6"/>
      <c r="JEM178" s="6"/>
      <c r="JEN178" s="6"/>
      <c r="JEO178" s="6"/>
      <c r="JEP178" s="6"/>
      <c r="JEQ178" s="6"/>
      <c r="JER178" s="6"/>
      <c r="JES178" s="6"/>
      <c r="JET178" s="6"/>
      <c r="JEU178" s="6"/>
      <c r="JEV178" s="6"/>
      <c r="JEW178" s="6"/>
      <c r="JEX178" s="6"/>
      <c r="JEY178" s="6"/>
      <c r="JEZ178" s="6"/>
      <c r="JFA178" s="6"/>
      <c r="JFB178" s="6"/>
      <c r="JFC178" s="6"/>
      <c r="JFD178" s="6"/>
      <c r="JFE178" s="6"/>
      <c r="JFF178" s="6"/>
      <c r="JFG178" s="6"/>
      <c r="JFH178" s="6"/>
      <c r="JFI178" s="6"/>
      <c r="JFJ178" s="6"/>
      <c r="JFK178" s="6"/>
      <c r="JFL178" s="6"/>
      <c r="JFM178" s="6"/>
      <c r="JFN178" s="6"/>
      <c r="JFO178" s="6"/>
      <c r="JFP178" s="6"/>
      <c r="JFQ178" s="6"/>
      <c r="JFR178" s="6"/>
      <c r="JFS178" s="6"/>
      <c r="JFT178" s="6"/>
      <c r="JFU178" s="6"/>
      <c r="JFV178" s="6"/>
      <c r="JFW178" s="6"/>
      <c r="JFX178" s="6"/>
      <c r="JFY178" s="6"/>
      <c r="JFZ178" s="6"/>
      <c r="JGA178" s="6"/>
      <c r="JGB178" s="6"/>
      <c r="JGC178" s="6"/>
      <c r="JGD178" s="6"/>
      <c r="JGE178" s="6"/>
      <c r="JGF178" s="6"/>
      <c r="JGG178" s="6"/>
      <c r="JGH178" s="6"/>
      <c r="JGI178" s="6"/>
      <c r="JGJ178" s="6"/>
      <c r="JGK178" s="6"/>
      <c r="JGL178" s="6"/>
      <c r="JGM178" s="6"/>
      <c r="JGN178" s="6"/>
      <c r="JGO178" s="6"/>
      <c r="JGP178" s="6"/>
      <c r="JGQ178" s="6"/>
      <c r="JGR178" s="6"/>
      <c r="JGS178" s="6"/>
      <c r="JGT178" s="6"/>
      <c r="JGU178" s="6"/>
      <c r="JGV178" s="6"/>
      <c r="JGW178" s="6"/>
      <c r="JGX178" s="6"/>
      <c r="JGY178" s="6"/>
      <c r="JGZ178" s="6"/>
      <c r="JHA178" s="6"/>
      <c r="JHB178" s="6"/>
      <c r="JHC178" s="6"/>
      <c r="JHD178" s="6"/>
      <c r="JHE178" s="6"/>
      <c r="JHF178" s="6"/>
      <c r="JHG178" s="6"/>
      <c r="JHH178" s="6"/>
      <c r="JHI178" s="6"/>
      <c r="JHJ178" s="6"/>
      <c r="JHK178" s="6"/>
      <c r="JHL178" s="6"/>
      <c r="JHM178" s="6"/>
      <c r="JHN178" s="6"/>
      <c r="JHO178" s="6"/>
      <c r="JHP178" s="6"/>
      <c r="JHQ178" s="6"/>
      <c r="JHR178" s="6"/>
      <c r="JHS178" s="6"/>
      <c r="JHT178" s="6"/>
      <c r="JHU178" s="6"/>
      <c r="JHV178" s="6"/>
      <c r="JHW178" s="6"/>
      <c r="JHX178" s="6"/>
      <c r="JHY178" s="6"/>
      <c r="JHZ178" s="6"/>
      <c r="JIA178" s="6"/>
      <c r="JIB178" s="6"/>
      <c r="JIC178" s="6"/>
      <c r="JID178" s="6"/>
      <c r="JIE178" s="6"/>
      <c r="JIF178" s="6"/>
      <c r="JIG178" s="6"/>
      <c r="JIH178" s="6"/>
      <c r="JII178" s="6"/>
      <c r="JIJ178" s="6"/>
      <c r="JIK178" s="6"/>
      <c r="JIL178" s="6"/>
      <c r="JIM178" s="6"/>
      <c r="JIN178" s="6"/>
      <c r="JIO178" s="6"/>
      <c r="JIP178" s="6"/>
      <c r="JIQ178" s="6"/>
      <c r="JIR178" s="6"/>
      <c r="JIS178" s="6"/>
      <c r="JIT178" s="6"/>
      <c r="JIU178" s="6"/>
      <c r="JIV178" s="6"/>
      <c r="JIW178" s="6"/>
      <c r="JIX178" s="6"/>
      <c r="JIY178" s="6"/>
      <c r="JIZ178" s="6"/>
      <c r="JJA178" s="6"/>
      <c r="JJB178" s="6"/>
      <c r="JJC178" s="6"/>
      <c r="JJD178" s="6"/>
      <c r="JJE178" s="6"/>
      <c r="JJF178" s="6"/>
      <c r="JJG178" s="6"/>
      <c r="JJH178" s="6"/>
      <c r="JJI178" s="6"/>
      <c r="JJJ178" s="6"/>
      <c r="JJK178" s="6"/>
      <c r="JJL178" s="6"/>
      <c r="JJM178" s="6"/>
      <c r="JJN178" s="6"/>
      <c r="JJO178" s="6"/>
      <c r="JJP178" s="6"/>
      <c r="JJQ178" s="6"/>
      <c r="JJR178" s="6"/>
      <c r="JJS178" s="6"/>
      <c r="JJT178" s="6"/>
      <c r="JJU178" s="6"/>
      <c r="JJV178" s="6"/>
      <c r="JJW178" s="6"/>
      <c r="JJX178" s="6"/>
      <c r="JJY178" s="6"/>
      <c r="JJZ178" s="6"/>
      <c r="JKA178" s="6"/>
      <c r="JKB178" s="6"/>
      <c r="JKC178" s="6"/>
      <c r="JKD178" s="6"/>
      <c r="JKE178" s="6"/>
      <c r="JKF178" s="6"/>
      <c r="JKG178" s="6"/>
      <c r="JKH178" s="6"/>
      <c r="JKI178" s="6"/>
      <c r="JKJ178" s="6"/>
      <c r="JKK178" s="6"/>
      <c r="JKL178" s="6"/>
      <c r="JKM178" s="6"/>
      <c r="JKN178" s="6"/>
      <c r="JKO178" s="6"/>
      <c r="JKP178" s="6"/>
      <c r="JKQ178" s="6"/>
      <c r="JKR178" s="6"/>
      <c r="JKS178" s="6"/>
      <c r="JKT178" s="6"/>
      <c r="JKU178" s="6"/>
      <c r="JKV178" s="6"/>
      <c r="JKW178" s="6"/>
      <c r="JKX178" s="6"/>
      <c r="JKY178" s="6"/>
      <c r="JKZ178" s="6"/>
      <c r="JLA178" s="6"/>
      <c r="JLB178" s="6"/>
      <c r="JLC178" s="6"/>
      <c r="JLD178" s="6"/>
      <c r="JLE178" s="6"/>
      <c r="JLF178" s="6"/>
      <c r="JLG178" s="6"/>
      <c r="JLH178" s="6"/>
      <c r="JLI178" s="6"/>
      <c r="JLJ178" s="6"/>
      <c r="JLK178" s="6"/>
      <c r="JLL178" s="6"/>
      <c r="JLM178" s="6"/>
      <c r="JLN178" s="6"/>
      <c r="JLO178" s="6"/>
      <c r="JLP178" s="6"/>
      <c r="JLQ178" s="6"/>
      <c r="JLR178" s="6"/>
      <c r="JLS178" s="6"/>
      <c r="JLT178" s="6"/>
      <c r="JLU178" s="6"/>
      <c r="JLV178" s="6"/>
      <c r="JLW178" s="6"/>
      <c r="JLX178" s="6"/>
      <c r="JLY178" s="6"/>
      <c r="JLZ178" s="6"/>
      <c r="JMA178" s="6"/>
      <c r="JMB178" s="6"/>
      <c r="JMC178" s="6"/>
      <c r="JMD178" s="6"/>
      <c r="JME178" s="6"/>
      <c r="JMF178" s="6"/>
      <c r="JMG178" s="6"/>
      <c r="JMH178" s="6"/>
      <c r="JMI178" s="6"/>
      <c r="JMJ178" s="6"/>
      <c r="JMK178" s="6"/>
      <c r="JML178" s="6"/>
      <c r="JMM178" s="6"/>
      <c r="JMN178" s="6"/>
      <c r="JMO178" s="6"/>
      <c r="JMP178" s="6"/>
      <c r="JMQ178" s="6"/>
      <c r="JMR178" s="6"/>
      <c r="JMS178" s="6"/>
      <c r="JMT178" s="6"/>
      <c r="JMU178" s="6"/>
      <c r="JMV178" s="6"/>
      <c r="JMW178" s="6"/>
      <c r="JMX178" s="6"/>
      <c r="JMY178" s="6"/>
      <c r="JMZ178" s="6"/>
      <c r="JNA178" s="6"/>
      <c r="JNB178" s="6"/>
      <c r="JNC178" s="6"/>
      <c r="JND178" s="6"/>
      <c r="JNE178" s="6"/>
      <c r="JNF178" s="6"/>
      <c r="JNG178" s="6"/>
      <c r="JNH178" s="6"/>
      <c r="JNI178" s="6"/>
      <c r="JNJ178" s="6"/>
      <c r="JNK178" s="6"/>
      <c r="JNL178" s="6"/>
      <c r="JNM178" s="6"/>
      <c r="JNN178" s="6"/>
      <c r="JNO178" s="6"/>
      <c r="JNP178" s="6"/>
      <c r="JNQ178" s="6"/>
      <c r="JNR178" s="6"/>
      <c r="JNS178" s="6"/>
      <c r="JNT178" s="6"/>
      <c r="JNU178" s="6"/>
      <c r="JNV178" s="6"/>
      <c r="JNW178" s="6"/>
      <c r="JNX178" s="6"/>
      <c r="JNY178" s="6"/>
      <c r="JNZ178" s="6"/>
      <c r="JOA178" s="6"/>
      <c r="JOB178" s="6"/>
      <c r="JOC178" s="6"/>
      <c r="JOD178" s="6"/>
      <c r="JOE178" s="6"/>
      <c r="JOF178" s="6"/>
      <c r="JOG178" s="6"/>
      <c r="JOH178" s="6"/>
      <c r="JOI178" s="6"/>
      <c r="JOJ178" s="6"/>
      <c r="JOK178" s="6"/>
      <c r="JOL178" s="6"/>
      <c r="JOM178" s="6"/>
      <c r="JON178" s="6"/>
      <c r="JOO178" s="6"/>
      <c r="JOP178" s="6"/>
      <c r="JOQ178" s="6"/>
      <c r="JOR178" s="6"/>
      <c r="JOS178" s="6"/>
      <c r="JOT178" s="6"/>
      <c r="JOU178" s="6"/>
      <c r="JOV178" s="6"/>
      <c r="JOW178" s="6"/>
      <c r="JOX178" s="6"/>
      <c r="JOY178" s="6"/>
      <c r="JOZ178" s="6"/>
      <c r="JPA178" s="6"/>
      <c r="JPB178" s="6"/>
      <c r="JPC178" s="6"/>
      <c r="JPD178" s="6"/>
      <c r="JPE178" s="6"/>
      <c r="JPF178" s="6"/>
      <c r="JPG178" s="6"/>
      <c r="JPH178" s="6"/>
      <c r="JPI178" s="6"/>
      <c r="JPJ178" s="6"/>
      <c r="JPK178" s="6"/>
      <c r="JPL178" s="6"/>
      <c r="JPM178" s="6"/>
      <c r="JPN178" s="6"/>
      <c r="JPO178" s="6"/>
      <c r="JPP178" s="6"/>
      <c r="JPQ178" s="6"/>
      <c r="JPR178" s="6"/>
      <c r="JPS178" s="6"/>
      <c r="JPT178" s="6"/>
      <c r="JPU178" s="6"/>
      <c r="JPV178" s="6"/>
      <c r="JPW178" s="6"/>
      <c r="JPX178" s="6"/>
      <c r="JPY178" s="6"/>
      <c r="JPZ178" s="6"/>
      <c r="JQA178" s="6"/>
      <c r="JQB178" s="6"/>
      <c r="JQC178" s="6"/>
      <c r="JQD178" s="6"/>
      <c r="JQE178" s="6"/>
      <c r="JQF178" s="6"/>
      <c r="JQG178" s="6"/>
      <c r="JQH178" s="6"/>
      <c r="JQI178" s="6"/>
      <c r="JQJ178" s="6"/>
      <c r="JQK178" s="6"/>
      <c r="JQL178" s="6"/>
      <c r="JQM178" s="6"/>
      <c r="JQN178" s="6"/>
      <c r="JQO178" s="6"/>
      <c r="JQP178" s="6"/>
      <c r="JQQ178" s="6"/>
      <c r="JQR178" s="6"/>
      <c r="JQS178" s="6"/>
      <c r="JQT178" s="6"/>
      <c r="JQU178" s="6"/>
      <c r="JQV178" s="6"/>
      <c r="JQW178" s="6"/>
      <c r="JQX178" s="6"/>
      <c r="JQY178" s="6"/>
      <c r="JQZ178" s="6"/>
      <c r="JRA178" s="6"/>
      <c r="JRB178" s="6"/>
      <c r="JRC178" s="6"/>
      <c r="JRD178" s="6"/>
      <c r="JRE178" s="6"/>
      <c r="JRF178" s="6"/>
      <c r="JRG178" s="6"/>
      <c r="JRH178" s="6"/>
      <c r="JRI178" s="6"/>
      <c r="JRJ178" s="6"/>
      <c r="JRK178" s="6"/>
      <c r="JRL178" s="6"/>
      <c r="JRM178" s="6"/>
      <c r="JRN178" s="6"/>
      <c r="JRO178" s="6"/>
      <c r="JRP178" s="6"/>
      <c r="JRQ178" s="6"/>
      <c r="JRR178" s="6"/>
      <c r="JRS178" s="6"/>
      <c r="JRT178" s="6"/>
      <c r="JRU178" s="6"/>
      <c r="JRV178" s="6"/>
      <c r="JRW178" s="6"/>
      <c r="JRX178" s="6"/>
      <c r="JRY178" s="6"/>
      <c r="JRZ178" s="6"/>
      <c r="JSA178" s="6"/>
      <c r="JSB178" s="6"/>
      <c r="JSC178" s="6"/>
      <c r="JSD178" s="6"/>
      <c r="JSE178" s="6"/>
      <c r="JSF178" s="6"/>
      <c r="JSG178" s="6"/>
      <c r="JSH178" s="6"/>
      <c r="JSI178" s="6"/>
      <c r="JSJ178" s="6"/>
      <c r="JSK178" s="6"/>
      <c r="JSL178" s="6"/>
      <c r="JSM178" s="6"/>
      <c r="JSN178" s="6"/>
      <c r="JSO178" s="6"/>
      <c r="JSP178" s="6"/>
      <c r="JSQ178" s="6"/>
      <c r="JSR178" s="6"/>
      <c r="JSS178" s="6"/>
      <c r="JST178" s="6"/>
      <c r="JSU178" s="6"/>
      <c r="JSV178" s="6"/>
      <c r="JSW178" s="6"/>
      <c r="JSX178" s="6"/>
      <c r="JSY178" s="6"/>
      <c r="JSZ178" s="6"/>
      <c r="JTA178" s="6"/>
      <c r="JTB178" s="6"/>
      <c r="JTC178" s="6"/>
      <c r="JTD178" s="6"/>
      <c r="JTE178" s="6"/>
      <c r="JTF178" s="6"/>
      <c r="JTG178" s="6"/>
      <c r="JTH178" s="6"/>
      <c r="JTI178" s="6"/>
      <c r="JTJ178" s="6"/>
      <c r="JTK178" s="6"/>
      <c r="JTL178" s="6"/>
      <c r="JTM178" s="6"/>
      <c r="JTN178" s="6"/>
      <c r="JTO178" s="6"/>
      <c r="JTP178" s="6"/>
      <c r="JTQ178" s="6"/>
      <c r="JTR178" s="6"/>
      <c r="JTS178" s="6"/>
      <c r="JTT178" s="6"/>
      <c r="JTU178" s="6"/>
      <c r="JTV178" s="6"/>
      <c r="JTW178" s="6"/>
      <c r="JTX178" s="6"/>
      <c r="JTY178" s="6"/>
      <c r="JTZ178" s="6"/>
      <c r="JUA178" s="6"/>
      <c r="JUB178" s="6"/>
      <c r="JUC178" s="6"/>
      <c r="JUD178" s="6"/>
      <c r="JUE178" s="6"/>
      <c r="JUF178" s="6"/>
      <c r="JUG178" s="6"/>
      <c r="JUH178" s="6"/>
      <c r="JUI178" s="6"/>
      <c r="JUJ178" s="6"/>
      <c r="JUK178" s="6"/>
      <c r="JUL178" s="6"/>
      <c r="JUM178" s="6"/>
      <c r="JUN178" s="6"/>
      <c r="JUO178" s="6"/>
      <c r="JUP178" s="6"/>
      <c r="JUQ178" s="6"/>
      <c r="JUR178" s="6"/>
      <c r="JUS178" s="6"/>
      <c r="JUT178" s="6"/>
      <c r="JUU178" s="6"/>
      <c r="JUV178" s="6"/>
      <c r="JUW178" s="6"/>
      <c r="JUX178" s="6"/>
      <c r="JUY178" s="6"/>
      <c r="JUZ178" s="6"/>
      <c r="JVA178" s="6"/>
      <c r="JVB178" s="6"/>
      <c r="JVC178" s="6"/>
      <c r="JVD178" s="6"/>
      <c r="JVE178" s="6"/>
      <c r="JVF178" s="6"/>
      <c r="JVG178" s="6"/>
      <c r="JVH178" s="6"/>
      <c r="JVI178" s="6"/>
      <c r="JVJ178" s="6"/>
      <c r="JVK178" s="6"/>
      <c r="JVL178" s="6"/>
      <c r="JVM178" s="6"/>
      <c r="JVN178" s="6"/>
      <c r="JVO178" s="6"/>
      <c r="JVP178" s="6"/>
      <c r="JVQ178" s="6"/>
      <c r="JVR178" s="6"/>
      <c r="JVS178" s="6"/>
      <c r="JVT178" s="6"/>
      <c r="JVU178" s="6"/>
      <c r="JVV178" s="6"/>
      <c r="JVW178" s="6"/>
      <c r="JVX178" s="6"/>
      <c r="JVY178" s="6"/>
      <c r="JVZ178" s="6"/>
      <c r="JWA178" s="6"/>
      <c r="JWB178" s="6"/>
      <c r="JWC178" s="6"/>
      <c r="JWD178" s="6"/>
      <c r="JWE178" s="6"/>
      <c r="JWF178" s="6"/>
      <c r="JWG178" s="6"/>
      <c r="JWH178" s="6"/>
      <c r="JWI178" s="6"/>
      <c r="JWJ178" s="6"/>
      <c r="JWK178" s="6"/>
      <c r="JWL178" s="6"/>
      <c r="JWM178" s="6"/>
      <c r="JWN178" s="6"/>
      <c r="JWO178" s="6"/>
      <c r="JWP178" s="6"/>
      <c r="JWQ178" s="6"/>
      <c r="JWR178" s="6"/>
      <c r="JWS178" s="6"/>
      <c r="JWT178" s="6"/>
      <c r="JWU178" s="6"/>
      <c r="JWV178" s="6"/>
      <c r="JWW178" s="6"/>
      <c r="JWX178" s="6"/>
      <c r="JWY178" s="6"/>
      <c r="JWZ178" s="6"/>
      <c r="JXA178" s="6"/>
      <c r="JXB178" s="6"/>
      <c r="JXC178" s="6"/>
      <c r="JXD178" s="6"/>
      <c r="JXE178" s="6"/>
      <c r="JXF178" s="6"/>
      <c r="JXG178" s="6"/>
      <c r="JXH178" s="6"/>
      <c r="JXI178" s="6"/>
      <c r="JXJ178" s="6"/>
      <c r="JXK178" s="6"/>
      <c r="JXL178" s="6"/>
      <c r="JXM178" s="6"/>
      <c r="JXN178" s="6"/>
      <c r="JXO178" s="6"/>
      <c r="JXP178" s="6"/>
      <c r="JXQ178" s="6"/>
      <c r="JXR178" s="6"/>
      <c r="JXS178" s="6"/>
      <c r="JXT178" s="6"/>
      <c r="JXU178" s="6"/>
      <c r="JXV178" s="6"/>
      <c r="JXW178" s="6"/>
      <c r="JXX178" s="6"/>
      <c r="JXY178" s="6"/>
      <c r="JXZ178" s="6"/>
      <c r="JYA178" s="6"/>
      <c r="JYB178" s="6"/>
      <c r="JYC178" s="6"/>
      <c r="JYD178" s="6"/>
      <c r="JYE178" s="6"/>
      <c r="JYF178" s="6"/>
      <c r="JYG178" s="6"/>
      <c r="JYH178" s="6"/>
      <c r="JYI178" s="6"/>
      <c r="JYJ178" s="6"/>
      <c r="JYK178" s="6"/>
      <c r="JYL178" s="6"/>
      <c r="JYM178" s="6"/>
      <c r="JYN178" s="6"/>
      <c r="JYO178" s="6"/>
      <c r="JYP178" s="6"/>
      <c r="JYQ178" s="6"/>
      <c r="JYR178" s="6"/>
      <c r="JYS178" s="6"/>
      <c r="JYT178" s="6"/>
      <c r="JYU178" s="6"/>
      <c r="JYV178" s="6"/>
      <c r="JYW178" s="6"/>
      <c r="JYX178" s="6"/>
      <c r="JYY178" s="6"/>
      <c r="JYZ178" s="6"/>
      <c r="JZA178" s="6"/>
      <c r="JZB178" s="6"/>
      <c r="JZC178" s="6"/>
      <c r="JZD178" s="6"/>
      <c r="JZE178" s="6"/>
      <c r="JZF178" s="6"/>
      <c r="JZG178" s="6"/>
      <c r="JZH178" s="6"/>
      <c r="JZI178" s="6"/>
      <c r="JZJ178" s="6"/>
      <c r="JZK178" s="6"/>
      <c r="JZL178" s="6"/>
      <c r="JZM178" s="6"/>
      <c r="JZN178" s="6"/>
      <c r="JZO178" s="6"/>
      <c r="JZP178" s="6"/>
      <c r="JZQ178" s="6"/>
      <c r="JZR178" s="6"/>
      <c r="JZS178" s="6"/>
      <c r="JZT178" s="6"/>
      <c r="JZU178" s="6"/>
      <c r="JZV178" s="6"/>
      <c r="JZW178" s="6"/>
      <c r="JZX178" s="6"/>
      <c r="JZY178" s="6"/>
      <c r="JZZ178" s="6"/>
      <c r="KAA178" s="6"/>
      <c r="KAB178" s="6"/>
      <c r="KAC178" s="6"/>
      <c r="KAD178" s="6"/>
      <c r="KAE178" s="6"/>
      <c r="KAF178" s="6"/>
      <c r="KAG178" s="6"/>
      <c r="KAH178" s="6"/>
      <c r="KAI178" s="6"/>
      <c r="KAJ178" s="6"/>
      <c r="KAK178" s="6"/>
      <c r="KAL178" s="6"/>
      <c r="KAM178" s="6"/>
      <c r="KAN178" s="6"/>
      <c r="KAO178" s="6"/>
      <c r="KAP178" s="6"/>
      <c r="KAQ178" s="6"/>
      <c r="KAR178" s="6"/>
      <c r="KAS178" s="6"/>
      <c r="KAT178" s="6"/>
      <c r="KAU178" s="6"/>
      <c r="KAV178" s="6"/>
      <c r="KAW178" s="6"/>
      <c r="KAX178" s="6"/>
      <c r="KAY178" s="6"/>
      <c r="KAZ178" s="6"/>
      <c r="KBA178" s="6"/>
      <c r="KBB178" s="6"/>
      <c r="KBC178" s="6"/>
      <c r="KBD178" s="6"/>
      <c r="KBE178" s="6"/>
      <c r="KBF178" s="6"/>
      <c r="KBG178" s="6"/>
      <c r="KBH178" s="6"/>
      <c r="KBI178" s="6"/>
      <c r="KBJ178" s="6"/>
      <c r="KBK178" s="6"/>
      <c r="KBL178" s="6"/>
      <c r="KBM178" s="6"/>
      <c r="KBN178" s="6"/>
      <c r="KBO178" s="6"/>
      <c r="KBP178" s="6"/>
      <c r="KBQ178" s="6"/>
      <c r="KBR178" s="6"/>
      <c r="KBS178" s="6"/>
      <c r="KBT178" s="6"/>
      <c r="KBU178" s="6"/>
      <c r="KBV178" s="6"/>
      <c r="KBW178" s="6"/>
      <c r="KBX178" s="6"/>
      <c r="KBY178" s="6"/>
      <c r="KBZ178" s="6"/>
      <c r="KCA178" s="6"/>
      <c r="KCB178" s="6"/>
      <c r="KCC178" s="6"/>
      <c r="KCD178" s="6"/>
      <c r="KCE178" s="6"/>
      <c r="KCF178" s="6"/>
      <c r="KCG178" s="6"/>
      <c r="KCH178" s="6"/>
      <c r="KCI178" s="6"/>
      <c r="KCJ178" s="6"/>
      <c r="KCK178" s="6"/>
      <c r="KCL178" s="6"/>
      <c r="KCM178" s="6"/>
      <c r="KCN178" s="6"/>
      <c r="KCO178" s="6"/>
      <c r="KCP178" s="6"/>
      <c r="KCQ178" s="6"/>
      <c r="KCR178" s="6"/>
      <c r="KCS178" s="6"/>
      <c r="KCT178" s="6"/>
      <c r="KCU178" s="6"/>
      <c r="KCV178" s="6"/>
      <c r="KCW178" s="6"/>
      <c r="KCX178" s="6"/>
      <c r="KCY178" s="6"/>
      <c r="KCZ178" s="6"/>
      <c r="KDA178" s="6"/>
      <c r="KDB178" s="6"/>
      <c r="KDC178" s="6"/>
      <c r="KDD178" s="6"/>
      <c r="KDE178" s="6"/>
      <c r="KDF178" s="6"/>
      <c r="KDG178" s="6"/>
      <c r="KDH178" s="6"/>
      <c r="KDI178" s="6"/>
      <c r="KDJ178" s="6"/>
      <c r="KDK178" s="6"/>
      <c r="KDL178" s="6"/>
      <c r="KDM178" s="6"/>
      <c r="KDN178" s="6"/>
      <c r="KDO178" s="6"/>
      <c r="KDP178" s="6"/>
      <c r="KDQ178" s="6"/>
      <c r="KDR178" s="6"/>
      <c r="KDS178" s="6"/>
      <c r="KDT178" s="6"/>
      <c r="KDU178" s="6"/>
      <c r="KDV178" s="6"/>
      <c r="KDW178" s="6"/>
      <c r="KDX178" s="6"/>
      <c r="KDY178" s="6"/>
      <c r="KDZ178" s="6"/>
      <c r="KEA178" s="6"/>
      <c r="KEB178" s="6"/>
      <c r="KEC178" s="6"/>
      <c r="KED178" s="6"/>
      <c r="KEE178" s="6"/>
      <c r="KEF178" s="6"/>
      <c r="KEG178" s="6"/>
      <c r="KEH178" s="6"/>
      <c r="KEI178" s="6"/>
      <c r="KEJ178" s="6"/>
      <c r="KEK178" s="6"/>
      <c r="KEL178" s="6"/>
      <c r="KEM178" s="6"/>
      <c r="KEN178" s="6"/>
      <c r="KEO178" s="6"/>
      <c r="KEP178" s="6"/>
      <c r="KEQ178" s="6"/>
      <c r="KER178" s="6"/>
      <c r="KES178" s="6"/>
      <c r="KET178" s="6"/>
      <c r="KEU178" s="6"/>
      <c r="KEV178" s="6"/>
      <c r="KEW178" s="6"/>
      <c r="KEX178" s="6"/>
      <c r="KEY178" s="6"/>
      <c r="KEZ178" s="6"/>
      <c r="KFA178" s="6"/>
      <c r="KFB178" s="6"/>
      <c r="KFC178" s="6"/>
      <c r="KFD178" s="6"/>
      <c r="KFE178" s="6"/>
      <c r="KFF178" s="6"/>
      <c r="KFG178" s="6"/>
      <c r="KFH178" s="6"/>
      <c r="KFI178" s="6"/>
      <c r="KFJ178" s="6"/>
      <c r="KFK178" s="6"/>
      <c r="KFL178" s="6"/>
      <c r="KFM178" s="6"/>
      <c r="KFN178" s="6"/>
      <c r="KFO178" s="6"/>
      <c r="KFP178" s="6"/>
      <c r="KFQ178" s="6"/>
      <c r="KFR178" s="6"/>
      <c r="KFS178" s="6"/>
      <c r="KFT178" s="6"/>
      <c r="KFU178" s="6"/>
      <c r="KFV178" s="6"/>
      <c r="KFW178" s="6"/>
      <c r="KFX178" s="6"/>
      <c r="KFY178" s="6"/>
      <c r="KFZ178" s="6"/>
      <c r="KGA178" s="6"/>
      <c r="KGB178" s="6"/>
      <c r="KGC178" s="6"/>
      <c r="KGD178" s="6"/>
      <c r="KGE178" s="6"/>
      <c r="KGF178" s="6"/>
      <c r="KGG178" s="6"/>
      <c r="KGH178" s="6"/>
      <c r="KGI178" s="6"/>
      <c r="KGJ178" s="6"/>
      <c r="KGK178" s="6"/>
      <c r="KGL178" s="6"/>
      <c r="KGM178" s="6"/>
      <c r="KGN178" s="6"/>
      <c r="KGO178" s="6"/>
      <c r="KGP178" s="6"/>
      <c r="KGQ178" s="6"/>
      <c r="KGR178" s="6"/>
      <c r="KGS178" s="6"/>
      <c r="KGT178" s="6"/>
      <c r="KGU178" s="6"/>
      <c r="KGV178" s="6"/>
      <c r="KGW178" s="6"/>
      <c r="KGX178" s="6"/>
      <c r="KGY178" s="6"/>
      <c r="KGZ178" s="6"/>
      <c r="KHA178" s="6"/>
      <c r="KHB178" s="6"/>
      <c r="KHC178" s="6"/>
      <c r="KHD178" s="6"/>
      <c r="KHE178" s="6"/>
      <c r="KHF178" s="6"/>
      <c r="KHG178" s="6"/>
      <c r="KHH178" s="6"/>
      <c r="KHI178" s="6"/>
      <c r="KHJ178" s="6"/>
      <c r="KHK178" s="6"/>
      <c r="KHL178" s="6"/>
      <c r="KHM178" s="6"/>
      <c r="KHN178" s="6"/>
      <c r="KHO178" s="6"/>
      <c r="KHP178" s="6"/>
      <c r="KHQ178" s="6"/>
      <c r="KHR178" s="6"/>
      <c r="KHS178" s="6"/>
      <c r="KHT178" s="6"/>
      <c r="KHU178" s="6"/>
      <c r="KHV178" s="6"/>
      <c r="KHW178" s="6"/>
      <c r="KHX178" s="6"/>
      <c r="KHY178" s="6"/>
      <c r="KHZ178" s="6"/>
      <c r="KIA178" s="6"/>
      <c r="KIB178" s="6"/>
      <c r="KIC178" s="6"/>
      <c r="KID178" s="6"/>
      <c r="KIE178" s="6"/>
      <c r="KIF178" s="6"/>
      <c r="KIG178" s="6"/>
      <c r="KIH178" s="6"/>
      <c r="KII178" s="6"/>
      <c r="KIJ178" s="6"/>
      <c r="KIK178" s="6"/>
      <c r="KIL178" s="6"/>
      <c r="KIM178" s="6"/>
      <c r="KIN178" s="6"/>
      <c r="KIO178" s="6"/>
      <c r="KIP178" s="6"/>
      <c r="KIQ178" s="6"/>
      <c r="KIR178" s="6"/>
      <c r="KIS178" s="6"/>
      <c r="KIT178" s="6"/>
      <c r="KIU178" s="6"/>
      <c r="KIV178" s="6"/>
      <c r="KIW178" s="6"/>
      <c r="KIX178" s="6"/>
      <c r="KIY178" s="6"/>
      <c r="KIZ178" s="6"/>
      <c r="KJA178" s="6"/>
      <c r="KJB178" s="6"/>
      <c r="KJC178" s="6"/>
      <c r="KJD178" s="6"/>
      <c r="KJE178" s="6"/>
      <c r="KJF178" s="6"/>
      <c r="KJG178" s="6"/>
      <c r="KJH178" s="6"/>
      <c r="KJI178" s="6"/>
      <c r="KJJ178" s="6"/>
      <c r="KJK178" s="6"/>
      <c r="KJL178" s="6"/>
      <c r="KJM178" s="6"/>
      <c r="KJN178" s="6"/>
      <c r="KJO178" s="6"/>
      <c r="KJP178" s="6"/>
      <c r="KJQ178" s="6"/>
      <c r="KJR178" s="6"/>
      <c r="KJS178" s="6"/>
      <c r="KJT178" s="6"/>
      <c r="KJU178" s="6"/>
      <c r="KJV178" s="6"/>
      <c r="KJW178" s="6"/>
      <c r="KJX178" s="6"/>
      <c r="KJY178" s="6"/>
      <c r="KJZ178" s="6"/>
      <c r="KKA178" s="6"/>
      <c r="KKB178" s="6"/>
      <c r="KKC178" s="6"/>
      <c r="KKD178" s="6"/>
      <c r="KKE178" s="6"/>
      <c r="KKF178" s="6"/>
      <c r="KKG178" s="6"/>
      <c r="KKH178" s="6"/>
      <c r="KKI178" s="6"/>
      <c r="KKJ178" s="6"/>
      <c r="KKK178" s="6"/>
      <c r="KKL178" s="6"/>
      <c r="KKM178" s="6"/>
      <c r="KKN178" s="6"/>
      <c r="KKO178" s="6"/>
      <c r="KKP178" s="6"/>
      <c r="KKQ178" s="6"/>
      <c r="KKR178" s="6"/>
      <c r="KKS178" s="6"/>
      <c r="KKT178" s="6"/>
      <c r="KKU178" s="6"/>
      <c r="KKV178" s="6"/>
      <c r="KKW178" s="6"/>
      <c r="KKX178" s="6"/>
      <c r="KKY178" s="6"/>
      <c r="KKZ178" s="6"/>
      <c r="KLA178" s="6"/>
      <c r="KLB178" s="6"/>
      <c r="KLC178" s="6"/>
      <c r="KLD178" s="6"/>
      <c r="KLE178" s="6"/>
      <c r="KLF178" s="6"/>
      <c r="KLG178" s="6"/>
      <c r="KLH178" s="6"/>
      <c r="KLI178" s="6"/>
      <c r="KLJ178" s="6"/>
      <c r="KLK178" s="6"/>
      <c r="KLL178" s="6"/>
      <c r="KLM178" s="6"/>
      <c r="KLN178" s="6"/>
      <c r="KLO178" s="6"/>
      <c r="KLP178" s="6"/>
      <c r="KLQ178" s="6"/>
      <c r="KLR178" s="6"/>
      <c r="KLS178" s="6"/>
      <c r="KLT178" s="6"/>
      <c r="KLU178" s="6"/>
      <c r="KLV178" s="6"/>
      <c r="KLW178" s="6"/>
      <c r="KLX178" s="6"/>
      <c r="KLY178" s="6"/>
      <c r="KLZ178" s="6"/>
      <c r="KMA178" s="6"/>
      <c r="KMB178" s="6"/>
      <c r="KMC178" s="6"/>
      <c r="KMD178" s="6"/>
      <c r="KME178" s="6"/>
      <c r="KMF178" s="6"/>
      <c r="KMG178" s="6"/>
      <c r="KMH178" s="6"/>
      <c r="KMI178" s="6"/>
      <c r="KMJ178" s="6"/>
      <c r="KMK178" s="6"/>
      <c r="KML178" s="6"/>
      <c r="KMM178" s="6"/>
      <c r="KMN178" s="6"/>
      <c r="KMO178" s="6"/>
      <c r="KMP178" s="6"/>
      <c r="KMQ178" s="6"/>
      <c r="KMR178" s="6"/>
      <c r="KMS178" s="6"/>
      <c r="KMT178" s="6"/>
      <c r="KMU178" s="6"/>
      <c r="KMV178" s="6"/>
      <c r="KMW178" s="6"/>
      <c r="KMX178" s="6"/>
      <c r="KMY178" s="6"/>
      <c r="KMZ178" s="6"/>
      <c r="KNA178" s="6"/>
      <c r="KNB178" s="6"/>
      <c r="KNC178" s="6"/>
      <c r="KND178" s="6"/>
      <c r="KNE178" s="6"/>
      <c r="KNF178" s="6"/>
      <c r="KNG178" s="6"/>
      <c r="KNH178" s="6"/>
      <c r="KNI178" s="6"/>
      <c r="KNJ178" s="6"/>
      <c r="KNK178" s="6"/>
      <c r="KNL178" s="6"/>
      <c r="KNM178" s="6"/>
      <c r="KNN178" s="6"/>
      <c r="KNO178" s="6"/>
      <c r="KNP178" s="6"/>
      <c r="KNQ178" s="6"/>
      <c r="KNR178" s="6"/>
      <c r="KNS178" s="6"/>
      <c r="KNT178" s="6"/>
      <c r="KNU178" s="6"/>
      <c r="KNV178" s="6"/>
      <c r="KNW178" s="6"/>
      <c r="KNX178" s="6"/>
      <c r="KNY178" s="6"/>
      <c r="KNZ178" s="6"/>
      <c r="KOA178" s="6"/>
      <c r="KOB178" s="6"/>
      <c r="KOC178" s="6"/>
      <c r="KOD178" s="6"/>
      <c r="KOE178" s="6"/>
      <c r="KOF178" s="6"/>
      <c r="KOG178" s="6"/>
      <c r="KOH178" s="6"/>
      <c r="KOI178" s="6"/>
      <c r="KOJ178" s="6"/>
      <c r="KOK178" s="6"/>
      <c r="KOL178" s="6"/>
      <c r="KOM178" s="6"/>
      <c r="KON178" s="6"/>
      <c r="KOO178" s="6"/>
      <c r="KOP178" s="6"/>
      <c r="KOQ178" s="6"/>
      <c r="KOR178" s="6"/>
      <c r="KOS178" s="6"/>
      <c r="KOT178" s="6"/>
      <c r="KOU178" s="6"/>
      <c r="KOV178" s="6"/>
      <c r="KOW178" s="6"/>
      <c r="KOX178" s="6"/>
      <c r="KOY178" s="6"/>
      <c r="KOZ178" s="6"/>
      <c r="KPA178" s="6"/>
      <c r="KPB178" s="6"/>
      <c r="KPC178" s="6"/>
      <c r="KPD178" s="6"/>
      <c r="KPE178" s="6"/>
      <c r="KPF178" s="6"/>
      <c r="KPG178" s="6"/>
      <c r="KPH178" s="6"/>
      <c r="KPI178" s="6"/>
      <c r="KPJ178" s="6"/>
      <c r="KPK178" s="6"/>
      <c r="KPL178" s="6"/>
      <c r="KPM178" s="6"/>
      <c r="KPN178" s="6"/>
      <c r="KPO178" s="6"/>
      <c r="KPP178" s="6"/>
      <c r="KPQ178" s="6"/>
      <c r="KPR178" s="6"/>
      <c r="KPS178" s="6"/>
      <c r="KPT178" s="6"/>
      <c r="KPU178" s="6"/>
      <c r="KPV178" s="6"/>
      <c r="KPW178" s="6"/>
      <c r="KPX178" s="6"/>
      <c r="KPY178" s="6"/>
      <c r="KPZ178" s="6"/>
      <c r="KQA178" s="6"/>
      <c r="KQB178" s="6"/>
      <c r="KQC178" s="6"/>
      <c r="KQD178" s="6"/>
      <c r="KQE178" s="6"/>
      <c r="KQF178" s="6"/>
      <c r="KQG178" s="6"/>
      <c r="KQH178" s="6"/>
      <c r="KQI178" s="6"/>
      <c r="KQJ178" s="6"/>
      <c r="KQK178" s="6"/>
      <c r="KQL178" s="6"/>
      <c r="KQM178" s="6"/>
      <c r="KQN178" s="6"/>
      <c r="KQO178" s="6"/>
      <c r="KQP178" s="6"/>
      <c r="KQQ178" s="6"/>
      <c r="KQR178" s="6"/>
      <c r="KQS178" s="6"/>
      <c r="KQT178" s="6"/>
      <c r="KQU178" s="6"/>
      <c r="KQV178" s="6"/>
      <c r="KQW178" s="6"/>
      <c r="KQX178" s="6"/>
      <c r="KQY178" s="6"/>
      <c r="KQZ178" s="6"/>
      <c r="KRA178" s="6"/>
      <c r="KRB178" s="6"/>
      <c r="KRC178" s="6"/>
      <c r="KRD178" s="6"/>
      <c r="KRE178" s="6"/>
      <c r="KRF178" s="6"/>
      <c r="KRG178" s="6"/>
      <c r="KRH178" s="6"/>
      <c r="KRI178" s="6"/>
      <c r="KRJ178" s="6"/>
      <c r="KRK178" s="6"/>
      <c r="KRL178" s="6"/>
      <c r="KRM178" s="6"/>
      <c r="KRN178" s="6"/>
      <c r="KRO178" s="6"/>
      <c r="KRP178" s="6"/>
      <c r="KRQ178" s="6"/>
      <c r="KRR178" s="6"/>
      <c r="KRS178" s="6"/>
      <c r="KRT178" s="6"/>
      <c r="KRU178" s="6"/>
      <c r="KRV178" s="6"/>
      <c r="KRW178" s="6"/>
      <c r="KRX178" s="6"/>
      <c r="KRY178" s="6"/>
      <c r="KRZ178" s="6"/>
      <c r="KSA178" s="6"/>
      <c r="KSB178" s="6"/>
      <c r="KSC178" s="6"/>
      <c r="KSD178" s="6"/>
      <c r="KSE178" s="6"/>
      <c r="KSF178" s="6"/>
      <c r="KSG178" s="6"/>
      <c r="KSH178" s="6"/>
      <c r="KSI178" s="6"/>
      <c r="KSJ178" s="6"/>
      <c r="KSK178" s="6"/>
      <c r="KSL178" s="6"/>
      <c r="KSM178" s="6"/>
      <c r="KSN178" s="6"/>
      <c r="KSO178" s="6"/>
      <c r="KSP178" s="6"/>
      <c r="KSQ178" s="6"/>
      <c r="KSR178" s="6"/>
      <c r="KSS178" s="6"/>
      <c r="KST178" s="6"/>
      <c r="KSU178" s="6"/>
      <c r="KSV178" s="6"/>
      <c r="KSW178" s="6"/>
      <c r="KSX178" s="6"/>
      <c r="KSY178" s="6"/>
      <c r="KSZ178" s="6"/>
      <c r="KTA178" s="6"/>
      <c r="KTB178" s="6"/>
      <c r="KTC178" s="6"/>
      <c r="KTD178" s="6"/>
      <c r="KTE178" s="6"/>
      <c r="KTF178" s="6"/>
      <c r="KTG178" s="6"/>
      <c r="KTH178" s="6"/>
      <c r="KTI178" s="6"/>
      <c r="KTJ178" s="6"/>
      <c r="KTK178" s="6"/>
      <c r="KTL178" s="6"/>
      <c r="KTM178" s="6"/>
      <c r="KTN178" s="6"/>
      <c r="KTO178" s="6"/>
      <c r="KTP178" s="6"/>
      <c r="KTQ178" s="6"/>
      <c r="KTR178" s="6"/>
      <c r="KTS178" s="6"/>
      <c r="KTT178" s="6"/>
      <c r="KTU178" s="6"/>
      <c r="KTV178" s="6"/>
      <c r="KTW178" s="6"/>
      <c r="KTX178" s="6"/>
      <c r="KTY178" s="6"/>
      <c r="KTZ178" s="6"/>
      <c r="KUA178" s="6"/>
      <c r="KUB178" s="6"/>
      <c r="KUC178" s="6"/>
      <c r="KUD178" s="6"/>
      <c r="KUE178" s="6"/>
      <c r="KUF178" s="6"/>
      <c r="KUG178" s="6"/>
      <c r="KUH178" s="6"/>
      <c r="KUI178" s="6"/>
      <c r="KUJ178" s="6"/>
      <c r="KUK178" s="6"/>
      <c r="KUL178" s="6"/>
      <c r="KUM178" s="6"/>
      <c r="KUN178" s="6"/>
      <c r="KUO178" s="6"/>
      <c r="KUP178" s="6"/>
      <c r="KUQ178" s="6"/>
      <c r="KUR178" s="6"/>
      <c r="KUS178" s="6"/>
      <c r="KUT178" s="6"/>
      <c r="KUU178" s="6"/>
      <c r="KUV178" s="6"/>
      <c r="KUW178" s="6"/>
      <c r="KUX178" s="6"/>
      <c r="KUY178" s="6"/>
      <c r="KUZ178" s="6"/>
      <c r="KVA178" s="6"/>
      <c r="KVB178" s="6"/>
      <c r="KVC178" s="6"/>
      <c r="KVD178" s="6"/>
      <c r="KVE178" s="6"/>
      <c r="KVF178" s="6"/>
      <c r="KVG178" s="6"/>
      <c r="KVH178" s="6"/>
      <c r="KVI178" s="6"/>
      <c r="KVJ178" s="6"/>
      <c r="KVK178" s="6"/>
      <c r="KVL178" s="6"/>
      <c r="KVM178" s="6"/>
      <c r="KVN178" s="6"/>
      <c r="KVO178" s="6"/>
      <c r="KVP178" s="6"/>
      <c r="KVQ178" s="6"/>
      <c r="KVR178" s="6"/>
      <c r="KVS178" s="6"/>
      <c r="KVT178" s="6"/>
      <c r="KVU178" s="6"/>
      <c r="KVV178" s="6"/>
      <c r="KVW178" s="6"/>
      <c r="KVX178" s="6"/>
      <c r="KVY178" s="6"/>
      <c r="KVZ178" s="6"/>
      <c r="KWA178" s="6"/>
      <c r="KWB178" s="6"/>
      <c r="KWC178" s="6"/>
      <c r="KWD178" s="6"/>
      <c r="KWE178" s="6"/>
      <c r="KWF178" s="6"/>
      <c r="KWG178" s="6"/>
      <c r="KWH178" s="6"/>
      <c r="KWI178" s="6"/>
      <c r="KWJ178" s="6"/>
      <c r="KWK178" s="6"/>
      <c r="KWL178" s="6"/>
      <c r="KWM178" s="6"/>
      <c r="KWN178" s="6"/>
      <c r="KWO178" s="6"/>
      <c r="KWP178" s="6"/>
      <c r="KWQ178" s="6"/>
      <c r="KWR178" s="6"/>
      <c r="KWS178" s="6"/>
      <c r="KWT178" s="6"/>
      <c r="KWU178" s="6"/>
      <c r="KWV178" s="6"/>
      <c r="KWW178" s="6"/>
      <c r="KWX178" s="6"/>
      <c r="KWY178" s="6"/>
      <c r="KWZ178" s="6"/>
      <c r="KXA178" s="6"/>
      <c r="KXB178" s="6"/>
      <c r="KXC178" s="6"/>
      <c r="KXD178" s="6"/>
      <c r="KXE178" s="6"/>
      <c r="KXF178" s="6"/>
      <c r="KXG178" s="6"/>
      <c r="KXH178" s="6"/>
      <c r="KXI178" s="6"/>
      <c r="KXJ178" s="6"/>
      <c r="KXK178" s="6"/>
      <c r="KXL178" s="6"/>
      <c r="KXM178" s="6"/>
      <c r="KXN178" s="6"/>
      <c r="KXO178" s="6"/>
      <c r="KXP178" s="6"/>
      <c r="KXQ178" s="6"/>
      <c r="KXR178" s="6"/>
      <c r="KXS178" s="6"/>
      <c r="KXT178" s="6"/>
      <c r="KXU178" s="6"/>
      <c r="KXV178" s="6"/>
      <c r="KXW178" s="6"/>
      <c r="KXX178" s="6"/>
      <c r="KXY178" s="6"/>
      <c r="KXZ178" s="6"/>
      <c r="KYA178" s="6"/>
      <c r="KYB178" s="6"/>
      <c r="KYC178" s="6"/>
      <c r="KYD178" s="6"/>
      <c r="KYE178" s="6"/>
      <c r="KYF178" s="6"/>
      <c r="KYG178" s="6"/>
      <c r="KYH178" s="6"/>
      <c r="KYI178" s="6"/>
      <c r="KYJ178" s="6"/>
      <c r="KYK178" s="6"/>
      <c r="KYL178" s="6"/>
      <c r="KYM178" s="6"/>
      <c r="KYN178" s="6"/>
      <c r="KYO178" s="6"/>
      <c r="KYP178" s="6"/>
      <c r="KYQ178" s="6"/>
      <c r="KYR178" s="6"/>
      <c r="KYS178" s="6"/>
      <c r="KYT178" s="6"/>
      <c r="KYU178" s="6"/>
      <c r="KYV178" s="6"/>
      <c r="KYW178" s="6"/>
      <c r="KYX178" s="6"/>
      <c r="KYY178" s="6"/>
      <c r="KYZ178" s="6"/>
      <c r="KZA178" s="6"/>
      <c r="KZB178" s="6"/>
      <c r="KZC178" s="6"/>
      <c r="KZD178" s="6"/>
      <c r="KZE178" s="6"/>
      <c r="KZF178" s="6"/>
      <c r="KZG178" s="6"/>
      <c r="KZH178" s="6"/>
      <c r="KZI178" s="6"/>
      <c r="KZJ178" s="6"/>
      <c r="KZK178" s="6"/>
      <c r="KZL178" s="6"/>
      <c r="KZM178" s="6"/>
      <c r="KZN178" s="6"/>
      <c r="KZO178" s="6"/>
      <c r="KZP178" s="6"/>
      <c r="KZQ178" s="6"/>
      <c r="KZR178" s="6"/>
      <c r="KZS178" s="6"/>
      <c r="KZT178" s="6"/>
      <c r="KZU178" s="6"/>
      <c r="KZV178" s="6"/>
      <c r="KZW178" s="6"/>
      <c r="KZX178" s="6"/>
      <c r="KZY178" s="6"/>
      <c r="KZZ178" s="6"/>
      <c r="LAA178" s="6"/>
      <c r="LAB178" s="6"/>
      <c r="LAC178" s="6"/>
      <c r="LAD178" s="6"/>
      <c r="LAE178" s="6"/>
      <c r="LAF178" s="6"/>
      <c r="LAG178" s="6"/>
      <c r="LAH178" s="6"/>
      <c r="LAI178" s="6"/>
      <c r="LAJ178" s="6"/>
      <c r="LAK178" s="6"/>
      <c r="LAL178" s="6"/>
      <c r="LAM178" s="6"/>
      <c r="LAN178" s="6"/>
      <c r="LAO178" s="6"/>
      <c r="LAP178" s="6"/>
      <c r="LAQ178" s="6"/>
      <c r="LAR178" s="6"/>
      <c r="LAS178" s="6"/>
      <c r="LAT178" s="6"/>
      <c r="LAU178" s="6"/>
      <c r="LAV178" s="6"/>
      <c r="LAW178" s="6"/>
      <c r="LAX178" s="6"/>
      <c r="LAY178" s="6"/>
      <c r="LAZ178" s="6"/>
      <c r="LBA178" s="6"/>
      <c r="LBB178" s="6"/>
      <c r="LBC178" s="6"/>
      <c r="LBD178" s="6"/>
      <c r="LBE178" s="6"/>
      <c r="LBF178" s="6"/>
      <c r="LBG178" s="6"/>
      <c r="LBH178" s="6"/>
      <c r="LBI178" s="6"/>
      <c r="LBJ178" s="6"/>
      <c r="LBK178" s="6"/>
      <c r="LBL178" s="6"/>
      <c r="LBM178" s="6"/>
      <c r="LBN178" s="6"/>
      <c r="LBO178" s="6"/>
      <c r="LBP178" s="6"/>
      <c r="LBQ178" s="6"/>
      <c r="LBR178" s="6"/>
      <c r="LBS178" s="6"/>
      <c r="LBT178" s="6"/>
      <c r="LBU178" s="6"/>
      <c r="LBV178" s="6"/>
      <c r="LBW178" s="6"/>
      <c r="LBX178" s="6"/>
      <c r="LBY178" s="6"/>
      <c r="LBZ178" s="6"/>
      <c r="LCA178" s="6"/>
      <c r="LCB178" s="6"/>
      <c r="LCC178" s="6"/>
      <c r="LCD178" s="6"/>
      <c r="LCE178" s="6"/>
      <c r="LCF178" s="6"/>
      <c r="LCG178" s="6"/>
      <c r="LCH178" s="6"/>
      <c r="LCI178" s="6"/>
      <c r="LCJ178" s="6"/>
      <c r="LCK178" s="6"/>
      <c r="LCL178" s="6"/>
      <c r="LCM178" s="6"/>
      <c r="LCN178" s="6"/>
      <c r="LCO178" s="6"/>
      <c r="LCP178" s="6"/>
      <c r="LCQ178" s="6"/>
      <c r="LCR178" s="6"/>
      <c r="LCS178" s="6"/>
      <c r="LCT178" s="6"/>
      <c r="LCU178" s="6"/>
      <c r="LCV178" s="6"/>
      <c r="LCW178" s="6"/>
      <c r="LCX178" s="6"/>
      <c r="LCY178" s="6"/>
      <c r="LCZ178" s="6"/>
      <c r="LDA178" s="6"/>
      <c r="LDB178" s="6"/>
      <c r="LDC178" s="6"/>
      <c r="LDD178" s="6"/>
      <c r="LDE178" s="6"/>
      <c r="LDF178" s="6"/>
      <c r="LDG178" s="6"/>
      <c r="LDH178" s="6"/>
      <c r="LDI178" s="6"/>
      <c r="LDJ178" s="6"/>
      <c r="LDK178" s="6"/>
      <c r="LDL178" s="6"/>
      <c r="LDM178" s="6"/>
      <c r="LDN178" s="6"/>
      <c r="LDO178" s="6"/>
      <c r="LDP178" s="6"/>
      <c r="LDQ178" s="6"/>
      <c r="LDR178" s="6"/>
      <c r="LDS178" s="6"/>
      <c r="LDT178" s="6"/>
      <c r="LDU178" s="6"/>
      <c r="LDV178" s="6"/>
      <c r="LDW178" s="6"/>
      <c r="LDX178" s="6"/>
      <c r="LDY178" s="6"/>
      <c r="LDZ178" s="6"/>
      <c r="LEA178" s="6"/>
      <c r="LEB178" s="6"/>
      <c r="LEC178" s="6"/>
      <c r="LED178" s="6"/>
      <c r="LEE178" s="6"/>
      <c r="LEF178" s="6"/>
      <c r="LEG178" s="6"/>
      <c r="LEH178" s="6"/>
      <c r="LEI178" s="6"/>
      <c r="LEJ178" s="6"/>
      <c r="LEK178" s="6"/>
      <c r="LEL178" s="6"/>
      <c r="LEM178" s="6"/>
      <c r="LEN178" s="6"/>
      <c r="LEO178" s="6"/>
      <c r="LEP178" s="6"/>
      <c r="LEQ178" s="6"/>
      <c r="LER178" s="6"/>
      <c r="LES178" s="6"/>
      <c r="LET178" s="6"/>
      <c r="LEU178" s="6"/>
      <c r="LEV178" s="6"/>
      <c r="LEW178" s="6"/>
      <c r="LEX178" s="6"/>
      <c r="LEY178" s="6"/>
      <c r="LEZ178" s="6"/>
      <c r="LFA178" s="6"/>
      <c r="LFB178" s="6"/>
      <c r="LFC178" s="6"/>
      <c r="LFD178" s="6"/>
      <c r="LFE178" s="6"/>
      <c r="LFF178" s="6"/>
      <c r="LFG178" s="6"/>
      <c r="LFH178" s="6"/>
      <c r="LFI178" s="6"/>
      <c r="LFJ178" s="6"/>
      <c r="LFK178" s="6"/>
      <c r="LFL178" s="6"/>
      <c r="LFM178" s="6"/>
      <c r="LFN178" s="6"/>
      <c r="LFO178" s="6"/>
      <c r="LFP178" s="6"/>
      <c r="LFQ178" s="6"/>
      <c r="LFR178" s="6"/>
      <c r="LFS178" s="6"/>
      <c r="LFT178" s="6"/>
      <c r="LFU178" s="6"/>
      <c r="LFV178" s="6"/>
      <c r="LFW178" s="6"/>
      <c r="LFX178" s="6"/>
      <c r="LFY178" s="6"/>
      <c r="LFZ178" s="6"/>
      <c r="LGA178" s="6"/>
      <c r="LGB178" s="6"/>
      <c r="LGC178" s="6"/>
      <c r="LGD178" s="6"/>
      <c r="LGE178" s="6"/>
      <c r="LGF178" s="6"/>
      <c r="LGG178" s="6"/>
      <c r="LGH178" s="6"/>
      <c r="LGI178" s="6"/>
      <c r="LGJ178" s="6"/>
      <c r="LGK178" s="6"/>
      <c r="LGL178" s="6"/>
      <c r="LGM178" s="6"/>
      <c r="LGN178" s="6"/>
      <c r="LGO178" s="6"/>
      <c r="LGP178" s="6"/>
      <c r="LGQ178" s="6"/>
      <c r="LGR178" s="6"/>
      <c r="LGS178" s="6"/>
      <c r="LGT178" s="6"/>
      <c r="LGU178" s="6"/>
      <c r="LGV178" s="6"/>
      <c r="LGW178" s="6"/>
      <c r="LGX178" s="6"/>
      <c r="LGY178" s="6"/>
      <c r="LGZ178" s="6"/>
      <c r="LHA178" s="6"/>
      <c r="LHB178" s="6"/>
      <c r="LHC178" s="6"/>
      <c r="LHD178" s="6"/>
      <c r="LHE178" s="6"/>
      <c r="LHF178" s="6"/>
      <c r="LHG178" s="6"/>
      <c r="LHH178" s="6"/>
      <c r="LHI178" s="6"/>
      <c r="LHJ178" s="6"/>
      <c r="LHK178" s="6"/>
      <c r="LHL178" s="6"/>
      <c r="LHM178" s="6"/>
      <c r="LHN178" s="6"/>
      <c r="LHO178" s="6"/>
      <c r="LHP178" s="6"/>
      <c r="LHQ178" s="6"/>
      <c r="LHR178" s="6"/>
      <c r="LHS178" s="6"/>
      <c r="LHT178" s="6"/>
      <c r="LHU178" s="6"/>
      <c r="LHV178" s="6"/>
      <c r="LHW178" s="6"/>
      <c r="LHX178" s="6"/>
      <c r="LHY178" s="6"/>
      <c r="LHZ178" s="6"/>
      <c r="LIA178" s="6"/>
      <c r="LIB178" s="6"/>
      <c r="LIC178" s="6"/>
      <c r="LID178" s="6"/>
      <c r="LIE178" s="6"/>
      <c r="LIF178" s="6"/>
      <c r="LIG178" s="6"/>
      <c r="LIH178" s="6"/>
      <c r="LII178" s="6"/>
      <c r="LIJ178" s="6"/>
      <c r="LIK178" s="6"/>
      <c r="LIL178" s="6"/>
      <c r="LIM178" s="6"/>
      <c r="LIN178" s="6"/>
      <c r="LIO178" s="6"/>
      <c r="LIP178" s="6"/>
      <c r="LIQ178" s="6"/>
      <c r="LIR178" s="6"/>
      <c r="LIS178" s="6"/>
      <c r="LIT178" s="6"/>
      <c r="LIU178" s="6"/>
      <c r="LIV178" s="6"/>
      <c r="LIW178" s="6"/>
      <c r="LIX178" s="6"/>
      <c r="LIY178" s="6"/>
      <c r="LIZ178" s="6"/>
      <c r="LJA178" s="6"/>
      <c r="LJB178" s="6"/>
      <c r="LJC178" s="6"/>
      <c r="LJD178" s="6"/>
      <c r="LJE178" s="6"/>
      <c r="LJF178" s="6"/>
      <c r="LJG178" s="6"/>
      <c r="LJH178" s="6"/>
      <c r="LJI178" s="6"/>
      <c r="LJJ178" s="6"/>
      <c r="LJK178" s="6"/>
      <c r="LJL178" s="6"/>
      <c r="LJM178" s="6"/>
      <c r="LJN178" s="6"/>
      <c r="LJO178" s="6"/>
      <c r="LJP178" s="6"/>
      <c r="LJQ178" s="6"/>
      <c r="LJR178" s="6"/>
      <c r="LJS178" s="6"/>
      <c r="LJT178" s="6"/>
      <c r="LJU178" s="6"/>
      <c r="LJV178" s="6"/>
      <c r="LJW178" s="6"/>
      <c r="LJX178" s="6"/>
      <c r="LJY178" s="6"/>
      <c r="LJZ178" s="6"/>
      <c r="LKA178" s="6"/>
      <c r="LKB178" s="6"/>
      <c r="LKC178" s="6"/>
      <c r="LKD178" s="6"/>
      <c r="LKE178" s="6"/>
      <c r="LKF178" s="6"/>
      <c r="LKG178" s="6"/>
      <c r="LKH178" s="6"/>
      <c r="LKI178" s="6"/>
      <c r="LKJ178" s="6"/>
      <c r="LKK178" s="6"/>
      <c r="LKL178" s="6"/>
      <c r="LKM178" s="6"/>
      <c r="LKN178" s="6"/>
      <c r="LKO178" s="6"/>
      <c r="LKP178" s="6"/>
      <c r="LKQ178" s="6"/>
      <c r="LKR178" s="6"/>
      <c r="LKS178" s="6"/>
      <c r="LKT178" s="6"/>
      <c r="LKU178" s="6"/>
      <c r="LKV178" s="6"/>
      <c r="LKW178" s="6"/>
      <c r="LKX178" s="6"/>
      <c r="LKY178" s="6"/>
      <c r="LKZ178" s="6"/>
      <c r="LLA178" s="6"/>
      <c r="LLB178" s="6"/>
      <c r="LLC178" s="6"/>
      <c r="LLD178" s="6"/>
      <c r="LLE178" s="6"/>
      <c r="LLF178" s="6"/>
      <c r="LLG178" s="6"/>
      <c r="LLH178" s="6"/>
      <c r="LLI178" s="6"/>
      <c r="LLJ178" s="6"/>
      <c r="LLK178" s="6"/>
      <c r="LLL178" s="6"/>
      <c r="LLM178" s="6"/>
      <c r="LLN178" s="6"/>
      <c r="LLO178" s="6"/>
      <c r="LLP178" s="6"/>
      <c r="LLQ178" s="6"/>
      <c r="LLR178" s="6"/>
      <c r="LLS178" s="6"/>
      <c r="LLT178" s="6"/>
      <c r="LLU178" s="6"/>
      <c r="LLV178" s="6"/>
      <c r="LLW178" s="6"/>
      <c r="LLX178" s="6"/>
      <c r="LLY178" s="6"/>
      <c r="LLZ178" s="6"/>
      <c r="LMA178" s="6"/>
      <c r="LMB178" s="6"/>
      <c r="LMC178" s="6"/>
      <c r="LMD178" s="6"/>
      <c r="LME178" s="6"/>
      <c r="LMF178" s="6"/>
      <c r="LMG178" s="6"/>
      <c r="LMH178" s="6"/>
      <c r="LMI178" s="6"/>
      <c r="LMJ178" s="6"/>
      <c r="LMK178" s="6"/>
      <c r="LML178" s="6"/>
      <c r="LMM178" s="6"/>
      <c r="LMN178" s="6"/>
      <c r="LMO178" s="6"/>
      <c r="LMP178" s="6"/>
      <c r="LMQ178" s="6"/>
      <c r="LMR178" s="6"/>
      <c r="LMS178" s="6"/>
      <c r="LMT178" s="6"/>
      <c r="LMU178" s="6"/>
      <c r="LMV178" s="6"/>
      <c r="LMW178" s="6"/>
      <c r="LMX178" s="6"/>
      <c r="LMY178" s="6"/>
      <c r="LMZ178" s="6"/>
      <c r="LNA178" s="6"/>
      <c r="LNB178" s="6"/>
      <c r="LNC178" s="6"/>
      <c r="LND178" s="6"/>
      <c r="LNE178" s="6"/>
      <c r="LNF178" s="6"/>
      <c r="LNG178" s="6"/>
      <c r="LNH178" s="6"/>
      <c r="LNI178" s="6"/>
      <c r="LNJ178" s="6"/>
      <c r="LNK178" s="6"/>
      <c r="LNL178" s="6"/>
      <c r="LNM178" s="6"/>
      <c r="LNN178" s="6"/>
      <c r="LNO178" s="6"/>
      <c r="LNP178" s="6"/>
      <c r="LNQ178" s="6"/>
      <c r="LNR178" s="6"/>
      <c r="LNS178" s="6"/>
      <c r="LNT178" s="6"/>
      <c r="LNU178" s="6"/>
      <c r="LNV178" s="6"/>
      <c r="LNW178" s="6"/>
      <c r="LNX178" s="6"/>
      <c r="LNY178" s="6"/>
      <c r="LNZ178" s="6"/>
      <c r="LOA178" s="6"/>
      <c r="LOB178" s="6"/>
      <c r="LOC178" s="6"/>
      <c r="LOD178" s="6"/>
      <c r="LOE178" s="6"/>
      <c r="LOF178" s="6"/>
      <c r="LOG178" s="6"/>
      <c r="LOH178" s="6"/>
      <c r="LOI178" s="6"/>
      <c r="LOJ178" s="6"/>
      <c r="LOK178" s="6"/>
      <c r="LOL178" s="6"/>
      <c r="LOM178" s="6"/>
      <c r="LON178" s="6"/>
      <c r="LOO178" s="6"/>
      <c r="LOP178" s="6"/>
      <c r="LOQ178" s="6"/>
      <c r="LOR178" s="6"/>
      <c r="LOS178" s="6"/>
      <c r="LOT178" s="6"/>
      <c r="LOU178" s="6"/>
      <c r="LOV178" s="6"/>
      <c r="LOW178" s="6"/>
      <c r="LOX178" s="6"/>
      <c r="LOY178" s="6"/>
      <c r="LOZ178" s="6"/>
      <c r="LPA178" s="6"/>
      <c r="LPB178" s="6"/>
      <c r="LPC178" s="6"/>
      <c r="LPD178" s="6"/>
      <c r="LPE178" s="6"/>
      <c r="LPF178" s="6"/>
      <c r="LPG178" s="6"/>
      <c r="LPH178" s="6"/>
      <c r="LPI178" s="6"/>
      <c r="LPJ178" s="6"/>
      <c r="LPK178" s="6"/>
      <c r="LPL178" s="6"/>
      <c r="LPM178" s="6"/>
      <c r="LPN178" s="6"/>
      <c r="LPO178" s="6"/>
      <c r="LPP178" s="6"/>
      <c r="LPQ178" s="6"/>
      <c r="LPR178" s="6"/>
      <c r="LPS178" s="6"/>
      <c r="LPT178" s="6"/>
      <c r="LPU178" s="6"/>
      <c r="LPV178" s="6"/>
      <c r="LPW178" s="6"/>
      <c r="LPX178" s="6"/>
      <c r="LPY178" s="6"/>
      <c r="LPZ178" s="6"/>
      <c r="LQA178" s="6"/>
      <c r="LQB178" s="6"/>
      <c r="LQC178" s="6"/>
      <c r="LQD178" s="6"/>
      <c r="LQE178" s="6"/>
      <c r="LQF178" s="6"/>
      <c r="LQG178" s="6"/>
      <c r="LQH178" s="6"/>
      <c r="LQI178" s="6"/>
      <c r="LQJ178" s="6"/>
      <c r="LQK178" s="6"/>
      <c r="LQL178" s="6"/>
      <c r="LQM178" s="6"/>
      <c r="LQN178" s="6"/>
      <c r="LQO178" s="6"/>
      <c r="LQP178" s="6"/>
      <c r="LQQ178" s="6"/>
      <c r="LQR178" s="6"/>
      <c r="LQS178" s="6"/>
      <c r="LQT178" s="6"/>
      <c r="LQU178" s="6"/>
      <c r="LQV178" s="6"/>
      <c r="LQW178" s="6"/>
      <c r="LQX178" s="6"/>
      <c r="LQY178" s="6"/>
      <c r="LQZ178" s="6"/>
      <c r="LRA178" s="6"/>
      <c r="LRB178" s="6"/>
      <c r="LRC178" s="6"/>
      <c r="LRD178" s="6"/>
      <c r="LRE178" s="6"/>
      <c r="LRF178" s="6"/>
      <c r="LRG178" s="6"/>
      <c r="LRH178" s="6"/>
      <c r="LRI178" s="6"/>
      <c r="LRJ178" s="6"/>
      <c r="LRK178" s="6"/>
      <c r="LRL178" s="6"/>
      <c r="LRM178" s="6"/>
      <c r="LRN178" s="6"/>
      <c r="LRO178" s="6"/>
      <c r="LRP178" s="6"/>
      <c r="LRQ178" s="6"/>
      <c r="LRR178" s="6"/>
      <c r="LRS178" s="6"/>
      <c r="LRT178" s="6"/>
      <c r="LRU178" s="6"/>
      <c r="LRV178" s="6"/>
      <c r="LRW178" s="6"/>
      <c r="LRX178" s="6"/>
      <c r="LRY178" s="6"/>
      <c r="LRZ178" s="6"/>
      <c r="LSA178" s="6"/>
      <c r="LSB178" s="6"/>
      <c r="LSC178" s="6"/>
      <c r="LSD178" s="6"/>
      <c r="LSE178" s="6"/>
      <c r="LSF178" s="6"/>
      <c r="LSG178" s="6"/>
      <c r="LSH178" s="6"/>
      <c r="LSI178" s="6"/>
      <c r="LSJ178" s="6"/>
      <c r="LSK178" s="6"/>
      <c r="LSL178" s="6"/>
      <c r="LSM178" s="6"/>
      <c r="LSN178" s="6"/>
      <c r="LSO178" s="6"/>
      <c r="LSP178" s="6"/>
      <c r="LSQ178" s="6"/>
      <c r="LSR178" s="6"/>
      <c r="LSS178" s="6"/>
      <c r="LST178" s="6"/>
      <c r="LSU178" s="6"/>
      <c r="LSV178" s="6"/>
      <c r="LSW178" s="6"/>
      <c r="LSX178" s="6"/>
      <c r="LSY178" s="6"/>
      <c r="LSZ178" s="6"/>
      <c r="LTA178" s="6"/>
      <c r="LTB178" s="6"/>
      <c r="LTC178" s="6"/>
      <c r="LTD178" s="6"/>
      <c r="LTE178" s="6"/>
      <c r="LTF178" s="6"/>
      <c r="LTG178" s="6"/>
      <c r="LTH178" s="6"/>
      <c r="LTI178" s="6"/>
      <c r="LTJ178" s="6"/>
      <c r="LTK178" s="6"/>
      <c r="LTL178" s="6"/>
      <c r="LTM178" s="6"/>
      <c r="LTN178" s="6"/>
      <c r="LTO178" s="6"/>
      <c r="LTP178" s="6"/>
      <c r="LTQ178" s="6"/>
      <c r="LTR178" s="6"/>
      <c r="LTS178" s="6"/>
      <c r="LTT178" s="6"/>
      <c r="LTU178" s="6"/>
      <c r="LTV178" s="6"/>
      <c r="LTW178" s="6"/>
      <c r="LTX178" s="6"/>
      <c r="LTY178" s="6"/>
      <c r="LTZ178" s="6"/>
      <c r="LUA178" s="6"/>
      <c r="LUB178" s="6"/>
      <c r="LUC178" s="6"/>
      <c r="LUD178" s="6"/>
      <c r="LUE178" s="6"/>
      <c r="LUF178" s="6"/>
      <c r="LUG178" s="6"/>
      <c r="LUH178" s="6"/>
      <c r="LUI178" s="6"/>
      <c r="LUJ178" s="6"/>
      <c r="LUK178" s="6"/>
      <c r="LUL178" s="6"/>
      <c r="LUM178" s="6"/>
      <c r="LUN178" s="6"/>
      <c r="LUO178" s="6"/>
      <c r="LUP178" s="6"/>
      <c r="LUQ178" s="6"/>
      <c r="LUR178" s="6"/>
      <c r="LUS178" s="6"/>
      <c r="LUT178" s="6"/>
      <c r="LUU178" s="6"/>
      <c r="LUV178" s="6"/>
      <c r="LUW178" s="6"/>
      <c r="LUX178" s="6"/>
      <c r="LUY178" s="6"/>
      <c r="LUZ178" s="6"/>
      <c r="LVA178" s="6"/>
      <c r="LVB178" s="6"/>
      <c r="LVC178" s="6"/>
      <c r="LVD178" s="6"/>
      <c r="LVE178" s="6"/>
      <c r="LVF178" s="6"/>
      <c r="LVG178" s="6"/>
      <c r="LVH178" s="6"/>
      <c r="LVI178" s="6"/>
      <c r="LVJ178" s="6"/>
      <c r="LVK178" s="6"/>
      <c r="LVL178" s="6"/>
      <c r="LVM178" s="6"/>
      <c r="LVN178" s="6"/>
      <c r="LVO178" s="6"/>
      <c r="LVP178" s="6"/>
      <c r="LVQ178" s="6"/>
      <c r="LVR178" s="6"/>
      <c r="LVS178" s="6"/>
      <c r="LVT178" s="6"/>
      <c r="LVU178" s="6"/>
      <c r="LVV178" s="6"/>
      <c r="LVW178" s="6"/>
      <c r="LVX178" s="6"/>
      <c r="LVY178" s="6"/>
      <c r="LVZ178" s="6"/>
      <c r="LWA178" s="6"/>
      <c r="LWB178" s="6"/>
      <c r="LWC178" s="6"/>
      <c r="LWD178" s="6"/>
      <c r="LWE178" s="6"/>
      <c r="LWF178" s="6"/>
      <c r="LWG178" s="6"/>
      <c r="LWH178" s="6"/>
      <c r="LWI178" s="6"/>
      <c r="LWJ178" s="6"/>
      <c r="LWK178" s="6"/>
      <c r="LWL178" s="6"/>
      <c r="LWM178" s="6"/>
      <c r="LWN178" s="6"/>
      <c r="LWO178" s="6"/>
      <c r="LWP178" s="6"/>
      <c r="LWQ178" s="6"/>
      <c r="LWR178" s="6"/>
      <c r="LWS178" s="6"/>
      <c r="LWT178" s="6"/>
      <c r="LWU178" s="6"/>
      <c r="LWV178" s="6"/>
      <c r="LWW178" s="6"/>
      <c r="LWX178" s="6"/>
      <c r="LWY178" s="6"/>
      <c r="LWZ178" s="6"/>
      <c r="LXA178" s="6"/>
      <c r="LXB178" s="6"/>
      <c r="LXC178" s="6"/>
      <c r="LXD178" s="6"/>
      <c r="LXE178" s="6"/>
      <c r="LXF178" s="6"/>
      <c r="LXG178" s="6"/>
      <c r="LXH178" s="6"/>
      <c r="LXI178" s="6"/>
      <c r="LXJ178" s="6"/>
      <c r="LXK178" s="6"/>
      <c r="LXL178" s="6"/>
      <c r="LXM178" s="6"/>
      <c r="LXN178" s="6"/>
      <c r="LXO178" s="6"/>
      <c r="LXP178" s="6"/>
      <c r="LXQ178" s="6"/>
      <c r="LXR178" s="6"/>
      <c r="LXS178" s="6"/>
      <c r="LXT178" s="6"/>
      <c r="LXU178" s="6"/>
      <c r="LXV178" s="6"/>
      <c r="LXW178" s="6"/>
      <c r="LXX178" s="6"/>
      <c r="LXY178" s="6"/>
      <c r="LXZ178" s="6"/>
      <c r="LYA178" s="6"/>
      <c r="LYB178" s="6"/>
      <c r="LYC178" s="6"/>
      <c r="LYD178" s="6"/>
      <c r="LYE178" s="6"/>
      <c r="LYF178" s="6"/>
      <c r="LYG178" s="6"/>
      <c r="LYH178" s="6"/>
      <c r="LYI178" s="6"/>
      <c r="LYJ178" s="6"/>
      <c r="LYK178" s="6"/>
      <c r="LYL178" s="6"/>
      <c r="LYM178" s="6"/>
      <c r="LYN178" s="6"/>
      <c r="LYO178" s="6"/>
      <c r="LYP178" s="6"/>
      <c r="LYQ178" s="6"/>
      <c r="LYR178" s="6"/>
      <c r="LYS178" s="6"/>
      <c r="LYT178" s="6"/>
      <c r="LYU178" s="6"/>
      <c r="LYV178" s="6"/>
      <c r="LYW178" s="6"/>
      <c r="LYX178" s="6"/>
      <c r="LYY178" s="6"/>
      <c r="LYZ178" s="6"/>
      <c r="LZA178" s="6"/>
      <c r="LZB178" s="6"/>
      <c r="LZC178" s="6"/>
      <c r="LZD178" s="6"/>
      <c r="LZE178" s="6"/>
      <c r="LZF178" s="6"/>
      <c r="LZG178" s="6"/>
      <c r="LZH178" s="6"/>
      <c r="LZI178" s="6"/>
      <c r="LZJ178" s="6"/>
      <c r="LZK178" s="6"/>
      <c r="LZL178" s="6"/>
      <c r="LZM178" s="6"/>
      <c r="LZN178" s="6"/>
      <c r="LZO178" s="6"/>
      <c r="LZP178" s="6"/>
      <c r="LZQ178" s="6"/>
      <c r="LZR178" s="6"/>
      <c r="LZS178" s="6"/>
      <c r="LZT178" s="6"/>
      <c r="LZU178" s="6"/>
      <c r="LZV178" s="6"/>
      <c r="LZW178" s="6"/>
      <c r="LZX178" s="6"/>
      <c r="LZY178" s="6"/>
      <c r="LZZ178" s="6"/>
      <c r="MAA178" s="6"/>
      <c r="MAB178" s="6"/>
      <c r="MAC178" s="6"/>
      <c r="MAD178" s="6"/>
      <c r="MAE178" s="6"/>
      <c r="MAF178" s="6"/>
      <c r="MAG178" s="6"/>
      <c r="MAH178" s="6"/>
      <c r="MAI178" s="6"/>
      <c r="MAJ178" s="6"/>
      <c r="MAK178" s="6"/>
      <c r="MAL178" s="6"/>
      <c r="MAM178" s="6"/>
      <c r="MAN178" s="6"/>
      <c r="MAO178" s="6"/>
      <c r="MAP178" s="6"/>
      <c r="MAQ178" s="6"/>
      <c r="MAR178" s="6"/>
      <c r="MAS178" s="6"/>
      <c r="MAT178" s="6"/>
      <c r="MAU178" s="6"/>
      <c r="MAV178" s="6"/>
      <c r="MAW178" s="6"/>
      <c r="MAX178" s="6"/>
      <c r="MAY178" s="6"/>
      <c r="MAZ178" s="6"/>
      <c r="MBA178" s="6"/>
      <c r="MBB178" s="6"/>
      <c r="MBC178" s="6"/>
      <c r="MBD178" s="6"/>
      <c r="MBE178" s="6"/>
      <c r="MBF178" s="6"/>
      <c r="MBG178" s="6"/>
      <c r="MBH178" s="6"/>
      <c r="MBI178" s="6"/>
      <c r="MBJ178" s="6"/>
      <c r="MBK178" s="6"/>
      <c r="MBL178" s="6"/>
      <c r="MBM178" s="6"/>
      <c r="MBN178" s="6"/>
      <c r="MBO178" s="6"/>
      <c r="MBP178" s="6"/>
      <c r="MBQ178" s="6"/>
      <c r="MBR178" s="6"/>
      <c r="MBS178" s="6"/>
      <c r="MBT178" s="6"/>
      <c r="MBU178" s="6"/>
      <c r="MBV178" s="6"/>
      <c r="MBW178" s="6"/>
      <c r="MBX178" s="6"/>
      <c r="MBY178" s="6"/>
      <c r="MBZ178" s="6"/>
      <c r="MCA178" s="6"/>
      <c r="MCB178" s="6"/>
      <c r="MCC178" s="6"/>
      <c r="MCD178" s="6"/>
      <c r="MCE178" s="6"/>
      <c r="MCF178" s="6"/>
      <c r="MCG178" s="6"/>
      <c r="MCH178" s="6"/>
      <c r="MCI178" s="6"/>
      <c r="MCJ178" s="6"/>
      <c r="MCK178" s="6"/>
      <c r="MCL178" s="6"/>
      <c r="MCM178" s="6"/>
      <c r="MCN178" s="6"/>
      <c r="MCO178" s="6"/>
      <c r="MCP178" s="6"/>
      <c r="MCQ178" s="6"/>
      <c r="MCR178" s="6"/>
      <c r="MCS178" s="6"/>
      <c r="MCT178" s="6"/>
      <c r="MCU178" s="6"/>
      <c r="MCV178" s="6"/>
      <c r="MCW178" s="6"/>
      <c r="MCX178" s="6"/>
      <c r="MCY178" s="6"/>
      <c r="MCZ178" s="6"/>
      <c r="MDA178" s="6"/>
      <c r="MDB178" s="6"/>
      <c r="MDC178" s="6"/>
      <c r="MDD178" s="6"/>
      <c r="MDE178" s="6"/>
      <c r="MDF178" s="6"/>
      <c r="MDG178" s="6"/>
      <c r="MDH178" s="6"/>
      <c r="MDI178" s="6"/>
      <c r="MDJ178" s="6"/>
      <c r="MDK178" s="6"/>
      <c r="MDL178" s="6"/>
      <c r="MDM178" s="6"/>
      <c r="MDN178" s="6"/>
      <c r="MDO178" s="6"/>
      <c r="MDP178" s="6"/>
      <c r="MDQ178" s="6"/>
      <c r="MDR178" s="6"/>
      <c r="MDS178" s="6"/>
      <c r="MDT178" s="6"/>
      <c r="MDU178" s="6"/>
      <c r="MDV178" s="6"/>
      <c r="MDW178" s="6"/>
      <c r="MDX178" s="6"/>
      <c r="MDY178" s="6"/>
      <c r="MDZ178" s="6"/>
      <c r="MEA178" s="6"/>
      <c r="MEB178" s="6"/>
      <c r="MEC178" s="6"/>
      <c r="MED178" s="6"/>
      <c r="MEE178" s="6"/>
      <c r="MEF178" s="6"/>
      <c r="MEG178" s="6"/>
      <c r="MEH178" s="6"/>
      <c r="MEI178" s="6"/>
      <c r="MEJ178" s="6"/>
      <c r="MEK178" s="6"/>
      <c r="MEL178" s="6"/>
      <c r="MEM178" s="6"/>
      <c r="MEN178" s="6"/>
      <c r="MEO178" s="6"/>
      <c r="MEP178" s="6"/>
      <c r="MEQ178" s="6"/>
      <c r="MER178" s="6"/>
      <c r="MES178" s="6"/>
      <c r="MET178" s="6"/>
      <c r="MEU178" s="6"/>
      <c r="MEV178" s="6"/>
      <c r="MEW178" s="6"/>
      <c r="MEX178" s="6"/>
      <c r="MEY178" s="6"/>
      <c r="MEZ178" s="6"/>
      <c r="MFA178" s="6"/>
      <c r="MFB178" s="6"/>
      <c r="MFC178" s="6"/>
      <c r="MFD178" s="6"/>
      <c r="MFE178" s="6"/>
      <c r="MFF178" s="6"/>
      <c r="MFG178" s="6"/>
      <c r="MFH178" s="6"/>
      <c r="MFI178" s="6"/>
      <c r="MFJ178" s="6"/>
      <c r="MFK178" s="6"/>
      <c r="MFL178" s="6"/>
      <c r="MFM178" s="6"/>
      <c r="MFN178" s="6"/>
      <c r="MFO178" s="6"/>
      <c r="MFP178" s="6"/>
      <c r="MFQ178" s="6"/>
      <c r="MFR178" s="6"/>
      <c r="MFS178" s="6"/>
      <c r="MFT178" s="6"/>
      <c r="MFU178" s="6"/>
      <c r="MFV178" s="6"/>
      <c r="MFW178" s="6"/>
      <c r="MFX178" s="6"/>
      <c r="MFY178" s="6"/>
      <c r="MFZ178" s="6"/>
      <c r="MGA178" s="6"/>
      <c r="MGB178" s="6"/>
      <c r="MGC178" s="6"/>
      <c r="MGD178" s="6"/>
      <c r="MGE178" s="6"/>
      <c r="MGF178" s="6"/>
      <c r="MGG178" s="6"/>
      <c r="MGH178" s="6"/>
      <c r="MGI178" s="6"/>
      <c r="MGJ178" s="6"/>
      <c r="MGK178" s="6"/>
      <c r="MGL178" s="6"/>
      <c r="MGM178" s="6"/>
      <c r="MGN178" s="6"/>
      <c r="MGO178" s="6"/>
      <c r="MGP178" s="6"/>
      <c r="MGQ178" s="6"/>
      <c r="MGR178" s="6"/>
      <c r="MGS178" s="6"/>
      <c r="MGT178" s="6"/>
      <c r="MGU178" s="6"/>
      <c r="MGV178" s="6"/>
      <c r="MGW178" s="6"/>
      <c r="MGX178" s="6"/>
      <c r="MGY178" s="6"/>
      <c r="MGZ178" s="6"/>
      <c r="MHA178" s="6"/>
      <c r="MHB178" s="6"/>
      <c r="MHC178" s="6"/>
      <c r="MHD178" s="6"/>
      <c r="MHE178" s="6"/>
      <c r="MHF178" s="6"/>
      <c r="MHG178" s="6"/>
      <c r="MHH178" s="6"/>
      <c r="MHI178" s="6"/>
      <c r="MHJ178" s="6"/>
      <c r="MHK178" s="6"/>
      <c r="MHL178" s="6"/>
      <c r="MHM178" s="6"/>
      <c r="MHN178" s="6"/>
      <c r="MHO178" s="6"/>
      <c r="MHP178" s="6"/>
      <c r="MHQ178" s="6"/>
      <c r="MHR178" s="6"/>
      <c r="MHS178" s="6"/>
      <c r="MHT178" s="6"/>
      <c r="MHU178" s="6"/>
      <c r="MHV178" s="6"/>
      <c r="MHW178" s="6"/>
      <c r="MHX178" s="6"/>
      <c r="MHY178" s="6"/>
      <c r="MHZ178" s="6"/>
      <c r="MIA178" s="6"/>
      <c r="MIB178" s="6"/>
      <c r="MIC178" s="6"/>
      <c r="MID178" s="6"/>
      <c r="MIE178" s="6"/>
      <c r="MIF178" s="6"/>
      <c r="MIG178" s="6"/>
      <c r="MIH178" s="6"/>
      <c r="MII178" s="6"/>
      <c r="MIJ178" s="6"/>
      <c r="MIK178" s="6"/>
      <c r="MIL178" s="6"/>
      <c r="MIM178" s="6"/>
      <c r="MIN178" s="6"/>
      <c r="MIO178" s="6"/>
      <c r="MIP178" s="6"/>
      <c r="MIQ178" s="6"/>
      <c r="MIR178" s="6"/>
      <c r="MIS178" s="6"/>
      <c r="MIT178" s="6"/>
      <c r="MIU178" s="6"/>
      <c r="MIV178" s="6"/>
      <c r="MIW178" s="6"/>
      <c r="MIX178" s="6"/>
      <c r="MIY178" s="6"/>
      <c r="MIZ178" s="6"/>
      <c r="MJA178" s="6"/>
      <c r="MJB178" s="6"/>
      <c r="MJC178" s="6"/>
      <c r="MJD178" s="6"/>
      <c r="MJE178" s="6"/>
      <c r="MJF178" s="6"/>
      <c r="MJG178" s="6"/>
      <c r="MJH178" s="6"/>
      <c r="MJI178" s="6"/>
      <c r="MJJ178" s="6"/>
      <c r="MJK178" s="6"/>
      <c r="MJL178" s="6"/>
      <c r="MJM178" s="6"/>
      <c r="MJN178" s="6"/>
      <c r="MJO178" s="6"/>
      <c r="MJP178" s="6"/>
      <c r="MJQ178" s="6"/>
      <c r="MJR178" s="6"/>
      <c r="MJS178" s="6"/>
      <c r="MJT178" s="6"/>
      <c r="MJU178" s="6"/>
      <c r="MJV178" s="6"/>
      <c r="MJW178" s="6"/>
      <c r="MJX178" s="6"/>
      <c r="MJY178" s="6"/>
      <c r="MJZ178" s="6"/>
      <c r="MKA178" s="6"/>
      <c r="MKB178" s="6"/>
      <c r="MKC178" s="6"/>
      <c r="MKD178" s="6"/>
      <c r="MKE178" s="6"/>
      <c r="MKF178" s="6"/>
      <c r="MKG178" s="6"/>
      <c r="MKH178" s="6"/>
      <c r="MKI178" s="6"/>
      <c r="MKJ178" s="6"/>
      <c r="MKK178" s="6"/>
      <c r="MKL178" s="6"/>
      <c r="MKM178" s="6"/>
      <c r="MKN178" s="6"/>
      <c r="MKO178" s="6"/>
      <c r="MKP178" s="6"/>
      <c r="MKQ178" s="6"/>
      <c r="MKR178" s="6"/>
      <c r="MKS178" s="6"/>
      <c r="MKT178" s="6"/>
      <c r="MKU178" s="6"/>
      <c r="MKV178" s="6"/>
      <c r="MKW178" s="6"/>
      <c r="MKX178" s="6"/>
      <c r="MKY178" s="6"/>
      <c r="MKZ178" s="6"/>
      <c r="MLA178" s="6"/>
      <c r="MLB178" s="6"/>
      <c r="MLC178" s="6"/>
      <c r="MLD178" s="6"/>
      <c r="MLE178" s="6"/>
      <c r="MLF178" s="6"/>
      <c r="MLG178" s="6"/>
      <c r="MLH178" s="6"/>
      <c r="MLI178" s="6"/>
      <c r="MLJ178" s="6"/>
      <c r="MLK178" s="6"/>
      <c r="MLL178" s="6"/>
      <c r="MLM178" s="6"/>
      <c r="MLN178" s="6"/>
      <c r="MLO178" s="6"/>
      <c r="MLP178" s="6"/>
      <c r="MLQ178" s="6"/>
      <c r="MLR178" s="6"/>
      <c r="MLS178" s="6"/>
      <c r="MLT178" s="6"/>
      <c r="MLU178" s="6"/>
      <c r="MLV178" s="6"/>
      <c r="MLW178" s="6"/>
      <c r="MLX178" s="6"/>
      <c r="MLY178" s="6"/>
      <c r="MLZ178" s="6"/>
      <c r="MMA178" s="6"/>
      <c r="MMB178" s="6"/>
      <c r="MMC178" s="6"/>
      <c r="MMD178" s="6"/>
      <c r="MME178" s="6"/>
      <c r="MMF178" s="6"/>
      <c r="MMG178" s="6"/>
      <c r="MMH178" s="6"/>
      <c r="MMI178" s="6"/>
      <c r="MMJ178" s="6"/>
      <c r="MMK178" s="6"/>
      <c r="MML178" s="6"/>
      <c r="MMM178" s="6"/>
      <c r="MMN178" s="6"/>
      <c r="MMO178" s="6"/>
      <c r="MMP178" s="6"/>
      <c r="MMQ178" s="6"/>
      <c r="MMR178" s="6"/>
      <c r="MMS178" s="6"/>
      <c r="MMT178" s="6"/>
      <c r="MMU178" s="6"/>
      <c r="MMV178" s="6"/>
      <c r="MMW178" s="6"/>
      <c r="MMX178" s="6"/>
      <c r="MMY178" s="6"/>
      <c r="MMZ178" s="6"/>
      <c r="MNA178" s="6"/>
      <c r="MNB178" s="6"/>
      <c r="MNC178" s="6"/>
      <c r="MND178" s="6"/>
      <c r="MNE178" s="6"/>
      <c r="MNF178" s="6"/>
      <c r="MNG178" s="6"/>
      <c r="MNH178" s="6"/>
      <c r="MNI178" s="6"/>
      <c r="MNJ178" s="6"/>
      <c r="MNK178" s="6"/>
      <c r="MNL178" s="6"/>
      <c r="MNM178" s="6"/>
      <c r="MNN178" s="6"/>
      <c r="MNO178" s="6"/>
      <c r="MNP178" s="6"/>
      <c r="MNQ178" s="6"/>
      <c r="MNR178" s="6"/>
      <c r="MNS178" s="6"/>
      <c r="MNT178" s="6"/>
      <c r="MNU178" s="6"/>
      <c r="MNV178" s="6"/>
      <c r="MNW178" s="6"/>
      <c r="MNX178" s="6"/>
      <c r="MNY178" s="6"/>
      <c r="MNZ178" s="6"/>
      <c r="MOA178" s="6"/>
      <c r="MOB178" s="6"/>
      <c r="MOC178" s="6"/>
      <c r="MOD178" s="6"/>
      <c r="MOE178" s="6"/>
      <c r="MOF178" s="6"/>
      <c r="MOG178" s="6"/>
      <c r="MOH178" s="6"/>
      <c r="MOI178" s="6"/>
      <c r="MOJ178" s="6"/>
      <c r="MOK178" s="6"/>
      <c r="MOL178" s="6"/>
      <c r="MOM178" s="6"/>
      <c r="MON178" s="6"/>
      <c r="MOO178" s="6"/>
      <c r="MOP178" s="6"/>
      <c r="MOQ178" s="6"/>
      <c r="MOR178" s="6"/>
      <c r="MOS178" s="6"/>
      <c r="MOT178" s="6"/>
      <c r="MOU178" s="6"/>
      <c r="MOV178" s="6"/>
      <c r="MOW178" s="6"/>
      <c r="MOX178" s="6"/>
      <c r="MOY178" s="6"/>
      <c r="MOZ178" s="6"/>
      <c r="MPA178" s="6"/>
      <c r="MPB178" s="6"/>
      <c r="MPC178" s="6"/>
      <c r="MPD178" s="6"/>
      <c r="MPE178" s="6"/>
      <c r="MPF178" s="6"/>
      <c r="MPG178" s="6"/>
      <c r="MPH178" s="6"/>
      <c r="MPI178" s="6"/>
      <c r="MPJ178" s="6"/>
      <c r="MPK178" s="6"/>
      <c r="MPL178" s="6"/>
      <c r="MPM178" s="6"/>
      <c r="MPN178" s="6"/>
      <c r="MPO178" s="6"/>
      <c r="MPP178" s="6"/>
      <c r="MPQ178" s="6"/>
      <c r="MPR178" s="6"/>
      <c r="MPS178" s="6"/>
      <c r="MPT178" s="6"/>
      <c r="MPU178" s="6"/>
      <c r="MPV178" s="6"/>
      <c r="MPW178" s="6"/>
      <c r="MPX178" s="6"/>
      <c r="MPY178" s="6"/>
      <c r="MPZ178" s="6"/>
      <c r="MQA178" s="6"/>
      <c r="MQB178" s="6"/>
      <c r="MQC178" s="6"/>
      <c r="MQD178" s="6"/>
      <c r="MQE178" s="6"/>
      <c r="MQF178" s="6"/>
      <c r="MQG178" s="6"/>
      <c r="MQH178" s="6"/>
      <c r="MQI178" s="6"/>
      <c r="MQJ178" s="6"/>
      <c r="MQK178" s="6"/>
      <c r="MQL178" s="6"/>
      <c r="MQM178" s="6"/>
      <c r="MQN178" s="6"/>
      <c r="MQO178" s="6"/>
      <c r="MQP178" s="6"/>
      <c r="MQQ178" s="6"/>
      <c r="MQR178" s="6"/>
      <c r="MQS178" s="6"/>
      <c r="MQT178" s="6"/>
      <c r="MQU178" s="6"/>
      <c r="MQV178" s="6"/>
      <c r="MQW178" s="6"/>
      <c r="MQX178" s="6"/>
      <c r="MQY178" s="6"/>
      <c r="MQZ178" s="6"/>
      <c r="MRA178" s="6"/>
      <c r="MRB178" s="6"/>
      <c r="MRC178" s="6"/>
      <c r="MRD178" s="6"/>
      <c r="MRE178" s="6"/>
      <c r="MRF178" s="6"/>
      <c r="MRG178" s="6"/>
      <c r="MRH178" s="6"/>
      <c r="MRI178" s="6"/>
      <c r="MRJ178" s="6"/>
      <c r="MRK178" s="6"/>
      <c r="MRL178" s="6"/>
      <c r="MRM178" s="6"/>
      <c r="MRN178" s="6"/>
      <c r="MRO178" s="6"/>
      <c r="MRP178" s="6"/>
      <c r="MRQ178" s="6"/>
      <c r="MRR178" s="6"/>
      <c r="MRS178" s="6"/>
      <c r="MRT178" s="6"/>
      <c r="MRU178" s="6"/>
      <c r="MRV178" s="6"/>
      <c r="MRW178" s="6"/>
      <c r="MRX178" s="6"/>
      <c r="MRY178" s="6"/>
      <c r="MRZ178" s="6"/>
      <c r="MSA178" s="6"/>
      <c r="MSB178" s="6"/>
      <c r="MSC178" s="6"/>
      <c r="MSD178" s="6"/>
      <c r="MSE178" s="6"/>
      <c r="MSF178" s="6"/>
      <c r="MSG178" s="6"/>
      <c r="MSH178" s="6"/>
      <c r="MSI178" s="6"/>
      <c r="MSJ178" s="6"/>
      <c r="MSK178" s="6"/>
      <c r="MSL178" s="6"/>
      <c r="MSM178" s="6"/>
      <c r="MSN178" s="6"/>
      <c r="MSO178" s="6"/>
      <c r="MSP178" s="6"/>
      <c r="MSQ178" s="6"/>
      <c r="MSR178" s="6"/>
      <c r="MSS178" s="6"/>
      <c r="MST178" s="6"/>
      <c r="MSU178" s="6"/>
      <c r="MSV178" s="6"/>
      <c r="MSW178" s="6"/>
      <c r="MSX178" s="6"/>
      <c r="MSY178" s="6"/>
      <c r="MSZ178" s="6"/>
      <c r="MTA178" s="6"/>
      <c r="MTB178" s="6"/>
      <c r="MTC178" s="6"/>
      <c r="MTD178" s="6"/>
      <c r="MTE178" s="6"/>
      <c r="MTF178" s="6"/>
      <c r="MTG178" s="6"/>
      <c r="MTH178" s="6"/>
      <c r="MTI178" s="6"/>
      <c r="MTJ178" s="6"/>
      <c r="MTK178" s="6"/>
      <c r="MTL178" s="6"/>
      <c r="MTM178" s="6"/>
      <c r="MTN178" s="6"/>
      <c r="MTO178" s="6"/>
      <c r="MTP178" s="6"/>
      <c r="MTQ178" s="6"/>
      <c r="MTR178" s="6"/>
      <c r="MTS178" s="6"/>
      <c r="MTT178" s="6"/>
      <c r="MTU178" s="6"/>
      <c r="MTV178" s="6"/>
      <c r="MTW178" s="6"/>
      <c r="MTX178" s="6"/>
      <c r="MTY178" s="6"/>
      <c r="MTZ178" s="6"/>
      <c r="MUA178" s="6"/>
      <c r="MUB178" s="6"/>
      <c r="MUC178" s="6"/>
      <c r="MUD178" s="6"/>
      <c r="MUE178" s="6"/>
      <c r="MUF178" s="6"/>
      <c r="MUG178" s="6"/>
      <c r="MUH178" s="6"/>
      <c r="MUI178" s="6"/>
      <c r="MUJ178" s="6"/>
      <c r="MUK178" s="6"/>
      <c r="MUL178" s="6"/>
      <c r="MUM178" s="6"/>
      <c r="MUN178" s="6"/>
      <c r="MUO178" s="6"/>
      <c r="MUP178" s="6"/>
      <c r="MUQ178" s="6"/>
      <c r="MUR178" s="6"/>
      <c r="MUS178" s="6"/>
      <c r="MUT178" s="6"/>
      <c r="MUU178" s="6"/>
      <c r="MUV178" s="6"/>
      <c r="MUW178" s="6"/>
      <c r="MUX178" s="6"/>
      <c r="MUY178" s="6"/>
      <c r="MUZ178" s="6"/>
      <c r="MVA178" s="6"/>
      <c r="MVB178" s="6"/>
      <c r="MVC178" s="6"/>
      <c r="MVD178" s="6"/>
      <c r="MVE178" s="6"/>
      <c r="MVF178" s="6"/>
      <c r="MVG178" s="6"/>
      <c r="MVH178" s="6"/>
      <c r="MVI178" s="6"/>
      <c r="MVJ178" s="6"/>
      <c r="MVK178" s="6"/>
      <c r="MVL178" s="6"/>
      <c r="MVM178" s="6"/>
      <c r="MVN178" s="6"/>
      <c r="MVO178" s="6"/>
      <c r="MVP178" s="6"/>
      <c r="MVQ178" s="6"/>
      <c r="MVR178" s="6"/>
      <c r="MVS178" s="6"/>
      <c r="MVT178" s="6"/>
      <c r="MVU178" s="6"/>
      <c r="MVV178" s="6"/>
      <c r="MVW178" s="6"/>
      <c r="MVX178" s="6"/>
      <c r="MVY178" s="6"/>
      <c r="MVZ178" s="6"/>
      <c r="MWA178" s="6"/>
      <c r="MWB178" s="6"/>
      <c r="MWC178" s="6"/>
      <c r="MWD178" s="6"/>
      <c r="MWE178" s="6"/>
      <c r="MWF178" s="6"/>
      <c r="MWG178" s="6"/>
      <c r="MWH178" s="6"/>
      <c r="MWI178" s="6"/>
      <c r="MWJ178" s="6"/>
      <c r="MWK178" s="6"/>
      <c r="MWL178" s="6"/>
      <c r="MWM178" s="6"/>
      <c r="MWN178" s="6"/>
      <c r="MWO178" s="6"/>
      <c r="MWP178" s="6"/>
      <c r="MWQ178" s="6"/>
      <c r="MWR178" s="6"/>
      <c r="MWS178" s="6"/>
      <c r="MWT178" s="6"/>
      <c r="MWU178" s="6"/>
      <c r="MWV178" s="6"/>
      <c r="MWW178" s="6"/>
      <c r="MWX178" s="6"/>
      <c r="MWY178" s="6"/>
      <c r="MWZ178" s="6"/>
      <c r="MXA178" s="6"/>
      <c r="MXB178" s="6"/>
      <c r="MXC178" s="6"/>
      <c r="MXD178" s="6"/>
      <c r="MXE178" s="6"/>
      <c r="MXF178" s="6"/>
      <c r="MXG178" s="6"/>
      <c r="MXH178" s="6"/>
      <c r="MXI178" s="6"/>
      <c r="MXJ178" s="6"/>
      <c r="MXK178" s="6"/>
      <c r="MXL178" s="6"/>
      <c r="MXM178" s="6"/>
      <c r="MXN178" s="6"/>
      <c r="MXO178" s="6"/>
      <c r="MXP178" s="6"/>
      <c r="MXQ178" s="6"/>
      <c r="MXR178" s="6"/>
      <c r="MXS178" s="6"/>
      <c r="MXT178" s="6"/>
      <c r="MXU178" s="6"/>
      <c r="MXV178" s="6"/>
      <c r="MXW178" s="6"/>
      <c r="MXX178" s="6"/>
      <c r="MXY178" s="6"/>
      <c r="MXZ178" s="6"/>
      <c r="MYA178" s="6"/>
      <c r="MYB178" s="6"/>
      <c r="MYC178" s="6"/>
      <c r="MYD178" s="6"/>
      <c r="MYE178" s="6"/>
      <c r="MYF178" s="6"/>
      <c r="MYG178" s="6"/>
      <c r="MYH178" s="6"/>
      <c r="MYI178" s="6"/>
      <c r="MYJ178" s="6"/>
      <c r="MYK178" s="6"/>
      <c r="MYL178" s="6"/>
      <c r="MYM178" s="6"/>
      <c r="MYN178" s="6"/>
      <c r="MYO178" s="6"/>
      <c r="MYP178" s="6"/>
      <c r="MYQ178" s="6"/>
      <c r="MYR178" s="6"/>
      <c r="MYS178" s="6"/>
      <c r="MYT178" s="6"/>
      <c r="MYU178" s="6"/>
      <c r="MYV178" s="6"/>
      <c r="MYW178" s="6"/>
      <c r="MYX178" s="6"/>
      <c r="MYY178" s="6"/>
      <c r="MYZ178" s="6"/>
      <c r="MZA178" s="6"/>
      <c r="MZB178" s="6"/>
      <c r="MZC178" s="6"/>
      <c r="MZD178" s="6"/>
      <c r="MZE178" s="6"/>
      <c r="MZF178" s="6"/>
      <c r="MZG178" s="6"/>
      <c r="MZH178" s="6"/>
      <c r="MZI178" s="6"/>
      <c r="MZJ178" s="6"/>
      <c r="MZK178" s="6"/>
      <c r="MZL178" s="6"/>
      <c r="MZM178" s="6"/>
      <c r="MZN178" s="6"/>
      <c r="MZO178" s="6"/>
      <c r="MZP178" s="6"/>
      <c r="MZQ178" s="6"/>
      <c r="MZR178" s="6"/>
      <c r="MZS178" s="6"/>
      <c r="MZT178" s="6"/>
      <c r="MZU178" s="6"/>
      <c r="MZV178" s="6"/>
      <c r="MZW178" s="6"/>
      <c r="MZX178" s="6"/>
      <c r="MZY178" s="6"/>
      <c r="MZZ178" s="6"/>
      <c r="NAA178" s="6"/>
      <c r="NAB178" s="6"/>
      <c r="NAC178" s="6"/>
      <c r="NAD178" s="6"/>
      <c r="NAE178" s="6"/>
      <c r="NAF178" s="6"/>
      <c r="NAG178" s="6"/>
      <c r="NAH178" s="6"/>
      <c r="NAI178" s="6"/>
      <c r="NAJ178" s="6"/>
      <c r="NAK178" s="6"/>
      <c r="NAL178" s="6"/>
      <c r="NAM178" s="6"/>
      <c r="NAN178" s="6"/>
      <c r="NAO178" s="6"/>
      <c r="NAP178" s="6"/>
      <c r="NAQ178" s="6"/>
      <c r="NAR178" s="6"/>
      <c r="NAS178" s="6"/>
      <c r="NAT178" s="6"/>
      <c r="NAU178" s="6"/>
      <c r="NAV178" s="6"/>
      <c r="NAW178" s="6"/>
      <c r="NAX178" s="6"/>
      <c r="NAY178" s="6"/>
      <c r="NAZ178" s="6"/>
      <c r="NBA178" s="6"/>
      <c r="NBB178" s="6"/>
      <c r="NBC178" s="6"/>
      <c r="NBD178" s="6"/>
      <c r="NBE178" s="6"/>
      <c r="NBF178" s="6"/>
      <c r="NBG178" s="6"/>
      <c r="NBH178" s="6"/>
      <c r="NBI178" s="6"/>
      <c r="NBJ178" s="6"/>
      <c r="NBK178" s="6"/>
      <c r="NBL178" s="6"/>
      <c r="NBM178" s="6"/>
      <c r="NBN178" s="6"/>
      <c r="NBO178" s="6"/>
      <c r="NBP178" s="6"/>
      <c r="NBQ178" s="6"/>
      <c r="NBR178" s="6"/>
      <c r="NBS178" s="6"/>
      <c r="NBT178" s="6"/>
      <c r="NBU178" s="6"/>
      <c r="NBV178" s="6"/>
      <c r="NBW178" s="6"/>
      <c r="NBX178" s="6"/>
      <c r="NBY178" s="6"/>
      <c r="NBZ178" s="6"/>
      <c r="NCA178" s="6"/>
      <c r="NCB178" s="6"/>
      <c r="NCC178" s="6"/>
      <c r="NCD178" s="6"/>
      <c r="NCE178" s="6"/>
      <c r="NCF178" s="6"/>
      <c r="NCG178" s="6"/>
      <c r="NCH178" s="6"/>
      <c r="NCI178" s="6"/>
      <c r="NCJ178" s="6"/>
      <c r="NCK178" s="6"/>
      <c r="NCL178" s="6"/>
      <c r="NCM178" s="6"/>
      <c r="NCN178" s="6"/>
      <c r="NCO178" s="6"/>
      <c r="NCP178" s="6"/>
      <c r="NCQ178" s="6"/>
      <c r="NCR178" s="6"/>
      <c r="NCS178" s="6"/>
      <c r="NCT178" s="6"/>
      <c r="NCU178" s="6"/>
      <c r="NCV178" s="6"/>
      <c r="NCW178" s="6"/>
      <c r="NCX178" s="6"/>
      <c r="NCY178" s="6"/>
      <c r="NCZ178" s="6"/>
      <c r="NDA178" s="6"/>
      <c r="NDB178" s="6"/>
      <c r="NDC178" s="6"/>
      <c r="NDD178" s="6"/>
      <c r="NDE178" s="6"/>
      <c r="NDF178" s="6"/>
      <c r="NDG178" s="6"/>
      <c r="NDH178" s="6"/>
      <c r="NDI178" s="6"/>
      <c r="NDJ178" s="6"/>
      <c r="NDK178" s="6"/>
      <c r="NDL178" s="6"/>
      <c r="NDM178" s="6"/>
      <c r="NDN178" s="6"/>
      <c r="NDO178" s="6"/>
      <c r="NDP178" s="6"/>
      <c r="NDQ178" s="6"/>
      <c r="NDR178" s="6"/>
      <c r="NDS178" s="6"/>
      <c r="NDT178" s="6"/>
      <c r="NDU178" s="6"/>
      <c r="NDV178" s="6"/>
      <c r="NDW178" s="6"/>
      <c r="NDX178" s="6"/>
      <c r="NDY178" s="6"/>
      <c r="NDZ178" s="6"/>
      <c r="NEA178" s="6"/>
      <c r="NEB178" s="6"/>
      <c r="NEC178" s="6"/>
      <c r="NED178" s="6"/>
      <c r="NEE178" s="6"/>
      <c r="NEF178" s="6"/>
      <c r="NEG178" s="6"/>
      <c r="NEH178" s="6"/>
      <c r="NEI178" s="6"/>
      <c r="NEJ178" s="6"/>
      <c r="NEK178" s="6"/>
      <c r="NEL178" s="6"/>
      <c r="NEM178" s="6"/>
      <c r="NEN178" s="6"/>
      <c r="NEO178" s="6"/>
      <c r="NEP178" s="6"/>
      <c r="NEQ178" s="6"/>
      <c r="NER178" s="6"/>
      <c r="NES178" s="6"/>
      <c r="NET178" s="6"/>
      <c r="NEU178" s="6"/>
      <c r="NEV178" s="6"/>
      <c r="NEW178" s="6"/>
      <c r="NEX178" s="6"/>
      <c r="NEY178" s="6"/>
      <c r="NEZ178" s="6"/>
      <c r="NFA178" s="6"/>
      <c r="NFB178" s="6"/>
      <c r="NFC178" s="6"/>
      <c r="NFD178" s="6"/>
      <c r="NFE178" s="6"/>
      <c r="NFF178" s="6"/>
      <c r="NFG178" s="6"/>
      <c r="NFH178" s="6"/>
      <c r="NFI178" s="6"/>
      <c r="NFJ178" s="6"/>
      <c r="NFK178" s="6"/>
      <c r="NFL178" s="6"/>
      <c r="NFM178" s="6"/>
      <c r="NFN178" s="6"/>
      <c r="NFO178" s="6"/>
      <c r="NFP178" s="6"/>
      <c r="NFQ178" s="6"/>
      <c r="NFR178" s="6"/>
      <c r="NFS178" s="6"/>
      <c r="NFT178" s="6"/>
      <c r="NFU178" s="6"/>
      <c r="NFV178" s="6"/>
      <c r="NFW178" s="6"/>
      <c r="NFX178" s="6"/>
      <c r="NFY178" s="6"/>
      <c r="NFZ178" s="6"/>
      <c r="NGA178" s="6"/>
      <c r="NGB178" s="6"/>
      <c r="NGC178" s="6"/>
      <c r="NGD178" s="6"/>
      <c r="NGE178" s="6"/>
      <c r="NGF178" s="6"/>
      <c r="NGG178" s="6"/>
      <c r="NGH178" s="6"/>
      <c r="NGI178" s="6"/>
      <c r="NGJ178" s="6"/>
      <c r="NGK178" s="6"/>
      <c r="NGL178" s="6"/>
      <c r="NGM178" s="6"/>
      <c r="NGN178" s="6"/>
      <c r="NGO178" s="6"/>
      <c r="NGP178" s="6"/>
      <c r="NGQ178" s="6"/>
      <c r="NGR178" s="6"/>
      <c r="NGS178" s="6"/>
      <c r="NGT178" s="6"/>
      <c r="NGU178" s="6"/>
      <c r="NGV178" s="6"/>
      <c r="NGW178" s="6"/>
      <c r="NGX178" s="6"/>
      <c r="NGY178" s="6"/>
      <c r="NGZ178" s="6"/>
      <c r="NHA178" s="6"/>
      <c r="NHB178" s="6"/>
      <c r="NHC178" s="6"/>
      <c r="NHD178" s="6"/>
      <c r="NHE178" s="6"/>
      <c r="NHF178" s="6"/>
      <c r="NHG178" s="6"/>
      <c r="NHH178" s="6"/>
      <c r="NHI178" s="6"/>
      <c r="NHJ178" s="6"/>
      <c r="NHK178" s="6"/>
      <c r="NHL178" s="6"/>
      <c r="NHM178" s="6"/>
      <c r="NHN178" s="6"/>
      <c r="NHO178" s="6"/>
      <c r="NHP178" s="6"/>
      <c r="NHQ178" s="6"/>
      <c r="NHR178" s="6"/>
      <c r="NHS178" s="6"/>
      <c r="NHT178" s="6"/>
      <c r="NHU178" s="6"/>
      <c r="NHV178" s="6"/>
      <c r="NHW178" s="6"/>
      <c r="NHX178" s="6"/>
      <c r="NHY178" s="6"/>
      <c r="NHZ178" s="6"/>
      <c r="NIA178" s="6"/>
      <c r="NIB178" s="6"/>
      <c r="NIC178" s="6"/>
      <c r="NID178" s="6"/>
      <c r="NIE178" s="6"/>
      <c r="NIF178" s="6"/>
      <c r="NIG178" s="6"/>
      <c r="NIH178" s="6"/>
      <c r="NII178" s="6"/>
      <c r="NIJ178" s="6"/>
      <c r="NIK178" s="6"/>
      <c r="NIL178" s="6"/>
      <c r="NIM178" s="6"/>
      <c r="NIN178" s="6"/>
      <c r="NIO178" s="6"/>
      <c r="NIP178" s="6"/>
      <c r="NIQ178" s="6"/>
      <c r="NIR178" s="6"/>
      <c r="NIS178" s="6"/>
      <c r="NIT178" s="6"/>
      <c r="NIU178" s="6"/>
      <c r="NIV178" s="6"/>
      <c r="NIW178" s="6"/>
      <c r="NIX178" s="6"/>
      <c r="NIY178" s="6"/>
      <c r="NIZ178" s="6"/>
      <c r="NJA178" s="6"/>
      <c r="NJB178" s="6"/>
      <c r="NJC178" s="6"/>
      <c r="NJD178" s="6"/>
      <c r="NJE178" s="6"/>
      <c r="NJF178" s="6"/>
      <c r="NJG178" s="6"/>
      <c r="NJH178" s="6"/>
      <c r="NJI178" s="6"/>
      <c r="NJJ178" s="6"/>
      <c r="NJK178" s="6"/>
      <c r="NJL178" s="6"/>
      <c r="NJM178" s="6"/>
      <c r="NJN178" s="6"/>
      <c r="NJO178" s="6"/>
      <c r="NJP178" s="6"/>
      <c r="NJQ178" s="6"/>
      <c r="NJR178" s="6"/>
      <c r="NJS178" s="6"/>
      <c r="NJT178" s="6"/>
      <c r="NJU178" s="6"/>
      <c r="NJV178" s="6"/>
      <c r="NJW178" s="6"/>
      <c r="NJX178" s="6"/>
      <c r="NJY178" s="6"/>
      <c r="NJZ178" s="6"/>
      <c r="NKA178" s="6"/>
      <c r="NKB178" s="6"/>
      <c r="NKC178" s="6"/>
      <c r="NKD178" s="6"/>
      <c r="NKE178" s="6"/>
      <c r="NKF178" s="6"/>
      <c r="NKG178" s="6"/>
      <c r="NKH178" s="6"/>
      <c r="NKI178" s="6"/>
      <c r="NKJ178" s="6"/>
      <c r="NKK178" s="6"/>
      <c r="NKL178" s="6"/>
      <c r="NKM178" s="6"/>
      <c r="NKN178" s="6"/>
      <c r="NKO178" s="6"/>
      <c r="NKP178" s="6"/>
      <c r="NKQ178" s="6"/>
      <c r="NKR178" s="6"/>
      <c r="NKS178" s="6"/>
      <c r="NKT178" s="6"/>
      <c r="NKU178" s="6"/>
      <c r="NKV178" s="6"/>
      <c r="NKW178" s="6"/>
      <c r="NKX178" s="6"/>
      <c r="NKY178" s="6"/>
      <c r="NKZ178" s="6"/>
      <c r="NLA178" s="6"/>
      <c r="NLB178" s="6"/>
      <c r="NLC178" s="6"/>
      <c r="NLD178" s="6"/>
      <c r="NLE178" s="6"/>
      <c r="NLF178" s="6"/>
      <c r="NLG178" s="6"/>
      <c r="NLH178" s="6"/>
      <c r="NLI178" s="6"/>
      <c r="NLJ178" s="6"/>
      <c r="NLK178" s="6"/>
      <c r="NLL178" s="6"/>
      <c r="NLM178" s="6"/>
      <c r="NLN178" s="6"/>
      <c r="NLO178" s="6"/>
      <c r="NLP178" s="6"/>
      <c r="NLQ178" s="6"/>
      <c r="NLR178" s="6"/>
      <c r="NLS178" s="6"/>
      <c r="NLT178" s="6"/>
      <c r="NLU178" s="6"/>
      <c r="NLV178" s="6"/>
      <c r="NLW178" s="6"/>
      <c r="NLX178" s="6"/>
      <c r="NLY178" s="6"/>
      <c r="NLZ178" s="6"/>
      <c r="NMA178" s="6"/>
      <c r="NMB178" s="6"/>
      <c r="NMC178" s="6"/>
      <c r="NMD178" s="6"/>
      <c r="NME178" s="6"/>
      <c r="NMF178" s="6"/>
      <c r="NMG178" s="6"/>
      <c r="NMH178" s="6"/>
      <c r="NMI178" s="6"/>
      <c r="NMJ178" s="6"/>
      <c r="NMK178" s="6"/>
      <c r="NML178" s="6"/>
      <c r="NMM178" s="6"/>
      <c r="NMN178" s="6"/>
      <c r="NMO178" s="6"/>
      <c r="NMP178" s="6"/>
      <c r="NMQ178" s="6"/>
      <c r="NMR178" s="6"/>
      <c r="NMS178" s="6"/>
      <c r="NMT178" s="6"/>
      <c r="NMU178" s="6"/>
      <c r="NMV178" s="6"/>
      <c r="NMW178" s="6"/>
      <c r="NMX178" s="6"/>
      <c r="NMY178" s="6"/>
      <c r="NMZ178" s="6"/>
      <c r="NNA178" s="6"/>
      <c r="NNB178" s="6"/>
      <c r="NNC178" s="6"/>
      <c r="NND178" s="6"/>
      <c r="NNE178" s="6"/>
      <c r="NNF178" s="6"/>
      <c r="NNG178" s="6"/>
      <c r="NNH178" s="6"/>
      <c r="NNI178" s="6"/>
      <c r="NNJ178" s="6"/>
      <c r="NNK178" s="6"/>
      <c r="NNL178" s="6"/>
      <c r="NNM178" s="6"/>
      <c r="NNN178" s="6"/>
      <c r="NNO178" s="6"/>
      <c r="NNP178" s="6"/>
      <c r="NNQ178" s="6"/>
      <c r="NNR178" s="6"/>
      <c r="NNS178" s="6"/>
      <c r="NNT178" s="6"/>
      <c r="NNU178" s="6"/>
      <c r="NNV178" s="6"/>
      <c r="NNW178" s="6"/>
      <c r="NNX178" s="6"/>
      <c r="NNY178" s="6"/>
      <c r="NNZ178" s="6"/>
      <c r="NOA178" s="6"/>
      <c r="NOB178" s="6"/>
      <c r="NOC178" s="6"/>
      <c r="NOD178" s="6"/>
      <c r="NOE178" s="6"/>
      <c r="NOF178" s="6"/>
      <c r="NOG178" s="6"/>
      <c r="NOH178" s="6"/>
      <c r="NOI178" s="6"/>
      <c r="NOJ178" s="6"/>
      <c r="NOK178" s="6"/>
      <c r="NOL178" s="6"/>
      <c r="NOM178" s="6"/>
      <c r="NON178" s="6"/>
      <c r="NOO178" s="6"/>
      <c r="NOP178" s="6"/>
      <c r="NOQ178" s="6"/>
      <c r="NOR178" s="6"/>
      <c r="NOS178" s="6"/>
      <c r="NOT178" s="6"/>
      <c r="NOU178" s="6"/>
      <c r="NOV178" s="6"/>
      <c r="NOW178" s="6"/>
      <c r="NOX178" s="6"/>
      <c r="NOY178" s="6"/>
      <c r="NOZ178" s="6"/>
      <c r="NPA178" s="6"/>
      <c r="NPB178" s="6"/>
      <c r="NPC178" s="6"/>
      <c r="NPD178" s="6"/>
      <c r="NPE178" s="6"/>
      <c r="NPF178" s="6"/>
      <c r="NPG178" s="6"/>
      <c r="NPH178" s="6"/>
      <c r="NPI178" s="6"/>
      <c r="NPJ178" s="6"/>
      <c r="NPK178" s="6"/>
      <c r="NPL178" s="6"/>
      <c r="NPM178" s="6"/>
      <c r="NPN178" s="6"/>
      <c r="NPO178" s="6"/>
      <c r="NPP178" s="6"/>
      <c r="NPQ178" s="6"/>
      <c r="NPR178" s="6"/>
      <c r="NPS178" s="6"/>
      <c r="NPT178" s="6"/>
      <c r="NPU178" s="6"/>
      <c r="NPV178" s="6"/>
      <c r="NPW178" s="6"/>
      <c r="NPX178" s="6"/>
      <c r="NPY178" s="6"/>
      <c r="NPZ178" s="6"/>
      <c r="NQA178" s="6"/>
      <c r="NQB178" s="6"/>
      <c r="NQC178" s="6"/>
      <c r="NQD178" s="6"/>
      <c r="NQE178" s="6"/>
      <c r="NQF178" s="6"/>
      <c r="NQG178" s="6"/>
      <c r="NQH178" s="6"/>
      <c r="NQI178" s="6"/>
      <c r="NQJ178" s="6"/>
      <c r="NQK178" s="6"/>
      <c r="NQL178" s="6"/>
      <c r="NQM178" s="6"/>
      <c r="NQN178" s="6"/>
      <c r="NQO178" s="6"/>
      <c r="NQP178" s="6"/>
      <c r="NQQ178" s="6"/>
      <c r="NQR178" s="6"/>
      <c r="NQS178" s="6"/>
      <c r="NQT178" s="6"/>
      <c r="NQU178" s="6"/>
      <c r="NQV178" s="6"/>
      <c r="NQW178" s="6"/>
      <c r="NQX178" s="6"/>
      <c r="NQY178" s="6"/>
      <c r="NQZ178" s="6"/>
      <c r="NRA178" s="6"/>
      <c r="NRB178" s="6"/>
      <c r="NRC178" s="6"/>
      <c r="NRD178" s="6"/>
      <c r="NRE178" s="6"/>
      <c r="NRF178" s="6"/>
      <c r="NRG178" s="6"/>
      <c r="NRH178" s="6"/>
      <c r="NRI178" s="6"/>
      <c r="NRJ178" s="6"/>
      <c r="NRK178" s="6"/>
      <c r="NRL178" s="6"/>
      <c r="NRM178" s="6"/>
      <c r="NRN178" s="6"/>
      <c r="NRO178" s="6"/>
      <c r="NRP178" s="6"/>
      <c r="NRQ178" s="6"/>
      <c r="NRR178" s="6"/>
      <c r="NRS178" s="6"/>
      <c r="NRT178" s="6"/>
      <c r="NRU178" s="6"/>
      <c r="NRV178" s="6"/>
      <c r="NRW178" s="6"/>
      <c r="NRX178" s="6"/>
      <c r="NRY178" s="6"/>
      <c r="NRZ178" s="6"/>
      <c r="NSA178" s="6"/>
      <c r="NSB178" s="6"/>
      <c r="NSC178" s="6"/>
      <c r="NSD178" s="6"/>
      <c r="NSE178" s="6"/>
      <c r="NSF178" s="6"/>
      <c r="NSG178" s="6"/>
      <c r="NSH178" s="6"/>
      <c r="NSI178" s="6"/>
      <c r="NSJ178" s="6"/>
      <c r="NSK178" s="6"/>
      <c r="NSL178" s="6"/>
      <c r="NSM178" s="6"/>
      <c r="NSN178" s="6"/>
      <c r="NSO178" s="6"/>
      <c r="NSP178" s="6"/>
      <c r="NSQ178" s="6"/>
      <c r="NSR178" s="6"/>
      <c r="NSS178" s="6"/>
      <c r="NST178" s="6"/>
      <c r="NSU178" s="6"/>
      <c r="NSV178" s="6"/>
      <c r="NSW178" s="6"/>
      <c r="NSX178" s="6"/>
      <c r="NSY178" s="6"/>
      <c r="NSZ178" s="6"/>
      <c r="NTA178" s="6"/>
      <c r="NTB178" s="6"/>
      <c r="NTC178" s="6"/>
      <c r="NTD178" s="6"/>
      <c r="NTE178" s="6"/>
      <c r="NTF178" s="6"/>
      <c r="NTG178" s="6"/>
      <c r="NTH178" s="6"/>
      <c r="NTI178" s="6"/>
      <c r="NTJ178" s="6"/>
      <c r="NTK178" s="6"/>
      <c r="NTL178" s="6"/>
      <c r="NTM178" s="6"/>
      <c r="NTN178" s="6"/>
      <c r="NTO178" s="6"/>
      <c r="NTP178" s="6"/>
      <c r="NTQ178" s="6"/>
      <c r="NTR178" s="6"/>
      <c r="NTS178" s="6"/>
      <c r="NTT178" s="6"/>
      <c r="NTU178" s="6"/>
      <c r="NTV178" s="6"/>
      <c r="NTW178" s="6"/>
      <c r="NTX178" s="6"/>
      <c r="NTY178" s="6"/>
      <c r="NTZ178" s="6"/>
      <c r="NUA178" s="6"/>
      <c r="NUB178" s="6"/>
      <c r="NUC178" s="6"/>
      <c r="NUD178" s="6"/>
      <c r="NUE178" s="6"/>
      <c r="NUF178" s="6"/>
      <c r="NUG178" s="6"/>
      <c r="NUH178" s="6"/>
      <c r="NUI178" s="6"/>
      <c r="NUJ178" s="6"/>
      <c r="NUK178" s="6"/>
      <c r="NUL178" s="6"/>
      <c r="NUM178" s="6"/>
      <c r="NUN178" s="6"/>
      <c r="NUO178" s="6"/>
      <c r="NUP178" s="6"/>
      <c r="NUQ178" s="6"/>
      <c r="NUR178" s="6"/>
      <c r="NUS178" s="6"/>
      <c r="NUT178" s="6"/>
      <c r="NUU178" s="6"/>
      <c r="NUV178" s="6"/>
      <c r="NUW178" s="6"/>
      <c r="NUX178" s="6"/>
      <c r="NUY178" s="6"/>
      <c r="NUZ178" s="6"/>
      <c r="NVA178" s="6"/>
      <c r="NVB178" s="6"/>
      <c r="NVC178" s="6"/>
      <c r="NVD178" s="6"/>
      <c r="NVE178" s="6"/>
      <c r="NVF178" s="6"/>
      <c r="NVG178" s="6"/>
      <c r="NVH178" s="6"/>
      <c r="NVI178" s="6"/>
      <c r="NVJ178" s="6"/>
      <c r="NVK178" s="6"/>
      <c r="NVL178" s="6"/>
      <c r="NVM178" s="6"/>
      <c r="NVN178" s="6"/>
      <c r="NVO178" s="6"/>
      <c r="NVP178" s="6"/>
      <c r="NVQ178" s="6"/>
      <c r="NVR178" s="6"/>
      <c r="NVS178" s="6"/>
      <c r="NVT178" s="6"/>
      <c r="NVU178" s="6"/>
      <c r="NVV178" s="6"/>
      <c r="NVW178" s="6"/>
      <c r="NVX178" s="6"/>
      <c r="NVY178" s="6"/>
      <c r="NVZ178" s="6"/>
      <c r="NWA178" s="6"/>
      <c r="NWB178" s="6"/>
      <c r="NWC178" s="6"/>
      <c r="NWD178" s="6"/>
      <c r="NWE178" s="6"/>
      <c r="NWF178" s="6"/>
      <c r="NWG178" s="6"/>
      <c r="NWH178" s="6"/>
      <c r="NWI178" s="6"/>
      <c r="NWJ178" s="6"/>
      <c r="NWK178" s="6"/>
      <c r="NWL178" s="6"/>
      <c r="NWM178" s="6"/>
      <c r="NWN178" s="6"/>
      <c r="NWO178" s="6"/>
      <c r="NWP178" s="6"/>
      <c r="NWQ178" s="6"/>
      <c r="NWR178" s="6"/>
      <c r="NWS178" s="6"/>
      <c r="NWT178" s="6"/>
      <c r="NWU178" s="6"/>
      <c r="NWV178" s="6"/>
      <c r="NWW178" s="6"/>
      <c r="NWX178" s="6"/>
      <c r="NWY178" s="6"/>
      <c r="NWZ178" s="6"/>
      <c r="NXA178" s="6"/>
      <c r="NXB178" s="6"/>
      <c r="NXC178" s="6"/>
      <c r="NXD178" s="6"/>
      <c r="NXE178" s="6"/>
      <c r="NXF178" s="6"/>
      <c r="NXG178" s="6"/>
      <c r="NXH178" s="6"/>
      <c r="NXI178" s="6"/>
      <c r="NXJ178" s="6"/>
      <c r="NXK178" s="6"/>
      <c r="NXL178" s="6"/>
      <c r="NXM178" s="6"/>
      <c r="NXN178" s="6"/>
      <c r="NXO178" s="6"/>
      <c r="NXP178" s="6"/>
      <c r="NXQ178" s="6"/>
      <c r="NXR178" s="6"/>
      <c r="NXS178" s="6"/>
      <c r="NXT178" s="6"/>
      <c r="NXU178" s="6"/>
      <c r="NXV178" s="6"/>
      <c r="NXW178" s="6"/>
      <c r="NXX178" s="6"/>
      <c r="NXY178" s="6"/>
      <c r="NXZ178" s="6"/>
      <c r="NYA178" s="6"/>
      <c r="NYB178" s="6"/>
      <c r="NYC178" s="6"/>
      <c r="NYD178" s="6"/>
      <c r="NYE178" s="6"/>
      <c r="NYF178" s="6"/>
      <c r="NYG178" s="6"/>
      <c r="NYH178" s="6"/>
      <c r="NYI178" s="6"/>
      <c r="NYJ178" s="6"/>
      <c r="NYK178" s="6"/>
      <c r="NYL178" s="6"/>
      <c r="NYM178" s="6"/>
      <c r="NYN178" s="6"/>
      <c r="NYO178" s="6"/>
      <c r="NYP178" s="6"/>
      <c r="NYQ178" s="6"/>
      <c r="NYR178" s="6"/>
      <c r="NYS178" s="6"/>
      <c r="NYT178" s="6"/>
      <c r="NYU178" s="6"/>
      <c r="NYV178" s="6"/>
      <c r="NYW178" s="6"/>
      <c r="NYX178" s="6"/>
      <c r="NYY178" s="6"/>
      <c r="NYZ178" s="6"/>
      <c r="NZA178" s="6"/>
      <c r="NZB178" s="6"/>
      <c r="NZC178" s="6"/>
      <c r="NZD178" s="6"/>
      <c r="NZE178" s="6"/>
      <c r="NZF178" s="6"/>
      <c r="NZG178" s="6"/>
      <c r="NZH178" s="6"/>
      <c r="NZI178" s="6"/>
      <c r="NZJ178" s="6"/>
      <c r="NZK178" s="6"/>
      <c r="NZL178" s="6"/>
      <c r="NZM178" s="6"/>
      <c r="NZN178" s="6"/>
      <c r="NZO178" s="6"/>
      <c r="NZP178" s="6"/>
      <c r="NZQ178" s="6"/>
      <c r="NZR178" s="6"/>
      <c r="NZS178" s="6"/>
      <c r="NZT178" s="6"/>
      <c r="NZU178" s="6"/>
      <c r="NZV178" s="6"/>
      <c r="NZW178" s="6"/>
      <c r="NZX178" s="6"/>
      <c r="NZY178" s="6"/>
      <c r="NZZ178" s="6"/>
      <c r="OAA178" s="6"/>
      <c r="OAB178" s="6"/>
      <c r="OAC178" s="6"/>
      <c r="OAD178" s="6"/>
      <c r="OAE178" s="6"/>
      <c r="OAF178" s="6"/>
      <c r="OAG178" s="6"/>
      <c r="OAH178" s="6"/>
      <c r="OAI178" s="6"/>
      <c r="OAJ178" s="6"/>
      <c r="OAK178" s="6"/>
      <c r="OAL178" s="6"/>
      <c r="OAM178" s="6"/>
      <c r="OAN178" s="6"/>
      <c r="OAO178" s="6"/>
      <c r="OAP178" s="6"/>
      <c r="OAQ178" s="6"/>
      <c r="OAR178" s="6"/>
      <c r="OAS178" s="6"/>
      <c r="OAT178" s="6"/>
      <c r="OAU178" s="6"/>
      <c r="OAV178" s="6"/>
      <c r="OAW178" s="6"/>
      <c r="OAX178" s="6"/>
      <c r="OAY178" s="6"/>
      <c r="OAZ178" s="6"/>
      <c r="OBA178" s="6"/>
      <c r="OBB178" s="6"/>
      <c r="OBC178" s="6"/>
      <c r="OBD178" s="6"/>
      <c r="OBE178" s="6"/>
      <c r="OBF178" s="6"/>
      <c r="OBG178" s="6"/>
      <c r="OBH178" s="6"/>
      <c r="OBI178" s="6"/>
      <c r="OBJ178" s="6"/>
      <c r="OBK178" s="6"/>
      <c r="OBL178" s="6"/>
      <c r="OBM178" s="6"/>
      <c r="OBN178" s="6"/>
      <c r="OBO178" s="6"/>
      <c r="OBP178" s="6"/>
      <c r="OBQ178" s="6"/>
      <c r="OBR178" s="6"/>
      <c r="OBS178" s="6"/>
      <c r="OBT178" s="6"/>
      <c r="OBU178" s="6"/>
      <c r="OBV178" s="6"/>
      <c r="OBW178" s="6"/>
      <c r="OBX178" s="6"/>
      <c r="OBY178" s="6"/>
      <c r="OBZ178" s="6"/>
      <c r="OCA178" s="6"/>
      <c r="OCB178" s="6"/>
      <c r="OCC178" s="6"/>
      <c r="OCD178" s="6"/>
      <c r="OCE178" s="6"/>
      <c r="OCF178" s="6"/>
      <c r="OCG178" s="6"/>
      <c r="OCH178" s="6"/>
      <c r="OCI178" s="6"/>
      <c r="OCJ178" s="6"/>
      <c r="OCK178" s="6"/>
      <c r="OCL178" s="6"/>
      <c r="OCM178" s="6"/>
      <c r="OCN178" s="6"/>
      <c r="OCO178" s="6"/>
      <c r="OCP178" s="6"/>
      <c r="OCQ178" s="6"/>
      <c r="OCR178" s="6"/>
      <c r="OCS178" s="6"/>
      <c r="OCT178" s="6"/>
      <c r="OCU178" s="6"/>
      <c r="OCV178" s="6"/>
      <c r="OCW178" s="6"/>
      <c r="OCX178" s="6"/>
      <c r="OCY178" s="6"/>
      <c r="OCZ178" s="6"/>
      <c r="ODA178" s="6"/>
      <c r="ODB178" s="6"/>
      <c r="ODC178" s="6"/>
      <c r="ODD178" s="6"/>
      <c r="ODE178" s="6"/>
      <c r="ODF178" s="6"/>
      <c r="ODG178" s="6"/>
      <c r="ODH178" s="6"/>
      <c r="ODI178" s="6"/>
      <c r="ODJ178" s="6"/>
      <c r="ODK178" s="6"/>
      <c r="ODL178" s="6"/>
      <c r="ODM178" s="6"/>
      <c r="ODN178" s="6"/>
      <c r="ODO178" s="6"/>
      <c r="ODP178" s="6"/>
      <c r="ODQ178" s="6"/>
      <c r="ODR178" s="6"/>
      <c r="ODS178" s="6"/>
      <c r="ODT178" s="6"/>
      <c r="ODU178" s="6"/>
      <c r="ODV178" s="6"/>
      <c r="ODW178" s="6"/>
      <c r="ODX178" s="6"/>
      <c r="ODY178" s="6"/>
      <c r="ODZ178" s="6"/>
      <c r="OEA178" s="6"/>
      <c r="OEB178" s="6"/>
      <c r="OEC178" s="6"/>
      <c r="OED178" s="6"/>
      <c r="OEE178" s="6"/>
      <c r="OEF178" s="6"/>
      <c r="OEG178" s="6"/>
      <c r="OEH178" s="6"/>
      <c r="OEI178" s="6"/>
      <c r="OEJ178" s="6"/>
      <c r="OEK178" s="6"/>
      <c r="OEL178" s="6"/>
      <c r="OEM178" s="6"/>
      <c r="OEN178" s="6"/>
      <c r="OEO178" s="6"/>
      <c r="OEP178" s="6"/>
      <c r="OEQ178" s="6"/>
      <c r="OER178" s="6"/>
      <c r="OES178" s="6"/>
      <c r="OET178" s="6"/>
      <c r="OEU178" s="6"/>
      <c r="OEV178" s="6"/>
      <c r="OEW178" s="6"/>
      <c r="OEX178" s="6"/>
      <c r="OEY178" s="6"/>
      <c r="OEZ178" s="6"/>
      <c r="OFA178" s="6"/>
      <c r="OFB178" s="6"/>
      <c r="OFC178" s="6"/>
      <c r="OFD178" s="6"/>
      <c r="OFE178" s="6"/>
      <c r="OFF178" s="6"/>
      <c r="OFG178" s="6"/>
      <c r="OFH178" s="6"/>
      <c r="OFI178" s="6"/>
      <c r="OFJ178" s="6"/>
      <c r="OFK178" s="6"/>
      <c r="OFL178" s="6"/>
      <c r="OFM178" s="6"/>
      <c r="OFN178" s="6"/>
      <c r="OFO178" s="6"/>
      <c r="OFP178" s="6"/>
      <c r="OFQ178" s="6"/>
      <c r="OFR178" s="6"/>
      <c r="OFS178" s="6"/>
      <c r="OFT178" s="6"/>
      <c r="OFU178" s="6"/>
      <c r="OFV178" s="6"/>
      <c r="OFW178" s="6"/>
      <c r="OFX178" s="6"/>
      <c r="OFY178" s="6"/>
      <c r="OFZ178" s="6"/>
      <c r="OGA178" s="6"/>
      <c r="OGB178" s="6"/>
      <c r="OGC178" s="6"/>
      <c r="OGD178" s="6"/>
      <c r="OGE178" s="6"/>
      <c r="OGF178" s="6"/>
      <c r="OGG178" s="6"/>
      <c r="OGH178" s="6"/>
      <c r="OGI178" s="6"/>
      <c r="OGJ178" s="6"/>
      <c r="OGK178" s="6"/>
      <c r="OGL178" s="6"/>
      <c r="OGM178" s="6"/>
      <c r="OGN178" s="6"/>
      <c r="OGO178" s="6"/>
      <c r="OGP178" s="6"/>
      <c r="OGQ178" s="6"/>
      <c r="OGR178" s="6"/>
      <c r="OGS178" s="6"/>
      <c r="OGT178" s="6"/>
      <c r="OGU178" s="6"/>
      <c r="OGV178" s="6"/>
      <c r="OGW178" s="6"/>
      <c r="OGX178" s="6"/>
      <c r="OGY178" s="6"/>
      <c r="OGZ178" s="6"/>
      <c r="OHA178" s="6"/>
      <c r="OHB178" s="6"/>
      <c r="OHC178" s="6"/>
      <c r="OHD178" s="6"/>
      <c r="OHE178" s="6"/>
      <c r="OHF178" s="6"/>
      <c r="OHG178" s="6"/>
      <c r="OHH178" s="6"/>
      <c r="OHI178" s="6"/>
      <c r="OHJ178" s="6"/>
      <c r="OHK178" s="6"/>
      <c r="OHL178" s="6"/>
      <c r="OHM178" s="6"/>
      <c r="OHN178" s="6"/>
      <c r="OHO178" s="6"/>
      <c r="OHP178" s="6"/>
      <c r="OHQ178" s="6"/>
      <c r="OHR178" s="6"/>
      <c r="OHS178" s="6"/>
      <c r="OHT178" s="6"/>
      <c r="OHU178" s="6"/>
      <c r="OHV178" s="6"/>
      <c r="OHW178" s="6"/>
      <c r="OHX178" s="6"/>
      <c r="OHY178" s="6"/>
      <c r="OHZ178" s="6"/>
      <c r="OIA178" s="6"/>
      <c r="OIB178" s="6"/>
      <c r="OIC178" s="6"/>
      <c r="OID178" s="6"/>
      <c r="OIE178" s="6"/>
      <c r="OIF178" s="6"/>
      <c r="OIG178" s="6"/>
      <c r="OIH178" s="6"/>
      <c r="OII178" s="6"/>
      <c r="OIJ178" s="6"/>
      <c r="OIK178" s="6"/>
      <c r="OIL178" s="6"/>
      <c r="OIM178" s="6"/>
      <c r="OIN178" s="6"/>
      <c r="OIO178" s="6"/>
      <c r="OIP178" s="6"/>
      <c r="OIQ178" s="6"/>
      <c r="OIR178" s="6"/>
      <c r="OIS178" s="6"/>
      <c r="OIT178" s="6"/>
      <c r="OIU178" s="6"/>
      <c r="OIV178" s="6"/>
      <c r="OIW178" s="6"/>
      <c r="OIX178" s="6"/>
      <c r="OIY178" s="6"/>
      <c r="OIZ178" s="6"/>
      <c r="OJA178" s="6"/>
      <c r="OJB178" s="6"/>
      <c r="OJC178" s="6"/>
      <c r="OJD178" s="6"/>
      <c r="OJE178" s="6"/>
      <c r="OJF178" s="6"/>
      <c r="OJG178" s="6"/>
      <c r="OJH178" s="6"/>
      <c r="OJI178" s="6"/>
      <c r="OJJ178" s="6"/>
      <c r="OJK178" s="6"/>
      <c r="OJL178" s="6"/>
      <c r="OJM178" s="6"/>
      <c r="OJN178" s="6"/>
      <c r="OJO178" s="6"/>
      <c r="OJP178" s="6"/>
      <c r="OJQ178" s="6"/>
      <c r="OJR178" s="6"/>
      <c r="OJS178" s="6"/>
      <c r="OJT178" s="6"/>
      <c r="OJU178" s="6"/>
      <c r="OJV178" s="6"/>
      <c r="OJW178" s="6"/>
      <c r="OJX178" s="6"/>
      <c r="OJY178" s="6"/>
      <c r="OJZ178" s="6"/>
      <c r="OKA178" s="6"/>
      <c r="OKB178" s="6"/>
      <c r="OKC178" s="6"/>
      <c r="OKD178" s="6"/>
      <c r="OKE178" s="6"/>
      <c r="OKF178" s="6"/>
      <c r="OKG178" s="6"/>
      <c r="OKH178" s="6"/>
      <c r="OKI178" s="6"/>
      <c r="OKJ178" s="6"/>
      <c r="OKK178" s="6"/>
      <c r="OKL178" s="6"/>
      <c r="OKM178" s="6"/>
      <c r="OKN178" s="6"/>
      <c r="OKO178" s="6"/>
      <c r="OKP178" s="6"/>
      <c r="OKQ178" s="6"/>
      <c r="OKR178" s="6"/>
      <c r="OKS178" s="6"/>
      <c r="OKT178" s="6"/>
      <c r="OKU178" s="6"/>
      <c r="OKV178" s="6"/>
      <c r="OKW178" s="6"/>
      <c r="OKX178" s="6"/>
      <c r="OKY178" s="6"/>
      <c r="OKZ178" s="6"/>
      <c r="OLA178" s="6"/>
      <c r="OLB178" s="6"/>
      <c r="OLC178" s="6"/>
      <c r="OLD178" s="6"/>
      <c r="OLE178" s="6"/>
      <c r="OLF178" s="6"/>
      <c r="OLG178" s="6"/>
      <c r="OLH178" s="6"/>
      <c r="OLI178" s="6"/>
      <c r="OLJ178" s="6"/>
      <c r="OLK178" s="6"/>
      <c r="OLL178" s="6"/>
      <c r="OLM178" s="6"/>
      <c r="OLN178" s="6"/>
      <c r="OLO178" s="6"/>
      <c r="OLP178" s="6"/>
      <c r="OLQ178" s="6"/>
      <c r="OLR178" s="6"/>
      <c r="OLS178" s="6"/>
      <c r="OLT178" s="6"/>
      <c r="OLU178" s="6"/>
      <c r="OLV178" s="6"/>
      <c r="OLW178" s="6"/>
      <c r="OLX178" s="6"/>
      <c r="OLY178" s="6"/>
      <c r="OLZ178" s="6"/>
      <c r="OMA178" s="6"/>
      <c r="OMB178" s="6"/>
      <c r="OMC178" s="6"/>
      <c r="OMD178" s="6"/>
      <c r="OME178" s="6"/>
      <c r="OMF178" s="6"/>
      <c r="OMG178" s="6"/>
      <c r="OMH178" s="6"/>
      <c r="OMI178" s="6"/>
      <c r="OMJ178" s="6"/>
      <c r="OMK178" s="6"/>
      <c r="OML178" s="6"/>
      <c r="OMM178" s="6"/>
      <c r="OMN178" s="6"/>
      <c r="OMO178" s="6"/>
      <c r="OMP178" s="6"/>
      <c r="OMQ178" s="6"/>
      <c r="OMR178" s="6"/>
      <c r="OMS178" s="6"/>
      <c r="OMT178" s="6"/>
      <c r="OMU178" s="6"/>
      <c r="OMV178" s="6"/>
      <c r="OMW178" s="6"/>
      <c r="OMX178" s="6"/>
      <c r="OMY178" s="6"/>
      <c r="OMZ178" s="6"/>
      <c r="ONA178" s="6"/>
      <c r="ONB178" s="6"/>
      <c r="ONC178" s="6"/>
      <c r="OND178" s="6"/>
      <c r="ONE178" s="6"/>
      <c r="ONF178" s="6"/>
      <c r="ONG178" s="6"/>
      <c r="ONH178" s="6"/>
      <c r="ONI178" s="6"/>
      <c r="ONJ178" s="6"/>
      <c r="ONK178" s="6"/>
      <c r="ONL178" s="6"/>
      <c r="ONM178" s="6"/>
      <c r="ONN178" s="6"/>
      <c r="ONO178" s="6"/>
      <c r="ONP178" s="6"/>
      <c r="ONQ178" s="6"/>
      <c r="ONR178" s="6"/>
      <c r="ONS178" s="6"/>
      <c r="ONT178" s="6"/>
      <c r="ONU178" s="6"/>
      <c r="ONV178" s="6"/>
      <c r="ONW178" s="6"/>
      <c r="ONX178" s="6"/>
      <c r="ONY178" s="6"/>
      <c r="ONZ178" s="6"/>
      <c r="OOA178" s="6"/>
      <c r="OOB178" s="6"/>
      <c r="OOC178" s="6"/>
      <c r="OOD178" s="6"/>
      <c r="OOE178" s="6"/>
      <c r="OOF178" s="6"/>
      <c r="OOG178" s="6"/>
      <c r="OOH178" s="6"/>
      <c r="OOI178" s="6"/>
      <c r="OOJ178" s="6"/>
      <c r="OOK178" s="6"/>
      <c r="OOL178" s="6"/>
      <c r="OOM178" s="6"/>
      <c r="OON178" s="6"/>
      <c r="OOO178" s="6"/>
      <c r="OOP178" s="6"/>
      <c r="OOQ178" s="6"/>
      <c r="OOR178" s="6"/>
      <c r="OOS178" s="6"/>
      <c r="OOT178" s="6"/>
      <c r="OOU178" s="6"/>
      <c r="OOV178" s="6"/>
      <c r="OOW178" s="6"/>
      <c r="OOX178" s="6"/>
      <c r="OOY178" s="6"/>
      <c r="OOZ178" s="6"/>
      <c r="OPA178" s="6"/>
      <c r="OPB178" s="6"/>
      <c r="OPC178" s="6"/>
      <c r="OPD178" s="6"/>
      <c r="OPE178" s="6"/>
      <c r="OPF178" s="6"/>
      <c r="OPG178" s="6"/>
      <c r="OPH178" s="6"/>
      <c r="OPI178" s="6"/>
      <c r="OPJ178" s="6"/>
      <c r="OPK178" s="6"/>
      <c r="OPL178" s="6"/>
      <c r="OPM178" s="6"/>
      <c r="OPN178" s="6"/>
      <c r="OPO178" s="6"/>
      <c r="OPP178" s="6"/>
      <c r="OPQ178" s="6"/>
      <c r="OPR178" s="6"/>
      <c r="OPS178" s="6"/>
      <c r="OPT178" s="6"/>
      <c r="OPU178" s="6"/>
      <c r="OPV178" s="6"/>
      <c r="OPW178" s="6"/>
      <c r="OPX178" s="6"/>
      <c r="OPY178" s="6"/>
      <c r="OPZ178" s="6"/>
      <c r="OQA178" s="6"/>
      <c r="OQB178" s="6"/>
      <c r="OQC178" s="6"/>
      <c r="OQD178" s="6"/>
      <c r="OQE178" s="6"/>
      <c r="OQF178" s="6"/>
      <c r="OQG178" s="6"/>
      <c r="OQH178" s="6"/>
      <c r="OQI178" s="6"/>
      <c r="OQJ178" s="6"/>
      <c r="OQK178" s="6"/>
      <c r="OQL178" s="6"/>
      <c r="OQM178" s="6"/>
      <c r="OQN178" s="6"/>
      <c r="OQO178" s="6"/>
      <c r="OQP178" s="6"/>
      <c r="OQQ178" s="6"/>
      <c r="OQR178" s="6"/>
      <c r="OQS178" s="6"/>
      <c r="OQT178" s="6"/>
      <c r="OQU178" s="6"/>
      <c r="OQV178" s="6"/>
      <c r="OQW178" s="6"/>
      <c r="OQX178" s="6"/>
      <c r="OQY178" s="6"/>
      <c r="OQZ178" s="6"/>
      <c r="ORA178" s="6"/>
      <c r="ORB178" s="6"/>
      <c r="ORC178" s="6"/>
      <c r="ORD178" s="6"/>
      <c r="ORE178" s="6"/>
      <c r="ORF178" s="6"/>
      <c r="ORG178" s="6"/>
      <c r="ORH178" s="6"/>
      <c r="ORI178" s="6"/>
      <c r="ORJ178" s="6"/>
      <c r="ORK178" s="6"/>
      <c r="ORL178" s="6"/>
      <c r="ORM178" s="6"/>
      <c r="ORN178" s="6"/>
      <c r="ORO178" s="6"/>
      <c r="ORP178" s="6"/>
      <c r="ORQ178" s="6"/>
      <c r="ORR178" s="6"/>
      <c r="ORS178" s="6"/>
      <c r="ORT178" s="6"/>
      <c r="ORU178" s="6"/>
      <c r="ORV178" s="6"/>
      <c r="ORW178" s="6"/>
      <c r="ORX178" s="6"/>
      <c r="ORY178" s="6"/>
      <c r="ORZ178" s="6"/>
      <c r="OSA178" s="6"/>
      <c r="OSB178" s="6"/>
      <c r="OSC178" s="6"/>
      <c r="OSD178" s="6"/>
      <c r="OSE178" s="6"/>
      <c r="OSF178" s="6"/>
      <c r="OSG178" s="6"/>
      <c r="OSH178" s="6"/>
      <c r="OSI178" s="6"/>
      <c r="OSJ178" s="6"/>
      <c r="OSK178" s="6"/>
      <c r="OSL178" s="6"/>
      <c r="OSM178" s="6"/>
      <c r="OSN178" s="6"/>
      <c r="OSO178" s="6"/>
      <c r="OSP178" s="6"/>
      <c r="OSQ178" s="6"/>
      <c r="OSR178" s="6"/>
      <c r="OSS178" s="6"/>
      <c r="OST178" s="6"/>
      <c r="OSU178" s="6"/>
      <c r="OSV178" s="6"/>
      <c r="OSW178" s="6"/>
      <c r="OSX178" s="6"/>
      <c r="OSY178" s="6"/>
      <c r="OSZ178" s="6"/>
      <c r="OTA178" s="6"/>
      <c r="OTB178" s="6"/>
      <c r="OTC178" s="6"/>
      <c r="OTD178" s="6"/>
      <c r="OTE178" s="6"/>
      <c r="OTF178" s="6"/>
      <c r="OTG178" s="6"/>
      <c r="OTH178" s="6"/>
      <c r="OTI178" s="6"/>
      <c r="OTJ178" s="6"/>
      <c r="OTK178" s="6"/>
      <c r="OTL178" s="6"/>
      <c r="OTM178" s="6"/>
      <c r="OTN178" s="6"/>
      <c r="OTO178" s="6"/>
      <c r="OTP178" s="6"/>
      <c r="OTQ178" s="6"/>
      <c r="OTR178" s="6"/>
      <c r="OTS178" s="6"/>
      <c r="OTT178" s="6"/>
      <c r="OTU178" s="6"/>
      <c r="OTV178" s="6"/>
      <c r="OTW178" s="6"/>
      <c r="OTX178" s="6"/>
      <c r="OTY178" s="6"/>
      <c r="OTZ178" s="6"/>
      <c r="OUA178" s="6"/>
      <c r="OUB178" s="6"/>
      <c r="OUC178" s="6"/>
      <c r="OUD178" s="6"/>
      <c r="OUE178" s="6"/>
      <c r="OUF178" s="6"/>
      <c r="OUG178" s="6"/>
      <c r="OUH178" s="6"/>
      <c r="OUI178" s="6"/>
      <c r="OUJ178" s="6"/>
      <c r="OUK178" s="6"/>
      <c r="OUL178" s="6"/>
      <c r="OUM178" s="6"/>
      <c r="OUN178" s="6"/>
      <c r="OUO178" s="6"/>
      <c r="OUP178" s="6"/>
      <c r="OUQ178" s="6"/>
      <c r="OUR178" s="6"/>
      <c r="OUS178" s="6"/>
      <c r="OUT178" s="6"/>
      <c r="OUU178" s="6"/>
      <c r="OUV178" s="6"/>
      <c r="OUW178" s="6"/>
      <c r="OUX178" s="6"/>
      <c r="OUY178" s="6"/>
      <c r="OUZ178" s="6"/>
      <c r="OVA178" s="6"/>
      <c r="OVB178" s="6"/>
      <c r="OVC178" s="6"/>
      <c r="OVD178" s="6"/>
      <c r="OVE178" s="6"/>
      <c r="OVF178" s="6"/>
      <c r="OVG178" s="6"/>
      <c r="OVH178" s="6"/>
      <c r="OVI178" s="6"/>
      <c r="OVJ178" s="6"/>
      <c r="OVK178" s="6"/>
      <c r="OVL178" s="6"/>
      <c r="OVM178" s="6"/>
      <c r="OVN178" s="6"/>
      <c r="OVO178" s="6"/>
      <c r="OVP178" s="6"/>
      <c r="OVQ178" s="6"/>
      <c r="OVR178" s="6"/>
      <c r="OVS178" s="6"/>
      <c r="OVT178" s="6"/>
      <c r="OVU178" s="6"/>
      <c r="OVV178" s="6"/>
      <c r="OVW178" s="6"/>
      <c r="OVX178" s="6"/>
      <c r="OVY178" s="6"/>
      <c r="OVZ178" s="6"/>
      <c r="OWA178" s="6"/>
      <c r="OWB178" s="6"/>
      <c r="OWC178" s="6"/>
      <c r="OWD178" s="6"/>
      <c r="OWE178" s="6"/>
      <c r="OWF178" s="6"/>
      <c r="OWG178" s="6"/>
      <c r="OWH178" s="6"/>
      <c r="OWI178" s="6"/>
      <c r="OWJ178" s="6"/>
      <c r="OWK178" s="6"/>
      <c r="OWL178" s="6"/>
      <c r="OWM178" s="6"/>
      <c r="OWN178" s="6"/>
      <c r="OWO178" s="6"/>
      <c r="OWP178" s="6"/>
      <c r="OWQ178" s="6"/>
      <c r="OWR178" s="6"/>
      <c r="OWS178" s="6"/>
      <c r="OWT178" s="6"/>
      <c r="OWU178" s="6"/>
      <c r="OWV178" s="6"/>
      <c r="OWW178" s="6"/>
      <c r="OWX178" s="6"/>
      <c r="OWY178" s="6"/>
      <c r="OWZ178" s="6"/>
      <c r="OXA178" s="6"/>
      <c r="OXB178" s="6"/>
      <c r="OXC178" s="6"/>
      <c r="OXD178" s="6"/>
      <c r="OXE178" s="6"/>
      <c r="OXF178" s="6"/>
      <c r="OXG178" s="6"/>
      <c r="OXH178" s="6"/>
      <c r="OXI178" s="6"/>
      <c r="OXJ178" s="6"/>
      <c r="OXK178" s="6"/>
      <c r="OXL178" s="6"/>
      <c r="OXM178" s="6"/>
      <c r="OXN178" s="6"/>
      <c r="OXO178" s="6"/>
      <c r="OXP178" s="6"/>
      <c r="OXQ178" s="6"/>
      <c r="OXR178" s="6"/>
      <c r="OXS178" s="6"/>
      <c r="OXT178" s="6"/>
      <c r="OXU178" s="6"/>
      <c r="OXV178" s="6"/>
      <c r="OXW178" s="6"/>
      <c r="OXX178" s="6"/>
      <c r="OXY178" s="6"/>
      <c r="OXZ178" s="6"/>
      <c r="OYA178" s="6"/>
      <c r="OYB178" s="6"/>
      <c r="OYC178" s="6"/>
      <c r="OYD178" s="6"/>
      <c r="OYE178" s="6"/>
      <c r="OYF178" s="6"/>
      <c r="OYG178" s="6"/>
      <c r="OYH178" s="6"/>
      <c r="OYI178" s="6"/>
      <c r="OYJ178" s="6"/>
      <c r="OYK178" s="6"/>
      <c r="OYL178" s="6"/>
      <c r="OYM178" s="6"/>
      <c r="OYN178" s="6"/>
      <c r="OYO178" s="6"/>
      <c r="OYP178" s="6"/>
      <c r="OYQ178" s="6"/>
      <c r="OYR178" s="6"/>
      <c r="OYS178" s="6"/>
      <c r="OYT178" s="6"/>
      <c r="OYU178" s="6"/>
      <c r="OYV178" s="6"/>
      <c r="OYW178" s="6"/>
      <c r="OYX178" s="6"/>
      <c r="OYY178" s="6"/>
      <c r="OYZ178" s="6"/>
      <c r="OZA178" s="6"/>
      <c r="OZB178" s="6"/>
      <c r="OZC178" s="6"/>
      <c r="OZD178" s="6"/>
      <c r="OZE178" s="6"/>
      <c r="OZF178" s="6"/>
      <c r="OZG178" s="6"/>
      <c r="OZH178" s="6"/>
      <c r="OZI178" s="6"/>
      <c r="OZJ178" s="6"/>
      <c r="OZK178" s="6"/>
      <c r="OZL178" s="6"/>
      <c r="OZM178" s="6"/>
      <c r="OZN178" s="6"/>
      <c r="OZO178" s="6"/>
      <c r="OZP178" s="6"/>
      <c r="OZQ178" s="6"/>
      <c r="OZR178" s="6"/>
      <c r="OZS178" s="6"/>
      <c r="OZT178" s="6"/>
      <c r="OZU178" s="6"/>
      <c r="OZV178" s="6"/>
      <c r="OZW178" s="6"/>
      <c r="OZX178" s="6"/>
      <c r="OZY178" s="6"/>
      <c r="OZZ178" s="6"/>
      <c r="PAA178" s="6"/>
      <c r="PAB178" s="6"/>
      <c r="PAC178" s="6"/>
      <c r="PAD178" s="6"/>
      <c r="PAE178" s="6"/>
      <c r="PAF178" s="6"/>
      <c r="PAG178" s="6"/>
      <c r="PAH178" s="6"/>
      <c r="PAI178" s="6"/>
      <c r="PAJ178" s="6"/>
      <c r="PAK178" s="6"/>
      <c r="PAL178" s="6"/>
      <c r="PAM178" s="6"/>
      <c r="PAN178" s="6"/>
      <c r="PAO178" s="6"/>
      <c r="PAP178" s="6"/>
      <c r="PAQ178" s="6"/>
      <c r="PAR178" s="6"/>
      <c r="PAS178" s="6"/>
      <c r="PAT178" s="6"/>
      <c r="PAU178" s="6"/>
      <c r="PAV178" s="6"/>
      <c r="PAW178" s="6"/>
      <c r="PAX178" s="6"/>
      <c r="PAY178" s="6"/>
      <c r="PAZ178" s="6"/>
      <c r="PBA178" s="6"/>
      <c r="PBB178" s="6"/>
      <c r="PBC178" s="6"/>
      <c r="PBD178" s="6"/>
      <c r="PBE178" s="6"/>
      <c r="PBF178" s="6"/>
      <c r="PBG178" s="6"/>
      <c r="PBH178" s="6"/>
      <c r="PBI178" s="6"/>
      <c r="PBJ178" s="6"/>
      <c r="PBK178" s="6"/>
      <c r="PBL178" s="6"/>
      <c r="PBM178" s="6"/>
      <c r="PBN178" s="6"/>
      <c r="PBO178" s="6"/>
      <c r="PBP178" s="6"/>
      <c r="PBQ178" s="6"/>
      <c r="PBR178" s="6"/>
      <c r="PBS178" s="6"/>
      <c r="PBT178" s="6"/>
      <c r="PBU178" s="6"/>
      <c r="PBV178" s="6"/>
      <c r="PBW178" s="6"/>
      <c r="PBX178" s="6"/>
      <c r="PBY178" s="6"/>
      <c r="PBZ178" s="6"/>
      <c r="PCA178" s="6"/>
      <c r="PCB178" s="6"/>
      <c r="PCC178" s="6"/>
      <c r="PCD178" s="6"/>
      <c r="PCE178" s="6"/>
      <c r="PCF178" s="6"/>
      <c r="PCG178" s="6"/>
      <c r="PCH178" s="6"/>
      <c r="PCI178" s="6"/>
      <c r="PCJ178" s="6"/>
      <c r="PCK178" s="6"/>
      <c r="PCL178" s="6"/>
      <c r="PCM178" s="6"/>
      <c r="PCN178" s="6"/>
      <c r="PCO178" s="6"/>
      <c r="PCP178" s="6"/>
      <c r="PCQ178" s="6"/>
      <c r="PCR178" s="6"/>
      <c r="PCS178" s="6"/>
      <c r="PCT178" s="6"/>
      <c r="PCU178" s="6"/>
      <c r="PCV178" s="6"/>
      <c r="PCW178" s="6"/>
      <c r="PCX178" s="6"/>
      <c r="PCY178" s="6"/>
      <c r="PCZ178" s="6"/>
      <c r="PDA178" s="6"/>
      <c r="PDB178" s="6"/>
      <c r="PDC178" s="6"/>
      <c r="PDD178" s="6"/>
      <c r="PDE178" s="6"/>
      <c r="PDF178" s="6"/>
      <c r="PDG178" s="6"/>
      <c r="PDH178" s="6"/>
      <c r="PDI178" s="6"/>
      <c r="PDJ178" s="6"/>
      <c r="PDK178" s="6"/>
      <c r="PDL178" s="6"/>
      <c r="PDM178" s="6"/>
      <c r="PDN178" s="6"/>
      <c r="PDO178" s="6"/>
      <c r="PDP178" s="6"/>
      <c r="PDQ178" s="6"/>
      <c r="PDR178" s="6"/>
      <c r="PDS178" s="6"/>
      <c r="PDT178" s="6"/>
      <c r="PDU178" s="6"/>
      <c r="PDV178" s="6"/>
      <c r="PDW178" s="6"/>
      <c r="PDX178" s="6"/>
      <c r="PDY178" s="6"/>
      <c r="PDZ178" s="6"/>
      <c r="PEA178" s="6"/>
      <c r="PEB178" s="6"/>
      <c r="PEC178" s="6"/>
      <c r="PED178" s="6"/>
      <c r="PEE178" s="6"/>
      <c r="PEF178" s="6"/>
      <c r="PEG178" s="6"/>
      <c r="PEH178" s="6"/>
      <c r="PEI178" s="6"/>
      <c r="PEJ178" s="6"/>
      <c r="PEK178" s="6"/>
      <c r="PEL178" s="6"/>
      <c r="PEM178" s="6"/>
      <c r="PEN178" s="6"/>
      <c r="PEO178" s="6"/>
      <c r="PEP178" s="6"/>
      <c r="PEQ178" s="6"/>
      <c r="PER178" s="6"/>
      <c r="PES178" s="6"/>
      <c r="PET178" s="6"/>
      <c r="PEU178" s="6"/>
      <c r="PEV178" s="6"/>
      <c r="PEW178" s="6"/>
      <c r="PEX178" s="6"/>
      <c r="PEY178" s="6"/>
      <c r="PEZ178" s="6"/>
      <c r="PFA178" s="6"/>
      <c r="PFB178" s="6"/>
      <c r="PFC178" s="6"/>
      <c r="PFD178" s="6"/>
      <c r="PFE178" s="6"/>
      <c r="PFF178" s="6"/>
      <c r="PFG178" s="6"/>
      <c r="PFH178" s="6"/>
      <c r="PFI178" s="6"/>
      <c r="PFJ178" s="6"/>
      <c r="PFK178" s="6"/>
      <c r="PFL178" s="6"/>
      <c r="PFM178" s="6"/>
      <c r="PFN178" s="6"/>
      <c r="PFO178" s="6"/>
      <c r="PFP178" s="6"/>
      <c r="PFQ178" s="6"/>
      <c r="PFR178" s="6"/>
      <c r="PFS178" s="6"/>
      <c r="PFT178" s="6"/>
      <c r="PFU178" s="6"/>
      <c r="PFV178" s="6"/>
      <c r="PFW178" s="6"/>
      <c r="PFX178" s="6"/>
      <c r="PFY178" s="6"/>
      <c r="PFZ178" s="6"/>
      <c r="PGA178" s="6"/>
      <c r="PGB178" s="6"/>
      <c r="PGC178" s="6"/>
      <c r="PGD178" s="6"/>
      <c r="PGE178" s="6"/>
      <c r="PGF178" s="6"/>
      <c r="PGG178" s="6"/>
      <c r="PGH178" s="6"/>
      <c r="PGI178" s="6"/>
      <c r="PGJ178" s="6"/>
      <c r="PGK178" s="6"/>
      <c r="PGL178" s="6"/>
      <c r="PGM178" s="6"/>
      <c r="PGN178" s="6"/>
      <c r="PGO178" s="6"/>
      <c r="PGP178" s="6"/>
      <c r="PGQ178" s="6"/>
      <c r="PGR178" s="6"/>
      <c r="PGS178" s="6"/>
      <c r="PGT178" s="6"/>
      <c r="PGU178" s="6"/>
      <c r="PGV178" s="6"/>
      <c r="PGW178" s="6"/>
      <c r="PGX178" s="6"/>
      <c r="PGY178" s="6"/>
      <c r="PGZ178" s="6"/>
      <c r="PHA178" s="6"/>
      <c r="PHB178" s="6"/>
      <c r="PHC178" s="6"/>
      <c r="PHD178" s="6"/>
      <c r="PHE178" s="6"/>
      <c r="PHF178" s="6"/>
      <c r="PHG178" s="6"/>
      <c r="PHH178" s="6"/>
      <c r="PHI178" s="6"/>
      <c r="PHJ178" s="6"/>
      <c r="PHK178" s="6"/>
      <c r="PHL178" s="6"/>
      <c r="PHM178" s="6"/>
      <c r="PHN178" s="6"/>
      <c r="PHO178" s="6"/>
      <c r="PHP178" s="6"/>
      <c r="PHQ178" s="6"/>
      <c r="PHR178" s="6"/>
      <c r="PHS178" s="6"/>
      <c r="PHT178" s="6"/>
      <c r="PHU178" s="6"/>
      <c r="PHV178" s="6"/>
      <c r="PHW178" s="6"/>
      <c r="PHX178" s="6"/>
      <c r="PHY178" s="6"/>
      <c r="PHZ178" s="6"/>
      <c r="PIA178" s="6"/>
      <c r="PIB178" s="6"/>
      <c r="PIC178" s="6"/>
      <c r="PID178" s="6"/>
      <c r="PIE178" s="6"/>
      <c r="PIF178" s="6"/>
      <c r="PIG178" s="6"/>
      <c r="PIH178" s="6"/>
      <c r="PII178" s="6"/>
      <c r="PIJ178" s="6"/>
      <c r="PIK178" s="6"/>
      <c r="PIL178" s="6"/>
      <c r="PIM178" s="6"/>
      <c r="PIN178" s="6"/>
      <c r="PIO178" s="6"/>
      <c r="PIP178" s="6"/>
      <c r="PIQ178" s="6"/>
      <c r="PIR178" s="6"/>
      <c r="PIS178" s="6"/>
      <c r="PIT178" s="6"/>
      <c r="PIU178" s="6"/>
      <c r="PIV178" s="6"/>
      <c r="PIW178" s="6"/>
      <c r="PIX178" s="6"/>
      <c r="PIY178" s="6"/>
      <c r="PIZ178" s="6"/>
      <c r="PJA178" s="6"/>
      <c r="PJB178" s="6"/>
      <c r="PJC178" s="6"/>
      <c r="PJD178" s="6"/>
      <c r="PJE178" s="6"/>
      <c r="PJF178" s="6"/>
      <c r="PJG178" s="6"/>
      <c r="PJH178" s="6"/>
      <c r="PJI178" s="6"/>
      <c r="PJJ178" s="6"/>
      <c r="PJK178" s="6"/>
      <c r="PJL178" s="6"/>
      <c r="PJM178" s="6"/>
      <c r="PJN178" s="6"/>
      <c r="PJO178" s="6"/>
      <c r="PJP178" s="6"/>
      <c r="PJQ178" s="6"/>
      <c r="PJR178" s="6"/>
      <c r="PJS178" s="6"/>
      <c r="PJT178" s="6"/>
      <c r="PJU178" s="6"/>
      <c r="PJV178" s="6"/>
      <c r="PJW178" s="6"/>
      <c r="PJX178" s="6"/>
      <c r="PJY178" s="6"/>
      <c r="PJZ178" s="6"/>
      <c r="PKA178" s="6"/>
      <c r="PKB178" s="6"/>
      <c r="PKC178" s="6"/>
      <c r="PKD178" s="6"/>
      <c r="PKE178" s="6"/>
      <c r="PKF178" s="6"/>
      <c r="PKG178" s="6"/>
      <c r="PKH178" s="6"/>
      <c r="PKI178" s="6"/>
      <c r="PKJ178" s="6"/>
      <c r="PKK178" s="6"/>
      <c r="PKL178" s="6"/>
      <c r="PKM178" s="6"/>
      <c r="PKN178" s="6"/>
      <c r="PKO178" s="6"/>
      <c r="PKP178" s="6"/>
      <c r="PKQ178" s="6"/>
      <c r="PKR178" s="6"/>
      <c r="PKS178" s="6"/>
      <c r="PKT178" s="6"/>
      <c r="PKU178" s="6"/>
      <c r="PKV178" s="6"/>
      <c r="PKW178" s="6"/>
      <c r="PKX178" s="6"/>
      <c r="PKY178" s="6"/>
      <c r="PKZ178" s="6"/>
      <c r="PLA178" s="6"/>
      <c r="PLB178" s="6"/>
      <c r="PLC178" s="6"/>
      <c r="PLD178" s="6"/>
      <c r="PLE178" s="6"/>
      <c r="PLF178" s="6"/>
      <c r="PLG178" s="6"/>
      <c r="PLH178" s="6"/>
      <c r="PLI178" s="6"/>
      <c r="PLJ178" s="6"/>
      <c r="PLK178" s="6"/>
      <c r="PLL178" s="6"/>
      <c r="PLM178" s="6"/>
      <c r="PLN178" s="6"/>
      <c r="PLO178" s="6"/>
      <c r="PLP178" s="6"/>
      <c r="PLQ178" s="6"/>
      <c r="PLR178" s="6"/>
      <c r="PLS178" s="6"/>
      <c r="PLT178" s="6"/>
      <c r="PLU178" s="6"/>
      <c r="PLV178" s="6"/>
      <c r="PLW178" s="6"/>
      <c r="PLX178" s="6"/>
      <c r="PLY178" s="6"/>
      <c r="PLZ178" s="6"/>
      <c r="PMA178" s="6"/>
      <c r="PMB178" s="6"/>
      <c r="PMC178" s="6"/>
      <c r="PMD178" s="6"/>
      <c r="PME178" s="6"/>
      <c r="PMF178" s="6"/>
      <c r="PMG178" s="6"/>
      <c r="PMH178" s="6"/>
      <c r="PMI178" s="6"/>
      <c r="PMJ178" s="6"/>
      <c r="PMK178" s="6"/>
      <c r="PML178" s="6"/>
      <c r="PMM178" s="6"/>
      <c r="PMN178" s="6"/>
      <c r="PMO178" s="6"/>
      <c r="PMP178" s="6"/>
      <c r="PMQ178" s="6"/>
      <c r="PMR178" s="6"/>
      <c r="PMS178" s="6"/>
      <c r="PMT178" s="6"/>
      <c r="PMU178" s="6"/>
      <c r="PMV178" s="6"/>
      <c r="PMW178" s="6"/>
      <c r="PMX178" s="6"/>
      <c r="PMY178" s="6"/>
      <c r="PMZ178" s="6"/>
      <c r="PNA178" s="6"/>
      <c r="PNB178" s="6"/>
      <c r="PNC178" s="6"/>
      <c r="PND178" s="6"/>
      <c r="PNE178" s="6"/>
      <c r="PNF178" s="6"/>
      <c r="PNG178" s="6"/>
      <c r="PNH178" s="6"/>
      <c r="PNI178" s="6"/>
      <c r="PNJ178" s="6"/>
      <c r="PNK178" s="6"/>
      <c r="PNL178" s="6"/>
      <c r="PNM178" s="6"/>
      <c r="PNN178" s="6"/>
      <c r="PNO178" s="6"/>
      <c r="PNP178" s="6"/>
      <c r="PNQ178" s="6"/>
      <c r="PNR178" s="6"/>
      <c r="PNS178" s="6"/>
      <c r="PNT178" s="6"/>
      <c r="PNU178" s="6"/>
      <c r="PNV178" s="6"/>
      <c r="PNW178" s="6"/>
      <c r="PNX178" s="6"/>
      <c r="PNY178" s="6"/>
      <c r="PNZ178" s="6"/>
      <c r="POA178" s="6"/>
      <c r="POB178" s="6"/>
      <c r="POC178" s="6"/>
      <c r="POD178" s="6"/>
      <c r="POE178" s="6"/>
      <c r="POF178" s="6"/>
      <c r="POG178" s="6"/>
      <c r="POH178" s="6"/>
      <c r="POI178" s="6"/>
      <c r="POJ178" s="6"/>
      <c r="POK178" s="6"/>
      <c r="POL178" s="6"/>
      <c r="POM178" s="6"/>
      <c r="PON178" s="6"/>
      <c r="POO178" s="6"/>
      <c r="POP178" s="6"/>
      <c r="POQ178" s="6"/>
      <c r="POR178" s="6"/>
      <c r="POS178" s="6"/>
      <c r="POT178" s="6"/>
      <c r="POU178" s="6"/>
      <c r="POV178" s="6"/>
      <c r="POW178" s="6"/>
      <c r="POX178" s="6"/>
      <c r="POY178" s="6"/>
      <c r="POZ178" s="6"/>
      <c r="PPA178" s="6"/>
      <c r="PPB178" s="6"/>
      <c r="PPC178" s="6"/>
      <c r="PPD178" s="6"/>
      <c r="PPE178" s="6"/>
      <c r="PPF178" s="6"/>
      <c r="PPG178" s="6"/>
      <c r="PPH178" s="6"/>
      <c r="PPI178" s="6"/>
      <c r="PPJ178" s="6"/>
      <c r="PPK178" s="6"/>
      <c r="PPL178" s="6"/>
      <c r="PPM178" s="6"/>
      <c r="PPN178" s="6"/>
      <c r="PPO178" s="6"/>
      <c r="PPP178" s="6"/>
      <c r="PPQ178" s="6"/>
      <c r="PPR178" s="6"/>
      <c r="PPS178" s="6"/>
      <c r="PPT178" s="6"/>
      <c r="PPU178" s="6"/>
      <c r="PPV178" s="6"/>
      <c r="PPW178" s="6"/>
      <c r="PPX178" s="6"/>
      <c r="PPY178" s="6"/>
      <c r="PPZ178" s="6"/>
      <c r="PQA178" s="6"/>
      <c r="PQB178" s="6"/>
      <c r="PQC178" s="6"/>
      <c r="PQD178" s="6"/>
      <c r="PQE178" s="6"/>
      <c r="PQF178" s="6"/>
      <c r="PQG178" s="6"/>
      <c r="PQH178" s="6"/>
      <c r="PQI178" s="6"/>
      <c r="PQJ178" s="6"/>
      <c r="PQK178" s="6"/>
      <c r="PQL178" s="6"/>
      <c r="PQM178" s="6"/>
      <c r="PQN178" s="6"/>
      <c r="PQO178" s="6"/>
      <c r="PQP178" s="6"/>
      <c r="PQQ178" s="6"/>
      <c r="PQR178" s="6"/>
      <c r="PQS178" s="6"/>
      <c r="PQT178" s="6"/>
      <c r="PQU178" s="6"/>
      <c r="PQV178" s="6"/>
      <c r="PQW178" s="6"/>
      <c r="PQX178" s="6"/>
      <c r="PQY178" s="6"/>
      <c r="PQZ178" s="6"/>
      <c r="PRA178" s="6"/>
      <c r="PRB178" s="6"/>
      <c r="PRC178" s="6"/>
      <c r="PRD178" s="6"/>
      <c r="PRE178" s="6"/>
      <c r="PRF178" s="6"/>
      <c r="PRG178" s="6"/>
      <c r="PRH178" s="6"/>
      <c r="PRI178" s="6"/>
      <c r="PRJ178" s="6"/>
      <c r="PRK178" s="6"/>
      <c r="PRL178" s="6"/>
      <c r="PRM178" s="6"/>
      <c r="PRN178" s="6"/>
      <c r="PRO178" s="6"/>
      <c r="PRP178" s="6"/>
      <c r="PRQ178" s="6"/>
      <c r="PRR178" s="6"/>
      <c r="PRS178" s="6"/>
      <c r="PRT178" s="6"/>
      <c r="PRU178" s="6"/>
      <c r="PRV178" s="6"/>
      <c r="PRW178" s="6"/>
      <c r="PRX178" s="6"/>
      <c r="PRY178" s="6"/>
      <c r="PRZ178" s="6"/>
      <c r="PSA178" s="6"/>
      <c r="PSB178" s="6"/>
      <c r="PSC178" s="6"/>
      <c r="PSD178" s="6"/>
      <c r="PSE178" s="6"/>
      <c r="PSF178" s="6"/>
      <c r="PSG178" s="6"/>
      <c r="PSH178" s="6"/>
      <c r="PSI178" s="6"/>
      <c r="PSJ178" s="6"/>
      <c r="PSK178" s="6"/>
      <c r="PSL178" s="6"/>
      <c r="PSM178" s="6"/>
      <c r="PSN178" s="6"/>
      <c r="PSO178" s="6"/>
      <c r="PSP178" s="6"/>
      <c r="PSQ178" s="6"/>
      <c r="PSR178" s="6"/>
      <c r="PSS178" s="6"/>
      <c r="PST178" s="6"/>
      <c r="PSU178" s="6"/>
      <c r="PSV178" s="6"/>
      <c r="PSW178" s="6"/>
      <c r="PSX178" s="6"/>
      <c r="PSY178" s="6"/>
      <c r="PSZ178" s="6"/>
      <c r="PTA178" s="6"/>
      <c r="PTB178" s="6"/>
      <c r="PTC178" s="6"/>
      <c r="PTD178" s="6"/>
      <c r="PTE178" s="6"/>
      <c r="PTF178" s="6"/>
      <c r="PTG178" s="6"/>
      <c r="PTH178" s="6"/>
      <c r="PTI178" s="6"/>
      <c r="PTJ178" s="6"/>
      <c r="PTK178" s="6"/>
      <c r="PTL178" s="6"/>
      <c r="PTM178" s="6"/>
      <c r="PTN178" s="6"/>
      <c r="PTO178" s="6"/>
      <c r="PTP178" s="6"/>
      <c r="PTQ178" s="6"/>
      <c r="PTR178" s="6"/>
      <c r="PTS178" s="6"/>
      <c r="PTT178" s="6"/>
      <c r="PTU178" s="6"/>
      <c r="PTV178" s="6"/>
      <c r="PTW178" s="6"/>
      <c r="PTX178" s="6"/>
      <c r="PTY178" s="6"/>
      <c r="PTZ178" s="6"/>
      <c r="PUA178" s="6"/>
      <c r="PUB178" s="6"/>
      <c r="PUC178" s="6"/>
      <c r="PUD178" s="6"/>
      <c r="PUE178" s="6"/>
      <c r="PUF178" s="6"/>
      <c r="PUG178" s="6"/>
      <c r="PUH178" s="6"/>
      <c r="PUI178" s="6"/>
      <c r="PUJ178" s="6"/>
      <c r="PUK178" s="6"/>
      <c r="PUL178" s="6"/>
      <c r="PUM178" s="6"/>
      <c r="PUN178" s="6"/>
      <c r="PUO178" s="6"/>
      <c r="PUP178" s="6"/>
      <c r="PUQ178" s="6"/>
      <c r="PUR178" s="6"/>
      <c r="PUS178" s="6"/>
      <c r="PUT178" s="6"/>
      <c r="PUU178" s="6"/>
      <c r="PUV178" s="6"/>
      <c r="PUW178" s="6"/>
      <c r="PUX178" s="6"/>
      <c r="PUY178" s="6"/>
      <c r="PUZ178" s="6"/>
      <c r="PVA178" s="6"/>
      <c r="PVB178" s="6"/>
      <c r="PVC178" s="6"/>
      <c r="PVD178" s="6"/>
      <c r="PVE178" s="6"/>
      <c r="PVF178" s="6"/>
      <c r="PVG178" s="6"/>
      <c r="PVH178" s="6"/>
      <c r="PVI178" s="6"/>
      <c r="PVJ178" s="6"/>
      <c r="PVK178" s="6"/>
      <c r="PVL178" s="6"/>
      <c r="PVM178" s="6"/>
      <c r="PVN178" s="6"/>
      <c r="PVO178" s="6"/>
      <c r="PVP178" s="6"/>
      <c r="PVQ178" s="6"/>
      <c r="PVR178" s="6"/>
      <c r="PVS178" s="6"/>
      <c r="PVT178" s="6"/>
      <c r="PVU178" s="6"/>
      <c r="PVV178" s="6"/>
      <c r="PVW178" s="6"/>
      <c r="PVX178" s="6"/>
      <c r="PVY178" s="6"/>
      <c r="PVZ178" s="6"/>
      <c r="PWA178" s="6"/>
      <c r="PWB178" s="6"/>
      <c r="PWC178" s="6"/>
      <c r="PWD178" s="6"/>
      <c r="PWE178" s="6"/>
      <c r="PWF178" s="6"/>
      <c r="PWG178" s="6"/>
      <c r="PWH178" s="6"/>
      <c r="PWI178" s="6"/>
      <c r="PWJ178" s="6"/>
      <c r="PWK178" s="6"/>
      <c r="PWL178" s="6"/>
      <c r="PWM178" s="6"/>
      <c r="PWN178" s="6"/>
      <c r="PWO178" s="6"/>
      <c r="PWP178" s="6"/>
      <c r="PWQ178" s="6"/>
      <c r="PWR178" s="6"/>
      <c r="PWS178" s="6"/>
      <c r="PWT178" s="6"/>
      <c r="PWU178" s="6"/>
      <c r="PWV178" s="6"/>
      <c r="PWW178" s="6"/>
      <c r="PWX178" s="6"/>
      <c r="PWY178" s="6"/>
      <c r="PWZ178" s="6"/>
      <c r="PXA178" s="6"/>
      <c r="PXB178" s="6"/>
      <c r="PXC178" s="6"/>
      <c r="PXD178" s="6"/>
      <c r="PXE178" s="6"/>
      <c r="PXF178" s="6"/>
      <c r="PXG178" s="6"/>
      <c r="PXH178" s="6"/>
      <c r="PXI178" s="6"/>
      <c r="PXJ178" s="6"/>
      <c r="PXK178" s="6"/>
      <c r="PXL178" s="6"/>
      <c r="PXM178" s="6"/>
      <c r="PXN178" s="6"/>
      <c r="PXO178" s="6"/>
      <c r="PXP178" s="6"/>
      <c r="PXQ178" s="6"/>
      <c r="PXR178" s="6"/>
      <c r="PXS178" s="6"/>
      <c r="PXT178" s="6"/>
      <c r="PXU178" s="6"/>
      <c r="PXV178" s="6"/>
      <c r="PXW178" s="6"/>
      <c r="PXX178" s="6"/>
      <c r="PXY178" s="6"/>
      <c r="PXZ178" s="6"/>
      <c r="PYA178" s="6"/>
      <c r="PYB178" s="6"/>
      <c r="PYC178" s="6"/>
      <c r="PYD178" s="6"/>
      <c r="PYE178" s="6"/>
      <c r="PYF178" s="6"/>
      <c r="PYG178" s="6"/>
      <c r="PYH178" s="6"/>
      <c r="PYI178" s="6"/>
      <c r="PYJ178" s="6"/>
      <c r="PYK178" s="6"/>
      <c r="PYL178" s="6"/>
      <c r="PYM178" s="6"/>
      <c r="PYN178" s="6"/>
      <c r="PYO178" s="6"/>
      <c r="PYP178" s="6"/>
      <c r="PYQ178" s="6"/>
      <c r="PYR178" s="6"/>
      <c r="PYS178" s="6"/>
      <c r="PYT178" s="6"/>
      <c r="PYU178" s="6"/>
      <c r="PYV178" s="6"/>
      <c r="PYW178" s="6"/>
      <c r="PYX178" s="6"/>
      <c r="PYY178" s="6"/>
      <c r="PYZ178" s="6"/>
      <c r="PZA178" s="6"/>
      <c r="PZB178" s="6"/>
      <c r="PZC178" s="6"/>
      <c r="PZD178" s="6"/>
      <c r="PZE178" s="6"/>
      <c r="PZF178" s="6"/>
      <c r="PZG178" s="6"/>
      <c r="PZH178" s="6"/>
      <c r="PZI178" s="6"/>
      <c r="PZJ178" s="6"/>
      <c r="PZK178" s="6"/>
      <c r="PZL178" s="6"/>
      <c r="PZM178" s="6"/>
      <c r="PZN178" s="6"/>
      <c r="PZO178" s="6"/>
      <c r="PZP178" s="6"/>
      <c r="PZQ178" s="6"/>
      <c r="PZR178" s="6"/>
      <c r="PZS178" s="6"/>
      <c r="PZT178" s="6"/>
      <c r="PZU178" s="6"/>
      <c r="PZV178" s="6"/>
      <c r="PZW178" s="6"/>
      <c r="PZX178" s="6"/>
      <c r="PZY178" s="6"/>
      <c r="PZZ178" s="6"/>
      <c r="QAA178" s="6"/>
      <c r="QAB178" s="6"/>
      <c r="QAC178" s="6"/>
      <c r="QAD178" s="6"/>
      <c r="QAE178" s="6"/>
      <c r="QAF178" s="6"/>
      <c r="QAG178" s="6"/>
      <c r="QAH178" s="6"/>
      <c r="QAI178" s="6"/>
      <c r="QAJ178" s="6"/>
      <c r="QAK178" s="6"/>
      <c r="QAL178" s="6"/>
      <c r="QAM178" s="6"/>
      <c r="QAN178" s="6"/>
      <c r="QAO178" s="6"/>
      <c r="QAP178" s="6"/>
      <c r="QAQ178" s="6"/>
      <c r="QAR178" s="6"/>
      <c r="QAS178" s="6"/>
      <c r="QAT178" s="6"/>
      <c r="QAU178" s="6"/>
      <c r="QAV178" s="6"/>
      <c r="QAW178" s="6"/>
      <c r="QAX178" s="6"/>
      <c r="QAY178" s="6"/>
      <c r="QAZ178" s="6"/>
      <c r="QBA178" s="6"/>
      <c r="QBB178" s="6"/>
      <c r="QBC178" s="6"/>
      <c r="QBD178" s="6"/>
      <c r="QBE178" s="6"/>
      <c r="QBF178" s="6"/>
      <c r="QBG178" s="6"/>
      <c r="QBH178" s="6"/>
      <c r="QBI178" s="6"/>
      <c r="QBJ178" s="6"/>
      <c r="QBK178" s="6"/>
      <c r="QBL178" s="6"/>
      <c r="QBM178" s="6"/>
      <c r="QBN178" s="6"/>
      <c r="QBO178" s="6"/>
      <c r="QBP178" s="6"/>
      <c r="QBQ178" s="6"/>
      <c r="QBR178" s="6"/>
      <c r="QBS178" s="6"/>
      <c r="QBT178" s="6"/>
      <c r="QBU178" s="6"/>
      <c r="QBV178" s="6"/>
      <c r="QBW178" s="6"/>
      <c r="QBX178" s="6"/>
      <c r="QBY178" s="6"/>
      <c r="QBZ178" s="6"/>
      <c r="QCA178" s="6"/>
      <c r="QCB178" s="6"/>
      <c r="QCC178" s="6"/>
      <c r="QCD178" s="6"/>
      <c r="QCE178" s="6"/>
      <c r="QCF178" s="6"/>
      <c r="QCG178" s="6"/>
      <c r="QCH178" s="6"/>
      <c r="QCI178" s="6"/>
      <c r="QCJ178" s="6"/>
      <c r="QCK178" s="6"/>
      <c r="QCL178" s="6"/>
      <c r="QCM178" s="6"/>
      <c r="QCN178" s="6"/>
      <c r="QCO178" s="6"/>
      <c r="QCP178" s="6"/>
      <c r="QCQ178" s="6"/>
      <c r="QCR178" s="6"/>
      <c r="QCS178" s="6"/>
      <c r="QCT178" s="6"/>
      <c r="QCU178" s="6"/>
      <c r="QCV178" s="6"/>
      <c r="QCW178" s="6"/>
      <c r="QCX178" s="6"/>
      <c r="QCY178" s="6"/>
      <c r="QCZ178" s="6"/>
      <c r="QDA178" s="6"/>
      <c r="QDB178" s="6"/>
      <c r="QDC178" s="6"/>
      <c r="QDD178" s="6"/>
      <c r="QDE178" s="6"/>
      <c r="QDF178" s="6"/>
      <c r="QDG178" s="6"/>
      <c r="QDH178" s="6"/>
      <c r="QDI178" s="6"/>
      <c r="QDJ178" s="6"/>
      <c r="QDK178" s="6"/>
      <c r="QDL178" s="6"/>
      <c r="QDM178" s="6"/>
      <c r="QDN178" s="6"/>
      <c r="QDO178" s="6"/>
      <c r="QDP178" s="6"/>
      <c r="QDQ178" s="6"/>
      <c r="QDR178" s="6"/>
      <c r="QDS178" s="6"/>
      <c r="QDT178" s="6"/>
      <c r="QDU178" s="6"/>
      <c r="QDV178" s="6"/>
      <c r="QDW178" s="6"/>
      <c r="QDX178" s="6"/>
      <c r="QDY178" s="6"/>
      <c r="QDZ178" s="6"/>
      <c r="QEA178" s="6"/>
      <c r="QEB178" s="6"/>
      <c r="QEC178" s="6"/>
      <c r="QED178" s="6"/>
      <c r="QEE178" s="6"/>
      <c r="QEF178" s="6"/>
      <c r="QEG178" s="6"/>
      <c r="QEH178" s="6"/>
      <c r="QEI178" s="6"/>
      <c r="QEJ178" s="6"/>
      <c r="QEK178" s="6"/>
      <c r="QEL178" s="6"/>
      <c r="QEM178" s="6"/>
      <c r="QEN178" s="6"/>
      <c r="QEO178" s="6"/>
      <c r="QEP178" s="6"/>
      <c r="QEQ178" s="6"/>
      <c r="QER178" s="6"/>
      <c r="QES178" s="6"/>
      <c r="QET178" s="6"/>
      <c r="QEU178" s="6"/>
      <c r="QEV178" s="6"/>
      <c r="QEW178" s="6"/>
      <c r="QEX178" s="6"/>
      <c r="QEY178" s="6"/>
      <c r="QEZ178" s="6"/>
      <c r="QFA178" s="6"/>
      <c r="QFB178" s="6"/>
      <c r="QFC178" s="6"/>
      <c r="QFD178" s="6"/>
      <c r="QFE178" s="6"/>
      <c r="QFF178" s="6"/>
      <c r="QFG178" s="6"/>
      <c r="QFH178" s="6"/>
      <c r="QFI178" s="6"/>
      <c r="QFJ178" s="6"/>
      <c r="QFK178" s="6"/>
      <c r="QFL178" s="6"/>
      <c r="QFM178" s="6"/>
      <c r="QFN178" s="6"/>
      <c r="QFO178" s="6"/>
      <c r="QFP178" s="6"/>
      <c r="QFQ178" s="6"/>
      <c r="QFR178" s="6"/>
      <c r="QFS178" s="6"/>
      <c r="QFT178" s="6"/>
      <c r="QFU178" s="6"/>
      <c r="QFV178" s="6"/>
      <c r="QFW178" s="6"/>
      <c r="QFX178" s="6"/>
      <c r="QFY178" s="6"/>
      <c r="QFZ178" s="6"/>
      <c r="QGA178" s="6"/>
      <c r="QGB178" s="6"/>
      <c r="QGC178" s="6"/>
      <c r="QGD178" s="6"/>
      <c r="QGE178" s="6"/>
      <c r="QGF178" s="6"/>
      <c r="QGG178" s="6"/>
      <c r="QGH178" s="6"/>
      <c r="QGI178" s="6"/>
      <c r="QGJ178" s="6"/>
      <c r="QGK178" s="6"/>
      <c r="QGL178" s="6"/>
      <c r="QGM178" s="6"/>
      <c r="QGN178" s="6"/>
      <c r="QGO178" s="6"/>
      <c r="QGP178" s="6"/>
      <c r="QGQ178" s="6"/>
      <c r="QGR178" s="6"/>
      <c r="QGS178" s="6"/>
      <c r="QGT178" s="6"/>
      <c r="QGU178" s="6"/>
      <c r="QGV178" s="6"/>
      <c r="QGW178" s="6"/>
      <c r="QGX178" s="6"/>
      <c r="QGY178" s="6"/>
      <c r="QGZ178" s="6"/>
      <c r="QHA178" s="6"/>
      <c r="QHB178" s="6"/>
      <c r="QHC178" s="6"/>
      <c r="QHD178" s="6"/>
      <c r="QHE178" s="6"/>
      <c r="QHF178" s="6"/>
      <c r="QHG178" s="6"/>
      <c r="QHH178" s="6"/>
      <c r="QHI178" s="6"/>
      <c r="QHJ178" s="6"/>
      <c r="QHK178" s="6"/>
      <c r="QHL178" s="6"/>
      <c r="QHM178" s="6"/>
      <c r="QHN178" s="6"/>
      <c r="QHO178" s="6"/>
      <c r="QHP178" s="6"/>
      <c r="QHQ178" s="6"/>
      <c r="QHR178" s="6"/>
      <c r="QHS178" s="6"/>
      <c r="QHT178" s="6"/>
      <c r="QHU178" s="6"/>
      <c r="QHV178" s="6"/>
      <c r="QHW178" s="6"/>
      <c r="QHX178" s="6"/>
      <c r="QHY178" s="6"/>
      <c r="QHZ178" s="6"/>
      <c r="QIA178" s="6"/>
      <c r="QIB178" s="6"/>
      <c r="QIC178" s="6"/>
      <c r="QID178" s="6"/>
      <c r="QIE178" s="6"/>
      <c r="QIF178" s="6"/>
      <c r="QIG178" s="6"/>
      <c r="QIH178" s="6"/>
      <c r="QII178" s="6"/>
      <c r="QIJ178" s="6"/>
      <c r="QIK178" s="6"/>
      <c r="QIL178" s="6"/>
      <c r="QIM178" s="6"/>
      <c r="QIN178" s="6"/>
      <c r="QIO178" s="6"/>
      <c r="QIP178" s="6"/>
      <c r="QIQ178" s="6"/>
      <c r="QIR178" s="6"/>
      <c r="QIS178" s="6"/>
      <c r="QIT178" s="6"/>
      <c r="QIU178" s="6"/>
      <c r="QIV178" s="6"/>
      <c r="QIW178" s="6"/>
      <c r="QIX178" s="6"/>
      <c r="QIY178" s="6"/>
      <c r="QIZ178" s="6"/>
      <c r="QJA178" s="6"/>
      <c r="QJB178" s="6"/>
      <c r="QJC178" s="6"/>
      <c r="QJD178" s="6"/>
      <c r="QJE178" s="6"/>
      <c r="QJF178" s="6"/>
      <c r="QJG178" s="6"/>
      <c r="QJH178" s="6"/>
      <c r="QJI178" s="6"/>
      <c r="QJJ178" s="6"/>
      <c r="QJK178" s="6"/>
      <c r="QJL178" s="6"/>
      <c r="QJM178" s="6"/>
      <c r="QJN178" s="6"/>
      <c r="QJO178" s="6"/>
      <c r="QJP178" s="6"/>
      <c r="QJQ178" s="6"/>
      <c r="QJR178" s="6"/>
      <c r="QJS178" s="6"/>
      <c r="QJT178" s="6"/>
      <c r="QJU178" s="6"/>
      <c r="QJV178" s="6"/>
      <c r="QJW178" s="6"/>
      <c r="QJX178" s="6"/>
      <c r="QJY178" s="6"/>
      <c r="QJZ178" s="6"/>
      <c r="QKA178" s="6"/>
      <c r="QKB178" s="6"/>
      <c r="QKC178" s="6"/>
      <c r="QKD178" s="6"/>
      <c r="QKE178" s="6"/>
      <c r="QKF178" s="6"/>
      <c r="QKG178" s="6"/>
      <c r="QKH178" s="6"/>
      <c r="QKI178" s="6"/>
      <c r="QKJ178" s="6"/>
      <c r="QKK178" s="6"/>
      <c r="QKL178" s="6"/>
      <c r="QKM178" s="6"/>
      <c r="QKN178" s="6"/>
      <c r="QKO178" s="6"/>
      <c r="QKP178" s="6"/>
      <c r="QKQ178" s="6"/>
      <c r="QKR178" s="6"/>
      <c r="QKS178" s="6"/>
      <c r="QKT178" s="6"/>
      <c r="QKU178" s="6"/>
      <c r="QKV178" s="6"/>
      <c r="QKW178" s="6"/>
      <c r="QKX178" s="6"/>
      <c r="QKY178" s="6"/>
      <c r="QKZ178" s="6"/>
      <c r="QLA178" s="6"/>
      <c r="QLB178" s="6"/>
      <c r="QLC178" s="6"/>
      <c r="QLD178" s="6"/>
      <c r="QLE178" s="6"/>
      <c r="QLF178" s="6"/>
      <c r="QLG178" s="6"/>
      <c r="QLH178" s="6"/>
      <c r="QLI178" s="6"/>
      <c r="QLJ178" s="6"/>
      <c r="QLK178" s="6"/>
      <c r="QLL178" s="6"/>
      <c r="QLM178" s="6"/>
      <c r="QLN178" s="6"/>
      <c r="QLO178" s="6"/>
      <c r="QLP178" s="6"/>
      <c r="QLQ178" s="6"/>
      <c r="QLR178" s="6"/>
      <c r="QLS178" s="6"/>
      <c r="QLT178" s="6"/>
      <c r="QLU178" s="6"/>
      <c r="QLV178" s="6"/>
      <c r="QLW178" s="6"/>
      <c r="QLX178" s="6"/>
      <c r="QLY178" s="6"/>
      <c r="QLZ178" s="6"/>
      <c r="QMA178" s="6"/>
      <c r="QMB178" s="6"/>
      <c r="QMC178" s="6"/>
      <c r="QMD178" s="6"/>
      <c r="QME178" s="6"/>
      <c r="QMF178" s="6"/>
      <c r="QMG178" s="6"/>
      <c r="QMH178" s="6"/>
      <c r="QMI178" s="6"/>
      <c r="QMJ178" s="6"/>
      <c r="QMK178" s="6"/>
      <c r="QML178" s="6"/>
      <c r="QMM178" s="6"/>
      <c r="QMN178" s="6"/>
      <c r="QMO178" s="6"/>
      <c r="QMP178" s="6"/>
      <c r="QMQ178" s="6"/>
      <c r="QMR178" s="6"/>
      <c r="QMS178" s="6"/>
      <c r="QMT178" s="6"/>
      <c r="QMU178" s="6"/>
      <c r="QMV178" s="6"/>
      <c r="QMW178" s="6"/>
      <c r="QMX178" s="6"/>
      <c r="QMY178" s="6"/>
      <c r="QMZ178" s="6"/>
      <c r="QNA178" s="6"/>
      <c r="QNB178" s="6"/>
      <c r="QNC178" s="6"/>
      <c r="QND178" s="6"/>
      <c r="QNE178" s="6"/>
      <c r="QNF178" s="6"/>
      <c r="QNG178" s="6"/>
      <c r="QNH178" s="6"/>
      <c r="QNI178" s="6"/>
      <c r="QNJ178" s="6"/>
      <c r="QNK178" s="6"/>
      <c r="QNL178" s="6"/>
      <c r="QNM178" s="6"/>
      <c r="QNN178" s="6"/>
      <c r="QNO178" s="6"/>
      <c r="QNP178" s="6"/>
      <c r="QNQ178" s="6"/>
      <c r="QNR178" s="6"/>
      <c r="QNS178" s="6"/>
      <c r="QNT178" s="6"/>
      <c r="QNU178" s="6"/>
      <c r="QNV178" s="6"/>
      <c r="QNW178" s="6"/>
      <c r="QNX178" s="6"/>
      <c r="QNY178" s="6"/>
      <c r="QNZ178" s="6"/>
      <c r="QOA178" s="6"/>
      <c r="QOB178" s="6"/>
      <c r="QOC178" s="6"/>
      <c r="QOD178" s="6"/>
      <c r="QOE178" s="6"/>
      <c r="QOF178" s="6"/>
      <c r="QOG178" s="6"/>
      <c r="QOH178" s="6"/>
      <c r="QOI178" s="6"/>
      <c r="QOJ178" s="6"/>
      <c r="QOK178" s="6"/>
      <c r="QOL178" s="6"/>
      <c r="QOM178" s="6"/>
      <c r="QON178" s="6"/>
      <c r="QOO178" s="6"/>
      <c r="QOP178" s="6"/>
      <c r="QOQ178" s="6"/>
      <c r="QOR178" s="6"/>
      <c r="QOS178" s="6"/>
      <c r="QOT178" s="6"/>
      <c r="QOU178" s="6"/>
      <c r="QOV178" s="6"/>
      <c r="QOW178" s="6"/>
      <c r="QOX178" s="6"/>
      <c r="QOY178" s="6"/>
      <c r="QOZ178" s="6"/>
      <c r="QPA178" s="6"/>
      <c r="QPB178" s="6"/>
      <c r="QPC178" s="6"/>
      <c r="QPD178" s="6"/>
      <c r="QPE178" s="6"/>
      <c r="QPF178" s="6"/>
      <c r="QPG178" s="6"/>
      <c r="QPH178" s="6"/>
      <c r="QPI178" s="6"/>
      <c r="QPJ178" s="6"/>
      <c r="QPK178" s="6"/>
      <c r="QPL178" s="6"/>
      <c r="QPM178" s="6"/>
      <c r="QPN178" s="6"/>
      <c r="QPO178" s="6"/>
      <c r="QPP178" s="6"/>
      <c r="QPQ178" s="6"/>
      <c r="QPR178" s="6"/>
      <c r="QPS178" s="6"/>
      <c r="QPT178" s="6"/>
      <c r="QPU178" s="6"/>
      <c r="QPV178" s="6"/>
      <c r="QPW178" s="6"/>
      <c r="QPX178" s="6"/>
      <c r="QPY178" s="6"/>
      <c r="QPZ178" s="6"/>
      <c r="QQA178" s="6"/>
      <c r="QQB178" s="6"/>
      <c r="QQC178" s="6"/>
      <c r="QQD178" s="6"/>
      <c r="QQE178" s="6"/>
      <c r="QQF178" s="6"/>
      <c r="QQG178" s="6"/>
      <c r="QQH178" s="6"/>
      <c r="QQI178" s="6"/>
      <c r="QQJ178" s="6"/>
      <c r="QQK178" s="6"/>
      <c r="QQL178" s="6"/>
      <c r="QQM178" s="6"/>
      <c r="QQN178" s="6"/>
      <c r="QQO178" s="6"/>
      <c r="QQP178" s="6"/>
      <c r="QQQ178" s="6"/>
      <c r="QQR178" s="6"/>
      <c r="QQS178" s="6"/>
      <c r="QQT178" s="6"/>
      <c r="QQU178" s="6"/>
      <c r="QQV178" s="6"/>
      <c r="QQW178" s="6"/>
      <c r="QQX178" s="6"/>
      <c r="QQY178" s="6"/>
      <c r="QQZ178" s="6"/>
      <c r="QRA178" s="6"/>
      <c r="QRB178" s="6"/>
      <c r="QRC178" s="6"/>
      <c r="QRD178" s="6"/>
      <c r="QRE178" s="6"/>
      <c r="QRF178" s="6"/>
      <c r="QRG178" s="6"/>
      <c r="QRH178" s="6"/>
      <c r="QRI178" s="6"/>
      <c r="QRJ178" s="6"/>
      <c r="QRK178" s="6"/>
      <c r="QRL178" s="6"/>
      <c r="QRM178" s="6"/>
      <c r="QRN178" s="6"/>
      <c r="QRO178" s="6"/>
      <c r="QRP178" s="6"/>
      <c r="QRQ178" s="6"/>
      <c r="QRR178" s="6"/>
      <c r="QRS178" s="6"/>
      <c r="QRT178" s="6"/>
      <c r="QRU178" s="6"/>
      <c r="QRV178" s="6"/>
      <c r="QRW178" s="6"/>
      <c r="QRX178" s="6"/>
      <c r="QRY178" s="6"/>
      <c r="QRZ178" s="6"/>
      <c r="QSA178" s="6"/>
      <c r="QSB178" s="6"/>
      <c r="QSC178" s="6"/>
      <c r="QSD178" s="6"/>
      <c r="QSE178" s="6"/>
      <c r="QSF178" s="6"/>
      <c r="QSG178" s="6"/>
      <c r="QSH178" s="6"/>
      <c r="QSI178" s="6"/>
      <c r="QSJ178" s="6"/>
      <c r="QSK178" s="6"/>
      <c r="QSL178" s="6"/>
      <c r="QSM178" s="6"/>
      <c r="QSN178" s="6"/>
      <c r="QSO178" s="6"/>
      <c r="QSP178" s="6"/>
      <c r="QSQ178" s="6"/>
      <c r="QSR178" s="6"/>
      <c r="QSS178" s="6"/>
      <c r="QST178" s="6"/>
      <c r="QSU178" s="6"/>
      <c r="QSV178" s="6"/>
      <c r="QSW178" s="6"/>
      <c r="QSX178" s="6"/>
      <c r="QSY178" s="6"/>
      <c r="QSZ178" s="6"/>
      <c r="QTA178" s="6"/>
      <c r="QTB178" s="6"/>
      <c r="QTC178" s="6"/>
      <c r="QTD178" s="6"/>
      <c r="QTE178" s="6"/>
      <c r="QTF178" s="6"/>
      <c r="QTG178" s="6"/>
      <c r="QTH178" s="6"/>
      <c r="QTI178" s="6"/>
      <c r="QTJ178" s="6"/>
      <c r="QTK178" s="6"/>
      <c r="QTL178" s="6"/>
      <c r="QTM178" s="6"/>
      <c r="QTN178" s="6"/>
      <c r="QTO178" s="6"/>
      <c r="QTP178" s="6"/>
      <c r="QTQ178" s="6"/>
      <c r="QTR178" s="6"/>
      <c r="QTS178" s="6"/>
      <c r="QTT178" s="6"/>
      <c r="QTU178" s="6"/>
      <c r="QTV178" s="6"/>
      <c r="QTW178" s="6"/>
      <c r="QTX178" s="6"/>
      <c r="QTY178" s="6"/>
      <c r="QTZ178" s="6"/>
      <c r="QUA178" s="6"/>
      <c r="QUB178" s="6"/>
      <c r="QUC178" s="6"/>
      <c r="QUD178" s="6"/>
      <c r="QUE178" s="6"/>
      <c r="QUF178" s="6"/>
      <c r="QUG178" s="6"/>
      <c r="QUH178" s="6"/>
      <c r="QUI178" s="6"/>
      <c r="QUJ178" s="6"/>
      <c r="QUK178" s="6"/>
      <c r="QUL178" s="6"/>
      <c r="QUM178" s="6"/>
      <c r="QUN178" s="6"/>
      <c r="QUO178" s="6"/>
      <c r="QUP178" s="6"/>
      <c r="QUQ178" s="6"/>
      <c r="QUR178" s="6"/>
      <c r="QUS178" s="6"/>
      <c r="QUT178" s="6"/>
      <c r="QUU178" s="6"/>
      <c r="QUV178" s="6"/>
      <c r="QUW178" s="6"/>
      <c r="QUX178" s="6"/>
      <c r="QUY178" s="6"/>
      <c r="QUZ178" s="6"/>
      <c r="QVA178" s="6"/>
      <c r="QVB178" s="6"/>
      <c r="QVC178" s="6"/>
      <c r="QVD178" s="6"/>
      <c r="QVE178" s="6"/>
      <c r="QVF178" s="6"/>
      <c r="QVG178" s="6"/>
      <c r="QVH178" s="6"/>
      <c r="QVI178" s="6"/>
      <c r="QVJ178" s="6"/>
      <c r="QVK178" s="6"/>
      <c r="QVL178" s="6"/>
      <c r="QVM178" s="6"/>
      <c r="QVN178" s="6"/>
      <c r="QVO178" s="6"/>
      <c r="QVP178" s="6"/>
      <c r="QVQ178" s="6"/>
      <c r="QVR178" s="6"/>
      <c r="QVS178" s="6"/>
      <c r="QVT178" s="6"/>
      <c r="QVU178" s="6"/>
      <c r="QVV178" s="6"/>
      <c r="QVW178" s="6"/>
      <c r="QVX178" s="6"/>
      <c r="QVY178" s="6"/>
      <c r="QVZ178" s="6"/>
      <c r="QWA178" s="6"/>
      <c r="QWB178" s="6"/>
      <c r="QWC178" s="6"/>
      <c r="QWD178" s="6"/>
      <c r="QWE178" s="6"/>
      <c r="QWF178" s="6"/>
      <c r="QWG178" s="6"/>
      <c r="QWH178" s="6"/>
      <c r="QWI178" s="6"/>
      <c r="QWJ178" s="6"/>
      <c r="QWK178" s="6"/>
      <c r="QWL178" s="6"/>
      <c r="QWM178" s="6"/>
      <c r="QWN178" s="6"/>
      <c r="QWO178" s="6"/>
      <c r="QWP178" s="6"/>
      <c r="QWQ178" s="6"/>
      <c r="QWR178" s="6"/>
      <c r="QWS178" s="6"/>
      <c r="QWT178" s="6"/>
      <c r="QWU178" s="6"/>
      <c r="QWV178" s="6"/>
      <c r="QWW178" s="6"/>
      <c r="QWX178" s="6"/>
      <c r="QWY178" s="6"/>
      <c r="QWZ178" s="6"/>
      <c r="QXA178" s="6"/>
      <c r="QXB178" s="6"/>
      <c r="QXC178" s="6"/>
      <c r="QXD178" s="6"/>
      <c r="QXE178" s="6"/>
      <c r="QXF178" s="6"/>
      <c r="QXG178" s="6"/>
      <c r="QXH178" s="6"/>
      <c r="QXI178" s="6"/>
      <c r="QXJ178" s="6"/>
      <c r="QXK178" s="6"/>
      <c r="QXL178" s="6"/>
      <c r="QXM178" s="6"/>
      <c r="QXN178" s="6"/>
      <c r="QXO178" s="6"/>
      <c r="QXP178" s="6"/>
      <c r="QXQ178" s="6"/>
      <c r="QXR178" s="6"/>
      <c r="QXS178" s="6"/>
      <c r="QXT178" s="6"/>
      <c r="QXU178" s="6"/>
      <c r="QXV178" s="6"/>
      <c r="QXW178" s="6"/>
      <c r="QXX178" s="6"/>
      <c r="QXY178" s="6"/>
      <c r="QXZ178" s="6"/>
      <c r="QYA178" s="6"/>
      <c r="QYB178" s="6"/>
      <c r="QYC178" s="6"/>
      <c r="QYD178" s="6"/>
      <c r="QYE178" s="6"/>
      <c r="QYF178" s="6"/>
      <c r="QYG178" s="6"/>
      <c r="QYH178" s="6"/>
      <c r="QYI178" s="6"/>
      <c r="QYJ178" s="6"/>
      <c r="QYK178" s="6"/>
      <c r="QYL178" s="6"/>
      <c r="QYM178" s="6"/>
      <c r="QYN178" s="6"/>
      <c r="QYO178" s="6"/>
      <c r="QYP178" s="6"/>
      <c r="QYQ178" s="6"/>
      <c r="QYR178" s="6"/>
      <c r="QYS178" s="6"/>
      <c r="QYT178" s="6"/>
      <c r="QYU178" s="6"/>
      <c r="QYV178" s="6"/>
      <c r="QYW178" s="6"/>
      <c r="QYX178" s="6"/>
      <c r="QYY178" s="6"/>
      <c r="QYZ178" s="6"/>
      <c r="QZA178" s="6"/>
      <c r="QZB178" s="6"/>
      <c r="QZC178" s="6"/>
      <c r="QZD178" s="6"/>
      <c r="QZE178" s="6"/>
      <c r="QZF178" s="6"/>
      <c r="QZG178" s="6"/>
      <c r="QZH178" s="6"/>
      <c r="QZI178" s="6"/>
      <c r="QZJ178" s="6"/>
      <c r="QZK178" s="6"/>
      <c r="QZL178" s="6"/>
      <c r="QZM178" s="6"/>
      <c r="QZN178" s="6"/>
      <c r="QZO178" s="6"/>
      <c r="QZP178" s="6"/>
      <c r="QZQ178" s="6"/>
      <c r="QZR178" s="6"/>
      <c r="QZS178" s="6"/>
      <c r="QZT178" s="6"/>
      <c r="QZU178" s="6"/>
      <c r="QZV178" s="6"/>
      <c r="QZW178" s="6"/>
      <c r="QZX178" s="6"/>
      <c r="QZY178" s="6"/>
      <c r="QZZ178" s="6"/>
      <c r="RAA178" s="6"/>
      <c r="RAB178" s="6"/>
      <c r="RAC178" s="6"/>
      <c r="RAD178" s="6"/>
      <c r="RAE178" s="6"/>
      <c r="RAF178" s="6"/>
      <c r="RAG178" s="6"/>
      <c r="RAH178" s="6"/>
      <c r="RAI178" s="6"/>
      <c r="RAJ178" s="6"/>
      <c r="RAK178" s="6"/>
      <c r="RAL178" s="6"/>
      <c r="RAM178" s="6"/>
      <c r="RAN178" s="6"/>
      <c r="RAO178" s="6"/>
      <c r="RAP178" s="6"/>
      <c r="RAQ178" s="6"/>
      <c r="RAR178" s="6"/>
      <c r="RAS178" s="6"/>
      <c r="RAT178" s="6"/>
      <c r="RAU178" s="6"/>
      <c r="RAV178" s="6"/>
      <c r="RAW178" s="6"/>
      <c r="RAX178" s="6"/>
      <c r="RAY178" s="6"/>
      <c r="RAZ178" s="6"/>
      <c r="RBA178" s="6"/>
      <c r="RBB178" s="6"/>
      <c r="RBC178" s="6"/>
      <c r="RBD178" s="6"/>
      <c r="RBE178" s="6"/>
      <c r="RBF178" s="6"/>
      <c r="RBG178" s="6"/>
      <c r="RBH178" s="6"/>
      <c r="RBI178" s="6"/>
      <c r="RBJ178" s="6"/>
      <c r="RBK178" s="6"/>
      <c r="RBL178" s="6"/>
      <c r="RBM178" s="6"/>
      <c r="RBN178" s="6"/>
      <c r="RBO178" s="6"/>
      <c r="RBP178" s="6"/>
      <c r="RBQ178" s="6"/>
      <c r="RBR178" s="6"/>
      <c r="RBS178" s="6"/>
      <c r="RBT178" s="6"/>
      <c r="RBU178" s="6"/>
      <c r="RBV178" s="6"/>
      <c r="RBW178" s="6"/>
      <c r="RBX178" s="6"/>
      <c r="RBY178" s="6"/>
      <c r="RBZ178" s="6"/>
      <c r="RCA178" s="6"/>
      <c r="RCB178" s="6"/>
      <c r="RCC178" s="6"/>
      <c r="RCD178" s="6"/>
      <c r="RCE178" s="6"/>
      <c r="RCF178" s="6"/>
      <c r="RCG178" s="6"/>
      <c r="RCH178" s="6"/>
      <c r="RCI178" s="6"/>
      <c r="RCJ178" s="6"/>
      <c r="RCK178" s="6"/>
      <c r="RCL178" s="6"/>
      <c r="RCM178" s="6"/>
      <c r="RCN178" s="6"/>
      <c r="RCO178" s="6"/>
      <c r="RCP178" s="6"/>
      <c r="RCQ178" s="6"/>
      <c r="RCR178" s="6"/>
      <c r="RCS178" s="6"/>
      <c r="RCT178" s="6"/>
      <c r="RCU178" s="6"/>
      <c r="RCV178" s="6"/>
      <c r="RCW178" s="6"/>
      <c r="RCX178" s="6"/>
      <c r="RCY178" s="6"/>
      <c r="RCZ178" s="6"/>
      <c r="RDA178" s="6"/>
      <c r="RDB178" s="6"/>
      <c r="RDC178" s="6"/>
      <c r="RDD178" s="6"/>
      <c r="RDE178" s="6"/>
      <c r="RDF178" s="6"/>
      <c r="RDG178" s="6"/>
      <c r="RDH178" s="6"/>
      <c r="RDI178" s="6"/>
      <c r="RDJ178" s="6"/>
      <c r="RDK178" s="6"/>
      <c r="RDL178" s="6"/>
      <c r="RDM178" s="6"/>
      <c r="RDN178" s="6"/>
      <c r="RDO178" s="6"/>
      <c r="RDP178" s="6"/>
      <c r="RDQ178" s="6"/>
      <c r="RDR178" s="6"/>
      <c r="RDS178" s="6"/>
      <c r="RDT178" s="6"/>
      <c r="RDU178" s="6"/>
      <c r="RDV178" s="6"/>
      <c r="RDW178" s="6"/>
      <c r="RDX178" s="6"/>
      <c r="RDY178" s="6"/>
      <c r="RDZ178" s="6"/>
      <c r="REA178" s="6"/>
      <c r="REB178" s="6"/>
      <c r="REC178" s="6"/>
      <c r="RED178" s="6"/>
      <c r="REE178" s="6"/>
      <c r="REF178" s="6"/>
      <c r="REG178" s="6"/>
      <c r="REH178" s="6"/>
      <c r="REI178" s="6"/>
      <c r="REJ178" s="6"/>
      <c r="REK178" s="6"/>
      <c r="REL178" s="6"/>
      <c r="REM178" s="6"/>
      <c r="REN178" s="6"/>
      <c r="REO178" s="6"/>
      <c r="REP178" s="6"/>
      <c r="REQ178" s="6"/>
      <c r="RER178" s="6"/>
      <c r="RES178" s="6"/>
      <c r="RET178" s="6"/>
      <c r="REU178" s="6"/>
      <c r="REV178" s="6"/>
      <c r="REW178" s="6"/>
      <c r="REX178" s="6"/>
      <c r="REY178" s="6"/>
      <c r="REZ178" s="6"/>
      <c r="RFA178" s="6"/>
      <c r="RFB178" s="6"/>
      <c r="RFC178" s="6"/>
      <c r="RFD178" s="6"/>
      <c r="RFE178" s="6"/>
      <c r="RFF178" s="6"/>
      <c r="RFG178" s="6"/>
      <c r="RFH178" s="6"/>
      <c r="RFI178" s="6"/>
      <c r="RFJ178" s="6"/>
      <c r="RFK178" s="6"/>
      <c r="RFL178" s="6"/>
      <c r="RFM178" s="6"/>
      <c r="RFN178" s="6"/>
      <c r="RFO178" s="6"/>
      <c r="RFP178" s="6"/>
      <c r="RFQ178" s="6"/>
      <c r="RFR178" s="6"/>
      <c r="RFS178" s="6"/>
      <c r="RFT178" s="6"/>
      <c r="RFU178" s="6"/>
      <c r="RFV178" s="6"/>
      <c r="RFW178" s="6"/>
      <c r="RFX178" s="6"/>
      <c r="RFY178" s="6"/>
      <c r="RFZ178" s="6"/>
      <c r="RGA178" s="6"/>
      <c r="RGB178" s="6"/>
      <c r="RGC178" s="6"/>
      <c r="RGD178" s="6"/>
      <c r="RGE178" s="6"/>
      <c r="RGF178" s="6"/>
      <c r="RGG178" s="6"/>
      <c r="RGH178" s="6"/>
      <c r="RGI178" s="6"/>
      <c r="RGJ178" s="6"/>
      <c r="RGK178" s="6"/>
      <c r="RGL178" s="6"/>
      <c r="RGM178" s="6"/>
      <c r="RGN178" s="6"/>
      <c r="RGO178" s="6"/>
      <c r="RGP178" s="6"/>
      <c r="RGQ178" s="6"/>
      <c r="RGR178" s="6"/>
      <c r="RGS178" s="6"/>
      <c r="RGT178" s="6"/>
      <c r="RGU178" s="6"/>
      <c r="RGV178" s="6"/>
      <c r="RGW178" s="6"/>
      <c r="RGX178" s="6"/>
      <c r="RGY178" s="6"/>
      <c r="RGZ178" s="6"/>
      <c r="RHA178" s="6"/>
      <c r="RHB178" s="6"/>
      <c r="RHC178" s="6"/>
      <c r="RHD178" s="6"/>
      <c r="RHE178" s="6"/>
      <c r="RHF178" s="6"/>
      <c r="RHG178" s="6"/>
      <c r="RHH178" s="6"/>
      <c r="RHI178" s="6"/>
      <c r="RHJ178" s="6"/>
      <c r="RHK178" s="6"/>
      <c r="RHL178" s="6"/>
      <c r="RHM178" s="6"/>
      <c r="RHN178" s="6"/>
      <c r="RHO178" s="6"/>
      <c r="RHP178" s="6"/>
      <c r="RHQ178" s="6"/>
      <c r="RHR178" s="6"/>
      <c r="RHS178" s="6"/>
      <c r="RHT178" s="6"/>
      <c r="RHU178" s="6"/>
      <c r="RHV178" s="6"/>
      <c r="RHW178" s="6"/>
      <c r="RHX178" s="6"/>
      <c r="RHY178" s="6"/>
      <c r="RHZ178" s="6"/>
      <c r="RIA178" s="6"/>
      <c r="RIB178" s="6"/>
      <c r="RIC178" s="6"/>
      <c r="RID178" s="6"/>
      <c r="RIE178" s="6"/>
      <c r="RIF178" s="6"/>
      <c r="RIG178" s="6"/>
      <c r="RIH178" s="6"/>
      <c r="RII178" s="6"/>
      <c r="RIJ178" s="6"/>
      <c r="RIK178" s="6"/>
      <c r="RIL178" s="6"/>
      <c r="RIM178" s="6"/>
      <c r="RIN178" s="6"/>
      <c r="RIO178" s="6"/>
      <c r="RIP178" s="6"/>
      <c r="RIQ178" s="6"/>
      <c r="RIR178" s="6"/>
      <c r="RIS178" s="6"/>
      <c r="RIT178" s="6"/>
      <c r="RIU178" s="6"/>
      <c r="RIV178" s="6"/>
      <c r="RIW178" s="6"/>
      <c r="RIX178" s="6"/>
      <c r="RIY178" s="6"/>
      <c r="RIZ178" s="6"/>
      <c r="RJA178" s="6"/>
      <c r="RJB178" s="6"/>
      <c r="RJC178" s="6"/>
      <c r="RJD178" s="6"/>
      <c r="RJE178" s="6"/>
      <c r="RJF178" s="6"/>
      <c r="RJG178" s="6"/>
      <c r="RJH178" s="6"/>
      <c r="RJI178" s="6"/>
      <c r="RJJ178" s="6"/>
      <c r="RJK178" s="6"/>
      <c r="RJL178" s="6"/>
      <c r="RJM178" s="6"/>
      <c r="RJN178" s="6"/>
      <c r="RJO178" s="6"/>
      <c r="RJP178" s="6"/>
      <c r="RJQ178" s="6"/>
      <c r="RJR178" s="6"/>
      <c r="RJS178" s="6"/>
      <c r="RJT178" s="6"/>
      <c r="RJU178" s="6"/>
      <c r="RJV178" s="6"/>
      <c r="RJW178" s="6"/>
      <c r="RJX178" s="6"/>
      <c r="RJY178" s="6"/>
      <c r="RJZ178" s="6"/>
      <c r="RKA178" s="6"/>
      <c r="RKB178" s="6"/>
      <c r="RKC178" s="6"/>
      <c r="RKD178" s="6"/>
      <c r="RKE178" s="6"/>
      <c r="RKF178" s="6"/>
      <c r="RKG178" s="6"/>
      <c r="RKH178" s="6"/>
      <c r="RKI178" s="6"/>
      <c r="RKJ178" s="6"/>
      <c r="RKK178" s="6"/>
      <c r="RKL178" s="6"/>
      <c r="RKM178" s="6"/>
      <c r="RKN178" s="6"/>
      <c r="RKO178" s="6"/>
      <c r="RKP178" s="6"/>
      <c r="RKQ178" s="6"/>
      <c r="RKR178" s="6"/>
      <c r="RKS178" s="6"/>
      <c r="RKT178" s="6"/>
      <c r="RKU178" s="6"/>
      <c r="RKV178" s="6"/>
      <c r="RKW178" s="6"/>
      <c r="RKX178" s="6"/>
      <c r="RKY178" s="6"/>
      <c r="RKZ178" s="6"/>
      <c r="RLA178" s="6"/>
      <c r="RLB178" s="6"/>
      <c r="RLC178" s="6"/>
      <c r="RLD178" s="6"/>
      <c r="RLE178" s="6"/>
      <c r="RLF178" s="6"/>
      <c r="RLG178" s="6"/>
      <c r="RLH178" s="6"/>
      <c r="RLI178" s="6"/>
      <c r="RLJ178" s="6"/>
      <c r="RLK178" s="6"/>
      <c r="RLL178" s="6"/>
      <c r="RLM178" s="6"/>
      <c r="RLN178" s="6"/>
      <c r="RLO178" s="6"/>
      <c r="RLP178" s="6"/>
      <c r="RLQ178" s="6"/>
      <c r="RLR178" s="6"/>
      <c r="RLS178" s="6"/>
      <c r="RLT178" s="6"/>
      <c r="RLU178" s="6"/>
      <c r="RLV178" s="6"/>
      <c r="RLW178" s="6"/>
      <c r="RLX178" s="6"/>
      <c r="RLY178" s="6"/>
      <c r="RLZ178" s="6"/>
      <c r="RMA178" s="6"/>
      <c r="RMB178" s="6"/>
      <c r="RMC178" s="6"/>
      <c r="RMD178" s="6"/>
      <c r="RME178" s="6"/>
      <c r="RMF178" s="6"/>
      <c r="RMG178" s="6"/>
      <c r="RMH178" s="6"/>
      <c r="RMI178" s="6"/>
      <c r="RMJ178" s="6"/>
      <c r="RMK178" s="6"/>
      <c r="RML178" s="6"/>
      <c r="RMM178" s="6"/>
      <c r="RMN178" s="6"/>
      <c r="RMO178" s="6"/>
      <c r="RMP178" s="6"/>
      <c r="RMQ178" s="6"/>
      <c r="RMR178" s="6"/>
      <c r="RMS178" s="6"/>
      <c r="RMT178" s="6"/>
      <c r="RMU178" s="6"/>
      <c r="RMV178" s="6"/>
      <c r="RMW178" s="6"/>
      <c r="RMX178" s="6"/>
      <c r="RMY178" s="6"/>
      <c r="RMZ178" s="6"/>
      <c r="RNA178" s="6"/>
      <c r="RNB178" s="6"/>
      <c r="RNC178" s="6"/>
      <c r="RND178" s="6"/>
      <c r="RNE178" s="6"/>
      <c r="RNF178" s="6"/>
      <c r="RNG178" s="6"/>
      <c r="RNH178" s="6"/>
      <c r="RNI178" s="6"/>
      <c r="RNJ178" s="6"/>
      <c r="RNK178" s="6"/>
      <c r="RNL178" s="6"/>
      <c r="RNM178" s="6"/>
      <c r="RNN178" s="6"/>
      <c r="RNO178" s="6"/>
      <c r="RNP178" s="6"/>
      <c r="RNQ178" s="6"/>
      <c r="RNR178" s="6"/>
      <c r="RNS178" s="6"/>
      <c r="RNT178" s="6"/>
      <c r="RNU178" s="6"/>
      <c r="RNV178" s="6"/>
      <c r="RNW178" s="6"/>
      <c r="RNX178" s="6"/>
      <c r="RNY178" s="6"/>
      <c r="RNZ178" s="6"/>
      <c r="ROA178" s="6"/>
      <c r="ROB178" s="6"/>
      <c r="ROC178" s="6"/>
      <c r="ROD178" s="6"/>
      <c r="ROE178" s="6"/>
      <c r="ROF178" s="6"/>
      <c r="ROG178" s="6"/>
      <c r="ROH178" s="6"/>
      <c r="ROI178" s="6"/>
      <c r="ROJ178" s="6"/>
      <c r="ROK178" s="6"/>
      <c r="ROL178" s="6"/>
      <c r="ROM178" s="6"/>
      <c r="RON178" s="6"/>
      <c r="ROO178" s="6"/>
      <c r="ROP178" s="6"/>
      <c r="ROQ178" s="6"/>
      <c r="ROR178" s="6"/>
      <c r="ROS178" s="6"/>
      <c r="ROT178" s="6"/>
      <c r="ROU178" s="6"/>
      <c r="ROV178" s="6"/>
      <c r="ROW178" s="6"/>
      <c r="ROX178" s="6"/>
      <c r="ROY178" s="6"/>
      <c r="ROZ178" s="6"/>
      <c r="RPA178" s="6"/>
      <c r="RPB178" s="6"/>
      <c r="RPC178" s="6"/>
      <c r="RPD178" s="6"/>
      <c r="RPE178" s="6"/>
      <c r="RPF178" s="6"/>
      <c r="RPG178" s="6"/>
      <c r="RPH178" s="6"/>
      <c r="RPI178" s="6"/>
      <c r="RPJ178" s="6"/>
      <c r="RPK178" s="6"/>
      <c r="RPL178" s="6"/>
      <c r="RPM178" s="6"/>
      <c r="RPN178" s="6"/>
      <c r="RPO178" s="6"/>
      <c r="RPP178" s="6"/>
      <c r="RPQ178" s="6"/>
      <c r="RPR178" s="6"/>
      <c r="RPS178" s="6"/>
      <c r="RPT178" s="6"/>
      <c r="RPU178" s="6"/>
      <c r="RPV178" s="6"/>
      <c r="RPW178" s="6"/>
      <c r="RPX178" s="6"/>
      <c r="RPY178" s="6"/>
      <c r="RPZ178" s="6"/>
      <c r="RQA178" s="6"/>
      <c r="RQB178" s="6"/>
      <c r="RQC178" s="6"/>
      <c r="RQD178" s="6"/>
      <c r="RQE178" s="6"/>
      <c r="RQF178" s="6"/>
      <c r="RQG178" s="6"/>
      <c r="RQH178" s="6"/>
      <c r="RQI178" s="6"/>
      <c r="RQJ178" s="6"/>
      <c r="RQK178" s="6"/>
      <c r="RQL178" s="6"/>
      <c r="RQM178" s="6"/>
      <c r="RQN178" s="6"/>
      <c r="RQO178" s="6"/>
      <c r="RQP178" s="6"/>
      <c r="RQQ178" s="6"/>
      <c r="RQR178" s="6"/>
      <c r="RQS178" s="6"/>
      <c r="RQT178" s="6"/>
      <c r="RQU178" s="6"/>
      <c r="RQV178" s="6"/>
      <c r="RQW178" s="6"/>
      <c r="RQX178" s="6"/>
      <c r="RQY178" s="6"/>
      <c r="RQZ178" s="6"/>
      <c r="RRA178" s="6"/>
      <c r="RRB178" s="6"/>
      <c r="RRC178" s="6"/>
      <c r="RRD178" s="6"/>
      <c r="RRE178" s="6"/>
      <c r="RRF178" s="6"/>
      <c r="RRG178" s="6"/>
      <c r="RRH178" s="6"/>
      <c r="RRI178" s="6"/>
      <c r="RRJ178" s="6"/>
      <c r="RRK178" s="6"/>
      <c r="RRL178" s="6"/>
      <c r="RRM178" s="6"/>
      <c r="RRN178" s="6"/>
      <c r="RRO178" s="6"/>
      <c r="RRP178" s="6"/>
      <c r="RRQ178" s="6"/>
      <c r="RRR178" s="6"/>
      <c r="RRS178" s="6"/>
      <c r="RRT178" s="6"/>
      <c r="RRU178" s="6"/>
      <c r="RRV178" s="6"/>
      <c r="RRW178" s="6"/>
      <c r="RRX178" s="6"/>
      <c r="RRY178" s="6"/>
      <c r="RRZ178" s="6"/>
      <c r="RSA178" s="6"/>
      <c r="RSB178" s="6"/>
      <c r="RSC178" s="6"/>
      <c r="RSD178" s="6"/>
      <c r="RSE178" s="6"/>
      <c r="RSF178" s="6"/>
      <c r="RSG178" s="6"/>
      <c r="RSH178" s="6"/>
      <c r="RSI178" s="6"/>
      <c r="RSJ178" s="6"/>
      <c r="RSK178" s="6"/>
      <c r="RSL178" s="6"/>
      <c r="RSM178" s="6"/>
      <c r="RSN178" s="6"/>
      <c r="RSO178" s="6"/>
      <c r="RSP178" s="6"/>
      <c r="RSQ178" s="6"/>
      <c r="RSR178" s="6"/>
      <c r="RSS178" s="6"/>
      <c r="RST178" s="6"/>
      <c r="RSU178" s="6"/>
      <c r="RSV178" s="6"/>
      <c r="RSW178" s="6"/>
      <c r="RSX178" s="6"/>
      <c r="RSY178" s="6"/>
      <c r="RSZ178" s="6"/>
      <c r="RTA178" s="6"/>
      <c r="RTB178" s="6"/>
      <c r="RTC178" s="6"/>
      <c r="RTD178" s="6"/>
      <c r="RTE178" s="6"/>
      <c r="RTF178" s="6"/>
      <c r="RTG178" s="6"/>
      <c r="RTH178" s="6"/>
      <c r="RTI178" s="6"/>
      <c r="RTJ178" s="6"/>
      <c r="RTK178" s="6"/>
      <c r="RTL178" s="6"/>
      <c r="RTM178" s="6"/>
      <c r="RTN178" s="6"/>
      <c r="RTO178" s="6"/>
      <c r="RTP178" s="6"/>
      <c r="RTQ178" s="6"/>
      <c r="RTR178" s="6"/>
      <c r="RTS178" s="6"/>
      <c r="RTT178" s="6"/>
      <c r="RTU178" s="6"/>
      <c r="RTV178" s="6"/>
      <c r="RTW178" s="6"/>
      <c r="RTX178" s="6"/>
      <c r="RTY178" s="6"/>
      <c r="RTZ178" s="6"/>
      <c r="RUA178" s="6"/>
      <c r="RUB178" s="6"/>
      <c r="RUC178" s="6"/>
      <c r="RUD178" s="6"/>
      <c r="RUE178" s="6"/>
      <c r="RUF178" s="6"/>
      <c r="RUG178" s="6"/>
      <c r="RUH178" s="6"/>
      <c r="RUI178" s="6"/>
      <c r="RUJ178" s="6"/>
      <c r="RUK178" s="6"/>
      <c r="RUL178" s="6"/>
      <c r="RUM178" s="6"/>
      <c r="RUN178" s="6"/>
      <c r="RUO178" s="6"/>
      <c r="RUP178" s="6"/>
      <c r="RUQ178" s="6"/>
      <c r="RUR178" s="6"/>
      <c r="RUS178" s="6"/>
      <c r="RUT178" s="6"/>
      <c r="RUU178" s="6"/>
      <c r="RUV178" s="6"/>
      <c r="RUW178" s="6"/>
      <c r="RUX178" s="6"/>
      <c r="RUY178" s="6"/>
      <c r="RUZ178" s="6"/>
      <c r="RVA178" s="6"/>
      <c r="RVB178" s="6"/>
      <c r="RVC178" s="6"/>
      <c r="RVD178" s="6"/>
      <c r="RVE178" s="6"/>
      <c r="RVF178" s="6"/>
      <c r="RVG178" s="6"/>
      <c r="RVH178" s="6"/>
      <c r="RVI178" s="6"/>
      <c r="RVJ178" s="6"/>
      <c r="RVK178" s="6"/>
      <c r="RVL178" s="6"/>
      <c r="RVM178" s="6"/>
      <c r="RVN178" s="6"/>
      <c r="RVO178" s="6"/>
      <c r="RVP178" s="6"/>
      <c r="RVQ178" s="6"/>
      <c r="RVR178" s="6"/>
      <c r="RVS178" s="6"/>
      <c r="RVT178" s="6"/>
      <c r="RVU178" s="6"/>
      <c r="RVV178" s="6"/>
      <c r="RVW178" s="6"/>
      <c r="RVX178" s="6"/>
      <c r="RVY178" s="6"/>
      <c r="RVZ178" s="6"/>
      <c r="RWA178" s="6"/>
      <c r="RWB178" s="6"/>
      <c r="RWC178" s="6"/>
      <c r="RWD178" s="6"/>
      <c r="RWE178" s="6"/>
      <c r="RWF178" s="6"/>
      <c r="RWG178" s="6"/>
      <c r="RWH178" s="6"/>
      <c r="RWI178" s="6"/>
      <c r="RWJ178" s="6"/>
      <c r="RWK178" s="6"/>
      <c r="RWL178" s="6"/>
      <c r="RWM178" s="6"/>
      <c r="RWN178" s="6"/>
      <c r="RWO178" s="6"/>
      <c r="RWP178" s="6"/>
      <c r="RWQ178" s="6"/>
      <c r="RWR178" s="6"/>
      <c r="RWS178" s="6"/>
      <c r="RWT178" s="6"/>
      <c r="RWU178" s="6"/>
      <c r="RWV178" s="6"/>
      <c r="RWW178" s="6"/>
      <c r="RWX178" s="6"/>
      <c r="RWY178" s="6"/>
      <c r="RWZ178" s="6"/>
      <c r="RXA178" s="6"/>
      <c r="RXB178" s="6"/>
      <c r="RXC178" s="6"/>
      <c r="RXD178" s="6"/>
      <c r="RXE178" s="6"/>
      <c r="RXF178" s="6"/>
      <c r="RXG178" s="6"/>
      <c r="RXH178" s="6"/>
      <c r="RXI178" s="6"/>
      <c r="RXJ178" s="6"/>
      <c r="RXK178" s="6"/>
      <c r="RXL178" s="6"/>
      <c r="RXM178" s="6"/>
      <c r="RXN178" s="6"/>
      <c r="RXO178" s="6"/>
      <c r="RXP178" s="6"/>
      <c r="RXQ178" s="6"/>
      <c r="RXR178" s="6"/>
      <c r="RXS178" s="6"/>
      <c r="RXT178" s="6"/>
      <c r="RXU178" s="6"/>
      <c r="RXV178" s="6"/>
      <c r="RXW178" s="6"/>
      <c r="RXX178" s="6"/>
      <c r="RXY178" s="6"/>
      <c r="RXZ178" s="6"/>
      <c r="RYA178" s="6"/>
      <c r="RYB178" s="6"/>
      <c r="RYC178" s="6"/>
      <c r="RYD178" s="6"/>
      <c r="RYE178" s="6"/>
      <c r="RYF178" s="6"/>
      <c r="RYG178" s="6"/>
      <c r="RYH178" s="6"/>
      <c r="RYI178" s="6"/>
      <c r="RYJ178" s="6"/>
      <c r="RYK178" s="6"/>
      <c r="RYL178" s="6"/>
      <c r="RYM178" s="6"/>
      <c r="RYN178" s="6"/>
      <c r="RYO178" s="6"/>
      <c r="RYP178" s="6"/>
      <c r="RYQ178" s="6"/>
      <c r="RYR178" s="6"/>
      <c r="RYS178" s="6"/>
      <c r="RYT178" s="6"/>
      <c r="RYU178" s="6"/>
      <c r="RYV178" s="6"/>
      <c r="RYW178" s="6"/>
      <c r="RYX178" s="6"/>
      <c r="RYY178" s="6"/>
      <c r="RYZ178" s="6"/>
      <c r="RZA178" s="6"/>
      <c r="RZB178" s="6"/>
      <c r="RZC178" s="6"/>
      <c r="RZD178" s="6"/>
      <c r="RZE178" s="6"/>
      <c r="RZF178" s="6"/>
      <c r="RZG178" s="6"/>
      <c r="RZH178" s="6"/>
      <c r="RZI178" s="6"/>
      <c r="RZJ178" s="6"/>
      <c r="RZK178" s="6"/>
      <c r="RZL178" s="6"/>
      <c r="RZM178" s="6"/>
      <c r="RZN178" s="6"/>
      <c r="RZO178" s="6"/>
      <c r="RZP178" s="6"/>
      <c r="RZQ178" s="6"/>
      <c r="RZR178" s="6"/>
      <c r="RZS178" s="6"/>
      <c r="RZT178" s="6"/>
      <c r="RZU178" s="6"/>
      <c r="RZV178" s="6"/>
      <c r="RZW178" s="6"/>
      <c r="RZX178" s="6"/>
      <c r="RZY178" s="6"/>
      <c r="RZZ178" s="6"/>
      <c r="SAA178" s="6"/>
      <c r="SAB178" s="6"/>
      <c r="SAC178" s="6"/>
      <c r="SAD178" s="6"/>
      <c r="SAE178" s="6"/>
      <c r="SAF178" s="6"/>
      <c r="SAG178" s="6"/>
      <c r="SAH178" s="6"/>
      <c r="SAI178" s="6"/>
      <c r="SAJ178" s="6"/>
      <c r="SAK178" s="6"/>
      <c r="SAL178" s="6"/>
      <c r="SAM178" s="6"/>
      <c r="SAN178" s="6"/>
      <c r="SAO178" s="6"/>
      <c r="SAP178" s="6"/>
      <c r="SAQ178" s="6"/>
      <c r="SAR178" s="6"/>
      <c r="SAS178" s="6"/>
      <c r="SAT178" s="6"/>
      <c r="SAU178" s="6"/>
      <c r="SAV178" s="6"/>
      <c r="SAW178" s="6"/>
      <c r="SAX178" s="6"/>
      <c r="SAY178" s="6"/>
      <c r="SAZ178" s="6"/>
      <c r="SBA178" s="6"/>
      <c r="SBB178" s="6"/>
      <c r="SBC178" s="6"/>
      <c r="SBD178" s="6"/>
      <c r="SBE178" s="6"/>
      <c r="SBF178" s="6"/>
      <c r="SBG178" s="6"/>
      <c r="SBH178" s="6"/>
      <c r="SBI178" s="6"/>
      <c r="SBJ178" s="6"/>
      <c r="SBK178" s="6"/>
      <c r="SBL178" s="6"/>
      <c r="SBM178" s="6"/>
      <c r="SBN178" s="6"/>
      <c r="SBO178" s="6"/>
      <c r="SBP178" s="6"/>
      <c r="SBQ178" s="6"/>
      <c r="SBR178" s="6"/>
      <c r="SBS178" s="6"/>
      <c r="SBT178" s="6"/>
      <c r="SBU178" s="6"/>
      <c r="SBV178" s="6"/>
      <c r="SBW178" s="6"/>
      <c r="SBX178" s="6"/>
      <c r="SBY178" s="6"/>
      <c r="SBZ178" s="6"/>
      <c r="SCA178" s="6"/>
      <c r="SCB178" s="6"/>
      <c r="SCC178" s="6"/>
      <c r="SCD178" s="6"/>
      <c r="SCE178" s="6"/>
      <c r="SCF178" s="6"/>
      <c r="SCG178" s="6"/>
      <c r="SCH178" s="6"/>
      <c r="SCI178" s="6"/>
      <c r="SCJ178" s="6"/>
      <c r="SCK178" s="6"/>
      <c r="SCL178" s="6"/>
      <c r="SCM178" s="6"/>
      <c r="SCN178" s="6"/>
      <c r="SCO178" s="6"/>
      <c r="SCP178" s="6"/>
      <c r="SCQ178" s="6"/>
      <c r="SCR178" s="6"/>
      <c r="SCS178" s="6"/>
      <c r="SCT178" s="6"/>
      <c r="SCU178" s="6"/>
      <c r="SCV178" s="6"/>
      <c r="SCW178" s="6"/>
      <c r="SCX178" s="6"/>
      <c r="SCY178" s="6"/>
      <c r="SCZ178" s="6"/>
      <c r="SDA178" s="6"/>
      <c r="SDB178" s="6"/>
      <c r="SDC178" s="6"/>
      <c r="SDD178" s="6"/>
      <c r="SDE178" s="6"/>
      <c r="SDF178" s="6"/>
      <c r="SDG178" s="6"/>
      <c r="SDH178" s="6"/>
      <c r="SDI178" s="6"/>
      <c r="SDJ178" s="6"/>
      <c r="SDK178" s="6"/>
      <c r="SDL178" s="6"/>
      <c r="SDM178" s="6"/>
      <c r="SDN178" s="6"/>
      <c r="SDO178" s="6"/>
      <c r="SDP178" s="6"/>
      <c r="SDQ178" s="6"/>
      <c r="SDR178" s="6"/>
      <c r="SDS178" s="6"/>
      <c r="SDT178" s="6"/>
      <c r="SDU178" s="6"/>
      <c r="SDV178" s="6"/>
      <c r="SDW178" s="6"/>
      <c r="SDX178" s="6"/>
      <c r="SDY178" s="6"/>
      <c r="SDZ178" s="6"/>
      <c r="SEA178" s="6"/>
      <c r="SEB178" s="6"/>
      <c r="SEC178" s="6"/>
      <c r="SED178" s="6"/>
      <c r="SEE178" s="6"/>
      <c r="SEF178" s="6"/>
      <c r="SEG178" s="6"/>
      <c r="SEH178" s="6"/>
      <c r="SEI178" s="6"/>
      <c r="SEJ178" s="6"/>
      <c r="SEK178" s="6"/>
      <c r="SEL178" s="6"/>
      <c r="SEM178" s="6"/>
      <c r="SEN178" s="6"/>
      <c r="SEO178" s="6"/>
      <c r="SEP178" s="6"/>
      <c r="SEQ178" s="6"/>
      <c r="SER178" s="6"/>
      <c r="SES178" s="6"/>
      <c r="SET178" s="6"/>
      <c r="SEU178" s="6"/>
      <c r="SEV178" s="6"/>
      <c r="SEW178" s="6"/>
      <c r="SEX178" s="6"/>
      <c r="SEY178" s="6"/>
      <c r="SEZ178" s="6"/>
      <c r="SFA178" s="6"/>
      <c r="SFB178" s="6"/>
      <c r="SFC178" s="6"/>
      <c r="SFD178" s="6"/>
      <c r="SFE178" s="6"/>
      <c r="SFF178" s="6"/>
      <c r="SFG178" s="6"/>
      <c r="SFH178" s="6"/>
      <c r="SFI178" s="6"/>
      <c r="SFJ178" s="6"/>
      <c r="SFK178" s="6"/>
      <c r="SFL178" s="6"/>
      <c r="SFM178" s="6"/>
      <c r="SFN178" s="6"/>
      <c r="SFO178" s="6"/>
      <c r="SFP178" s="6"/>
      <c r="SFQ178" s="6"/>
      <c r="SFR178" s="6"/>
      <c r="SFS178" s="6"/>
      <c r="SFT178" s="6"/>
      <c r="SFU178" s="6"/>
      <c r="SFV178" s="6"/>
      <c r="SFW178" s="6"/>
      <c r="SFX178" s="6"/>
      <c r="SFY178" s="6"/>
      <c r="SFZ178" s="6"/>
      <c r="SGA178" s="6"/>
      <c r="SGB178" s="6"/>
      <c r="SGC178" s="6"/>
      <c r="SGD178" s="6"/>
      <c r="SGE178" s="6"/>
      <c r="SGF178" s="6"/>
      <c r="SGG178" s="6"/>
      <c r="SGH178" s="6"/>
      <c r="SGI178" s="6"/>
      <c r="SGJ178" s="6"/>
      <c r="SGK178" s="6"/>
      <c r="SGL178" s="6"/>
      <c r="SGM178" s="6"/>
      <c r="SGN178" s="6"/>
      <c r="SGO178" s="6"/>
      <c r="SGP178" s="6"/>
      <c r="SGQ178" s="6"/>
      <c r="SGR178" s="6"/>
      <c r="SGS178" s="6"/>
      <c r="SGT178" s="6"/>
      <c r="SGU178" s="6"/>
      <c r="SGV178" s="6"/>
      <c r="SGW178" s="6"/>
      <c r="SGX178" s="6"/>
      <c r="SGY178" s="6"/>
      <c r="SGZ178" s="6"/>
      <c r="SHA178" s="6"/>
      <c r="SHB178" s="6"/>
      <c r="SHC178" s="6"/>
      <c r="SHD178" s="6"/>
      <c r="SHE178" s="6"/>
      <c r="SHF178" s="6"/>
      <c r="SHG178" s="6"/>
      <c r="SHH178" s="6"/>
      <c r="SHI178" s="6"/>
      <c r="SHJ178" s="6"/>
      <c r="SHK178" s="6"/>
      <c r="SHL178" s="6"/>
      <c r="SHM178" s="6"/>
      <c r="SHN178" s="6"/>
      <c r="SHO178" s="6"/>
      <c r="SHP178" s="6"/>
      <c r="SHQ178" s="6"/>
      <c r="SHR178" s="6"/>
      <c r="SHS178" s="6"/>
      <c r="SHT178" s="6"/>
      <c r="SHU178" s="6"/>
      <c r="SHV178" s="6"/>
      <c r="SHW178" s="6"/>
      <c r="SHX178" s="6"/>
      <c r="SHY178" s="6"/>
      <c r="SHZ178" s="6"/>
      <c r="SIA178" s="6"/>
      <c r="SIB178" s="6"/>
      <c r="SIC178" s="6"/>
      <c r="SID178" s="6"/>
      <c r="SIE178" s="6"/>
      <c r="SIF178" s="6"/>
      <c r="SIG178" s="6"/>
      <c r="SIH178" s="6"/>
      <c r="SII178" s="6"/>
      <c r="SIJ178" s="6"/>
      <c r="SIK178" s="6"/>
      <c r="SIL178" s="6"/>
      <c r="SIM178" s="6"/>
      <c r="SIN178" s="6"/>
      <c r="SIO178" s="6"/>
      <c r="SIP178" s="6"/>
      <c r="SIQ178" s="6"/>
      <c r="SIR178" s="6"/>
      <c r="SIS178" s="6"/>
      <c r="SIT178" s="6"/>
      <c r="SIU178" s="6"/>
      <c r="SIV178" s="6"/>
      <c r="SIW178" s="6"/>
      <c r="SIX178" s="6"/>
      <c r="SIY178" s="6"/>
      <c r="SIZ178" s="6"/>
      <c r="SJA178" s="6"/>
      <c r="SJB178" s="6"/>
      <c r="SJC178" s="6"/>
      <c r="SJD178" s="6"/>
      <c r="SJE178" s="6"/>
      <c r="SJF178" s="6"/>
      <c r="SJG178" s="6"/>
      <c r="SJH178" s="6"/>
      <c r="SJI178" s="6"/>
      <c r="SJJ178" s="6"/>
      <c r="SJK178" s="6"/>
      <c r="SJL178" s="6"/>
      <c r="SJM178" s="6"/>
      <c r="SJN178" s="6"/>
      <c r="SJO178" s="6"/>
      <c r="SJP178" s="6"/>
      <c r="SJQ178" s="6"/>
      <c r="SJR178" s="6"/>
      <c r="SJS178" s="6"/>
      <c r="SJT178" s="6"/>
      <c r="SJU178" s="6"/>
      <c r="SJV178" s="6"/>
      <c r="SJW178" s="6"/>
      <c r="SJX178" s="6"/>
      <c r="SJY178" s="6"/>
      <c r="SJZ178" s="6"/>
      <c r="SKA178" s="6"/>
      <c r="SKB178" s="6"/>
      <c r="SKC178" s="6"/>
      <c r="SKD178" s="6"/>
      <c r="SKE178" s="6"/>
      <c r="SKF178" s="6"/>
      <c r="SKG178" s="6"/>
      <c r="SKH178" s="6"/>
      <c r="SKI178" s="6"/>
      <c r="SKJ178" s="6"/>
      <c r="SKK178" s="6"/>
      <c r="SKL178" s="6"/>
      <c r="SKM178" s="6"/>
      <c r="SKN178" s="6"/>
      <c r="SKO178" s="6"/>
      <c r="SKP178" s="6"/>
      <c r="SKQ178" s="6"/>
      <c r="SKR178" s="6"/>
      <c r="SKS178" s="6"/>
      <c r="SKT178" s="6"/>
      <c r="SKU178" s="6"/>
      <c r="SKV178" s="6"/>
      <c r="SKW178" s="6"/>
      <c r="SKX178" s="6"/>
      <c r="SKY178" s="6"/>
      <c r="SKZ178" s="6"/>
      <c r="SLA178" s="6"/>
      <c r="SLB178" s="6"/>
      <c r="SLC178" s="6"/>
      <c r="SLD178" s="6"/>
      <c r="SLE178" s="6"/>
      <c r="SLF178" s="6"/>
      <c r="SLG178" s="6"/>
      <c r="SLH178" s="6"/>
      <c r="SLI178" s="6"/>
      <c r="SLJ178" s="6"/>
      <c r="SLK178" s="6"/>
      <c r="SLL178" s="6"/>
      <c r="SLM178" s="6"/>
      <c r="SLN178" s="6"/>
      <c r="SLO178" s="6"/>
      <c r="SLP178" s="6"/>
      <c r="SLQ178" s="6"/>
      <c r="SLR178" s="6"/>
      <c r="SLS178" s="6"/>
      <c r="SLT178" s="6"/>
      <c r="SLU178" s="6"/>
      <c r="SLV178" s="6"/>
      <c r="SLW178" s="6"/>
      <c r="SLX178" s="6"/>
      <c r="SLY178" s="6"/>
      <c r="SLZ178" s="6"/>
      <c r="SMA178" s="6"/>
      <c r="SMB178" s="6"/>
      <c r="SMC178" s="6"/>
      <c r="SMD178" s="6"/>
      <c r="SME178" s="6"/>
      <c r="SMF178" s="6"/>
      <c r="SMG178" s="6"/>
      <c r="SMH178" s="6"/>
      <c r="SMI178" s="6"/>
      <c r="SMJ178" s="6"/>
      <c r="SMK178" s="6"/>
      <c r="SML178" s="6"/>
      <c r="SMM178" s="6"/>
      <c r="SMN178" s="6"/>
      <c r="SMO178" s="6"/>
      <c r="SMP178" s="6"/>
      <c r="SMQ178" s="6"/>
      <c r="SMR178" s="6"/>
      <c r="SMS178" s="6"/>
      <c r="SMT178" s="6"/>
      <c r="SMU178" s="6"/>
      <c r="SMV178" s="6"/>
      <c r="SMW178" s="6"/>
      <c r="SMX178" s="6"/>
      <c r="SMY178" s="6"/>
      <c r="SMZ178" s="6"/>
      <c r="SNA178" s="6"/>
      <c r="SNB178" s="6"/>
      <c r="SNC178" s="6"/>
      <c r="SND178" s="6"/>
      <c r="SNE178" s="6"/>
      <c r="SNF178" s="6"/>
      <c r="SNG178" s="6"/>
      <c r="SNH178" s="6"/>
      <c r="SNI178" s="6"/>
      <c r="SNJ178" s="6"/>
      <c r="SNK178" s="6"/>
      <c r="SNL178" s="6"/>
      <c r="SNM178" s="6"/>
      <c r="SNN178" s="6"/>
      <c r="SNO178" s="6"/>
      <c r="SNP178" s="6"/>
      <c r="SNQ178" s="6"/>
      <c r="SNR178" s="6"/>
      <c r="SNS178" s="6"/>
      <c r="SNT178" s="6"/>
      <c r="SNU178" s="6"/>
      <c r="SNV178" s="6"/>
      <c r="SNW178" s="6"/>
      <c r="SNX178" s="6"/>
      <c r="SNY178" s="6"/>
      <c r="SNZ178" s="6"/>
      <c r="SOA178" s="6"/>
      <c r="SOB178" s="6"/>
      <c r="SOC178" s="6"/>
      <c r="SOD178" s="6"/>
      <c r="SOE178" s="6"/>
      <c r="SOF178" s="6"/>
      <c r="SOG178" s="6"/>
      <c r="SOH178" s="6"/>
      <c r="SOI178" s="6"/>
      <c r="SOJ178" s="6"/>
      <c r="SOK178" s="6"/>
      <c r="SOL178" s="6"/>
      <c r="SOM178" s="6"/>
      <c r="SON178" s="6"/>
      <c r="SOO178" s="6"/>
      <c r="SOP178" s="6"/>
      <c r="SOQ178" s="6"/>
      <c r="SOR178" s="6"/>
      <c r="SOS178" s="6"/>
      <c r="SOT178" s="6"/>
      <c r="SOU178" s="6"/>
      <c r="SOV178" s="6"/>
      <c r="SOW178" s="6"/>
      <c r="SOX178" s="6"/>
      <c r="SOY178" s="6"/>
      <c r="SOZ178" s="6"/>
      <c r="SPA178" s="6"/>
      <c r="SPB178" s="6"/>
      <c r="SPC178" s="6"/>
      <c r="SPD178" s="6"/>
      <c r="SPE178" s="6"/>
      <c r="SPF178" s="6"/>
      <c r="SPG178" s="6"/>
      <c r="SPH178" s="6"/>
      <c r="SPI178" s="6"/>
      <c r="SPJ178" s="6"/>
      <c r="SPK178" s="6"/>
      <c r="SPL178" s="6"/>
      <c r="SPM178" s="6"/>
      <c r="SPN178" s="6"/>
      <c r="SPO178" s="6"/>
      <c r="SPP178" s="6"/>
      <c r="SPQ178" s="6"/>
      <c r="SPR178" s="6"/>
      <c r="SPS178" s="6"/>
      <c r="SPT178" s="6"/>
      <c r="SPU178" s="6"/>
      <c r="SPV178" s="6"/>
      <c r="SPW178" s="6"/>
      <c r="SPX178" s="6"/>
      <c r="SPY178" s="6"/>
      <c r="SPZ178" s="6"/>
      <c r="SQA178" s="6"/>
      <c r="SQB178" s="6"/>
      <c r="SQC178" s="6"/>
      <c r="SQD178" s="6"/>
      <c r="SQE178" s="6"/>
      <c r="SQF178" s="6"/>
      <c r="SQG178" s="6"/>
      <c r="SQH178" s="6"/>
      <c r="SQI178" s="6"/>
      <c r="SQJ178" s="6"/>
      <c r="SQK178" s="6"/>
      <c r="SQL178" s="6"/>
      <c r="SQM178" s="6"/>
      <c r="SQN178" s="6"/>
      <c r="SQO178" s="6"/>
      <c r="SQP178" s="6"/>
      <c r="SQQ178" s="6"/>
      <c r="SQR178" s="6"/>
      <c r="SQS178" s="6"/>
      <c r="SQT178" s="6"/>
      <c r="SQU178" s="6"/>
      <c r="SQV178" s="6"/>
      <c r="SQW178" s="6"/>
      <c r="SQX178" s="6"/>
      <c r="SQY178" s="6"/>
      <c r="SQZ178" s="6"/>
      <c r="SRA178" s="6"/>
      <c r="SRB178" s="6"/>
      <c r="SRC178" s="6"/>
      <c r="SRD178" s="6"/>
      <c r="SRE178" s="6"/>
      <c r="SRF178" s="6"/>
      <c r="SRG178" s="6"/>
      <c r="SRH178" s="6"/>
      <c r="SRI178" s="6"/>
      <c r="SRJ178" s="6"/>
      <c r="SRK178" s="6"/>
      <c r="SRL178" s="6"/>
      <c r="SRM178" s="6"/>
      <c r="SRN178" s="6"/>
      <c r="SRO178" s="6"/>
      <c r="SRP178" s="6"/>
      <c r="SRQ178" s="6"/>
      <c r="SRR178" s="6"/>
      <c r="SRS178" s="6"/>
      <c r="SRT178" s="6"/>
      <c r="SRU178" s="6"/>
      <c r="SRV178" s="6"/>
      <c r="SRW178" s="6"/>
      <c r="SRX178" s="6"/>
      <c r="SRY178" s="6"/>
      <c r="SRZ178" s="6"/>
      <c r="SSA178" s="6"/>
      <c r="SSB178" s="6"/>
      <c r="SSC178" s="6"/>
      <c r="SSD178" s="6"/>
      <c r="SSE178" s="6"/>
      <c r="SSF178" s="6"/>
      <c r="SSG178" s="6"/>
      <c r="SSH178" s="6"/>
      <c r="SSI178" s="6"/>
      <c r="SSJ178" s="6"/>
      <c r="SSK178" s="6"/>
      <c r="SSL178" s="6"/>
      <c r="SSM178" s="6"/>
      <c r="SSN178" s="6"/>
      <c r="SSO178" s="6"/>
      <c r="SSP178" s="6"/>
      <c r="SSQ178" s="6"/>
      <c r="SSR178" s="6"/>
      <c r="SSS178" s="6"/>
      <c r="SST178" s="6"/>
      <c r="SSU178" s="6"/>
      <c r="SSV178" s="6"/>
      <c r="SSW178" s="6"/>
      <c r="SSX178" s="6"/>
      <c r="SSY178" s="6"/>
      <c r="SSZ178" s="6"/>
      <c r="STA178" s="6"/>
      <c r="STB178" s="6"/>
      <c r="STC178" s="6"/>
      <c r="STD178" s="6"/>
      <c r="STE178" s="6"/>
      <c r="STF178" s="6"/>
      <c r="STG178" s="6"/>
      <c r="STH178" s="6"/>
      <c r="STI178" s="6"/>
      <c r="STJ178" s="6"/>
      <c r="STK178" s="6"/>
      <c r="STL178" s="6"/>
      <c r="STM178" s="6"/>
      <c r="STN178" s="6"/>
      <c r="STO178" s="6"/>
      <c r="STP178" s="6"/>
      <c r="STQ178" s="6"/>
      <c r="STR178" s="6"/>
      <c r="STS178" s="6"/>
      <c r="STT178" s="6"/>
      <c r="STU178" s="6"/>
      <c r="STV178" s="6"/>
      <c r="STW178" s="6"/>
      <c r="STX178" s="6"/>
      <c r="STY178" s="6"/>
      <c r="STZ178" s="6"/>
      <c r="SUA178" s="6"/>
      <c r="SUB178" s="6"/>
      <c r="SUC178" s="6"/>
      <c r="SUD178" s="6"/>
      <c r="SUE178" s="6"/>
      <c r="SUF178" s="6"/>
      <c r="SUG178" s="6"/>
      <c r="SUH178" s="6"/>
      <c r="SUI178" s="6"/>
      <c r="SUJ178" s="6"/>
      <c r="SUK178" s="6"/>
      <c r="SUL178" s="6"/>
      <c r="SUM178" s="6"/>
      <c r="SUN178" s="6"/>
      <c r="SUO178" s="6"/>
      <c r="SUP178" s="6"/>
      <c r="SUQ178" s="6"/>
      <c r="SUR178" s="6"/>
      <c r="SUS178" s="6"/>
      <c r="SUT178" s="6"/>
      <c r="SUU178" s="6"/>
      <c r="SUV178" s="6"/>
      <c r="SUW178" s="6"/>
      <c r="SUX178" s="6"/>
      <c r="SUY178" s="6"/>
      <c r="SUZ178" s="6"/>
      <c r="SVA178" s="6"/>
      <c r="SVB178" s="6"/>
      <c r="SVC178" s="6"/>
      <c r="SVD178" s="6"/>
      <c r="SVE178" s="6"/>
      <c r="SVF178" s="6"/>
      <c r="SVG178" s="6"/>
      <c r="SVH178" s="6"/>
      <c r="SVI178" s="6"/>
      <c r="SVJ178" s="6"/>
      <c r="SVK178" s="6"/>
      <c r="SVL178" s="6"/>
      <c r="SVM178" s="6"/>
      <c r="SVN178" s="6"/>
      <c r="SVO178" s="6"/>
      <c r="SVP178" s="6"/>
      <c r="SVQ178" s="6"/>
      <c r="SVR178" s="6"/>
      <c r="SVS178" s="6"/>
      <c r="SVT178" s="6"/>
      <c r="SVU178" s="6"/>
      <c r="SVV178" s="6"/>
      <c r="SVW178" s="6"/>
      <c r="SVX178" s="6"/>
      <c r="SVY178" s="6"/>
      <c r="SVZ178" s="6"/>
      <c r="SWA178" s="6"/>
      <c r="SWB178" s="6"/>
      <c r="SWC178" s="6"/>
      <c r="SWD178" s="6"/>
      <c r="SWE178" s="6"/>
      <c r="SWF178" s="6"/>
      <c r="SWG178" s="6"/>
      <c r="SWH178" s="6"/>
      <c r="SWI178" s="6"/>
      <c r="SWJ178" s="6"/>
      <c r="SWK178" s="6"/>
      <c r="SWL178" s="6"/>
      <c r="SWM178" s="6"/>
      <c r="SWN178" s="6"/>
      <c r="SWO178" s="6"/>
      <c r="SWP178" s="6"/>
      <c r="SWQ178" s="6"/>
      <c r="SWR178" s="6"/>
      <c r="SWS178" s="6"/>
      <c r="SWT178" s="6"/>
      <c r="SWU178" s="6"/>
      <c r="SWV178" s="6"/>
      <c r="SWW178" s="6"/>
      <c r="SWX178" s="6"/>
      <c r="SWY178" s="6"/>
      <c r="SWZ178" s="6"/>
      <c r="SXA178" s="6"/>
      <c r="SXB178" s="6"/>
      <c r="SXC178" s="6"/>
      <c r="SXD178" s="6"/>
      <c r="SXE178" s="6"/>
      <c r="SXF178" s="6"/>
      <c r="SXG178" s="6"/>
      <c r="SXH178" s="6"/>
      <c r="SXI178" s="6"/>
      <c r="SXJ178" s="6"/>
      <c r="SXK178" s="6"/>
      <c r="SXL178" s="6"/>
      <c r="SXM178" s="6"/>
      <c r="SXN178" s="6"/>
      <c r="SXO178" s="6"/>
      <c r="SXP178" s="6"/>
      <c r="SXQ178" s="6"/>
      <c r="SXR178" s="6"/>
      <c r="SXS178" s="6"/>
      <c r="SXT178" s="6"/>
      <c r="SXU178" s="6"/>
      <c r="SXV178" s="6"/>
      <c r="SXW178" s="6"/>
      <c r="SXX178" s="6"/>
      <c r="SXY178" s="6"/>
      <c r="SXZ178" s="6"/>
      <c r="SYA178" s="6"/>
      <c r="SYB178" s="6"/>
      <c r="SYC178" s="6"/>
      <c r="SYD178" s="6"/>
      <c r="SYE178" s="6"/>
      <c r="SYF178" s="6"/>
      <c r="SYG178" s="6"/>
      <c r="SYH178" s="6"/>
      <c r="SYI178" s="6"/>
      <c r="SYJ178" s="6"/>
      <c r="SYK178" s="6"/>
      <c r="SYL178" s="6"/>
      <c r="SYM178" s="6"/>
      <c r="SYN178" s="6"/>
      <c r="SYO178" s="6"/>
      <c r="SYP178" s="6"/>
      <c r="SYQ178" s="6"/>
      <c r="SYR178" s="6"/>
      <c r="SYS178" s="6"/>
      <c r="SYT178" s="6"/>
      <c r="SYU178" s="6"/>
      <c r="SYV178" s="6"/>
      <c r="SYW178" s="6"/>
      <c r="SYX178" s="6"/>
      <c r="SYY178" s="6"/>
      <c r="SYZ178" s="6"/>
      <c r="SZA178" s="6"/>
      <c r="SZB178" s="6"/>
      <c r="SZC178" s="6"/>
      <c r="SZD178" s="6"/>
      <c r="SZE178" s="6"/>
      <c r="SZF178" s="6"/>
      <c r="SZG178" s="6"/>
      <c r="SZH178" s="6"/>
      <c r="SZI178" s="6"/>
      <c r="SZJ178" s="6"/>
      <c r="SZK178" s="6"/>
      <c r="SZL178" s="6"/>
      <c r="SZM178" s="6"/>
      <c r="SZN178" s="6"/>
      <c r="SZO178" s="6"/>
      <c r="SZP178" s="6"/>
      <c r="SZQ178" s="6"/>
      <c r="SZR178" s="6"/>
      <c r="SZS178" s="6"/>
      <c r="SZT178" s="6"/>
      <c r="SZU178" s="6"/>
      <c r="SZV178" s="6"/>
      <c r="SZW178" s="6"/>
      <c r="SZX178" s="6"/>
      <c r="SZY178" s="6"/>
      <c r="SZZ178" s="6"/>
      <c r="TAA178" s="6"/>
      <c r="TAB178" s="6"/>
      <c r="TAC178" s="6"/>
      <c r="TAD178" s="6"/>
      <c r="TAE178" s="6"/>
      <c r="TAF178" s="6"/>
      <c r="TAG178" s="6"/>
      <c r="TAH178" s="6"/>
      <c r="TAI178" s="6"/>
      <c r="TAJ178" s="6"/>
      <c r="TAK178" s="6"/>
      <c r="TAL178" s="6"/>
      <c r="TAM178" s="6"/>
      <c r="TAN178" s="6"/>
      <c r="TAO178" s="6"/>
      <c r="TAP178" s="6"/>
      <c r="TAQ178" s="6"/>
      <c r="TAR178" s="6"/>
      <c r="TAS178" s="6"/>
      <c r="TAT178" s="6"/>
      <c r="TAU178" s="6"/>
      <c r="TAV178" s="6"/>
      <c r="TAW178" s="6"/>
      <c r="TAX178" s="6"/>
      <c r="TAY178" s="6"/>
      <c r="TAZ178" s="6"/>
      <c r="TBA178" s="6"/>
      <c r="TBB178" s="6"/>
      <c r="TBC178" s="6"/>
      <c r="TBD178" s="6"/>
      <c r="TBE178" s="6"/>
      <c r="TBF178" s="6"/>
      <c r="TBG178" s="6"/>
      <c r="TBH178" s="6"/>
      <c r="TBI178" s="6"/>
      <c r="TBJ178" s="6"/>
      <c r="TBK178" s="6"/>
      <c r="TBL178" s="6"/>
      <c r="TBM178" s="6"/>
      <c r="TBN178" s="6"/>
      <c r="TBO178" s="6"/>
      <c r="TBP178" s="6"/>
      <c r="TBQ178" s="6"/>
      <c r="TBR178" s="6"/>
      <c r="TBS178" s="6"/>
      <c r="TBT178" s="6"/>
      <c r="TBU178" s="6"/>
      <c r="TBV178" s="6"/>
      <c r="TBW178" s="6"/>
      <c r="TBX178" s="6"/>
      <c r="TBY178" s="6"/>
      <c r="TBZ178" s="6"/>
      <c r="TCA178" s="6"/>
      <c r="TCB178" s="6"/>
      <c r="TCC178" s="6"/>
      <c r="TCD178" s="6"/>
      <c r="TCE178" s="6"/>
      <c r="TCF178" s="6"/>
      <c r="TCG178" s="6"/>
      <c r="TCH178" s="6"/>
      <c r="TCI178" s="6"/>
      <c r="TCJ178" s="6"/>
      <c r="TCK178" s="6"/>
      <c r="TCL178" s="6"/>
      <c r="TCM178" s="6"/>
      <c r="TCN178" s="6"/>
      <c r="TCO178" s="6"/>
      <c r="TCP178" s="6"/>
      <c r="TCQ178" s="6"/>
      <c r="TCR178" s="6"/>
      <c r="TCS178" s="6"/>
      <c r="TCT178" s="6"/>
      <c r="TCU178" s="6"/>
      <c r="TCV178" s="6"/>
      <c r="TCW178" s="6"/>
      <c r="TCX178" s="6"/>
      <c r="TCY178" s="6"/>
      <c r="TCZ178" s="6"/>
      <c r="TDA178" s="6"/>
      <c r="TDB178" s="6"/>
      <c r="TDC178" s="6"/>
      <c r="TDD178" s="6"/>
      <c r="TDE178" s="6"/>
      <c r="TDF178" s="6"/>
      <c r="TDG178" s="6"/>
      <c r="TDH178" s="6"/>
      <c r="TDI178" s="6"/>
      <c r="TDJ178" s="6"/>
      <c r="TDK178" s="6"/>
      <c r="TDL178" s="6"/>
      <c r="TDM178" s="6"/>
      <c r="TDN178" s="6"/>
      <c r="TDO178" s="6"/>
      <c r="TDP178" s="6"/>
      <c r="TDQ178" s="6"/>
      <c r="TDR178" s="6"/>
      <c r="TDS178" s="6"/>
      <c r="TDT178" s="6"/>
      <c r="TDU178" s="6"/>
      <c r="TDV178" s="6"/>
      <c r="TDW178" s="6"/>
      <c r="TDX178" s="6"/>
      <c r="TDY178" s="6"/>
      <c r="TDZ178" s="6"/>
      <c r="TEA178" s="6"/>
      <c r="TEB178" s="6"/>
      <c r="TEC178" s="6"/>
      <c r="TED178" s="6"/>
      <c r="TEE178" s="6"/>
      <c r="TEF178" s="6"/>
      <c r="TEG178" s="6"/>
      <c r="TEH178" s="6"/>
      <c r="TEI178" s="6"/>
      <c r="TEJ178" s="6"/>
      <c r="TEK178" s="6"/>
      <c r="TEL178" s="6"/>
      <c r="TEM178" s="6"/>
      <c r="TEN178" s="6"/>
      <c r="TEO178" s="6"/>
      <c r="TEP178" s="6"/>
      <c r="TEQ178" s="6"/>
      <c r="TER178" s="6"/>
      <c r="TES178" s="6"/>
      <c r="TET178" s="6"/>
      <c r="TEU178" s="6"/>
      <c r="TEV178" s="6"/>
      <c r="TEW178" s="6"/>
      <c r="TEX178" s="6"/>
      <c r="TEY178" s="6"/>
      <c r="TEZ178" s="6"/>
      <c r="TFA178" s="6"/>
      <c r="TFB178" s="6"/>
      <c r="TFC178" s="6"/>
      <c r="TFD178" s="6"/>
      <c r="TFE178" s="6"/>
      <c r="TFF178" s="6"/>
      <c r="TFG178" s="6"/>
      <c r="TFH178" s="6"/>
      <c r="TFI178" s="6"/>
      <c r="TFJ178" s="6"/>
      <c r="TFK178" s="6"/>
      <c r="TFL178" s="6"/>
      <c r="TFM178" s="6"/>
      <c r="TFN178" s="6"/>
      <c r="TFO178" s="6"/>
      <c r="TFP178" s="6"/>
      <c r="TFQ178" s="6"/>
      <c r="TFR178" s="6"/>
      <c r="TFS178" s="6"/>
      <c r="TFT178" s="6"/>
      <c r="TFU178" s="6"/>
      <c r="TFV178" s="6"/>
      <c r="TFW178" s="6"/>
      <c r="TFX178" s="6"/>
      <c r="TFY178" s="6"/>
      <c r="TFZ178" s="6"/>
      <c r="TGA178" s="6"/>
      <c r="TGB178" s="6"/>
      <c r="TGC178" s="6"/>
      <c r="TGD178" s="6"/>
      <c r="TGE178" s="6"/>
      <c r="TGF178" s="6"/>
      <c r="TGG178" s="6"/>
      <c r="TGH178" s="6"/>
      <c r="TGI178" s="6"/>
      <c r="TGJ178" s="6"/>
      <c r="TGK178" s="6"/>
      <c r="TGL178" s="6"/>
      <c r="TGM178" s="6"/>
      <c r="TGN178" s="6"/>
      <c r="TGO178" s="6"/>
      <c r="TGP178" s="6"/>
      <c r="TGQ178" s="6"/>
      <c r="TGR178" s="6"/>
      <c r="TGS178" s="6"/>
      <c r="TGT178" s="6"/>
      <c r="TGU178" s="6"/>
      <c r="TGV178" s="6"/>
      <c r="TGW178" s="6"/>
      <c r="TGX178" s="6"/>
      <c r="TGY178" s="6"/>
      <c r="TGZ178" s="6"/>
      <c r="THA178" s="6"/>
      <c r="THB178" s="6"/>
      <c r="THC178" s="6"/>
      <c r="THD178" s="6"/>
      <c r="THE178" s="6"/>
      <c r="THF178" s="6"/>
      <c r="THG178" s="6"/>
      <c r="THH178" s="6"/>
      <c r="THI178" s="6"/>
      <c r="THJ178" s="6"/>
      <c r="THK178" s="6"/>
      <c r="THL178" s="6"/>
      <c r="THM178" s="6"/>
      <c r="THN178" s="6"/>
      <c r="THO178" s="6"/>
      <c r="THP178" s="6"/>
      <c r="THQ178" s="6"/>
      <c r="THR178" s="6"/>
      <c r="THS178" s="6"/>
      <c r="THT178" s="6"/>
      <c r="THU178" s="6"/>
      <c r="THV178" s="6"/>
      <c r="THW178" s="6"/>
      <c r="THX178" s="6"/>
      <c r="THY178" s="6"/>
      <c r="THZ178" s="6"/>
      <c r="TIA178" s="6"/>
      <c r="TIB178" s="6"/>
      <c r="TIC178" s="6"/>
      <c r="TID178" s="6"/>
      <c r="TIE178" s="6"/>
      <c r="TIF178" s="6"/>
      <c r="TIG178" s="6"/>
      <c r="TIH178" s="6"/>
      <c r="TII178" s="6"/>
      <c r="TIJ178" s="6"/>
      <c r="TIK178" s="6"/>
      <c r="TIL178" s="6"/>
      <c r="TIM178" s="6"/>
      <c r="TIN178" s="6"/>
      <c r="TIO178" s="6"/>
      <c r="TIP178" s="6"/>
      <c r="TIQ178" s="6"/>
      <c r="TIR178" s="6"/>
      <c r="TIS178" s="6"/>
      <c r="TIT178" s="6"/>
      <c r="TIU178" s="6"/>
      <c r="TIV178" s="6"/>
      <c r="TIW178" s="6"/>
      <c r="TIX178" s="6"/>
      <c r="TIY178" s="6"/>
      <c r="TIZ178" s="6"/>
      <c r="TJA178" s="6"/>
      <c r="TJB178" s="6"/>
      <c r="TJC178" s="6"/>
      <c r="TJD178" s="6"/>
      <c r="TJE178" s="6"/>
      <c r="TJF178" s="6"/>
      <c r="TJG178" s="6"/>
      <c r="TJH178" s="6"/>
      <c r="TJI178" s="6"/>
      <c r="TJJ178" s="6"/>
      <c r="TJK178" s="6"/>
      <c r="TJL178" s="6"/>
      <c r="TJM178" s="6"/>
      <c r="TJN178" s="6"/>
      <c r="TJO178" s="6"/>
      <c r="TJP178" s="6"/>
      <c r="TJQ178" s="6"/>
      <c r="TJR178" s="6"/>
      <c r="TJS178" s="6"/>
      <c r="TJT178" s="6"/>
      <c r="TJU178" s="6"/>
      <c r="TJV178" s="6"/>
      <c r="TJW178" s="6"/>
      <c r="TJX178" s="6"/>
      <c r="TJY178" s="6"/>
      <c r="TJZ178" s="6"/>
      <c r="TKA178" s="6"/>
      <c r="TKB178" s="6"/>
      <c r="TKC178" s="6"/>
      <c r="TKD178" s="6"/>
      <c r="TKE178" s="6"/>
      <c r="TKF178" s="6"/>
      <c r="TKG178" s="6"/>
      <c r="TKH178" s="6"/>
      <c r="TKI178" s="6"/>
      <c r="TKJ178" s="6"/>
      <c r="TKK178" s="6"/>
      <c r="TKL178" s="6"/>
      <c r="TKM178" s="6"/>
      <c r="TKN178" s="6"/>
      <c r="TKO178" s="6"/>
      <c r="TKP178" s="6"/>
      <c r="TKQ178" s="6"/>
      <c r="TKR178" s="6"/>
      <c r="TKS178" s="6"/>
      <c r="TKT178" s="6"/>
      <c r="TKU178" s="6"/>
      <c r="TKV178" s="6"/>
      <c r="TKW178" s="6"/>
      <c r="TKX178" s="6"/>
      <c r="TKY178" s="6"/>
      <c r="TKZ178" s="6"/>
      <c r="TLA178" s="6"/>
      <c r="TLB178" s="6"/>
      <c r="TLC178" s="6"/>
      <c r="TLD178" s="6"/>
      <c r="TLE178" s="6"/>
      <c r="TLF178" s="6"/>
      <c r="TLG178" s="6"/>
      <c r="TLH178" s="6"/>
      <c r="TLI178" s="6"/>
      <c r="TLJ178" s="6"/>
      <c r="TLK178" s="6"/>
      <c r="TLL178" s="6"/>
      <c r="TLM178" s="6"/>
      <c r="TLN178" s="6"/>
      <c r="TLO178" s="6"/>
      <c r="TLP178" s="6"/>
      <c r="TLQ178" s="6"/>
      <c r="TLR178" s="6"/>
      <c r="TLS178" s="6"/>
      <c r="TLT178" s="6"/>
      <c r="TLU178" s="6"/>
      <c r="TLV178" s="6"/>
      <c r="TLW178" s="6"/>
      <c r="TLX178" s="6"/>
      <c r="TLY178" s="6"/>
      <c r="TLZ178" s="6"/>
      <c r="TMA178" s="6"/>
      <c r="TMB178" s="6"/>
      <c r="TMC178" s="6"/>
      <c r="TMD178" s="6"/>
      <c r="TME178" s="6"/>
      <c r="TMF178" s="6"/>
      <c r="TMG178" s="6"/>
      <c r="TMH178" s="6"/>
      <c r="TMI178" s="6"/>
      <c r="TMJ178" s="6"/>
      <c r="TMK178" s="6"/>
      <c r="TML178" s="6"/>
      <c r="TMM178" s="6"/>
      <c r="TMN178" s="6"/>
      <c r="TMO178" s="6"/>
      <c r="TMP178" s="6"/>
      <c r="TMQ178" s="6"/>
      <c r="TMR178" s="6"/>
      <c r="TMS178" s="6"/>
      <c r="TMT178" s="6"/>
      <c r="TMU178" s="6"/>
      <c r="TMV178" s="6"/>
      <c r="TMW178" s="6"/>
      <c r="TMX178" s="6"/>
      <c r="TMY178" s="6"/>
      <c r="TMZ178" s="6"/>
      <c r="TNA178" s="6"/>
      <c r="TNB178" s="6"/>
      <c r="TNC178" s="6"/>
      <c r="TND178" s="6"/>
      <c r="TNE178" s="6"/>
      <c r="TNF178" s="6"/>
      <c r="TNG178" s="6"/>
      <c r="TNH178" s="6"/>
      <c r="TNI178" s="6"/>
      <c r="TNJ178" s="6"/>
      <c r="TNK178" s="6"/>
      <c r="TNL178" s="6"/>
      <c r="TNM178" s="6"/>
      <c r="TNN178" s="6"/>
      <c r="TNO178" s="6"/>
      <c r="TNP178" s="6"/>
      <c r="TNQ178" s="6"/>
      <c r="TNR178" s="6"/>
      <c r="TNS178" s="6"/>
      <c r="TNT178" s="6"/>
      <c r="TNU178" s="6"/>
      <c r="TNV178" s="6"/>
      <c r="TNW178" s="6"/>
      <c r="TNX178" s="6"/>
      <c r="TNY178" s="6"/>
      <c r="TNZ178" s="6"/>
      <c r="TOA178" s="6"/>
      <c r="TOB178" s="6"/>
      <c r="TOC178" s="6"/>
      <c r="TOD178" s="6"/>
      <c r="TOE178" s="6"/>
      <c r="TOF178" s="6"/>
      <c r="TOG178" s="6"/>
      <c r="TOH178" s="6"/>
      <c r="TOI178" s="6"/>
      <c r="TOJ178" s="6"/>
      <c r="TOK178" s="6"/>
      <c r="TOL178" s="6"/>
      <c r="TOM178" s="6"/>
      <c r="TON178" s="6"/>
      <c r="TOO178" s="6"/>
      <c r="TOP178" s="6"/>
      <c r="TOQ178" s="6"/>
      <c r="TOR178" s="6"/>
      <c r="TOS178" s="6"/>
      <c r="TOT178" s="6"/>
      <c r="TOU178" s="6"/>
      <c r="TOV178" s="6"/>
      <c r="TOW178" s="6"/>
      <c r="TOX178" s="6"/>
      <c r="TOY178" s="6"/>
      <c r="TOZ178" s="6"/>
      <c r="TPA178" s="6"/>
      <c r="TPB178" s="6"/>
      <c r="TPC178" s="6"/>
      <c r="TPD178" s="6"/>
      <c r="TPE178" s="6"/>
      <c r="TPF178" s="6"/>
      <c r="TPG178" s="6"/>
      <c r="TPH178" s="6"/>
      <c r="TPI178" s="6"/>
      <c r="TPJ178" s="6"/>
      <c r="TPK178" s="6"/>
      <c r="TPL178" s="6"/>
      <c r="TPM178" s="6"/>
      <c r="TPN178" s="6"/>
      <c r="TPO178" s="6"/>
      <c r="TPP178" s="6"/>
      <c r="TPQ178" s="6"/>
      <c r="TPR178" s="6"/>
      <c r="TPS178" s="6"/>
      <c r="TPT178" s="6"/>
      <c r="TPU178" s="6"/>
      <c r="TPV178" s="6"/>
      <c r="TPW178" s="6"/>
      <c r="TPX178" s="6"/>
      <c r="TPY178" s="6"/>
      <c r="TPZ178" s="6"/>
      <c r="TQA178" s="6"/>
      <c r="TQB178" s="6"/>
      <c r="TQC178" s="6"/>
      <c r="TQD178" s="6"/>
      <c r="TQE178" s="6"/>
      <c r="TQF178" s="6"/>
      <c r="TQG178" s="6"/>
      <c r="TQH178" s="6"/>
      <c r="TQI178" s="6"/>
      <c r="TQJ178" s="6"/>
      <c r="TQK178" s="6"/>
      <c r="TQL178" s="6"/>
      <c r="TQM178" s="6"/>
      <c r="TQN178" s="6"/>
      <c r="TQO178" s="6"/>
      <c r="TQP178" s="6"/>
      <c r="TQQ178" s="6"/>
      <c r="TQR178" s="6"/>
      <c r="TQS178" s="6"/>
      <c r="TQT178" s="6"/>
      <c r="TQU178" s="6"/>
      <c r="TQV178" s="6"/>
      <c r="TQW178" s="6"/>
      <c r="TQX178" s="6"/>
      <c r="TQY178" s="6"/>
      <c r="TQZ178" s="6"/>
      <c r="TRA178" s="6"/>
      <c r="TRB178" s="6"/>
      <c r="TRC178" s="6"/>
      <c r="TRD178" s="6"/>
      <c r="TRE178" s="6"/>
      <c r="TRF178" s="6"/>
      <c r="TRG178" s="6"/>
      <c r="TRH178" s="6"/>
      <c r="TRI178" s="6"/>
      <c r="TRJ178" s="6"/>
      <c r="TRK178" s="6"/>
      <c r="TRL178" s="6"/>
      <c r="TRM178" s="6"/>
      <c r="TRN178" s="6"/>
      <c r="TRO178" s="6"/>
      <c r="TRP178" s="6"/>
      <c r="TRQ178" s="6"/>
      <c r="TRR178" s="6"/>
      <c r="TRS178" s="6"/>
      <c r="TRT178" s="6"/>
      <c r="TRU178" s="6"/>
      <c r="TRV178" s="6"/>
      <c r="TRW178" s="6"/>
      <c r="TRX178" s="6"/>
      <c r="TRY178" s="6"/>
      <c r="TRZ178" s="6"/>
      <c r="TSA178" s="6"/>
      <c r="TSB178" s="6"/>
      <c r="TSC178" s="6"/>
      <c r="TSD178" s="6"/>
      <c r="TSE178" s="6"/>
      <c r="TSF178" s="6"/>
      <c r="TSG178" s="6"/>
      <c r="TSH178" s="6"/>
      <c r="TSI178" s="6"/>
      <c r="TSJ178" s="6"/>
      <c r="TSK178" s="6"/>
      <c r="TSL178" s="6"/>
      <c r="TSM178" s="6"/>
      <c r="TSN178" s="6"/>
      <c r="TSO178" s="6"/>
      <c r="TSP178" s="6"/>
      <c r="TSQ178" s="6"/>
      <c r="TSR178" s="6"/>
      <c r="TSS178" s="6"/>
      <c r="TST178" s="6"/>
      <c r="TSU178" s="6"/>
      <c r="TSV178" s="6"/>
      <c r="TSW178" s="6"/>
      <c r="TSX178" s="6"/>
      <c r="TSY178" s="6"/>
      <c r="TSZ178" s="6"/>
      <c r="TTA178" s="6"/>
      <c r="TTB178" s="6"/>
      <c r="TTC178" s="6"/>
      <c r="TTD178" s="6"/>
      <c r="TTE178" s="6"/>
      <c r="TTF178" s="6"/>
      <c r="TTG178" s="6"/>
      <c r="TTH178" s="6"/>
      <c r="TTI178" s="6"/>
      <c r="TTJ178" s="6"/>
      <c r="TTK178" s="6"/>
      <c r="TTL178" s="6"/>
      <c r="TTM178" s="6"/>
      <c r="TTN178" s="6"/>
      <c r="TTO178" s="6"/>
      <c r="TTP178" s="6"/>
      <c r="TTQ178" s="6"/>
      <c r="TTR178" s="6"/>
      <c r="TTS178" s="6"/>
      <c r="TTT178" s="6"/>
      <c r="TTU178" s="6"/>
      <c r="TTV178" s="6"/>
      <c r="TTW178" s="6"/>
      <c r="TTX178" s="6"/>
      <c r="TTY178" s="6"/>
      <c r="TTZ178" s="6"/>
      <c r="TUA178" s="6"/>
      <c r="TUB178" s="6"/>
      <c r="TUC178" s="6"/>
      <c r="TUD178" s="6"/>
      <c r="TUE178" s="6"/>
      <c r="TUF178" s="6"/>
      <c r="TUG178" s="6"/>
      <c r="TUH178" s="6"/>
      <c r="TUI178" s="6"/>
      <c r="TUJ178" s="6"/>
      <c r="TUK178" s="6"/>
      <c r="TUL178" s="6"/>
      <c r="TUM178" s="6"/>
      <c r="TUN178" s="6"/>
      <c r="TUO178" s="6"/>
      <c r="TUP178" s="6"/>
      <c r="TUQ178" s="6"/>
      <c r="TUR178" s="6"/>
      <c r="TUS178" s="6"/>
      <c r="TUT178" s="6"/>
      <c r="TUU178" s="6"/>
      <c r="TUV178" s="6"/>
      <c r="TUW178" s="6"/>
      <c r="TUX178" s="6"/>
      <c r="TUY178" s="6"/>
      <c r="TUZ178" s="6"/>
      <c r="TVA178" s="6"/>
      <c r="TVB178" s="6"/>
      <c r="TVC178" s="6"/>
      <c r="TVD178" s="6"/>
      <c r="TVE178" s="6"/>
      <c r="TVF178" s="6"/>
      <c r="TVG178" s="6"/>
      <c r="TVH178" s="6"/>
      <c r="TVI178" s="6"/>
      <c r="TVJ178" s="6"/>
      <c r="TVK178" s="6"/>
      <c r="TVL178" s="6"/>
      <c r="TVM178" s="6"/>
      <c r="TVN178" s="6"/>
      <c r="TVO178" s="6"/>
      <c r="TVP178" s="6"/>
      <c r="TVQ178" s="6"/>
      <c r="TVR178" s="6"/>
      <c r="TVS178" s="6"/>
      <c r="TVT178" s="6"/>
      <c r="TVU178" s="6"/>
      <c r="TVV178" s="6"/>
      <c r="TVW178" s="6"/>
      <c r="TVX178" s="6"/>
      <c r="TVY178" s="6"/>
      <c r="TVZ178" s="6"/>
      <c r="TWA178" s="6"/>
      <c r="TWB178" s="6"/>
      <c r="TWC178" s="6"/>
      <c r="TWD178" s="6"/>
      <c r="TWE178" s="6"/>
      <c r="TWF178" s="6"/>
      <c r="TWG178" s="6"/>
      <c r="TWH178" s="6"/>
      <c r="TWI178" s="6"/>
      <c r="TWJ178" s="6"/>
      <c r="TWK178" s="6"/>
      <c r="TWL178" s="6"/>
      <c r="TWM178" s="6"/>
      <c r="TWN178" s="6"/>
      <c r="TWO178" s="6"/>
      <c r="TWP178" s="6"/>
      <c r="TWQ178" s="6"/>
      <c r="TWR178" s="6"/>
      <c r="TWS178" s="6"/>
      <c r="TWT178" s="6"/>
      <c r="TWU178" s="6"/>
      <c r="TWV178" s="6"/>
      <c r="TWW178" s="6"/>
      <c r="TWX178" s="6"/>
      <c r="TWY178" s="6"/>
      <c r="TWZ178" s="6"/>
      <c r="TXA178" s="6"/>
      <c r="TXB178" s="6"/>
      <c r="TXC178" s="6"/>
      <c r="TXD178" s="6"/>
      <c r="TXE178" s="6"/>
      <c r="TXF178" s="6"/>
      <c r="TXG178" s="6"/>
      <c r="TXH178" s="6"/>
      <c r="TXI178" s="6"/>
      <c r="TXJ178" s="6"/>
      <c r="TXK178" s="6"/>
      <c r="TXL178" s="6"/>
      <c r="TXM178" s="6"/>
      <c r="TXN178" s="6"/>
      <c r="TXO178" s="6"/>
      <c r="TXP178" s="6"/>
      <c r="TXQ178" s="6"/>
      <c r="TXR178" s="6"/>
      <c r="TXS178" s="6"/>
      <c r="TXT178" s="6"/>
      <c r="TXU178" s="6"/>
      <c r="TXV178" s="6"/>
      <c r="TXW178" s="6"/>
      <c r="TXX178" s="6"/>
      <c r="TXY178" s="6"/>
      <c r="TXZ178" s="6"/>
      <c r="TYA178" s="6"/>
      <c r="TYB178" s="6"/>
      <c r="TYC178" s="6"/>
      <c r="TYD178" s="6"/>
      <c r="TYE178" s="6"/>
      <c r="TYF178" s="6"/>
      <c r="TYG178" s="6"/>
      <c r="TYH178" s="6"/>
      <c r="TYI178" s="6"/>
      <c r="TYJ178" s="6"/>
      <c r="TYK178" s="6"/>
      <c r="TYL178" s="6"/>
      <c r="TYM178" s="6"/>
      <c r="TYN178" s="6"/>
      <c r="TYO178" s="6"/>
      <c r="TYP178" s="6"/>
      <c r="TYQ178" s="6"/>
      <c r="TYR178" s="6"/>
      <c r="TYS178" s="6"/>
      <c r="TYT178" s="6"/>
      <c r="TYU178" s="6"/>
      <c r="TYV178" s="6"/>
      <c r="TYW178" s="6"/>
      <c r="TYX178" s="6"/>
      <c r="TYY178" s="6"/>
      <c r="TYZ178" s="6"/>
      <c r="TZA178" s="6"/>
      <c r="TZB178" s="6"/>
      <c r="TZC178" s="6"/>
      <c r="TZD178" s="6"/>
      <c r="TZE178" s="6"/>
      <c r="TZF178" s="6"/>
      <c r="TZG178" s="6"/>
      <c r="TZH178" s="6"/>
      <c r="TZI178" s="6"/>
      <c r="TZJ178" s="6"/>
      <c r="TZK178" s="6"/>
      <c r="TZL178" s="6"/>
      <c r="TZM178" s="6"/>
      <c r="TZN178" s="6"/>
      <c r="TZO178" s="6"/>
      <c r="TZP178" s="6"/>
      <c r="TZQ178" s="6"/>
      <c r="TZR178" s="6"/>
      <c r="TZS178" s="6"/>
      <c r="TZT178" s="6"/>
      <c r="TZU178" s="6"/>
      <c r="TZV178" s="6"/>
      <c r="TZW178" s="6"/>
      <c r="TZX178" s="6"/>
      <c r="TZY178" s="6"/>
      <c r="TZZ178" s="6"/>
      <c r="UAA178" s="6"/>
      <c r="UAB178" s="6"/>
      <c r="UAC178" s="6"/>
      <c r="UAD178" s="6"/>
      <c r="UAE178" s="6"/>
      <c r="UAF178" s="6"/>
      <c r="UAG178" s="6"/>
      <c r="UAH178" s="6"/>
      <c r="UAI178" s="6"/>
      <c r="UAJ178" s="6"/>
      <c r="UAK178" s="6"/>
      <c r="UAL178" s="6"/>
      <c r="UAM178" s="6"/>
      <c r="UAN178" s="6"/>
      <c r="UAO178" s="6"/>
      <c r="UAP178" s="6"/>
      <c r="UAQ178" s="6"/>
      <c r="UAR178" s="6"/>
      <c r="UAS178" s="6"/>
      <c r="UAT178" s="6"/>
      <c r="UAU178" s="6"/>
      <c r="UAV178" s="6"/>
      <c r="UAW178" s="6"/>
      <c r="UAX178" s="6"/>
      <c r="UAY178" s="6"/>
      <c r="UAZ178" s="6"/>
      <c r="UBA178" s="6"/>
      <c r="UBB178" s="6"/>
      <c r="UBC178" s="6"/>
      <c r="UBD178" s="6"/>
      <c r="UBE178" s="6"/>
      <c r="UBF178" s="6"/>
      <c r="UBG178" s="6"/>
      <c r="UBH178" s="6"/>
      <c r="UBI178" s="6"/>
      <c r="UBJ178" s="6"/>
      <c r="UBK178" s="6"/>
      <c r="UBL178" s="6"/>
      <c r="UBM178" s="6"/>
      <c r="UBN178" s="6"/>
      <c r="UBO178" s="6"/>
      <c r="UBP178" s="6"/>
      <c r="UBQ178" s="6"/>
      <c r="UBR178" s="6"/>
      <c r="UBS178" s="6"/>
      <c r="UBT178" s="6"/>
      <c r="UBU178" s="6"/>
      <c r="UBV178" s="6"/>
      <c r="UBW178" s="6"/>
      <c r="UBX178" s="6"/>
      <c r="UBY178" s="6"/>
      <c r="UBZ178" s="6"/>
      <c r="UCA178" s="6"/>
      <c r="UCB178" s="6"/>
      <c r="UCC178" s="6"/>
      <c r="UCD178" s="6"/>
      <c r="UCE178" s="6"/>
      <c r="UCF178" s="6"/>
      <c r="UCG178" s="6"/>
      <c r="UCH178" s="6"/>
      <c r="UCI178" s="6"/>
      <c r="UCJ178" s="6"/>
      <c r="UCK178" s="6"/>
      <c r="UCL178" s="6"/>
      <c r="UCM178" s="6"/>
      <c r="UCN178" s="6"/>
      <c r="UCO178" s="6"/>
      <c r="UCP178" s="6"/>
      <c r="UCQ178" s="6"/>
      <c r="UCR178" s="6"/>
      <c r="UCS178" s="6"/>
      <c r="UCT178" s="6"/>
      <c r="UCU178" s="6"/>
      <c r="UCV178" s="6"/>
      <c r="UCW178" s="6"/>
      <c r="UCX178" s="6"/>
      <c r="UCY178" s="6"/>
      <c r="UCZ178" s="6"/>
      <c r="UDA178" s="6"/>
      <c r="UDB178" s="6"/>
      <c r="UDC178" s="6"/>
      <c r="UDD178" s="6"/>
      <c r="UDE178" s="6"/>
      <c r="UDF178" s="6"/>
      <c r="UDG178" s="6"/>
      <c r="UDH178" s="6"/>
      <c r="UDI178" s="6"/>
      <c r="UDJ178" s="6"/>
      <c r="UDK178" s="6"/>
      <c r="UDL178" s="6"/>
      <c r="UDM178" s="6"/>
      <c r="UDN178" s="6"/>
      <c r="UDO178" s="6"/>
      <c r="UDP178" s="6"/>
      <c r="UDQ178" s="6"/>
      <c r="UDR178" s="6"/>
      <c r="UDS178" s="6"/>
      <c r="UDT178" s="6"/>
      <c r="UDU178" s="6"/>
      <c r="UDV178" s="6"/>
      <c r="UDW178" s="6"/>
      <c r="UDX178" s="6"/>
      <c r="UDY178" s="6"/>
      <c r="UDZ178" s="6"/>
      <c r="UEA178" s="6"/>
      <c r="UEB178" s="6"/>
      <c r="UEC178" s="6"/>
      <c r="UED178" s="6"/>
      <c r="UEE178" s="6"/>
      <c r="UEF178" s="6"/>
      <c r="UEG178" s="6"/>
      <c r="UEH178" s="6"/>
      <c r="UEI178" s="6"/>
      <c r="UEJ178" s="6"/>
      <c r="UEK178" s="6"/>
      <c r="UEL178" s="6"/>
      <c r="UEM178" s="6"/>
      <c r="UEN178" s="6"/>
      <c r="UEO178" s="6"/>
      <c r="UEP178" s="6"/>
      <c r="UEQ178" s="6"/>
      <c r="UER178" s="6"/>
      <c r="UES178" s="6"/>
      <c r="UET178" s="6"/>
      <c r="UEU178" s="6"/>
      <c r="UEV178" s="6"/>
      <c r="UEW178" s="6"/>
      <c r="UEX178" s="6"/>
      <c r="UEY178" s="6"/>
      <c r="UEZ178" s="6"/>
      <c r="UFA178" s="6"/>
      <c r="UFB178" s="6"/>
      <c r="UFC178" s="6"/>
      <c r="UFD178" s="6"/>
      <c r="UFE178" s="6"/>
      <c r="UFF178" s="6"/>
      <c r="UFG178" s="6"/>
      <c r="UFH178" s="6"/>
      <c r="UFI178" s="6"/>
      <c r="UFJ178" s="6"/>
      <c r="UFK178" s="6"/>
      <c r="UFL178" s="6"/>
      <c r="UFM178" s="6"/>
      <c r="UFN178" s="6"/>
      <c r="UFO178" s="6"/>
      <c r="UFP178" s="6"/>
      <c r="UFQ178" s="6"/>
      <c r="UFR178" s="6"/>
      <c r="UFS178" s="6"/>
      <c r="UFT178" s="6"/>
      <c r="UFU178" s="6"/>
      <c r="UFV178" s="6"/>
      <c r="UFW178" s="6"/>
      <c r="UFX178" s="6"/>
      <c r="UFY178" s="6"/>
      <c r="UFZ178" s="6"/>
      <c r="UGA178" s="6"/>
      <c r="UGB178" s="6"/>
      <c r="UGC178" s="6"/>
      <c r="UGD178" s="6"/>
      <c r="UGE178" s="6"/>
      <c r="UGF178" s="6"/>
      <c r="UGG178" s="6"/>
      <c r="UGH178" s="6"/>
      <c r="UGI178" s="6"/>
      <c r="UGJ178" s="6"/>
      <c r="UGK178" s="6"/>
      <c r="UGL178" s="6"/>
      <c r="UGM178" s="6"/>
      <c r="UGN178" s="6"/>
      <c r="UGO178" s="6"/>
      <c r="UGP178" s="6"/>
      <c r="UGQ178" s="6"/>
      <c r="UGR178" s="6"/>
      <c r="UGS178" s="6"/>
      <c r="UGT178" s="6"/>
      <c r="UGU178" s="6"/>
      <c r="UGV178" s="6"/>
      <c r="UGW178" s="6"/>
      <c r="UGX178" s="6"/>
      <c r="UGY178" s="6"/>
      <c r="UGZ178" s="6"/>
      <c r="UHA178" s="6"/>
      <c r="UHB178" s="6"/>
      <c r="UHC178" s="6"/>
      <c r="UHD178" s="6"/>
      <c r="UHE178" s="6"/>
      <c r="UHF178" s="6"/>
      <c r="UHG178" s="6"/>
      <c r="UHH178" s="6"/>
      <c r="UHI178" s="6"/>
      <c r="UHJ178" s="6"/>
      <c r="UHK178" s="6"/>
      <c r="UHL178" s="6"/>
      <c r="UHM178" s="6"/>
      <c r="UHN178" s="6"/>
      <c r="UHO178" s="6"/>
      <c r="UHP178" s="6"/>
      <c r="UHQ178" s="6"/>
      <c r="UHR178" s="6"/>
      <c r="UHS178" s="6"/>
      <c r="UHT178" s="6"/>
      <c r="UHU178" s="6"/>
      <c r="UHV178" s="6"/>
      <c r="UHW178" s="6"/>
      <c r="UHX178" s="6"/>
      <c r="UHY178" s="6"/>
      <c r="UHZ178" s="6"/>
      <c r="UIA178" s="6"/>
      <c r="UIB178" s="6"/>
      <c r="UIC178" s="6"/>
      <c r="UID178" s="6"/>
      <c r="UIE178" s="6"/>
      <c r="UIF178" s="6"/>
      <c r="UIG178" s="6"/>
      <c r="UIH178" s="6"/>
      <c r="UII178" s="6"/>
      <c r="UIJ178" s="6"/>
      <c r="UIK178" s="6"/>
      <c r="UIL178" s="6"/>
      <c r="UIM178" s="6"/>
      <c r="UIN178" s="6"/>
      <c r="UIO178" s="6"/>
      <c r="UIP178" s="6"/>
      <c r="UIQ178" s="6"/>
      <c r="UIR178" s="6"/>
      <c r="UIS178" s="6"/>
      <c r="UIT178" s="6"/>
      <c r="UIU178" s="6"/>
      <c r="UIV178" s="6"/>
      <c r="UIW178" s="6"/>
      <c r="UIX178" s="6"/>
      <c r="UIY178" s="6"/>
      <c r="UIZ178" s="6"/>
      <c r="UJA178" s="6"/>
      <c r="UJB178" s="6"/>
      <c r="UJC178" s="6"/>
      <c r="UJD178" s="6"/>
      <c r="UJE178" s="6"/>
      <c r="UJF178" s="6"/>
      <c r="UJG178" s="6"/>
      <c r="UJH178" s="6"/>
      <c r="UJI178" s="6"/>
      <c r="UJJ178" s="6"/>
      <c r="UJK178" s="6"/>
      <c r="UJL178" s="6"/>
      <c r="UJM178" s="6"/>
      <c r="UJN178" s="6"/>
      <c r="UJO178" s="6"/>
      <c r="UJP178" s="6"/>
      <c r="UJQ178" s="6"/>
      <c r="UJR178" s="6"/>
      <c r="UJS178" s="6"/>
      <c r="UJT178" s="6"/>
      <c r="UJU178" s="6"/>
      <c r="UJV178" s="6"/>
      <c r="UJW178" s="6"/>
      <c r="UJX178" s="6"/>
      <c r="UJY178" s="6"/>
      <c r="UJZ178" s="6"/>
      <c r="UKA178" s="6"/>
      <c r="UKB178" s="6"/>
      <c r="UKC178" s="6"/>
      <c r="UKD178" s="6"/>
      <c r="UKE178" s="6"/>
      <c r="UKF178" s="6"/>
      <c r="UKG178" s="6"/>
      <c r="UKH178" s="6"/>
      <c r="UKI178" s="6"/>
      <c r="UKJ178" s="6"/>
      <c r="UKK178" s="6"/>
      <c r="UKL178" s="6"/>
      <c r="UKM178" s="6"/>
      <c r="UKN178" s="6"/>
      <c r="UKO178" s="6"/>
      <c r="UKP178" s="6"/>
      <c r="UKQ178" s="6"/>
      <c r="UKR178" s="6"/>
      <c r="UKS178" s="6"/>
      <c r="UKT178" s="6"/>
      <c r="UKU178" s="6"/>
      <c r="UKV178" s="6"/>
      <c r="UKW178" s="6"/>
      <c r="UKX178" s="6"/>
      <c r="UKY178" s="6"/>
      <c r="UKZ178" s="6"/>
      <c r="ULA178" s="6"/>
      <c r="ULB178" s="6"/>
      <c r="ULC178" s="6"/>
      <c r="ULD178" s="6"/>
      <c r="ULE178" s="6"/>
      <c r="ULF178" s="6"/>
      <c r="ULG178" s="6"/>
      <c r="ULH178" s="6"/>
      <c r="ULI178" s="6"/>
      <c r="ULJ178" s="6"/>
      <c r="ULK178" s="6"/>
      <c r="ULL178" s="6"/>
      <c r="ULM178" s="6"/>
      <c r="ULN178" s="6"/>
      <c r="ULO178" s="6"/>
      <c r="ULP178" s="6"/>
      <c r="ULQ178" s="6"/>
      <c r="ULR178" s="6"/>
      <c r="ULS178" s="6"/>
      <c r="ULT178" s="6"/>
      <c r="ULU178" s="6"/>
      <c r="ULV178" s="6"/>
      <c r="ULW178" s="6"/>
      <c r="ULX178" s="6"/>
      <c r="ULY178" s="6"/>
      <c r="ULZ178" s="6"/>
      <c r="UMA178" s="6"/>
      <c r="UMB178" s="6"/>
      <c r="UMC178" s="6"/>
      <c r="UMD178" s="6"/>
      <c r="UME178" s="6"/>
      <c r="UMF178" s="6"/>
      <c r="UMG178" s="6"/>
      <c r="UMH178" s="6"/>
      <c r="UMI178" s="6"/>
      <c r="UMJ178" s="6"/>
      <c r="UMK178" s="6"/>
      <c r="UML178" s="6"/>
      <c r="UMM178" s="6"/>
      <c r="UMN178" s="6"/>
      <c r="UMO178" s="6"/>
      <c r="UMP178" s="6"/>
      <c r="UMQ178" s="6"/>
      <c r="UMR178" s="6"/>
      <c r="UMS178" s="6"/>
      <c r="UMT178" s="6"/>
      <c r="UMU178" s="6"/>
      <c r="UMV178" s="6"/>
      <c r="UMW178" s="6"/>
      <c r="UMX178" s="6"/>
      <c r="UMY178" s="6"/>
      <c r="UMZ178" s="6"/>
      <c r="UNA178" s="6"/>
      <c r="UNB178" s="6"/>
      <c r="UNC178" s="6"/>
      <c r="UND178" s="6"/>
      <c r="UNE178" s="6"/>
      <c r="UNF178" s="6"/>
      <c r="UNG178" s="6"/>
      <c r="UNH178" s="6"/>
      <c r="UNI178" s="6"/>
      <c r="UNJ178" s="6"/>
      <c r="UNK178" s="6"/>
      <c r="UNL178" s="6"/>
      <c r="UNM178" s="6"/>
      <c r="UNN178" s="6"/>
      <c r="UNO178" s="6"/>
      <c r="UNP178" s="6"/>
      <c r="UNQ178" s="6"/>
      <c r="UNR178" s="6"/>
      <c r="UNS178" s="6"/>
      <c r="UNT178" s="6"/>
      <c r="UNU178" s="6"/>
      <c r="UNV178" s="6"/>
      <c r="UNW178" s="6"/>
      <c r="UNX178" s="6"/>
      <c r="UNY178" s="6"/>
      <c r="UNZ178" s="6"/>
      <c r="UOA178" s="6"/>
      <c r="UOB178" s="6"/>
      <c r="UOC178" s="6"/>
      <c r="UOD178" s="6"/>
      <c r="UOE178" s="6"/>
      <c r="UOF178" s="6"/>
      <c r="UOG178" s="6"/>
      <c r="UOH178" s="6"/>
      <c r="UOI178" s="6"/>
      <c r="UOJ178" s="6"/>
      <c r="UOK178" s="6"/>
      <c r="UOL178" s="6"/>
      <c r="UOM178" s="6"/>
      <c r="UON178" s="6"/>
      <c r="UOO178" s="6"/>
      <c r="UOP178" s="6"/>
      <c r="UOQ178" s="6"/>
      <c r="UOR178" s="6"/>
      <c r="UOS178" s="6"/>
      <c r="UOT178" s="6"/>
      <c r="UOU178" s="6"/>
      <c r="UOV178" s="6"/>
      <c r="UOW178" s="6"/>
      <c r="UOX178" s="6"/>
      <c r="UOY178" s="6"/>
      <c r="UOZ178" s="6"/>
      <c r="UPA178" s="6"/>
      <c r="UPB178" s="6"/>
      <c r="UPC178" s="6"/>
      <c r="UPD178" s="6"/>
      <c r="UPE178" s="6"/>
      <c r="UPF178" s="6"/>
      <c r="UPG178" s="6"/>
      <c r="UPH178" s="6"/>
      <c r="UPI178" s="6"/>
      <c r="UPJ178" s="6"/>
      <c r="UPK178" s="6"/>
      <c r="UPL178" s="6"/>
      <c r="UPM178" s="6"/>
      <c r="UPN178" s="6"/>
      <c r="UPO178" s="6"/>
      <c r="UPP178" s="6"/>
      <c r="UPQ178" s="6"/>
      <c r="UPR178" s="6"/>
      <c r="UPS178" s="6"/>
      <c r="UPT178" s="6"/>
      <c r="UPU178" s="6"/>
      <c r="UPV178" s="6"/>
      <c r="UPW178" s="6"/>
      <c r="UPX178" s="6"/>
      <c r="UPY178" s="6"/>
      <c r="UPZ178" s="6"/>
      <c r="UQA178" s="6"/>
      <c r="UQB178" s="6"/>
      <c r="UQC178" s="6"/>
      <c r="UQD178" s="6"/>
      <c r="UQE178" s="6"/>
      <c r="UQF178" s="6"/>
      <c r="UQG178" s="6"/>
      <c r="UQH178" s="6"/>
      <c r="UQI178" s="6"/>
      <c r="UQJ178" s="6"/>
      <c r="UQK178" s="6"/>
      <c r="UQL178" s="6"/>
      <c r="UQM178" s="6"/>
      <c r="UQN178" s="6"/>
      <c r="UQO178" s="6"/>
      <c r="UQP178" s="6"/>
      <c r="UQQ178" s="6"/>
      <c r="UQR178" s="6"/>
      <c r="UQS178" s="6"/>
      <c r="UQT178" s="6"/>
      <c r="UQU178" s="6"/>
      <c r="UQV178" s="6"/>
      <c r="UQW178" s="6"/>
      <c r="UQX178" s="6"/>
      <c r="UQY178" s="6"/>
      <c r="UQZ178" s="6"/>
      <c r="URA178" s="6"/>
      <c r="URB178" s="6"/>
      <c r="URC178" s="6"/>
      <c r="URD178" s="6"/>
      <c r="URE178" s="6"/>
      <c r="URF178" s="6"/>
      <c r="URG178" s="6"/>
      <c r="URH178" s="6"/>
      <c r="URI178" s="6"/>
      <c r="URJ178" s="6"/>
      <c r="URK178" s="6"/>
      <c r="URL178" s="6"/>
      <c r="URM178" s="6"/>
      <c r="URN178" s="6"/>
      <c r="URO178" s="6"/>
      <c r="URP178" s="6"/>
      <c r="URQ178" s="6"/>
      <c r="URR178" s="6"/>
      <c r="URS178" s="6"/>
      <c r="URT178" s="6"/>
      <c r="URU178" s="6"/>
      <c r="URV178" s="6"/>
      <c r="URW178" s="6"/>
      <c r="URX178" s="6"/>
      <c r="URY178" s="6"/>
      <c r="URZ178" s="6"/>
      <c r="USA178" s="6"/>
      <c r="USB178" s="6"/>
      <c r="USC178" s="6"/>
      <c r="USD178" s="6"/>
      <c r="USE178" s="6"/>
      <c r="USF178" s="6"/>
      <c r="USG178" s="6"/>
      <c r="USH178" s="6"/>
      <c r="USI178" s="6"/>
      <c r="USJ178" s="6"/>
      <c r="USK178" s="6"/>
      <c r="USL178" s="6"/>
      <c r="USM178" s="6"/>
      <c r="USN178" s="6"/>
      <c r="USO178" s="6"/>
      <c r="USP178" s="6"/>
      <c r="USQ178" s="6"/>
      <c r="USR178" s="6"/>
      <c r="USS178" s="6"/>
      <c r="UST178" s="6"/>
      <c r="USU178" s="6"/>
      <c r="USV178" s="6"/>
      <c r="USW178" s="6"/>
      <c r="USX178" s="6"/>
      <c r="USY178" s="6"/>
      <c r="USZ178" s="6"/>
      <c r="UTA178" s="6"/>
      <c r="UTB178" s="6"/>
      <c r="UTC178" s="6"/>
      <c r="UTD178" s="6"/>
      <c r="UTE178" s="6"/>
      <c r="UTF178" s="6"/>
      <c r="UTG178" s="6"/>
      <c r="UTH178" s="6"/>
      <c r="UTI178" s="6"/>
      <c r="UTJ178" s="6"/>
      <c r="UTK178" s="6"/>
      <c r="UTL178" s="6"/>
      <c r="UTM178" s="6"/>
      <c r="UTN178" s="6"/>
      <c r="UTO178" s="6"/>
      <c r="UTP178" s="6"/>
      <c r="UTQ178" s="6"/>
      <c r="UTR178" s="6"/>
      <c r="UTS178" s="6"/>
      <c r="UTT178" s="6"/>
      <c r="UTU178" s="6"/>
      <c r="UTV178" s="6"/>
      <c r="UTW178" s="6"/>
      <c r="UTX178" s="6"/>
      <c r="UTY178" s="6"/>
      <c r="UTZ178" s="6"/>
      <c r="UUA178" s="6"/>
      <c r="UUB178" s="6"/>
      <c r="UUC178" s="6"/>
      <c r="UUD178" s="6"/>
      <c r="UUE178" s="6"/>
      <c r="UUF178" s="6"/>
      <c r="UUG178" s="6"/>
      <c r="UUH178" s="6"/>
      <c r="UUI178" s="6"/>
      <c r="UUJ178" s="6"/>
      <c r="UUK178" s="6"/>
      <c r="UUL178" s="6"/>
      <c r="UUM178" s="6"/>
      <c r="UUN178" s="6"/>
      <c r="UUO178" s="6"/>
      <c r="UUP178" s="6"/>
      <c r="UUQ178" s="6"/>
      <c r="UUR178" s="6"/>
      <c r="UUS178" s="6"/>
      <c r="UUT178" s="6"/>
      <c r="UUU178" s="6"/>
      <c r="UUV178" s="6"/>
      <c r="UUW178" s="6"/>
      <c r="UUX178" s="6"/>
      <c r="UUY178" s="6"/>
      <c r="UUZ178" s="6"/>
      <c r="UVA178" s="6"/>
      <c r="UVB178" s="6"/>
      <c r="UVC178" s="6"/>
      <c r="UVD178" s="6"/>
      <c r="UVE178" s="6"/>
      <c r="UVF178" s="6"/>
      <c r="UVG178" s="6"/>
      <c r="UVH178" s="6"/>
      <c r="UVI178" s="6"/>
      <c r="UVJ178" s="6"/>
      <c r="UVK178" s="6"/>
      <c r="UVL178" s="6"/>
      <c r="UVM178" s="6"/>
      <c r="UVN178" s="6"/>
      <c r="UVO178" s="6"/>
      <c r="UVP178" s="6"/>
      <c r="UVQ178" s="6"/>
      <c r="UVR178" s="6"/>
      <c r="UVS178" s="6"/>
      <c r="UVT178" s="6"/>
      <c r="UVU178" s="6"/>
      <c r="UVV178" s="6"/>
      <c r="UVW178" s="6"/>
      <c r="UVX178" s="6"/>
      <c r="UVY178" s="6"/>
      <c r="UVZ178" s="6"/>
      <c r="UWA178" s="6"/>
      <c r="UWB178" s="6"/>
      <c r="UWC178" s="6"/>
      <c r="UWD178" s="6"/>
      <c r="UWE178" s="6"/>
      <c r="UWF178" s="6"/>
      <c r="UWG178" s="6"/>
      <c r="UWH178" s="6"/>
      <c r="UWI178" s="6"/>
      <c r="UWJ178" s="6"/>
      <c r="UWK178" s="6"/>
      <c r="UWL178" s="6"/>
      <c r="UWM178" s="6"/>
      <c r="UWN178" s="6"/>
      <c r="UWO178" s="6"/>
      <c r="UWP178" s="6"/>
      <c r="UWQ178" s="6"/>
      <c r="UWR178" s="6"/>
      <c r="UWS178" s="6"/>
      <c r="UWT178" s="6"/>
      <c r="UWU178" s="6"/>
      <c r="UWV178" s="6"/>
      <c r="UWW178" s="6"/>
      <c r="UWX178" s="6"/>
      <c r="UWY178" s="6"/>
      <c r="UWZ178" s="6"/>
      <c r="UXA178" s="6"/>
      <c r="UXB178" s="6"/>
      <c r="UXC178" s="6"/>
      <c r="UXD178" s="6"/>
      <c r="UXE178" s="6"/>
      <c r="UXF178" s="6"/>
      <c r="UXG178" s="6"/>
      <c r="UXH178" s="6"/>
      <c r="UXI178" s="6"/>
      <c r="UXJ178" s="6"/>
      <c r="UXK178" s="6"/>
      <c r="UXL178" s="6"/>
      <c r="UXM178" s="6"/>
      <c r="UXN178" s="6"/>
      <c r="UXO178" s="6"/>
      <c r="UXP178" s="6"/>
      <c r="UXQ178" s="6"/>
      <c r="UXR178" s="6"/>
      <c r="UXS178" s="6"/>
      <c r="UXT178" s="6"/>
      <c r="UXU178" s="6"/>
      <c r="UXV178" s="6"/>
      <c r="UXW178" s="6"/>
      <c r="UXX178" s="6"/>
      <c r="UXY178" s="6"/>
      <c r="UXZ178" s="6"/>
      <c r="UYA178" s="6"/>
      <c r="UYB178" s="6"/>
      <c r="UYC178" s="6"/>
      <c r="UYD178" s="6"/>
      <c r="UYE178" s="6"/>
      <c r="UYF178" s="6"/>
      <c r="UYG178" s="6"/>
      <c r="UYH178" s="6"/>
      <c r="UYI178" s="6"/>
      <c r="UYJ178" s="6"/>
      <c r="UYK178" s="6"/>
      <c r="UYL178" s="6"/>
      <c r="UYM178" s="6"/>
      <c r="UYN178" s="6"/>
      <c r="UYO178" s="6"/>
      <c r="UYP178" s="6"/>
      <c r="UYQ178" s="6"/>
      <c r="UYR178" s="6"/>
      <c r="UYS178" s="6"/>
      <c r="UYT178" s="6"/>
      <c r="UYU178" s="6"/>
      <c r="UYV178" s="6"/>
      <c r="UYW178" s="6"/>
      <c r="UYX178" s="6"/>
      <c r="UYY178" s="6"/>
      <c r="UYZ178" s="6"/>
      <c r="UZA178" s="6"/>
      <c r="UZB178" s="6"/>
      <c r="UZC178" s="6"/>
      <c r="UZD178" s="6"/>
      <c r="UZE178" s="6"/>
      <c r="UZF178" s="6"/>
      <c r="UZG178" s="6"/>
      <c r="UZH178" s="6"/>
      <c r="UZI178" s="6"/>
      <c r="UZJ178" s="6"/>
      <c r="UZK178" s="6"/>
      <c r="UZL178" s="6"/>
      <c r="UZM178" s="6"/>
      <c r="UZN178" s="6"/>
      <c r="UZO178" s="6"/>
      <c r="UZP178" s="6"/>
      <c r="UZQ178" s="6"/>
      <c r="UZR178" s="6"/>
      <c r="UZS178" s="6"/>
      <c r="UZT178" s="6"/>
      <c r="UZU178" s="6"/>
      <c r="UZV178" s="6"/>
      <c r="UZW178" s="6"/>
      <c r="UZX178" s="6"/>
      <c r="UZY178" s="6"/>
      <c r="UZZ178" s="6"/>
      <c r="VAA178" s="6"/>
      <c r="VAB178" s="6"/>
      <c r="VAC178" s="6"/>
      <c r="VAD178" s="6"/>
      <c r="VAE178" s="6"/>
      <c r="VAF178" s="6"/>
      <c r="VAG178" s="6"/>
      <c r="VAH178" s="6"/>
      <c r="VAI178" s="6"/>
      <c r="VAJ178" s="6"/>
      <c r="VAK178" s="6"/>
      <c r="VAL178" s="6"/>
      <c r="VAM178" s="6"/>
      <c r="VAN178" s="6"/>
      <c r="VAO178" s="6"/>
      <c r="VAP178" s="6"/>
      <c r="VAQ178" s="6"/>
      <c r="VAR178" s="6"/>
      <c r="VAS178" s="6"/>
      <c r="VAT178" s="6"/>
      <c r="VAU178" s="6"/>
      <c r="VAV178" s="6"/>
      <c r="VAW178" s="6"/>
      <c r="VAX178" s="6"/>
      <c r="VAY178" s="6"/>
      <c r="VAZ178" s="6"/>
      <c r="VBA178" s="6"/>
      <c r="VBB178" s="6"/>
      <c r="VBC178" s="6"/>
      <c r="VBD178" s="6"/>
      <c r="VBE178" s="6"/>
      <c r="VBF178" s="6"/>
      <c r="VBG178" s="6"/>
      <c r="VBH178" s="6"/>
      <c r="VBI178" s="6"/>
      <c r="VBJ178" s="6"/>
      <c r="VBK178" s="6"/>
      <c r="VBL178" s="6"/>
      <c r="VBM178" s="6"/>
      <c r="VBN178" s="6"/>
      <c r="VBO178" s="6"/>
      <c r="VBP178" s="6"/>
      <c r="VBQ178" s="6"/>
      <c r="VBR178" s="6"/>
      <c r="VBS178" s="6"/>
      <c r="VBT178" s="6"/>
      <c r="VBU178" s="6"/>
      <c r="VBV178" s="6"/>
      <c r="VBW178" s="6"/>
      <c r="VBX178" s="6"/>
      <c r="VBY178" s="6"/>
      <c r="VBZ178" s="6"/>
      <c r="VCA178" s="6"/>
      <c r="VCB178" s="6"/>
      <c r="VCC178" s="6"/>
      <c r="VCD178" s="6"/>
      <c r="VCE178" s="6"/>
      <c r="VCF178" s="6"/>
      <c r="VCG178" s="6"/>
      <c r="VCH178" s="6"/>
      <c r="VCI178" s="6"/>
      <c r="VCJ178" s="6"/>
      <c r="VCK178" s="6"/>
      <c r="VCL178" s="6"/>
      <c r="VCM178" s="6"/>
      <c r="VCN178" s="6"/>
      <c r="VCO178" s="6"/>
      <c r="VCP178" s="6"/>
      <c r="VCQ178" s="6"/>
      <c r="VCR178" s="6"/>
      <c r="VCS178" s="6"/>
      <c r="VCT178" s="6"/>
      <c r="VCU178" s="6"/>
      <c r="VCV178" s="6"/>
      <c r="VCW178" s="6"/>
      <c r="VCX178" s="6"/>
      <c r="VCY178" s="6"/>
      <c r="VCZ178" s="6"/>
      <c r="VDA178" s="6"/>
      <c r="VDB178" s="6"/>
      <c r="VDC178" s="6"/>
      <c r="VDD178" s="6"/>
      <c r="VDE178" s="6"/>
      <c r="VDF178" s="6"/>
      <c r="VDG178" s="6"/>
      <c r="VDH178" s="6"/>
      <c r="VDI178" s="6"/>
      <c r="VDJ178" s="6"/>
      <c r="VDK178" s="6"/>
      <c r="VDL178" s="6"/>
      <c r="VDM178" s="6"/>
      <c r="VDN178" s="6"/>
      <c r="VDO178" s="6"/>
      <c r="VDP178" s="6"/>
      <c r="VDQ178" s="6"/>
      <c r="VDR178" s="6"/>
      <c r="VDS178" s="6"/>
      <c r="VDT178" s="6"/>
      <c r="VDU178" s="6"/>
      <c r="VDV178" s="6"/>
      <c r="VDW178" s="6"/>
      <c r="VDX178" s="6"/>
      <c r="VDY178" s="6"/>
      <c r="VDZ178" s="6"/>
      <c r="VEA178" s="6"/>
      <c r="VEB178" s="6"/>
      <c r="VEC178" s="6"/>
      <c r="VED178" s="6"/>
      <c r="VEE178" s="6"/>
      <c r="VEF178" s="6"/>
      <c r="VEG178" s="6"/>
      <c r="VEH178" s="6"/>
      <c r="VEI178" s="6"/>
      <c r="VEJ178" s="6"/>
      <c r="VEK178" s="6"/>
      <c r="VEL178" s="6"/>
      <c r="VEM178" s="6"/>
      <c r="VEN178" s="6"/>
      <c r="VEO178" s="6"/>
      <c r="VEP178" s="6"/>
      <c r="VEQ178" s="6"/>
      <c r="VER178" s="6"/>
      <c r="VES178" s="6"/>
      <c r="VET178" s="6"/>
      <c r="VEU178" s="6"/>
      <c r="VEV178" s="6"/>
      <c r="VEW178" s="6"/>
      <c r="VEX178" s="6"/>
      <c r="VEY178" s="6"/>
      <c r="VEZ178" s="6"/>
      <c r="VFA178" s="6"/>
      <c r="VFB178" s="6"/>
      <c r="VFC178" s="6"/>
      <c r="VFD178" s="6"/>
      <c r="VFE178" s="6"/>
      <c r="VFF178" s="6"/>
      <c r="VFG178" s="6"/>
      <c r="VFH178" s="6"/>
      <c r="VFI178" s="6"/>
      <c r="VFJ178" s="6"/>
      <c r="VFK178" s="6"/>
      <c r="VFL178" s="6"/>
      <c r="VFM178" s="6"/>
      <c r="VFN178" s="6"/>
      <c r="VFO178" s="6"/>
      <c r="VFP178" s="6"/>
      <c r="VFQ178" s="6"/>
      <c r="VFR178" s="6"/>
      <c r="VFS178" s="6"/>
      <c r="VFT178" s="6"/>
      <c r="VFU178" s="6"/>
      <c r="VFV178" s="6"/>
      <c r="VFW178" s="6"/>
      <c r="VFX178" s="6"/>
      <c r="VFY178" s="6"/>
      <c r="VFZ178" s="6"/>
      <c r="VGA178" s="6"/>
      <c r="VGB178" s="6"/>
      <c r="VGC178" s="6"/>
      <c r="VGD178" s="6"/>
      <c r="VGE178" s="6"/>
      <c r="VGF178" s="6"/>
      <c r="VGG178" s="6"/>
      <c r="VGH178" s="6"/>
      <c r="VGI178" s="6"/>
      <c r="VGJ178" s="6"/>
      <c r="VGK178" s="6"/>
      <c r="VGL178" s="6"/>
      <c r="VGM178" s="6"/>
      <c r="VGN178" s="6"/>
      <c r="VGO178" s="6"/>
      <c r="VGP178" s="6"/>
      <c r="VGQ178" s="6"/>
      <c r="VGR178" s="6"/>
      <c r="VGS178" s="6"/>
      <c r="VGT178" s="6"/>
      <c r="VGU178" s="6"/>
      <c r="VGV178" s="6"/>
      <c r="VGW178" s="6"/>
      <c r="VGX178" s="6"/>
      <c r="VGY178" s="6"/>
      <c r="VGZ178" s="6"/>
      <c r="VHA178" s="6"/>
      <c r="VHB178" s="6"/>
      <c r="VHC178" s="6"/>
      <c r="VHD178" s="6"/>
      <c r="VHE178" s="6"/>
      <c r="VHF178" s="6"/>
      <c r="VHG178" s="6"/>
      <c r="VHH178" s="6"/>
      <c r="VHI178" s="6"/>
      <c r="VHJ178" s="6"/>
      <c r="VHK178" s="6"/>
      <c r="VHL178" s="6"/>
      <c r="VHM178" s="6"/>
      <c r="VHN178" s="6"/>
      <c r="VHO178" s="6"/>
      <c r="VHP178" s="6"/>
      <c r="VHQ178" s="6"/>
      <c r="VHR178" s="6"/>
      <c r="VHS178" s="6"/>
      <c r="VHT178" s="6"/>
      <c r="VHU178" s="6"/>
      <c r="VHV178" s="6"/>
      <c r="VHW178" s="6"/>
      <c r="VHX178" s="6"/>
      <c r="VHY178" s="6"/>
      <c r="VHZ178" s="6"/>
      <c r="VIA178" s="6"/>
      <c r="VIB178" s="6"/>
      <c r="VIC178" s="6"/>
      <c r="VID178" s="6"/>
      <c r="VIE178" s="6"/>
      <c r="VIF178" s="6"/>
      <c r="VIG178" s="6"/>
      <c r="VIH178" s="6"/>
      <c r="VII178" s="6"/>
      <c r="VIJ178" s="6"/>
      <c r="VIK178" s="6"/>
      <c r="VIL178" s="6"/>
      <c r="VIM178" s="6"/>
      <c r="VIN178" s="6"/>
      <c r="VIO178" s="6"/>
      <c r="VIP178" s="6"/>
      <c r="VIQ178" s="6"/>
      <c r="VIR178" s="6"/>
      <c r="VIS178" s="6"/>
      <c r="VIT178" s="6"/>
      <c r="VIU178" s="6"/>
      <c r="VIV178" s="6"/>
      <c r="VIW178" s="6"/>
      <c r="VIX178" s="6"/>
      <c r="VIY178" s="6"/>
      <c r="VIZ178" s="6"/>
      <c r="VJA178" s="6"/>
      <c r="VJB178" s="6"/>
      <c r="VJC178" s="6"/>
      <c r="VJD178" s="6"/>
      <c r="VJE178" s="6"/>
      <c r="VJF178" s="6"/>
      <c r="VJG178" s="6"/>
      <c r="VJH178" s="6"/>
      <c r="VJI178" s="6"/>
      <c r="VJJ178" s="6"/>
      <c r="VJK178" s="6"/>
      <c r="VJL178" s="6"/>
      <c r="VJM178" s="6"/>
      <c r="VJN178" s="6"/>
      <c r="VJO178" s="6"/>
      <c r="VJP178" s="6"/>
      <c r="VJQ178" s="6"/>
      <c r="VJR178" s="6"/>
      <c r="VJS178" s="6"/>
      <c r="VJT178" s="6"/>
      <c r="VJU178" s="6"/>
      <c r="VJV178" s="6"/>
      <c r="VJW178" s="6"/>
      <c r="VJX178" s="6"/>
      <c r="VJY178" s="6"/>
      <c r="VJZ178" s="6"/>
      <c r="VKA178" s="6"/>
      <c r="VKB178" s="6"/>
      <c r="VKC178" s="6"/>
      <c r="VKD178" s="6"/>
      <c r="VKE178" s="6"/>
      <c r="VKF178" s="6"/>
      <c r="VKG178" s="6"/>
      <c r="VKH178" s="6"/>
      <c r="VKI178" s="6"/>
      <c r="VKJ178" s="6"/>
      <c r="VKK178" s="6"/>
      <c r="VKL178" s="6"/>
      <c r="VKM178" s="6"/>
      <c r="VKN178" s="6"/>
      <c r="VKO178" s="6"/>
      <c r="VKP178" s="6"/>
      <c r="VKQ178" s="6"/>
      <c r="VKR178" s="6"/>
      <c r="VKS178" s="6"/>
      <c r="VKT178" s="6"/>
      <c r="VKU178" s="6"/>
      <c r="VKV178" s="6"/>
      <c r="VKW178" s="6"/>
      <c r="VKX178" s="6"/>
      <c r="VKY178" s="6"/>
      <c r="VKZ178" s="6"/>
      <c r="VLA178" s="6"/>
      <c r="VLB178" s="6"/>
      <c r="VLC178" s="6"/>
      <c r="VLD178" s="6"/>
      <c r="VLE178" s="6"/>
      <c r="VLF178" s="6"/>
      <c r="VLG178" s="6"/>
      <c r="VLH178" s="6"/>
      <c r="VLI178" s="6"/>
      <c r="VLJ178" s="6"/>
      <c r="VLK178" s="6"/>
      <c r="VLL178" s="6"/>
      <c r="VLM178" s="6"/>
      <c r="VLN178" s="6"/>
      <c r="VLO178" s="6"/>
      <c r="VLP178" s="6"/>
      <c r="VLQ178" s="6"/>
      <c r="VLR178" s="6"/>
      <c r="VLS178" s="6"/>
      <c r="VLT178" s="6"/>
      <c r="VLU178" s="6"/>
      <c r="VLV178" s="6"/>
      <c r="VLW178" s="6"/>
      <c r="VLX178" s="6"/>
      <c r="VLY178" s="6"/>
      <c r="VLZ178" s="6"/>
      <c r="VMA178" s="6"/>
      <c r="VMB178" s="6"/>
      <c r="VMC178" s="6"/>
      <c r="VMD178" s="6"/>
      <c r="VME178" s="6"/>
      <c r="VMF178" s="6"/>
      <c r="VMG178" s="6"/>
      <c r="VMH178" s="6"/>
      <c r="VMI178" s="6"/>
      <c r="VMJ178" s="6"/>
      <c r="VMK178" s="6"/>
      <c r="VML178" s="6"/>
      <c r="VMM178" s="6"/>
      <c r="VMN178" s="6"/>
      <c r="VMO178" s="6"/>
      <c r="VMP178" s="6"/>
      <c r="VMQ178" s="6"/>
      <c r="VMR178" s="6"/>
      <c r="VMS178" s="6"/>
      <c r="VMT178" s="6"/>
      <c r="VMU178" s="6"/>
      <c r="VMV178" s="6"/>
      <c r="VMW178" s="6"/>
      <c r="VMX178" s="6"/>
      <c r="VMY178" s="6"/>
      <c r="VMZ178" s="6"/>
      <c r="VNA178" s="6"/>
      <c r="VNB178" s="6"/>
      <c r="VNC178" s="6"/>
      <c r="VND178" s="6"/>
      <c r="VNE178" s="6"/>
      <c r="VNF178" s="6"/>
      <c r="VNG178" s="6"/>
      <c r="VNH178" s="6"/>
      <c r="VNI178" s="6"/>
      <c r="VNJ178" s="6"/>
      <c r="VNK178" s="6"/>
      <c r="VNL178" s="6"/>
      <c r="VNM178" s="6"/>
      <c r="VNN178" s="6"/>
      <c r="VNO178" s="6"/>
      <c r="VNP178" s="6"/>
      <c r="VNQ178" s="6"/>
      <c r="VNR178" s="6"/>
      <c r="VNS178" s="6"/>
      <c r="VNT178" s="6"/>
      <c r="VNU178" s="6"/>
      <c r="VNV178" s="6"/>
      <c r="VNW178" s="6"/>
      <c r="VNX178" s="6"/>
      <c r="VNY178" s="6"/>
      <c r="VNZ178" s="6"/>
      <c r="VOA178" s="6"/>
      <c r="VOB178" s="6"/>
      <c r="VOC178" s="6"/>
      <c r="VOD178" s="6"/>
      <c r="VOE178" s="6"/>
      <c r="VOF178" s="6"/>
      <c r="VOG178" s="6"/>
      <c r="VOH178" s="6"/>
      <c r="VOI178" s="6"/>
      <c r="VOJ178" s="6"/>
      <c r="VOK178" s="6"/>
      <c r="VOL178" s="6"/>
      <c r="VOM178" s="6"/>
      <c r="VON178" s="6"/>
      <c r="VOO178" s="6"/>
      <c r="VOP178" s="6"/>
      <c r="VOQ178" s="6"/>
      <c r="VOR178" s="6"/>
      <c r="VOS178" s="6"/>
      <c r="VOT178" s="6"/>
      <c r="VOU178" s="6"/>
      <c r="VOV178" s="6"/>
      <c r="VOW178" s="6"/>
      <c r="VOX178" s="6"/>
      <c r="VOY178" s="6"/>
      <c r="VOZ178" s="6"/>
      <c r="VPA178" s="6"/>
      <c r="VPB178" s="6"/>
      <c r="VPC178" s="6"/>
      <c r="VPD178" s="6"/>
      <c r="VPE178" s="6"/>
      <c r="VPF178" s="6"/>
      <c r="VPG178" s="6"/>
      <c r="VPH178" s="6"/>
      <c r="VPI178" s="6"/>
      <c r="VPJ178" s="6"/>
      <c r="VPK178" s="6"/>
      <c r="VPL178" s="6"/>
      <c r="VPM178" s="6"/>
      <c r="VPN178" s="6"/>
      <c r="VPO178" s="6"/>
      <c r="VPP178" s="6"/>
      <c r="VPQ178" s="6"/>
      <c r="VPR178" s="6"/>
      <c r="VPS178" s="6"/>
      <c r="VPT178" s="6"/>
      <c r="VPU178" s="6"/>
      <c r="VPV178" s="6"/>
      <c r="VPW178" s="6"/>
      <c r="VPX178" s="6"/>
      <c r="VPY178" s="6"/>
      <c r="VPZ178" s="6"/>
      <c r="VQA178" s="6"/>
      <c r="VQB178" s="6"/>
      <c r="VQC178" s="6"/>
      <c r="VQD178" s="6"/>
      <c r="VQE178" s="6"/>
      <c r="VQF178" s="6"/>
      <c r="VQG178" s="6"/>
      <c r="VQH178" s="6"/>
      <c r="VQI178" s="6"/>
      <c r="VQJ178" s="6"/>
      <c r="VQK178" s="6"/>
      <c r="VQL178" s="6"/>
      <c r="VQM178" s="6"/>
      <c r="VQN178" s="6"/>
      <c r="VQO178" s="6"/>
      <c r="VQP178" s="6"/>
      <c r="VQQ178" s="6"/>
      <c r="VQR178" s="6"/>
      <c r="VQS178" s="6"/>
      <c r="VQT178" s="6"/>
      <c r="VQU178" s="6"/>
      <c r="VQV178" s="6"/>
      <c r="VQW178" s="6"/>
      <c r="VQX178" s="6"/>
      <c r="VQY178" s="6"/>
      <c r="VQZ178" s="6"/>
      <c r="VRA178" s="6"/>
      <c r="VRB178" s="6"/>
      <c r="VRC178" s="6"/>
      <c r="VRD178" s="6"/>
      <c r="VRE178" s="6"/>
      <c r="VRF178" s="6"/>
      <c r="VRG178" s="6"/>
      <c r="VRH178" s="6"/>
      <c r="VRI178" s="6"/>
      <c r="VRJ178" s="6"/>
      <c r="VRK178" s="6"/>
      <c r="VRL178" s="6"/>
      <c r="VRM178" s="6"/>
      <c r="VRN178" s="6"/>
      <c r="VRO178" s="6"/>
      <c r="VRP178" s="6"/>
      <c r="VRQ178" s="6"/>
      <c r="VRR178" s="6"/>
      <c r="VRS178" s="6"/>
      <c r="VRT178" s="6"/>
      <c r="VRU178" s="6"/>
      <c r="VRV178" s="6"/>
      <c r="VRW178" s="6"/>
      <c r="VRX178" s="6"/>
      <c r="VRY178" s="6"/>
      <c r="VRZ178" s="6"/>
      <c r="VSA178" s="6"/>
      <c r="VSB178" s="6"/>
      <c r="VSC178" s="6"/>
      <c r="VSD178" s="6"/>
      <c r="VSE178" s="6"/>
      <c r="VSF178" s="6"/>
      <c r="VSG178" s="6"/>
      <c r="VSH178" s="6"/>
      <c r="VSI178" s="6"/>
      <c r="VSJ178" s="6"/>
      <c r="VSK178" s="6"/>
      <c r="VSL178" s="6"/>
      <c r="VSM178" s="6"/>
      <c r="VSN178" s="6"/>
      <c r="VSO178" s="6"/>
      <c r="VSP178" s="6"/>
      <c r="VSQ178" s="6"/>
      <c r="VSR178" s="6"/>
      <c r="VSS178" s="6"/>
      <c r="VST178" s="6"/>
      <c r="VSU178" s="6"/>
      <c r="VSV178" s="6"/>
      <c r="VSW178" s="6"/>
      <c r="VSX178" s="6"/>
      <c r="VSY178" s="6"/>
      <c r="VSZ178" s="6"/>
      <c r="VTA178" s="6"/>
      <c r="VTB178" s="6"/>
      <c r="VTC178" s="6"/>
      <c r="VTD178" s="6"/>
      <c r="VTE178" s="6"/>
      <c r="VTF178" s="6"/>
      <c r="VTG178" s="6"/>
      <c r="VTH178" s="6"/>
      <c r="VTI178" s="6"/>
      <c r="VTJ178" s="6"/>
      <c r="VTK178" s="6"/>
      <c r="VTL178" s="6"/>
      <c r="VTM178" s="6"/>
      <c r="VTN178" s="6"/>
      <c r="VTO178" s="6"/>
      <c r="VTP178" s="6"/>
      <c r="VTQ178" s="6"/>
      <c r="VTR178" s="6"/>
      <c r="VTS178" s="6"/>
      <c r="VTT178" s="6"/>
      <c r="VTU178" s="6"/>
      <c r="VTV178" s="6"/>
      <c r="VTW178" s="6"/>
      <c r="VTX178" s="6"/>
      <c r="VTY178" s="6"/>
      <c r="VTZ178" s="6"/>
      <c r="VUA178" s="6"/>
      <c r="VUB178" s="6"/>
      <c r="VUC178" s="6"/>
      <c r="VUD178" s="6"/>
      <c r="VUE178" s="6"/>
      <c r="VUF178" s="6"/>
      <c r="VUG178" s="6"/>
      <c r="VUH178" s="6"/>
      <c r="VUI178" s="6"/>
      <c r="VUJ178" s="6"/>
      <c r="VUK178" s="6"/>
      <c r="VUL178" s="6"/>
      <c r="VUM178" s="6"/>
      <c r="VUN178" s="6"/>
      <c r="VUO178" s="6"/>
      <c r="VUP178" s="6"/>
      <c r="VUQ178" s="6"/>
      <c r="VUR178" s="6"/>
      <c r="VUS178" s="6"/>
      <c r="VUT178" s="6"/>
      <c r="VUU178" s="6"/>
      <c r="VUV178" s="6"/>
      <c r="VUW178" s="6"/>
      <c r="VUX178" s="6"/>
      <c r="VUY178" s="6"/>
      <c r="VUZ178" s="6"/>
      <c r="VVA178" s="6"/>
      <c r="VVB178" s="6"/>
      <c r="VVC178" s="6"/>
      <c r="VVD178" s="6"/>
      <c r="VVE178" s="6"/>
      <c r="VVF178" s="6"/>
      <c r="VVG178" s="6"/>
      <c r="VVH178" s="6"/>
      <c r="VVI178" s="6"/>
      <c r="VVJ178" s="6"/>
      <c r="VVK178" s="6"/>
      <c r="VVL178" s="6"/>
      <c r="VVM178" s="6"/>
      <c r="VVN178" s="6"/>
      <c r="VVO178" s="6"/>
      <c r="VVP178" s="6"/>
      <c r="VVQ178" s="6"/>
      <c r="VVR178" s="6"/>
      <c r="VVS178" s="6"/>
      <c r="VVT178" s="6"/>
      <c r="VVU178" s="6"/>
      <c r="VVV178" s="6"/>
      <c r="VVW178" s="6"/>
      <c r="VVX178" s="6"/>
      <c r="VVY178" s="6"/>
      <c r="VVZ178" s="6"/>
      <c r="VWA178" s="6"/>
      <c r="VWB178" s="6"/>
      <c r="VWC178" s="6"/>
      <c r="VWD178" s="6"/>
      <c r="VWE178" s="6"/>
      <c r="VWF178" s="6"/>
      <c r="VWG178" s="6"/>
      <c r="VWH178" s="6"/>
      <c r="VWI178" s="6"/>
      <c r="VWJ178" s="6"/>
      <c r="VWK178" s="6"/>
      <c r="VWL178" s="6"/>
      <c r="VWM178" s="6"/>
      <c r="VWN178" s="6"/>
      <c r="VWO178" s="6"/>
      <c r="VWP178" s="6"/>
      <c r="VWQ178" s="6"/>
      <c r="VWR178" s="6"/>
      <c r="VWS178" s="6"/>
      <c r="VWT178" s="6"/>
      <c r="VWU178" s="6"/>
      <c r="VWV178" s="6"/>
      <c r="VWW178" s="6"/>
      <c r="VWX178" s="6"/>
      <c r="VWY178" s="6"/>
      <c r="VWZ178" s="6"/>
      <c r="VXA178" s="6"/>
      <c r="VXB178" s="6"/>
      <c r="VXC178" s="6"/>
      <c r="VXD178" s="6"/>
      <c r="VXE178" s="6"/>
      <c r="VXF178" s="6"/>
      <c r="VXG178" s="6"/>
      <c r="VXH178" s="6"/>
      <c r="VXI178" s="6"/>
      <c r="VXJ178" s="6"/>
      <c r="VXK178" s="6"/>
      <c r="VXL178" s="6"/>
      <c r="VXM178" s="6"/>
      <c r="VXN178" s="6"/>
      <c r="VXO178" s="6"/>
      <c r="VXP178" s="6"/>
      <c r="VXQ178" s="6"/>
      <c r="VXR178" s="6"/>
      <c r="VXS178" s="6"/>
      <c r="VXT178" s="6"/>
      <c r="VXU178" s="6"/>
      <c r="VXV178" s="6"/>
      <c r="VXW178" s="6"/>
      <c r="VXX178" s="6"/>
      <c r="VXY178" s="6"/>
      <c r="VXZ178" s="6"/>
      <c r="VYA178" s="6"/>
      <c r="VYB178" s="6"/>
      <c r="VYC178" s="6"/>
      <c r="VYD178" s="6"/>
      <c r="VYE178" s="6"/>
      <c r="VYF178" s="6"/>
      <c r="VYG178" s="6"/>
      <c r="VYH178" s="6"/>
      <c r="VYI178" s="6"/>
      <c r="VYJ178" s="6"/>
      <c r="VYK178" s="6"/>
      <c r="VYL178" s="6"/>
      <c r="VYM178" s="6"/>
      <c r="VYN178" s="6"/>
      <c r="VYO178" s="6"/>
      <c r="VYP178" s="6"/>
      <c r="VYQ178" s="6"/>
      <c r="VYR178" s="6"/>
      <c r="VYS178" s="6"/>
      <c r="VYT178" s="6"/>
      <c r="VYU178" s="6"/>
      <c r="VYV178" s="6"/>
      <c r="VYW178" s="6"/>
      <c r="VYX178" s="6"/>
      <c r="VYY178" s="6"/>
      <c r="VYZ178" s="6"/>
      <c r="VZA178" s="6"/>
      <c r="VZB178" s="6"/>
      <c r="VZC178" s="6"/>
      <c r="VZD178" s="6"/>
      <c r="VZE178" s="6"/>
      <c r="VZF178" s="6"/>
      <c r="VZG178" s="6"/>
      <c r="VZH178" s="6"/>
      <c r="VZI178" s="6"/>
      <c r="VZJ178" s="6"/>
      <c r="VZK178" s="6"/>
      <c r="VZL178" s="6"/>
      <c r="VZM178" s="6"/>
      <c r="VZN178" s="6"/>
      <c r="VZO178" s="6"/>
      <c r="VZP178" s="6"/>
      <c r="VZQ178" s="6"/>
      <c r="VZR178" s="6"/>
      <c r="VZS178" s="6"/>
      <c r="VZT178" s="6"/>
      <c r="VZU178" s="6"/>
      <c r="VZV178" s="6"/>
      <c r="VZW178" s="6"/>
      <c r="VZX178" s="6"/>
      <c r="VZY178" s="6"/>
      <c r="VZZ178" s="6"/>
      <c r="WAA178" s="6"/>
      <c r="WAB178" s="6"/>
      <c r="WAC178" s="6"/>
      <c r="WAD178" s="6"/>
      <c r="WAE178" s="6"/>
      <c r="WAF178" s="6"/>
      <c r="WAG178" s="6"/>
      <c r="WAH178" s="6"/>
      <c r="WAI178" s="6"/>
      <c r="WAJ178" s="6"/>
      <c r="WAK178" s="6"/>
      <c r="WAL178" s="6"/>
      <c r="WAM178" s="6"/>
      <c r="WAN178" s="6"/>
      <c r="WAO178" s="6"/>
      <c r="WAP178" s="6"/>
      <c r="WAQ178" s="6"/>
      <c r="WAR178" s="6"/>
      <c r="WAS178" s="6"/>
      <c r="WAT178" s="6"/>
      <c r="WAU178" s="6"/>
      <c r="WAV178" s="6"/>
      <c r="WAW178" s="6"/>
      <c r="WAX178" s="6"/>
      <c r="WAY178" s="6"/>
      <c r="WAZ178" s="6"/>
      <c r="WBA178" s="6"/>
      <c r="WBB178" s="6"/>
      <c r="WBC178" s="6"/>
      <c r="WBD178" s="6"/>
      <c r="WBE178" s="6"/>
      <c r="WBF178" s="6"/>
      <c r="WBG178" s="6"/>
      <c r="WBH178" s="6"/>
      <c r="WBI178" s="6"/>
      <c r="WBJ178" s="6"/>
      <c r="WBK178" s="6"/>
      <c r="WBL178" s="6"/>
      <c r="WBM178" s="6"/>
      <c r="WBN178" s="6"/>
      <c r="WBO178" s="6"/>
      <c r="WBP178" s="6"/>
      <c r="WBQ178" s="6"/>
      <c r="WBR178" s="6"/>
      <c r="WBS178" s="6"/>
      <c r="WBT178" s="6"/>
      <c r="WBU178" s="6"/>
      <c r="WBV178" s="6"/>
      <c r="WBW178" s="6"/>
      <c r="WBX178" s="6"/>
      <c r="WBY178" s="6"/>
      <c r="WBZ178" s="6"/>
      <c r="WCA178" s="6"/>
      <c r="WCB178" s="6"/>
      <c r="WCC178" s="6"/>
      <c r="WCD178" s="6"/>
      <c r="WCE178" s="6"/>
      <c r="WCF178" s="6"/>
      <c r="WCG178" s="6"/>
      <c r="WCH178" s="6"/>
      <c r="WCI178" s="6"/>
      <c r="WCJ178" s="6"/>
      <c r="WCK178" s="6"/>
      <c r="WCL178" s="6"/>
      <c r="WCM178" s="6"/>
      <c r="WCN178" s="6"/>
      <c r="WCO178" s="6"/>
      <c r="WCP178" s="6"/>
      <c r="WCQ178" s="6"/>
      <c r="WCR178" s="6"/>
      <c r="WCS178" s="6"/>
      <c r="WCT178" s="6"/>
      <c r="WCU178" s="6"/>
      <c r="WCV178" s="6"/>
      <c r="WCW178" s="6"/>
      <c r="WCX178" s="6"/>
      <c r="WCY178" s="6"/>
      <c r="WCZ178" s="6"/>
      <c r="WDA178" s="6"/>
      <c r="WDB178" s="6"/>
      <c r="WDC178" s="6"/>
      <c r="WDD178" s="6"/>
      <c r="WDE178" s="6"/>
      <c r="WDF178" s="6"/>
      <c r="WDG178" s="6"/>
      <c r="WDH178" s="6"/>
      <c r="WDI178" s="6"/>
      <c r="WDJ178" s="6"/>
      <c r="WDK178" s="6"/>
      <c r="WDL178" s="6"/>
      <c r="WDM178" s="6"/>
      <c r="WDN178" s="6"/>
      <c r="WDO178" s="6"/>
      <c r="WDP178" s="6"/>
      <c r="WDQ178" s="6"/>
      <c r="WDR178" s="6"/>
      <c r="WDS178" s="6"/>
      <c r="WDT178" s="6"/>
      <c r="WDU178" s="6"/>
      <c r="WDV178" s="6"/>
      <c r="WDW178" s="6"/>
      <c r="WDX178" s="6"/>
      <c r="WDY178" s="6"/>
      <c r="WDZ178" s="6"/>
      <c r="WEA178" s="6"/>
      <c r="WEB178" s="6"/>
      <c r="WEC178" s="6"/>
      <c r="WED178" s="6"/>
      <c r="WEE178" s="6"/>
      <c r="WEF178" s="6"/>
      <c r="WEG178" s="6"/>
      <c r="WEH178" s="6"/>
      <c r="WEI178" s="6"/>
      <c r="WEJ178" s="6"/>
      <c r="WEK178" s="6"/>
      <c r="WEL178" s="6"/>
      <c r="WEM178" s="6"/>
      <c r="WEN178" s="6"/>
      <c r="WEO178" s="6"/>
      <c r="WEP178" s="6"/>
      <c r="WEQ178" s="6"/>
      <c r="WER178" s="6"/>
      <c r="WES178" s="6"/>
      <c r="WET178" s="6"/>
      <c r="WEU178" s="6"/>
      <c r="WEV178" s="6"/>
      <c r="WEW178" s="6"/>
      <c r="WEX178" s="6"/>
      <c r="WEY178" s="6"/>
      <c r="WEZ178" s="6"/>
      <c r="WFA178" s="6"/>
      <c r="WFB178" s="6"/>
      <c r="WFC178" s="6"/>
      <c r="WFD178" s="6"/>
      <c r="WFE178" s="6"/>
      <c r="WFF178" s="6"/>
      <c r="WFG178" s="6"/>
      <c r="WFH178" s="6"/>
      <c r="WFI178" s="6"/>
      <c r="WFJ178" s="6"/>
      <c r="WFK178" s="6"/>
      <c r="WFL178" s="6"/>
      <c r="WFM178" s="6"/>
      <c r="WFN178" s="6"/>
      <c r="WFO178" s="6"/>
      <c r="WFP178" s="6"/>
      <c r="WFQ178" s="6"/>
      <c r="WFR178" s="6"/>
      <c r="WFS178" s="6"/>
      <c r="WFT178" s="6"/>
      <c r="WFU178" s="6"/>
      <c r="WFV178" s="6"/>
      <c r="WFW178" s="6"/>
      <c r="WFX178" s="6"/>
      <c r="WFY178" s="6"/>
      <c r="WFZ178" s="6"/>
      <c r="WGA178" s="6"/>
      <c r="WGB178" s="6"/>
      <c r="WGC178" s="6"/>
      <c r="WGD178" s="6"/>
      <c r="WGE178" s="6"/>
      <c r="WGF178" s="6"/>
      <c r="WGG178" s="6"/>
      <c r="WGH178" s="6"/>
      <c r="WGI178" s="6"/>
      <c r="WGJ178" s="6"/>
      <c r="WGK178" s="6"/>
      <c r="WGL178" s="6"/>
      <c r="WGM178" s="6"/>
      <c r="WGN178" s="6"/>
      <c r="WGO178" s="6"/>
      <c r="WGP178" s="6"/>
      <c r="WGQ178" s="6"/>
      <c r="WGR178" s="6"/>
      <c r="WGS178" s="6"/>
      <c r="WGT178" s="6"/>
      <c r="WGU178" s="6"/>
      <c r="WGV178" s="6"/>
      <c r="WGW178" s="6"/>
      <c r="WGX178" s="6"/>
      <c r="WGY178" s="6"/>
      <c r="WGZ178" s="6"/>
      <c r="WHA178" s="6"/>
      <c r="WHB178" s="6"/>
      <c r="WHC178" s="6"/>
      <c r="WHD178" s="6"/>
      <c r="WHE178" s="6"/>
      <c r="WHF178" s="6"/>
      <c r="WHG178" s="6"/>
      <c r="WHH178" s="6"/>
      <c r="WHI178" s="6"/>
      <c r="WHJ178" s="6"/>
      <c r="WHK178" s="6"/>
      <c r="WHL178" s="6"/>
      <c r="WHM178" s="6"/>
      <c r="WHN178" s="6"/>
      <c r="WHO178" s="6"/>
      <c r="WHP178" s="6"/>
      <c r="WHQ178" s="6"/>
      <c r="WHR178" s="6"/>
      <c r="WHS178" s="6"/>
      <c r="WHT178" s="6"/>
      <c r="WHU178" s="6"/>
      <c r="WHV178" s="6"/>
      <c r="WHW178" s="6"/>
      <c r="WHX178" s="6"/>
      <c r="WHY178" s="6"/>
      <c r="WHZ178" s="6"/>
      <c r="WIA178" s="6"/>
      <c r="WIB178" s="6"/>
      <c r="WIC178" s="6"/>
      <c r="WID178" s="6"/>
      <c r="WIE178" s="6"/>
      <c r="WIF178" s="6"/>
      <c r="WIG178" s="6"/>
      <c r="WIH178" s="6"/>
      <c r="WII178" s="6"/>
      <c r="WIJ178" s="6"/>
      <c r="WIK178" s="6"/>
      <c r="WIL178" s="6"/>
      <c r="WIM178" s="6"/>
      <c r="WIN178" s="6"/>
      <c r="WIO178" s="6"/>
      <c r="WIP178" s="6"/>
      <c r="WIQ178" s="6"/>
      <c r="WIR178" s="6"/>
      <c r="WIS178" s="6"/>
      <c r="WIT178" s="6"/>
      <c r="WIU178" s="6"/>
      <c r="WIV178" s="6"/>
      <c r="WIW178" s="6"/>
      <c r="WIX178" s="6"/>
      <c r="WIY178" s="6"/>
      <c r="WIZ178" s="6"/>
      <c r="WJA178" s="6"/>
      <c r="WJB178" s="6"/>
      <c r="WJC178" s="6"/>
      <c r="WJD178" s="6"/>
      <c r="WJE178" s="6"/>
      <c r="WJF178" s="6"/>
      <c r="WJG178" s="6"/>
      <c r="WJH178" s="6"/>
      <c r="WJI178" s="6"/>
      <c r="WJJ178" s="6"/>
      <c r="WJK178" s="6"/>
      <c r="WJL178" s="6"/>
      <c r="WJM178" s="6"/>
      <c r="WJN178" s="6"/>
      <c r="WJO178" s="6"/>
      <c r="WJP178" s="6"/>
      <c r="WJQ178" s="6"/>
      <c r="WJR178" s="6"/>
      <c r="WJS178" s="6"/>
      <c r="WJT178" s="6"/>
      <c r="WJU178" s="6"/>
      <c r="WJV178" s="6"/>
      <c r="WJW178" s="6"/>
      <c r="WJX178" s="6"/>
      <c r="WJY178" s="6"/>
      <c r="WJZ178" s="6"/>
      <c r="WKA178" s="6"/>
      <c r="WKB178" s="6"/>
      <c r="WKC178" s="6"/>
      <c r="WKD178" s="6"/>
      <c r="WKE178" s="6"/>
      <c r="WKF178" s="6"/>
      <c r="WKG178" s="6"/>
      <c r="WKH178" s="6"/>
      <c r="WKI178" s="6"/>
      <c r="WKJ178" s="6"/>
      <c r="WKK178" s="6"/>
      <c r="WKL178" s="6"/>
      <c r="WKM178" s="6"/>
      <c r="WKN178" s="6"/>
      <c r="WKO178" s="6"/>
      <c r="WKP178" s="6"/>
      <c r="WKQ178" s="6"/>
      <c r="WKR178" s="6"/>
      <c r="WKS178" s="6"/>
      <c r="WKT178" s="6"/>
      <c r="WKU178" s="6"/>
      <c r="WKV178" s="6"/>
      <c r="WKW178" s="6"/>
      <c r="WKX178" s="6"/>
      <c r="WKY178" s="6"/>
      <c r="WKZ178" s="6"/>
      <c r="WLA178" s="6"/>
      <c r="WLB178" s="6"/>
      <c r="WLC178" s="6"/>
      <c r="WLD178" s="6"/>
      <c r="WLE178" s="6"/>
      <c r="WLF178" s="6"/>
      <c r="WLG178" s="6"/>
      <c r="WLH178" s="6"/>
      <c r="WLI178" s="6"/>
      <c r="WLJ178" s="6"/>
      <c r="WLK178" s="6"/>
      <c r="WLL178" s="6"/>
      <c r="WLM178" s="6"/>
      <c r="WLN178" s="6"/>
      <c r="WLO178" s="6"/>
      <c r="WLP178" s="6"/>
      <c r="WLQ178" s="6"/>
      <c r="WLR178" s="6"/>
      <c r="WLS178" s="6"/>
      <c r="WLT178" s="6"/>
      <c r="WLU178" s="6"/>
      <c r="WLV178" s="6"/>
      <c r="WLW178" s="6"/>
      <c r="WLX178" s="6"/>
      <c r="WLY178" s="6"/>
      <c r="WLZ178" s="6"/>
      <c r="WMA178" s="6"/>
      <c r="WMB178" s="6"/>
      <c r="WMC178" s="6"/>
      <c r="WMD178" s="6"/>
      <c r="WME178" s="6"/>
      <c r="WMF178" s="6"/>
      <c r="WMG178" s="6"/>
      <c r="WMH178" s="6"/>
      <c r="WMI178" s="6"/>
      <c r="WMJ178" s="6"/>
      <c r="WMK178" s="6"/>
      <c r="WML178" s="6"/>
      <c r="WMM178" s="6"/>
      <c r="WMN178" s="6"/>
      <c r="WMO178" s="6"/>
      <c r="WMP178" s="6"/>
      <c r="WMQ178" s="6"/>
      <c r="WMR178" s="6"/>
      <c r="WMS178" s="6"/>
      <c r="WMT178" s="6"/>
      <c r="WMU178" s="6"/>
      <c r="WMV178" s="6"/>
      <c r="WMW178" s="6"/>
      <c r="WMX178" s="6"/>
      <c r="WMY178" s="6"/>
      <c r="WMZ178" s="6"/>
      <c r="WNA178" s="6"/>
      <c r="WNB178" s="6"/>
      <c r="WNC178" s="6"/>
      <c r="WND178" s="6"/>
      <c r="WNE178" s="6"/>
      <c r="WNF178" s="6"/>
      <c r="WNG178" s="6"/>
      <c r="WNH178" s="6"/>
      <c r="WNI178" s="6"/>
      <c r="WNJ178" s="6"/>
      <c r="WNK178" s="6"/>
      <c r="WNL178" s="6"/>
      <c r="WNM178" s="6"/>
      <c r="WNN178" s="6"/>
      <c r="WNO178" s="6"/>
      <c r="WNP178" s="6"/>
      <c r="WNQ178" s="6"/>
      <c r="WNR178" s="6"/>
      <c r="WNS178" s="6"/>
      <c r="WNT178" s="6"/>
      <c r="WNU178" s="6"/>
      <c r="WNV178" s="6"/>
      <c r="WNW178" s="6"/>
      <c r="WNX178" s="6"/>
      <c r="WNY178" s="6"/>
      <c r="WNZ178" s="6"/>
      <c r="WOA178" s="6"/>
      <c r="WOB178" s="6"/>
      <c r="WOC178" s="6"/>
      <c r="WOD178" s="6"/>
      <c r="WOE178" s="6"/>
      <c r="WOF178" s="6"/>
      <c r="WOG178" s="6"/>
      <c r="WOH178" s="6"/>
      <c r="WOI178" s="6"/>
      <c r="WOJ178" s="6"/>
      <c r="WOK178" s="6"/>
      <c r="WOL178" s="6"/>
      <c r="WOM178" s="6"/>
      <c r="WON178" s="6"/>
      <c r="WOO178" s="6"/>
      <c r="WOP178" s="6"/>
      <c r="WOQ178" s="6"/>
      <c r="WOR178" s="6"/>
      <c r="WOS178" s="6"/>
      <c r="WOT178" s="6"/>
      <c r="WOU178" s="6"/>
      <c r="WOV178" s="6"/>
      <c r="WOW178" s="6"/>
      <c r="WOX178" s="6"/>
      <c r="WOY178" s="6"/>
      <c r="WOZ178" s="6"/>
      <c r="WPA178" s="6"/>
      <c r="WPB178" s="6"/>
      <c r="WPC178" s="6"/>
      <c r="WPD178" s="6"/>
      <c r="WPE178" s="6"/>
      <c r="WPF178" s="6"/>
      <c r="WPG178" s="6"/>
      <c r="WPH178" s="6"/>
      <c r="WPI178" s="6"/>
      <c r="WPJ178" s="6"/>
      <c r="WPK178" s="6"/>
      <c r="WPL178" s="6"/>
      <c r="WPM178" s="6"/>
      <c r="WPN178" s="6"/>
      <c r="WPO178" s="6"/>
      <c r="WPP178" s="6"/>
      <c r="WPQ178" s="6"/>
      <c r="WPR178" s="6"/>
      <c r="WPS178" s="6"/>
      <c r="WPT178" s="6"/>
      <c r="WPU178" s="6"/>
      <c r="WPV178" s="6"/>
      <c r="WPW178" s="6"/>
      <c r="WPX178" s="6"/>
      <c r="WPY178" s="6"/>
      <c r="WPZ178" s="6"/>
      <c r="WQA178" s="6"/>
      <c r="WQB178" s="6"/>
      <c r="WQC178" s="6"/>
      <c r="WQD178" s="6"/>
      <c r="WQE178" s="6"/>
      <c r="WQF178" s="6"/>
      <c r="WQG178" s="6"/>
      <c r="WQH178" s="6"/>
      <c r="WQI178" s="6"/>
      <c r="WQJ178" s="6"/>
      <c r="WQK178" s="6"/>
      <c r="WQL178" s="6"/>
      <c r="WQM178" s="6"/>
      <c r="WQN178" s="6"/>
      <c r="WQO178" s="6"/>
      <c r="WQP178" s="6"/>
      <c r="WQQ178" s="6"/>
      <c r="WQR178" s="6"/>
      <c r="WQS178" s="6"/>
      <c r="WQT178" s="6"/>
      <c r="WQU178" s="6"/>
      <c r="WQV178" s="6"/>
      <c r="WQW178" s="6"/>
      <c r="WQX178" s="6"/>
      <c r="WQY178" s="6"/>
      <c r="WQZ178" s="6"/>
      <c r="WRA178" s="6"/>
      <c r="WRB178" s="6"/>
      <c r="WRC178" s="6"/>
      <c r="WRD178" s="6"/>
      <c r="WRE178" s="6"/>
      <c r="WRF178" s="6"/>
      <c r="WRG178" s="6"/>
      <c r="WRH178" s="6"/>
      <c r="WRI178" s="6"/>
      <c r="WRJ178" s="6"/>
      <c r="WRK178" s="6"/>
      <c r="WRL178" s="6"/>
      <c r="WRM178" s="6"/>
      <c r="WRN178" s="6"/>
      <c r="WRO178" s="6"/>
      <c r="WRP178" s="6"/>
      <c r="WRQ178" s="6"/>
      <c r="WRR178" s="6"/>
      <c r="WRS178" s="6"/>
      <c r="WRT178" s="6"/>
      <c r="WRU178" s="6"/>
      <c r="WRV178" s="6"/>
      <c r="WRW178" s="6"/>
      <c r="WRX178" s="6"/>
      <c r="WRY178" s="6"/>
      <c r="WRZ178" s="6"/>
      <c r="WSA178" s="6"/>
      <c r="WSB178" s="6"/>
      <c r="WSC178" s="6"/>
      <c r="WSD178" s="6"/>
      <c r="WSE178" s="6"/>
      <c r="WSF178" s="6"/>
      <c r="WSG178" s="6"/>
      <c r="WSH178" s="6"/>
      <c r="WSI178" s="6"/>
      <c r="WSJ178" s="6"/>
      <c r="WSK178" s="6"/>
      <c r="WSL178" s="6"/>
      <c r="WSM178" s="6"/>
      <c r="WSN178" s="6"/>
      <c r="WSO178" s="6"/>
      <c r="WSP178" s="6"/>
      <c r="WSQ178" s="6"/>
      <c r="WSR178" s="6"/>
      <c r="WSS178" s="6"/>
      <c r="WST178" s="6"/>
      <c r="WSU178" s="6"/>
      <c r="WSV178" s="6"/>
      <c r="WSW178" s="6"/>
      <c r="WSX178" s="6"/>
      <c r="WSY178" s="6"/>
      <c r="WSZ178" s="6"/>
      <c r="WTA178" s="6"/>
      <c r="WTB178" s="6"/>
      <c r="WTC178" s="6"/>
      <c r="WTD178" s="6"/>
      <c r="WTE178" s="6"/>
      <c r="WTF178" s="6"/>
      <c r="WTG178" s="6"/>
      <c r="WTH178" s="6"/>
      <c r="WTI178" s="6"/>
      <c r="WTJ178" s="6"/>
      <c r="WTK178" s="6"/>
      <c r="WTL178" s="6"/>
      <c r="WTM178" s="6"/>
      <c r="WTN178" s="6"/>
      <c r="WTO178" s="6"/>
      <c r="WTP178" s="6"/>
      <c r="WTQ178" s="6"/>
      <c r="WTR178" s="6"/>
      <c r="WTS178" s="6"/>
      <c r="WTT178" s="6"/>
      <c r="WTU178" s="6"/>
      <c r="WTV178" s="6"/>
      <c r="WTW178" s="6"/>
      <c r="WTX178" s="6"/>
      <c r="WTY178" s="6"/>
      <c r="WTZ178" s="6"/>
      <c r="WUA178" s="6"/>
      <c r="WUB178" s="6"/>
      <c r="WUC178" s="6"/>
      <c r="WUD178" s="6"/>
      <c r="WUE178" s="6"/>
      <c r="WUF178" s="6"/>
      <c r="WUG178" s="6"/>
      <c r="WUH178" s="6"/>
      <c r="WUI178" s="6"/>
      <c r="WUJ178" s="6"/>
      <c r="WUK178" s="6"/>
      <c r="WUL178" s="6"/>
      <c r="WUM178" s="6"/>
      <c r="WUN178" s="6"/>
      <c r="WUO178" s="6"/>
      <c r="WUP178" s="6"/>
      <c r="WUQ178" s="6"/>
      <c r="WUR178" s="6"/>
      <c r="WUS178" s="6"/>
      <c r="WUT178" s="6"/>
      <c r="WUU178" s="6"/>
      <c r="WUV178" s="6"/>
      <c r="WUW178" s="6"/>
      <c r="WUX178" s="6"/>
      <c r="WUY178" s="6"/>
      <c r="WUZ178" s="6"/>
      <c r="WVA178" s="6"/>
      <c r="WVB178" s="6"/>
      <c r="WVC178" s="6"/>
      <c r="WVD178" s="6"/>
      <c r="WVE178" s="6"/>
      <c r="WVF178" s="6"/>
      <c r="WVG178" s="6"/>
      <c r="WVH178" s="6"/>
      <c r="WVI178" s="6"/>
      <c r="WVJ178" s="6"/>
      <c r="WVK178" s="6"/>
      <c r="WVL178" s="6"/>
      <c r="WVM178" s="6"/>
      <c r="WVN178" s="6"/>
      <c r="WVO178" s="6"/>
      <c r="WVP178" s="6"/>
      <c r="WVQ178" s="6"/>
      <c r="WVR178" s="6"/>
      <c r="WVS178" s="6"/>
      <c r="WVT178" s="6"/>
      <c r="WVU178" s="6"/>
      <c r="WVV178" s="6"/>
      <c r="WVW178" s="6"/>
      <c r="WVX178" s="6"/>
      <c r="WVY178" s="6"/>
      <c r="WVZ178" s="6"/>
      <c r="WWA178" s="6"/>
      <c r="WWB178" s="6"/>
      <c r="WWC178" s="6"/>
      <c r="WWD178" s="6"/>
      <c r="WWE178" s="6"/>
      <c r="WWF178" s="6"/>
      <c r="WWG178" s="6"/>
      <c r="WWH178" s="6"/>
      <c r="WWI178" s="6"/>
      <c r="WWJ178" s="6"/>
      <c r="WWK178" s="6"/>
      <c r="WWL178" s="6"/>
      <c r="WWM178" s="6"/>
      <c r="WWN178" s="6"/>
      <c r="WWO178" s="6"/>
      <c r="WWP178" s="6"/>
      <c r="WWQ178" s="6"/>
      <c r="WWR178" s="6"/>
      <c r="WWS178" s="6"/>
      <c r="WWT178" s="6"/>
      <c r="WWU178" s="6"/>
      <c r="WWV178" s="6"/>
      <c r="WWW178" s="6"/>
      <c r="WWX178" s="6"/>
      <c r="WWY178" s="6"/>
      <c r="WWZ178" s="6"/>
      <c r="WXA178" s="6"/>
      <c r="WXB178" s="6"/>
      <c r="WXC178" s="6"/>
      <c r="WXD178" s="6"/>
      <c r="WXE178" s="6"/>
      <c r="WXF178" s="6"/>
      <c r="WXG178" s="6"/>
      <c r="WXH178" s="6"/>
      <c r="WXI178" s="6"/>
      <c r="WXJ178" s="6"/>
      <c r="WXK178" s="6"/>
      <c r="WXL178" s="6"/>
      <c r="WXM178" s="6"/>
      <c r="WXN178" s="6"/>
      <c r="WXO178" s="6"/>
      <c r="WXP178" s="6"/>
      <c r="WXQ178" s="6"/>
      <c r="WXR178" s="6"/>
      <c r="WXS178" s="6"/>
      <c r="WXT178" s="6"/>
      <c r="WXU178" s="6"/>
      <c r="WXV178" s="6"/>
      <c r="WXW178" s="6"/>
      <c r="WXX178" s="6"/>
      <c r="WXY178" s="6"/>
      <c r="WXZ178" s="6"/>
      <c r="WYA178" s="6"/>
      <c r="WYB178" s="6"/>
      <c r="WYC178" s="6"/>
      <c r="WYD178" s="6"/>
      <c r="WYE178" s="6"/>
      <c r="WYF178" s="6"/>
      <c r="WYG178" s="6"/>
      <c r="WYH178" s="6"/>
      <c r="WYI178" s="6"/>
      <c r="WYJ178" s="6"/>
      <c r="WYK178" s="6"/>
      <c r="WYL178" s="6"/>
      <c r="WYM178" s="6"/>
      <c r="WYN178" s="6"/>
      <c r="WYO178" s="6"/>
      <c r="WYP178" s="6"/>
      <c r="WYQ178" s="6"/>
      <c r="WYR178" s="6"/>
      <c r="WYS178" s="6"/>
      <c r="WYT178" s="6"/>
      <c r="WYU178" s="6"/>
      <c r="WYV178" s="6"/>
      <c r="WYW178" s="6"/>
      <c r="WYX178" s="6"/>
      <c r="WYY178" s="6"/>
      <c r="WYZ178" s="6"/>
      <c r="WZA178" s="6"/>
      <c r="WZB178" s="6"/>
      <c r="WZC178" s="6"/>
      <c r="WZD178" s="6"/>
      <c r="WZE178" s="6"/>
      <c r="WZF178" s="6"/>
      <c r="WZG178" s="6"/>
      <c r="WZH178" s="6"/>
      <c r="WZI178" s="6"/>
      <c r="WZJ178" s="6"/>
      <c r="WZK178" s="6"/>
      <c r="WZL178" s="6"/>
      <c r="WZM178" s="6"/>
      <c r="WZN178" s="6"/>
      <c r="WZO178" s="6"/>
      <c r="WZP178" s="6"/>
      <c r="WZQ178" s="6"/>
      <c r="WZR178" s="6"/>
      <c r="WZS178" s="6"/>
      <c r="WZT178" s="6"/>
      <c r="WZU178" s="6"/>
      <c r="WZV178" s="6"/>
      <c r="WZW178" s="6"/>
      <c r="WZX178" s="6"/>
      <c r="WZY178" s="6"/>
      <c r="WZZ178" s="6"/>
      <c r="XAA178" s="6"/>
      <c r="XAB178" s="6"/>
      <c r="XAC178" s="6"/>
      <c r="XAD178" s="6"/>
      <c r="XAE178" s="6"/>
      <c r="XAF178" s="6"/>
      <c r="XAG178" s="6"/>
      <c r="XAH178" s="6"/>
      <c r="XAI178" s="6"/>
      <c r="XAJ178" s="6"/>
      <c r="XAK178" s="6"/>
      <c r="XAL178" s="6"/>
      <c r="XAM178" s="6"/>
      <c r="XAN178" s="6"/>
      <c r="XAO178" s="6"/>
      <c r="XAP178" s="6"/>
      <c r="XAQ178" s="6"/>
      <c r="XAR178" s="6"/>
      <c r="XAS178" s="6"/>
      <c r="XAT178" s="6"/>
      <c r="XAU178" s="6"/>
      <c r="XAV178" s="6"/>
      <c r="XAW178" s="6"/>
      <c r="XAX178" s="6"/>
      <c r="XAY178" s="6"/>
      <c r="XAZ178" s="6"/>
      <c r="XBA178" s="6"/>
      <c r="XBB178" s="6"/>
      <c r="XBC178" s="6"/>
      <c r="XBD178" s="6"/>
      <c r="XBE178" s="6"/>
      <c r="XBF178" s="6"/>
      <c r="XBG178" s="6"/>
      <c r="XBH178" s="6"/>
      <c r="XBI178" s="6"/>
      <c r="XBJ178" s="6"/>
      <c r="XBK178" s="6"/>
      <c r="XBL178" s="6"/>
      <c r="XBM178" s="6"/>
      <c r="XBN178" s="6"/>
      <c r="XBO178" s="6"/>
      <c r="XBP178" s="6"/>
      <c r="XBQ178" s="6"/>
      <c r="XBR178" s="6"/>
      <c r="XBS178" s="6"/>
      <c r="XBT178" s="6"/>
      <c r="XBU178" s="6"/>
      <c r="XBV178" s="6"/>
      <c r="XBW178" s="6"/>
      <c r="XBX178" s="6"/>
      <c r="XBY178" s="6"/>
      <c r="XBZ178" s="6"/>
      <c r="XCA178" s="6"/>
      <c r="XCB178" s="6"/>
      <c r="XCC178" s="6"/>
      <c r="XCD178" s="6"/>
      <c r="XCE178" s="6"/>
      <c r="XCF178" s="6"/>
      <c r="XCG178" s="6"/>
      <c r="XCH178" s="6"/>
      <c r="XCI178" s="6"/>
      <c r="XCJ178" s="6"/>
      <c r="XCK178" s="6"/>
      <c r="XCL178" s="6"/>
      <c r="XCM178" s="6"/>
      <c r="XCN178" s="6"/>
      <c r="XCO178" s="6"/>
      <c r="XCP178" s="6"/>
      <c r="XCQ178" s="6"/>
      <c r="XCR178" s="6"/>
      <c r="XCS178" s="6"/>
      <c r="XCT178" s="6"/>
      <c r="XCU178" s="6"/>
      <c r="XCV178" s="6"/>
      <c r="XCW178" s="6"/>
      <c r="XCX178" s="6"/>
      <c r="XCY178" s="6"/>
      <c r="XCZ178" s="6"/>
      <c r="XDA178" s="6"/>
      <c r="XDB178" s="6"/>
      <c r="XDC178" s="6"/>
      <c r="XDD178" s="6"/>
      <c r="XDE178" s="6"/>
      <c r="XDF178" s="6"/>
      <c r="XDG178" s="6"/>
      <c r="XDH178" s="6"/>
      <c r="XDI178" s="6"/>
      <c r="XDJ178" s="6"/>
      <c r="XDK178" s="6"/>
      <c r="XDL178" s="6"/>
      <c r="XDM178" s="6"/>
      <c r="XDN178" s="6"/>
      <c r="XDO178" s="6"/>
      <c r="XDP178" s="6"/>
      <c r="XDQ178" s="6"/>
      <c r="XDR178" s="6"/>
      <c r="XDS178" s="6"/>
      <c r="XDT178" s="6"/>
      <c r="XDU178" s="6"/>
      <c r="XDV178" s="6"/>
      <c r="XDW178" s="6"/>
      <c r="XDX178" s="6"/>
      <c r="XDY178" s="6"/>
      <c r="XDZ178" s="6"/>
      <c r="XEA178" s="6"/>
      <c r="XEB178" s="6"/>
      <c r="XEC178" s="6"/>
      <c r="XED178" s="6"/>
      <c r="XEE178" s="6"/>
      <c r="XEF178" s="6"/>
    </row>
    <row r="179" spans="1:16360" ht="15" customHeight="1" x14ac:dyDescent="0.25">
      <c r="A179" s="6" t="s">
        <v>2534</v>
      </c>
      <c r="B179" s="18">
        <v>2</v>
      </c>
      <c r="C179" s="17" t="s">
        <v>2301</v>
      </c>
      <c r="D179" s="3">
        <v>2016</v>
      </c>
      <c r="E179" s="10" t="s">
        <v>2302</v>
      </c>
      <c r="F179" s="10" t="s">
        <v>2303</v>
      </c>
      <c r="G179" s="2">
        <v>22</v>
      </c>
      <c r="H179" s="2" t="s">
        <v>2304</v>
      </c>
      <c r="I179" s="63" t="s">
        <v>50</v>
      </c>
      <c r="J179" s="59">
        <v>0</v>
      </c>
      <c r="K179" s="18" t="s">
        <v>20</v>
      </c>
      <c r="L179" s="62" t="s">
        <v>77</v>
      </c>
      <c r="M179" s="18">
        <v>13</v>
      </c>
      <c r="N179" s="18">
        <v>13</v>
      </c>
      <c r="O179" s="59">
        <f t="shared" ref="O179:O182" si="99">LOG10(N179)</f>
        <v>1.1139433523068367</v>
      </c>
      <c r="P179" s="18" t="s">
        <v>2306</v>
      </c>
      <c r="Q179" s="477"/>
      <c r="R179" s="18">
        <v>1</v>
      </c>
      <c r="S179" s="18">
        <v>1</v>
      </c>
      <c r="T179" s="18">
        <v>6</v>
      </c>
      <c r="U179" s="18">
        <v>1</v>
      </c>
      <c r="V179" s="18" t="s">
        <v>2305</v>
      </c>
      <c r="W179" s="6"/>
      <c r="X179" s="18" t="s">
        <v>2307</v>
      </c>
      <c r="Y179" s="477"/>
      <c r="Z179" s="474" t="s">
        <v>1093</v>
      </c>
      <c r="AA179" s="18" t="s">
        <v>29</v>
      </c>
      <c r="AB179" s="59" t="s">
        <v>29</v>
      </c>
      <c r="AC179" s="59" t="s">
        <v>112</v>
      </c>
      <c r="AD179" s="18">
        <v>0</v>
      </c>
      <c r="AE179" s="59" t="s">
        <v>29</v>
      </c>
      <c r="AF179" s="59" t="s">
        <v>29</v>
      </c>
      <c r="AG179" s="59" t="s">
        <v>29</v>
      </c>
      <c r="AH179" s="59" t="s">
        <v>29</v>
      </c>
      <c r="AI179" s="60" t="s">
        <v>29</v>
      </c>
      <c r="AJ179" s="59" t="s">
        <v>29</v>
      </c>
      <c r="AK179" s="59" t="s">
        <v>29</v>
      </c>
      <c r="AL179" s="60" t="s">
        <v>29</v>
      </c>
      <c r="AM179" s="60" t="s">
        <v>29</v>
      </c>
      <c r="AN179" s="125" t="s">
        <v>28</v>
      </c>
      <c r="AO179" s="77" t="s">
        <v>28</v>
      </c>
      <c r="AP179" s="477"/>
      <c r="AQ179" s="5" t="s">
        <v>174</v>
      </c>
      <c r="AR179" s="9" t="s">
        <v>346</v>
      </c>
      <c r="AS179" s="475" t="s">
        <v>2308</v>
      </c>
      <c r="AT179" s="497" t="s">
        <v>2427</v>
      </c>
      <c r="AU179" s="5">
        <v>52.5</v>
      </c>
      <c r="AV179" s="11">
        <v>-131.5</v>
      </c>
      <c r="AW179" s="6"/>
      <c r="AX179" s="362">
        <v>7.4916666666666645</v>
      </c>
      <c r="AY179" s="473">
        <v>2980</v>
      </c>
      <c r="AZ179" s="455">
        <f t="shared" ref="AZ179:AZ182" si="100">LOG10(AY179)</f>
        <v>3.4742162640762553</v>
      </c>
      <c r="BA179" s="525" t="s">
        <v>137</v>
      </c>
      <c r="BB179" s="476" t="s">
        <v>2309</v>
      </c>
      <c r="BC179" s="477"/>
      <c r="BD179" s="59" t="s">
        <v>2343</v>
      </c>
      <c r="BE179" s="59" t="s">
        <v>2331</v>
      </c>
      <c r="BF179" s="477"/>
      <c r="BG179" s="477"/>
      <c r="BH179" s="477"/>
      <c r="BI179" s="392" t="s">
        <v>2232</v>
      </c>
      <c r="BJ179" s="6" t="s">
        <v>8</v>
      </c>
      <c r="BK179" s="477" t="s">
        <v>52</v>
      </c>
      <c r="BL179" s="477"/>
      <c r="BM179" s="477"/>
      <c r="BN179" s="477"/>
      <c r="BO179" s="478"/>
      <c r="BP179" s="6" t="s">
        <v>2310</v>
      </c>
      <c r="BQ179" s="18" t="s">
        <v>15</v>
      </c>
      <c r="BR179" s="477">
        <v>0.74</v>
      </c>
      <c r="BS179" s="59" t="s">
        <v>21</v>
      </c>
      <c r="BT179" s="18" t="s">
        <v>9</v>
      </c>
      <c r="BU179" s="477">
        <v>0.3</v>
      </c>
      <c r="BV179" s="477"/>
      <c r="BW179" s="63" t="s">
        <v>26</v>
      </c>
      <c r="BX179" s="59" t="s">
        <v>27</v>
      </c>
      <c r="BY179" s="70">
        <f t="shared" si="97"/>
        <v>0.73484692283495334</v>
      </c>
      <c r="BZ179" s="70">
        <f t="shared" si="95"/>
        <v>0.73484692283495334</v>
      </c>
      <c r="CA179" s="18" t="s">
        <v>18</v>
      </c>
      <c r="CB179" s="18" t="s">
        <v>2305</v>
      </c>
      <c r="CC179" s="18">
        <v>6</v>
      </c>
      <c r="CD179" s="18">
        <v>6</v>
      </c>
      <c r="CE179" s="477"/>
      <c r="CF179" s="17" t="s">
        <v>2311</v>
      </c>
      <c r="CG179" s="477">
        <v>18.3</v>
      </c>
      <c r="CH179" s="59" t="s">
        <v>21</v>
      </c>
      <c r="CI179" s="477">
        <v>3.3</v>
      </c>
      <c r="CJ179" s="477"/>
      <c r="CK179" s="6">
        <f t="shared" si="98"/>
        <v>8.0833161511844871</v>
      </c>
      <c r="CL179" s="6">
        <f t="shared" ref="CL179" si="101">CK179</f>
        <v>8.0833161511844871</v>
      </c>
      <c r="CM179" s="18">
        <v>6</v>
      </c>
      <c r="CN179" s="18">
        <v>6</v>
      </c>
      <c r="CO179" s="477"/>
      <c r="CP179" s="6">
        <f t="shared" si="66"/>
        <v>-3.0595863461574679</v>
      </c>
      <c r="CQ179" s="6">
        <f t="shared" si="67"/>
        <v>0.92307692307692313</v>
      </c>
      <c r="CR179" s="6">
        <f t="shared" ref="CR179:CR182" si="102">CP179*CQ179</f>
        <v>-2.8242335502992013</v>
      </c>
      <c r="CS179" s="6">
        <f t="shared" si="68"/>
        <v>0.66567896444315133</v>
      </c>
      <c r="CT179" s="77">
        <v>0</v>
      </c>
      <c r="CU179" s="59">
        <v>0</v>
      </c>
      <c r="CV179" s="59" t="s">
        <v>1782</v>
      </c>
      <c r="CW179" s="59">
        <v>0</v>
      </c>
      <c r="CX179" s="59">
        <v>0</v>
      </c>
      <c r="CY179" s="102">
        <v>0</v>
      </c>
      <c r="CZ179" s="102">
        <v>2</v>
      </c>
      <c r="DA179" s="102">
        <v>0</v>
      </c>
      <c r="DB179" s="102">
        <v>0</v>
      </c>
      <c r="DC179" s="102">
        <v>0</v>
      </c>
      <c r="DD179" s="59">
        <v>0</v>
      </c>
      <c r="DE179" s="60">
        <v>0</v>
      </c>
      <c r="DF179" s="60">
        <v>0</v>
      </c>
      <c r="DG179" s="60">
        <v>0</v>
      </c>
      <c r="DH179" s="60">
        <v>1</v>
      </c>
      <c r="DI179" s="60">
        <v>0</v>
      </c>
      <c r="DJ179" s="60">
        <v>0</v>
      </c>
      <c r="DK179" s="60">
        <v>0</v>
      </c>
      <c r="DL179" s="60">
        <v>0</v>
      </c>
      <c r="DM179" s="60">
        <v>0</v>
      </c>
      <c r="DN179" s="60">
        <v>0</v>
      </c>
      <c r="DO179" s="59">
        <v>0</v>
      </c>
      <c r="DP179" s="59">
        <v>0</v>
      </c>
      <c r="DQ179" s="59">
        <v>0</v>
      </c>
      <c r="DR179" s="59">
        <v>0</v>
      </c>
      <c r="DS179" s="59">
        <v>0</v>
      </c>
      <c r="DT179" s="59">
        <v>0</v>
      </c>
      <c r="DU179" s="59">
        <v>0</v>
      </c>
      <c r="DV179" s="59">
        <v>0</v>
      </c>
      <c r="DW179" s="59">
        <v>0</v>
      </c>
      <c r="DX179" s="59">
        <v>0</v>
      </c>
      <c r="DY179" s="59">
        <v>0</v>
      </c>
      <c r="DZ179" s="59">
        <v>0</v>
      </c>
      <c r="EA179" s="59">
        <v>0</v>
      </c>
      <c r="EB179" s="59">
        <v>0</v>
      </c>
      <c r="EC179" s="59">
        <v>0</v>
      </c>
      <c r="ED179" s="59">
        <v>0</v>
      </c>
      <c r="EE179" s="59">
        <v>0</v>
      </c>
      <c r="EF179" s="59">
        <v>0</v>
      </c>
      <c r="EG179" s="59">
        <v>0</v>
      </c>
      <c r="EH179" s="59">
        <v>0</v>
      </c>
      <c r="EI179" s="59">
        <v>0</v>
      </c>
      <c r="EJ179" s="59">
        <v>0</v>
      </c>
      <c r="EK179" s="59">
        <v>0</v>
      </c>
      <c r="EL179" s="59">
        <v>0</v>
      </c>
      <c r="EM179" s="18">
        <v>1</v>
      </c>
      <c r="EN179" s="18">
        <v>1</v>
      </c>
      <c r="EO179" s="18">
        <v>0</v>
      </c>
      <c r="EP179" s="18">
        <v>1</v>
      </c>
      <c r="EQ179" s="18">
        <v>2</v>
      </c>
      <c r="ET179" s="477"/>
      <c r="EU179" s="477"/>
      <c r="EV179" s="477"/>
      <c r="EW179" s="477"/>
      <c r="EX179" s="477"/>
      <c r="EY179" s="477"/>
      <c r="EZ179" s="477"/>
      <c r="FA179" s="477"/>
      <c r="FB179" s="477"/>
      <c r="FC179" s="477"/>
      <c r="FD179" s="477"/>
      <c r="FE179" s="477"/>
      <c r="FF179" s="477"/>
      <c r="FG179" s="477"/>
      <c r="FH179" s="477"/>
      <c r="FI179" s="477"/>
      <c r="FJ179" s="477"/>
      <c r="FK179" s="477"/>
      <c r="FL179" s="477"/>
      <c r="FM179" s="477"/>
      <c r="FN179" s="477"/>
      <c r="FO179" s="477"/>
      <c r="FP179" s="477"/>
      <c r="FQ179" s="477"/>
      <c r="FR179" s="477"/>
      <c r="FS179" s="477"/>
      <c r="FT179" s="477"/>
      <c r="FU179" s="477"/>
      <c r="FV179" s="477"/>
      <c r="FW179" s="477"/>
      <c r="FX179" s="477"/>
      <c r="FY179" s="477"/>
      <c r="FZ179" s="477"/>
      <c r="GA179" s="477"/>
      <c r="GB179" s="477"/>
      <c r="GC179" s="477"/>
      <c r="GD179" s="477"/>
      <c r="GE179" s="477"/>
      <c r="GF179" s="477"/>
      <c r="GG179" s="477"/>
      <c r="GH179" s="477"/>
      <c r="GI179" s="477"/>
      <c r="GJ179" s="477"/>
      <c r="GK179" s="477"/>
      <c r="GL179" s="477"/>
      <c r="GM179" s="477"/>
      <c r="GN179" s="477"/>
      <c r="GO179" s="477"/>
      <c r="GP179" s="477"/>
      <c r="GQ179" s="477"/>
      <c r="GR179" s="477"/>
      <c r="GS179" s="477"/>
      <c r="GT179" s="477"/>
      <c r="GU179" s="477"/>
      <c r="GV179" s="477"/>
      <c r="GW179" s="477"/>
      <c r="GX179" s="477"/>
      <c r="GY179" s="477"/>
      <c r="GZ179" s="477"/>
      <c r="HA179" s="477"/>
      <c r="HB179" s="477"/>
      <c r="HC179" s="477"/>
      <c r="HD179" s="477"/>
      <c r="HE179" s="477"/>
      <c r="HF179" s="477"/>
      <c r="HG179" s="477"/>
      <c r="HH179" s="477"/>
      <c r="HI179" s="477"/>
      <c r="HJ179" s="477"/>
      <c r="HK179" s="477"/>
      <c r="HL179" s="477"/>
      <c r="HM179" s="477"/>
      <c r="HN179" s="477"/>
      <c r="HO179" s="477"/>
      <c r="HP179" s="477"/>
      <c r="HQ179" s="477"/>
      <c r="HR179" s="477"/>
      <c r="HS179" s="477"/>
      <c r="HT179" s="477"/>
      <c r="HU179" s="477"/>
      <c r="HV179" s="477"/>
      <c r="HW179" s="477"/>
      <c r="HX179" s="477"/>
      <c r="HY179" s="477"/>
      <c r="HZ179" s="477"/>
      <c r="IA179" s="477"/>
      <c r="IB179" s="477"/>
      <c r="IC179" s="477"/>
      <c r="ID179" s="477"/>
      <c r="IE179" s="477"/>
      <c r="IF179" s="477"/>
      <c r="IG179" s="477"/>
      <c r="IH179" s="477"/>
      <c r="II179" s="477"/>
      <c r="IJ179" s="477"/>
      <c r="IK179" s="477"/>
      <c r="IL179" s="477"/>
      <c r="IM179" s="477"/>
      <c r="IN179" s="477"/>
      <c r="IO179" s="477"/>
      <c r="IP179" s="477"/>
      <c r="IQ179" s="477"/>
      <c r="IR179" s="477"/>
      <c r="IS179" s="477"/>
      <c r="IT179" s="477"/>
      <c r="IU179" s="477"/>
      <c r="IV179" s="477"/>
      <c r="IW179" s="477"/>
      <c r="IX179" s="477"/>
      <c r="IY179" s="477"/>
      <c r="IZ179" s="477"/>
      <c r="JA179" s="477"/>
      <c r="JB179" s="477"/>
      <c r="JC179" s="477"/>
      <c r="JD179" s="477"/>
      <c r="JE179" s="477"/>
      <c r="JF179" s="477"/>
      <c r="JG179" s="477"/>
      <c r="JH179" s="477"/>
      <c r="JI179" s="477"/>
      <c r="JJ179" s="477"/>
      <c r="JK179" s="477"/>
      <c r="JL179" s="477"/>
      <c r="JM179" s="477"/>
      <c r="JN179" s="477"/>
      <c r="JO179" s="477"/>
      <c r="JP179" s="477"/>
      <c r="JQ179" s="477"/>
      <c r="JR179" s="477"/>
      <c r="JS179" s="477"/>
      <c r="JT179" s="477"/>
      <c r="JU179" s="477"/>
      <c r="JV179" s="477"/>
      <c r="JW179" s="477"/>
      <c r="JX179" s="477"/>
      <c r="JY179" s="477"/>
      <c r="JZ179" s="477"/>
      <c r="KA179" s="477"/>
      <c r="KB179" s="477"/>
      <c r="KC179" s="477"/>
      <c r="KD179" s="477"/>
      <c r="KE179" s="477"/>
      <c r="KF179" s="477"/>
      <c r="KG179" s="477"/>
      <c r="KH179" s="477"/>
      <c r="KI179" s="477"/>
      <c r="KJ179" s="477"/>
      <c r="KK179" s="477"/>
      <c r="KL179" s="477"/>
      <c r="KM179" s="477"/>
      <c r="KN179" s="477"/>
      <c r="KO179" s="477"/>
      <c r="KP179" s="477"/>
      <c r="KQ179" s="477"/>
      <c r="KR179" s="477"/>
      <c r="KS179" s="477"/>
      <c r="KT179" s="477"/>
      <c r="KU179" s="477"/>
      <c r="KV179" s="477"/>
      <c r="KW179" s="477"/>
      <c r="KX179" s="477"/>
      <c r="KY179" s="477"/>
      <c r="KZ179" s="477"/>
      <c r="LA179" s="477"/>
      <c r="LB179" s="477"/>
      <c r="LC179" s="477"/>
      <c r="LD179" s="477"/>
      <c r="LE179" s="477"/>
      <c r="LF179" s="477"/>
      <c r="LG179" s="477"/>
      <c r="LH179" s="477"/>
      <c r="LI179" s="477"/>
      <c r="LJ179" s="477"/>
      <c r="LK179" s="477"/>
      <c r="LL179" s="477"/>
      <c r="LM179" s="477"/>
      <c r="LN179" s="477"/>
      <c r="LO179" s="477"/>
      <c r="LP179" s="477"/>
      <c r="LQ179" s="477"/>
      <c r="LR179" s="477"/>
      <c r="LS179" s="477"/>
      <c r="LT179" s="477"/>
      <c r="LU179" s="477"/>
      <c r="LV179" s="477"/>
      <c r="LW179" s="477"/>
      <c r="LX179" s="477"/>
      <c r="LY179" s="477"/>
      <c r="LZ179" s="477"/>
      <c r="MA179" s="477"/>
      <c r="MB179" s="477"/>
      <c r="MC179" s="477"/>
      <c r="MD179" s="477"/>
      <c r="ME179" s="477"/>
      <c r="MF179" s="477"/>
      <c r="MG179" s="477"/>
      <c r="MH179" s="477"/>
      <c r="MI179" s="477"/>
      <c r="MJ179" s="477"/>
      <c r="MK179" s="477"/>
      <c r="ML179" s="477"/>
      <c r="MM179" s="477"/>
      <c r="MN179" s="477"/>
      <c r="MO179" s="477"/>
      <c r="MP179" s="477"/>
      <c r="MQ179" s="477"/>
      <c r="MR179" s="477"/>
      <c r="MS179" s="477"/>
      <c r="MT179" s="477"/>
      <c r="MU179" s="477"/>
      <c r="MV179" s="477"/>
      <c r="MW179" s="477"/>
      <c r="MX179" s="477"/>
      <c r="MY179" s="477"/>
      <c r="MZ179" s="477"/>
      <c r="NA179" s="477"/>
      <c r="NB179" s="477"/>
      <c r="NC179" s="477"/>
      <c r="ND179" s="477"/>
      <c r="NE179" s="477"/>
      <c r="NF179" s="477"/>
      <c r="NG179" s="477"/>
      <c r="NH179" s="477"/>
      <c r="NI179" s="477"/>
      <c r="NJ179" s="477"/>
      <c r="NK179" s="477"/>
      <c r="NL179" s="477"/>
      <c r="NM179" s="477"/>
      <c r="NN179" s="477"/>
      <c r="NO179" s="477"/>
      <c r="NP179" s="477"/>
      <c r="NQ179" s="477"/>
      <c r="NR179" s="477"/>
      <c r="NS179" s="477"/>
      <c r="NT179" s="477"/>
      <c r="NU179" s="477"/>
      <c r="NV179" s="477"/>
      <c r="NW179" s="477"/>
      <c r="NX179" s="477"/>
      <c r="NY179" s="477"/>
      <c r="NZ179" s="477"/>
      <c r="OA179" s="477"/>
      <c r="OB179" s="477"/>
      <c r="OC179" s="477"/>
      <c r="OD179" s="477"/>
      <c r="OE179" s="477"/>
      <c r="OF179" s="477"/>
      <c r="OG179" s="477"/>
      <c r="OH179" s="477"/>
      <c r="OI179" s="477"/>
      <c r="OJ179" s="477"/>
      <c r="OK179" s="477"/>
      <c r="OL179" s="477"/>
      <c r="OM179" s="477"/>
      <c r="ON179" s="477"/>
      <c r="OO179" s="477"/>
      <c r="OP179" s="477"/>
      <c r="OQ179" s="477"/>
      <c r="OR179" s="477"/>
      <c r="OS179" s="477"/>
      <c r="OT179" s="477"/>
      <c r="OU179" s="477"/>
      <c r="OV179" s="477"/>
      <c r="OW179" s="477"/>
      <c r="OX179" s="477"/>
      <c r="OY179" s="477"/>
      <c r="OZ179" s="477"/>
      <c r="PA179" s="477"/>
      <c r="PB179" s="477"/>
      <c r="PC179" s="477"/>
      <c r="PD179" s="477"/>
      <c r="PE179" s="477"/>
      <c r="PF179" s="477"/>
      <c r="PG179" s="477"/>
      <c r="PH179" s="477"/>
      <c r="PI179" s="477"/>
      <c r="PJ179" s="477"/>
      <c r="PK179" s="477"/>
      <c r="PL179" s="477"/>
      <c r="PM179" s="477"/>
      <c r="PN179" s="477"/>
      <c r="PO179" s="477"/>
      <c r="PP179" s="477"/>
      <c r="PQ179" s="477"/>
      <c r="PR179" s="477"/>
      <c r="PS179" s="477"/>
      <c r="PT179" s="477"/>
      <c r="PU179" s="477"/>
      <c r="PV179" s="477"/>
      <c r="PW179" s="477"/>
      <c r="PX179" s="477"/>
      <c r="PY179" s="477"/>
      <c r="PZ179" s="477"/>
      <c r="QA179" s="477"/>
      <c r="QB179" s="477"/>
      <c r="QC179" s="477"/>
      <c r="QD179" s="477"/>
      <c r="QE179" s="477"/>
      <c r="QF179" s="477"/>
      <c r="QG179" s="477"/>
      <c r="QH179" s="477"/>
      <c r="QI179" s="477"/>
      <c r="QJ179" s="477"/>
      <c r="QK179" s="477"/>
      <c r="QL179" s="477"/>
      <c r="QM179" s="477"/>
      <c r="QN179" s="477"/>
      <c r="QO179" s="477"/>
      <c r="QP179" s="477"/>
      <c r="QQ179" s="477"/>
      <c r="QR179" s="477"/>
      <c r="QS179" s="477"/>
      <c r="QT179" s="477"/>
      <c r="QU179" s="477"/>
      <c r="QV179" s="477"/>
      <c r="QW179" s="477"/>
      <c r="QX179" s="477"/>
      <c r="QY179" s="477"/>
      <c r="QZ179" s="477"/>
      <c r="RA179" s="477"/>
      <c r="RB179" s="477"/>
      <c r="RC179" s="477"/>
      <c r="RD179" s="477"/>
      <c r="RE179" s="477"/>
      <c r="RF179" s="477"/>
      <c r="RG179" s="477"/>
      <c r="RH179" s="477"/>
      <c r="RI179" s="477"/>
      <c r="RJ179" s="477"/>
      <c r="RK179" s="477"/>
      <c r="RL179" s="477"/>
      <c r="RM179" s="477"/>
      <c r="RN179" s="477"/>
      <c r="RO179" s="477"/>
      <c r="RP179" s="477"/>
      <c r="RQ179" s="477"/>
      <c r="RR179" s="477"/>
      <c r="RS179" s="477"/>
      <c r="RT179" s="477"/>
      <c r="RU179" s="477"/>
      <c r="RV179" s="477"/>
      <c r="RW179" s="477"/>
      <c r="RX179" s="477"/>
      <c r="RY179" s="477"/>
      <c r="RZ179" s="477"/>
      <c r="SA179" s="477"/>
      <c r="SB179" s="477"/>
      <c r="SC179" s="477"/>
      <c r="SD179" s="477"/>
      <c r="SE179" s="477"/>
      <c r="SF179" s="477"/>
      <c r="SG179" s="477"/>
      <c r="SH179" s="477"/>
      <c r="SI179" s="477"/>
      <c r="SJ179" s="477"/>
      <c r="SK179" s="477"/>
      <c r="SL179" s="477"/>
      <c r="SM179" s="477"/>
      <c r="SN179" s="477"/>
      <c r="SO179" s="477"/>
      <c r="SP179" s="477"/>
      <c r="SQ179" s="477"/>
      <c r="SR179" s="477"/>
      <c r="SS179" s="477"/>
      <c r="ST179" s="477"/>
      <c r="SU179" s="477"/>
      <c r="SV179" s="477"/>
      <c r="SW179" s="477"/>
      <c r="SX179" s="477"/>
      <c r="SY179" s="477"/>
      <c r="SZ179" s="477"/>
      <c r="TA179" s="477"/>
      <c r="TB179" s="477"/>
      <c r="TC179" s="477"/>
      <c r="TD179" s="477"/>
      <c r="TE179" s="477"/>
      <c r="TF179" s="477"/>
      <c r="TG179" s="477"/>
      <c r="TH179" s="477"/>
      <c r="TI179" s="477"/>
      <c r="TJ179" s="477"/>
      <c r="TK179" s="477"/>
      <c r="TL179" s="477"/>
      <c r="TM179" s="477"/>
      <c r="TN179" s="477"/>
      <c r="TO179" s="477"/>
      <c r="TP179" s="477"/>
      <c r="TQ179" s="477"/>
      <c r="TR179" s="477"/>
      <c r="TS179" s="477"/>
      <c r="TT179" s="477"/>
      <c r="TU179" s="477"/>
      <c r="TV179" s="477"/>
      <c r="TW179" s="477"/>
      <c r="TX179" s="477"/>
      <c r="TY179" s="477"/>
      <c r="TZ179" s="477"/>
      <c r="UA179" s="477"/>
      <c r="UB179" s="477"/>
      <c r="UC179" s="477"/>
      <c r="UD179" s="477"/>
      <c r="UE179" s="477"/>
      <c r="UF179" s="477"/>
      <c r="UG179" s="477"/>
      <c r="UH179" s="477"/>
      <c r="UI179" s="477"/>
      <c r="UJ179" s="477"/>
      <c r="UK179" s="477"/>
      <c r="UL179" s="477"/>
      <c r="UM179" s="477"/>
      <c r="UN179" s="477"/>
      <c r="UO179" s="477"/>
      <c r="UP179" s="477"/>
      <c r="UQ179" s="477"/>
      <c r="UR179" s="477"/>
      <c r="US179" s="477"/>
      <c r="UT179" s="477"/>
      <c r="UU179" s="477"/>
      <c r="UV179" s="477"/>
      <c r="UW179" s="477"/>
      <c r="UX179" s="477"/>
      <c r="UY179" s="477"/>
      <c r="UZ179" s="477"/>
      <c r="VA179" s="477"/>
      <c r="VB179" s="477"/>
      <c r="VC179" s="477"/>
      <c r="VD179" s="477"/>
      <c r="VE179" s="477"/>
      <c r="VF179" s="477"/>
      <c r="VG179" s="477"/>
      <c r="VH179" s="477"/>
      <c r="VI179" s="477"/>
      <c r="VJ179" s="477"/>
      <c r="VK179" s="477"/>
      <c r="VL179" s="477"/>
      <c r="VM179" s="477"/>
      <c r="VN179" s="477"/>
      <c r="VO179" s="477"/>
      <c r="VP179" s="477"/>
      <c r="VQ179" s="477"/>
      <c r="VR179" s="477"/>
      <c r="VS179" s="477"/>
      <c r="VT179" s="477"/>
      <c r="VU179" s="477"/>
      <c r="VV179" s="477"/>
      <c r="VW179" s="477"/>
      <c r="VX179" s="477"/>
      <c r="VY179" s="477"/>
      <c r="VZ179" s="477"/>
      <c r="WA179" s="477"/>
      <c r="WB179" s="477"/>
      <c r="WC179" s="477"/>
      <c r="WD179" s="477"/>
      <c r="WE179" s="477"/>
      <c r="WF179" s="477"/>
      <c r="WG179" s="477"/>
      <c r="WH179" s="477"/>
      <c r="WI179" s="477"/>
      <c r="WJ179" s="477"/>
      <c r="WK179" s="477"/>
      <c r="WL179" s="477"/>
      <c r="WM179" s="477"/>
      <c r="WN179" s="477"/>
      <c r="WO179" s="477"/>
      <c r="WP179" s="477"/>
      <c r="WQ179" s="477"/>
      <c r="WR179" s="477"/>
      <c r="WS179" s="477"/>
      <c r="WT179" s="477"/>
      <c r="WU179" s="477"/>
      <c r="WV179" s="477"/>
      <c r="WW179" s="477"/>
      <c r="WX179" s="477"/>
      <c r="WY179" s="477"/>
      <c r="WZ179" s="477"/>
      <c r="XA179" s="477"/>
      <c r="XB179" s="477"/>
      <c r="XC179" s="477"/>
      <c r="XD179" s="477"/>
      <c r="XE179" s="477"/>
      <c r="XF179" s="477"/>
      <c r="XG179" s="477"/>
      <c r="XH179" s="477"/>
      <c r="XI179" s="477"/>
      <c r="XJ179" s="477"/>
      <c r="XK179" s="477"/>
      <c r="XL179" s="477"/>
      <c r="XM179" s="477"/>
      <c r="XN179" s="477"/>
      <c r="XO179" s="477"/>
      <c r="XP179" s="477"/>
      <c r="XQ179" s="477"/>
      <c r="XR179" s="477"/>
      <c r="XS179" s="477"/>
      <c r="XT179" s="477"/>
      <c r="XU179" s="477"/>
      <c r="XV179" s="477"/>
      <c r="XW179" s="477"/>
      <c r="XX179" s="477"/>
      <c r="XY179" s="477"/>
      <c r="XZ179" s="477"/>
      <c r="YA179" s="477"/>
      <c r="YB179" s="477"/>
      <c r="YC179" s="477"/>
      <c r="YD179" s="477"/>
      <c r="YE179" s="477"/>
      <c r="YF179" s="477"/>
      <c r="YG179" s="477"/>
      <c r="YH179" s="477"/>
      <c r="YI179" s="477"/>
      <c r="YJ179" s="477"/>
      <c r="YK179" s="477"/>
      <c r="YL179" s="477"/>
      <c r="YM179" s="477"/>
      <c r="YN179" s="477"/>
      <c r="YO179" s="477"/>
      <c r="YP179" s="477"/>
      <c r="YQ179" s="477"/>
      <c r="YR179" s="477"/>
      <c r="YS179" s="477"/>
      <c r="YT179" s="477"/>
      <c r="YU179" s="477"/>
      <c r="YV179" s="477"/>
      <c r="YW179" s="477"/>
      <c r="YX179" s="477"/>
      <c r="YY179" s="477"/>
      <c r="YZ179" s="477"/>
      <c r="ZA179" s="477"/>
      <c r="ZB179" s="477"/>
      <c r="ZC179" s="477"/>
      <c r="ZD179" s="477"/>
      <c r="ZE179" s="477"/>
      <c r="ZF179" s="477"/>
      <c r="ZG179" s="477"/>
      <c r="ZH179" s="477"/>
      <c r="ZI179" s="477"/>
      <c r="ZJ179" s="477"/>
      <c r="ZK179" s="477"/>
      <c r="ZL179" s="477"/>
      <c r="ZM179" s="477"/>
      <c r="ZN179" s="477"/>
      <c r="ZO179" s="477"/>
      <c r="ZP179" s="477"/>
      <c r="ZQ179" s="477"/>
      <c r="ZR179" s="477"/>
      <c r="ZS179" s="477"/>
      <c r="ZT179" s="477"/>
      <c r="ZU179" s="477"/>
      <c r="ZV179" s="477"/>
      <c r="ZW179" s="477"/>
      <c r="ZX179" s="477"/>
      <c r="ZY179" s="477"/>
      <c r="ZZ179" s="477"/>
      <c r="AAA179" s="477"/>
      <c r="AAB179" s="477"/>
      <c r="AAC179" s="477"/>
      <c r="AAD179" s="477"/>
      <c r="AAE179" s="477"/>
      <c r="AAF179" s="477"/>
      <c r="AAG179" s="477"/>
      <c r="AAH179" s="477"/>
      <c r="AAI179" s="477"/>
      <c r="AAJ179" s="477"/>
      <c r="AAK179" s="477"/>
      <c r="AAL179" s="477"/>
      <c r="AAM179" s="477"/>
      <c r="AAN179" s="477"/>
      <c r="AAO179" s="477"/>
      <c r="AAP179" s="477"/>
      <c r="AAQ179" s="477"/>
      <c r="AAR179" s="477"/>
      <c r="AAS179" s="477"/>
      <c r="AAT179" s="477"/>
      <c r="AAU179" s="477"/>
      <c r="AAV179" s="477"/>
      <c r="AAW179" s="477"/>
      <c r="AAX179" s="477"/>
      <c r="AAY179" s="477"/>
      <c r="AAZ179" s="477"/>
      <c r="ABA179" s="477"/>
      <c r="ABB179" s="477"/>
      <c r="ABC179" s="477"/>
      <c r="ABD179" s="477"/>
      <c r="ABE179" s="477"/>
      <c r="ABF179" s="477"/>
      <c r="ABG179" s="477"/>
      <c r="ABH179" s="477"/>
      <c r="ABI179" s="477"/>
      <c r="ABJ179" s="477"/>
      <c r="ABK179" s="477"/>
      <c r="ABL179" s="477"/>
      <c r="ABM179" s="477"/>
      <c r="ABN179" s="477"/>
      <c r="ABO179" s="477"/>
      <c r="ABP179" s="477"/>
      <c r="ABQ179" s="477"/>
      <c r="ABR179" s="477"/>
      <c r="ABS179" s="477"/>
      <c r="ABT179" s="477"/>
      <c r="ABU179" s="477"/>
      <c r="ABV179" s="477"/>
      <c r="ABW179" s="477"/>
      <c r="ABX179" s="477"/>
      <c r="ABY179" s="477"/>
      <c r="ABZ179" s="477"/>
      <c r="ACA179" s="477"/>
      <c r="ACB179" s="477"/>
      <c r="ACC179" s="477"/>
      <c r="ACD179" s="477"/>
      <c r="ACE179" s="477"/>
      <c r="ACF179" s="477"/>
      <c r="ACG179" s="477"/>
      <c r="ACH179" s="477"/>
      <c r="ACI179" s="477"/>
      <c r="ACJ179" s="477"/>
      <c r="ACK179" s="477"/>
      <c r="ACL179" s="477"/>
      <c r="ACM179" s="477"/>
      <c r="ACN179" s="477"/>
      <c r="ACO179" s="477"/>
      <c r="ACP179" s="477"/>
      <c r="ACQ179" s="477"/>
      <c r="ACR179" s="477"/>
      <c r="ACS179" s="477"/>
      <c r="ACT179" s="477"/>
      <c r="ACU179" s="477"/>
      <c r="ACV179" s="477"/>
      <c r="ACW179" s="477"/>
      <c r="ACX179" s="477"/>
      <c r="ACY179" s="477"/>
      <c r="ACZ179" s="477"/>
      <c r="ADA179" s="477"/>
      <c r="ADB179" s="477"/>
      <c r="ADC179" s="477"/>
      <c r="ADD179" s="477"/>
      <c r="ADE179" s="477"/>
      <c r="ADF179" s="477"/>
      <c r="ADG179" s="477"/>
      <c r="ADH179" s="477"/>
      <c r="ADI179" s="477"/>
      <c r="ADJ179" s="477"/>
      <c r="ADK179" s="477"/>
      <c r="ADL179" s="477"/>
      <c r="ADM179" s="477"/>
      <c r="ADN179" s="477"/>
      <c r="ADO179" s="477"/>
      <c r="ADP179" s="477"/>
      <c r="ADQ179" s="477"/>
      <c r="ADR179" s="477"/>
      <c r="ADS179" s="477"/>
      <c r="ADT179" s="477"/>
      <c r="ADU179" s="477"/>
      <c r="ADV179" s="477"/>
      <c r="ADW179" s="477"/>
      <c r="ADX179" s="477"/>
      <c r="ADY179" s="477"/>
      <c r="ADZ179" s="477"/>
      <c r="AEA179" s="477"/>
      <c r="AEB179" s="477"/>
      <c r="AEC179" s="477"/>
      <c r="AED179" s="477"/>
      <c r="AEE179" s="477"/>
      <c r="AEF179" s="477"/>
      <c r="AEG179" s="477"/>
      <c r="AEH179" s="477"/>
      <c r="AEI179" s="477"/>
      <c r="AEJ179" s="477"/>
      <c r="AEK179" s="477"/>
      <c r="AEL179" s="477"/>
      <c r="AEM179" s="477"/>
      <c r="AEN179" s="477"/>
      <c r="AEO179" s="477"/>
      <c r="AEP179" s="477"/>
      <c r="AEQ179" s="477"/>
      <c r="AER179" s="477"/>
      <c r="AES179" s="477"/>
      <c r="AET179" s="477"/>
      <c r="AEU179" s="477"/>
      <c r="AEV179" s="477"/>
      <c r="AEW179" s="477"/>
      <c r="AEX179" s="477"/>
      <c r="AEY179" s="477"/>
      <c r="AEZ179" s="477"/>
      <c r="AFA179" s="477"/>
      <c r="AFB179" s="477"/>
      <c r="AFC179" s="477"/>
      <c r="AFD179" s="477"/>
      <c r="AFE179" s="477"/>
      <c r="AFF179" s="477"/>
      <c r="AFG179" s="477"/>
      <c r="AFH179" s="477"/>
      <c r="AFI179" s="477"/>
      <c r="AFJ179" s="477"/>
      <c r="AFK179" s="477"/>
      <c r="AFL179" s="477"/>
      <c r="AFM179" s="477"/>
      <c r="AFN179" s="477"/>
      <c r="AFO179" s="477"/>
      <c r="AFP179" s="477"/>
      <c r="AFQ179" s="477"/>
      <c r="AFR179" s="477"/>
      <c r="AFS179" s="477"/>
      <c r="AFT179" s="477"/>
      <c r="AFU179" s="477"/>
      <c r="AFV179" s="477"/>
      <c r="AFW179" s="477"/>
      <c r="AFX179" s="477"/>
      <c r="AFY179" s="477"/>
      <c r="AFZ179" s="477"/>
      <c r="AGA179" s="477"/>
      <c r="AGB179" s="477"/>
      <c r="AGC179" s="477"/>
      <c r="AGD179" s="477"/>
      <c r="AGE179" s="477"/>
      <c r="AGF179" s="477"/>
      <c r="AGG179" s="477"/>
      <c r="AGH179" s="477"/>
      <c r="AGI179" s="477"/>
      <c r="AGJ179" s="477"/>
      <c r="AGK179" s="477"/>
      <c r="AGL179" s="477"/>
      <c r="AGM179" s="477"/>
      <c r="AGN179" s="477"/>
      <c r="AGO179" s="477"/>
      <c r="AGP179" s="477"/>
      <c r="AGQ179" s="477"/>
      <c r="AGR179" s="477"/>
      <c r="AGS179" s="477"/>
      <c r="AGT179" s="477"/>
      <c r="AGU179" s="477"/>
      <c r="AGV179" s="477"/>
      <c r="AGW179" s="477"/>
      <c r="AGX179" s="477"/>
      <c r="AGY179" s="477"/>
      <c r="AGZ179" s="477"/>
      <c r="AHA179" s="477"/>
      <c r="AHB179" s="477"/>
      <c r="AHC179" s="477"/>
      <c r="AHD179" s="477"/>
      <c r="AHE179" s="477"/>
      <c r="AHF179" s="477"/>
      <c r="AHG179" s="477"/>
      <c r="AHH179" s="477"/>
      <c r="AHI179" s="477"/>
      <c r="AHJ179" s="477"/>
      <c r="AHK179" s="477"/>
      <c r="AHL179" s="477"/>
      <c r="AHM179" s="477"/>
      <c r="AHN179" s="477"/>
      <c r="AHO179" s="477"/>
      <c r="AHP179" s="477"/>
      <c r="AHQ179" s="477"/>
      <c r="AHR179" s="477"/>
      <c r="AHS179" s="477"/>
      <c r="AHT179" s="477"/>
      <c r="AHU179" s="477"/>
      <c r="AHV179" s="477"/>
      <c r="AHW179" s="477"/>
      <c r="AHX179" s="477"/>
      <c r="AHY179" s="477"/>
      <c r="AHZ179" s="477"/>
      <c r="AIA179" s="477"/>
      <c r="AIB179" s="477"/>
      <c r="AIC179" s="477"/>
      <c r="AID179" s="477"/>
      <c r="AIE179" s="477"/>
      <c r="AIF179" s="477"/>
      <c r="AIG179" s="477"/>
      <c r="AIH179" s="477"/>
      <c r="AII179" s="477"/>
      <c r="AIJ179" s="477"/>
      <c r="AIK179" s="477"/>
      <c r="AIL179" s="477"/>
      <c r="AIM179" s="477"/>
      <c r="AIN179" s="477"/>
      <c r="AIO179" s="477"/>
      <c r="AIP179" s="477"/>
      <c r="AIQ179" s="477"/>
      <c r="AIR179" s="477"/>
      <c r="AIS179" s="477"/>
      <c r="AIT179" s="477"/>
      <c r="AIU179" s="477"/>
      <c r="AIV179" s="477"/>
      <c r="AIW179" s="477"/>
      <c r="AIX179" s="477"/>
      <c r="AIY179" s="477"/>
      <c r="AIZ179" s="477"/>
      <c r="AJA179" s="477"/>
      <c r="AJB179" s="477"/>
      <c r="AJC179" s="477"/>
      <c r="AJD179" s="477"/>
      <c r="AJE179" s="477"/>
      <c r="AJF179" s="477"/>
      <c r="AJG179" s="477"/>
      <c r="AJH179" s="477"/>
      <c r="AJI179" s="477"/>
      <c r="AJJ179" s="477"/>
      <c r="AJK179" s="477"/>
      <c r="AJL179" s="477"/>
      <c r="AJM179" s="477"/>
      <c r="AJN179" s="477"/>
      <c r="AJO179" s="477"/>
      <c r="AJP179" s="477"/>
      <c r="AJQ179" s="477"/>
      <c r="AJR179" s="477"/>
      <c r="AJS179" s="477"/>
      <c r="AJT179" s="477"/>
      <c r="AJU179" s="477"/>
      <c r="AJV179" s="477"/>
      <c r="AJW179" s="477"/>
      <c r="AJX179" s="477"/>
      <c r="AJY179" s="477"/>
      <c r="AJZ179" s="477"/>
      <c r="AKA179" s="477"/>
      <c r="AKB179" s="477"/>
      <c r="AKC179" s="477"/>
      <c r="AKD179" s="477"/>
      <c r="AKE179" s="477"/>
      <c r="AKF179" s="477"/>
      <c r="AKG179" s="477"/>
      <c r="AKH179" s="477"/>
      <c r="AKI179" s="477"/>
      <c r="AKJ179" s="477"/>
      <c r="AKK179" s="477"/>
      <c r="AKL179" s="477"/>
      <c r="AKM179" s="477"/>
      <c r="AKN179" s="477"/>
      <c r="AKO179" s="477"/>
      <c r="AKP179" s="477"/>
      <c r="AKQ179" s="477"/>
      <c r="AKR179" s="477"/>
      <c r="AKS179" s="477"/>
      <c r="AKT179" s="477"/>
      <c r="AKU179" s="477"/>
      <c r="AKV179" s="477"/>
      <c r="AKW179" s="477"/>
      <c r="AKX179" s="477"/>
      <c r="AKY179" s="477"/>
      <c r="AKZ179" s="477"/>
      <c r="ALA179" s="477"/>
      <c r="ALB179" s="477"/>
      <c r="ALC179" s="477"/>
      <c r="ALD179" s="477"/>
      <c r="ALE179" s="477"/>
      <c r="ALF179" s="477"/>
      <c r="ALG179" s="477"/>
      <c r="ALH179" s="477"/>
      <c r="ALI179" s="477"/>
      <c r="ALJ179" s="477"/>
      <c r="ALK179" s="477"/>
      <c r="ALL179" s="477"/>
      <c r="ALM179" s="477"/>
      <c r="ALN179" s="477"/>
      <c r="ALO179" s="477"/>
      <c r="ALP179" s="477"/>
      <c r="ALQ179" s="477"/>
      <c r="ALR179" s="477"/>
      <c r="ALS179" s="477"/>
      <c r="ALT179" s="477"/>
      <c r="ALU179" s="477"/>
      <c r="ALV179" s="477"/>
      <c r="ALW179" s="477"/>
      <c r="ALX179" s="477"/>
      <c r="ALY179" s="477"/>
      <c r="ALZ179" s="477"/>
      <c r="AMA179" s="477"/>
      <c r="AMB179" s="477"/>
      <c r="AMC179" s="477"/>
      <c r="AMD179" s="477"/>
      <c r="AME179" s="477"/>
      <c r="AMF179" s="477"/>
      <c r="AMG179" s="477"/>
      <c r="AMH179" s="477"/>
      <c r="AMI179" s="477"/>
      <c r="AMJ179" s="477"/>
      <c r="AMK179" s="477"/>
      <c r="AML179" s="477"/>
      <c r="AMM179" s="477"/>
      <c r="AMN179" s="477"/>
      <c r="AMO179" s="477"/>
      <c r="AMP179" s="477"/>
      <c r="AMQ179" s="477"/>
      <c r="AMR179" s="477"/>
      <c r="AMS179" s="477"/>
      <c r="AMT179" s="477"/>
      <c r="AMU179" s="477"/>
      <c r="AMV179" s="477"/>
      <c r="AMW179" s="477"/>
      <c r="AMX179" s="477"/>
      <c r="AMY179" s="477"/>
      <c r="AMZ179" s="477"/>
      <c r="ANA179" s="477"/>
      <c r="ANB179" s="477"/>
      <c r="ANC179" s="477"/>
      <c r="AND179" s="477"/>
      <c r="ANE179" s="477"/>
      <c r="ANF179" s="477"/>
      <c r="ANG179" s="477"/>
      <c r="ANH179" s="477"/>
      <c r="ANI179" s="477"/>
      <c r="ANJ179" s="477"/>
      <c r="ANK179" s="477"/>
      <c r="ANL179" s="477"/>
      <c r="ANM179" s="477"/>
      <c r="ANN179" s="477"/>
      <c r="ANO179" s="477"/>
      <c r="ANP179" s="477"/>
      <c r="ANQ179" s="477"/>
      <c r="ANR179" s="477"/>
      <c r="ANS179" s="477"/>
      <c r="ANT179" s="477"/>
      <c r="ANU179" s="477"/>
      <c r="ANV179" s="477"/>
      <c r="ANW179" s="477"/>
      <c r="ANX179" s="477"/>
      <c r="ANY179" s="477"/>
      <c r="ANZ179" s="477"/>
      <c r="AOA179" s="477"/>
      <c r="AOB179" s="477"/>
      <c r="AOC179" s="477"/>
      <c r="AOD179" s="477"/>
      <c r="AOE179" s="477"/>
      <c r="AOF179" s="477"/>
      <c r="AOG179" s="477"/>
      <c r="AOH179" s="477"/>
      <c r="AOI179" s="477"/>
      <c r="AOJ179" s="477"/>
      <c r="AOK179" s="477"/>
      <c r="AOL179" s="477"/>
      <c r="AOM179" s="477"/>
      <c r="AON179" s="477"/>
      <c r="AOO179" s="477"/>
      <c r="AOP179" s="477"/>
      <c r="AOQ179" s="477"/>
      <c r="AOR179" s="477"/>
      <c r="AOS179" s="477"/>
      <c r="AOT179" s="477"/>
      <c r="AOU179" s="477"/>
      <c r="AOV179" s="477"/>
      <c r="AOW179" s="477"/>
      <c r="AOX179" s="477"/>
      <c r="AOY179" s="477"/>
      <c r="AOZ179" s="477"/>
      <c r="APA179" s="477"/>
      <c r="APB179" s="477"/>
      <c r="APC179" s="477"/>
      <c r="APD179" s="477"/>
      <c r="APE179" s="477"/>
      <c r="APF179" s="477"/>
      <c r="APG179" s="477"/>
      <c r="APH179" s="477"/>
      <c r="API179" s="477"/>
      <c r="APJ179" s="477"/>
      <c r="APK179" s="477"/>
      <c r="APL179" s="477"/>
      <c r="APM179" s="477"/>
      <c r="APN179" s="477"/>
      <c r="APO179" s="477"/>
      <c r="APP179" s="477"/>
      <c r="APQ179" s="477"/>
      <c r="APR179" s="477"/>
      <c r="APS179" s="477"/>
      <c r="APT179" s="477"/>
      <c r="APU179" s="477"/>
      <c r="APV179" s="477"/>
      <c r="APW179" s="477"/>
      <c r="APX179" s="477"/>
      <c r="APY179" s="477"/>
      <c r="APZ179" s="477"/>
      <c r="AQA179" s="477"/>
      <c r="AQB179" s="477"/>
      <c r="AQC179" s="477"/>
      <c r="AQD179" s="477"/>
      <c r="AQE179" s="477"/>
      <c r="AQF179" s="477"/>
      <c r="AQG179" s="477"/>
      <c r="AQH179" s="477"/>
      <c r="AQI179" s="477"/>
      <c r="AQJ179" s="477"/>
      <c r="AQK179" s="477"/>
      <c r="AQL179" s="477"/>
      <c r="AQM179" s="477"/>
      <c r="AQN179" s="477"/>
      <c r="AQO179" s="477"/>
      <c r="AQP179" s="477"/>
      <c r="AQQ179" s="477"/>
      <c r="AQR179" s="477"/>
      <c r="AQS179" s="477"/>
      <c r="AQT179" s="477"/>
      <c r="AQU179" s="477"/>
      <c r="AQV179" s="477"/>
      <c r="AQW179" s="477"/>
      <c r="AQX179" s="477"/>
      <c r="AQY179" s="477"/>
      <c r="AQZ179" s="477"/>
      <c r="ARA179" s="477"/>
      <c r="ARB179" s="477"/>
      <c r="ARC179" s="477"/>
      <c r="ARD179" s="477"/>
      <c r="ARE179" s="477"/>
      <c r="ARF179" s="477"/>
      <c r="ARG179" s="477"/>
      <c r="ARH179" s="477"/>
      <c r="ARI179" s="477"/>
      <c r="ARJ179" s="477"/>
      <c r="ARK179" s="477"/>
      <c r="ARL179" s="477"/>
      <c r="ARM179" s="477"/>
      <c r="ARN179" s="477"/>
      <c r="ARO179" s="477"/>
      <c r="ARP179" s="477"/>
      <c r="ARQ179" s="477"/>
      <c r="ARR179" s="477"/>
      <c r="ARS179" s="477"/>
      <c r="ART179" s="477"/>
      <c r="ARU179" s="477"/>
      <c r="ARV179" s="477"/>
      <c r="ARW179" s="477"/>
      <c r="ARX179" s="477"/>
      <c r="ARY179" s="477"/>
      <c r="ARZ179" s="477"/>
      <c r="ASA179" s="477"/>
      <c r="ASB179" s="477"/>
      <c r="ASC179" s="477"/>
      <c r="ASD179" s="477"/>
      <c r="ASE179" s="477"/>
      <c r="ASF179" s="477"/>
      <c r="ASG179" s="477"/>
      <c r="ASH179" s="477"/>
      <c r="ASI179" s="477"/>
      <c r="ASJ179" s="477"/>
      <c r="ASK179" s="477"/>
      <c r="ASL179" s="477"/>
      <c r="ASM179" s="477"/>
      <c r="ASN179" s="477"/>
      <c r="ASO179" s="477"/>
      <c r="ASP179" s="477"/>
      <c r="ASQ179" s="477"/>
      <c r="ASR179" s="477"/>
      <c r="ASS179" s="477"/>
      <c r="AST179" s="477"/>
      <c r="ASU179" s="477"/>
      <c r="ASV179" s="477"/>
      <c r="ASW179" s="477"/>
      <c r="ASX179" s="477"/>
      <c r="ASY179" s="477"/>
      <c r="ASZ179" s="477"/>
      <c r="ATA179" s="477"/>
      <c r="ATB179" s="477"/>
      <c r="ATC179" s="477"/>
      <c r="ATD179" s="477"/>
      <c r="ATE179" s="477"/>
      <c r="ATF179" s="477"/>
      <c r="ATG179" s="477"/>
      <c r="ATH179" s="477"/>
      <c r="ATI179" s="477"/>
      <c r="ATJ179" s="477"/>
      <c r="ATK179" s="477"/>
      <c r="ATL179" s="477"/>
      <c r="ATM179" s="477"/>
      <c r="ATN179" s="477"/>
      <c r="ATO179" s="477"/>
      <c r="ATP179" s="477"/>
      <c r="ATQ179" s="477"/>
      <c r="ATR179" s="477"/>
      <c r="ATS179" s="477"/>
      <c r="ATT179" s="477"/>
      <c r="ATU179" s="477"/>
      <c r="ATV179" s="477"/>
      <c r="ATW179" s="477"/>
      <c r="ATX179" s="477"/>
      <c r="ATY179" s="477"/>
      <c r="ATZ179" s="477"/>
      <c r="AUA179" s="477"/>
      <c r="AUB179" s="477"/>
      <c r="AUC179" s="477"/>
      <c r="AUD179" s="477"/>
      <c r="AUE179" s="477"/>
      <c r="AUF179" s="477"/>
      <c r="AUG179" s="477"/>
      <c r="AUH179" s="477"/>
      <c r="AUI179" s="477"/>
      <c r="AUJ179" s="477"/>
      <c r="AUK179" s="477"/>
      <c r="AUL179" s="477"/>
      <c r="AUM179" s="477"/>
      <c r="AUN179" s="477"/>
      <c r="AUO179" s="477"/>
      <c r="AUP179" s="477"/>
      <c r="AUQ179" s="477"/>
      <c r="AUR179" s="477"/>
      <c r="AUS179" s="477"/>
      <c r="AUT179" s="477"/>
      <c r="AUU179" s="477"/>
      <c r="AUV179" s="477"/>
      <c r="AUW179" s="477"/>
      <c r="AUX179" s="477"/>
      <c r="AUY179" s="477"/>
      <c r="AUZ179" s="477"/>
      <c r="AVA179" s="477"/>
      <c r="AVB179" s="477"/>
      <c r="AVC179" s="477"/>
      <c r="AVD179" s="477"/>
      <c r="AVE179" s="477"/>
      <c r="AVF179" s="477"/>
      <c r="AVG179" s="477"/>
      <c r="AVH179" s="477"/>
      <c r="AVI179" s="477"/>
      <c r="AVJ179" s="477"/>
      <c r="AVK179" s="477"/>
      <c r="AVL179" s="477"/>
      <c r="AVM179" s="477"/>
      <c r="AVN179" s="477"/>
      <c r="AVO179" s="477"/>
      <c r="AVP179" s="477"/>
      <c r="AVQ179" s="477"/>
      <c r="AVR179" s="477"/>
      <c r="AVS179" s="477"/>
      <c r="AVT179" s="477"/>
      <c r="AVU179" s="477"/>
      <c r="AVV179" s="477"/>
      <c r="AVW179" s="477"/>
      <c r="AVX179" s="477"/>
      <c r="AVY179" s="477"/>
      <c r="AVZ179" s="477"/>
      <c r="AWA179" s="477"/>
      <c r="AWB179" s="477"/>
      <c r="AWC179" s="477"/>
      <c r="AWD179" s="477"/>
      <c r="AWE179" s="477"/>
      <c r="AWF179" s="477"/>
      <c r="AWG179" s="477"/>
      <c r="AWH179" s="477"/>
      <c r="AWI179" s="477"/>
      <c r="AWJ179" s="477"/>
      <c r="AWK179" s="477"/>
      <c r="AWL179" s="477"/>
      <c r="AWM179" s="477"/>
      <c r="AWN179" s="477"/>
      <c r="AWO179" s="477"/>
      <c r="AWP179" s="477"/>
      <c r="AWQ179" s="477"/>
      <c r="AWR179" s="477"/>
      <c r="AWS179" s="477"/>
      <c r="AWT179" s="477"/>
      <c r="AWU179" s="477"/>
      <c r="AWV179" s="477"/>
      <c r="AWW179" s="477"/>
      <c r="AWX179" s="477"/>
      <c r="AWY179" s="477"/>
      <c r="AWZ179" s="477"/>
      <c r="AXA179" s="477"/>
      <c r="AXB179" s="477"/>
      <c r="AXC179" s="477"/>
      <c r="AXD179" s="477"/>
      <c r="AXE179" s="477"/>
      <c r="AXF179" s="477"/>
      <c r="AXG179" s="477"/>
      <c r="AXH179" s="477"/>
      <c r="AXI179" s="477"/>
      <c r="AXJ179" s="477"/>
      <c r="AXK179" s="477"/>
      <c r="AXL179" s="477"/>
      <c r="AXM179" s="477"/>
      <c r="AXN179" s="477"/>
      <c r="AXO179" s="477"/>
      <c r="AXP179" s="477"/>
      <c r="AXQ179" s="477"/>
      <c r="AXR179" s="477"/>
      <c r="AXS179" s="477"/>
      <c r="AXT179" s="477"/>
      <c r="AXU179" s="477"/>
      <c r="AXV179" s="477"/>
      <c r="AXW179" s="477"/>
      <c r="AXX179" s="477"/>
      <c r="AXY179" s="477"/>
      <c r="AXZ179" s="477"/>
      <c r="AYA179" s="477"/>
      <c r="AYB179" s="477"/>
      <c r="AYC179" s="477"/>
      <c r="AYD179" s="477"/>
      <c r="AYE179" s="477"/>
      <c r="AYF179" s="477"/>
      <c r="AYG179" s="477"/>
      <c r="AYH179" s="477"/>
      <c r="AYI179" s="477"/>
      <c r="AYJ179" s="477"/>
      <c r="AYK179" s="477"/>
      <c r="AYL179" s="477"/>
      <c r="AYM179" s="477"/>
      <c r="AYN179" s="477"/>
      <c r="AYO179" s="477"/>
      <c r="AYP179" s="477"/>
      <c r="AYQ179" s="477"/>
      <c r="AYR179" s="477"/>
      <c r="AYS179" s="477"/>
      <c r="AYT179" s="477"/>
      <c r="AYU179" s="477"/>
      <c r="AYV179" s="477"/>
      <c r="AYW179" s="477"/>
      <c r="AYX179" s="477"/>
      <c r="AYY179" s="477"/>
      <c r="AYZ179" s="477"/>
      <c r="AZA179" s="477"/>
      <c r="AZB179" s="477"/>
      <c r="AZC179" s="477"/>
      <c r="AZD179" s="477"/>
      <c r="AZE179" s="477"/>
      <c r="AZF179" s="477"/>
      <c r="AZG179" s="477"/>
      <c r="AZH179" s="477"/>
      <c r="AZI179" s="477"/>
      <c r="AZJ179" s="477"/>
      <c r="AZK179" s="477"/>
      <c r="AZL179" s="477"/>
      <c r="AZM179" s="477"/>
      <c r="AZN179" s="477"/>
      <c r="AZO179" s="477"/>
      <c r="AZP179" s="477"/>
      <c r="AZQ179" s="477"/>
      <c r="AZR179" s="477"/>
      <c r="AZS179" s="477"/>
      <c r="AZT179" s="477"/>
      <c r="AZU179" s="477"/>
      <c r="AZV179" s="477"/>
      <c r="AZW179" s="477"/>
      <c r="AZX179" s="477"/>
      <c r="AZY179" s="477"/>
      <c r="AZZ179" s="477"/>
      <c r="BAA179" s="477"/>
      <c r="BAB179" s="477"/>
      <c r="BAC179" s="477"/>
      <c r="BAD179" s="477"/>
      <c r="BAE179" s="477"/>
      <c r="BAF179" s="477"/>
      <c r="BAG179" s="477"/>
      <c r="BAH179" s="477"/>
      <c r="BAI179" s="477"/>
      <c r="BAJ179" s="477"/>
      <c r="BAK179" s="477"/>
      <c r="BAL179" s="477"/>
      <c r="BAM179" s="477"/>
      <c r="BAN179" s="477"/>
      <c r="BAO179" s="477"/>
      <c r="BAP179" s="477"/>
      <c r="BAQ179" s="477"/>
      <c r="BAR179" s="477"/>
      <c r="BAS179" s="477"/>
      <c r="BAT179" s="477"/>
      <c r="BAU179" s="477"/>
      <c r="BAV179" s="477"/>
      <c r="BAW179" s="477"/>
      <c r="BAX179" s="477"/>
      <c r="BAY179" s="477"/>
      <c r="BAZ179" s="477"/>
      <c r="BBA179" s="477"/>
      <c r="BBB179" s="477"/>
      <c r="BBC179" s="477"/>
      <c r="BBD179" s="477"/>
      <c r="BBE179" s="477"/>
      <c r="BBF179" s="477"/>
      <c r="BBG179" s="477"/>
      <c r="BBH179" s="477"/>
      <c r="BBI179" s="477"/>
      <c r="BBJ179" s="477"/>
      <c r="BBK179" s="477"/>
      <c r="BBL179" s="477"/>
      <c r="BBM179" s="477"/>
      <c r="BBN179" s="477"/>
      <c r="BBO179" s="477"/>
      <c r="BBP179" s="477"/>
      <c r="BBQ179" s="477"/>
      <c r="BBR179" s="477"/>
      <c r="BBS179" s="477"/>
      <c r="BBT179" s="477"/>
      <c r="BBU179" s="477"/>
      <c r="BBV179" s="477"/>
      <c r="BBW179" s="477"/>
      <c r="BBX179" s="477"/>
      <c r="BBY179" s="477"/>
      <c r="BBZ179" s="477"/>
      <c r="BCA179" s="477"/>
      <c r="BCB179" s="477"/>
      <c r="BCC179" s="477"/>
      <c r="BCD179" s="477"/>
      <c r="BCE179" s="477"/>
      <c r="BCF179" s="477"/>
      <c r="BCG179" s="477"/>
      <c r="BCH179" s="477"/>
      <c r="BCI179" s="477"/>
      <c r="BCJ179" s="477"/>
      <c r="BCK179" s="477"/>
      <c r="BCL179" s="477"/>
      <c r="BCM179" s="477"/>
      <c r="BCN179" s="477"/>
      <c r="BCO179" s="477"/>
      <c r="BCP179" s="477"/>
      <c r="BCQ179" s="477"/>
      <c r="BCR179" s="477"/>
      <c r="BCS179" s="477"/>
      <c r="BCT179" s="477"/>
      <c r="BCU179" s="477"/>
      <c r="BCV179" s="477"/>
      <c r="BCW179" s="477"/>
      <c r="BCX179" s="477"/>
      <c r="BCY179" s="477"/>
      <c r="BCZ179" s="477"/>
      <c r="BDA179" s="477"/>
      <c r="BDB179" s="477"/>
      <c r="BDC179" s="477"/>
      <c r="BDD179" s="477"/>
      <c r="BDE179" s="477"/>
      <c r="BDF179" s="477"/>
      <c r="BDG179" s="477"/>
      <c r="BDH179" s="477"/>
      <c r="BDI179" s="477"/>
      <c r="BDJ179" s="477"/>
      <c r="BDK179" s="477"/>
      <c r="BDL179" s="477"/>
      <c r="BDM179" s="477"/>
      <c r="BDN179" s="477"/>
      <c r="BDO179" s="477"/>
      <c r="BDP179" s="477"/>
      <c r="BDQ179" s="477"/>
      <c r="BDR179" s="477"/>
      <c r="BDS179" s="477"/>
      <c r="BDT179" s="477"/>
      <c r="BDU179" s="477"/>
      <c r="BDV179" s="477"/>
      <c r="BDW179" s="477"/>
      <c r="BDX179" s="477"/>
      <c r="BDY179" s="477"/>
      <c r="BDZ179" s="477"/>
      <c r="BEA179" s="477"/>
      <c r="BEB179" s="477"/>
      <c r="BEC179" s="477"/>
      <c r="BED179" s="477"/>
      <c r="BEE179" s="477"/>
      <c r="BEF179" s="477"/>
      <c r="BEG179" s="477"/>
      <c r="BEH179" s="477"/>
      <c r="BEI179" s="477"/>
      <c r="BEJ179" s="477"/>
      <c r="BEK179" s="477"/>
      <c r="BEL179" s="477"/>
      <c r="BEM179" s="477"/>
      <c r="BEN179" s="477"/>
      <c r="BEO179" s="477"/>
      <c r="BEP179" s="477"/>
      <c r="BEQ179" s="477"/>
      <c r="BER179" s="477"/>
      <c r="BES179" s="477"/>
      <c r="BET179" s="477"/>
      <c r="BEU179" s="477"/>
      <c r="BEV179" s="477"/>
      <c r="BEW179" s="477"/>
      <c r="BEX179" s="477"/>
      <c r="BEY179" s="477"/>
      <c r="BEZ179" s="477"/>
      <c r="BFA179" s="477"/>
      <c r="BFB179" s="477"/>
      <c r="BFC179" s="477"/>
      <c r="BFD179" s="477"/>
      <c r="BFE179" s="477"/>
      <c r="BFF179" s="477"/>
      <c r="BFG179" s="477"/>
      <c r="BFH179" s="477"/>
      <c r="BFI179" s="477"/>
      <c r="BFJ179" s="477"/>
      <c r="BFK179" s="477"/>
      <c r="BFL179" s="477"/>
      <c r="BFM179" s="477"/>
      <c r="BFN179" s="477"/>
      <c r="BFO179" s="477"/>
      <c r="BFP179" s="477"/>
      <c r="BFQ179" s="477"/>
      <c r="BFR179" s="477"/>
      <c r="BFS179" s="477"/>
      <c r="BFT179" s="477"/>
      <c r="BFU179" s="477"/>
      <c r="BFV179" s="477"/>
      <c r="BFW179" s="477"/>
      <c r="BFX179" s="477"/>
      <c r="BFY179" s="477"/>
      <c r="BFZ179" s="477"/>
      <c r="BGA179" s="477"/>
      <c r="BGB179" s="477"/>
      <c r="BGC179" s="477"/>
      <c r="BGD179" s="477"/>
      <c r="BGE179" s="477"/>
      <c r="BGF179" s="477"/>
      <c r="BGG179" s="477"/>
      <c r="BGH179" s="477"/>
      <c r="BGI179" s="477"/>
      <c r="BGJ179" s="477"/>
      <c r="BGK179" s="477"/>
      <c r="BGL179" s="477"/>
      <c r="BGM179" s="477"/>
      <c r="BGN179" s="477"/>
      <c r="BGO179" s="477"/>
      <c r="BGP179" s="477"/>
      <c r="BGQ179" s="477"/>
      <c r="BGR179" s="477"/>
      <c r="BGS179" s="477"/>
      <c r="BGT179" s="477"/>
      <c r="BGU179" s="477"/>
      <c r="BGV179" s="477"/>
      <c r="BGW179" s="477"/>
      <c r="BGX179" s="477"/>
      <c r="BGY179" s="477"/>
      <c r="BGZ179" s="477"/>
      <c r="BHA179" s="477"/>
      <c r="BHB179" s="477"/>
      <c r="BHC179" s="477"/>
      <c r="BHD179" s="477"/>
      <c r="BHE179" s="477"/>
      <c r="BHF179" s="477"/>
      <c r="BHG179" s="477"/>
      <c r="BHH179" s="477"/>
      <c r="BHI179" s="477"/>
      <c r="BHJ179" s="477"/>
      <c r="BHK179" s="477"/>
      <c r="BHL179" s="477"/>
      <c r="BHM179" s="477"/>
      <c r="BHN179" s="477"/>
      <c r="BHO179" s="477"/>
      <c r="BHP179" s="477"/>
      <c r="BHQ179" s="477"/>
      <c r="BHR179" s="477"/>
      <c r="BHS179" s="477"/>
      <c r="BHT179" s="477"/>
      <c r="BHU179" s="477"/>
      <c r="BHV179" s="477"/>
      <c r="BHW179" s="477"/>
      <c r="BHX179" s="477"/>
      <c r="BHY179" s="477"/>
      <c r="BHZ179" s="477"/>
      <c r="BIA179" s="477"/>
      <c r="BIB179" s="477"/>
      <c r="BIC179" s="477"/>
      <c r="BID179" s="477"/>
      <c r="BIE179" s="477"/>
      <c r="BIF179" s="477"/>
      <c r="BIG179" s="477"/>
      <c r="BIH179" s="477"/>
      <c r="BII179" s="477"/>
      <c r="BIJ179" s="477"/>
      <c r="BIK179" s="477"/>
      <c r="BIL179" s="477"/>
      <c r="BIM179" s="477"/>
      <c r="BIN179" s="477"/>
      <c r="BIO179" s="477"/>
      <c r="BIP179" s="477"/>
      <c r="BIQ179" s="477"/>
      <c r="BIR179" s="477"/>
      <c r="BIS179" s="477"/>
      <c r="BIT179" s="477"/>
      <c r="BIU179" s="477"/>
      <c r="BIV179" s="477"/>
      <c r="BIW179" s="477"/>
      <c r="BIX179" s="477"/>
      <c r="BIY179" s="477"/>
      <c r="BIZ179" s="477"/>
      <c r="BJA179" s="477"/>
      <c r="BJB179" s="477"/>
      <c r="BJC179" s="477"/>
      <c r="BJD179" s="477"/>
      <c r="BJE179" s="477"/>
      <c r="BJF179" s="477"/>
      <c r="BJG179" s="477"/>
      <c r="BJH179" s="477"/>
      <c r="BJI179" s="477"/>
      <c r="BJJ179" s="477"/>
      <c r="BJK179" s="477"/>
      <c r="BJL179" s="477"/>
      <c r="BJM179" s="477"/>
      <c r="BJN179" s="477"/>
      <c r="BJO179" s="477"/>
      <c r="BJP179" s="477"/>
      <c r="BJQ179" s="477"/>
      <c r="BJR179" s="477"/>
      <c r="BJS179" s="477"/>
      <c r="BJT179" s="477"/>
      <c r="BJU179" s="477"/>
      <c r="BJV179" s="477"/>
      <c r="BJW179" s="477"/>
      <c r="BJX179" s="477"/>
      <c r="BJY179" s="477"/>
      <c r="BJZ179" s="477"/>
      <c r="BKA179" s="477"/>
      <c r="BKB179" s="477"/>
      <c r="BKC179" s="477"/>
      <c r="BKD179" s="477"/>
      <c r="BKE179" s="477"/>
      <c r="BKF179" s="477"/>
      <c r="BKG179" s="477"/>
      <c r="BKH179" s="477"/>
      <c r="BKI179" s="477"/>
      <c r="BKJ179" s="477"/>
      <c r="BKK179" s="477"/>
      <c r="BKL179" s="477"/>
      <c r="BKM179" s="477"/>
      <c r="BKN179" s="477"/>
      <c r="BKO179" s="477"/>
      <c r="BKP179" s="477"/>
      <c r="BKQ179" s="477"/>
      <c r="BKR179" s="477"/>
      <c r="BKS179" s="477"/>
      <c r="BKT179" s="477"/>
      <c r="BKU179" s="477"/>
      <c r="BKV179" s="477"/>
      <c r="BKW179" s="477"/>
      <c r="BKX179" s="477"/>
      <c r="BKY179" s="477"/>
      <c r="BKZ179" s="477"/>
      <c r="BLA179" s="477"/>
      <c r="BLB179" s="477"/>
      <c r="BLC179" s="477"/>
      <c r="BLD179" s="477"/>
      <c r="BLE179" s="477"/>
      <c r="BLF179" s="477"/>
      <c r="BLG179" s="477"/>
      <c r="BLH179" s="477"/>
      <c r="BLI179" s="477"/>
      <c r="BLJ179" s="477"/>
      <c r="BLK179" s="477"/>
      <c r="BLL179" s="477"/>
      <c r="BLM179" s="477"/>
      <c r="BLN179" s="477"/>
      <c r="BLO179" s="477"/>
      <c r="BLP179" s="477"/>
      <c r="BLQ179" s="477"/>
      <c r="BLR179" s="477"/>
      <c r="BLS179" s="477"/>
      <c r="BLT179" s="477"/>
      <c r="BLU179" s="477"/>
      <c r="BLV179" s="477"/>
      <c r="BLW179" s="477"/>
      <c r="BLX179" s="477"/>
      <c r="BLY179" s="477"/>
      <c r="BLZ179" s="477"/>
      <c r="BMA179" s="477"/>
      <c r="BMB179" s="477"/>
      <c r="BMC179" s="477"/>
      <c r="BMD179" s="477"/>
      <c r="BME179" s="477"/>
      <c r="BMF179" s="477"/>
      <c r="BMG179" s="477"/>
      <c r="BMH179" s="477"/>
      <c r="BMI179" s="477"/>
      <c r="BMJ179" s="477"/>
      <c r="BMK179" s="477"/>
      <c r="BML179" s="477"/>
      <c r="BMM179" s="477"/>
      <c r="BMN179" s="477"/>
      <c r="BMO179" s="477"/>
      <c r="BMP179" s="477"/>
      <c r="BMQ179" s="477"/>
      <c r="BMR179" s="477"/>
      <c r="BMS179" s="477"/>
      <c r="BMT179" s="477"/>
      <c r="BMU179" s="477"/>
      <c r="BMV179" s="477"/>
      <c r="BMW179" s="477"/>
      <c r="BMX179" s="477"/>
      <c r="BMY179" s="477"/>
      <c r="BMZ179" s="477"/>
      <c r="BNA179" s="477"/>
      <c r="BNB179" s="477"/>
      <c r="BNC179" s="477"/>
      <c r="BND179" s="477"/>
      <c r="BNE179" s="477"/>
      <c r="BNF179" s="477"/>
      <c r="BNG179" s="477"/>
      <c r="BNH179" s="477"/>
      <c r="BNI179" s="477"/>
      <c r="BNJ179" s="477"/>
      <c r="BNK179" s="477"/>
      <c r="BNL179" s="477"/>
      <c r="BNM179" s="477"/>
      <c r="BNN179" s="477"/>
      <c r="BNO179" s="477"/>
      <c r="BNP179" s="477"/>
      <c r="BNQ179" s="477"/>
      <c r="BNR179" s="477"/>
      <c r="BNS179" s="477"/>
      <c r="BNT179" s="477"/>
      <c r="BNU179" s="477"/>
      <c r="BNV179" s="477"/>
      <c r="BNW179" s="477"/>
      <c r="BNX179" s="477"/>
      <c r="BNY179" s="477"/>
      <c r="BNZ179" s="477"/>
      <c r="BOA179" s="477"/>
      <c r="BOB179" s="477"/>
      <c r="BOC179" s="477"/>
      <c r="BOD179" s="477"/>
      <c r="BOE179" s="477"/>
      <c r="BOF179" s="477"/>
      <c r="BOG179" s="477"/>
      <c r="BOH179" s="477"/>
      <c r="BOI179" s="477"/>
      <c r="BOJ179" s="477"/>
      <c r="BOK179" s="477"/>
      <c r="BOL179" s="477"/>
      <c r="BOM179" s="477"/>
      <c r="BON179" s="477"/>
      <c r="BOO179" s="477"/>
      <c r="BOP179" s="477"/>
      <c r="BOQ179" s="477"/>
      <c r="BOR179" s="477"/>
      <c r="BOS179" s="477"/>
      <c r="BOT179" s="477"/>
      <c r="BOU179" s="477"/>
      <c r="BOV179" s="477"/>
      <c r="BOW179" s="477"/>
      <c r="BOX179" s="477"/>
      <c r="BOY179" s="477"/>
      <c r="BOZ179" s="477"/>
      <c r="BPA179" s="477"/>
      <c r="BPB179" s="477"/>
      <c r="BPC179" s="477"/>
      <c r="BPD179" s="477"/>
      <c r="BPE179" s="477"/>
      <c r="BPF179" s="477"/>
      <c r="BPG179" s="477"/>
      <c r="BPH179" s="477"/>
      <c r="BPI179" s="477"/>
      <c r="BPJ179" s="477"/>
      <c r="BPK179" s="477"/>
      <c r="BPL179" s="477"/>
      <c r="BPM179" s="477"/>
      <c r="BPN179" s="477"/>
      <c r="BPO179" s="477"/>
      <c r="BPP179" s="477"/>
      <c r="BPQ179" s="477"/>
      <c r="BPR179" s="477"/>
      <c r="BPS179" s="477"/>
      <c r="BPT179" s="477"/>
      <c r="BPU179" s="477"/>
      <c r="BPV179" s="477"/>
      <c r="BPW179" s="477"/>
      <c r="BPX179" s="477"/>
      <c r="BPY179" s="477"/>
      <c r="BPZ179" s="477"/>
      <c r="BQA179" s="477"/>
      <c r="BQB179" s="477"/>
      <c r="BQC179" s="477"/>
      <c r="BQD179" s="477"/>
      <c r="BQE179" s="477"/>
      <c r="BQF179" s="477"/>
      <c r="BQG179" s="477"/>
      <c r="BQH179" s="477"/>
      <c r="BQI179" s="477"/>
      <c r="BQJ179" s="477"/>
      <c r="BQK179" s="477"/>
      <c r="BQL179" s="477"/>
      <c r="BQM179" s="477"/>
      <c r="BQN179" s="477"/>
      <c r="BQO179" s="477"/>
      <c r="BQP179" s="477"/>
      <c r="BQQ179" s="477"/>
      <c r="BQR179" s="477"/>
      <c r="BQS179" s="477"/>
      <c r="BQT179" s="477"/>
      <c r="BQU179" s="477"/>
      <c r="BQV179" s="477"/>
      <c r="BQW179" s="477"/>
      <c r="BQX179" s="477"/>
      <c r="BQY179" s="477"/>
      <c r="BQZ179" s="477"/>
      <c r="BRA179" s="477"/>
      <c r="BRB179" s="477"/>
      <c r="BRC179" s="477"/>
      <c r="BRD179" s="477"/>
      <c r="BRE179" s="477"/>
      <c r="BRF179" s="477"/>
      <c r="BRG179" s="477"/>
      <c r="BRH179" s="477"/>
      <c r="BRI179" s="477"/>
      <c r="BRJ179" s="477"/>
      <c r="BRK179" s="477"/>
      <c r="BRL179" s="477"/>
      <c r="BRM179" s="477"/>
      <c r="BRN179" s="477"/>
      <c r="BRO179" s="477"/>
      <c r="BRP179" s="477"/>
      <c r="BRQ179" s="477"/>
      <c r="BRR179" s="477"/>
      <c r="BRS179" s="477"/>
      <c r="BRT179" s="477"/>
      <c r="BRU179" s="477"/>
      <c r="BRV179" s="477"/>
      <c r="BRW179" s="477"/>
      <c r="BRX179" s="477"/>
      <c r="BRY179" s="477"/>
      <c r="BRZ179" s="477"/>
      <c r="BSA179" s="477"/>
      <c r="BSB179" s="477"/>
      <c r="BSC179" s="477"/>
      <c r="BSD179" s="477"/>
      <c r="BSE179" s="477"/>
      <c r="BSF179" s="477"/>
      <c r="BSG179" s="477"/>
      <c r="BSH179" s="477"/>
      <c r="BSI179" s="477"/>
      <c r="BSJ179" s="477"/>
      <c r="BSK179" s="477"/>
      <c r="BSL179" s="477"/>
      <c r="BSM179" s="477"/>
      <c r="BSN179" s="477"/>
      <c r="BSO179" s="477"/>
      <c r="BSP179" s="477"/>
      <c r="BSQ179" s="477"/>
      <c r="BSR179" s="477"/>
      <c r="BSS179" s="477"/>
      <c r="BST179" s="477"/>
      <c r="BSU179" s="477"/>
      <c r="BSV179" s="477"/>
      <c r="BSW179" s="477"/>
      <c r="BSX179" s="477"/>
      <c r="BSY179" s="477"/>
      <c r="BSZ179" s="477"/>
      <c r="BTA179" s="477"/>
      <c r="BTB179" s="477"/>
      <c r="BTC179" s="477"/>
      <c r="BTD179" s="477"/>
      <c r="BTE179" s="477"/>
      <c r="BTF179" s="477"/>
      <c r="BTG179" s="477"/>
      <c r="BTH179" s="477"/>
      <c r="BTI179" s="477"/>
      <c r="BTJ179" s="477"/>
      <c r="BTK179" s="477"/>
      <c r="BTL179" s="477"/>
      <c r="BTM179" s="477"/>
      <c r="BTN179" s="477"/>
      <c r="BTO179" s="477"/>
      <c r="BTP179" s="477"/>
      <c r="BTQ179" s="477"/>
      <c r="BTR179" s="477"/>
      <c r="BTS179" s="477"/>
      <c r="BTT179" s="477"/>
      <c r="BTU179" s="477"/>
      <c r="BTV179" s="477"/>
      <c r="BTW179" s="477"/>
      <c r="BTX179" s="477"/>
      <c r="BTY179" s="477"/>
      <c r="BTZ179" s="477"/>
      <c r="BUA179" s="477"/>
      <c r="BUB179" s="477"/>
      <c r="BUC179" s="477"/>
      <c r="BUD179" s="477"/>
      <c r="BUE179" s="477"/>
      <c r="BUF179" s="477"/>
      <c r="BUG179" s="477"/>
      <c r="BUH179" s="477"/>
      <c r="BUI179" s="477"/>
      <c r="BUJ179" s="477"/>
      <c r="BUK179" s="477"/>
      <c r="BUL179" s="477"/>
      <c r="BUM179" s="477"/>
      <c r="BUN179" s="477"/>
      <c r="BUO179" s="477"/>
      <c r="BUP179" s="477"/>
      <c r="BUQ179" s="477"/>
      <c r="BUR179" s="477"/>
      <c r="BUS179" s="477"/>
      <c r="BUT179" s="477"/>
      <c r="BUU179" s="477"/>
      <c r="BUV179" s="477"/>
      <c r="BUW179" s="477"/>
      <c r="BUX179" s="477"/>
      <c r="BUY179" s="477"/>
      <c r="BUZ179" s="477"/>
      <c r="BVA179" s="477"/>
      <c r="BVB179" s="477"/>
      <c r="BVC179" s="477"/>
      <c r="BVD179" s="477"/>
      <c r="BVE179" s="477"/>
      <c r="BVF179" s="477"/>
      <c r="BVG179" s="477"/>
      <c r="BVH179" s="477"/>
      <c r="BVI179" s="477"/>
      <c r="BVJ179" s="477"/>
      <c r="BVK179" s="477"/>
      <c r="BVL179" s="477"/>
      <c r="BVM179" s="477"/>
      <c r="BVN179" s="477"/>
      <c r="BVO179" s="477"/>
      <c r="BVP179" s="477"/>
      <c r="BVQ179" s="477"/>
      <c r="BVR179" s="477"/>
      <c r="BVS179" s="477"/>
      <c r="BVT179" s="477"/>
      <c r="BVU179" s="477"/>
      <c r="BVV179" s="477"/>
      <c r="BVW179" s="477"/>
      <c r="BVX179" s="477"/>
      <c r="BVY179" s="477"/>
      <c r="BVZ179" s="477"/>
      <c r="BWA179" s="477"/>
      <c r="BWB179" s="477"/>
      <c r="BWC179" s="477"/>
      <c r="BWD179" s="477"/>
      <c r="BWE179" s="477"/>
      <c r="BWF179" s="477"/>
      <c r="BWG179" s="477"/>
      <c r="BWH179" s="477"/>
      <c r="BWI179" s="477"/>
      <c r="BWJ179" s="477"/>
      <c r="BWK179" s="477"/>
      <c r="BWL179" s="477"/>
      <c r="BWM179" s="477"/>
      <c r="BWN179" s="477"/>
      <c r="BWO179" s="477"/>
      <c r="BWP179" s="477"/>
      <c r="BWQ179" s="477"/>
      <c r="BWR179" s="477"/>
      <c r="BWS179" s="477"/>
      <c r="BWT179" s="477"/>
      <c r="BWU179" s="477"/>
      <c r="BWV179" s="477"/>
      <c r="BWW179" s="477"/>
      <c r="BWX179" s="477"/>
      <c r="BWY179" s="477"/>
      <c r="BWZ179" s="477"/>
      <c r="BXA179" s="477"/>
      <c r="BXB179" s="477"/>
      <c r="BXC179" s="477"/>
      <c r="BXD179" s="477"/>
      <c r="BXE179" s="477"/>
      <c r="BXF179" s="477"/>
      <c r="BXG179" s="477"/>
      <c r="BXH179" s="477"/>
      <c r="BXI179" s="477"/>
      <c r="BXJ179" s="477"/>
      <c r="BXK179" s="477"/>
      <c r="BXL179" s="477"/>
      <c r="BXM179" s="477"/>
      <c r="BXN179" s="477"/>
      <c r="BXO179" s="477"/>
      <c r="BXP179" s="477"/>
      <c r="BXQ179" s="477"/>
      <c r="BXR179" s="477"/>
      <c r="BXS179" s="477"/>
      <c r="BXT179" s="477"/>
      <c r="BXU179" s="477"/>
      <c r="BXV179" s="477"/>
      <c r="BXW179" s="477"/>
      <c r="BXX179" s="477"/>
      <c r="BXY179" s="477"/>
      <c r="BXZ179" s="477"/>
      <c r="BYA179" s="477"/>
      <c r="BYB179" s="477"/>
      <c r="BYC179" s="477"/>
      <c r="BYD179" s="477"/>
      <c r="BYE179" s="477"/>
      <c r="BYF179" s="477"/>
      <c r="BYG179" s="477"/>
      <c r="BYH179" s="477"/>
      <c r="BYI179" s="477"/>
      <c r="BYJ179" s="477"/>
      <c r="BYK179" s="477"/>
      <c r="BYL179" s="477"/>
      <c r="BYM179" s="477"/>
      <c r="BYN179" s="477"/>
      <c r="BYO179" s="477"/>
      <c r="BYP179" s="477"/>
      <c r="BYQ179" s="477"/>
      <c r="BYR179" s="477"/>
      <c r="BYS179" s="477"/>
      <c r="BYT179" s="477"/>
      <c r="BYU179" s="477"/>
      <c r="BYV179" s="477"/>
      <c r="BYW179" s="477"/>
      <c r="BYX179" s="477"/>
      <c r="BYY179" s="477"/>
      <c r="BYZ179" s="477"/>
      <c r="BZA179" s="477"/>
      <c r="BZB179" s="477"/>
      <c r="BZC179" s="477"/>
      <c r="BZD179" s="477"/>
      <c r="BZE179" s="477"/>
      <c r="BZF179" s="477"/>
      <c r="BZG179" s="477"/>
      <c r="BZH179" s="477"/>
      <c r="BZI179" s="477"/>
      <c r="BZJ179" s="477"/>
      <c r="BZK179" s="477"/>
      <c r="BZL179" s="477"/>
      <c r="BZM179" s="477"/>
      <c r="BZN179" s="477"/>
      <c r="BZO179" s="477"/>
      <c r="BZP179" s="477"/>
      <c r="BZQ179" s="477"/>
      <c r="BZR179" s="477"/>
      <c r="BZS179" s="477"/>
      <c r="BZT179" s="477"/>
      <c r="BZU179" s="477"/>
      <c r="BZV179" s="477"/>
      <c r="BZW179" s="477"/>
      <c r="BZX179" s="477"/>
      <c r="BZY179" s="477"/>
      <c r="BZZ179" s="477"/>
      <c r="CAA179" s="477"/>
      <c r="CAB179" s="477"/>
      <c r="CAC179" s="477"/>
      <c r="CAD179" s="477"/>
      <c r="CAE179" s="477"/>
      <c r="CAF179" s="477"/>
      <c r="CAG179" s="477"/>
      <c r="CAH179" s="477"/>
      <c r="CAI179" s="477"/>
      <c r="CAJ179" s="477"/>
      <c r="CAK179" s="477"/>
      <c r="CAL179" s="477"/>
      <c r="CAM179" s="477"/>
      <c r="CAN179" s="477"/>
      <c r="CAO179" s="477"/>
      <c r="CAP179" s="477"/>
      <c r="CAQ179" s="477"/>
      <c r="CAR179" s="477"/>
      <c r="CAS179" s="477"/>
      <c r="CAT179" s="477"/>
      <c r="CAU179" s="477"/>
      <c r="CAV179" s="477"/>
      <c r="CAW179" s="477"/>
      <c r="CAX179" s="477"/>
      <c r="CAY179" s="477"/>
      <c r="CAZ179" s="477"/>
      <c r="CBA179" s="477"/>
      <c r="CBB179" s="477"/>
      <c r="CBC179" s="477"/>
      <c r="CBD179" s="477"/>
      <c r="CBE179" s="477"/>
      <c r="CBF179" s="477"/>
      <c r="CBG179" s="477"/>
      <c r="CBH179" s="477"/>
      <c r="CBI179" s="477"/>
      <c r="CBJ179" s="477"/>
      <c r="CBK179" s="477"/>
      <c r="CBL179" s="477"/>
      <c r="CBM179" s="477"/>
      <c r="CBN179" s="477"/>
      <c r="CBO179" s="477"/>
      <c r="CBP179" s="477"/>
      <c r="CBQ179" s="477"/>
      <c r="CBR179" s="477"/>
      <c r="CBS179" s="477"/>
      <c r="CBT179" s="477"/>
      <c r="CBU179" s="477"/>
      <c r="CBV179" s="477"/>
      <c r="CBW179" s="477"/>
      <c r="CBX179" s="477"/>
      <c r="CBY179" s="477"/>
      <c r="CBZ179" s="477"/>
      <c r="CCA179" s="477"/>
      <c r="CCB179" s="477"/>
      <c r="CCC179" s="477"/>
      <c r="CCD179" s="477"/>
      <c r="CCE179" s="477"/>
      <c r="CCF179" s="477"/>
      <c r="CCG179" s="477"/>
      <c r="CCH179" s="477"/>
      <c r="CCI179" s="477"/>
      <c r="CCJ179" s="477"/>
      <c r="CCK179" s="477"/>
      <c r="CCL179" s="477"/>
      <c r="CCM179" s="477"/>
      <c r="CCN179" s="477"/>
      <c r="CCO179" s="477"/>
      <c r="CCP179" s="477"/>
      <c r="CCQ179" s="477"/>
      <c r="CCR179" s="477"/>
      <c r="CCS179" s="477"/>
      <c r="CCT179" s="477"/>
      <c r="CCU179" s="477"/>
      <c r="CCV179" s="477"/>
      <c r="CCW179" s="477"/>
      <c r="CCX179" s="477"/>
      <c r="CCY179" s="477"/>
      <c r="CCZ179" s="477"/>
      <c r="CDA179" s="477"/>
      <c r="CDB179" s="477"/>
      <c r="CDC179" s="477"/>
      <c r="CDD179" s="477"/>
      <c r="CDE179" s="477"/>
      <c r="CDF179" s="477"/>
      <c r="CDG179" s="477"/>
      <c r="CDH179" s="477"/>
      <c r="CDI179" s="477"/>
      <c r="CDJ179" s="477"/>
      <c r="CDK179" s="477"/>
      <c r="CDL179" s="477"/>
      <c r="CDM179" s="477"/>
      <c r="CDN179" s="477"/>
      <c r="CDO179" s="477"/>
      <c r="CDP179" s="477"/>
      <c r="CDQ179" s="477"/>
      <c r="CDR179" s="477"/>
      <c r="CDS179" s="477"/>
      <c r="CDT179" s="477"/>
      <c r="CDU179" s="477"/>
      <c r="CDV179" s="477"/>
      <c r="CDW179" s="477"/>
      <c r="CDX179" s="477"/>
      <c r="CDY179" s="477"/>
      <c r="CDZ179" s="477"/>
      <c r="CEA179" s="477"/>
      <c r="CEB179" s="477"/>
      <c r="CEC179" s="477"/>
      <c r="CED179" s="477"/>
      <c r="CEE179" s="477"/>
      <c r="CEF179" s="477"/>
      <c r="CEG179" s="477"/>
      <c r="CEH179" s="477"/>
      <c r="CEI179" s="477"/>
      <c r="CEJ179" s="477"/>
      <c r="CEK179" s="477"/>
      <c r="CEL179" s="477"/>
      <c r="CEM179" s="477"/>
      <c r="CEN179" s="477"/>
      <c r="CEO179" s="477"/>
      <c r="CEP179" s="477"/>
      <c r="CEQ179" s="477"/>
      <c r="CER179" s="477"/>
      <c r="CES179" s="477"/>
      <c r="CET179" s="477"/>
      <c r="CEU179" s="477"/>
      <c r="CEV179" s="477"/>
      <c r="CEW179" s="477"/>
      <c r="CEX179" s="477"/>
      <c r="CEY179" s="477"/>
      <c r="CEZ179" s="477"/>
      <c r="CFA179" s="477"/>
      <c r="CFB179" s="477"/>
      <c r="CFC179" s="477"/>
      <c r="CFD179" s="477"/>
      <c r="CFE179" s="477"/>
      <c r="CFF179" s="477"/>
      <c r="CFG179" s="477"/>
      <c r="CFH179" s="477"/>
      <c r="CFI179" s="477"/>
      <c r="CFJ179" s="477"/>
      <c r="CFK179" s="477"/>
      <c r="CFL179" s="477"/>
      <c r="CFM179" s="477"/>
      <c r="CFN179" s="477"/>
      <c r="CFO179" s="477"/>
      <c r="CFP179" s="477"/>
      <c r="CFQ179" s="477"/>
      <c r="CFR179" s="477"/>
      <c r="CFS179" s="477"/>
      <c r="CFT179" s="477"/>
      <c r="CFU179" s="477"/>
      <c r="CFV179" s="477"/>
      <c r="CFW179" s="477"/>
      <c r="CFX179" s="477"/>
      <c r="CFY179" s="477"/>
      <c r="CFZ179" s="477"/>
      <c r="CGA179" s="477"/>
      <c r="CGB179" s="477"/>
      <c r="CGC179" s="477"/>
      <c r="CGD179" s="477"/>
      <c r="CGE179" s="477"/>
      <c r="CGF179" s="477"/>
      <c r="CGG179" s="477"/>
      <c r="CGH179" s="477"/>
      <c r="CGI179" s="477"/>
      <c r="CGJ179" s="477"/>
      <c r="CGK179" s="477"/>
      <c r="CGL179" s="477"/>
      <c r="CGM179" s="477"/>
      <c r="CGN179" s="477"/>
      <c r="CGO179" s="477"/>
      <c r="CGP179" s="477"/>
      <c r="CGQ179" s="477"/>
      <c r="CGR179" s="477"/>
      <c r="CGS179" s="477"/>
      <c r="CGT179" s="477"/>
      <c r="CGU179" s="477"/>
      <c r="CGV179" s="477"/>
      <c r="CGW179" s="477"/>
      <c r="CGX179" s="477"/>
      <c r="CGY179" s="477"/>
      <c r="CGZ179" s="477"/>
      <c r="CHA179" s="477"/>
      <c r="CHB179" s="477"/>
      <c r="CHC179" s="477"/>
      <c r="CHD179" s="477"/>
      <c r="CHE179" s="477"/>
      <c r="CHF179" s="477"/>
      <c r="CHG179" s="477"/>
      <c r="CHH179" s="477"/>
      <c r="CHI179" s="477"/>
      <c r="CHJ179" s="477"/>
      <c r="CHK179" s="477"/>
      <c r="CHL179" s="477"/>
      <c r="CHM179" s="477"/>
      <c r="CHN179" s="477"/>
      <c r="CHO179" s="477"/>
      <c r="CHP179" s="477"/>
      <c r="CHQ179" s="477"/>
      <c r="CHR179" s="477"/>
      <c r="CHS179" s="477"/>
      <c r="CHT179" s="477"/>
      <c r="CHU179" s="477"/>
      <c r="CHV179" s="477"/>
      <c r="CHW179" s="477"/>
      <c r="CHX179" s="477"/>
      <c r="CHY179" s="477"/>
      <c r="CHZ179" s="477"/>
      <c r="CIA179" s="477"/>
      <c r="CIB179" s="477"/>
      <c r="CIC179" s="477"/>
      <c r="CID179" s="477"/>
      <c r="CIE179" s="477"/>
      <c r="CIF179" s="477"/>
      <c r="CIG179" s="477"/>
      <c r="CIH179" s="477"/>
      <c r="CII179" s="477"/>
      <c r="CIJ179" s="477"/>
      <c r="CIK179" s="477"/>
      <c r="CIL179" s="477"/>
      <c r="CIM179" s="477"/>
      <c r="CIN179" s="477"/>
      <c r="CIO179" s="477"/>
      <c r="CIP179" s="477"/>
      <c r="CIQ179" s="477"/>
      <c r="CIR179" s="477"/>
      <c r="CIS179" s="477"/>
      <c r="CIT179" s="477"/>
      <c r="CIU179" s="477"/>
      <c r="CIV179" s="477"/>
      <c r="CIW179" s="477"/>
      <c r="CIX179" s="477"/>
      <c r="CIY179" s="477"/>
      <c r="CIZ179" s="477"/>
      <c r="CJA179" s="477"/>
      <c r="CJB179" s="477"/>
      <c r="CJC179" s="477"/>
      <c r="CJD179" s="477"/>
      <c r="CJE179" s="477"/>
      <c r="CJF179" s="477"/>
      <c r="CJG179" s="477"/>
      <c r="CJH179" s="477"/>
      <c r="CJI179" s="477"/>
      <c r="CJJ179" s="477"/>
      <c r="CJK179" s="477"/>
      <c r="CJL179" s="477"/>
      <c r="CJM179" s="477"/>
      <c r="CJN179" s="477"/>
      <c r="CJO179" s="477"/>
      <c r="CJP179" s="477"/>
      <c r="CJQ179" s="477"/>
      <c r="CJR179" s="477"/>
      <c r="CJS179" s="477"/>
      <c r="CJT179" s="477"/>
      <c r="CJU179" s="477"/>
      <c r="CJV179" s="477"/>
      <c r="CJW179" s="477"/>
      <c r="CJX179" s="477"/>
      <c r="CJY179" s="477"/>
      <c r="CJZ179" s="477"/>
      <c r="CKA179" s="477"/>
      <c r="CKB179" s="477"/>
      <c r="CKC179" s="477"/>
      <c r="CKD179" s="477"/>
      <c r="CKE179" s="477"/>
      <c r="CKF179" s="477"/>
      <c r="CKG179" s="477"/>
      <c r="CKH179" s="477"/>
      <c r="CKI179" s="477"/>
      <c r="CKJ179" s="477"/>
      <c r="CKK179" s="477"/>
      <c r="CKL179" s="477"/>
      <c r="CKM179" s="477"/>
      <c r="CKN179" s="477"/>
      <c r="CKO179" s="477"/>
      <c r="CKP179" s="477"/>
      <c r="CKQ179" s="477"/>
      <c r="CKR179" s="477"/>
      <c r="CKS179" s="477"/>
      <c r="CKT179" s="477"/>
      <c r="CKU179" s="477"/>
      <c r="CKV179" s="477"/>
      <c r="CKW179" s="477"/>
      <c r="CKX179" s="477"/>
      <c r="CKY179" s="477"/>
      <c r="CKZ179" s="477"/>
      <c r="CLA179" s="477"/>
      <c r="CLB179" s="477"/>
      <c r="CLC179" s="477"/>
      <c r="CLD179" s="477"/>
      <c r="CLE179" s="477"/>
      <c r="CLF179" s="477"/>
      <c r="CLG179" s="477"/>
      <c r="CLH179" s="477"/>
      <c r="CLI179" s="477"/>
      <c r="CLJ179" s="477"/>
      <c r="CLK179" s="477"/>
      <c r="CLL179" s="477"/>
      <c r="CLM179" s="477"/>
      <c r="CLN179" s="477"/>
      <c r="CLO179" s="477"/>
      <c r="CLP179" s="477"/>
      <c r="CLQ179" s="477"/>
      <c r="CLR179" s="477"/>
      <c r="CLS179" s="477"/>
      <c r="CLT179" s="477"/>
      <c r="CLU179" s="477"/>
      <c r="CLV179" s="477"/>
      <c r="CLW179" s="477"/>
      <c r="CLX179" s="477"/>
      <c r="CLY179" s="477"/>
      <c r="CLZ179" s="477"/>
      <c r="CMA179" s="477"/>
      <c r="CMB179" s="477"/>
      <c r="CMC179" s="477"/>
      <c r="CMD179" s="477"/>
      <c r="CME179" s="477"/>
      <c r="CMF179" s="477"/>
      <c r="CMG179" s="477"/>
      <c r="CMH179" s="477"/>
      <c r="CMI179" s="477"/>
      <c r="CMJ179" s="477"/>
      <c r="CMK179" s="477"/>
      <c r="CML179" s="477"/>
      <c r="CMM179" s="477"/>
      <c r="CMN179" s="477"/>
      <c r="CMO179" s="477"/>
      <c r="CMP179" s="477"/>
      <c r="CMQ179" s="477"/>
      <c r="CMR179" s="477"/>
      <c r="CMS179" s="477"/>
      <c r="CMT179" s="477"/>
      <c r="CMU179" s="477"/>
      <c r="CMV179" s="477"/>
      <c r="CMW179" s="477"/>
      <c r="CMX179" s="477"/>
      <c r="CMY179" s="477"/>
      <c r="CMZ179" s="477"/>
      <c r="CNA179" s="477"/>
      <c r="CNB179" s="477"/>
      <c r="CNC179" s="477"/>
      <c r="CND179" s="477"/>
      <c r="CNE179" s="477"/>
      <c r="CNF179" s="477"/>
      <c r="CNG179" s="477"/>
      <c r="CNH179" s="477"/>
      <c r="CNI179" s="477"/>
      <c r="CNJ179" s="477"/>
      <c r="CNK179" s="477"/>
      <c r="CNL179" s="477"/>
      <c r="CNM179" s="477"/>
      <c r="CNN179" s="477"/>
      <c r="CNO179" s="477"/>
      <c r="CNP179" s="477"/>
      <c r="CNQ179" s="477"/>
      <c r="CNR179" s="477"/>
      <c r="CNS179" s="477"/>
      <c r="CNT179" s="477"/>
      <c r="CNU179" s="477"/>
      <c r="CNV179" s="477"/>
      <c r="CNW179" s="477"/>
      <c r="CNX179" s="477"/>
      <c r="CNY179" s="477"/>
      <c r="CNZ179" s="477"/>
      <c r="COA179" s="477"/>
      <c r="COB179" s="477"/>
      <c r="COC179" s="477"/>
      <c r="COD179" s="477"/>
      <c r="COE179" s="477"/>
      <c r="COF179" s="477"/>
      <c r="COG179" s="477"/>
      <c r="COH179" s="477"/>
      <c r="COI179" s="477"/>
      <c r="COJ179" s="477"/>
      <c r="COK179" s="477"/>
      <c r="COL179" s="477"/>
      <c r="COM179" s="477"/>
      <c r="CON179" s="477"/>
      <c r="COO179" s="477"/>
      <c r="COP179" s="477"/>
      <c r="COQ179" s="477"/>
      <c r="COR179" s="477"/>
      <c r="COS179" s="477"/>
      <c r="COT179" s="477"/>
      <c r="COU179" s="477"/>
      <c r="COV179" s="477"/>
      <c r="COW179" s="477"/>
      <c r="COX179" s="477"/>
      <c r="COY179" s="477"/>
      <c r="COZ179" s="477"/>
      <c r="CPA179" s="477"/>
      <c r="CPB179" s="477"/>
      <c r="CPC179" s="477"/>
      <c r="CPD179" s="477"/>
      <c r="CPE179" s="477"/>
      <c r="CPF179" s="477"/>
      <c r="CPG179" s="477"/>
      <c r="CPH179" s="477"/>
      <c r="CPI179" s="477"/>
      <c r="CPJ179" s="477"/>
      <c r="CPK179" s="477"/>
      <c r="CPL179" s="477"/>
      <c r="CPM179" s="477"/>
      <c r="CPN179" s="477"/>
      <c r="CPO179" s="477"/>
      <c r="CPP179" s="477"/>
      <c r="CPQ179" s="477"/>
      <c r="CPR179" s="477"/>
      <c r="CPS179" s="477"/>
      <c r="CPT179" s="477"/>
      <c r="CPU179" s="477"/>
      <c r="CPV179" s="477"/>
      <c r="CPW179" s="477"/>
      <c r="CPX179" s="477"/>
      <c r="CPY179" s="477"/>
      <c r="CPZ179" s="477"/>
      <c r="CQA179" s="477"/>
      <c r="CQB179" s="477"/>
      <c r="CQC179" s="477"/>
      <c r="CQD179" s="477"/>
      <c r="CQE179" s="477"/>
      <c r="CQF179" s="477"/>
      <c r="CQG179" s="477"/>
      <c r="CQH179" s="477"/>
      <c r="CQI179" s="477"/>
      <c r="CQJ179" s="477"/>
      <c r="CQK179" s="477"/>
      <c r="CQL179" s="477"/>
      <c r="CQM179" s="477"/>
      <c r="CQN179" s="477"/>
      <c r="CQO179" s="477"/>
      <c r="CQP179" s="477"/>
      <c r="CQQ179" s="477"/>
      <c r="CQR179" s="477"/>
      <c r="CQS179" s="477"/>
      <c r="CQT179" s="477"/>
      <c r="CQU179" s="477"/>
      <c r="CQV179" s="477"/>
      <c r="CQW179" s="477"/>
      <c r="CQX179" s="477"/>
      <c r="CQY179" s="477"/>
      <c r="CQZ179" s="477"/>
      <c r="CRA179" s="477"/>
      <c r="CRB179" s="477"/>
      <c r="CRC179" s="477"/>
      <c r="CRD179" s="477"/>
      <c r="CRE179" s="477"/>
      <c r="CRF179" s="477"/>
      <c r="CRG179" s="477"/>
      <c r="CRH179" s="477"/>
      <c r="CRI179" s="477"/>
      <c r="CRJ179" s="477"/>
      <c r="CRK179" s="477"/>
      <c r="CRL179" s="477"/>
      <c r="CRM179" s="477"/>
      <c r="CRN179" s="477"/>
      <c r="CRO179" s="477"/>
      <c r="CRP179" s="477"/>
      <c r="CRQ179" s="477"/>
      <c r="CRR179" s="477"/>
      <c r="CRS179" s="477"/>
      <c r="CRT179" s="477"/>
      <c r="CRU179" s="477"/>
      <c r="CRV179" s="477"/>
      <c r="CRW179" s="477"/>
      <c r="CRX179" s="477"/>
      <c r="CRY179" s="477"/>
      <c r="CRZ179" s="477"/>
      <c r="CSA179" s="477"/>
      <c r="CSB179" s="477"/>
      <c r="CSC179" s="477"/>
      <c r="CSD179" s="477"/>
      <c r="CSE179" s="477"/>
      <c r="CSF179" s="477"/>
      <c r="CSG179" s="477"/>
      <c r="CSH179" s="477"/>
      <c r="CSI179" s="477"/>
      <c r="CSJ179" s="477"/>
      <c r="CSK179" s="477"/>
      <c r="CSL179" s="477"/>
      <c r="CSM179" s="477"/>
      <c r="CSN179" s="477"/>
      <c r="CSO179" s="477"/>
      <c r="CSP179" s="477"/>
      <c r="CSQ179" s="477"/>
      <c r="CSR179" s="477"/>
      <c r="CSS179" s="477"/>
      <c r="CST179" s="477"/>
      <c r="CSU179" s="477"/>
      <c r="CSV179" s="477"/>
      <c r="CSW179" s="477"/>
      <c r="CSX179" s="477"/>
      <c r="CSY179" s="477"/>
      <c r="CSZ179" s="477"/>
      <c r="CTA179" s="477"/>
      <c r="CTB179" s="477"/>
      <c r="CTC179" s="477"/>
      <c r="CTD179" s="477"/>
      <c r="CTE179" s="477"/>
      <c r="CTF179" s="477"/>
      <c r="CTG179" s="477"/>
      <c r="CTH179" s="477"/>
      <c r="CTI179" s="477"/>
      <c r="CTJ179" s="477"/>
      <c r="CTK179" s="477"/>
      <c r="CTL179" s="477"/>
      <c r="CTM179" s="477"/>
      <c r="CTN179" s="477"/>
      <c r="CTO179" s="477"/>
      <c r="CTP179" s="477"/>
      <c r="CTQ179" s="477"/>
      <c r="CTR179" s="477"/>
      <c r="CTS179" s="477"/>
      <c r="CTT179" s="477"/>
      <c r="CTU179" s="477"/>
      <c r="CTV179" s="477"/>
      <c r="CTW179" s="477"/>
      <c r="CTX179" s="477"/>
      <c r="CTY179" s="477"/>
      <c r="CTZ179" s="477"/>
      <c r="CUA179" s="477"/>
      <c r="CUB179" s="477"/>
      <c r="CUC179" s="477"/>
      <c r="CUD179" s="477"/>
      <c r="CUE179" s="477"/>
      <c r="CUF179" s="477"/>
      <c r="CUG179" s="477"/>
      <c r="CUH179" s="477"/>
      <c r="CUI179" s="477"/>
      <c r="CUJ179" s="477"/>
      <c r="CUK179" s="477"/>
      <c r="CUL179" s="477"/>
      <c r="CUM179" s="477"/>
      <c r="CUN179" s="477"/>
      <c r="CUO179" s="477"/>
      <c r="CUP179" s="477"/>
      <c r="CUQ179" s="477"/>
      <c r="CUR179" s="477"/>
      <c r="CUS179" s="477"/>
      <c r="CUT179" s="477"/>
      <c r="CUU179" s="477"/>
      <c r="CUV179" s="477"/>
      <c r="CUW179" s="477"/>
      <c r="CUX179" s="477"/>
      <c r="CUY179" s="477"/>
      <c r="CUZ179" s="477"/>
      <c r="CVA179" s="477"/>
      <c r="CVB179" s="477"/>
      <c r="CVC179" s="477"/>
      <c r="CVD179" s="477"/>
      <c r="CVE179" s="477"/>
      <c r="CVF179" s="477"/>
      <c r="CVG179" s="477"/>
      <c r="CVH179" s="477"/>
      <c r="CVI179" s="477"/>
      <c r="CVJ179" s="477"/>
      <c r="CVK179" s="477"/>
      <c r="CVL179" s="477"/>
      <c r="CVM179" s="477"/>
      <c r="CVN179" s="477"/>
      <c r="CVO179" s="477"/>
      <c r="CVP179" s="477"/>
      <c r="CVQ179" s="477"/>
      <c r="CVR179" s="477"/>
      <c r="CVS179" s="477"/>
      <c r="CVT179" s="477"/>
      <c r="CVU179" s="477"/>
      <c r="CVV179" s="477"/>
      <c r="CVW179" s="477"/>
      <c r="CVX179" s="477"/>
      <c r="CVY179" s="477"/>
      <c r="CVZ179" s="477"/>
      <c r="CWA179" s="477"/>
      <c r="CWB179" s="477"/>
      <c r="CWC179" s="477"/>
      <c r="CWD179" s="477"/>
      <c r="CWE179" s="477"/>
      <c r="CWF179" s="477"/>
      <c r="CWG179" s="477"/>
      <c r="CWH179" s="477"/>
      <c r="CWI179" s="477"/>
      <c r="CWJ179" s="477"/>
      <c r="CWK179" s="477"/>
      <c r="CWL179" s="477"/>
      <c r="CWM179" s="477"/>
      <c r="CWN179" s="477"/>
      <c r="CWO179" s="477"/>
      <c r="CWP179" s="477"/>
      <c r="CWQ179" s="477"/>
      <c r="CWR179" s="477"/>
      <c r="CWS179" s="477"/>
      <c r="CWT179" s="477"/>
      <c r="CWU179" s="477"/>
      <c r="CWV179" s="477"/>
      <c r="CWW179" s="477"/>
      <c r="CWX179" s="477"/>
      <c r="CWY179" s="477"/>
      <c r="CWZ179" s="477"/>
      <c r="CXA179" s="477"/>
      <c r="CXB179" s="477"/>
      <c r="CXC179" s="477"/>
      <c r="CXD179" s="477"/>
      <c r="CXE179" s="477"/>
      <c r="CXF179" s="477"/>
      <c r="CXG179" s="477"/>
      <c r="CXH179" s="477"/>
      <c r="CXI179" s="477"/>
      <c r="CXJ179" s="477"/>
      <c r="CXK179" s="477"/>
      <c r="CXL179" s="477"/>
      <c r="CXM179" s="477"/>
      <c r="CXN179" s="477"/>
      <c r="CXO179" s="477"/>
      <c r="CXP179" s="477"/>
      <c r="CXQ179" s="477"/>
      <c r="CXR179" s="477"/>
      <c r="CXS179" s="477"/>
      <c r="CXT179" s="477"/>
      <c r="CXU179" s="477"/>
      <c r="CXV179" s="477"/>
      <c r="CXW179" s="477"/>
      <c r="CXX179" s="477"/>
      <c r="CXY179" s="477"/>
      <c r="CXZ179" s="477"/>
      <c r="CYA179" s="477"/>
      <c r="CYB179" s="477"/>
      <c r="CYC179" s="477"/>
      <c r="CYD179" s="477"/>
      <c r="CYE179" s="477"/>
      <c r="CYF179" s="477"/>
      <c r="CYG179" s="477"/>
      <c r="CYH179" s="477"/>
      <c r="CYI179" s="477"/>
      <c r="CYJ179" s="477"/>
      <c r="CYK179" s="477"/>
      <c r="CYL179" s="477"/>
      <c r="CYM179" s="477"/>
      <c r="CYN179" s="477"/>
      <c r="CYO179" s="477"/>
      <c r="CYP179" s="477"/>
      <c r="CYQ179" s="477"/>
      <c r="CYR179" s="477"/>
      <c r="CYS179" s="477"/>
      <c r="CYT179" s="477"/>
      <c r="CYU179" s="477"/>
      <c r="CYV179" s="477"/>
      <c r="CYW179" s="477"/>
      <c r="CYX179" s="477"/>
      <c r="CYY179" s="477"/>
      <c r="CYZ179" s="477"/>
      <c r="CZA179" s="477"/>
      <c r="CZB179" s="477"/>
      <c r="CZC179" s="477"/>
      <c r="CZD179" s="477"/>
      <c r="CZE179" s="477"/>
      <c r="CZF179" s="477"/>
      <c r="CZG179" s="477"/>
      <c r="CZH179" s="477"/>
      <c r="CZI179" s="477"/>
      <c r="CZJ179" s="477"/>
      <c r="CZK179" s="477"/>
      <c r="CZL179" s="477"/>
      <c r="CZM179" s="477"/>
      <c r="CZN179" s="477"/>
      <c r="CZO179" s="477"/>
      <c r="CZP179" s="477"/>
      <c r="CZQ179" s="477"/>
      <c r="CZR179" s="477"/>
      <c r="CZS179" s="477"/>
      <c r="CZT179" s="477"/>
      <c r="CZU179" s="477"/>
      <c r="CZV179" s="477"/>
      <c r="CZW179" s="477"/>
      <c r="CZX179" s="477"/>
      <c r="CZY179" s="477"/>
      <c r="CZZ179" s="477"/>
      <c r="DAA179" s="477"/>
      <c r="DAB179" s="477"/>
      <c r="DAC179" s="477"/>
      <c r="DAD179" s="477"/>
      <c r="DAE179" s="477"/>
      <c r="DAF179" s="477"/>
      <c r="DAG179" s="477"/>
      <c r="DAH179" s="477"/>
      <c r="DAI179" s="477"/>
      <c r="DAJ179" s="477"/>
      <c r="DAK179" s="477"/>
      <c r="DAL179" s="477"/>
      <c r="DAM179" s="477"/>
      <c r="DAN179" s="477"/>
      <c r="DAO179" s="477"/>
      <c r="DAP179" s="477"/>
      <c r="DAQ179" s="477"/>
      <c r="DAR179" s="477"/>
      <c r="DAS179" s="477"/>
      <c r="DAT179" s="477"/>
      <c r="DAU179" s="477"/>
      <c r="DAV179" s="477"/>
      <c r="DAW179" s="477"/>
      <c r="DAX179" s="477"/>
      <c r="DAY179" s="477"/>
      <c r="DAZ179" s="477"/>
      <c r="DBA179" s="477"/>
      <c r="DBB179" s="477"/>
      <c r="DBC179" s="477"/>
      <c r="DBD179" s="477"/>
      <c r="DBE179" s="477"/>
      <c r="DBF179" s="477"/>
      <c r="DBG179" s="477"/>
      <c r="DBH179" s="477"/>
      <c r="DBI179" s="477"/>
      <c r="DBJ179" s="477"/>
      <c r="DBK179" s="477"/>
      <c r="DBL179" s="477"/>
      <c r="DBM179" s="477"/>
      <c r="DBN179" s="477"/>
      <c r="DBO179" s="477"/>
      <c r="DBP179" s="477"/>
      <c r="DBQ179" s="477"/>
      <c r="DBR179" s="477"/>
      <c r="DBS179" s="477"/>
      <c r="DBT179" s="477"/>
      <c r="DBU179" s="477"/>
      <c r="DBV179" s="477"/>
      <c r="DBW179" s="477"/>
      <c r="DBX179" s="477"/>
      <c r="DBY179" s="477"/>
      <c r="DBZ179" s="477"/>
      <c r="DCA179" s="477"/>
      <c r="DCB179" s="477"/>
      <c r="DCC179" s="477"/>
      <c r="DCD179" s="477"/>
      <c r="DCE179" s="477"/>
      <c r="DCF179" s="477"/>
      <c r="DCG179" s="477"/>
      <c r="DCH179" s="477"/>
      <c r="DCI179" s="477"/>
      <c r="DCJ179" s="477"/>
      <c r="DCK179" s="477"/>
      <c r="DCL179" s="477"/>
      <c r="DCM179" s="477"/>
      <c r="DCN179" s="477"/>
      <c r="DCO179" s="477"/>
      <c r="DCP179" s="477"/>
      <c r="DCQ179" s="477"/>
      <c r="DCR179" s="477"/>
      <c r="DCS179" s="477"/>
      <c r="DCT179" s="477"/>
      <c r="DCU179" s="477"/>
      <c r="DCV179" s="477"/>
      <c r="DCW179" s="477"/>
      <c r="DCX179" s="477"/>
      <c r="DCY179" s="477"/>
      <c r="DCZ179" s="477"/>
      <c r="DDA179" s="477"/>
      <c r="DDB179" s="477"/>
      <c r="DDC179" s="477"/>
      <c r="DDD179" s="477"/>
      <c r="DDE179" s="477"/>
      <c r="DDF179" s="477"/>
      <c r="DDG179" s="477"/>
      <c r="DDH179" s="477"/>
      <c r="DDI179" s="477"/>
      <c r="DDJ179" s="477"/>
      <c r="DDK179" s="477"/>
      <c r="DDL179" s="477"/>
      <c r="DDM179" s="477"/>
      <c r="DDN179" s="477"/>
      <c r="DDO179" s="477"/>
      <c r="DDP179" s="477"/>
      <c r="DDQ179" s="477"/>
      <c r="DDR179" s="477"/>
      <c r="DDS179" s="477"/>
      <c r="DDT179" s="477"/>
      <c r="DDU179" s="477"/>
      <c r="DDV179" s="477"/>
      <c r="DDW179" s="477"/>
      <c r="DDX179" s="477"/>
      <c r="DDY179" s="477"/>
      <c r="DDZ179" s="477"/>
      <c r="DEA179" s="477"/>
      <c r="DEB179" s="477"/>
      <c r="DEC179" s="477"/>
      <c r="DED179" s="477"/>
      <c r="DEE179" s="477"/>
      <c r="DEF179" s="477"/>
      <c r="DEG179" s="477"/>
      <c r="DEH179" s="477"/>
      <c r="DEI179" s="477"/>
      <c r="DEJ179" s="477"/>
      <c r="DEK179" s="477"/>
      <c r="DEL179" s="477"/>
      <c r="DEM179" s="477"/>
      <c r="DEN179" s="477"/>
      <c r="DEO179" s="477"/>
      <c r="DEP179" s="477"/>
      <c r="DEQ179" s="477"/>
      <c r="DER179" s="477"/>
      <c r="DES179" s="477"/>
      <c r="DET179" s="477"/>
      <c r="DEU179" s="477"/>
      <c r="DEV179" s="477"/>
      <c r="DEW179" s="477"/>
      <c r="DEX179" s="477"/>
      <c r="DEY179" s="477"/>
      <c r="DEZ179" s="477"/>
      <c r="DFA179" s="477"/>
      <c r="DFB179" s="477"/>
      <c r="DFC179" s="477"/>
      <c r="DFD179" s="477"/>
      <c r="DFE179" s="477"/>
      <c r="DFF179" s="477"/>
      <c r="DFG179" s="477"/>
      <c r="DFH179" s="477"/>
      <c r="DFI179" s="477"/>
      <c r="DFJ179" s="477"/>
      <c r="DFK179" s="477"/>
      <c r="DFL179" s="477"/>
      <c r="DFM179" s="477"/>
      <c r="DFN179" s="477"/>
      <c r="DFO179" s="477"/>
      <c r="DFP179" s="477"/>
      <c r="DFQ179" s="477"/>
      <c r="DFR179" s="477"/>
      <c r="DFS179" s="477"/>
      <c r="DFT179" s="477"/>
      <c r="DFU179" s="477"/>
      <c r="DFV179" s="477"/>
      <c r="DFW179" s="477"/>
      <c r="DFX179" s="477"/>
      <c r="DFY179" s="477"/>
      <c r="DFZ179" s="477"/>
      <c r="DGA179" s="477"/>
      <c r="DGB179" s="477"/>
      <c r="DGC179" s="477"/>
      <c r="DGD179" s="477"/>
      <c r="DGE179" s="477"/>
      <c r="DGF179" s="477"/>
      <c r="DGG179" s="477"/>
      <c r="DGH179" s="477"/>
      <c r="DGI179" s="477"/>
      <c r="DGJ179" s="477"/>
      <c r="DGK179" s="477"/>
      <c r="DGL179" s="477"/>
      <c r="DGM179" s="477"/>
      <c r="DGN179" s="477"/>
      <c r="DGO179" s="477"/>
      <c r="DGP179" s="477"/>
      <c r="DGQ179" s="477"/>
      <c r="DGR179" s="477"/>
      <c r="DGS179" s="477"/>
      <c r="DGT179" s="477"/>
      <c r="DGU179" s="477"/>
      <c r="DGV179" s="477"/>
      <c r="DGW179" s="477"/>
      <c r="DGX179" s="477"/>
      <c r="DGY179" s="477"/>
      <c r="DGZ179" s="477"/>
      <c r="DHA179" s="477"/>
      <c r="DHB179" s="477"/>
      <c r="DHC179" s="477"/>
      <c r="DHD179" s="477"/>
      <c r="DHE179" s="477"/>
      <c r="DHF179" s="477"/>
      <c r="DHG179" s="477"/>
      <c r="DHH179" s="477"/>
      <c r="DHI179" s="477"/>
      <c r="DHJ179" s="477"/>
      <c r="DHK179" s="477"/>
      <c r="DHL179" s="477"/>
      <c r="DHM179" s="477"/>
      <c r="DHN179" s="477"/>
      <c r="DHO179" s="477"/>
      <c r="DHP179" s="477"/>
      <c r="DHQ179" s="477"/>
      <c r="DHR179" s="477"/>
      <c r="DHS179" s="477"/>
      <c r="DHT179" s="477"/>
      <c r="DHU179" s="477"/>
      <c r="DHV179" s="477"/>
      <c r="DHW179" s="477"/>
      <c r="DHX179" s="477"/>
      <c r="DHY179" s="477"/>
      <c r="DHZ179" s="477"/>
      <c r="DIA179" s="477"/>
      <c r="DIB179" s="477"/>
      <c r="DIC179" s="477"/>
      <c r="DID179" s="477"/>
      <c r="DIE179" s="477"/>
      <c r="DIF179" s="477"/>
      <c r="DIG179" s="477"/>
      <c r="DIH179" s="477"/>
      <c r="DII179" s="477"/>
      <c r="DIJ179" s="477"/>
      <c r="DIK179" s="477"/>
      <c r="DIL179" s="477"/>
      <c r="DIM179" s="477"/>
      <c r="DIN179" s="477"/>
      <c r="DIO179" s="477"/>
      <c r="DIP179" s="477"/>
      <c r="DIQ179" s="477"/>
      <c r="DIR179" s="477"/>
      <c r="DIS179" s="477"/>
      <c r="DIT179" s="477"/>
      <c r="DIU179" s="477"/>
      <c r="DIV179" s="477"/>
      <c r="DIW179" s="477"/>
      <c r="DIX179" s="477"/>
      <c r="DIY179" s="477"/>
      <c r="DIZ179" s="477"/>
      <c r="DJA179" s="477"/>
      <c r="DJB179" s="477"/>
      <c r="DJC179" s="477"/>
      <c r="DJD179" s="477"/>
      <c r="DJE179" s="477"/>
      <c r="DJF179" s="477"/>
      <c r="DJG179" s="477"/>
      <c r="DJH179" s="477"/>
      <c r="DJI179" s="477"/>
      <c r="DJJ179" s="477"/>
      <c r="DJK179" s="477"/>
      <c r="DJL179" s="477"/>
      <c r="DJM179" s="477"/>
      <c r="DJN179" s="477"/>
      <c r="DJO179" s="477"/>
      <c r="DJP179" s="477"/>
      <c r="DJQ179" s="477"/>
      <c r="DJR179" s="477"/>
      <c r="DJS179" s="477"/>
      <c r="DJT179" s="477"/>
      <c r="DJU179" s="477"/>
      <c r="DJV179" s="477"/>
      <c r="DJW179" s="477"/>
      <c r="DJX179" s="477"/>
      <c r="DJY179" s="477"/>
      <c r="DJZ179" s="477"/>
      <c r="DKA179" s="477"/>
      <c r="DKB179" s="477"/>
      <c r="DKC179" s="477"/>
      <c r="DKD179" s="477"/>
      <c r="DKE179" s="477"/>
      <c r="DKF179" s="477"/>
      <c r="DKG179" s="477"/>
      <c r="DKH179" s="477"/>
      <c r="DKI179" s="477"/>
      <c r="DKJ179" s="477"/>
      <c r="DKK179" s="477"/>
      <c r="DKL179" s="477"/>
      <c r="DKM179" s="477"/>
      <c r="DKN179" s="477"/>
      <c r="DKO179" s="477"/>
      <c r="DKP179" s="477"/>
      <c r="DKQ179" s="477"/>
      <c r="DKR179" s="477"/>
      <c r="DKS179" s="477"/>
      <c r="DKT179" s="477"/>
      <c r="DKU179" s="477"/>
      <c r="DKV179" s="477"/>
      <c r="DKW179" s="477"/>
      <c r="DKX179" s="477"/>
      <c r="DKY179" s="477"/>
      <c r="DKZ179" s="477"/>
      <c r="DLA179" s="477"/>
      <c r="DLB179" s="477"/>
      <c r="DLC179" s="477"/>
      <c r="DLD179" s="477"/>
      <c r="DLE179" s="477"/>
      <c r="DLF179" s="477"/>
      <c r="DLG179" s="477"/>
      <c r="DLH179" s="477"/>
      <c r="DLI179" s="477"/>
      <c r="DLJ179" s="477"/>
      <c r="DLK179" s="477"/>
      <c r="DLL179" s="477"/>
      <c r="DLM179" s="477"/>
      <c r="DLN179" s="477"/>
      <c r="DLO179" s="477"/>
      <c r="DLP179" s="477"/>
      <c r="DLQ179" s="477"/>
      <c r="DLR179" s="477"/>
      <c r="DLS179" s="477"/>
      <c r="DLT179" s="477"/>
      <c r="DLU179" s="477"/>
      <c r="DLV179" s="477"/>
      <c r="DLW179" s="477"/>
      <c r="DLX179" s="477"/>
      <c r="DLY179" s="477"/>
      <c r="DLZ179" s="477"/>
      <c r="DMA179" s="477"/>
      <c r="DMB179" s="477"/>
      <c r="DMC179" s="477"/>
      <c r="DMD179" s="477"/>
      <c r="DME179" s="477"/>
      <c r="DMF179" s="477"/>
      <c r="DMG179" s="477"/>
      <c r="DMH179" s="477"/>
      <c r="DMI179" s="477"/>
      <c r="DMJ179" s="477"/>
      <c r="DMK179" s="477"/>
      <c r="DML179" s="477"/>
      <c r="DMM179" s="477"/>
      <c r="DMN179" s="477"/>
      <c r="DMO179" s="477"/>
      <c r="DMP179" s="477"/>
      <c r="DMQ179" s="477"/>
      <c r="DMR179" s="477"/>
      <c r="DMS179" s="477"/>
      <c r="DMT179" s="477"/>
      <c r="DMU179" s="477"/>
      <c r="DMV179" s="477"/>
      <c r="DMW179" s="477"/>
      <c r="DMX179" s="477"/>
      <c r="DMY179" s="477"/>
      <c r="DMZ179" s="477"/>
      <c r="DNA179" s="477"/>
      <c r="DNB179" s="477"/>
      <c r="DNC179" s="477"/>
      <c r="DND179" s="477"/>
      <c r="DNE179" s="477"/>
      <c r="DNF179" s="477"/>
      <c r="DNG179" s="477"/>
      <c r="DNH179" s="477"/>
      <c r="DNI179" s="477"/>
      <c r="DNJ179" s="477"/>
      <c r="DNK179" s="477"/>
      <c r="DNL179" s="477"/>
      <c r="DNM179" s="477"/>
      <c r="DNN179" s="477"/>
      <c r="DNO179" s="477"/>
      <c r="DNP179" s="477"/>
      <c r="DNQ179" s="477"/>
      <c r="DNR179" s="477"/>
      <c r="DNS179" s="477"/>
      <c r="DNT179" s="477"/>
      <c r="DNU179" s="477"/>
      <c r="DNV179" s="477"/>
      <c r="DNW179" s="477"/>
      <c r="DNX179" s="477"/>
      <c r="DNY179" s="477"/>
      <c r="DNZ179" s="477"/>
      <c r="DOA179" s="477"/>
      <c r="DOB179" s="477"/>
      <c r="DOC179" s="477"/>
      <c r="DOD179" s="477"/>
      <c r="DOE179" s="477"/>
      <c r="DOF179" s="477"/>
      <c r="DOG179" s="477"/>
      <c r="DOH179" s="477"/>
      <c r="DOI179" s="477"/>
      <c r="DOJ179" s="477"/>
      <c r="DOK179" s="477"/>
      <c r="DOL179" s="477"/>
      <c r="DOM179" s="477"/>
      <c r="DON179" s="477"/>
      <c r="DOO179" s="477"/>
      <c r="DOP179" s="477"/>
      <c r="DOQ179" s="477"/>
      <c r="DOR179" s="477"/>
      <c r="DOS179" s="477"/>
      <c r="DOT179" s="477"/>
      <c r="DOU179" s="477"/>
      <c r="DOV179" s="477"/>
      <c r="DOW179" s="477"/>
      <c r="DOX179" s="477"/>
      <c r="DOY179" s="477"/>
      <c r="DOZ179" s="477"/>
      <c r="DPA179" s="477"/>
      <c r="DPB179" s="477"/>
      <c r="DPC179" s="477"/>
      <c r="DPD179" s="477"/>
      <c r="DPE179" s="477"/>
      <c r="DPF179" s="477"/>
      <c r="DPG179" s="477"/>
      <c r="DPH179" s="477"/>
      <c r="DPI179" s="477"/>
      <c r="DPJ179" s="477"/>
      <c r="DPK179" s="477"/>
      <c r="DPL179" s="477"/>
      <c r="DPM179" s="477"/>
      <c r="DPN179" s="477"/>
      <c r="DPO179" s="477"/>
      <c r="DPP179" s="477"/>
      <c r="DPQ179" s="477"/>
      <c r="DPR179" s="477"/>
      <c r="DPS179" s="477"/>
      <c r="DPT179" s="477"/>
      <c r="DPU179" s="477"/>
      <c r="DPV179" s="477"/>
      <c r="DPW179" s="477"/>
      <c r="DPX179" s="477"/>
      <c r="DPY179" s="477"/>
      <c r="DPZ179" s="477"/>
      <c r="DQA179" s="477"/>
      <c r="DQB179" s="477"/>
      <c r="DQC179" s="477"/>
      <c r="DQD179" s="477"/>
      <c r="DQE179" s="477"/>
      <c r="DQF179" s="477"/>
      <c r="DQG179" s="477"/>
      <c r="DQH179" s="477"/>
      <c r="DQI179" s="477"/>
      <c r="DQJ179" s="477"/>
      <c r="DQK179" s="477"/>
      <c r="DQL179" s="477"/>
      <c r="DQM179" s="477"/>
      <c r="DQN179" s="477"/>
      <c r="DQO179" s="477"/>
      <c r="DQP179" s="477"/>
      <c r="DQQ179" s="477"/>
      <c r="DQR179" s="477"/>
      <c r="DQS179" s="477"/>
      <c r="DQT179" s="477"/>
      <c r="DQU179" s="477"/>
      <c r="DQV179" s="477"/>
      <c r="DQW179" s="477"/>
      <c r="DQX179" s="477"/>
      <c r="DQY179" s="477"/>
      <c r="DQZ179" s="477"/>
      <c r="DRA179" s="477"/>
      <c r="DRB179" s="477"/>
      <c r="DRC179" s="477"/>
      <c r="DRD179" s="477"/>
      <c r="DRE179" s="477"/>
      <c r="DRF179" s="477"/>
      <c r="DRG179" s="477"/>
      <c r="DRH179" s="477"/>
      <c r="DRI179" s="477"/>
      <c r="DRJ179" s="477"/>
      <c r="DRK179" s="477"/>
      <c r="DRL179" s="477"/>
      <c r="DRM179" s="477"/>
      <c r="DRN179" s="477"/>
      <c r="DRO179" s="477"/>
      <c r="DRP179" s="477"/>
      <c r="DRQ179" s="477"/>
      <c r="DRR179" s="477"/>
      <c r="DRS179" s="477"/>
      <c r="DRT179" s="477"/>
      <c r="DRU179" s="477"/>
      <c r="DRV179" s="477"/>
      <c r="DRW179" s="477"/>
      <c r="DRX179" s="477"/>
      <c r="DRY179" s="477"/>
      <c r="DRZ179" s="477"/>
      <c r="DSA179" s="477"/>
      <c r="DSB179" s="477"/>
      <c r="DSC179" s="477"/>
      <c r="DSD179" s="477"/>
      <c r="DSE179" s="477"/>
      <c r="DSF179" s="477"/>
      <c r="DSG179" s="477"/>
      <c r="DSH179" s="477"/>
      <c r="DSI179" s="477"/>
      <c r="DSJ179" s="477"/>
      <c r="DSK179" s="477"/>
      <c r="DSL179" s="477"/>
      <c r="DSM179" s="477"/>
      <c r="DSN179" s="477"/>
      <c r="DSO179" s="477"/>
      <c r="DSP179" s="477"/>
      <c r="DSQ179" s="477"/>
      <c r="DSR179" s="477"/>
      <c r="DSS179" s="477"/>
      <c r="DST179" s="477"/>
      <c r="DSU179" s="477"/>
      <c r="DSV179" s="477"/>
      <c r="DSW179" s="477"/>
      <c r="DSX179" s="477"/>
      <c r="DSY179" s="477"/>
      <c r="DSZ179" s="477"/>
      <c r="DTA179" s="477"/>
      <c r="DTB179" s="477"/>
      <c r="DTC179" s="477"/>
      <c r="DTD179" s="477"/>
      <c r="DTE179" s="477"/>
      <c r="DTF179" s="477"/>
      <c r="DTG179" s="477"/>
      <c r="DTH179" s="477"/>
      <c r="DTI179" s="477"/>
      <c r="DTJ179" s="477"/>
      <c r="DTK179" s="477"/>
      <c r="DTL179" s="477"/>
      <c r="DTM179" s="477"/>
      <c r="DTN179" s="477"/>
      <c r="DTO179" s="477"/>
      <c r="DTP179" s="477"/>
      <c r="DTQ179" s="477"/>
      <c r="DTR179" s="477"/>
      <c r="DTS179" s="477"/>
      <c r="DTT179" s="477"/>
      <c r="DTU179" s="477"/>
      <c r="DTV179" s="477"/>
      <c r="DTW179" s="477"/>
      <c r="DTX179" s="477"/>
      <c r="DTY179" s="477"/>
      <c r="DTZ179" s="477"/>
      <c r="DUA179" s="477"/>
      <c r="DUB179" s="477"/>
      <c r="DUC179" s="477"/>
      <c r="DUD179" s="477"/>
      <c r="DUE179" s="477"/>
      <c r="DUF179" s="477"/>
      <c r="DUG179" s="477"/>
      <c r="DUH179" s="477"/>
      <c r="DUI179" s="477"/>
      <c r="DUJ179" s="477"/>
      <c r="DUK179" s="477"/>
      <c r="DUL179" s="477"/>
      <c r="DUM179" s="477"/>
      <c r="DUN179" s="477"/>
      <c r="DUO179" s="477"/>
      <c r="DUP179" s="477"/>
      <c r="DUQ179" s="477"/>
      <c r="DUR179" s="477"/>
      <c r="DUS179" s="477"/>
      <c r="DUT179" s="477"/>
      <c r="DUU179" s="477"/>
      <c r="DUV179" s="477"/>
      <c r="DUW179" s="477"/>
      <c r="DUX179" s="477"/>
      <c r="DUY179" s="477"/>
      <c r="DUZ179" s="477"/>
      <c r="DVA179" s="477"/>
      <c r="DVB179" s="477"/>
      <c r="DVC179" s="477"/>
      <c r="DVD179" s="477"/>
      <c r="DVE179" s="477"/>
      <c r="DVF179" s="477"/>
      <c r="DVG179" s="477"/>
      <c r="DVH179" s="477"/>
      <c r="DVI179" s="477"/>
      <c r="DVJ179" s="477"/>
      <c r="DVK179" s="477"/>
      <c r="DVL179" s="477"/>
      <c r="DVM179" s="477"/>
      <c r="DVN179" s="477"/>
      <c r="DVO179" s="477"/>
      <c r="DVP179" s="477"/>
      <c r="DVQ179" s="477"/>
      <c r="DVR179" s="477"/>
      <c r="DVS179" s="477"/>
      <c r="DVT179" s="477"/>
      <c r="DVU179" s="477"/>
      <c r="DVV179" s="477"/>
      <c r="DVW179" s="477"/>
      <c r="DVX179" s="477"/>
      <c r="DVY179" s="477"/>
      <c r="DVZ179" s="477"/>
      <c r="DWA179" s="477"/>
      <c r="DWB179" s="477"/>
      <c r="DWC179" s="477"/>
      <c r="DWD179" s="477"/>
      <c r="DWE179" s="477"/>
      <c r="DWF179" s="477"/>
      <c r="DWG179" s="477"/>
      <c r="DWH179" s="477"/>
      <c r="DWI179" s="477"/>
      <c r="DWJ179" s="477"/>
      <c r="DWK179" s="477"/>
      <c r="DWL179" s="477"/>
      <c r="DWM179" s="477"/>
      <c r="DWN179" s="477"/>
      <c r="DWO179" s="477"/>
      <c r="DWP179" s="477"/>
      <c r="DWQ179" s="477"/>
      <c r="DWR179" s="477"/>
      <c r="DWS179" s="477"/>
      <c r="DWT179" s="477"/>
      <c r="DWU179" s="477"/>
      <c r="DWV179" s="477"/>
      <c r="DWW179" s="477"/>
      <c r="DWX179" s="477"/>
      <c r="DWY179" s="477"/>
      <c r="DWZ179" s="477"/>
      <c r="DXA179" s="477"/>
      <c r="DXB179" s="477"/>
      <c r="DXC179" s="477"/>
      <c r="DXD179" s="477"/>
      <c r="DXE179" s="477"/>
      <c r="DXF179" s="477"/>
      <c r="DXG179" s="477"/>
      <c r="DXH179" s="477"/>
      <c r="DXI179" s="477"/>
      <c r="DXJ179" s="477"/>
      <c r="DXK179" s="477"/>
      <c r="DXL179" s="477"/>
      <c r="DXM179" s="477"/>
      <c r="DXN179" s="477"/>
      <c r="DXO179" s="477"/>
      <c r="DXP179" s="477"/>
      <c r="DXQ179" s="477"/>
      <c r="DXR179" s="477"/>
      <c r="DXS179" s="477"/>
      <c r="DXT179" s="477"/>
      <c r="DXU179" s="477"/>
      <c r="DXV179" s="477"/>
      <c r="DXW179" s="477"/>
      <c r="DXX179" s="477"/>
      <c r="DXY179" s="477"/>
      <c r="DXZ179" s="477"/>
      <c r="DYA179" s="477"/>
      <c r="DYB179" s="477"/>
      <c r="DYC179" s="477"/>
      <c r="DYD179" s="477"/>
      <c r="DYE179" s="477"/>
      <c r="DYF179" s="477"/>
      <c r="DYG179" s="477"/>
      <c r="DYH179" s="477"/>
      <c r="DYI179" s="477"/>
      <c r="DYJ179" s="477"/>
      <c r="DYK179" s="477"/>
      <c r="DYL179" s="477"/>
      <c r="DYM179" s="477"/>
      <c r="DYN179" s="477"/>
      <c r="DYO179" s="477"/>
      <c r="DYP179" s="477"/>
      <c r="DYQ179" s="477"/>
      <c r="DYR179" s="477"/>
      <c r="DYS179" s="477"/>
      <c r="DYT179" s="477"/>
      <c r="DYU179" s="477"/>
      <c r="DYV179" s="477"/>
      <c r="DYW179" s="477"/>
      <c r="DYX179" s="477"/>
      <c r="DYY179" s="477"/>
      <c r="DYZ179" s="477"/>
      <c r="DZA179" s="477"/>
      <c r="DZB179" s="477"/>
      <c r="DZC179" s="477"/>
      <c r="DZD179" s="477"/>
      <c r="DZE179" s="477"/>
      <c r="DZF179" s="477"/>
      <c r="DZG179" s="477"/>
      <c r="DZH179" s="477"/>
      <c r="DZI179" s="477"/>
      <c r="DZJ179" s="477"/>
      <c r="DZK179" s="477"/>
      <c r="DZL179" s="477"/>
      <c r="DZM179" s="477"/>
      <c r="DZN179" s="477"/>
      <c r="DZO179" s="477"/>
      <c r="DZP179" s="477"/>
      <c r="DZQ179" s="477"/>
      <c r="DZR179" s="477"/>
      <c r="DZS179" s="477"/>
      <c r="DZT179" s="477"/>
      <c r="DZU179" s="477"/>
      <c r="DZV179" s="477"/>
      <c r="DZW179" s="477"/>
      <c r="DZX179" s="477"/>
      <c r="DZY179" s="477"/>
      <c r="DZZ179" s="477"/>
      <c r="EAA179" s="477"/>
      <c r="EAB179" s="477"/>
      <c r="EAC179" s="477"/>
      <c r="EAD179" s="477"/>
      <c r="EAE179" s="477"/>
      <c r="EAF179" s="477"/>
      <c r="EAG179" s="477"/>
      <c r="EAH179" s="477"/>
      <c r="EAI179" s="477"/>
      <c r="EAJ179" s="477"/>
      <c r="EAK179" s="477"/>
      <c r="EAL179" s="477"/>
      <c r="EAM179" s="477"/>
      <c r="EAN179" s="477"/>
      <c r="EAO179" s="477"/>
      <c r="EAP179" s="477"/>
      <c r="EAQ179" s="477"/>
      <c r="EAR179" s="477"/>
      <c r="EAS179" s="477"/>
      <c r="EAT179" s="477"/>
      <c r="EAU179" s="477"/>
      <c r="EAV179" s="477"/>
      <c r="EAW179" s="477"/>
      <c r="EAX179" s="477"/>
      <c r="EAY179" s="477"/>
      <c r="EAZ179" s="477"/>
      <c r="EBA179" s="477"/>
      <c r="EBB179" s="477"/>
      <c r="EBC179" s="477"/>
      <c r="EBD179" s="477"/>
      <c r="EBE179" s="477"/>
      <c r="EBF179" s="477"/>
      <c r="EBG179" s="477"/>
      <c r="EBH179" s="477"/>
      <c r="EBI179" s="477"/>
      <c r="EBJ179" s="477"/>
      <c r="EBK179" s="477"/>
      <c r="EBL179" s="477"/>
      <c r="EBM179" s="477"/>
      <c r="EBN179" s="477"/>
      <c r="EBO179" s="477"/>
      <c r="EBP179" s="477"/>
      <c r="EBQ179" s="477"/>
      <c r="EBR179" s="477"/>
      <c r="EBS179" s="477"/>
      <c r="EBT179" s="477"/>
      <c r="EBU179" s="477"/>
      <c r="EBV179" s="477"/>
      <c r="EBW179" s="477"/>
      <c r="EBX179" s="477"/>
      <c r="EBY179" s="477"/>
      <c r="EBZ179" s="477"/>
      <c r="ECA179" s="477"/>
      <c r="ECB179" s="477"/>
      <c r="ECC179" s="477"/>
      <c r="ECD179" s="477"/>
      <c r="ECE179" s="477"/>
      <c r="ECF179" s="477"/>
      <c r="ECG179" s="477"/>
      <c r="ECH179" s="477"/>
      <c r="ECI179" s="477"/>
      <c r="ECJ179" s="477"/>
      <c r="ECK179" s="477"/>
      <c r="ECL179" s="477"/>
      <c r="ECM179" s="477"/>
      <c r="ECN179" s="477"/>
      <c r="ECO179" s="477"/>
      <c r="ECP179" s="477"/>
      <c r="ECQ179" s="477"/>
      <c r="ECR179" s="477"/>
      <c r="ECS179" s="477"/>
      <c r="ECT179" s="477"/>
      <c r="ECU179" s="477"/>
      <c r="ECV179" s="477"/>
      <c r="ECW179" s="477"/>
      <c r="ECX179" s="477"/>
      <c r="ECY179" s="477"/>
      <c r="ECZ179" s="477"/>
      <c r="EDA179" s="477"/>
      <c r="EDB179" s="477"/>
      <c r="EDC179" s="477"/>
      <c r="EDD179" s="477"/>
      <c r="EDE179" s="477"/>
      <c r="EDF179" s="477"/>
      <c r="EDG179" s="477"/>
      <c r="EDH179" s="477"/>
      <c r="EDI179" s="477"/>
      <c r="EDJ179" s="477"/>
      <c r="EDK179" s="477"/>
      <c r="EDL179" s="477"/>
      <c r="EDM179" s="477"/>
      <c r="EDN179" s="477"/>
      <c r="EDO179" s="477"/>
      <c r="EDP179" s="477"/>
      <c r="EDQ179" s="477"/>
      <c r="EDR179" s="477"/>
      <c r="EDS179" s="477"/>
      <c r="EDT179" s="477"/>
      <c r="EDU179" s="477"/>
      <c r="EDV179" s="477"/>
      <c r="EDW179" s="477"/>
      <c r="EDX179" s="477"/>
      <c r="EDY179" s="477"/>
      <c r="EDZ179" s="477"/>
      <c r="EEA179" s="477"/>
      <c r="EEB179" s="477"/>
      <c r="EEC179" s="477"/>
      <c r="EED179" s="477"/>
      <c r="EEE179" s="477"/>
      <c r="EEF179" s="477"/>
      <c r="EEG179" s="477"/>
      <c r="EEH179" s="477"/>
      <c r="EEI179" s="477"/>
      <c r="EEJ179" s="477"/>
      <c r="EEK179" s="477"/>
      <c r="EEL179" s="477"/>
      <c r="EEM179" s="477"/>
      <c r="EEN179" s="477"/>
      <c r="EEO179" s="477"/>
      <c r="EEP179" s="477"/>
      <c r="EEQ179" s="477"/>
      <c r="EER179" s="477"/>
      <c r="EES179" s="477"/>
      <c r="EET179" s="477"/>
      <c r="EEU179" s="477"/>
      <c r="EEV179" s="477"/>
      <c r="EEW179" s="477"/>
      <c r="EEX179" s="477"/>
      <c r="EEY179" s="477"/>
      <c r="EEZ179" s="477"/>
      <c r="EFA179" s="477"/>
      <c r="EFB179" s="477"/>
      <c r="EFC179" s="477"/>
      <c r="EFD179" s="477"/>
      <c r="EFE179" s="477"/>
      <c r="EFF179" s="477"/>
      <c r="EFG179" s="477"/>
      <c r="EFH179" s="477"/>
      <c r="EFI179" s="477"/>
      <c r="EFJ179" s="477"/>
      <c r="EFK179" s="477"/>
      <c r="EFL179" s="477"/>
      <c r="EFM179" s="477"/>
      <c r="EFN179" s="477"/>
      <c r="EFO179" s="477"/>
      <c r="EFP179" s="477"/>
      <c r="EFQ179" s="477"/>
      <c r="EFR179" s="477"/>
      <c r="EFS179" s="477"/>
      <c r="EFT179" s="477"/>
      <c r="EFU179" s="477"/>
      <c r="EFV179" s="477"/>
      <c r="EFW179" s="477"/>
      <c r="EFX179" s="477"/>
      <c r="EFY179" s="477"/>
      <c r="EFZ179" s="477"/>
      <c r="EGA179" s="477"/>
      <c r="EGB179" s="477"/>
      <c r="EGC179" s="477"/>
      <c r="EGD179" s="477"/>
      <c r="EGE179" s="477"/>
      <c r="EGF179" s="477"/>
      <c r="EGG179" s="477"/>
      <c r="EGH179" s="477"/>
      <c r="EGI179" s="477"/>
      <c r="EGJ179" s="477"/>
      <c r="EGK179" s="477"/>
      <c r="EGL179" s="477"/>
      <c r="EGM179" s="477"/>
      <c r="EGN179" s="477"/>
      <c r="EGO179" s="477"/>
      <c r="EGP179" s="477"/>
      <c r="EGQ179" s="477"/>
      <c r="EGR179" s="477"/>
      <c r="EGS179" s="477"/>
      <c r="EGT179" s="477"/>
      <c r="EGU179" s="477"/>
      <c r="EGV179" s="477"/>
      <c r="EGW179" s="477"/>
      <c r="EGX179" s="477"/>
      <c r="EGY179" s="477"/>
      <c r="EGZ179" s="477"/>
      <c r="EHA179" s="477"/>
      <c r="EHB179" s="477"/>
      <c r="EHC179" s="477"/>
      <c r="EHD179" s="477"/>
      <c r="EHE179" s="477"/>
      <c r="EHF179" s="477"/>
      <c r="EHG179" s="477"/>
      <c r="EHH179" s="477"/>
      <c r="EHI179" s="477"/>
      <c r="EHJ179" s="477"/>
      <c r="EHK179" s="477"/>
      <c r="EHL179" s="477"/>
      <c r="EHM179" s="477"/>
      <c r="EHN179" s="477"/>
      <c r="EHO179" s="477"/>
      <c r="EHP179" s="477"/>
      <c r="EHQ179" s="477"/>
      <c r="EHR179" s="477"/>
      <c r="EHS179" s="477"/>
      <c r="EHT179" s="477"/>
      <c r="EHU179" s="477"/>
      <c r="EHV179" s="477"/>
      <c r="EHW179" s="477"/>
      <c r="EHX179" s="477"/>
      <c r="EHY179" s="477"/>
      <c r="EHZ179" s="477"/>
      <c r="EIA179" s="477"/>
      <c r="EIB179" s="477"/>
      <c r="EIC179" s="477"/>
      <c r="EID179" s="477"/>
      <c r="EIE179" s="477"/>
      <c r="EIF179" s="477"/>
      <c r="EIG179" s="477"/>
      <c r="EIH179" s="477"/>
      <c r="EII179" s="477"/>
      <c r="EIJ179" s="477"/>
      <c r="EIK179" s="477"/>
      <c r="EIL179" s="477"/>
      <c r="EIM179" s="477"/>
      <c r="EIN179" s="477"/>
      <c r="EIO179" s="477"/>
      <c r="EIP179" s="477"/>
      <c r="EIQ179" s="477"/>
      <c r="EIR179" s="477"/>
      <c r="EIS179" s="477"/>
      <c r="EIT179" s="477"/>
      <c r="EIU179" s="477"/>
      <c r="EIV179" s="477"/>
      <c r="EIW179" s="477"/>
      <c r="EIX179" s="477"/>
      <c r="EIY179" s="477"/>
      <c r="EIZ179" s="477"/>
      <c r="EJA179" s="477"/>
      <c r="EJB179" s="477"/>
      <c r="EJC179" s="477"/>
      <c r="EJD179" s="477"/>
      <c r="EJE179" s="477"/>
      <c r="EJF179" s="477"/>
      <c r="EJG179" s="477"/>
      <c r="EJH179" s="477"/>
      <c r="EJI179" s="477"/>
      <c r="EJJ179" s="477"/>
      <c r="EJK179" s="477"/>
      <c r="EJL179" s="477"/>
      <c r="EJM179" s="477"/>
      <c r="EJN179" s="477"/>
      <c r="EJO179" s="477"/>
      <c r="EJP179" s="477"/>
      <c r="EJQ179" s="477"/>
      <c r="EJR179" s="477"/>
      <c r="EJS179" s="477"/>
      <c r="EJT179" s="477"/>
      <c r="EJU179" s="477"/>
      <c r="EJV179" s="477"/>
      <c r="EJW179" s="477"/>
      <c r="EJX179" s="477"/>
      <c r="EJY179" s="477"/>
      <c r="EJZ179" s="477"/>
      <c r="EKA179" s="477"/>
      <c r="EKB179" s="477"/>
      <c r="EKC179" s="477"/>
      <c r="EKD179" s="477"/>
      <c r="EKE179" s="477"/>
      <c r="EKF179" s="477"/>
      <c r="EKG179" s="477"/>
      <c r="EKH179" s="477"/>
      <c r="EKI179" s="477"/>
      <c r="EKJ179" s="477"/>
      <c r="EKK179" s="477"/>
      <c r="EKL179" s="477"/>
      <c r="EKM179" s="477"/>
      <c r="EKN179" s="477"/>
      <c r="EKO179" s="477"/>
      <c r="EKP179" s="477"/>
      <c r="EKQ179" s="477"/>
      <c r="EKR179" s="477"/>
      <c r="EKS179" s="477"/>
      <c r="EKT179" s="477"/>
      <c r="EKU179" s="477"/>
      <c r="EKV179" s="477"/>
      <c r="EKW179" s="477"/>
      <c r="EKX179" s="477"/>
      <c r="EKY179" s="477"/>
      <c r="EKZ179" s="477"/>
      <c r="ELA179" s="477"/>
      <c r="ELB179" s="477"/>
      <c r="ELC179" s="477"/>
      <c r="ELD179" s="477"/>
      <c r="ELE179" s="477"/>
      <c r="ELF179" s="477"/>
      <c r="ELG179" s="477"/>
      <c r="ELH179" s="477"/>
      <c r="ELI179" s="477"/>
      <c r="ELJ179" s="477"/>
      <c r="ELK179" s="477"/>
      <c r="ELL179" s="477"/>
      <c r="ELM179" s="477"/>
      <c r="ELN179" s="477"/>
      <c r="ELO179" s="477"/>
      <c r="ELP179" s="477"/>
      <c r="ELQ179" s="477"/>
      <c r="ELR179" s="477"/>
      <c r="ELS179" s="477"/>
      <c r="ELT179" s="477"/>
      <c r="ELU179" s="477"/>
      <c r="ELV179" s="477"/>
      <c r="ELW179" s="477"/>
      <c r="ELX179" s="477"/>
      <c r="ELY179" s="477"/>
      <c r="ELZ179" s="477"/>
      <c r="EMA179" s="477"/>
      <c r="EMB179" s="477"/>
      <c r="EMC179" s="477"/>
      <c r="EMD179" s="477"/>
      <c r="EME179" s="477"/>
      <c r="EMF179" s="477"/>
      <c r="EMG179" s="477"/>
      <c r="EMH179" s="477"/>
      <c r="EMI179" s="477"/>
      <c r="EMJ179" s="477"/>
      <c r="EMK179" s="477"/>
      <c r="EML179" s="477"/>
      <c r="EMM179" s="477"/>
      <c r="EMN179" s="477"/>
      <c r="EMO179" s="477"/>
      <c r="EMP179" s="477"/>
      <c r="EMQ179" s="477"/>
      <c r="EMR179" s="477"/>
      <c r="EMS179" s="477"/>
      <c r="EMT179" s="477"/>
      <c r="EMU179" s="477"/>
      <c r="EMV179" s="477"/>
      <c r="EMW179" s="477"/>
      <c r="EMX179" s="477"/>
      <c r="EMY179" s="477"/>
      <c r="EMZ179" s="477"/>
      <c r="ENA179" s="477"/>
      <c r="ENB179" s="477"/>
      <c r="ENC179" s="477"/>
      <c r="END179" s="477"/>
      <c r="ENE179" s="477"/>
      <c r="ENF179" s="477"/>
      <c r="ENG179" s="477"/>
      <c r="ENH179" s="477"/>
      <c r="ENI179" s="477"/>
      <c r="ENJ179" s="477"/>
      <c r="ENK179" s="477"/>
      <c r="ENL179" s="477"/>
      <c r="ENM179" s="477"/>
      <c r="ENN179" s="477"/>
      <c r="ENO179" s="477"/>
      <c r="ENP179" s="477"/>
      <c r="ENQ179" s="477"/>
      <c r="ENR179" s="477"/>
      <c r="ENS179" s="477"/>
      <c r="ENT179" s="477"/>
      <c r="ENU179" s="477"/>
      <c r="ENV179" s="477"/>
      <c r="ENW179" s="477"/>
      <c r="ENX179" s="477"/>
      <c r="ENY179" s="477"/>
      <c r="ENZ179" s="477"/>
      <c r="EOA179" s="477"/>
      <c r="EOB179" s="477"/>
      <c r="EOC179" s="477"/>
      <c r="EOD179" s="477"/>
      <c r="EOE179" s="477"/>
      <c r="EOF179" s="477"/>
      <c r="EOG179" s="477"/>
      <c r="EOH179" s="477"/>
      <c r="EOI179" s="477"/>
      <c r="EOJ179" s="477"/>
      <c r="EOK179" s="477"/>
      <c r="EOL179" s="477"/>
      <c r="EOM179" s="477"/>
      <c r="EON179" s="477"/>
      <c r="EOO179" s="477"/>
      <c r="EOP179" s="477"/>
      <c r="EOQ179" s="477"/>
      <c r="EOR179" s="477"/>
      <c r="EOS179" s="477"/>
      <c r="EOT179" s="477"/>
      <c r="EOU179" s="477"/>
      <c r="EOV179" s="477"/>
      <c r="EOW179" s="477"/>
      <c r="EOX179" s="477"/>
      <c r="EOY179" s="477"/>
      <c r="EOZ179" s="477"/>
      <c r="EPA179" s="477"/>
      <c r="EPB179" s="477"/>
      <c r="EPC179" s="477"/>
      <c r="EPD179" s="477"/>
      <c r="EPE179" s="477"/>
      <c r="EPF179" s="477"/>
      <c r="EPG179" s="477"/>
      <c r="EPH179" s="477"/>
      <c r="EPI179" s="477"/>
      <c r="EPJ179" s="477"/>
      <c r="EPK179" s="477"/>
      <c r="EPL179" s="477"/>
      <c r="EPM179" s="477"/>
      <c r="EPN179" s="477"/>
      <c r="EPO179" s="477"/>
      <c r="EPP179" s="477"/>
      <c r="EPQ179" s="477"/>
      <c r="EPR179" s="477"/>
      <c r="EPS179" s="477"/>
      <c r="EPT179" s="477"/>
      <c r="EPU179" s="477"/>
      <c r="EPV179" s="477"/>
      <c r="EPW179" s="477"/>
      <c r="EPX179" s="477"/>
      <c r="EPY179" s="477"/>
      <c r="EPZ179" s="477"/>
      <c r="EQA179" s="477"/>
      <c r="EQB179" s="477"/>
      <c r="EQC179" s="477"/>
      <c r="EQD179" s="477"/>
      <c r="EQE179" s="477"/>
      <c r="EQF179" s="477"/>
      <c r="EQG179" s="477"/>
      <c r="EQH179" s="477"/>
      <c r="EQI179" s="477"/>
      <c r="EQJ179" s="477"/>
      <c r="EQK179" s="477"/>
      <c r="EQL179" s="477"/>
      <c r="EQM179" s="477"/>
      <c r="EQN179" s="477"/>
      <c r="EQO179" s="477"/>
      <c r="EQP179" s="477"/>
      <c r="EQQ179" s="477"/>
      <c r="EQR179" s="477"/>
      <c r="EQS179" s="477"/>
      <c r="EQT179" s="477"/>
      <c r="EQU179" s="477"/>
      <c r="EQV179" s="477"/>
      <c r="EQW179" s="477"/>
      <c r="EQX179" s="477"/>
      <c r="EQY179" s="477"/>
      <c r="EQZ179" s="477"/>
      <c r="ERA179" s="477"/>
      <c r="ERB179" s="477"/>
      <c r="ERC179" s="477"/>
      <c r="ERD179" s="477"/>
      <c r="ERE179" s="477"/>
      <c r="ERF179" s="477"/>
      <c r="ERG179" s="477"/>
      <c r="ERH179" s="477"/>
      <c r="ERI179" s="477"/>
      <c r="ERJ179" s="477"/>
      <c r="ERK179" s="477"/>
      <c r="ERL179" s="477"/>
      <c r="ERM179" s="477"/>
      <c r="ERN179" s="477"/>
      <c r="ERO179" s="477"/>
      <c r="ERP179" s="477"/>
      <c r="ERQ179" s="477"/>
      <c r="ERR179" s="477"/>
      <c r="ERS179" s="477"/>
      <c r="ERT179" s="477"/>
      <c r="ERU179" s="477"/>
      <c r="ERV179" s="477"/>
      <c r="ERW179" s="477"/>
      <c r="ERX179" s="477"/>
      <c r="ERY179" s="477"/>
      <c r="ERZ179" s="477"/>
      <c r="ESA179" s="477"/>
      <c r="ESB179" s="477"/>
      <c r="ESC179" s="477"/>
      <c r="ESD179" s="477"/>
      <c r="ESE179" s="477"/>
      <c r="ESF179" s="477"/>
      <c r="ESG179" s="477"/>
      <c r="ESH179" s="477"/>
      <c r="ESI179" s="477"/>
      <c r="ESJ179" s="477"/>
      <c r="ESK179" s="477"/>
      <c r="ESL179" s="477"/>
      <c r="ESM179" s="477"/>
      <c r="ESN179" s="477"/>
      <c r="ESO179" s="477"/>
      <c r="ESP179" s="477"/>
      <c r="ESQ179" s="477"/>
      <c r="ESR179" s="477"/>
      <c r="ESS179" s="477"/>
      <c r="EST179" s="477"/>
      <c r="ESU179" s="477"/>
      <c r="ESV179" s="477"/>
      <c r="ESW179" s="477"/>
      <c r="ESX179" s="477"/>
      <c r="ESY179" s="477"/>
      <c r="ESZ179" s="477"/>
      <c r="ETA179" s="477"/>
      <c r="ETB179" s="477"/>
      <c r="ETC179" s="477"/>
      <c r="ETD179" s="477"/>
      <c r="ETE179" s="477"/>
      <c r="ETF179" s="477"/>
      <c r="ETG179" s="477"/>
      <c r="ETH179" s="477"/>
      <c r="ETI179" s="477"/>
      <c r="ETJ179" s="477"/>
      <c r="ETK179" s="477"/>
      <c r="ETL179" s="477"/>
      <c r="ETM179" s="477"/>
      <c r="ETN179" s="477"/>
      <c r="ETO179" s="477"/>
      <c r="ETP179" s="477"/>
      <c r="ETQ179" s="477"/>
      <c r="ETR179" s="477"/>
      <c r="ETS179" s="477"/>
      <c r="ETT179" s="477"/>
      <c r="ETU179" s="477"/>
      <c r="ETV179" s="477"/>
      <c r="ETW179" s="477"/>
      <c r="ETX179" s="477"/>
      <c r="ETY179" s="477"/>
      <c r="ETZ179" s="477"/>
      <c r="EUA179" s="477"/>
      <c r="EUB179" s="477"/>
      <c r="EUC179" s="477"/>
      <c r="EUD179" s="477"/>
      <c r="EUE179" s="477"/>
      <c r="EUF179" s="477"/>
      <c r="EUG179" s="477"/>
      <c r="EUH179" s="477"/>
      <c r="EUI179" s="477"/>
      <c r="EUJ179" s="477"/>
      <c r="EUK179" s="477"/>
      <c r="EUL179" s="477"/>
      <c r="EUM179" s="477"/>
      <c r="EUN179" s="477"/>
      <c r="EUO179" s="477"/>
      <c r="EUP179" s="477"/>
      <c r="EUQ179" s="477"/>
      <c r="EUR179" s="477"/>
      <c r="EUS179" s="477"/>
      <c r="EUT179" s="477"/>
      <c r="EUU179" s="477"/>
      <c r="EUV179" s="477"/>
      <c r="EUW179" s="477"/>
      <c r="EUX179" s="477"/>
      <c r="EUY179" s="477"/>
      <c r="EUZ179" s="477"/>
      <c r="EVA179" s="477"/>
      <c r="EVB179" s="477"/>
      <c r="EVC179" s="477"/>
      <c r="EVD179" s="477"/>
      <c r="EVE179" s="477"/>
      <c r="EVF179" s="477"/>
      <c r="EVG179" s="477"/>
      <c r="EVH179" s="477"/>
      <c r="EVI179" s="477"/>
      <c r="EVJ179" s="477"/>
      <c r="EVK179" s="477"/>
      <c r="EVL179" s="477"/>
      <c r="EVM179" s="477"/>
      <c r="EVN179" s="477"/>
      <c r="EVO179" s="477"/>
      <c r="EVP179" s="477"/>
      <c r="EVQ179" s="477"/>
      <c r="EVR179" s="477"/>
      <c r="EVS179" s="477"/>
      <c r="EVT179" s="477"/>
      <c r="EVU179" s="477"/>
      <c r="EVV179" s="477"/>
      <c r="EVW179" s="477"/>
      <c r="EVX179" s="477"/>
      <c r="EVY179" s="477"/>
      <c r="EVZ179" s="477"/>
      <c r="EWA179" s="477"/>
      <c r="EWB179" s="477"/>
      <c r="EWC179" s="477"/>
      <c r="EWD179" s="477"/>
      <c r="EWE179" s="477"/>
      <c r="EWF179" s="477"/>
      <c r="EWG179" s="477"/>
      <c r="EWH179" s="477"/>
      <c r="EWI179" s="477"/>
      <c r="EWJ179" s="477"/>
      <c r="EWK179" s="477"/>
      <c r="EWL179" s="477"/>
      <c r="EWM179" s="477"/>
      <c r="EWN179" s="477"/>
      <c r="EWO179" s="477"/>
      <c r="EWP179" s="477"/>
      <c r="EWQ179" s="477"/>
      <c r="EWR179" s="477"/>
      <c r="EWS179" s="477"/>
      <c r="EWT179" s="477"/>
      <c r="EWU179" s="477"/>
      <c r="EWV179" s="477"/>
      <c r="EWW179" s="477"/>
      <c r="EWX179" s="477"/>
      <c r="EWY179" s="477"/>
      <c r="EWZ179" s="477"/>
      <c r="EXA179" s="477"/>
      <c r="EXB179" s="477"/>
      <c r="EXC179" s="477"/>
      <c r="EXD179" s="477"/>
      <c r="EXE179" s="477"/>
      <c r="EXF179" s="477"/>
      <c r="EXG179" s="477"/>
      <c r="EXH179" s="477"/>
      <c r="EXI179" s="477"/>
      <c r="EXJ179" s="477"/>
      <c r="EXK179" s="477"/>
      <c r="EXL179" s="477"/>
      <c r="EXM179" s="477"/>
      <c r="EXN179" s="477"/>
      <c r="EXO179" s="477"/>
      <c r="EXP179" s="477"/>
      <c r="EXQ179" s="477"/>
      <c r="EXR179" s="477"/>
      <c r="EXS179" s="477"/>
      <c r="EXT179" s="477"/>
      <c r="EXU179" s="477"/>
      <c r="EXV179" s="477"/>
      <c r="EXW179" s="477"/>
      <c r="EXX179" s="477"/>
      <c r="EXY179" s="477"/>
      <c r="EXZ179" s="477"/>
      <c r="EYA179" s="477"/>
      <c r="EYB179" s="477"/>
      <c r="EYC179" s="477"/>
      <c r="EYD179" s="477"/>
      <c r="EYE179" s="477"/>
      <c r="EYF179" s="477"/>
      <c r="EYG179" s="477"/>
      <c r="EYH179" s="477"/>
      <c r="EYI179" s="477"/>
      <c r="EYJ179" s="477"/>
      <c r="EYK179" s="477"/>
      <c r="EYL179" s="477"/>
      <c r="EYM179" s="477"/>
      <c r="EYN179" s="477"/>
      <c r="EYO179" s="477"/>
      <c r="EYP179" s="477"/>
      <c r="EYQ179" s="477"/>
      <c r="EYR179" s="477"/>
      <c r="EYS179" s="477"/>
      <c r="EYT179" s="477"/>
      <c r="EYU179" s="477"/>
      <c r="EYV179" s="477"/>
      <c r="EYW179" s="477"/>
      <c r="EYX179" s="477"/>
      <c r="EYY179" s="477"/>
      <c r="EYZ179" s="477"/>
      <c r="EZA179" s="477"/>
      <c r="EZB179" s="477"/>
      <c r="EZC179" s="477"/>
      <c r="EZD179" s="477"/>
      <c r="EZE179" s="477"/>
      <c r="EZF179" s="477"/>
      <c r="EZG179" s="477"/>
      <c r="EZH179" s="477"/>
      <c r="EZI179" s="477"/>
      <c r="EZJ179" s="477"/>
      <c r="EZK179" s="477"/>
      <c r="EZL179" s="477"/>
      <c r="EZM179" s="477"/>
      <c r="EZN179" s="477"/>
      <c r="EZO179" s="477"/>
      <c r="EZP179" s="477"/>
      <c r="EZQ179" s="477"/>
      <c r="EZR179" s="477"/>
      <c r="EZS179" s="477"/>
      <c r="EZT179" s="477"/>
      <c r="EZU179" s="477"/>
      <c r="EZV179" s="477"/>
      <c r="EZW179" s="477"/>
      <c r="EZX179" s="477"/>
      <c r="EZY179" s="477"/>
      <c r="EZZ179" s="477"/>
      <c r="FAA179" s="477"/>
      <c r="FAB179" s="477"/>
      <c r="FAC179" s="477"/>
      <c r="FAD179" s="477"/>
      <c r="FAE179" s="477"/>
      <c r="FAF179" s="477"/>
      <c r="FAG179" s="477"/>
      <c r="FAH179" s="477"/>
      <c r="FAI179" s="477"/>
      <c r="FAJ179" s="477"/>
      <c r="FAK179" s="477"/>
      <c r="FAL179" s="477"/>
      <c r="FAM179" s="477"/>
      <c r="FAN179" s="477"/>
      <c r="FAO179" s="477"/>
      <c r="FAP179" s="477"/>
      <c r="FAQ179" s="477"/>
      <c r="FAR179" s="477"/>
      <c r="FAS179" s="477"/>
      <c r="FAT179" s="477"/>
      <c r="FAU179" s="477"/>
      <c r="FAV179" s="477"/>
      <c r="FAW179" s="477"/>
      <c r="FAX179" s="477"/>
      <c r="FAY179" s="477"/>
      <c r="FAZ179" s="477"/>
      <c r="FBA179" s="477"/>
      <c r="FBB179" s="477"/>
      <c r="FBC179" s="477"/>
      <c r="FBD179" s="477"/>
      <c r="FBE179" s="477"/>
      <c r="FBF179" s="477"/>
      <c r="FBG179" s="477"/>
      <c r="FBH179" s="477"/>
      <c r="FBI179" s="477"/>
      <c r="FBJ179" s="477"/>
      <c r="FBK179" s="477"/>
      <c r="FBL179" s="477"/>
      <c r="FBM179" s="477"/>
      <c r="FBN179" s="477"/>
      <c r="FBO179" s="477"/>
      <c r="FBP179" s="477"/>
      <c r="FBQ179" s="477"/>
      <c r="FBR179" s="477"/>
      <c r="FBS179" s="477"/>
      <c r="FBT179" s="477"/>
      <c r="FBU179" s="477"/>
      <c r="FBV179" s="477"/>
      <c r="FBW179" s="477"/>
      <c r="FBX179" s="477"/>
      <c r="FBY179" s="477"/>
      <c r="FBZ179" s="477"/>
      <c r="FCA179" s="477"/>
      <c r="FCB179" s="477"/>
      <c r="FCC179" s="477"/>
      <c r="FCD179" s="477"/>
      <c r="FCE179" s="477"/>
      <c r="FCF179" s="477"/>
      <c r="FCG179" s="477"/>
      <c r="FCH179" s="477"/>
      <c r="FCI179" s="477"/>
      <c r="FCJ179" s="477"/>
      <c r="FCK179" s="477"/>
      <c r="FCL179" s="477"/>
      <c r="FCM179" s="477"/>
      <c r="FCN179" s="477"/>
      <c r="FCO179" s="477"/>
      <c r="FCP179" s="477"/>
      <c r="FCQ179" s="477"/>
      <c r="FCR179" s="477"/>
      <c r="FCS179" s="477"/>
      <c r="FCT179" s="477"/>
      <c r="FCU179" s="477"/>
      <c r="FCV179" s="477"/>
      <c r="FCW179" s="477"/>
      <c r="FCX179" s="477"/>
      <c r="FCY179" s="477"/>
      <c r="FCZ179" s="477"/>
      <c r="FDA179" s="477"/>
      <c r="FDB179" s="477"/>
      <c r="FDC179" s="477"/>
      <c r="FDD179" s="477"/>
      <c r="FDE179" s="477"/>
      <c r="FDF179" s="477"/>
      <c r="FDG179" s="477"/>
      <c r="FDH179" s="477"/>
      <c r="FDI179" s="477"/>
      <c r="FDJ179" s="477"/>
      <c r="FDK179" s="477"/>
      <c r="FDL179" s="477"/>
      <c r="FDM179" s="477"/>
      <c r="FDN179" s="477"/>
      <c r="FDO179" s="477"/>
      <c r="FDP179" s="477"/>
      <c r="FDQ179" s="477"/>
      <c r="FDR179" s="477"/>
      <c r="FDS179" s="477"/>
      <c r="FDT179" s="477"/>
      <c r="FDU179" s="477"/>
      <c r="FDV179" s="477"/>
      <c r="FDW179" s="477"/>
      <c r="FDX179" s="477"/>
      <c r="FDY179" s="477"/>
      <c r="FDZ179" s="477"/>
      <c r="FEA179" s="477"/>
      <c r="FEB179" s="477"/>
      <c r="FEC179" s="477"/>
      <c r="FED179" s="477"/>
      <c r="FEE179" s="477"/>
      <c r="FEF179" s="477"/>
      <c r="FEG179" s="477"/>
      <c r="FEH179" s="477"/>
      <c r="FEI179" s="477"/>
      <c r="FEJ179" s="477"/>
      <c r="FEK179" s="477"/>
      <c r="FEL179" s="477"/>
      <c r="FEM179" s="477"/>
      <c r="FEN179" s="477"/>
      <c r="FEO179" s="477"/>
      <c r="FEP179" s="477"/>
      <c r="FEQ179" s="477"/>
      <c r="FER179" s="477"/>
      <c r="FES179" s="477"/>
      <c r="FET179" s="477"/>
      <c r="FEU179" s="477"/>
      <c r="FEV179" s="477"/>
      <c r="FEW179" s="477"/>
      <c r="FEX179" s="477"/>
      <c r="FEY179" s="477"/>
      <c r="FEZ179" s="477"/>
      <c r="FFA179" s="477"/>
      <c r="FFB179" s="477"/>
      <c r="FFC179" s="477"/>
      <c r="FFD179" s="477"/>
      <c r="FFE179" s="477"/>
      <c r="FFF179" s="477"/>
      <c r="FFG179" s="477"/>
      <c r="FFH179" s="477"/>
      <c r="FFI179" s="477"/>
      <c r="FFJ179" s="477"/>
      <c r="FFK179" s="477"/>
      <c r="FFL179" s="477"/>
      <c r="FFM179" s="477"/>
      <c r="FFN179" s="477"/>
      <c r="FFO179" s="477"/>
      <c r="FFP179" s="477"/>
      <c r="FFQ179" s="477"/>
      <c r="FFR179" s="477"/>
      <c r="FFS179" s="477"/>
      <c r="FFT179" s="477"/>
      <c r="FFU179" s="477"/>
      <c r="FFV179" s="477"/>
      <c r="FFW179" s="477"/>
      <c r="FFX179" s="477"/>
      <c r="FFY179" s="477"/>
      <c r="FFZ179" s="477"/>
      <c r="FGA179" s="477"/>
      <c r="FGB179" s="477"/>
      <c r="FGC179" s="477"/>
      <c r="FGD179" s="477"/>
      <c r="FGE179" s="477"/>
      <c r="FGF179" s="477"/>
      <c r="FGG179" s="477"/>
      <c r="FGH179" s="477"/>
      <c r="FGI179" s="477"/>
      <c r="FGJ179" s="477"/>
      <c r="FGK179" s="477"/>
      <c r="FGL179" s="477"/>
      <c r="FGM179" s="477"/>
      <c r="FGN179" s="477"/>
      <c r="FGO179" s="477"/>
      <c r="FGP179" s="477"/>
      <c r="FGQ179" s="477"/>
      <c r="FGR179" s="477"/>
      <c r="FGS179" s="477"/>
      <c r="FGT179" s="477"/>
      <c r="FGU179" s="477"/>
      <c r="FGV179" s="477"/>
      <c r="FGW179" s="477"/>
      <c r="FGX179" s="477"/>
      <c r="FGY179" s="477"/>
      <c r="FGZ179" s="477"/>
      <c r="FHA179" s="477"/>
      <c r="FHB179" s="477"/>
      <c r="FHC179" s="477"/>
      <c r="FHD179" s="477"/>
      <c r="FHE179" s="477"/>
      <c r="FHF179" s="477"/>
      <c r="FHG179" s="477"/>
      <c r="FHH179" s="477"/>
      <c r="FHI179" s="477"/>
      <c r="FHJ179" s="477"/>
      <c r="FHK179" s="477"/>
      <c r="FHL179" s="477"/>
      <c r="FHM179" s="477"/>
      <c r="FHN179" s="477"/>
      <c r="FHO179" s="477"/>
      <c r="FHP179" s="477"/>
      <c r="FHQ179" s="477"/>
      <c r="FHR179" s="477"/>
      <c r="FHS179" s="477"/>
      <c r="FHT179" s="477"/>
      <c r="FHU179" s="477"/>
      <c r="FHV179" s="477"/>
      <c r="FHW179" s="477"/>
      <c r="FHX179" s="477"/>
      <c r="FHY179" s="477"/>
      <c r="FHZ179" s="477"/>
      <c r="FIA179" s="477"/>
      <c r="FIB179" s="477"/>
      <c r="FIC179" s="477"/>
      <c r="FID179" s="477"/>
      <c r="FIE179" s="477"/>
      <c r="FIF179" s="477"/>
      <c r="FIG179" s="477"/>
      <c r="FIH179" s="477"/>
      <c r="FII179" s="477"/>
      <c r="FIJ179" s="477"/>
      <c r="FIK179" s="477"/>
      <c r="FIL179" s="477"/>
      <c r="FIM179" s="477"/>
      <c r="FIN179" s="477"/>
      <c r="FIO179" s="477"/>
      <c r="FIP179" s="477"/>
      <c r="FIQ179" s="477"/>
      <c r="FIR179" s="477"/>
      <c r="FIS179" s="477"/>
      <c r="FIT179" s="477"/>
      <c r="FIU179" s="477"/>
      <c r="FIV179" s="477"/>
      <c r="FIW179" s="477"/>
      <c r="FIX179" s="477"/>
      <c r="FIY179" s="477"/>
      <c r="FIZ179" s="477"/>
      <c r="FJA179" s="477"/>
      <c r="FJB179" s="477"/>
      <c r="FJC179" s="477"/>
      <c r="FJD179" s="477"/>
      <c r="FJE179" s="477"/>
      <c r="FJF179" s="477"/>
      <c r="FJG179" s="477"/>
      <c r="FJH179" s="477"/>
      <c r="FJI179" s="477"/>
      <c r="FJJ179" s="477"/>
      <c r="FJK179" s="477"/>
      <c r="FJL179" s="477"/>
      <c r="FJM179" s="477"/>
      <c r="FJN179" s="477"/>
      <c r="FJO179" s="477"/>
      <c r="FJP179" s="477"/>
      <c r="FJQ179" s="477"/>
      <c r="FJR179" s="477"/>
      <c r="FJS179" s="477"/>
      <c r="FJT179" s="477"/>
      <c r="FJU179" s="477"/>
      <c r="FJV179" s="477"/>
      <c r="FJW179" s="477"/>
      <c r="FJX179" s="477"/>
      <c r="FJY179" s="477"/>
      <c r="FJZ179" s="477"/>
      <c r="FKA179" s="477"/>
      <c r="FKB179" s="477"/>
      <c r="FKC179" s="477"/>
      <c r="FKD179" s="477"/>
      <c r="FKE179" s="477"/>
      <c r="FKF179" s="477"/>
      <c r="FKG179" s="477"/>
      <c r="FKH179" s="477"/>
      <c r="FKI179" s="477"/>
      <c r="FKJ179" s="477"/>
      <c r="FKK179" s="477"/>
      <c r="FKL179" s="477"/>
      <c r="FKM179" s="477"/>
      <c r="FKN179" s="477"/>
      <c r="FKO179" s="477"/>
      <c r="FKP179" s="477"/>
      <c r="FKQ179" s="477"/>
      <c r="FKR179" s="477"/>
      <c r="FKS179" s="477"/>
      <c r="FKT179" s="477"/>
      <c r="FKU179" s="477"/>
      <c r="FKV179" s="477"/>
      <c r="FKW179" s="477"/>
      <c r="FKX179" s="477"/>
      <c r="FKY179" s="477"/>
      <c r="FKZ179" s="477"/>
      <c r="FLA179" s="477"/>
      <c r="FLB179" s="477"/>
      <c r="FLC179" s="477"/>
      <c r="FLD179" s="477"/>
      <c r="FLE179" s="477"/>
      <c r="FLF179" s="477"/>
      <c r="FLG179" s="477"/>
      <c r="FLH179" s="477"/>
      <c r="FLI179" s="477"/>
      <c r="FLJ179" s="477"/>
      <c r="FLK179" s="477"/>
      <c r="FLL179" s="477"/>
      <c r="FLM179" s="477"/>
      <c r="FLN179" s="477"/>
      <c r="FLO179" s="477"/>
      <c r="FLP179" s="477"/>
      <c r="FLQ179" s="477"/>
      <c r="FLR179" s="477"/>
      <c r="FLS179" s="477"/>
      <c r="FLT179" s="477"/>
      <c r="FLU179" s="477"/>
      <c r="FLV179" s="477"/>
      <c r="FLW179" s="477"/>
      <c r="FLX179" s="477"/>
      <c r="FLY179" s="477"/>
      <c r="FLZ179" s="477"/>
      <c r="FMA179" s="477"/>
      <c r="FMB179" s="477"/>
      <c r="FMC179" s="477"/>
      <c r="FMD179" s="477"/>
      <c r="FME179" s="477"/>
      <c r="FMF179" s="477"/>
      <c r="FMG179" s="477"/>
      <c r="FMH179" s="477"/>
      <c r="FMI179" s="477"/>
      <c r="FMJ179" s="477"/>
      <c r="FMK179" s="477"/>
      <c r="FML179" s="477"/>
      <c r="FMM179" s="477"/>
      <c r="FMN179" s="477"/>
      <c r="FMO179" s="477"/>
      <c r="FMP179" s="477"/>
      <c r="FMQ179" s="477"/>
      <c r="FMR179" s="477"/>
      <c r="FMS179" s="477"/>
      <c r="FMT179" s="477"/>
      <c r="FMU179" s="477"/>
      <c r="FMV179" s="477"/>
      <c r="FMW179" s="477"/>
      <c r="FMX179" s="477"/>
      <c r="FMY179" s="477"/>
      <c r="FMZ179" s="477"/>
      <c r="FNA179" s="477"/>
      <c r="FNB179" s="477"/>
      <c r="FNC179" s="477"/>
      <c r="FND179" s="477"/>
      <c r="FNE179" s="477"/>
      <c r="FNF179" s="477"/>
      <c r="FNG179" s="477"/>
      <c r="FNH179" s="477"/>
      <c r="FNI179" s="477"/>
      <c r="FNJ179" s="477"/>
      <c r="FNK179" s="477"/>
      <c r="FNL179" s="477"/>
      <c r="FNM179" s="477"/>
      <c r="FNN179" s="477"/>
      <c r="FNO179" s="477"/>
      <c r="FNP179" s="477"/>
      <c r="FNQ179" s="477"/>
      <c r="FNR179" s="477"/>
      <c r="FNS179" s="477"/>
      <c r="FNT179" s="477"/>
      <c r="FNU179" s="477"/>
      <c r="FNV179" s="477"/>
      <c r="FNW179" s="477"/>
      <c r="FNX179" s="477"/>
      <c r="FNY179" s="477"/>
      <c r="FNZ179" s="477"/>
      <c r="FOA179" s="477"/>
      <c r="FOB179" s="477"/>
      <c r="FOC179" s="477"/>
      <c r="FOD179" s="477"/>
      <c r="FOE179" s="477"/>
      <c r="FOF179" s="477"/>
      <c r="FOG179" s="477"/>
      <c r="FOH179" s="477"/>
      <c r="FOI179" s="477"/>
      <c r="FOJ179" s="477"/>
      <c r="FOK179" s="477"/>
      <c r="FOL179" s="477"/>
      <c r="FOM179" s="477"/>
      <c r="FON179" s="477"/>
      <c r="FOO179" s="477"/>
      <c r="FOP179" s="477"/>
      <c r="FOQ179" s="477"/>
      <c r="FOR179" s="477"/>
      <c r="FOS179" s="477"/>
      <c r="FOT179" s="477"/>
      <c r="FOU179" s="477"/>
      <c r="FOV179" s="477"/>
      <c r="FOW179" s="477"/>
      <c r="FOX179" s="477"/>
      <c r="FOY179" s="477"/>
      <c r="FOZ179" s="477"/>
      <c r="FPA179" s="477"/>
      <c r="FPB179" s="477"/>
      <c r="FPC179" s="477"/>
      <c r="FPD179" s="477"/>
      <c r="FPE179" s="477"/>
      <c r="FPF179" s="477"/>
      <c r="FPG179" s="477"/>
      <c r="FPH179" s="477"/>
      <c r="FPI179" s="477"/>
      <c r="FPJ179" s="477"/>
      <c r="FPK179" s="477"/>
      <c r="FPL179" s="477"/>
      <c r="FPM179" s="477"/>
      <c r="FPN179" s="477"/>
      <c r="FPO179" s="477"/>
      <c r="FPP179" s="477"/>
      <c r="FPQ179" s="477"/>
      <c r="FPR179" s="477"/>
      <c r="FPS179" s="477"/>
      <c r="FPT179" s="477"/>
      <c r="FPU179" s="477"/>
      <c r="FPV179" s="477"/>
      <c r="FPW179" s="477"/>
      <c r="FPX179" s="477"/>
      <c r="FPY179" s="477"/>
      <c r="FPZ179" s="477"/>
      <c r="FQA179" s="477"/>
      <c r="FQB179" s="477"/>
      <c r="FQC179" s="477"/>
      <c r="FQD179" s="477"/>
      <c r="FQE179" s="477"/>
      <c r="FQF179" s="477"/>
      <c r="FQG179" s="477"/>
      <c r="FQH179" s="477"/>
      <c r="FQI179" s="477"/>
      <c r="FQJ179" s="477"/>
      <c r="FQK179" s="477"/>
      <c r="FQL179" s="477"/>
      <c r="FQM179" s="477"/>
      <c r="FQN179" s="477"/>
      <c r="FQO179" s="477"/>
      <c r="FQP179" s="477"/>
      <c r="FQQ179" s="477"/>
      <c r="FQR179" s="477"/>
      <c r="FQS179" s="477"/>
      <c r="FQT179" s="477"/>
      <c r="FQU179" s="477"/>
      <c r="FQV179" s="477"/>
      <c r="FQW179" s="477"/>
      <c r="FQX179" s="477"/>
      <c r="FQY179" s="477"/>
      <c r="FQZ179" s="477"/>
      <c r="FRA179" s="477"/>
      <c r="FRB179" s="477"/>
      <c r="FRC179" s="477"/>
      <c r="FRD179" s="477"/>
      <c r="FRE179" s="477"/>
      <c r="FRF179" s="477"/>
      <c r="FRG179" s="477"/>
      <c r="FRH179" s="477"/>
      <c r="FRI179" s="477"/>
      <c r="FRJ179" s="477"/>
      <c r="FRK179" s="477"/>
      <c r="FRL179" s="477"/>
      <c r="FRM179" s="477"/>
      <c r="FRN179" s="477"/>
      <c r="FRO179" s="477"/>
      <c r="FRP179" s="477"/>
      <c r="FRQ179" s="477"/>
      <c r="FRR179" s="477"/>
      <c r="FRS179" s="477"/>
      <c r="FRT179" s="477"/>
      <c r="FRU179" s="477"/>
      <c r="FRV179" s="477"/>
      <c r="FRW179" s="477"/>
      <c r="FRX179" s="477"/>
      <c r="FRY179" s="477"/>
      <c r="FRZ179" s="477"/>
      <c r="FSA179" s="477"/>
      <c r="FSB179" s="477"/>
      <c r="FSC179" s="477"/>
      <c r="FSD179" s="477"/>
      <c r="FSE179" s="477"/>
      <c r="FSF179" s="477"/>
      <c r="FSG179" s="477"/>
      <c r="FSH179" s="477"/>
      <c r="FSI179" s="477"/>
      <c r="FSJ179" s="477"/>
      <c r="FSK179" s="477"/>
      <c r="FSL179" s="477"/>
      <c r="FSM179" s="477"/>
      <c r="FSN179" s="477"/>
      <c r="FSO179" s="477"/>
      <c r="FSP179" s="477"/>
      <c r="FSQ179" s="477"/>
      <c r="FSR179" s="477"/>
      <c r="FSS179" s="477"/>
      <c r="FST179" s="477"/>
      <c r="FSU179" s="477"/>
      <c r="FSV179" s="477"/>
      <c r="FSW179" s="477"/>
      <c r="FSX179" s="477"/>
      <c r="FSY179" s="477"/>
      <c r="FSZ179" s="477"/>
      <c r="FTA179" s="477"/>
      <c r="FTB179" s="477"/>
      <c r="FTC179" s="477"/>
      <c r="FTD179" s="477"/>
      <c r="FTE179" s="477"/>
      <c r="FTF179" s="477"/>
      <c r="FTG179" s="477"/>
      <c r="FTH179" s="477"/>
      <c r="FTI179" s="477"/>
      <c r="FTJ179" s="477"/>
      <c r="FTK179" s="477"/>
      <c r="FTL179" s="477"/>
      <c r="FTM179" s="477"/>
      <c r="FTN179" s="477"/>
      <c r="FTO179" s="477"/>
      <c r="FTP179" s="477"/>
      <c r="FTQ179" s="477"/>
      <c r="FTR179" s="477"/>
      <c r="FTS179" s="477"/>
      <c r="FTT179" s="477"/>
      <c r="FTU179" s="477"/>
      <c r="FTV179" s="477"/>
      <c r="FTW179" s="477"/>
      <c r="FTX179" s="477"/>
      <c r="FTY179" s="477"/>
      <c r="FTZ179" s="477"/>
      <c r="FUA179" s="477"/>
      <c r="FUB179" s="477"/>
      <c r="FUC179" s="477"/>
      <c r="FUD179" s="477"/>
      <c r="FUE179" s="477"/>
      <c r="FUF179" s="477"/>
      <c r="FUG179" s="477"/>
      <c r="FUH179" s="477"/>
      <c r="FUI179" s="477"/>
      <c r="FUJ179" s="477"/>
      <c r="FUK179" s="477"/>
      <c r="FUL179" s="477"/>
      <c r="FUM179" s="477"/>
      <c r="FUN179" s="477"/>
      <c r="FUO179" s="477"/>
      <c r="FUP179" s="477"/>
      <c r="FUQ179" s="477"/>
      <c r="FUR179" s="477"/>
      <c r="FUS179" s="477"/>
      <c r="FUT179" s="477"/>
      <c r="FUU179" s="477"/>
      <c r="FUV179" s="477"/>
      <c r="FUW179" s="477"/>
      <c r="FUX179" s="477"/>
      <c r="FUY179" s="477"/>
      <c r="FUZ179" s="477"/>
      <c r="FVA179" s="477"/>
      <c r="FVB179" s="477"/>
      <c r="FVC179" s="477"/>
      <c r="FVD179" s="477"/>
      <c r="FVE179" s="477"/>
      <c r="FVF179" s="477"/>
      <c r="FVG179" s="477"/>
      <c r="FVH179" s="477"/>
      <c r="FVI179" s="477"/>
      <c r="FVJ179" s="477"/>
      <c r="FVK179" s="477"/>
      <c r="FVL179" s="477"/>
      <c r="FVM179" s="477"/>
      <c r="FVN179" s="477"/>
      <c r="FVO179" s="477"/>
      <c r="FVP179" s="477"/>
      <c r="FVQ179" s="477"/>
      <c r="FVR179" s="477"/>
      <c r="FVS179" s="477"/>
      <c r="FVT179" s="477"/>
      <c r="FVU179" s="477"/>
      <c r="FVV179" s="477"/>
      <c r="FVW179" s="477"/>
      <c r="FVX179" s="477"/>
      <c r="FVY179" s="477"/>
      <c r="FVZ179" s="477"/>
      <c r="FWA179" s="477"/>
      <c r="FWB179" s="477"/>
      <c r="FWC179" s="477"/>
      <c r="FWD179" s="477"/>
      <c r="FWE179" s="477"/>
      <c r="FWF179" s="477"/>
      <c r="FWG179" s="477"/>
      <c r="FWH179" s="477"/>
      <c r="FWI179" s="477"/>
      <c r="FWJ179" s="477"/>
      <c r="FWK179" s="477"/>
      <c r="FWL179" s="477"/>
      <c r="FWM179" s="477"/>
      <c r="FWN179" s="477"/>
      <c r="FWO179" s="477"/>
      <c r="FWP179" s="477"/>
      <c r="FWQ179" s="477"/>
      <c r="FWR179" s="477"/>
      <c r="FWS179" s="477"/>
      <c r="FWT179" s="477"/>
      <c r="FWU179" s="477"/>
      <c r="FWV179" s="477"/>
      <c r="FWW179" s="477"/>
      <c r="FWX179" s="477"/>
      <c r="FWY179" s="477"/>
      <c r="FWZ179" s="477"/>
      <c r="FXA179" s="477"/>
      <c r="FXB179" s="477"/>
      <c r="FXC179" s="477"/>
      <c r="FXD179" s="477"/>
      <c r="FXE179" s="477"/>
      <c r="FXF179" s="477"/>
      <c r="FXG179" s="477"/>
      <c r="FXH179" s="477"/>
      <c r="FXI179" s="477"/>
      <c r="FXJ179" s="477"/>
      <c r="FXK179" s="477"/>
      <c r="FXL179" s="477"/>
      <c r="FXM179" s="477"/>
      <c r="FXN179" s="477"/>
      <c r="FXO179" s="477"/>
      <c r="FXP179" s="477"/>
      <c r="FXQ179" s="477"/>
      <c r="FXR179" s="477"/>
      <c r="FXS179" s="477"/>
      <c r="FXT179" s="477"/>
      <c r="FXU179" s="477"/>
      <c r="FXV179" s="477"/>
      <c r="FXW179" s="477"/>
      <c r="FXX179" s="477"/>
      <c r="FXY179" s="477"/>
      <c r="FXZ179" s="477"/>
      <c r="FYA179" s="477"/>
      <c r="FYB179" s="477"/>
      <c r="FYC179" s="477"/>
      <c r="FYD179" s="477"/>
      <c r="FYE179" s="477"/>
      <c r="FYF179" s="477"/>
      <c r="FYG179" s="477"/>
      <c r="FYH179" s="477"/>
      <c r="FYI179" s="477"/>
      <c r="FYJ179" s="477"/>
      <c r="FYK179" s="477"/>
      <c r="FYL179" s="477"/>
      <c r="FYM179" s="477"/>
      <c r="FYN179" s="477"/>
      <c r="FYO179" s="477"/>
      <c r="FYP179" s="477"/>
      <c r="FYQ179" s="477"/>
      <c r="FYR179" s="477"/>
      <c r="FYS179" s="477"/>
      <c r="FYT179" s="477"/>
      <c r="FYU179" s="477"/>
      <c r="FYV179" s="477"/>
      <c r="FYW179" s="477"/>
      <c r="FYX179" s="477"/>
      <c r="FYY179" s="477"/>
      <c r="FYZ179" s="477"/>
      <c r="FZA179" s="477"/>
      <c r="FZB179" s="477"/>
      <c r="FZC179" s="477"/>
      <c r="FZD179" s="477"/>
      <c r="FZE179" s="477"/>
      <c r="FZF179" s="477"/>
      <c r="FZG179" s="477"/>
      <c r="FZH179" s="477"/>
      <c r="FZI179" s="477"/>
      <c r="FZJ179" s="477"/>
      <c r="FZK179" s="477"/>
      <c r="FZL179" s="477"/>
      <c r="FZM179" s="477"/>
      <c r="FZN179" s="477"/>
      <c r="FZO179" s="477"/>
      <c r="FZP179" s="477"/>
      <c r="FZQ179" s="477"/>
      <c r="FZR179" s="477"/>
      <c r="FZS179" s="477"/>
      <c r="FZT179" s="477"/>
      <c r="FZU179" s="477"/>
      <c r="FZV179" s="477"/>
      <c r="FZW179" s="477"/>
      <c r="FZX179" s="477"/>
      <c r="FZY179" s="477"/>
      <c r="FZZ179" s="477"/>
      <c r="GAA179" s="477"/>
      <c r="GAB179" s="477"/>
      <c r="GAC179" s="477"/>
      <c r="GAD179" s="477"/>
      <c r="GAE179" s="477"/>
      <c r="GAF179" s="477"/>
      <c r="GAG179" s="477"/>
      <c r="GAH179" s="477"/>
      <c r="GAI179" s="477"/>
      <c r="GAJ179" s="477"/>
      <c r="GAK179" s="477"/>
      <c r="GAL179" s="477"/>
      <c r="GAM179" s="477"/>
      <c r="GAN179" s="477"/>
      <c r="GAO179" s="477"/>
      <c r="GAP179" s="477"/>
      <c r="GAQ179" s="477"/>
      <c r="GAR179" s="477"/>
      <c r="GAS179" s="477"/>
      <c r="GAT179" s="477"/>
      <c r="GAU179" s="477"/>
      <c r="GAV179" s="477"/>
      <c r="GAW179" s="477"/>
      <c r="GAX179" s="477"/>
      <c r="GAY179" s="477"/>
      <c r="GAZ179" s="477"/>
      <c r="GBA179" s="477"/>
      <c r="GBB179" s="477"/>
      <c r="GBC179" s="477"/>
      <c r="GBD179" s="477"/>
      <c r="GBE179" s="477"/>
      <c r="GBF179" s="477"/>
      <c r="GBG179" s="477"/>
      <c r="GBH179" s="477"/>
      <c r="GBI179" s="477"/>
      <c r="GBJ179" s="477"/>
      <c r="GBK179" s="477"/>
      <c r="GBL179" s="477"/>
      <c r="GBM179" s="477"/>
      <c r="GBN179" s="477"/>
      <c r="GBO179" s="477"/>
      <c r="GBP179" s="477"/>
      <c r="GBQ179" s="477"/>
      <c r="GBR179" s="477"/>
      <c r="GBS179" s="477"/>
      <c r="GBT179" s="477"/>
      <c r="GBU179" s="477"/>
      <c r="GBV179" s="477"/>
      <c r="GBW179" s="477"/>
      <c r="GBX179" s="477"/>
      <c r="GBY179" s="477"/>
      <c r="GBZ179" s="477"/>
      <c r="GCA179" s="477"/>
      <c r="GCB179" s="477"/>
      <c r="GCC179" s="477"/>
      <c r="GCD179" s="477"/>
      <c r="GCE179" s="477"/>
      <c r="GCF179" s="477"/>
      <c r="GCG179" s="477"/>
      <c r="GCH179" s="477"/>
      <c r="GCI179" s="477"/>
      <c r="GCJ179" s="477"/>
      <c r="GCK179" s="477"/>
      <c r="GCL179" s="477"/>
      <c r="GCM179" s="477"/>
      <c r="GCN179" s="477"/>
      <c r="GCO179" s="477"/>
      <c r="GCP179" s="477"/>
      <c r="GCQ179" s="477"/>
      <c r="GCR179" s="477"/>
      <c r="GCS179" s="477"/>
      <c r="GCT179" s="477"/>
      <c r="GCU179" s="477"/>
      <c r="GCV179" s="477"/>
      <c r="GCW179" s="477"/>
      <c r="GCX179" s="477"/>
      <c r="GCY179" s="477"/>
      <c r="GCZ179" s="477"/>
      <c r="GDA179" s="477"/>
      <c r="GDB179" s="477"/>
      <c r="GDC179" s="477"/>
      <c r="GDD179" s="477"/>
      <c r="GDE179" s="477"/>
      <c r="GDF179" s="477"/>
      <c r="GDG179" s="477"/>
      <c r="GDH179" s="477"/>
      <c r="GDI179" s="477"/>
      <c r="GDJ179" s="477"/>
      <c r="GDK179" s="477"/>
      <c r="GDL179" s="477"/>
      <c r="GDM179" s="477"/>
      <c r="GDN179" s="477"/>
      <c r="GDO179" s="477"/>
      <c r="GDP179" s="477"/>
      <c r="GDQ179" s="477"/>
      <c r="GDR179" s="477"/>
      <c r="GDS179" s="477"/>
      <c r="GDT179" s="477"/>
      <c r="GDU179" s="477"/>
      <c r="GDV179" s="477"/>
      <c r="GDW179" s="477"/>
      <c r="GDX179" s="477"/>
      <c r="GDY179" s="477"/>
      <c r="GDZ179" s="477"/>
      <c r="GEA179" s="477"/>
      <c r="GEB179" s="477"/>
      <c r="GEC179" s="477"/>
      <c r="GED179" s="477"/>
      <c r="GEE179" s="477"/>
      <c r="GEF179" s="477"/>
      <c r="GEG179" s="477"/>
      <c r="GEH179" s="477"/>
      <c r="GEI179" s="477"/>
      <c r="GEJ179" s="477"/>
      <c r="GEK179" s="477"/>
      <c r="GEL179" s="477"/>
      <c r="GEM179" s="477"/>
      <c r="GEN179" s="477"/>
      <c r="GEO179" s="477"/>
      <c r="GEP179" s="477"/>
      <c r="GEQ179" s="477"/>
      <c r="GER179" s="477"/>
      <c r="GES179" s="477"/>
      <c r="GET179" s="477"/>
      <c r="GEU179" s="477"/>
      <c r="GEV179" s="477"/>
      <c r="GEW179" s="477"/>
      <c r="GEX179" s="477"/>
      <c r="GEY179" s="477"/>
      <c r="GEZ179" s="477"/>
      <c r="GFA179" s="477"/>
      <c r="GFB179" s="477"/>
      <c r="GFC179" s="477"/>
      <c r="GFD179" s="477"/>
      <c r="GFE179" s="477"/>
      <c r="GFF179" s="477"/>
      <c r="GFG179" s="477"/>
      <c r="GFH179" s="477"/>
      <c r="GFI179" s="477"/>
      <c r="GFJ179" s="477"/>
      <c r="GFK179" s="477"/>
      <c r="GFL179" s="477"/>
      <c r="GFM179" s="477"/>
      <c r="GFN179" s="477"/>
      <c r="GFO179" s="477"/>
      <c r="GFP179" s="477"/>
      <c r="GFQ179" s="477"/>
      <c r="GFR179" s="477"/>
      <c r="GFS179" s="477"/>
      <c r="GFT179" s="477"/>
      <c r="GFU179" s="477"/>
      <c r="GFV179" s="477"/>
      <c r="GFW179" s="477"/>
      <c r="GFX179" s="477"/>
      <c r="GFY179" s="477"/>
      <c r="GFZ179" s="477"/>
      <c r="GGA179" s="477"/>
      <c r="GGB179" s="477"/>
      <c r="GGC179" s="477"/>
      <c r="GGD179" s="477"/>
      <c r="GGE179" s="477"/>
      <c r="GGF179" s="477"/>
      <c r="GGG179" s="477"/>
      <c r="GGH179" s="477"/>
      <c r="GGI179" s="477"/>
      <c r="GGJ179" s="477"/>
      <c r="GGK179" s="477"/>
      <c r="GGL179" s="477"/>
      <c r="GGM179" s="477"/>
      <c r="GGN179" s="477"/>
      <c r="GGO179" s="477"/>
      <c r="GGP179" s="477"/>
      <c r="GGQ179" s="477"/>
      <c r="GGR179" s="477"/>
      <c r="GGS179" s="477"/>
      <c r="GGT179" s="477"/>
      <c r="GGU179" s="477"/>
      <c r="GGV179" s="477"/>
      <c r="GGW179" s="477"/>
      <c r="GGX179" s="477"/>
      <c r="GGY179" s="477"/>
      <c r="GGZ179" s="477"/>
      <c r="GHA179" s="477"/>
      <c r="GHB179" s="477"/>
      <c r="GHC179" s="477"/>
      <c r="GHD179" s="477"/>
      <c r="GHE179" s="477"/>
      <c r="GHF179" s="477"/>
      <c r="GHG179" s="477"/>
      <c r="GHH179" s="477"/>
      <c r="GHI179" s="477"/>
      <c r="GHJ179" s="477"/>
      <c r="GHK179" s="477"/>
      <c r="GHL179" s="477"/>
      <c r="GHM179" s="477"/>
      <c r="GHN179" s="477"/>
      <c r="GHO179" s="477"/>
      <c r="GHP179" s="477"/>
      <c r="GHQ179" s="477"/>
      <c r="GHR179" s="477"/>
      <c r="GHS179" s="477"/>
      <c r="GHT179" s="477"/>
      <c r="GHU179" s="477"/>
      <c r="GHV179" s="477"/>
      <c r="GHW179" s="477"/>
      <c r="GHX179" s="477"/>
      <c r="GHY179" s="477"/>
      <c r="GHZ179" s="477"/>
      <c r="GIA179" s="477"/>
      <c r="GIB179" s="477"/>
      <c r="GIC179" s="477"/>
      <c r="GID179" s="477"/>
      <c r="GIE179" s="477"/>
      <c r="GIF179" s="477"/>
      <c r="GIG179" s="477"/>
      <c r="GIH179" s="477"/>
      <c r="GII179" s="477"/>
      <c r="GIJ179" s="477"/>
      <c r="GIK179" s="477"/>
      <c r="GIL179" s="477"/>
      <c r="GIM179" s="477"/>
      <c r="GIN179" s="477"/>
      <c r="GIO179" s="477"/>
      <c r="GIP179" s="477"/>
      <c r="GIQ179" s="477"/>
      <c r="GIR179" s="477"/>
      <c r="GIS179" s="477"/>
      <c r="GIT179" s="477"/>
      <c r="GIU179" s="477"/>
      <c r="GIV179" s="477"/>
      <c r="GIW179" s="477"/>
      <c r="GIX179" s="477"/>
      <c r="GIY179" s="477"/>
      <c r="GIZ179" s="477"/>
      <c r="GJA179" s="477"/>
      <c r="GJB179" s="477"/>
      <c r="GJC179" s="477"/>
      <c r="GJD179" s="477"/>
      <c r="GJE179" s="477"/>
      <c r="GJF179" s="477"/>
      <c r="GJG179" s="477"/>
      <c r="GJH179" s="477"/>
      <c r="GJI179" s="477"/>
      <c r="GJJ179" s="477"/>
      <c r="GJK179" s="477"/>
      <c r="GJL179" s="477"/>
      <c r="GJM179" s="477"/>
      <c r="GJN179" s="477"/>
      <c r="GJO179" s="477"/>
      <c r="GJP179" s="477"/>
      <c r="GJQ179" s="477"/>
      <c r="GJR179" s="477"/>
      <c r="GJS179" s="477"/>
      <c r="GJT179" s="477"/>
      <c r="GJU179" s="477"/>
      <c r="GJV179" s="477"/>
      <c r="GJW179" s="477"/>
      <c r="GJX179" s="477"/>
      <c r="GJY179" s="477"/>
      <c r="GJZ179" s="477"/>
      <c r="GKA179" s="477"/>
      <c r="GKB179" s="477"/>
      <c r="GKC179" s="477"/>
      <c r="GKD179" s="477"/>
      <c r="GKE179" s="477"/>
      <c r="GKF179" s="477"/>
      <c r="GKG179" s="477"/>
      <c r="GKH179" s="477"/>
      <c r="GKI179" s="477"/>
      <c r="GKJ179" s="477"/>
      <c r="GKK179" s="477"/>
      <c r="GKL179" s="477"/>
      <c r="GKM179" s="477"/>
      <c r="GKN179" s="477"/>
      <c r="GKO179" s="477"/>
      <c r="GKP179" s="477"/>
      <c r="GKQ179" s="477"/>
      <c r="GKR179" s="477"/>
      <c r="GKS179" s="477"/>
      <c r="GKT179" s="477"/>
      <c r="GKU179" s="477"/>
      <c r="GKV179" s="477"/>
      <c r="GKW179" s="477"/>
      <c r="GKX179" s="477"/>
      <c r="GKY179" s="477"/>
      <c r="GKZ179" s="477"/>
      <c r="GLA179" s="477"/>
      <c r="GLB179" s="477"/>
      <c r="GLC179" s="477"/>
      <c r="GLD179" s="477"/>
      <c r="GLE179" s="477"/>
      <c r="GLF179" s="477"/>
      <c r="GLG179" s="477"/>
      <c r="GLH179" s="477"/>
      <c r="GLI179" s="477"/>
      <c r="GLJ179" s="477"/>
      <c r="GLK179" s="477"/>
      <c r="GLL179" s="477"/>
      <c r="GLM179" s="477"/>
      <c r="GLN179" s="477"/>
      <c r="GLO179" s="477"/>
      <c r="GLP179" s="477"/>
      <c r="GLQ179" s="477"/>
      <c r="GLR179" s="477"/>
      <c r="GLS179" s="477"/>
      <c r="GLT179" s="477"/>
      <c r="GLU179" s="477"/>
      <c r="GLV179" s="477"/>
      <c r="GLW179" s="477"/>
      <c r="GLX179" s="477"/>
      <c r="GLY179" s="477"/>
      <c r="GLZ179" s="477"/>
      <c r="GMA179" s="477"/>
      <c r="GMB179" s="477"/>
      <c r="GMC179" s="477"/>
      <c r="GMD179" s="477"/>
      <c r="GME179" s="477"/>
      <c r="GMF179" s="477"/>
      <c r="GMG179" s="477"/>
      <c r="GMH179" s="477"/>
      <c r="GMI179" s="477"/>
      <c r="GMJ179" s="477"/>
      <c r="GMK179" s="477"/>
      <c r="GML179" s="477"/>
      <c r="GMM179" s="477"/>
      <c r="GMN179" s="477"/>
      <c r="GMO179" s="477"/>
      <c r="GMP179" s="477"/>
      <c r="GMQ179" s="477"/>
      <c r="GMR179" s="477"/>
      <c r="GMS179" s="477"/>
      <c r="GMT179" s="477"/>
      <c r="GMU179" s="477"/>
      <c r="GMV179" s="477"/>
      <c r="GMW179" s="477"/>
      <c r="GMX179" s="477"/>
      <c r="GMY179" s="477"/>
      <c r="GMZ179" s="477"/>
      <c r="GNA179" s="477"/>
      <c r="GNB179" s="477"/>
      <c r="GNC179" s="477"/>
      <c r="GND179" s="477"/>
      <c r="GNE179" s="477"/>
      <c r="GNF179" s="477"/>
      <c r="GNG179" s="477"/>
      <c r="GNH179" s="477"/>
      <c r="GNI179" s="477"/>
      <c r="GNJ179" s="477"/>
      <c r="GNK179" s="477"/>
      <c r="GNL179" s="477"/>
      <c r="GNM179" s="477"/>
      <c r="GNN179" s="477"/>
      <c r="GNO179" s="477"/>
      <c r="GNP179" s="477"/>
      <c r="GNQ179" s="477"/>
      <c r="GNR179" s="477"/>
      <c r="GNS179" s="477"/>
      <c r="GNT179" s="477"/>
      <c r="GNU179" s="477"/>
      <c r="GNV179" s="477"/>
      <c r="GNW179" s="477"/>
      <c r="GNX179" s="477"/>
      <c r="GNY179" s="477"/>
      <c r="GNZ179" s="477"/>
      <c r="GOA179" s="477"/>
      <c r="GOB179" s="477"/>
      <c r="GOC179" s="477"/>
      <c r="GOD179" s="477"/>
      <c r="GOE179" s="477"/>
      <c r="GOF179" s="477"/>
      <c r="GOG179" s="477"/>
      <c r="GOH179" s="477"/>
      <c r="GOI179" s="477"/>
      <c r="GOJ179" s="477"/>
      <c r="GOK179" s="477"/>
      <c r="GOL179" s="477"/>
      <c r="GOM179" s="477"/>
      <c r="GON179" s="477"/>
      <c r="GOO179" s="477"/>
      <c r="GOP179" s="477"/>
      <c r="GOQ179" s="477"/>
      <c r="GOR179" s="477"/>
      <c r="GOS179" s="477"/>
      <c r="GOT179" s="477"/>
      <c r="GOU179" s="477"/>
      <c r="GOV179" s="477"/>
      <c r="GOW179" s="477"/>
      <c r="GOX179" s="477"/>
      <c r="GOY179" s="477"/>
      <c r="GOZ179" s="477"/>
      <c r="GPA179" s="477"/>
      <c r="GPB179" s="477"/>
      <c r="GPC179" s="477"/>
      <c r="GPD179" s="477"/>
      <c r="GPE179" s="477"/>
      <c r="GPF179" s="477"/>
      <c r="GPG179" s="477"/>
      <c r="GPH179" s="477"/>
      <c r="GPI179" s="477"/>
      <c r="GPJ179" s="477"/>
      <c r="GPK179" s="477"/>
      <c r="GPL179" s="477"/>
      <c r="GPM179" s="477"/>
      <c r="GPN179" s="477"/>
      <c r="GPO179" s="477"/>
      <c r="GPP179" s="477"/>
      <c r="GPQ179" s="477"/>
      <c r="GPR179" s="477"/>
      <c r="GPS179" s="477"/>
      <c r="GPT179" s="477"/>
      <c r="GPU179" s="477"/>
      <c r="GPV179" s="477"/>
      <c r="GPW179" s="477"/>
      <c r="GPX179" s="477"/>
      <c r="GPY179" s="477"/>
      <c r="GPZ179" s="477"/>
      <c r="GQA179" s="477"/>
      <c r="GQB179" s="477"/>
      <c r="GQC179" s="477"/>
      <c r="GQD179" s="477"/>
      <c r="GQE179" s="477"/>
      <c r="GQF179" s="477"/>
      <c r="GQG179" s="477"/>
      <c r="GQH179" s="477"/>
      <c r="GQI179" s="477"/>
      <c r="GQJ179" s="477"/>
      <c r="GQK179" s="477"/>
      <c r="GQL179" s="477"/>
      <c r="GQM179" s="477"/>
      <c r="GQN179" s="477"/>
      <c r="GQO179" s="477"/>
      <c r="GQP179" s="477"/>
      <c r="GQQ179" s="477"/>
      <c r="GQR179" s="477"/>
      <c r="GQS179" s="477"/>
      <c r="GQT179" s="477"/>
      <c r="GQU179" s="477"/>
      <c r="GQV179" s="477"/>
      <c r="GQW179" s="477"/>
      <c r="GQX179" s="477"/>
      <c r="GQY179" s="477"/>
      <c r="GQZ179" s="477"/>
      <c r="GRA179" s="477"/>
      <c r="GRB179" s="477"/>
      <c r="GRC179" s="477"/>
      <c r="GRD179" s="477"/>
      <c r="GRE179" s="477"/>
      <c r="GRF179" s="477"/>
      <c r="GRG179" s="477"/>
      <c r="GRH179" s="477"/>
      <c r="GRI179" s="477"/>
      <c r="GRJ179" s="477"/>
      <c r="GRK179" s="477"/>
      <c r="GRL179" s="477"/>
      <c r="GRM179" s="477"/>
      <c r="GRN179" s="477"/>
      <c r="GRO179" s="477"/>
      <c r="GRP179" s="477"/>
      <c r="GRQ179" s="477"/>
      <c r="GRR179" s="477"/>
      <c r="GRS179" s="477"/>
      <c r="GRT179" s="477"/>
      <c r="GRU179" s="477"/>
      <c r="GRV179" s="477"/>
      <c r="GRW179" s="477"/>
      <c r="GRX179" s="477"/>
      <c r="GRY179" s="477"/>
      <c r="GRZ179" s="477"/>
      <c r="GSA179" s="477"/>
      <c r="GSB179" s="477"/>
      <c r="GSC179" s="477"/>
      <c r="GSD179" s="477"/>
      <c r="GSE179" s="477"/>
      <c r="GSF179" s="477"/>
      <c r="GSG179" s="477"/>
      <c r="GSH179" s="477"/>
      <c r="GSI179" s="477"/>
      <c r="GSJ179" s="477"/>
      <c r="GSK179" s="477"/>
      <c r="GSL179" s="477"/>
      <c r="GSM179" s="477"/>
      <c r="GSN179" s="477"/>
      <c r="GSO179" s="477"/>
      <c r="GSP179" s="477"/>
      <c r="GSQ179" s="477"/>
      <c r="GSR179" s="477"/>
      <c r="GSS179" s="477"/>
      <c r="GST179" s="477"/>
      <c r="GSU179" s="477"/>
      <c r="GSV179" s="477"/>
      <c r="GSW179" s="477"/>
      <c r="GSX179" s="477"/>
      <c r="GSY179" s="477"/>
      <c r="GSZ179" s="477"/>
      <c r="GTA179" s="477"/>
      <c r="GTB179" s="477"/>
      <c r="GTC179" s="477"/>
      <c r="GTD179" s="477"/>
      <c r="GTE179" s="477"/>
      <c r="GTF179" s="477"/>
      <c r="GTG179" s="477"/>
      <c r="GTH179" s="477"/>
      <c r="GTI179" s="477"/>
      <c r="GTJ179" s="477"/>
      <c r="GTK179" s="477"/>
      <c r="GTL179" s="477"/>
      <c r="GTM179" s="477"/>
      <c r="GTN179" s="477"/>
      <c r="GTO179" s="477"/>
      <c r="GTP179" s="477"/>
      <c r="GTQ179" s="477"/>
      <c r="GTR179" s="477"/>
      <c r="GTS179" s="477"/>
      <c r="GTT179" s="477"/>
      <c r="GTU179" s="477"/>
      <c r="GTV179" s="477"/>
      <c r="GTW179" s="477"/>
      <c r="GTX179" s="477"/>
      <c r="GTY179" s="477"/>
      <c r="GTZ179" s="477"/>
      <c r="GUA179" s="477"/>
      <c r="GUB179" s="477"/>
      <c r="GUC179" s="477"/>
      <c r="GUD179" s="477"/>
      <c r="GUE179" s="477"/>
      <c r="GUF179" s="477"/>
      <c r="GUG179" s="477"/>
      <c r="GUH179" s="477"/>
      <c r="GUI179" s="477"/>
      <c r="GUJ179" s="477"/>
      <c r="GUK179" s="477"/>
      <c r="GUL179" s="477"/>
      <c r="GUM179" s="477"/>
      <c r="GUN179" s="477"/>
      <c r="GUO179" s="477"/>
      <c r="GUP179" s="477"/>
      <c r="GUQ179" s="477"/>
      <c r="GUR179" s="477"/>
      <c r="GUS179" s="477"/>
      <c r="GUT179" s="477"/>
      <c r="GUU179" s="477"/>
      <c r="GUV179" s="477"/>
      <c r="GUW179" s="477"/>
      <c r="GUX179" s="477"/>
      <c r="GUY179" s="477"/>
      <c r="GUZ179" s="477"/>
      <c r="GVA179" s="477"/>
      <c r="GVB179" s="477"/>
      <c r="GVC179" s="477"/>
      <c r="GVD179" s="477"/>
      <c r="GVE179" s="477"/>
      <c r="GVF179" s="477"/>
      <c r="GVG179" s="477"/>
      <c r="GVH179" s="477"/>
      <c r="GVI179" s="477"/>
      <c r="GVJ179" s="477"/>
      <c r="GVK179" s="477"/>
      <c r="GVL179" s="477"/>
      <c r="GVM179" s="477"/>
      <c r="GVN179" s="477"/>
      <c r="GVO179" s="477"/>
      <c r="GVP179" s="477"/>
      <c r="GVQ179" s="477"/>
      <c r="GVR179" s="477"/>
      <c r="GVS179" s="477"/>
      <c r="GVT179" s="477"/>
      <c r="GVU179" s="477"/>
      <c r="GVV179" s="477"/>
      <c r="GVW179" s="477"/>
      <c r="GVX179" s="477"/>
      <c r="GVY179" s="477"/>
      <c r="GVZ179" s="477"/>
      <c r="GWA179" s="477"/>
      <c r="GWB179" s="477"/>
      <c r="GWC179" s="477"/>
      <c r="GWD179" s="477"/>
      <c r="GWE179" s="477"/>
      <c r="GWF179" s="477"/>
      <c r="GWG179" s="477"/>
      <c r="GWH179" s="477"/>
      <c r="GWI179" s="477"/>
      <c r="GWJ179" s="477"/>
      <c r="GWK179" s="477"/>
      <c r="GWL179" s="477"/>
      <c r="GWM179" s="477"/>
      <c r="GWN179" s="477"/>
      <c r="GWO179" s="477"/>
      <c r="GWP179" s="477"/>
      <c r="GWQ179" s="477"/>
      <c r="GWR179" s="477"/>
      <c r="GWS179" s="477"/>
      <c r="GWT179" s="477"/>
      <c r="GWU179" s="477"/>
      <c r="GWV179" s="477"/>
      <c r="GWW179" s="477"/>
      <c r="GWX179" s="477"/>
      <c r="GWY179" s="477"/>
      <c r="GWZ179" s="477"/>
      <c r="GXA179" s="477"/>
      <c r="GXB179" s="477"/>
      <c r="GXC179" s="477"/>
      <c r="GXD179" s="477"/>
      <c r="GXE179" s="477"/>
      <c r="GXF179" s="477"/>
      <c r="GXG179" s="477"/>
      <c r="GXH179" s="477"/>
      <c r="GXI179" s="477"/>
      <c r="GXJ179" s="477"/>
      <c r="GXK179" s="477"/>
      <c r="GXL179" s="477"/>
      <c r="GXM179" s="477"/>
      <c r="GXN179" s="477"/>
      <c r="GXO179" s="477"/>
      <c r="GXP179" s="477"/>
      <c r="GXQ179" s="477"/>
      <c r="GXR179" s="477"/>
      <c r="GXS179" s="477"/>
      <c r="GXT179" s="477"/>
      <c r="GXU179" s="477"/>
      <c r="GXV179" s="477"/>
      <c r="GXW179" s="477"/>
      <c r="GXX179" s="477"/>
      <c r="GXY179" s="477"/>
      <c r="GXZ179" s="477"/>
      <c r="GYA179" s="477"/>
      <c r="GYB179" s="477"/>
      <c r="GYC179" s="477"/>
      <c r="GYD179" s="477"/>
      <c r="GYE179" s="477"/>
      <c r="GYF179" s="477"/>
      <c r="GYG179" s="477"/>
      <c r="GYH179" s="477"/>
      <c r="GYI179" s="477"/>
      <c r="GYJ179" s="477"/>
      <c r="GYK179" s="477"/>
      <c r="GYL179" s="477"/>
      <c r="GYM179" s="477"/>
      <c r="GYN179" s="477"/>
      <c r="GYO179" s="477"/>
      <c r="GYP179" s="477"/>
      <c r="GYQ179" s="477"/>
      <c r="GYR179" s="477"/>
      <c r="GYS179" s="477"/>
      <c r="GYT179" s="477"/>
      <c r="GYU179" s="477"/>
      <c r="GYV179" s="477"/>
      <c r="GYW179" s="477"/>
      <c r="GYX179" s="477"/>
      <c r="GYY179" s="477"/>
      <c r="GYZ179" s="477"/>
      <c r="GZA179" s="477"/>
      <c r="GZB179" s="477"/>
      <c r="GZC179" s="477"/>
      <c r="GZD179" s="477"/>
      <c r="GZE179" s="477"/>
      <c r="GZF179" s="477"/>
      <c r="GZG179" s="477"/>
      <c r="GZH179" s="477"/>
      <c r="GZI179" s="477"/>
      <c r="GZJ179" s="477"/>
      <c r="GZK179" s="477"/>
      <c r="GZL179" s="477"/>
      <c r="GZM179" s="477"/>
      <c r="GZN179" s="477"/>
      <c r="GZO179" s="477"/>
      <c r="GZP179" s="477"/>
      <c r="GZQ179" s="477"/>
      <c r="GZR179" s="477"/>
      <c r="GZS179" s="477"/>
      <c r="GZT179" s="477"/>
      <c r="GZU179" s="477"/>
      <c r="GZV179" s="477"/>
      <c r="GZW179" s="477"/>
      <c r="GZX179" s="477"/>
      <c r="GZY179" s="477"/>
      <c r="GZZ179" s="477"/>
      <c r="HAA179" s="477"/>
      <c r="HAB179" s="477"/>
      <c r="HAC179" s="477"/>
      <c r="HAD179" s="477"/>
      <c r="HAE179" s="477"/>
      <c r="HAF179" s="477"/>
      <c r="HAG179" s="477"/>
      <c r="HAH179" s="477"/>
      <c r="HAI179" s="477"/>
      <c r="HAJ179" s="477"/>
      <c r="HAK179" s="477"/>
      <c r="HAL179" s="477"/>
      <c r="HAM179" s="477"/>
      <c r="HAN179" s="477"/>
      <c r="HAO179" s="477"/>
      <c r="HAP179" s="477"/>
      <c r="HAQ179" s="477"/>
      <c r="HAR179" s="477"/>
      <c r="HAS179" s="477"/>
      <c r="HAT179" s="477"/>
      <c r="HAU179" s="477"/>
      <c r="HAV179" s="477"/>
      <c r="HAW179" s="477"/>
      <c r="HAX179" s="477"/>
      <c r="HAY179" s="477"/>
      <c r="HAZ179" s="477"/>
      <c r="HBA179" s="477"/>
      <c r="HBB179" s="477"/>
      <c r="HBC179" s="477"/>
      <c r="HBD179" s="477"/>
      <c r="HBE179" s="477"/>
      <c r="HBF179" s="477"/>
      <c r="HBG179" s="477"/>
      <c r="HBH179" s="477"/>
      <c r="HBI179" s="477"/>
      <c r="HBJ179" s="477"/>
      <c r="HBK179" s="477"/>
      <c r="HBL179" s="477"/>
      <c r="HBM179" s="477"/>
      <c r="HBN179" s="477"/>
      <c r="HBO179" s="477"/>
      <c r="HBP179" s="477"/>
      <c r="HBQ179" s="477"/>
      <c r="HBR179" s="477"/>
      <c r="HBS179" s="477"/>
      <c r="HBT179" s="477"/>
      <c r="HBU179" s="477"/>
      <c r="HBV179" s="477"/>
      <c r="HBW179" s="477"/>
      <c r="HBX179" s="477"/>
      <c r="HBY179" s="477"/>
      <c r="HBZ179" s="477"/>
      <c r="HCA179" s="477"/>
      <c r="HCB179" s="477"/>
      <c r="HCC179" s="477"/>
      <c r="HCD179" s="477"/>
      <c r="HCE179" s="477"/>
      <c r="HCF179" s="477"/>
      <c r="HCG179" s="477"/>
      <c r="HCH179" s="477"/>
      <c r="HCI179" s="477"/>
      <c r="HCJ179" s="477"/>
      <c r="HCK179" s="477"/>
      <c r="HCL179" s="477"/>
      <c r="HCM179" s="477"/>
      <c r="HCN179" s="477"/>
      <c r="HCO179" s="477"/>
      <c r="HCP179" s="477"/>
      <c r="HCQ179" s="477"/>
      <c r="HCR179" s="477"/>
      <c r="HCS179" s="477"/>
      <c r="HCT179" s="477"/>
      <c r="HCU179" s="477"/>
      <c r="HCV179" s="477"/>
      <c r="HCW179" s="477"/>
      <c r="HCX179" s="477"/>
      <c r="HCY179" s="477"/>
      <c r="HCZ179" s="477"/>
      <c r="HDA179" s="477"/>
      <c r="HDB179" s="477"/>
      <c r="HDC179" s="477"/>
      <c r="HDD179" s="477"/>
      <c r="HDE179" s="477"/>
      <c r="HDF179" s="477"/>
      <c r="HDG179" s="477"/>
      <c r="HDH179" s="477"/>
      <c r="HDI179" s="477"/>
      <c r="HDJ179" s="477"/>
      <c r="HDK179" s="477"/>
      <c r="HDL179" s="477"/>
      <c r="HDM179" s="477"/>
      <c r="HDN179" s="477"/>
      <c r="HDO179" s="477"/>
      <c r="HDP179" s="477"/>
      <c r="HDQ179" s="477"/>
      <c r="HDR179" s="477"/>
      <c r="HDS179" s="477"/>
      <c r="HDT179" s="477"/>
      <c r="HDU179" s="477"/>
      <c r="HDV179" s="477"/>
      <c r="HDW179" s="477"/>
      <c r="HDX179" s="477"/>
      <c r="HDY179" s="477"/>
      <c r="HDZ179" s="477"/>
      <c r="HEA179" s="477"/>
      <c r="HEB179" s="477"/>
      <c r="HEC179" s="477"/>
      <c r="HED179" s="477"/>
      <c r="HEE179" s="477"/>
      <c r="HEF179" s="477"/>
      <c r="HEG179" s="477"/>
      <c r="HEH179" s="477"/>
      <c r="HEI179" s="477"/>
      <c r="HEJ179" s="477"/>
      <c r="HEK179" s="477"/>
      <c r="HEL179" s="477"/>
      <c r="HEM179" s="477"/>
      <c r="HEN179" s="477"/>
      <c r="HEO179" s="477"/>
      <c r="HEP179" s="477"/>
      <c r="HEQ179" s="477"/>
      <c r="HER179" s="477"/>
      <c r="HES179" s="477"/>
      <c r="HET179" s="477"/>
      <c r="HEU179" s="477"/>
      <c r="HEV179" s="477"/>
      <c r="HEW179" s="477"/>
      <c r="HEX179" s="477"/>
      <c r="HEY179" s="477"/>
      <c r="HEZ179" s="477"/>
      <c r="HFA179" s="477"/>
      <c r="HFB179" s="477"/>
      <c r="HFC179" s="477"/>
      <c r="HFD179" s="477"/>
      <c r="HFE179" s="477"/>
      <c r="HFF179" s="477"/>
      <c r="HFG179" s="477"/>
      <c r="HFH179" s="477"/>
      <c r="HFI179" s="477"/>
      <c r="HFJ179" s="477"/>
      <c r="HFK179" s="477"/>
      <c r="HFL179" s="477"/>
      <c r="HFM179" s="477"/>
      <c r="HFN179" s="477"/>
      <c r="HFO179" s="477"/>
      <c r="HFP179" s="477"/>
      <c r="HFQ179" s="477"/>
      <c r="HFR179" s="477"/>
      <c r="HFS179" s="477"/>
      <c r="HFT179" s="477"/>
      <c r="HFU179" s="477"/>
      <c r="HFV179" s="477"/>
      <c r="HFW179" s="477"/>
      <c r="HFX179" s="477"/>
      <c r="HFY179" s="477"/>
      <c r="HFZ179" s="477"/>
      <c r="HGA179" s="477"/>
      <c r="HGB179" s="477"/>
      <c r="HGC179" s="477"/>
      <c r="HGD179" s="477"/>
      <c r="HGE179" s="477"/>
      <c r="HGF179" s="477"/>
      <c r="HGG179" s="477"/>
      <c r="HGH179" s="477"/>
      <c r="HGI179" s="477"/>
      <c r="HGJ179" s="477"/>
      <c r="HGK179" s="477"/>
      <c r="HGL179" s="477"/>
      <c r="HGM179" s="477"/>
      <c r="HGN179" s="477"/>
      <c r="HGO179" s="477"/>
      <c r="HGP179" s="477"/>
      <c r="HGQ179" s="477"/>
      <c r="HGR179" s="477"/>
      <c r="HGS179" s="477"/>
      <c r="HGT179" s="477"/>
      <c r="HGU179" s="477"/>
      <c r="HGV179" s="477"/>
      <c r="HGW179" s="477"/>
      <c r="HGX179" s="477"/>
      <c r="HGY179" s="477"/>
      <c r="HGZ179" s="477"/>
      <c r="HHA179" s="477"/>
      <c r="HHB179" s="477"/>
      <c r="HHC179" s="477"/>
      <c r="HHD179" s="477"/>
      <c r="HHE179" s="477"/>
      <c r="HHF179" s="477"/>
      <c r="HHG179" s="477"/>
      <c r="HHH179" s="477"/>
      <c r="HHI179" s="477"/>
      <c r="HHJ179" s="477"/>
      <c r="HHK179" s="477"/>
      <c r="HHL179" s="477"/>
      <c r="HHM179" s="477"/>
      <c r="HHN179" s="477"/>
      <c r="HHO179" s="477"/>
      <c r="HHP179" s="477"/>
      <c r="HHQ179" s="477"/>
      <c r="HHR179" s="477"/>
      <c r="HHS179" s="477"/>
      <c r="HHT179" s="477"/>
      <c r="HHU179" s="477"/>
      <c r="HHV179" s="477"/>
      <c r="HHW179" s="477"/>
      <c r="HHX179" s="477"/>
      <c r="HHY179" s="477"/>
      <c r="HHZ179" s="477"/>
      <c r="HIA179" s="477"/>
      <c r="HIB179" s="477"/>
      <c r="HIC179" s="477"/>
      <c r="HID179" s="477"/>
      <c r="HIE179" s="477"/>
      <c r="HIF179" s="477"/>
      <c r="HIG179" s="477"/>
      <c r="HIH179" s="477"/>
      <c r="HII179" s="477"/>
      <c r="HIJ179" s="477"/>
      <c r="HIK179" s="477"/>
      <c r="HIL179" s="477"/>
      <c r="HIM179" s="477"/>
      <c r="HIN179" s="477"/>
      <c r="HIO179" s="477"/>
      <c r="HIP179" s="477"/>
      <c r="HIQ179" s="477"/>
      <c r="HIR179" s="477"/>
      <c r="HIS179" s="477"/>
      <c r="HIT179" s="477"/>
      <c r="HIU179" s="477"/>
      <c r="HIV179" s="477"/>
      <c r="HIW179" s="477"/>
      <c r="HIX179" s="477"/>
      <c r="HIY179" s="477"/>
      <c r="HIZ179" s="477"/>
      <c r="HJA179" s="477"/>
      <c r="HJB179" s="477"/>
      <c r="HJC179" s="477"/>
      <c r="HJD179" s="477"/>
      <c r="HJE179" s="477"/>
      <c r="HJF179" s="477"/>
      <c r="HJG179" s="477"/>
      <c r="HJH179" s="477"/>
      <c r="HJI179" s="477"/>
      <c r="HJJ179" s="477"/>
      <c r="HJK179" s="477"/>
      <c r="HJL179" s="477"/>
      <c r="HJM179" s="477"/>
      <c r="HJN179" s="477"/>
      <c r="HJO179" s="477"/>
      <c r="HJP179" s="477"/>
      <c r="HJQ179" s="477"/>
      <c r="HJR179" s="477"/>
      <c r="HJS179" s="477"/>
      <c r="HJT179" s="477"/>
      <c r="HJU179" s="477"/>
      <c r="HJV179" s="477"/>
      <c r="HJW179" s="477"/>
      <c r="HJX179" s="477"/>
      <c r="HJY179" s="477"/>
      <c r="HJZ179" s="477"/>
      <c r="HKA179" s="477"/>
      <c r="HKB179" s="477"/>
      <c r="HKC179" s="477"/>
      <c r="HKD179" s="477"/>
      <c r="HKE179" s="477"/>
      <c r="HKF179" s="477"/>
      <c r="HKG179" s="477"/>
      <c r="HKH179" s="477"/>
      <c r="HKI179" s="477"/>
      <c r="HKJ179" s="477"/>
      <c r="HKK179" s="477"/>
      <c r="HKL179" s="477"/>
      <c r="HKM179" s="477"/>
      <c r="HKN179" s="477"/>
      <c r="HKO179" s="477"/>
      <c r="HKP179" s="477"/>
      <c r="HKQ179" s="477"/>
      <c r="HKR179" s="477"/>
      <c r="HKS179" s="477"/>
      <c r="HKT179" s="477"/>
      <c r="HKU179" s="477"/>
      <c r="HKV179" s="477"/>
      <c r="HKW179" s="477"/>
      <c r="HKX179" s="477"/>
      <c r="HKY179" s="477"/>
      <c r="HKZ179" s="477"/>
      <c r="HLA179" s="477"/>
      <c r="HLB179" s="477"/>
      <c r="HLC179" s="477"/>
      <c r="HLD179" s="477"/>
      <c r="HLE179" s="477"/>
      <c r="HLF179" s="477"/>
      <c r="HLG179" s="477"/>
      <c r="HLH179" s="477"/>
      <c r="HLI179" s="477"/>
      <c r="HLJ179" s="477"/>
      <c r="HLK179" s="477"/>
      <c r="HLL179" s="477"/>
      <c r="HLM179" s="477"/>
      <c r="HLN179" s="477"/>
      <c r="HLO179" s="477"/>
      <c r="HLP179" s="477"/>
      <c r="HLQ179" s="477"/>
      <c r="HLR179" s="477"/>
      <c r="HLS179" s="477"/>
      <c r="HLT179" s="477"/>
      <c r="HLU179" s="477"/>
      <c r="HLV179" s="477"/>
      <c r="HLW179" s="477"/>
      <c r="HLX179" s="477"/>
      <c r="HLY179" s="477"/>
      <c r="HLZ179" s="477"/>
      <c r="HMA179" s="477"/>
      <c r="HMB179" s="477"/>
      <c r="HMC179" s="477"/>
      <c r="HMD179" s="477"/>
      <c r="HME179" s="477"/>
      <c r="HMF179" s="477"/>
      <c r="HMG179" s="477"/>
      <c r="HMH179" s="477"/>
      <c r="HMI179" s="477"/>
      <c r="HMJ179" s="477"/>
      <c r="HMK179" s="477"/>
      <c r="HML179" s="477"/>
      <c r="HMM179" s="477"/>
      <c r="HMN179" s="477"/>
      <c r="HMO179" s="477"/>
      <c r="HMP179" s="477"/>
      <c r="HMQ179" s="477"/>
      <c r="HMR179" s="477"/>
      <c r="HMS179" s="477"/>
      <c r="HMT179" s="477"/>
      <c r="HMU179" s="477"/>
      <c r="HMV179" s="477"/>
      <c r="HMW179" s="477"/>
      <c r="HMX179" s="477"/>
      <c r="HMY179" s="477"/>
      <c r="HMZ179" s="477"/>
      <c r="HNA179" s="477"/>
      <c r="HNB179" s="477"/>
      <c r="HNC179" s="477"/>
      <c r="HND179" s="477"/>
      <c r="HNE179" s="477"/>
      <c r="HNF179" s="477"/>
      <c r="HNG179" s="477"/>
      <c r="HNH179" s="477"/>
      <c r="HNI179" s="477"/>
      <c r="HNJ179" s="477"/>
      <c r="HNK179" s="477"/>
      <c r="HNL179" s="477"/>
      <c r="HNM179" s="477"/>
      <c r="HNN179" s="477"/>
      <c r="HNO179" s="477"/>
      <c r="HNP179" s="477"/>
      <c r="HNQ179" s="477"/>
      <c r="HNR179" s="477"/>
      <c r="HNS179" s="477"/>
      <c r="HNT179" s="477"/>
      <c r="HNU179" s="477"/>
      <c r="HNV179" s="477"/>
      <c r="HNW179" s="477"/>
      <c r="HNX179" s="477"/>
      <c r="HNY179" s="477"/>
      <c r="HNZ179" s="477"/>
      <c r="HOA179" s="477"/>
      <c r="HOB179" s="477"/>
      <c r="HOC179" s="477"/>
      <c r="HOD179" s="477"/>
      <c r="HOE179" s="477"/>
      <c r="HOF179" s="477"/>
      <c r="HOG179" s="477"/>
      <c r="HOH179" s="477"/>
      <c r="HOI179" s="477"/>
      <c r="HOJ179" s="477"/>
      <c r="HOK179" s="477"/>
      <c r="HOL179" s="477"/>
      <c r="HOM179" s="477"/>
      <c r="HON179" s="477"/>
      <c r="HOO179" s="477"/>
      <c r="HOP179" s="477"/>
      <c r="HOQ179" s="477"/>
      <c r="HOR179" s="477"/>
      <c r="HOS179" s="477"/>
      <c r="HOT179" s="477"/>
      <c r="HOU179" s="477"/>
      <c r="HOV179" s="477"/>
      <c r="HOW179" s="477"/>
      <c r="HOX179" s="477"/>
      <c r="HOY179" s="477"/>
      <c r="HOZ179" s="477"/>
      <c r="HPA179" s="477"/>
      <c r="HPB179" s="477"/>
      <c r="HPC179" s="477"/>
      <c r="HPD179" s="477"/>
      <c r="HPE179" s="477"/>
      <c r="HPF179" s="477"/>
      <c r="HPG179" s="477"/>
      <c r="HPH179" s="477"/>
      <c r="HPI179" s="477"/>
      <c r="HPJ179" s="477"/>
      <c r="HPK179" s="477"/>
      <c r="HPL179" s="477"/>
      <c r="HPM179" s="477"/>
      <c r="HPN179" s="477"/>
      <c r="HPO179" s="477"/>
      <c r="HPP179" s="477"/>
      <c r="HPQ179" s="477"/>
      <c r="HPR179" s="477"/>
      <c r="HPS179" s="477"/>
      <c r="HPT179" s="477"/>
      <c r="HPU179" s="477"/>
      <c r="HPV179" s="477"/>
      <c r="HPW179" s="477"/>
      <c r="HPX179" s="477"/>
      <c r="HPY179" s="477"/>
      <c r="HPZ179" s="477"/>
      <c r="HQA179" s="477"/>
      <c r="HQB179" s="477"/>
      <c r="HQC179" s="477"/>
      <c r="HQD179" s="477"/>
      <c r="HQE179" s="477"/>
      <c r="HQF179" s="477"/>
      <c r="HQG179" s="477"/>
      <c r="HQH179" s="477"/>
      <c r="HQI179" s="477"/>
      <c r="HQJ179" s="477"/>
      <c r="HQK179" s="477"/>
      <c r="HQL179" s="477"/>
      <c r="HQM179" s="477"/>
      <c r="HQN179" s="477"/>
      <c r="HQO179" s="477"/>
      <c r="HQP179" s="477"/>
      <c r="HQQ179" s="477"/>
      <c r="HQR179" s="477"/>
      <c r="HQS179" s="477"/>
      <c r="HQT179" s="477"/>
      <c r="HQU179" s="477"/>
      <c r="HQV179" s="477"/>
      <c r="HQW179" s="477"/>
      <c r="HQX179" s="477"/>
      <c r="HQY179" s="477"/>
      <c r="HQZ179" s="477"/>
      <c r="HRA179" s="477"/>
      <c r="HRB179" s="477"/>
      <c r="HRC179" s="477"/>
      <c r="HRD179" s="477"/>
      <c r="HRE179" s="477"/>
      <c r="HRF179" s="477"/>
      <c r="HRG179" s="477"/>
      <c r="HRH179" s="477"/>
      <c r="HRI179" s="477"/>
      <c r="HRJ179" s="477"/>
      <c r="HRK179" s="477"/>
      <c r="HRL179" s="477"/>
      <c r="HRM179" s="477"/>
      <c r="HRN179" s="477"/>
      <c r="HRO179" s="477"/>
      <c r="HRP179" s="477"/>
      <c r="HRQ179" s="477"/>
      <c r="HRR179" s="477"/>
      <c r="HRS179" s="477"/>
      <c r="HRT179" s="477"/>
      <c r="HRU179" s="477"/>
      <c r="HRV179" s="477"/>
      <c r="HRW179" s="477"/>
      <c r="HRX179" s="477"/>
      <c r="HRY179" s="477"/>
      <c r="HRZ179" s="477"/>
      <c r="HSA179" s="477"/>
      <c r="HSB179" s="477"/>
      <c r="HSC179" s="477"/>
      <c r="HSD179" s="477"/>
      <c r="HSE179" s="477"/>
      <c r="HSF179" s="477"/>
      <c r="HSG179" s="477"/>
      <c r="HSH179" s="477"/>
      <c r="HSI179" s="477"/>
      <c r="HSJ179" s="477"/>
      <c r="HSK179" s="477"/>
      <c r="HSL179" s="477"/>
      <c r="HSM179" s="477"/>
      <c r="HSN179" s="477"/>
      <c r="HSO179" s="477"/>
      <c r="HSP179" s="477"/>
      <c r="HSQ179" s="477"/>
      <c r="HSR179" s="477"/>
      <c r="HSS179" s="477"/>
      <c r="HST179" s="477"/>
      <c r="HSU179" s="477"/>
      <c r="HSV179" s="477"/>
      <c r="HSW179" s="477"/>
      <c r="HSX179" s="477"/>
      <c r="HSY179" s="477"/>
      <c r="HSZ179" s="477"/>
      <c r="HTA179" s="477"/>
      <c r="HTB179" s="477"/>
      <c r="HTC179" s="477"/>
      <c r="HTD179" s="477"/>
      <c r="HTE179" s="477"/>
      <c r="HTF179" s="477"/>
      <c r="HTG179" s="477"/>
      <c r="HTH179" s="477"/>
      <c r="HTI179" s="477"/>
      <c r="HTJ179" s="477"/>
      <c r="HTK179" s="477"/>
      <c r="HTL179" s="477"/>
      <c r="HTM179" s="477"/>
      <c r="HTN179" s="477"/>
      <c r="HTO179" s="477"/>
      <c r="HTP179" s="477"/>
      <c r="HTQ179" s="477"/>
      <c r="HTR179" s="477"/>
      <c r="HTS179" s="477"/>
      <c r="HTT179" s="477"/>
      <c r="HTU179" s="477"/>
      <c r="HTV179" s="477"/>
      <c r="HTW179" s="477"/>
      <c r="HTX179" s="477"/>
      <c r="HTY179" s="477"/>
      <c r="HTZ179" s="477"/>
      <c r="HUA179" s="477"/>
      <c r="HUB179" s="477"/>
      <c r="HUC179" s="477"/>
      <c r="HUD179" s="477"/>
      <c r="HUE179" s="477"/>
      <c r="HUF179" s="477"/>
      <c r="HUG179" s="477"/>
      <c r="HUH179" s="477"/>
      <c r="HUI179" s="477"/>
      <c r="HUJ179" s="477"/>
      <c r="HUK179" s="477"/>
      <c r="HUL179" s="477"/>
      <c r="HUM179" s="477"/>
      <c r="HUN179" s="477"/>
      <c r="HUO179" s="477"/>
      <c r="HUP179" s="477"/>
      <c r="HUQ179" s="477"/>
      <c r="HUR179" s="477"/>
      <c r="HUS179" s="477"/>
      <c r="HUT179" s="477"/>
      <c r="HUU179" s="477"/>
      <c r="HUV179" s="477"/>
      <c r="HUW179" s="477"/>
      <c r="HUX179" s="477"/>
      <c r="HUY179" s="477"/>
      <c r="HUZ179" s="477"/>
      <c r="HVA179" s="477"/>
      <c r="HVB179" s="477"/>
      <c r="HVC179" s="477"/>
      <c r="HVD179" s="477"/>
      <c r="HVE179" s="477"/>
      <c r="HVF179" s="477"/>
      <c r="HVG179" s="477"/>
      <c r="HVH179" s="477"/>
      <c r="HVI179" s="477"/>
      <c r="HVJ179" s="477"/>
      <c r="HVK179" s="477"/>
      <c r="HVL179" s="477"/>
      <c r="HVM179" s="477"/>
      <c r="HVN179" s="477"/>
      <c r="HVO179" s="477"/>
      <c r="HVP179" s="477"/>
      <c r="HVQ179" s="477"/>
      <c r="HVR179" s="477"/>
      <c r="HVS179" s="477"/>
      <c r="HVT179" s="477"/>
      <c r="HVU179" s="477"/>
      <c r="HVV179" s="477"/>
      <c r="HVW179" s="477"/>
      <c r="HVX179" s="477"/>
      <c r="HVY179" s="477"/>
      <c r="HVZ179" s="477"/>
      <c r="HWA179" s="477"/>
      <c r="HWB179" s="477"/>
      <c r="HWC179" s="477"/>
      <c r="HWD179" s="477"/>
      <c r="HWE179" s="477"/>
      <c r="HWF179" s="477"/>
      <c r="HWG179" s="477"/>
      <c r="HWH179" s="477"/>
      <c r="HWI179" s="477"/>
      <c r="HWJ179" s="477"/>
      <c r="HWK179" s="477"/>
      <c r="HWL179" s="477"/>
      <c r="HWM179" s="477"/>
      <c r="HWN179" s="477"/>
      <c r="HWO179" s="477"/>
      <c r="HWP179" s="477"/>
      <c r="HWQ179" s="477"/>
      <c r="HWR179" s="477"/>
      <c r="HWS179" s="477"/>
      <c r="HWT179" s="477"/>
      <c r="HWU179" s="477"/>
      <c r="HWV179" s="477"/>
      <c r="HWW179" s="477"/>
      <c r="HWX179" s="477"/>
      <c r="HWY179" s="477"/>
      <c r="HWZ179" s="477"/>
      <c r="HXA179" s="477"/>
      <c r="HXB179" s="477"/>
      <c r="HXC179" s="477"/>
      <c r="HXD179" s="477"/>
      <c r="HXE179" s="477"/>
      <c r="HXF179" s="477"/>
      <c r="HXG179" s="477"/>
      <c r="HXH179" s="477"/>
      <c r="HXI179" s="477"/>
      <c r="HXJ179" s="477"/>
      <c r="HXK179" s="477"/>
      <c r="HXL179" s="477"/>
      <c r="HXM179" s="477"/>
      <c r="HXN179" s="477"/>
      <c r="HXO179" s="477"/>
      <c r="HXP179" s="477"/>
      <c r="HXQ179" s="477"/>
      <c r="HXR179" s="477"/>
      <c r="HXS179" s="477"/>
      <c r="HXT179" s="477"/>
      <c r="HXU179" s="477"/>
      <c r="HXV179" s="477"/>
      <c r="HXW179" s="477"/>
      <c r="HXX179" s="477"/>
      <c r="HXY179" s="477"/>
      <c r="HXZ179" s="477"/>
      <c r="HYA179" s="477"/>
      <c r="HYB179" s="477"/>
      <c r="HYC179" s="477"/>
      <c r="HYD179" s="477"/>
      <c r="HYE179" s="477"/>
      <c r="HYF179" s="477"/>
      <c r="HYG179" s="477"/>
      <c r="HYH179" s="477"/>
      <c r="HYI179" s="477"/>
      <c r="HYJ179" s="477"/>
      <c r="HYK179" s="477"/>
      <c r="HYL179" s="477"/>
      <c r="HYM179" s="477"/>
      <c r="HYN179" s="477"/>
      <c r="HYO179" s="477"/>
      <c r="HYP179" s="477"/>
      <c r="HYQ179" s="477"/>
      <c r="HYR179" s="477"/>
      <c r="HYS179" s="477"/>
      <c r="HYT179" s="477"/>
      <c r="HYU179" s="477"/>
      <c r="HYV179" s="477"/>
      <c r="HYW179" s="477"/>
      <c r="HYX179" s="477"/>
      <c r="HYY179" s="477"/>
      <c r="HYZ179" s="477"/>
      <c r="HZA179" s="477"/>
      <c r="HZB179" s="477"/>
      <c r="HZC179" s="477"/>
      <c r="HZD179" s="477"/>
      <c r="HZE179" s="477"/>
      <c r="HZF179" s="477"/>
      <c r="HZG179" s="477"/>
      <c r="HZH179" s="477"/>
      <c r="HZI179" s="477"/>
      <c r="HZJ179" s="477"/>
      <c r="HZK179" s="477"/>
      <c r="HZL179" s="477"/>
      <c r="HZM179" s="477"/>
      <c r="HZN179" s="477"/>
      <c r="HZO179" s="477"/>
      <c r="HZP179" s="477"/>
      <c r="HZQ179" s="477"/>
      <c r="HZR179" s="477"/>
      <c r="HZS179" s="477"/>
      <c r="HZT179" s="477"/>
      <c r="HZU179" s="477"/>
      <c r="HZV179" s="477"/>
      <c r="HZW179" s="477"/>
      <c r="HZX179" s="477"/>
      <c r="HZY179" s="477"/>
      <c r="HZZ179" s="477"/>
      <c r="IAA179" s="477"/>
      <c r="IAB179" s="477"/>
      <c r="IAC179" s="477"/>
      <c r="IAD179" s="477"/>
      <c r="IAE179" s="477"/>
      <c r="IAF179" s="477"/>
      <c r="IAG179" s="477"/>
      <c r="IAH179" s="477"/>
      <c r="IAI179" s="477"/>
      <c r="IAJ179" s="477"/>
      <c r="IAK179" s="477"/>
      <c r="IAL179" s="477"/>
      <c r="IAM179" s="477"/>
      <c r="IAN179" s="477"/>
      <c r="IAO179" s="477"/>
      <c r="IAP179" s="477"/>
      <c r="IAQ179" s="477"/>
      <c r="IAR179" s="477"/>
      <c r="IAS179" s="477"/>
      <c r="IAT179" s="477"/>
      <c r="IAU179" s="477"/>
      <c r="IAV179" s="477"/>
      <c r="IAW179" s="477"/>
      <c r="IAX179" s="477"/>
      <c r="IAY179" s="477"/>
      <c r="IAZ179" s="477"/>
      <c r="IBA179" s="477"/>
      <c r="IBB179" s="477"/>
      <c r="IBC179" s="477"/>
      <c r="IBD179" s="477"/>
      <c r="IBE179" s="477"/>
      <c r="IBF179" s="477"/>
      <c r="IBG179" s="477"/>
      <c r="IBH179" s="477"/>
      <c r="IBI179" s="477"/>
      <c r="IBJ179" s="477"/>
      <c r="IBK179" s="477"/>
      <c r="IBL179" s="477"/>
      <c r="IBM179" s="477"/>
      <c r="IBN179" s="477"/>
      <c r="IBO179" s="477"/>
      <c r="IBP179" s="477"/>
      <c r="IBQ179" s="477"/>
      <c r="IBR179" s="477"/>
      <c r="IBS179" s="477"/>
      <c r="IBT179" s="477"/>
      <c r="IBU179" s="477"/>
      <c r="IBV179" s="477"/>
      <c r="IBW179" s="477"/>
      <c r="IBX179" s="477"/>
      <c r="IBY179" s="477"/>
      <c r="IBZ179" s="477"/>
      <c r="ICA179" s="477"/>
      <c r="ICB179" s="477"/>
      <c r="ICC179" s="477"/>
      <c r="ICD179" s="477"/>
      <c r="ICE179" s="477"/>
      <c r="ICF179" s="477"/>
      <c r="ICG179" s="477"/>
      <c r="ICH179" s="477"/>
      <c r="ICI179" s="477"/>
      <c r="ICJ179" s="477"/>
      <c r="ICK179" s="477"/>
      <c r="ICL179" s="477"/>
      <c r="ICM179" s="477"/>
      <c r="ICN179" s="477"/>
      <c r="ICO179" s="477"/>
      <c r="ICP179" s="477"/>
      <c r="ICQ179" s="477"/>
      <c r="ICR179" s="477"/>
      <c r="ICS179" s="477"/>
      <c r="ICT179" s="477"/>
      <c r="ICU179" s="477"/>
      <c r="ICV179" s="477"/>
      <c r="ICW179" s="477"/>
      <c r="ICX179" s="477"/>
      <c r="ICY179" s="477"/>
      <c r="ICZ179" s="477"/>
      <c r="IDA179" s="477"/>
      <c r="IDB179" s="477"/>
      <c r="IDC179" s="477"/>
      <c r="IDD179" s="477"/>
      <c r="IDE179" s="477"/>
      <c r="IDF179" s="477"/>
      <c r="IDG179" s="477"/>
      <c r="IDH179" s="477"/>
      <c r="IDI179" s="477"/>
      <c r="IDJ179" s="477"/>
      <c r="IDK179" s="477"/>
      <c r="IDL179" s="477"/>
      <c r="IDM179" s="477"/>
      <c r="IDN179" s="477"/>
      <c r="IDO179" s="477"/>
      <c r="IDP179" s="477"/>
      <c r="IDQ179" s="477"/>
      <c r="IDR179" s="477"/>
      <c r="IDS179" s="477"/>
      <c r="IDT179" s="477"/>
      <c r="IDU179" s="477"/>
      <c r="IDV179" s="477"/>
      <c r="IDW179" s="477"/>
      <c r="IDX179" s="477"/>
      <c r="IDY179" s="477"/>
      <c r="IDZ179" s="477"/>
      <c r="IEA179" s="477"/>
      <c r="IEB179" s="477"/>
      <c r="IEC179" s="477"/>
      <c r="IED179" s="477"/>
      <c r="IEE179" s="477"/>
      <c r="IEF179" s="477"/>
      <c r="IEG179" s="477"/>
      <c r="IEH179" s="477"/>
      <c r="IEI179" s="477"/>
      <c r="IEJ179" s="477"/>
      <c r="IEK179" s="477"/>
      <c r="IEL179" s="477"/>
      <c r="IEM179" s="477"/>
      <c r="IEN179" s="477"/>
      <c r="IEO179" s="477"/>
      <c r="IEP179" s="477"/>
      <c r="IEQ179" s="477"/>
      <c r="IER179" s="477"/>
      <c r="IES179" s="477"/>
      <c r="IET179" s="477"/>
      <c r="IEU179" s="477"/>
      <c r="IEV179" s="477"/>
      <c r="IEW179" s="477"/>
      <c r="IEX179" s="477"/>
      <c r="IEY179" s="477"/>
      <c r="IEZ179" s="477"/>
      <c r="IFA179" s="477"/>
      <c r="IFB179" s="477"/>
      <c r="IFC179" s="477"/>
      <c r="IFD179" s="477"/>
      <c r="IFE179" s="477"/>
      <c r="IFF179" s="477"/>
      <c r="IFG179" s="477"/>
      <c r="IFH179" s="477"/>
      <c r="IFI179" s="477"/>
      <c r="IFJ179" s="477"/>
      <c r="IFK179" s="477"/>
      <c r="IFL179" s="477"/>
      <c r="IFM179" s="477"/>
      <c r="IFN179" s="477"/>
      <c r="IFO179" s="477"/>
      <c r="IFP179" s="477"/>
      <c r="IFQ179" s="477"/>
      <c r="IFR179" s="477"/>
      <c r="IFS179" s="477"/>
      <c r="IFT179" s="477"/>
      <c r="IFU179" s="477"/>
      <c r="IFV179" s="477"/>
      <c r="IFW179" s="477"/>
      <c r="IFX179" s="477"/>
      <c r="IFY179" s="477"/>
      <c r="IFZ179" s="477"/>
      <c r="IGA179" s="477"/>
      <c r="IGB179" s="477"/>
      <c r="IGC179" s="477"/>
      <c r="IGD179" s="477"/>
      <c r="IGE179" s="477"/>
      <c r="IGF179" s="477"/>
      <c r="IGG179" s="477"/>
      <c r="IGH179" s="477"/>
      <c r="IGI179" s="477"/>
      <c r="IGJ179" s="477"/>
      <c r="IGK179" s="477"/>
      <c r="IGL179" s="477"/>
      <c r="IGM179" s="477"/>
      <c r="IGN179" s="477"/>
      <c r="IGO179" s="477"/>
      <c r="IGP179" s="477"/>
      <c r="IGQ179" s="477"/>
      <c r="IGR179" s="477"/>
      <c r="IGS179" s="477"/>
      <c r="IGT179" s="477"/>
      <c r="IGU179" s="477"/>
      <c r="IGV179" s="477"/>
      <c r="IGW179" s="477"/>
      <c r="IGX179" s="477"/>
      <c r="IGY179" s="477"/>
      <c r="IGZ179" s="477"/>
      <c r="IHA179" s="477"/>
      <c r="IHB179" s="477"/>
      <c r="IHC179" s="477"/>
      <c r="IHD179" s="477"/>
      <c r="IHE179" s="477"/>
      <c r="IHF179" s="477"/>
      <c r="IHG179" s="477"/>
      <c r="IHH179" s="477"/>
      <c r="IHI179" s="477"/>
      <c r="IHJ179" s="477"/>
      <c r="IHK179" s="477"/>
      <c r="IHL179" s="477"/>
      <c r="IHM179" s="477"/>
      <c r="IHN179" s="477"/>
      <c r="IHO179" s="477"/>
      <c r="IHP179" s="477"/>
      <c r="IHQ179" s="477"/>
      <c r="IHR179" s="477"/>
      <c r="IHS179" s="477"/>
      <c r="IHT179" s="477"/>
      <c r="IHU179" s="477"/>
      <c r="IHV179" s="477"/>
      <c r="IHW179" s="477"/>
      <c r="IHX179" s="477"/>
      <c r="IHY179" s="477"/>
      <c r="IHZ179" s="477"/>
      <c r="IIA179" s="477"/>
      <c r="IIB179" s="477"/>
      <c r="IIC179" s="477"/>
      <c r="IID179" s="477"/>
      <c r="IIE179" s="477"/>
      <c r="IIF179" s="477"/>
      <c r="IIG179" s="477"/>
      <c r="IIH179" s="477"/>
      <c r="III179" s="477"/>
      <c r="IIJ179" s="477"/>
      <c r="IIK179" s="477"/>
      <c r="IIL179" s="477"/>
      <c r="IIM179" s="477"/>
      <c r="IIN179" s="477"/>
      <c r="IIO179" s="477"/>
      <c r="IIP179" s="477"/>
      <c r="IIQ179" s="477"/>
      <c r="IIR179" s="477"/>
      <c r="IIS179" s="477"/>
      <c r="IIT179" s="477"/>
      <c r="IIU179" s="477"/>
      <c r="IIV179" s="477"/>
      <c r="IIW179" s="477"/>
      <c r="IIX179" s="477"/>
      <c r="IIY179" s="477"/>
      <c r="IIZ179" s="477"/>
      <c r="IJA179" s="477"/>
      <c r="IJB179" s="477"/>
      <c r="IJC179" s="477"/>
      <c r="IJD179" s="477"/>
      <c r="IJE179" s="477"/>
      <c r="IJF179" s="477"/>
      <c r="IJG179" s="477"/>
      <c r="IJH179" s="477"/>
      <c r="IJI179" s="477"/>
      <c r="IJJ179" s="477"/>
      <c r="IJK179" s="477"/>
      <c r="IJL179" s="477"/>
      <c r="IJM179" s="477"/>
      <c r="IJN179" s="477"/>
      <c r="IJO179" s="477"/>
      <c r="IJP179" s="477"/>
      <c r="IJQ179" s="477"/>
      <c r="IJR179" s="477"/>
      <c r="IJS179" s="477"/>
      <c r="IJT179" s="477"/>
      <c r="IJU179" s="477"/>
      <c r="IJV179" s="477"/>
      <c r="IJW179" s="477"/>
      <c r="IJX179" s="477"/>
      <c r="IJY179" s="477"/>
      <c r="IJZ179" s="477"/>
      <c r="IKA179" s="477"/>
      <c r="IKB179" s="477"/>
      <c r="IKC179" s="477"/>
      <c r="IKD179" s="477"/>
      <c r="IKE179" s="477"/>
      <c r="IKF179" s="477"/>
      <c r="IKG179" s="477"/>
      <c r="IKH179" s="477"/>
      <c r="IKI179" s="477"/>
      <c r="IKJ179" s="477"/>
      <c r="IKK179" s="477"/>
      <c r="IKL179" s="477"/>
      <c r="IKM179" s="477"/>
      <c r="IKN179" s="477"/>
      <c r="IKO179" s="477"/>
      <c r="IKP179" s="477"/>
      <c r="IKQ179" s="477"/>
      <c r="IKR179" s="477"/>
      <c r="IKS179" s="477"/>
      <c r="IKT179" s="477"/>
      <c r="IKU179" s="477"/>
      <c r="IKV179" s="477"/>
      <c r="IKW179" s="477"/>
      <c r="IKX179" s="477"/>
      <c r="IKY179" s="477"/>
      <c r="IKZ179" s="477"/>
      <c r="ILA179" s="477"/>
      <c r="ILB179" s="477"/>
      <c r="ILC179" s="477"/>
      <c r="ILD179" s="477"/>
      <c r="ILE179" s="477"/>
      <c r="ILF179" s="477"/>
      <c r="ILG179" s="477"/>
      <c r="ILH179" s="477"/>
      <c r="ILI179" s="477"/>
      <c r="ILJ179" s="477"/>
      <c r="ILK179" s="477"/>
      <c r="ILL179" s="477"/>
      <c r="ILM179" s="477"/>
      <c r="ILN179" s="477"/>
      <c r="ILO179" s="477"/>
      <c r="ILP179" s="477"/>
      <c r="ILQ179" s="477"/>
      <c r="ILR179" s="477"/>
      <c r="ILS179" s="477"/>
      <c r="ILT179" s="477"/>
      <c r="ILU179" s="477"/>
      <c r="ILV179" s="477"/>
      <c r="ILW179" s="477"/>
      <c r="ILX179" s="477"/>
      <c r="ILY179" s="477"/>
      <c r="ILZ179" s="477"/>
      <c r="IMA179" s="477"/>
      <c r="IMB179" s="477"/>
      <c r="IMC179" s="477"/>
      <c r="IMD179" s="477"/>
      <c r="IME179" s="477"/>
      <c r="IMF179" s="477"/>
      <c r="IMG179" s="477"/>
      <c r="IMH179" s="477"/>
      <c r="IMI179" s="477"/>
      <c r="IMJ179" s="477"/>
      <c r="IMK179" s="477"/>
      <c r="IML179" s="477"/>
      <c r="IMM179" s="477"/>
      <c r="IMN179" s="477"/>
      <c r="IMO179" s="477"/>
      <c r="IMP179" s="477"/>
      <c r="IMQ179" s="477"/>
      <c r="IMR179" s="477"/>
      <c r="IMS179" s="477"/>
      <c r="IMT179" s="477"/>
      <c r="IMU179" s="477"/>
      <c r="IMV179" s="477"/>
      <c r="IMW179" s="477"/>
      <c r="IMX179" s="477"/>
      <c r="IMY179" s="477"/>
      <c r="IMZ179" s="477"/>
      <c r="INA179" s="477"/>
      <c r="INB179" s="477"/>
      <c r="INC179" s="477"/>
      <c r="IND179" s="477"/>
      <c r="INE179" s="477"/>
      <c r="INF179" s="477"/>
      <c r="ING179" s="477"/>
      <c r="INH179" s="477"/>
      <c r="INI179" s="477"/>
      <c r="INJ179" s="477"/>
      <c r="INK179" s="477"/>
      <c r="INL179" s="477"/>
      <c r="INM179" s="477"/>
      <c r="INN179" s="477"/>
      <c r="INO179" s="477"/>
      <c r="INP179" s="477"/>
      <c r="INQ179" s="477"/>
      <c r="INR179" s="477"/>
      <c r="INS179" s="477"/>
      <c r="INT179" s="477"/>
      <c r="INU179" s="477"/>
      <c r="INV179" s="477"/>
      <c r="INW179" s="477"/>
      <c r="INX179" s="477"/>
      <c r="INY179" s="477"/>
      <c r="INZ179" s="477"/>
      <c r="IOA179" s="477"/>
      <c r="IOB179" s="477"/>
      <c r="IOC179" s="477"/>
      <c r="IOD179" s="477"/>
      <c r="IOE179" s="477"/>
      <c r="IOF179" s="477"/>
      <c r="IOG179" s="477"/>
      <c r="IOH179" s="477"/>
      <c r="IOI179" s="477"/>
      <c r="IOJ179" s="477"/>
      <c r="IOK179" s="477"/>
      <c r="IOL179" s="477"/>
      <c r="IOM179" s="477"/>
      <c r="ION179" s="477"/>
      <c r="IOO179" s="477"/>
      <c r="IOP179" s="477"/>
      <c r="IOQ179" s="477"/>
      <c r="IOR179" s="477"/>
      <c r="IOS179" s="477"/>
      <c r="IOT179" s="477"/>
      <c r="IOU179" s="477"/>
      <c r="IOV179" s="477"/>
      <c r="IOW179" s="477"/>
      <c r="IOX179" s="477"/>
      <c r="IOY179" s="477"/>
      <c r="IOZ179" s="477"/>
      <c r="IPA179" s="477"/>
      <c r="IPB179" s="477"/>
      <c r="IPC179" s="477"/>
      <c r="IPD179" s="477"/>
      <c r="IPE179" s="477"/>
      <c r="IPF179" s="477"/>
      <c r="IPG179" s="477"/>
      <c r="IPH179" s="477"/>
      <c r="IPI179" s="477"/>
      <c r="IPJ179" s="477"/>
      <c r="IPK179" s="477"/>
      <c r="IPL179" s="477"/>
      <c r="IPM179" s="477"/>
      <c r="IPN179" s="477"/>
      <c r="IPO179" s="477"/>
      <c r="IPP179" s="477"/>
      <c r="IPQ179" s="477"/>
      <c r="IPR179" s="477"/>
      <c r="IPS179" s="477"/>
      <c r="IPT179" s="477"/>
      <c r="IPU179" s="477"/>
      <c r="IPV179" s="477"/>
      <c r="IPW179" s="477"/>
      <c r="IPX179" s="477"/>
      <c r="IPY179" s="477"/>
      <c r="IPZ179" s="477"/>
      <c r="IQA179" s="477"/>
      <c r="IQB179" s="477"/>
      <c r="IQC179" s="477"/>
      <c r="IQD179" s="477"/>
      <c r="IQE179" s="477"/>
      <c r="IQF179" s="477"/>
      <c r="IQG179" s="477"/>
      <c r="IQH179" s="477"/>
      <c r="IQI179" s="477"/>
      <c r="IQJ179" s="477"/>
      <c r="IQK179" s="477"/>
      <c r="IQL179" s="477"/>
      <c r="IQM179" s="477"/>
      <c r="IQN179" s="477"/>
      <c r="IQO179" s="477"/>
      <c r="IQP179" s="477"/>
      <c r="IQQ179" s="477"/>
      <c r="IQR179" s="477"/>
      <c r="IQS179" s="477"/>
      <c r="IQT179" s="477"/>
      <c r="IQU179" s="477"/>
      <c r="IQV179" s="477"/>
      <c r="IQW179" s="477"/>
      <c r="IQX179" s="477"/>
      <c r="IQY179" s="477"/>
      <c r="IQZ179" s="477"/>
      <c r="IRA179" s="477"/>
      <c r="IRB179" s="477"/>
      <c r="IRC179" s="477"/>
      <c r="IRD179" s="477"/>
      <c r="IRE179" s="477"/>
      <c r="IRF179" s="477"/>
      <c r="IRG179" s="477"/>
      <c r="IRH179" s="477"/>
      <c r="IRI179" s="477"/>
      <c r="IRJ179" s="477"/>
      <c r="IRK179" s="477"/>
      <c r="IRL179" s="477"/>
      <c r="IRM179" s="477"/>
      <c r="IRN179" s="477"/>
      <c r="IRO179" s="477"/>
      <c r="IRP179" s="477"/>
      <c r="IRQ179" s="477"/>
      <c r="IRR179" s="477"/>
      <c r="IRS179" s="477"/>
      <c r="IRT179" s="477"/>
      <c r="IRU179" s="477"/>
      <c r="IRV179" s="477"/>
      <c r="IRW179" s="477"/>
      <c r="IRX179" s="477"/>
      <c r="IRY179" s="477"/>
      <c r="IRZ179" s="477"/>
      <c r="ISA179" s="477"/>
      <c r="ISB179" s="477"/>
      <c r="ISC179" s="477"/>
      <c r="ISD179" s="477"/>
      <c r="ISE179" s="477"/>
      <c r="ISF179" s="477"/>
      <c r="ISG179" s="477"/>
      <c r="ISH179" s="477"/>
      <c r="ISI179" s="477"/>
      <c r="ISJ179" s="477"/>
      <c r="ISK179" s="477"/>
      <c r="ISL179" s="477"/>
      <c r="ISM179" s="477"/>
      <c r="ISN179" s="477"/>
      <c r="ISO179" s="477"/>
      <c r="ISP179" s="477"/>
      <c r="ISQ179" s="477"/>
      <c r="ISR179" s="477"/>
      <c r="ISS179" s="477"/>
      <c r="IST179" s="477"/>
      <c r="ISU179" s="477"/>
      <c r="ISV179" s="477"/>
      <c r="ISW179" s="477"/>
      <c r="ISX179" s="477"/>
      <c r="ISY179" s="477"/>
      <c r="ISZ179" s="477"/>
      <c r="ITA179" s="477"/>
      <c r="ITB179" s="477"/>
      <c r="ITC179" s="477"/>
      <c r="ITD179" s="477"/>
      <c r="ITE179" s="477"/>
      <c r="ITF179" s="477"/>
      <c r="ITG179" s="477"/>
      <c r="ITH179" s="477"/>
      <c r="ITI179" s="477"/>
      <c r="ITJ179" s="477"/>
      <c r="ITK179" s="477"/>
      <c r="ITL179" s="477"/>
      <c r="ITM179" s="477"/>
      <c r="ITN179" s="477"/>
      <c r="ITO179" s="477"/>
      <c r="ITP179" s="477"/>
      <c r="ITQ179" s="477"/>
      <c r="ITR179" s="477"/>
      <c r="ITS179" s="477"/>
      <c r="ITT179" s="477"/>
      <c r="ITU179" s="477"/>
      <c r="ITV179" s="477"/>
      <c r="ITW179" s="477"/>
      <c r="ITX179" s="477"/>
      <c r="ITY179" s="477"/>
      <c r="ITZ179" s="477"/>
      <c r="IUA179" s="477"/>
      <c r="IUB179" s="477"/>
      <c r="IUC179" s="477"/>
      <c r="IUD179" s="477"/>
      <c r="IUE179" s="477"/>
      <c r="IUF179" s="477"/>
      <c r="IUG179" s="477"/>
      <c r="IUH179" s="477"/>
      <c r="IUI179" s="477"/>
      <c r="IUJ179" s="477"/>
      <c r="IUK179" s="477"/>
      <c r="IUL179" s="477"/>
      <c r="IUM179" s="477"/>
      <c r="IUN179" s="477"/>
      <c r="IUO179" s="477"/>
      <c r="IUP179" s="477"/>
      <c r="IUQ179" s="477"/>
      <c r="IUR179" s="477"/>
      <c r="IUS179" s="477"/>
      <c r="IUT179" s="477"/>
      <c r="IUU179" s="477"/>
      <c r="IUV179" s="477"/>
      <c r="IUW179" s="477"/>
      <c r="IUX179" s="477"/>
      <c r="IUY179" s="477"/>
      <c r="IUZ179" s="477"/>
      <c r="IVA179" s="477"/>
      <c r="IVB179" s="477"/>
      <c r="IVC179" s="477"/>
      <c r="IVD179" s="477"/>
      <c r="IVE179" s="477"/>
      <c r="IVF179" s="477"/>
      <c r="IVG179" s="477"/>
      <c r="IVH179" s="477"/>
      <c r="IVI179" s="477"/>
      <c r="IVJ179" s="477"/>
      <c r="IVK179" s="477"/>
      <c r="IVL179" s="477"/>
      <c r="IVM179" s="477"/>
      <c r="IVN179" s="477"/>
      <c r="IVO179" s="477"/>
      <c r="IVP179" s="477"/>
      <c r="IVQ179" s="477"/>
      <c r="IVR179" s="477"/>
      <c r="IVS179" s="477"/>
      <c r="IVT179" s="477"/>
      <c r="IVU179" s="477"/>
      <c r="IVV179" s="477"/>
      <c r="IVW179" s="477"/>
      <c r="IVX179" s="477"/>
      <c r="IVY179" s="477"/>
      <c r="IVZ179" s="477"/>
      <c r="IWA179" s="477"/>
      <c r="IWB179" s="477"/>
      <c r="IWC179" s="477"/>
      <c r="IWD179" s="477"/>
      <c r="IWE179" s="477"/>
      <c r="IWF179" s="477"/>
      <c r="IWG179" s="477"/>
      <c r="IWH179" s="477"/>
      <c r="IWI179" s="477"/>
      <c r="IWJ179" s="477"/>
      <c r="IWK179" s="477"/>
      <c r="IWL179" s="477"/>
      <c r="IWM179" s="477"/>
      <c r="IWN179" s="477"/>
      <c r="IWO179" s="477"/>
      <c r="IWP179" s="477"/>
      <c r="IWQ179" s="477"/>
      <c r="IWR179" s="477"/>
      <c r="IWS179" s="477"/>
      <c r="IWT179" s="477"/>
      <c r="IWU179" s="477"/>
      <c r="IWV179" s="477"/>
      <c r="IWW179" s="477"/>
      <c r="IWX179" s="477"/>
      <c r="IWY179" s="477"/>
      <c r="IWZ179" s="477"/>
      <c r="IXA179" s="477"/>
      <c r="IXB179" s="477"/>
      <c r="IXC179" s="477"/>
      <c r="IXD179" s="477"/>
      <c r="IXE179" s="477"/>
      <c r="IXF179" s="477"/>
      <c r="IXG179" s="477"/>
      <c r="IXH179" s="477"/>
      <c r="IXI179" s="477"/>
      <c r="IXJ179" s="477"/>
      <c r="IXK179" s="477"/>
      <c r="IXL179" s="477"/>
      <c r="IXM179" s="477"/>
      <c r="IXN179" s="477"/>
      <c r="IXO179" s="477"/>
      <c r="IXP179" s="477"/>
      <c r="IXQ179" s="477"/>
      <c r="IXR179" s="477"/>
      <c r="IXS179" s="477"/>
      <c r="IXT179" s="477"/>
      <c r="IXU179" s="477"/>
      <c r="IXV179" s="477"/>
      <c r="IXW179" s="477"/>
      <c r="IXX179" s="477"/>
      <c r="IXY179" s="477"/>
      <c r="IXZ179" s="477"/>
      <c r="IYA179" s="477"/>
      <c r="IYB179" s="477"/>
      <c r="IYC179" s="477"/>
      <c r="IYD179" s="477"/>
      <c r="IYE179" s="477"/>
      <c r="IYF179" s="477"/>
      <c r="IYG179" s="477"/>
      <c r="IYH179" s="477"/>
      <c r="IYI179" s="477"/>
      <c r="IYJ179" s="477"/>
      <c r="IYK179" s="477"/>
      <c r="IYL179" s="477"/>
      <c r="IYM179" s="477"/>
      <c r="IYN179" s="477"/>
      <c r="IYO179" s="477"/>
      <c r="IYP179" s="477"/>
      <c r="IYQ179" s="477"/>
      <c r="IYR179" s="477"/>
      <c r="IYS179" s="477"/>
      <c r="IYT179" s="477"/>
      <c r="IYU179" s="477"/>
      <c r="IYV179" s="477"/>
      <c r="IYW179" s="477"/>
      <c r="IYX179" s="477"/>
      <c r="IYY179" s="477"/>
      <c r="IYZ179" s="477"/>
      <c r="IZA179" s="477"/>
      <c r="IZB179" s="477"/>
      <c r="IZC179" s="477"/>
      <c r="IZD179" s="477"/>
      <c r="IZE179" s="477"/>
      <c r="IZF179" s="477"/>
      <c r="IZG179" s="477"/>
      <c r="IZH179" s="477"/>
      <c r="IZI179" s="477"/>
      <c r="IZJ179" s="477"/>
      <c r="IZK179" s="477"/>
      <c r="IZL179" s="477"/>
      <c r="IZM179" s="477"/>
      <c r="IZN179" s="477"/>
      <c r="IZO179" s="477"/>
      <c r="IZP179" s="477"/>
      <c r="IZQ179" s="477"/>
      <c r="IZR179" s="477"/>
      <c r="IZS179" s="477"/>
      <c r="IZT179" s="477"/>
      <c r="IZU179" s="477"/>
      <c r="IZV179" s="477"/>
      <c r="IZW179" s="477"/>
      <c r="IZX179" s="477"/>
      <c r="IZY179" s="477"/>
      <c r="IZZ179" s="477"/>
      <c r="JAA179" s="477"/>
      <c r="JAB179" s="477"/>
      <c r="JAC179" s="477"/>
      <c r="JAD179" s="477"/>
      <c r="JAE179" s="477"/>
      <c r="JAF179" s="477"/>
      <c r="JAG179" s="477"/>
      <c r="JAH179" s="477"/>
      <c r="JAI179" s="477"/>
      <c r="JAJ179" s="477"/>
      <c r="JAK179" s="477"/>
      <c r="JAL179" s="477"/>
      <c r="JAM179" s="477"/>
      <c r="JAN179" s="477"/>
      <c r="JAO179" s="477"/>
      <c r="JAP179" s="477"/>
      <c r="JAQ179" s="477"/>
      <c r="JAR179" s="477"/>
      <c r="JAS179" s="477"/>
      <c r="JAT179" s="477"/>
      <c r="JAU179" s="477"/>
      <c r="JAV179" s="477"/>
      <c r="JAW179" s="477"/>
      <c r="JAX179" s="477"/>
      <c r="JAY179" s="477"/>
      <c r="JAZ179" s="477"/>
      <c r="JBA179" s="477"/>
      <c r="JBB179" s="477"/>
      <c r="JBC179" s="477"/>
      <c r="JBD179" s="477"/>
      <c r="JBE179" s="477"/>
      <c r="JBF179" s="477"/>
      <c r="JBG179" s="477"/>
      <c r="JBH179" s="477"/>
      <c r="JBI179" s="477"/>
      <c r="JBJ179" s="477"/>
      <c r="JBK179" s="477"/>
      <c r="JBL179" s="477"/>
      <c r="JBM179" s="477"/>
      <c r="JBN179" s="477"/>
      <c r="JBO179" s="477"/>
      <c r="JBP179" s="477"/>
      <c r="JBQ179" s="477"/>
      <c r="JBR179" s="477"/>
      <c r="JBS179" s="477"/>
      <c r="JBT179" s="477"/>
      <c r="JBU179" s="477"/>
      <c r="JBV179" s="477"/>
      <c r="JBW179" s="477"/>
      <c r="JBX179" s="477"/>
      <c r="JBY179" s="477"/>
      <c r="JBZ179" s="477"/>
      <c r="JCA179" s="477"/>
      <c r="JCB179" s="477"/>
      <c r="JCC179" s="477"/>
      <c r="JCD179" s="477"/>
      <c r="JCE179" s="477"/>
      <c r="JCF179" s="477"/>
      <c r="JCG179" s="477"/>
      <c r="JCH179" s="477"/>
      <c r="JCI179" s="477"/>
      <c r="JCJ179" s="477"/>
      <c r="JCK179" s="477"/>
      <c r="JCL179" s="477"/>
      <c r="JCM179" s="477"/>
      <c r="JCN179" s="477"/>
      <c r="JCO179" s="477"/>
      <c r="JCP179" s="477"/>
      <c r="JCQ179" s="477"/>
      <c r="JCR179" s="477"/>
      <c r="JCS179" s="477"/>
      <c r="JCT179" s="477"/>
      <c r="JCU179" s="477"/>
      <c r="JCV179" s="477"/>
      <c r="JCW179" s="477"/>
      <c r="JCX179" s="477"/>
      <c r="JCY179" s="477"/>
      <c r="JCZ179" s="477"/>
      <c r="JDA179" s="477"/>
      <c r="JDB179" s="477"/>
      <c r="JDC179" s="477"/>
      <c r="JDD179" s="477"/>
      <c r="JDE179" s="477"/>
      <c r="JDF179" s="477"/>
      <c r="JDG179" s="477"/>
      <c r="JDH179" s="477"/>
      <c r="JDI179" s="477"/>
      <c r="JDJ179" s="477"/>
      <c r="JDK179" s="477"/>
      <c r="JDL179" s="477"/>
      <c r="JDM179" s="477"/>
      <c r="JDN179" s="477"/>
      <c r="JDO179" s="477"/>
      <c r="JDP179" s="477"/>
      <c r="JDQ179" s="477"/>
      <c r="JDR179" s="477"/>
      <c r="JDS179" s="477"/>
      <c r="JDT179" s="477"/>
      <c r="JDU179" s="477"/>
      <c r="JDV179" s="477"/>
      <c r="JDW179" s="477"/>
      <c r="JDX179" s="477"/>
      <c r="JDY179" s="477"/>
      <c r="JDZ179" s="477"/>
      <c r="JEA179" s="477"/>
      <c r="JEB179" s="477"/>
      <c r="JEC179" s="477"/>
      <c r="JED179" s="477"/>
      <c r="JEE179" s="477"/>
      <c r="JEF179" s="477"/>
      <c r="JEG179" s="477"/>
      <c r="JEH179" s="477"/>
      <c r="JEI179" s="477"/>
      <c r="JEJ179" s="477"/>
      <c r="JEK179" s="477"/>
      <c r="JEL179" s="477"/>
      <c r="JEM179" s="477"/>
      <c r="JEN179" s="477"/>
      <c r="JEO179" s="477"/>
      <c r="JEP179" s="477"/>
      <c r="JEQ179" s="477"/>
      <c r="JER179" s="477"/>
      <c r="JES179" s="477"/>
      <c r="JET179" s="477"/>
      <c r="JEU179" s="477"/>
      <c r="JEV179" s="477"/>
      <c r="JEW179" s="477"/>
      <c r="JEX179" s="477"/>
      <c r="JEY179" s="477"/>
      <c r="JEZ179" s="477"/>
      <c r="JFA179" s="477"/>
      <c r="JFB179" s="477"/>
      <c r="JFC179" s="477"/>
      <c r="JFD179" s="477"/>
      <c r="JFE179" s="477"/>
      <c r="JFF179" s="477"/>
      <c r="JFG179" s="477"/>
      <c r="JFH179" s="477"/>
      <c r="JFI179" s="477"/>
      <c r="JFJ179" s="477"/>
      <c r="JFK179" s="477"/>
      <c r="JFL179" s="477"/>
      <c r="JFM179" s="477"/>
      <c r="JFN179" s="477"/>
      <c r="JFO179" s="477"/>
      <c r="JFP179" s="477"/>
      <c r="JFQ179" s="477"/>
      <c r="JFR179" s="477"/>
      <c r="JFS179" s="477"/>
      <c r="JFT179" s="477"/>
      <c r="JFU179" s="477"/>
      <c r="JFV179" s="477"/>
      <c r="JFW179" s="477"/>
      <c r="JFX179" s="477"/>
      <c r="JFY179" s="477"/>
      <c r="JFZ179" s="477"/>
      <c r="JGA179" s="477"/>
      <c r="JGB179" s="477"/>
      <c r="JGC179" s="477"/>
      <c r="JGD179" s="477"/>
      <c r="JGE179" s="477"/>
      <c r="JGF179" s="477"/>
      <c r="JGG179" s="477"/>
      <c r="JGH179" s="477"/>
      <c r="JGI179" s="477"/>
      <c r="JGJ179" s="477"/>
      <c r="JGK179" s="477"/>
      <c r="JGL179" s="477"/>
      <c r="JGM179" s="477"/>
      <c r="JGN179" s="477"/>
      <c r="JGO179" s="477"/>
      <c r="JGP179" s="477"/>
      <c r="JGQ179" s="477"/>
      <c r="JGR179" s="477"/>
      <c r="JGS179" s="477"/>
      <c r="JGT179" s="477"/>
      <c r="JGU179" s="477"/>
      <c r="JGV179" s="477"/>
      <c r="JGW179" s="477"/>
      <c r="JGX179" s="477"/>
      <c r="JGY179" s="477"/>
      <c r="JGZ179" s="477"/>
      <c r="JHA179" s="477"/>
      <c r="JHB179" s="477"/>
      <c r="JHC179" s="477"/>
      <c r="JHD179" s="477"/>
      <c r="JHE179" s="477"/>
      <c r="JHF179" s="477"/>
      <c r="JHG179" s="477"/>
      <c r="JHH179" s="477"/>
      <c r="JHI179" s="477"/>
      <c r="JHJ179" s="477"/>
      <c r="JHK179" s="477"/>
      <c r="JHL179" s="477"/>
      <c r="JHM179" s="477"/>
      <c r="JHN179" s="477"/>
      <c r="JHO179" s="477"/>
      <c r="JHP179" s="477"/>
      <c r="JHQ179" s="477"/>
      <c r="JHR179" s="477"/>
      <c r="JHS179" s="477"/>
      <c r="JHT179" s="477"/>
      <c r="JHU179" s="477"/>
      <c r="JHV179" s="477"/>
      <c r="JHW179" s="477"/>
      <c r="JHX179" s="477"/>
      <c r="JHY179" s="477"/>
      <c r="JHZ179" s="477"/>
      <c r="JIA179" s="477"/>
      <c r="JIB179" s="477"/>
      <c r="JIC179" s="477"/>
      <c r="JID179" s="477"/>
      <c r="JIE179" s="477"/>
      <c r="JIF179" s="477"/>
      <c r="JIG179" s="477"/>
      <c r="JIH179" s="477"/>
      <c r="JII179" s="477"/>
      <c r="JIJ179" s="477"/>
      <c r="JIK179" s="477"/>
      <c r="JIL179" s="477"/>
      <c r="JIM179" s="477"/>
      <c r="JIN179" s="477"/>
      <c r="JIO179" s="477"/>
      <c r="JIP179" s="477"/>
      <c r="JIQ179" s="477"/>
      <c r="JIR179" s="477"/>
      <c r="JIS179" s="477"/>
      <c r="JIT179" s="477"/>
      <c r="JIU179" s="477"/>
      <c r="JIV179" s="477"/>
      <c r="JIW179" s="477"/>
      <c r="JIX179" s="477"/>
      <c r="JIY179" s="477"/>
      <c r="JIZ179" s="477"/>
      <c r="JJA179" s="477"/>
      <c r="JJB179" s="477"/>
      <c r="JJC179" s="477"/>
      <c r="JJD179" s="477"/>
      <c r="JJE179" s="477"/>
      <c r="JJF179" s="477"/>
      <c r="JJG179" s="477"/>
      <c r="JJH179" s="477"/>
      <c r="JJI179" s="477"/>
      <c r="JJJ179" s="477"/>
      <c r="JJK179" s="477"/>
      <c r="JJL179" s="477"/>
      <c r="JJM179" s="477"/>
      <c r="JJN179" s="477"/>
      <c r="JJO179" s="477"/>
      <c r="JJP179" s="477"/>
      <c r="JJQ179" s="477"/>
      <c r="JJR179" s="477"/>
      <c r="JJS179" s="477"/>
      <c r="JJT179" s="477"/>
      <c r="JJU179" s="477"/>
      <c r="JJV179" s="477"/>
      <c r="JJW179" s="477"/>
      <c r="JJX179" s="477"/>
      <c r="JJY179" s="477"/>
      <c r="JJZ179" s="477"/>
      <c r="JKA179" s="477"/>
      <c r="JKB179" s="477"/>
      <c r="JKC179" s="477"/>
      <c r="JKD179" s="477"/>
      <c r="JKE179" s="477"/>
      <c r="JKF179" s="477"/>
      <c r="JKG179" s="477"/>
      <c r="JKH179" s="477"/>
      <c r="JKI179" s="477"/>
      <c r="JKJ179" s="477"/>
      <c r="JKK179" s="477"/>
      <c r="JKL179" s="477"/>
      <c r="JKM179" s="477"/>
      <c r="JKN179" s="477"/>
      <c r="JKO179" s="477"/>
      <c r="JKP179" s="477"/>
      <c r="JKQ179" s="477"/>
      <c r="JKR179" s="477"/>
      <c r="JKS179" s="477"/>
      <c r="JKT179" s="477"/>
      <c r="JKU179" s="477"/>
      <c r="JKV179" s="477"/>
      <c r="JKW179" s="477"/>
      <c r="JKX179" s="477"/>
      <c r="JKY179" s="477"/>
      <c r="JKZ179" s="477"/>
      <c r="JLA179" s="477"/>
      <c r="JLB179" s="477"/>
      <c r="JLC179" s="477"/>
      <c r="JLD179" s="477"/>
      <c r="JLE179" s="477"/>
      <c r="JLF179" s="477"/>
      <c r="JLG179" s="477"/>
      <c r="JLH179" s="477"/>
      <c r="JLI179" s="477"/>
      <c r="JLJ179" s="477"/>
      <c r="JLK179" s="477"/>
      <c r="JLL179" s="477"/>
      <c r="JLM179" s="477"/>
      <c r="JLN179" s="477"/>
      <c r="JLO179" s="477"/>
      <c r="JLP179" s="477"/>
      <c r="JLQ179" s="477"/>
      <c r="JLR179" s="477"/>
      <c r="JLS179" s="477"/>
      <c r="JLT179" s="477"/>
      <c r="JLU179" s="477"/>
      <c r="JLV179" s="477"/>
      <c r="JLW179" s="477"/>
      <c r="JLX179" s="477"/>
      <c r="JLY179" s="477"/>
      <c r="JLZ179" s="477"/>
      <c r="JMA179" s="477"/>
      <c r="JMB179" s="477"/>
      <c r="JMC179" s="477"/>
      <c r="JMD179" s="477"/>
      <c r="JME179" s="477"/>
      <c r="JMF179" s="477"/>
      <c r="JMG179" s="477"/>
      <c r="JMH179" s="477"/>
      <c r="JMI179" s="477"/>
      <c r="JMJ179" s="477"/>
      <c r="JMK179" s="477"/>
      <c r="JML179" s="477"/>
      <c r="JMM179" s="477"/>
      <c r="JMN179" s="477"/>
      <c r="JMO179" s="477"/>
      <c r="JMP179" s="477"/>
      <c r="JMQ179" s="477"/>
      <c r="JMR179" s="477"/>
      <c r="JMS179" s="477"/>
      <c r="JMT179" s="477"/>
      <c r="JMU179" s="477"/>
      <c r="JMV179" s="477"/>
      <c r="JMW179" s="477"/>
      <c r="JMX179" s="477"/>
      <c r="JMY179" s="477"/>
      <c r="JMZ179" s="477"/>
      <c r="JNA179" s="477"/>
      <c r="JNB179" s="477"/>
      <c r="JNC179" s="477"/>
      <c r="JND179" s="477"/>
      <c r="JNE179" s="477"/>
      <c r="JNF179" s="477"/>
      <c r="JNG179" s="477"/>
      <c r="JNH179" s="477"/>
      <c r="JNI179" s="477"/>
      <c r="JNJ179" s="477"/>
      <c r="JNK179" s="477"/>
      <c r="JNL179" s="477"/>
      <c r="JNM179" s="477"/>
      <c r="JNN179" s="477"/>
      <c r="JNO179" s="477"/>
      <c r="JNP179" s="477"/>
      <c r="JNQ179" s="477"/>
      <c r="JNR179" s="477"/>
      <c r="JNS179" s="477"/>
      <c r="JNT179" s="477"/>
      <c r="JNU179" s="477"/>
      <c r="JNV179" s="477"/>
      <c r="JNW179" s="477"/>
      <c r="JNX179" s="477"/>
      <c r="JNY179" s="477"/>
      <c r="JNZ179" s="477"/>
      <c r="JOA179" s="477"/>
      <c r="JOB179" s="477"/>
      <c r="JOC179" s="477"/>
      <c r="JOD179" s="477"/>
      <c r="JOE179" s="477"/>
      <c r="JOF179" s="477"/>
      <c r="JOG179" s="477"/>
      <c r="JOH179" s="477"/>
      <c r="JOI179" s="477"/>
      <c r="JOJ179" s="477"/>
      <c r="JOK179" s="477"/>
      <c r="JOL179" s="477"/>
      <c r="JOM179" s="477"/>
      <c r="JON179" s="477"/>
      <c r="JOO179" s="477"/>
      <c r="JOP179" s="477"/>
      <c r="JOQ179" s="477"/>
      <c r="JOR179" s="477"/>
      <c r="JOS179" s="477"/>
      <c r="JOT179" s="477"/>
      <c r="JOU179" s="477"/>
      <c r="JOV179" s="477"/>
      <c r="JOW179" s="477"/>
      <c r="JOX179" s="477"/>
      <c r="JOY179" s="477"/>
      <c r="JOZ179" s="477"/>
      <c r="JPA179" s="477"/>
      <c r="JPB179" s="477"/>
      <c r="JPC179" s="477"/>
      <c r="JPD179" s="477"/>
      <c r="JPE179" s="477"/>
      <c r="JPF179" s="477"/>
      <c r="JPG179" s="477"/>
      <c r="JPH179" s="477"/>
      <c r="JPI179" s="477"/>
      <c r="JPJ179" s="477"/>
      <c r="JPK179" s="477"/>
      <c r="JPL179" s="477"/>
      <c r="JPM179" s="477"/>
      <c r="JPN179" s="477"/>
      <c r="JPO179" s="477"/>
      <c r="JPP179" s="477"/>
      <c r="JPQ179" s="477"/>
      <c r="JPR179" s="477"/>
      <c r="JPS179" s="477"/>
      <c r="JPT179" s="477"/>
      <c r="JPU179" s="477"/>
      <c r="JPV179" s="477"/>
      <c r="JPW179" s="477"/>
      <c r="JPX179" s="477"/>
      <c r="JPY179" s="477"/>
      <c r="JPZ179" s="477"/>
      <c r="JQA179" s="477"/>
      <c r="JQB179" s="477"/>
      <c r="JQC179" s="477"/>
      <c r="JQD179" s="477"/>
      <c r="JQE179" s="477"/>
      <c r="JQF179" s="477"/>
      <c r="JQG179" s="477"/>
      <c r="JQH179" s="477"/>
      <c r="JQI179" s="477"/>
      <c r="JQJ179" s="477"/>
      <c r="JQK179" s="477"/>
      <c r="JQL179" s="477"/>
      <c r="JQM179" s="477"/>
      <c r="JQN179" s="477"/>
      <c r="JQO179" s="477"/>
      <c r="JQP179" s="477"/>
      <c r="JQQ179" s="477"/>
      <c r="JQR179" s="477"/>
      <c r="JQS179" s="477"/>
      <c r="JQT179" s="477"/>
      <c r="JQU179" s="477"/>
      <c r="JQV179" s="477"/>
      <c r="JQW179" s="477"/>
      <c r="JQX179" s="477"/>
      <c r="JQY179" s="477"/>
      <c r="JQZ179" s="477"/>
      <c r="JRA179" s="477"/>
      <c r="JRB179" s="477"/>
      <c r="JRC179" s="477"/>
      <c r="JRD179" s="477"/>
      <c r="JRE179" s="477"/>
      <c r="JRF179" s="477"/>
      <c r="JRG179" s="477"/>
      <c r="JRH179" s="477"/>
      <c r="JRI179" s="477"/>
      <c r="JRJ179" s="477"/>
      <c r="JRK179" s="477"/>
      <c r="JRL179" s="477"/>
      <c r="JRM179" s="477"/>
      <c r="JRN179" s="477"/>
      <c r="JRO179" s="477"/>
      <c r="JRP179" s="477"/>
      <c r="JRQ179" s="477"/>
      <c r="JRR179" s="477"/>
      <c r="JRS179" s="477"/>
      <c r="JRT179" s="477"/>
      <c r="JRU179" s="477"/>
      <c r="JRV179" s="477"/>
      <c r="JRW179" s="477"/>
      <c r="JRX179" s="477"/>
      <c r="JRY179" s="477"/>
      <c r="JRZ179" s="477"/>
      <c r="JSA179" s="477"/>
      <c r="JSB179" s="477"/>
      <c r="JSC179" s="477"/>
      <c r="JSD179" s="477"/>
      <c r="JSE179" s="477"/>
      <c r="JSF179" s="477"/>
      <c r="JSG179" s="477"/>
      <c r="JSH179" s="477"/>
      <c r="JSI179" s="477"/>
      <c r="JSJ179" s="477"/>
      <c r="JSK179" s="477"/>
      <c r="JSL179" s="477"/>
      <c r="JSM179" s="477"/>
      <c r="JSN179" s="477"/>
      <c r="JSO179" s="477"/>
      <c r="JSP179" s="477"/>
      <c r="JSQ179" s="477"/>
      <c r="JSR179" s="477"/>
      <c r="JSS179" s="477"/>
      <c r="JST179" s="477"/>
      <c r="JSU179" s="477"/>
      <c r="JSV179" s="477"/>
      <c r="JSW179" s="477"/>
      <c r="JSX179" s="477"/>
      <c r="JSY179" s="477"/>
      <c r="JSZ179" s="477"/>
      <c r="JTA179" s="477"/>
      <c r="JTB179" s="477"/>
      <c r="JTC179" s="477"/>
      <c r="JTD179" s="477"/>
      <c r="JTE179" s="477"/>
      <c r="JTF179" s="477"/>
      <c r="JTG179" s="477"/>
      <c r="JTH179" s="477"/>
      <c r="JTI179" s="477"/>
      <c r="JTJ179" s="477"/>
      <c r="JTK179" s="477"/>
      <c r="JTL179" s="477"/>
      <c r="JTM179" s="477"/>
      <c r="JTN179" s="477"/>
      <c r="JTO179" s="477"/>
      <c r="JTP179" s="477"/>
      <c r="JTQ179" s="477"/>
      <c r="JTR179" s="477"/>
      <c r="JTS179" s="477"/>
      <c r="JTT179" s="477"/>
      <c r="JTU179" s="477"/>
      <c r="JTV179" s="477"/>
      <c r="JTW179" s="477"/>
      <c r="JTX179" s="477"/>
      <c r="JTY179" s="477"/>
      <c r="JTZ179" s="477"/>
      <c r="JUA179" s="477"/>
      <c r="JUB179" s="477"/>
      <c r="JUC179" s="477"/>
      <c r="JUD179" s="477"/>
      <c r="JUE179" s="477"/>
      <c r="JUF179" s="477"/>
      <c r="JUG179" s="477"/>
      <c r="JUH179" s="477"/>
      <c r="JUI179" s="477"/>
      <c r="JUJ179" s="477"/>
      <c r="JUK179" s="477"/>
      <c r="JUL179" s="477"/>
      <c r="JUM179" s="477"/>
      <c r="JUN179" s="477"/>
      <c r="JUO179" s="477"/>
      <c r="JUP179" s="477"/>
      <c r="JUQ179" s="477"/>
      <c r="JUR179" s="477"/>
      <c r="JUS179" s="477"/>
      <c r="JUT179" s="477"/>
      <c r="JUU179" s="477"/>
      <c r="JUV179" s="477"/>
      <c r="JUW179" s="477"/>
      <c r="JUX179" s="477"/>
      <c r="JUY179" s="477"/>
      <c r="JUZ179" s="477"/>
      <c r="JVA179" s="477"/>
      <c r="JVB179" s="477"/>
      <c r="JVC179" s="477"/>
      <c r="JVD179" s="477"/>
      <c r="JVE179" s="477"/>
      <c r="JVF179" s="477"/>
      <c r="JVG179" s="477"/>
      <c r="JVH179" s="477"/>
      <c r="JVI179" s="477"/>
      <c r="JVJ179" s="477"/>
      <c r="JVK179" s="477"/>
      <c r="JVL179" s="477"/>
      <c r="JVM179" s="477"/>
      <c r="JVN179" s="477"/>
      <c r="JVO179" s="477"/>
      <c r="JVP179" s="477"/>
      <c r="JVQ179" s="477"/>
      <c r="JVR179" s="477"/>
      <c r="JVS179" s="477"/>
      <c r="JVT179" s="477"/>
      <c r="JVU179" s="477"/>
      <c r="JVV179" s="477"/>
      <c r="JVW179" s="477"/>
      <c r="JVX179" s="477"/>
      <c r="JVY179" s="477"/>
      <c r="JVZ179" s="477"/>
      <c r="JWA179" s="477"/>
      <c r="JWB179" s="477"/>
      <c r="JWC179" s="477"/>
      <c r="JWD179" s="477"/>
      <c r="JWE179" s="477"/>
      <c r="JWF179" s="477"/>
      <c r="JWG179" s="477"/>
      <c r="JWH179" s="477"/>
      <c r="JWI179" s="477"/>
      <c r="JWJ179" s="477"/>
      <c r="JWK179" s="477"/>
      <c r="JWL179" s="477"/>
      <c r="JWM179" s="477"/>
      <c r="JWN179" s="477"/>
      <c r="JWO179" s="477"/>
      <c r="JWP179" s="477"/>
      <c r="JWQ179" s="477"/>
      <c r="JWR179" s="477"/>
      <c r="JWS179" s="477"/>
      <c r="JWT179" s="477"/>
      <c r="JWU179" s="477"/>
      <c r="JWV179" s="477"/>
      <c r="JWW179" s="477"/>
      <c r="JWX179" s="477"/>
      <c r="JWY179" s="477"/>
      <c r="JWZ179" s="477"/>
      <c r="JXA179" s="477"/>
      <c r="JXB179" s="477"/>
      <c r="JXC179" s="477"/>
      <c r="JXD179" s="477"/>
      <c r="JXE179" s="477"/>
      <c r="JXF179" s="477"/>
      <c r="JXG179" s="477"/>
      <c r="JXH179" s="477"/>
      <c r="JXI179" s="477"/>
      <c r="JXJ179" s="477"/>
      <c r="JXK179" s="477"/>
      <c r="JXL179" s="477"/>
      <c r="JXM179" s="477"/>
      <c r="JXN179" s="477"/>
      <c r="JXO179" s="477"/>
      <c r="JXP179" s="477"/>
      <c r="JXQ179" s="477"/>
      <c r="JXR179" s="477"/>
      <c r="JXS179" s="477"/>
      <c r="JXT179" s="477"/>
      <c r="JXU179" s="477"/>
      <c r="JXV179" s="477"/>
      <c r="JXW179" s="477"/>
      <c r="JXX179" s="477"/>
      <c r="JXY179" s="477"/>
      <c r="JXZ179" s="477"/>
      <c r="JYA179" s="477"/>
      <c r="JYB179" s="477"/>
      <c r="JYC179" s="477"/>
      <c r="JYD179" s="477"/>
      <c r="JYE179" s="477"/>
      <c r="JYF179" s="477"/>
      <c r="JYG179" s="477"/>
      <c r="JYH179" s="477"/>
      <c r="JYI179" s="477"/>
      <c r="JYJ179" s="477"/>
      <c r="JYK179" s="477"/>
      <c r="JYL179" s="477"/>
      <c r="JYM179" s="477"/>
      <c r="JYN179" s="477"/>
      <c r="JYO179" s="477"/>
      <c r="JYP179" s="477"/>
      <c r="JYQ179" s="477"/>
      <c r="JYR179" s="477"/>
      <c r="JYS179" s="477"/>
      <c r="JYT179" s="477"/>
      <c r="JYU179" s="477"/>
      <c r="JYV179" s="477"/>
      <c r="JYW179" s="477"/>
      <c r="JYX179" s="477"/>
      <c r="JYY179" s="477"/>
      <c r="JYZ179" s="477"/>
      <c r="JZA179" s="477"/>
      <c r="JZB179" s="477"/>
      <c r="JZC179" s="477"/>
      <c r="JZD179" s="477"/>
      <c r="JZE179" s="477"/>
      <c r="JZF179" s="477"/>
      <c r="JZG179" s="477"/>
      <c r="JZH179" s="477"/>
      <c r="JZI179" s="477"/>
      <c r="JZJ179" s="477"/>
      <c r="JZK179" s="477"/>
      <c r="JZL179" s="477"/>
      <c r="JZM179" s="477"/>
      <c r="JZN179" s="477"/>
      <c r="JZO179" s="477"/>
      <c r="JZP179" s="477"/>
      <c r="JZQ179" s="477"/>
      <c r="JZR179" s="477"/>
      <c r="JZS179" s="477"/>
      <c r="JZT179" s="477"/>
      <c r="JZU179" s="477"/>
      <c r="JZV179" s="477"/>
      <c r="JZW179" s="477"/>
      <c r="JZX179" s="477"/>
      <c r="JZY179" s="477"/>
      <c r="JZZ179" s="477"/>
      <c r="KAA179" s="477"/>
      <c r="KAB179" s="477"/>
      <c r="KAC179" s="477"/>
      <c r="KAD179" s="477"/>
      <c r="KAE179" s="477"/>
      <c r="KAF179" s="477"/>
      <c r="KAG179" s="477"/>
      <c r="KAH179" s="477"/>
      <c r="KAI179" s="477"/>
      <c r="KAJ179" s="477"/>
      <c r="KAK179" s="477"/>
      <c r="KAL179" s="477"/>
      <c r="KAM179" s="477"/>
      <c r="KAN179" s="477"/>
      <c r="KAO179" s="477"/>
      <c r="KAP179" s="477"/>
      <c r="KAQ179" s="477"/>
      <c r="KAR179" s="477"/>
      <c r="KAS179" s="477"/>
      <c r="KAT179" s="477"/>
      <c r="KAU179" s="477"/>
      <c r="KAV179" s="477"/>
      <c r="KAW179" s="477"/>
      <c r="KAX179" s="477"/>
      <c r="KAY179" s="477"/>
      <c r="KAZ179" s="477"/>
      <c r="KBA179" s="477"/>
      <c r="KBB179" s="477"/>
      <c r="KBC179" s="477"/>
      <c r="KBD179" s="477"/>
      <c r="KBE179" s="477"/>
      <c r="KBF179" s="477"/>
      <c r="KBG179" s="477"/>
      <c r="KBH179" s="477"/>
      <c r="KBI179" s="477"/>
      <c r="KBJ179" s="477"/>
      <c r="KBK179" s="477"/>
      <c r="KBL179" s="477"/>
      <c r="KBM179" s="477"/>
      <c r="KBN179" s="477"/>
      <c r="KBO179" s="477"/>
      <c r="KBP179" s="477"/>
      <c r="KBQ179" s="477"/>
      <c r="KBR179" s="477"/>
      <c r="KBS179" s="477"/>
      <c r="KBT179" s="477"/>
      <c r="KBU179" s="477"/>
      <c r="KBV179" s="477"/>
      <c r="KBW179" s="477"/>
      <c r="KBX179" s="477"/>
      <c r="KBY179" s="477"/>
      <c r="KBZ179" s="477"/>
      <c r="KCA179" s="477"/>
      <c r="KCB179" s="477"/>
      <c r="KCC179" s="477"/>
      <c r="KCD179" s="477"/>
      <c r="KCE179" s="477"/>
      <c r="KCF179" s="477"/>
      <c r="KCG179" s="477"/>
      <c r="KCH179" s="477"/>
      <c r="KCI179" s="477"/>
      <c r="KCJ179" s="477"/>
      <c r="KCK179" s="477"/>
      <c r="KCL179" s="477"/>
      <c r="KCM179" s="477"/>
      <c r="KCN179" s="477"/>
      <c r="KCO179" s="477"/>
      <c r="KCP179" s="477"/>
      <c r="KCQ179" s="477"/>
      <c r="KCR179" s="477"/>
      <c r="KCS179" s="477"/>
      <c r="KCT179" s="477"/>
      <c r="KCU179" s="477"/>
      <c r="KCV179" s="477"/>
      <c r="KCW179" s="477"/>
      <c r="KCX179" s="477"/>
      <c r="KCY179" s="477"/>
      <c r="KCZ179" s="477"/>
      <c r="KDA179" s="477"/>
      <c r="KDB179" s="477"/>
      <c r="KDC179" s="477"/>
      <c r="KDD179" s="477"/>
      <c r="KDE179" s="477"/>
      <c r="KDF179" s="477"/>
      <c r="KDG179" s="477"/>
      <c r="KDH179" s="477"/>
      <c r="KDI179" s="477"/>
      <c r="KDJ179" s="477"/>
      <c r="KDK179" s="477"/>
      <c r="KDL179" s="477"/>
      <c r="KDM179" s="477"/>
      <c r="KDN179" s="477"/>
      <c r="KDO179" s="477"/>
      <c r="KDP179" s="477"/>
      <c r="KDQ179" s="477"/>
      <c r="KDR179" s="477"/>
      <c r="KDS179" s="477"/>
      <c r="KDT179" s="477"/>
      <c r="KDU179" s="477"/>
      <c r="KDV179" s="477"/>
      <c r="KDW179" s="477"/>
      <c r="KDX179" s="477"/>
      <c r="KDY179" s="477"/>
      <c r="KDZ179" s="477"/>
      <c r="KEA179" s="477"/>
      <c r="KEB179" s="477"/>
      <c r="KEC179" s="477"/>
      <c r="KED179" s="477"/>
      <c r="KEE179" s="477"/>
      <c r="KEF179" s="477"/>
      <c r="KEG179" s="477"/>
      <c r="KEH179" s="477"/>
      <c r="KEI179" s="477"/>
      <c r="KEJ179" s="477"/>
      <c r="KEK179" s="477"/>
      <c r="KEL179" s="477"/>
      <c r="KEM179" s="477"/>
      <c r="KEN179" s="477"/>
      <c r="KEO179" s="477"/>
      <c r="KEP179" s="477"/>
      <c r="KEQ179" s="477"/>
      <c r="KER179" s="477"/>
      <c r="KES179" s="477"/>
      <c r="KET179" s="477"/>
      <c r="KEU179" s="477"/>
      <c r="KEV179" s="477"/>
      <c r="KEW179" s="477"/>
      <c r="KEX179" s="477"/>
      <c r="KEY179" s="477"/>
      <c r="KEZ179" s="477"/>
      <c r="KFA179" s="477"/>
      <c r="KFB179" s="477"/>
      <c r="KFC179" s="477"/>
      <c r="KFD179" s="477"/>
      <c r="KFE179" s="477"/>
      <c r="KFF179" s="477"/>
      <c r="KFG179" s="477"/>
      <c r="KFH179" s="477"/>
      <c r="KFI179" s="477"/>
      <c r="KFJ179" s="477"/>
      <c r="KFK179" s="477"/>
      <c r="KFL179" s="477"/>
      <c r="KFM179" s="477"/>
      <c r="KFN179" s="477"/>
      <c r="KFO179" s="477"/>
      <c r="KFP179" s="477"/>
      <c r="KFQ179" s="477"/>
      <c r="KFR179" s="477"/>
      <c r="KFS179" s="477"/>
      <c r="KFT179" s="477"/>
      <c r="KFU179" s="477"/>
      <c r="KFV179" s="477"/>
      <c r="KFW179" s="477"/>
      <c r="KFX179" s="477"/>
      <c r="KFY179" s="477"/>
      <c r="KFZ179" s="477"/>
      <c r="KGA179" s="477"/>
      <c r="KGB179" s="477"/>
      <c r="KGC179" s="477"/>
      <c r="KGD179" s="477"/>
      <c r="KGE179" s="477"/>
      <c r="KGF179" s="477"/>
      <c r="KGG179" s="477"/>
      <c r="KGH179" s="477"/>
      <c r="KGI179" s="477"/>
      <c r="KGJ179" s="477"/>
      <c r="KGK179" s="477"/>
      <c r="KGL179" s="477"/>
      <c r="KGM179" s="477"/>
      <c r="KGN179" s="477"/>
      <c r="KGO179" s="477"/>
      <c r="KGP179" s="477"/>
      <c r="KGQ179" s="477"/>
      <c r="KGR179" s="477"/>
      <c r="KGS179" s="477"/>
      <c r="KGT179" s="477"/>
      <c r="KGU179" s="477"/>
      <c r="KGV179" s="477"/>
      <c r="KGW179" s="477"/>
      <c r="KGX179" s="477"/>
      <c r="KGY179" s="477"/>
      <c r="KGZ179" s="477"/>
      <c r="KHA179" s="477"/>
      <c r="KHB179" s="477"/>
      <c r="KHC179" s="477"/>
      <c r="KHD179" s="477"/>
      <c r="KHE179" s="477"/>
      <c r="KHF179" s="477"/>
      <c r="KHG179" s="477"/>
      <c r="KHH179" s="477"/>
      <c r="KHI179" s="477"/>
      <c r="KHJ179" s="477"/>
      <c r="KHK179" s="477"/>
      <c r="KHL179" s="477"/>
      <c r="KHM179" s="477"/>
      <c r="KHN179" s="477"/>
      <c r="KHO179" s="477"/>
      <c r="KHP179" s="477"/>
      <c r="KHQ179" s="477"/>
      <c r="KHR179" s="477"/>
      <c r="KHS179" s="477"/>
      <c r="KHT179" s="477"/>
      <c r="KHU179" s="477"/>
      <c r="KHV179" s="477"/>
      <c r="KHW179" s="477"/>
      <c r="KHX179" s="477"/>
      <c r="KHY179" s="477"/>
      <c r="KHZ179" s="477"/>
      <c r="KIA179" s="477"/>
      <c r="KIB179" s="477"/>
      <c r="KIC179" s="477"/>
      <c r="KID179" s="477"/>
      <c r="KIE179" s="477"/>
      <c r="KIF179" s="477"/>
      <c r="KIG179" s="477"/>
      <c r="KIH179" s="477"/>
      <c r="KII179" s="477"/>
      <c r="KIJ179" s="477"/>
      <c r="KIK179" s="477"/>
      <c r="KIL179" s="477"/>
      <c r="KIM179" s="477"/>
      <c r="KIN179" s="477"/>
      <c r="KIO179" s="477"/>
      <c r="KIP179" s="477"/>
      <c r="KIQ179" s="477"/>
      <c r="KIR179" s="477"/>
      <c r="KIS179" s="477"/>
      <c r="KIT179" s="477"/>
      <c r="KIU179" s="477"/>
      <c r="KIV179" s="477"/>
      <c r="KIW179" s="477"/>
      <c r="KIX179" s="477"/>
      <c r="KIY179" s="477"/>
      <c r="KIZ179" s="477"/>
      <c r="KJA179" s="477"/>
      <c r="KJB179" s="477"/>
      <c r="KJC179" s="477"/>
      <c r="KJD179" s="477"/>
      <c r="KJE179" s="477"/>
      <c r="KJF179" s="477"/>
      <c r="KJG179" s="477"/>
      <c r="KJH179" s="477"/>
      <c r="KJI179" s="477"/>
      <c r="KJJ179" s="477"/>
      <c r="KJK179" s="477"/>
      <c r="KJL179" s="477"/>
      <c r="KJM179" s="477"/>
      <c r="KJN179" s="477"/>
      <c r="KJO179" s="477"/>
      <c r="KJP179" s="477"/>
      <c r="KJQ179" s="477"/>
      <c r="KJR179" s="477"/>
      <c r="KJS179" s="477"/>
      <c r="KJT179" s="477"/>
      <c r="KJU179" s="477"/>
      <c r="KJV179" s="477"/>
      <c r="KJW179" s="477"/>
      <c r="KJX179" s="477"/>
      <c r="KJY179" s="477"/>
      <c r="KJZ179" s="477"/>
      <c r="KKA179" s="477"/>
      <c r="KKB179" s="477"/>
      <c r="KKC179" s="477"/>
      <c r="KKD179" s="477"/>
      <c r="KKE179" s="477"/>
      <c r="KKF179" s="477"/>
      <c r="KKG179" s="477"/>
      <c r="KKH179" s="477"/>
      <c r="KKI179" s="477"/>
      <c r="KKJ179" s="477"/>
      <c r="KKK179" s="477"/>
      <c r="KKL179" s="477"/>
      <c r="KKM179" s="477"/>
      <c r="KKN179" s="477"/>
      <c r="KKO179" s="477"/>
      <c r="KKP179" s="477"/>
      <c r="KKQ179" s="477"/>
      <c r="KKR179" s="477"/>
      <c r="KKS179" s="477"/>
      <c r="KKT179" s="477"/>
      <c r="KKU179" s="477"/>
      <c r="KKV179" s="477"/>
      <c r="KKW179" s="477"/>
      <c r="KKX179" s="477"/>
      <c r="KKY179" s="477"/>
      <c r="KKZ179" s="477"/>
      <c r="KLA179" s="477"/>
      <c r="KLB179" s="477"/>
      <c r="KLC179" s="477"/>
      <c r="KLD179" s="477"/>
      <c r="KLE179" s="477"/>
      <c r="KLF179" s="477"/>
      <c r="KLG179" s="477"/>
      <c r="KLH179" s="477"/>
      <c r="KLI179" s="477"/>
      <c r="KLJ179" s="477"/>
      <c r="KLK179" s="477"/>
      <c r="KLL179" s="477"/>
      <c r="KLM179" s="477"/>
      <c r="KLN179" s="477"/>
      <c r="KLO179" s="477"/>
      <c r="KLP179" s="477"/>
      <c r="KLQ179" s="477"/>
      <c r="KLR179" s="477"/>
      <c r="KLS179" s="477"/>
      <c r="KLT179" s="477"/>
      <c r="KLU179" s="477"/>
      <c r="KLV179" s="477"/>
      <c r="KLW179" s="477"/>
      <c r="KLX179" s="477"/>
      <c r="KLY179" s="477"/>
      <c r="KLZ179" s="477"/>
      <c r="KMA179" s="477"/>
      <c r="KMB179" s="477"/>
      <c r="KMC179" s="477"/>
      <c r="KMD179" s="477"/>
      <c r="KME179" s="477"/>
      <c r="KMF179" s="477"/>
      <c r="KMG179" s="477"/>
      <c r="KMH179" s="477"/>
      <c r="KMI179" s="477"/>
      <c r="KMJ179" s="477"/>
      <c r="KMK179" s="477"/>
      <c r="KML179" s="477"/>
      <c r="KMM179" s="477"/>
      <c r="KMN179" s="477"/>
      <c r="KMO179" s="477"/>
      <c r="KMP179" s="477"/>
      <c r="KMQ179" s="477"/>
      <c r="KMR179" s="477"/>
      <c r="KMS179" s="477"/>
      <c r="KMT179" s="477"/>
      <c r="KMU179" s="477"/>
      <c r="KMV179" s="477"/>
      <c r="KMW179" s="477"/>
      <c r="KMX179" s="477"/>
      <c r="KMY179" s="477"/>
      <c r="KMZ179" s="477"/>
      <c r="KNA179" s="477"/>
      <c r="KNB179" s="477"/>
      <c r="KNC179" s="477"/>
      <c r="KND179" s="477"/>
      <c r="KNE179" s="477"/>
      <c r="KNF179" s="477"/>
      <c r="KNG179" s="477"/>
      <c r="KNH179" s="477"/>
      <c r="KNI179" s="477"/>
      <c r="KNJ179" s="477"/>
      <c r="KNK179" s="477"/>
      <c r="KNL179" s="477"/>
      <c r="KNM179" s="477"/>
      <c r="KNN179" s="477"/>
      <c r="KNO179" s="477"/>
      <c r="KNP179" s="477"/>
      <c r="KNQ179" s="477"/>
      <c r="KNR179" s="477"/>
      <c r="KNS179" s="477"/>
      <c r="KNT179" s="477"/>
      <c r="KNU179" s="477"/>
      <c r="KNV179" s="477"/>
      <c r="KNW179" s="477"/>
      <c r="KNX179" s="477"/>
      <c r="KNY179" s="477"/>
      <c r="KNZ179" s="477"/>
      <c r="KOA179" s="477"/>
      <c r="KOB179" s="477"/>
      <c r="KOC179" s="477"/>
      <c r="KOD179" s="477"/>
      <c r="KOE179" s="477"/>
      <c r="KOF179" s="477"/>
      <c r="KOG179" s="477"/>
      <c r="KOH179" s="477"/>
      <c r="KOI179" s="477"/>
      <c r="KOJ179" s="477"/>
      <c r="KOK179" s="477"/>
      <c r="KOL179" s="477"/>
      <c r="KOM179" s="477"/>
      <c r="KON179" s="477"/>
      <c r="KOO179" s="477"/>
      <c r="KOP179" s="477"/>
      <c r="KOQ179" s="477"/>
      <c r="KOR179" s="477"/>
      <c r="KOS179" s="477"/>
      <c r="KOT179" s="477"/>
      <c r="KOU179" s="477"/>
      <c r="KOV179" s="477"/>
      <c r="KOW179" s="477"/>
      <c r="KOX179" s="477"/>
      <c r="KOY179" s="477"/>
      <c r="KOZ179" s="477"/>
      <c r="KPA179" s="477"/>
      <c r="KPB179" s="477"/>
      <c r="KPC179" s="477"/>
      <c r="KPD179" s="477"/>
      <c r="KPE179" s="477"/>
      <c r="KPF179" s="477"/>
      <c r="KPG179" s="477"/>
      <c r="KPH179" s="477"/>
      <c r="KPI179" s="477"/>
      <c r="KPJ179" s="477"/>
      <c r="KPK179" s="477"/>
      <c r="KPL179" s="477"/>
      <c r="KPM179" s="477"/>
      <c r="KPN179" s="477"/>
      <c r="KPO179" s="477"/>
      <c r="KPP179" s="477"/>
      <c r="KPQ179" s="477"/>
      <c r="KPR179" s="477"/>
      <c r="KPS179" s="477"/>
      <c r="KPT179" s="477"/>
      <c r="KPU179" s="477"/>
      <c r="KPV179" s="477"/>
      <c r="KPW179" s="477"/>
      <c r="KPX179" s="477"/>
      <c r="KPY179" s="477"/>
      <c r="KPZ179" s="477"/>
      <c r="KQA179" s="477"/>
      <c r="KQB179" s="477"/>
      <c r="KQC179" s="477"/>
      <c r="KQD179" s="477"/>
      <c r="KQE179" s="477"/>
      <c r="KQF179" s="477"/>
      <c r="KQG179" s="477"/>
      <c r="KQH179" s="477"/>
      <c r="KQI179" s="477"/>
      <c r="KQJ179" s="477"/>
      <c r="KQK179" s="477"/>
      <c r="KQL179" s="477"/>
      <c r="KQM179" s="477"/>
      <c r="KQN179" s="477"/>
      <c r="KQO179" s="477"/>
      <c r="KQP179" s="477"/>
      <c r="KQQ179" s="477"/>
      <c r="KQR179" s="477"/>
      <c r="KQS179" s="477"/>
      <c r="KQT179" s="477"/>
      <c r="KQU179" s="477"/>
      <c r="KQV179" s="477"/>
      <c r="KQW179" s="477"/>
      <c r="KQX179" s="477"/>
      <c r="KQY179" s="477"/>
      <c r="KQZ179" s="477"/>
      <c r="KRA179" s="477"/>
      <c r="KRB179" s="477"/>
      <c r="KRC179" s="477"/>
      <c r="KRD179" s="477"/>
      <c r="KRE179" s="477"/>
      <c r="KRF179" s="477"/>
      <c r="KRG179" s="477"/>
      <c r="KRH179" s="477"/>
      <c r="KRI179" s="477"/>
      <c r="KRJ179" s="477"/>
      <c r="KRK179" s="477"/>
      <c r="KRL179" s="477"/>
      <c r="KRM179" s="477"/>
      <c r="KRN179" s="477"/>
      <c r="KRO179" s="477"/>
      <c r="KRP179" s="477"/>
      <c r="KRQ179" s="477"/>
      <c r="KRR179" s="477"/>
      <c r="KRS179" s="477"/>
      <c r="KRT179" s="477"/>
      <c r="KRU179" s="477"/>
      <c r="KRV179" s="477"/>
      <c r="KRW179" s="477"/>
      <c r="KRX179" s="477"/>
      <c r="KRY179" s="477"/>
      <c r="KRZ179" s="477"/>
      <c r="KSA179" s="477"/>
      <c r="KSB179" s="477"/>
      <c r="KSC179" s="477"/>
      <c r="KSD179" s="477"/>
      <c r="KSE179" s="477"/>
      <c r="KSF179" s="477"/>
      <c r="KSG179" s="477"/>
      <c r="KSH179" s="477"/>
      <c r="KSI179" s="477"/>
      <c r="KSJ179" s="477"/>
      <c r="KSK179" s="477"/>
      <c r="KSL179" s="477"/>
      <c r="KSM179" s="477"/>
      <c r="KSN179" s="477"/>
      <c r="KSO179" s="477"/>
      <c r="KSP179" s="477"/>
      <c r="KSQ179" s="477"/>
      <c r="KSR179" s="477"/>
      <c r="KSS179" s="477"/>
      <c r="KST179" s="477"/>
      <c r="KSU179" s="477"/>
      <c r="KSV179" s="477"/>
      <c r="KSW179" s="477"/>
      <c r="KSX179" s="477"/>
      <c r="KSY179" s="477"/>
      <c r="KSZ179" s="477"/>
      <c r="KTA179" s="477"/>
      <c r="KTB179" s="477"/>
      <c r="KTC179" s="477"/>
      <c r="KTD179" s="477"/>
      <c r="KTE179" s="477"/>
      <c r="KTF179" s="477"/>
      <c r="KTG179" s="477"/>
      <c r="KTH179" s="477"/>
      <c r="KTI179" s="477"/>
      <c r="KTJ179" s="477"/>
      <c r="KTK179" s="477"/>
      <c r="KTL179" s="477"/>
      <c r="KTM179" s="477"/>
      <c r="KTN179" s="477"/>
      <c r="KTO179" s="477"/>
      <c r="KTP179" s="477"/>
      <c r="KTQ179" s="477"/>
      <c r="KTR179" s="477"/>
      <c r="KTS179" s="477"/>
      <c r="KTT179" s="477"/>
      <c r="KTU179" s="477"/>
      <c r="KTV179" s="477"/>
      <c r="KTW179" s="477"/>
      <c r="KTX179" s="477"/>
      <c r="KTY179" s="477"/>
      <c r="KTZ179" s="477"/>
      <c r="KUA179" s="477"/>
      <c r="KUB179" s="477"/>
      <c r="KUC179" s="477"/>
      <c r="KUD179" s="477"/>
      <c r="KUE179" s="477"/>
      <c r="KUF179" s="477"/>
      <c r="KUG179" s="477"/>
      <c r="KUH179" s="477"/>
      <c r="KUI179" s="477"/>
      <c r="KUJ179" s="477"/>
      <c r="KUK179" s="477"/>
      <c r="KUL179" s="477"/>
      <c r="KUM179" s="477"/>
      <c r="KUN179" s="477"/>
      <c r="KUO179" s="477"/>
      <c r="KUP179" s="477"/>
      <c r="KUQ179" s="477"/>
      <c r="KUR179" s="477"/>
      <c r="KUS179" s="477"/>
      <c r="KUT179" s="477"/>
      <c r="KUU179" s="477"/>
      <c r="KUV179" s="477"/>
      <c r="KUW179" s="477"/>
      <c r="KUX179" s="477"/>
      <c r="KUY179" s="477"/>
      <c r="KUZ179" s="477"/>
      <c r="KVA179" s="477"/>
      <c r="KVB179" s="477"/>
      <c r="KVC179" s="477"/>
      <c r="KVD179" s="477"/>
      <c r="KVE179" s="477"/>
      <c r="KVF179" s="477"/>
      <c r="KVG179" s="477"/>
      <c r="KVH179" s="477"/>
      <c r="KVI179" s="477"/>
      <c r="KVJ179" s="477"/>
      <c r="KVK179" s="477"/>
      <c r="KVL179" s="477"/>
      <c r="KVM179" s="477"/>
      <c r="KVN179" s="477"/>
      <c r="KVO179" s="477"/>
      <c r="KVP179" s="477"/>
      <c r="KVQ179" s="477"/>
      <c r="KVR179" s="477"/>
      <c r="KVS179" s="477"/>
      <c r="KVT179" s="477"/>
      <c r="KVU179" s="477"/>
      <c r="KVV179" s="477"/>
      <c r="KVW179" s="477"/>
      <c r="KVX179" s="477"/>
      <c r="KVY179" s="477"/>
      <c r="KVZ179" s="477"/>
      <c r="KWA179" s="477"/>
      <c r="KWB179" s="477"/>
      <c r="KWC179" s="477"/>
      <c r="KWD179" s="477"/>
      <c r="KWE179" s="477"/>
      <c r="KWF179" s="477"/>
      <c r="KWG179" s="477"/>
      <c r="KWH179" s="477"/>
      <c r="KWI179" s="477"/>
      <c r="KWJ179" s="477"/>
      <c r="KWK179" s="477"/>
      <c r="KWL179" s="477"/>
      <c r="KWM179" s="477"/>
      <c r="KWN179" s="477"/>
      <c r="KWO179" s="477"/>
      <c r="KWP179" s="477"/>
      <c r="KWQ179" s="477"/>
      <c r="KWR179" s="477"/>
      <c r="KWS179" s="477"/>
      <c r="KWT179" s="477"/>
      <c r="KWU179" s="477"/>
      <c r="KWV179" s="477"/>
      <c r="KWW179" s="477"/>
      <c r="KWX179" s="477"/>
      <c r="KWY179" s="477"/>
      <c r="KWZ179" s="477"/>
      <c r="KXA179" s="477"/>
      <c r="KXB179" s="477"/>
      <c r="KXC179" s="477"/>
      <c r="KXD179" s="477"/>
      <c r="KXE179" s="477"/>
      <c r="KXF179" s="477"/>
      <c r="KXG179" s="477"/>
      <c r="KXH179" s="477"/>
      <c r="KXI179" s="477"/>
      <c r="KXJ179" s="477"/>
      <c r="KXK179" s="477"/>
      <c r="KXL179" s="477"/>
      <c r="KXM179" s="477"/>
      <c r="KXN179" s="477"/>
      <c r="KXO179" s="477"/>
      <c r="KXP179" s="477"/>
      <c r="KXQ179" s="477"/>
      <c r="KXR179" s="477"/>
      <c r="KXS179" s="477"/>
      <c r="KXT179" s="477"/>
      <c r="KXU179" s="477"/>
      <c r="KXV179" s="477"/>
      <c r="KXW179" s="477"/>
      <c r="KXX179" s="477"/>
      <c r="KXY179" s="477"/>
      <c r="KXZ179" s="477"/>
      <c r="KYA179" s="477"/>
      <c r="KYB179" s="477"/>
      <c r="KYC179" s="477"/>
      <c r="KYD179" s="477"/>
      <c r="KYE179" s="477"/>
      <c r="KYF179" s="477"/>
      <c r="KYG179" s="477"/>
      <c r="KYH179" s="477"/>
      <c r="KYI179" s="477"/>
      <c r="KYJ179" s="477"/>
      <c r="KYK179" s="477"/>
      <c r="KYL179" s="477"/>
      <c r="KYM179" s="477"/>
      <c r="KYN179" s="477"/>
      <c r="KYO179" s="477"/>
      <c r="KYP179" s="477"/>
      <c r="KYQ179" s="477"/>
      <c r="KYR179" s="477"/>
      <c r="KYS179" s="477"/>
      <c r="KYT179" s="477"/>
      <c r="KYU179" s="477"/>
      <c r="KYV179" s="477"/>
      <c r="KYW179" s="477"/>
      <c r="KYX179" s="477"/>
      <c r="KYY179" s="477"/>
      <c r="KYZ179" s="477"/>
      <c r="KZA179" s="477"/>
      <c r="KZB179" s="477"/>
      <c r="KZC179" s="477"/>
      <c r="KZD179" s="477"/>
      <c r="KZE179" s="477"/>
      <c r="KZF179" s="477"/>
      <c r="KZG179" s="477"/>
      <c r="KZH179" s="477"/>
      <c r="KZI179" s="477"/>
      <c r="KZJ179" s="477"/>
      <c r="KZK179" s="477"/>
      <c r="KZL179" s="477"/>
      <c r="KZM179" s="477"/>
      <c r="KZN179" s="477"/>
      <c r="KZO179" s="477"/>
      <c r="KZP179" s="477"/>
      <c r="KZQ179" s="477"/>
      <c r="KZR179" s="477"/>
      <c r="KZS179" s="477"/>
      <c r="KZT179" s="477"/>
      <c r="KZU179" s="477"/>
      <c r="KZV179" s="477"/>
      <c r="KZW179" s="477"/>
      <c r="KZX179" s="477"/>
      <c r="KZY179" s="477"/>
      <c r="KZZ179" s="477"/>
      <c r="LAA179" s="477"/>
      <c r="LAB179" s="477"/>
      <c r="LAC179" s="477"/>
      <c r="LAD179" s="477"/>
      <c r="LAE179" s="477"/>
      <c r="LAF179" s="477"/>
      <c r="LAG179" s="477"/>
      <c r="LAH179" s="477"/>
      <c r="LAI179" s="477"/>
      <c r="LAJ179" s="477"/>
      <c r="LAK179" s="477"/>
      <c r="LAL179" s="477"/>
      <c r="LAM179" s="477"/>
      <c r="LAN179" s="477"/>
      <c r="LAO179" s="477"/>
      <c r="LAP179" s="477"/>
      <c r="LAQ179" s="477"/>
      <c r="LAR179" s="477"/>
      <c r="LAS179" s="477"/>
      <c r="LAT179" s="477"/>
      <c r="LAU179" s="477"/>
      <c r="LAV179" s="477"/>
      <c r="LAW179" s="477"/>
      <c r="LAX179" s="477"/>
      <c r="LAY179" s="477"/>
      <c r="LAZ179" s="477"/>
      <c r="LBA179" s="477"/>
      <c r="LBB179" s="477"/>
      <c r="LBC179" s="477"/>
      <c r="LBD179" s="477"/>
      <c r="LBE179" s="477"/>
      <c r="LBF179" s="477"/>
      <c r="LBG179" s="477"/>
      <c r="LBH179" s="477"/>
      <c r="LBI179" s="477"/>
      <c r="LBJ179" s="477"/>
      <c r="LBK179" s="477"/>
      <c r="LBL179" s="477"/>
      <c r="LBM179" s="477"/>
      <c r="LBN179" s="477"/>
      <c r="LBO179" s="477"/>
      <c r="LBP179" s="477"/>
      <c r="LBQ179" s="477"/>
      <c r="LBR179" s="477"/>
      <c r="LBS179" s="477"/>
      <c r="LBT179" s="477"/>
      <c r="LBU179" s="477"/>
      <c r="LBV179" s="477"/>
      <c r="LBW179" s="477"/>
      <c r="LBX179" s="477"/>
      <c r="LBY179" s="477"/>
      <c r="LBZ179" s="477"/>
      <c r="LCA179" s="477"/>
      <c r="LCB179" s="477"/>
      <c r="LCC179" s="477"/>
      <c r="LCD179" s="477"/>
      <c r="LCE179" s="477"/>
      <c r="LCF179" s="477"/>
      <c r="LCG179" s="477"/>
      <c r="LCH179" s="477"/>
      <c r="LCI179" s="477"/>
      <c r="LCJ179" s="477"/>
      <c r="LCK179" s="477"/>
      <c r="LCL179" s="477"/>
      <c r="LCM179" s="477"/>
      <c r="LCN179" s="477"/>
      <c r="LCO179" s="477"/>
      <c r="LCP179" s="477"/>
      <c r="LCQ179" s="477"/>
      <c r="LCR179" s="477"/>
      <c r="LCS179" s="477"/>
      <c r="LCT179" s="477"/>
      <c r="LCU179" s="477"/>
      <c r="LCV179" s="477"/>
      <c r="LCW179" s="477"/>
      <c r="LCX179" s="477"/>
      <c r="LCY179" s="477"/>
      <c r="LCZ179" s="477"/>
      <c r="LDA179" s="477"/>
      <c r="LDB179" s="477"/>
      <c r="LDC179" s="477"/>
      <c r="LDD179" s="477"/>
      <c r="LDE179" s="477"/>
      <c r="LDF179" s="477"/>
      <c r="LDG179" s="477"/>
      <c r="LDH179" s="477"/>
      <c r="LDI179" s="477"/>
      <c r="LDJ179" s="477"/>
      <c r="LDK179" s="477"/>
      <c r="LDL179" s="477"/>
      <c r="LDM179" s="477"/>
      <c r="LDN179" s="477"/>
      <c r="LDO179" s="477"/>
      <c r="LDP179" s="477"/>
      <c r="LDQ179" s="477"/>
      <c r="LDR179" s="477"/>
      <c r="LDS179" s="477"/>
      <c r="LDT179" s="477"/>
      <c r="LDU179" s="477"/>
      <c r="LDV179" s="477"/>
      <c r="LDW179" s="477"/>
      <c r="LDX179" s="477"/>
      <c r="LDY179" s="477"/>
      <c r="LDZ179" s="477"/>
      <c r="LEA179" s="477"/>
      <c r="LEB179" s="477"/>
      <c r="LEC179" s="477"/>
      <c r="LED179" s="477"/>
      <c r="LEE179" s="477"/>
      <c r="LEF179" s="477"/>
      <c r="LEG179" s="477"/>
      <c r="LEH179" s="477"/>
      <c r="LEI179" s="477"/>
      <c r="LEJ179" s="477"/>
      <c r="LEK179" s="477"/>
      <c r="LEL179" s="477"/>
      <c r="LEM179" s="477"/>
      <c r="LEN179" s="477"/>
      <c r="LEO179" s="477"/>
      <c r="LEP179" s="477"/>
      <c r="LEQ179" s="477"/>
      <c r="LER179" s="477"/>
      <c r="LES179" s="477"/>
      <c r="LET179" s="477"/>
      <c r="LEU179" s="477"/>
      <c r="LEV179" s="477"/>
      <c r="LEW179" s="477"/>
      <c r="LEX179" s="477"/>
      <c r="LEY179" s="477"/>
      <c r="LEZ179" s="477"/>
      <c r="LFA179" s="477"/>
      <c r="LFB179" s="477"/>
      <c r="LFC179" s="477"/>
      <c r="LFD179" s="477"/>
      <c r="LFE179" s="477"/>
      <c r="LFF179" s="477"/>
      <c r="LFG179" s="477"/>
      <c r="LFH179" s="477"/>
      <c r="LFI179" s="477"/>
      <c r="LFJ179" s="477"/>
      <c r="LFK179" s="477"/>
      <c r="LFL179" s="477"/>
      <c r="LFM179" s="477"/>
      <c r="LFN179" s="477"/>
      <c r="LFO179" s="477"/>
      <c r="LFP179" s="477"/>
      <c r="LFQ179" s="477"/>
      <c r="LFR179" s="477"/>
      <c r="LFS179" s="477"/>
      <c r="LFT179" s="477"/>
      <c r="LFU179" s="477"/>
      <c r="LFV179" s="477"/>
      <c r="LFW179" s="477"/>
      <c r="LFX179" s="477"/>
      <c r="LFY179" s="477"/>
      <c r="LFZ179" s="477"/>
      <c r="LGA179" s="477"/>
      <c r="LGB179" s="477"/>
      <c r="LGC179" s="477"/>
      <c r="LGD179" s="477"/>
      <c r="LGE179" s="477"/>
      <c r="LGF179" s="477"/>
      <c r="LGG179" s="477"/>
      <c r="LGH179" s="477"/>
      <c r="LGI179" s="477"/>
      <c r="LGJ179" s="477"/>
      <c r="LGK179" s="477"/>
      <c r="LGL179" s="477"/>
      <c r="LGM179" s="477"/>
      <c r="LGN179" s="477"/>
      <c r="LGO179" s="477"/>
      <c r="LGP179" s="477"/>
      <c r="LGQ179" s="477"/>
      <c r="LGR179" s="477"/>
      <c r="LGS179" s="477"/>
      <c r="LGT179" s="477"/>
      <c r="LGU179" s="477"/>
      <c r="LGV179" s="477"/>
      <c r="LGW179" s="477"/>
      <c r="LGX179" s="477"/>
      <c r="LGY179" s="477"/>
      <c r="LGZ179" s="477"/>
      <c r="LHA179" s="477"/>
      <c r="LHB179" s="477"/>
      <c r="LHC179" s="477"/>
      <c r="LHD179" s="477"/>
      <c r="LHE179" s="477"/>
      <c r="LHF179" s="477"/>
      <c r="LHG179" s="477"/>
      <c r="LHH179" s="477"/>
      <c r="LHI179" s="477"/>
      <c r="LHJ179" s="477"/>
      <c r="LHK179" s="477"/>
      <c r="LHL179" s="477"/>
      <c r="LHM179" s="477"/>
      <c r="LHN179" s="477"/>
      <c r="LHO179" s="477"/>
      <c r="LHP179" s="477"/>
      <c r="LHQ179" s="477"/>
      <c r="LHR179" s="477"/>
      <c r="LHS179" s="477"/>
      <c r="LHT179" s="477"/>
      <c r="LHU179" s="477"/>
      <c r="LHV179" s="477"/>
      <c r="LHW179" s="477"/>
      <c r="LHX179" s="477"/>
      <c r="LHY179" s="477"/>
      <c r="LHZ179" s="477"/>
      <c r="LIA179" s="477"/>
      <c r="LIB179" s="477"/>
      <c r="LIC179" s="477"/>
      <c r="LID179" s="477"/>
      <c r="LIE179" s="477"/>
      <c r="LIF179" s="477"/>
      <c r="LIG179" s="477"/>
      <c r="LIH179" s="477"/>
      <c r="LII179" s="477"/>
      <c r="LIJ179" s="477"/>
      <c r="LIK179" s="477"/>
      <c r="LIL179" s="477"/>
      <c r="LIM179" s="477"/>
      <c r="LIN179" s="477"/>
      <c r="LIO179" s="477"/>
      <c r="LIP179" s="477"/>
      <c r="LIQ179" s="477"/>
      <c r="LIR179" s="477"/>
      <c r="LIS179" s="477"/>
      <c r="LIT179" s="477"/>
      <c r="LIU179" s="477"/>
      <c r="LIV179" s="477"/>
      <c r="LIW179" s="477"/>
      <c r="LIX179" s="477"/>
      <c r="LIY179" s="477"/>
      <c r="LIZ179" s="477"/>
      <c r="LJA179" s="477"/>
      <c r="LJB179" s="477"/>
      <c r="LJC179" s="477"/>
      <c r="LJD179" s="477"/>
      <c r="LJE179" s="477"/>
      <c r="LJF179" s="477"/>
      <c r="LJG179" s="477"/>
      <c r="LJH179" s="477"/>
      <c r="LJI179" s="477"/>
      <c r="LJJ179" s="477"/>
      <c r="LJK179" s="477"/>
      <c r="LJL179" s="477"/>
      <c r="LJM179" s="477"/>
      <c r="LJN179" s="477"/>
      <c r="LJO179" s="477"/>
      <c r="LJP179" s="477"/>
      <c r="LJQ179" s="477"/>
      <c r="LJR179" s="477"/>
      <c r="LJS179" s="477"/>
      <c r="LJT179" s="477"/>
      <c r="LJU179" s="477"/>
      <c r="LJV179" s="477"/>
      <c r="LJW179" s="477"/>
      <c r="LJX179" s="477"/>
      <c r="LJY179" s="477"/>
      <c r="LJZ179" s="477"/>
      <c r="LKA179" s="477"/>
      <c r="LKB179" s="477"/>
      <c r="LKC179" s="477"/>
      <c r="LKD179" s="477"/>
      <c r="LKE179" s="477"/>
      <c r="LKF179" s="477"/>
      <c r="LKG179" s="477"/>
      <c r="LKH179" s="477"/>
      <c r="LKI179" s="477"/>
      <c r="LKJ179" s="477"/>
      <c r="LKK179" s="477"/>
      <c r="LKL179" s="477"/>
      <c r="LKM179" s="477"/>
      <c r="LKN179" s="477"/>
      <c r="LKO179" s="477"/>
      <c r="LKP179" s="477"/>
      <c r="LKQ179" s="477"/>
      <c r="LKR179" s="477"/>
      <c r="LKS179" s="477"/>
      <c r="LKT179" s="477"/>
      <c r="LKU179" s="477"/>
      <c r="LKV179" s="477"/>
      <c r="LKW179" s="477"/>
      <c r="LKX179" s="477"/>
      <c r="LKY179" s="477"/>
      <c r="LKZ179" s="477"/>
      <c r="LLA179" s="477"/>
      <c r="LLB179" s="477"/>
      <c r="LLC179" s="477"/>
      <c r="LLD179" s="477"/>
      <c r="LLE179" s="477"/>
      <c r="LLF179" s="477"/>
      <c r="LLG179" s="477"/>
      <c r="LLH179" s="477"/>
      <c r="LLI179" s="477"/>
      <c r="LLJ179" s="477"/>
      <c r="LLK179" s="477"/>
      <c r="LLL179" s="477"/>
      <c r="LLM179" s="477"/>
      <c r="LLN179" s="477"/>
      <c r="LLO179" s="477"/>
      <c r="LLP179" s="477"/>
      <c r="LLQ179" s="477"/>
      <c r="LLR179" s="477"/>
      <c r="LLS179" s="477"/>
      <c r="LLT179" s="477"/>
      <c r="LLU179" s="477"/>
      <c r="LLV179" s="477"/>
      <c r="LLW179" s="477"/>
      <c r="LLX179" s="477"/>
      <c r="LLY179" s="477"/>
      <c r="LLZ179" s="477"/>
      <c r="LMA179" s="477"/>
      <c r="LMB179" s="477"/>
      <c r="LMC179" s="477"/>
      <c r="LMD179" s="477"/>
      <c r="LME179" s="477"/>
      <c r="LMF179" s="477"/>
      <c r="LMG179" s="477"/>
      <c r="LMH179" s="477"/>
      <c r="LMI179" s="477"/>
      <c r="LMJ179" s="477"/>
      <c r="LMK179" s="477"/>
      <c r="LML179" s="477"/>
      <c r="LMM179" s="477"/>
      <c r="LMN179" s="477"/>
      <c r="LMO179" s="477"/>
      <c r="LMP179" s="477"/>
      <c r="LMQ179" s="477"/>
      <c r="LMR179" s="477"/>
      <c r="LMS179" s="477"/>
      <c r="LMT179" s="477"/>
      <c r="LMU179" s="477"/>
      <c r="LMV179" s="477"/>
      <c r="LMW179" s="477"/>
      <c r="LMX179" s="477"/>
      <c r="LMY179" s="477"/>
      <c r="LMZ179" s="477"/>
      <c r="LNA179" s="477"/>
      <c r="LNB179" s="477"/>
      <c r="LNC179" s="477"/>
      <c r="LND179" s="477"/>
      <c r="LNE179" s="477"/>
      <c r="LNF179" s="477"/>
      <c r="LNG179" s="477"/>
      <c r="LNH179" s="477"/>
      <c r="LNI179" s="477"/>
      <c r="LNJ179" s="477"/>
      <c r="LNK179" s="477"/>
      <c r="LNL179" s="477"/>
      <c r="LNM179" s="477"/>
      <c r="LNN179" s="477"/>
      <c r="LNO179" s="477"/>
      <c r="LNP179" s="477"/>
      <c r="LNQ179" s="477"/>
      <c r="LNR179" s="477"/>
      <c r="LNS179" s="477"/>
      <c r="LNT179" s="477"/>
      <c r="LNU179" s="477"/>
      <c r="LNV179" s="477"/>
      <c r="LNW179" s="477"/>
      <c r="LNX179" s="477"/>
      <c r="LNY179" s="477"/>
      <c r="LNZ179" s="477"/>
      <c r="LOA179" s="477"/>
      <c r="LOB179" s="477"/>
      <c r="LOC179" s="477"/>
      <c r="LOD179" s="477"/>
      <c r="LOE179" s="477"/>
      <c r="LOF179" s="477"/>
      <c r="LOG179" s="477"/>
      <c r="LOH179" s="477"/>
      <c r="LOI179" s="477"/>
      <c r="LOJ179" s="477"/>
      <c r="LOK179" s="477"/>
      <c r="LOL179" s="477"/>
      <c r="LOM179" s="477"/>
      <c r="LON179" s="477"/>
      <c r="LOO179" s="477"/>
      <c r="LOP179" s="477"/>
      <c r="LOQ179" s="477"/>
      <c r="LOR179" s="477"/>
      <c r="LOS179" s="477"/>
      <c r="LOT179" s="477"/>
      <c r="LOU179" s="477"/>
      <c r="LOV179" s="477"/>
      <c r="LOW179" s="477"/>
      <c r="LOX179" s="477"/>
      <c r="LOY179" s="477"/>
      <c r="LOZ179" s="477"/>
      <c r="LPA179" s="477"/>
      <c r="LPB179" s="477"/>
      <c r="LPC179" s="477"/>
      <c r="LPD179" s="477"/>
      <c r="LPE179" s="477"/>
      <c r="LPF179" s="477"/>
      <c r="LPG179" s="477"/>
      <c r="LPH179" s="477"/>
      <c r="LPI179" s="477"/>
      <c r="LPJ179" s="477"/>
      <c r="LPK179" s="477"/>
      <c r="LPL179" s="477"/>
      <c r="LPM179" s="477"/>
      <c r="LPN179" s="477"/>
      <c r="LPO179" s="477"/>
      <c r="LPP179" s="477"/>
      <c r="LPQ179" s="477"/>
      <c r="LPR179" s="477"/>
      <c r="LPS179" s="477"/>
      <c r="LPT179" s="477"/>
      <c r="LPU179" s="477"/>
      <c r="LPV179" s="477"/>
      <c r="LPW179" s="477"/>
      <c r="LPX179" s="477"/>
      <c r="LPY179" s="477"/>
      <c r="LPZ179" s="477"/>
      <c r="LQA179" s="477"/>
      <c r="LQB179" s="477"/>
      <c r="LQC179" s="477"/>
      <c r="LQD179" s="477"/>
      <c r="LQE179" s="477"/>
      <c r="LQF179" s="477"/>
      <c r="LQG179" s="477"/>
      <c r="LQH179" s="477"/>
      <c r="LQI179" s="477"/>
      <c r="LQJ179" s="477"/>
      <c r="LQK179" s="477"/>
      <c r="LQL179" s="477"/>
      <c r="LQM179" s="477"/>
      <c r="LQN179" s="477"/>
      <c r="LQO179" s="477"/>
      <c r="LQP179" s="477"/>
      <c r="LQQ179" s="477"/>
      <c r="LQR179" s="477"/>
      <c r="LQS179" s="477"/>
      <c r="LQT179" s="477"/>
      <c r="LQU179" s="477"/>
      <c r="LQV179" s="477"/>
      <c r="LQW179" s="477"/>
      <c r="LQX179" s="477"/>
      <c r="LQY179" s="477"/>
      <c r="LQZ179" s="477"/>
      <c r="LRA179" s="477"/>
      <c r="LRB179" s="477"/>
      <c r="LRC179" s="477"/>
      <c r="LRD179" s="477"/>
      <c r="LRE179" s="477"/>
      <c r="LRF179" s="477"/>
      <c r="LRG179" s="477"/>
      <c r="LRH179" s="477"/>
      <c r="LRI179" s="477"/>
      <c r="LRJ179" s="477"/>
      <c r="LRK179" s="477"/>
      <c r="LRL179" s="477"/>
      <c r="LRM179" s="477"/>
      <c r="LRN179" s="477"/>
      <c r="LRO179" s="477"/>
      <c r="LRP179" s="477"/>
      <c r="LRQ179" s="477"/>
      <c r="LRR179" s="477"/>
      <c r="LRS179" s="477"/>
      <c r="LRT179" s="477"/>
      <c r="LRU179" s="477"/>
      <c r="LRV179" s="477"/>
      <c r="LRW179" s="477"/>
      <c r="LRX179" s="477"/>
      <c r="LRY179" s="477"/>
      <c r="LRZ179" s="477"/>
      <c r="LSA179" s="477"/>
      <c r="LSB179" s="477"/>
      <c r="LSC179" s="477"/>
      <c r="LSD179" s="477"/>
      <c r="LSE179" s="477"/>
      <c r="LSF179" s="477"/>
      <c r="LSG179" s="477"/>
      <c r="LSH179" s="477"/>
      <c r="LSI179" s="477"/>
      <c r="LSJ179" s="477"/>
      <c r="LSK179" s="477"/>
      <c r="LSL179" s="477"/>
      <c r="LSM179" s="477"/>
      <c r="LSN179" s="477"/>
      <c r="LSO179" s="477"/>
      <c r="LSP179" s="477"/>
      <c r="LSQ179" s="477"/>
      <c r="LSR179" s="477"/>
      <c r="LSS179" s="477"/>
      <c r="LST179" s="477"/>
      <c r="LSU179" s="477"/>
      <c r="LSV179" s="477"/>
      <c r="LSW179" s="477"/>
      <c r="LSX179" s="477"/>
      <c r="LSY179" s="477"/>
      <c r="LSZ179" s="477"/>
      <c r="LTA179" s="477"/>
      <c r="LTB179" s="477"/>
      <c r="LTC179" s="477"/>
      <c r="LTD179" s="477"/>
      <c r="LTE179" s="477"/>
      <c r="LTF179" s="477"/>
      <c r="LTG179" s="477"/>
      <c r="LTH179" s="477"/>
      <c r="LTI179" s="477"/>
      <c r="LTJ179" s="477"/>
      <c r="LTK179" s="477"/>
      <c r="LTL179" s="477"/>
      <c r="LTM179" s="477"/>
      <c r="LTN179" s="477"/>
      <c r="LTO179" s="477"/>
      <c r="LTP179" s="477"/>
      <c r="LTQ179" s="477"/>
      <c r="LTR179" s="477"/>
      <c r="LTS179" s="477"/>
      <c r="LTT179" s="477"/>
      <c r="LTU179" s="477"/>
      <c r="LTV179" s="477"/>
      <c r="LTW179" s="477"/>
      <c r="LTX179" s="477"/>
      <c r="LTY179" s="477"/>
      <c r="LTZ179" s="477"/>
      <c r="LUA179" s="477"/>
      <c r="LUB179" s="477"/>
      <c r="LUC179" s="477"/>
      <c r="LUD179" s="477"/>
      <c r="LUE179" s="477"/>
      <c r="LUF179" s="477"/>
      <c r="LUG179" s="477"/>
      <c r="LUH179" s="477"/>
      <c r="LUI179" s="477"/>
      <c r="LUJ179" s="477"/>
      <c r="LUK179" s="477"/>
      <c r="LUL179" s="477"/>
      <c r="LUM179" s="477"/>
      <c r="LUN179" s="477"/>
      <c r="LUO179" s="477"/>
      <c r="LUP179" s="477"/>
      <c r="LUQ179" s="477"/>
      <c r="LUR179" s="477"/>
      <c r="LUS179" s="477"/>
      <c r="LUT179" s="477"/>
      <c r="LUU179" s="477"/>
      <c r="LUV179" s="477"/>
      <c r="LUW179" s="477"/>
      <c r="LUX179" s="477"/>
      <c r="LUY179" s="477"/>
      <c r="LUZ179" s="477"/>
      <c r="LVA179" s="477"/>
      <c r="LVB179" s="477"/>
      <c r="LVC179" s="477"/>
      <c r="LVD179" s="477"/>
      <c r="LVE179" s="477"/>
      <c r="LVF179" s="477"/>
      <c r="LVG179" s="477"/>
      <c r="LVH179" s="477"/>
      <c r="LVI179" s="477"/>
      <c r="LVJ179" s="477"/>
      <c r="LVK179" s="477"/>
      <c r="LVL179" s="477"/>
      <c r="LVM179" s="477"/>
      <c r="LVN179" s="477"/>
      <c r="LVO179" s="477"/>
      <c r="LVP179" s="477"/>
      <c r="LVQ179" s="477"/>
      <c r="LVR179" s="477"/>
      <c r="LVS179" s="477"/>
      <c r="LVT179" s="477"/>
      <c r="LVU179" s="477"/>
      <c r="LVV179" s="477"/>
      <c r="LVW179" s="477"/>
      <c r="LVX179" s="477"/>
      <c r="LVY179" s="477"/>
      <c r="LVZ179" s="477"/>
      <c r="LWA179" s="477"/>
      <c r="LWB179" s="477"/>
      <c r="LWC179" s="477"/>
      <c r="LWD179" s="477"/>
      <c r="LWE179" s="477"/>
      <c r="LWF179" s="477"/>
      <c r="LWG179" s="477"/>
      <c r="LWH179" s="477"/>
      <c r="LWI179" s="477"/>
      <c r="LWJ179" s="477"/>
      <c r="LWK179" s="477"/>
      <c r="LWL179" s="477"/>
      <c r="LWM179" s="477"/>
      <c r="LWN179" s="477"/>
      <c r="LWO179" s="477"/>
      <c r="LWP179" s="477"/>
      <c r="LWQ179" s="477"/>
      <c r="LWR179" s="477"/>
      <c r="LWS179" s="477"/>
      <c r="LWT179" s="477"/>
      <c r="LWU179" s="477"/>
      <c r="LWV179" s="477"/>
      <c r="LWW179" s="477"/>
      <c r="LWX179" s="477"/>
      <c r="LWY179" s="477"/>
      <c r="LWZ179" s="477"/>
      <c r="LXA179" s="477"/>
      <c r="LXB179" s="477"/>
      <c r="LXC179" s="477"/>
      <c r="LXD179" s="477"/>
      <c r="LXE179" s="477"/>
      <c r="LXF179" s="477"/>
      <c r="LXG179" s="477"/>
      <c r="LXH179" s="477"/>
      <c r="LXI179" s="477"/>
      <c r="LXJ179" s="477"/>
      <c r="LXK179" s="477"/>
      <c r="LXL179" s="477"/>
      <c r="LXM179" s="477"/>
      <c r="LXN179" s="477"/>
      <c r="LXO179" s="477"/>
      <c r="LXP179" s="477"/>
      <c r="LXQ179" s="477"/>
      <c r="LXR179" s="477"/>
      <c r="LXS179" s="477"/>
      <c r="LXT179" s="477"/>
      <c r="LXU179" s="477"/>
      <c r="LXV179" s="477"/>
      <c r="LXW179" s="477"/>
      <c r="LXX179" s="477"/>
      <c r="LXY179" s="477"/>
      <c r="LXZ179" s="477"/>
      <c r="LYA179" s="477"/>
      <c r="LYB179" s="477"/>
      <c r="LYC179" s="477"/>
      <c r="LYD179" s="477"/>
      <c r="LYE179" s="477"/>
      <c r="LYF179" s="477"/>
      <c r="LYG179" s="477"/>
      <c r="LYH179" s="477"/>
      <c r="LYI179" s="477"/>
      <c r="LYJ179" s="477"/>
      <c r="LYK179" s="477"/>
      <c r="LYL179" s="477"/>
      <c r="LYM179" s="477"/>
      <c r="LYN179" s="477"/>
      <c r="LYO179" s="477"/>
      <c r="LYP179" s="477"/>
      <c r="LYQ179" s="477"/>
      <c r="LYR179" s="477"/>
      <c r="LYS179" s="477"/>
      <c r="LYT179" s="477"/>
      <c r="LYU179" s="477"/>
      <c r="LYV179" s="477"/>
      <c r="LYW179" s="477"/>
      <c r="LYX179" s="477"/>
      <c r="LYY179" s="477"/>
      <c r="LYZ179" s="477"/>
      <c r="LZA179" s="477"/>
      <c r="LZB179" s="477"/>
      <c r="LZC179" s="477"/>
      <c r="LZD179" s="477"/>
      <c r="LZE179" s="477"/>
      <c r="LZF179" s="477"/>
      <c r="LZG179" s="477"/>
      <c r="LZH179" s="477"/>
      <c r="LZI179" s="477"/>
      <c r="LZJ179" s="477"/>
      <c r="LZK179" s="477"/>
      <c r="LZL179" s="477"/>
      <c r="LZM179" s="477"/>
      <c r="LZN179" s="477"/>
      <c r="LZO179" s="477"/>
      <c r="LZP179" s="477"/>
      <c r="LZQ179" s="477"/>
      <c r="LZR179" s="477"/>
      <c r="LZS179" s="477"/>
      <c r="LZT179" s="477"/>
      <c r="LZU179" s="477"/>
      <c r="LZV179" s="477"/>
      <c r="LZW179" s="477"/>
      <c r="LZX179" s="477"/>
      <c r="LZY179" s="477"/>
      <c r="LZZ179" s="477"/>
      <c r="MAA179" s="477"/>
      <c r="MAB179" s="477"/>
      <c r="MAC179" s="477"/>
      <c r="MAD179" s="477"/>
      <c r="MAE179" s="477"/>
      <c r="MAF179" s="477"/>
      <c r="MAG179" s="477"/>
      <c r="MAH179" s="477"/>
      <c r="MAI179" s="477"/>
      <c r="MAJ179" s="477"/>
      <c r="MAK179" s="477"/>
      <c r="MAL179" s="477"/>
      <c r="MAM179" s="477"/>
      <c r="MAN179" s="477"/>
      <c r="MAO179" s="477"/>
      <c r="MAP179" s="477"/>
      <c r="MAQ179" s="477"/>
      <c r="MAR179" s="477"/>
      <c r="MAS179" s="477"/>
      <c r="MAT179" s="477"/>
      <c r="MAU179" s="477"/>
      <c r="MAV179" s="477"/>
      <c r="MAW179" s="477"/>
      <c r="MAX179" s="477"/>
      <c r="MAY179" s="477"/>
      <c r="MAZ179" s="477"/>
      <c r="MBA179" s="477"/>
      <c r="MBB179" s="477"/>
      <c r="MBC179" s="477"/>
      <c r="MBD179" s="477"/>
      <c r="MBE179" s="477"/>
      <c r="MBF179" s="477"/>
      <c r="MBG179" s="477"/>
      <c r="MBH179" s="477"/>
      <c r="MBI179" s="477"/>
      <c r="MBJ179" s="477"/>
      <c r="MBK179" s="477"/>
      <c r="MBL179" s="477"/>
      <c r="MBM179" s="477"/>
      <c r="MBN179" s="477"/>
      <c r="MBO179" s="477"/>
      <c r="MBP179" s="477"/>
      <c r="MBQ179" s="477"/>
      <c r="MBR179" s="477"/>
      <c r="MBS179" s="477"/>
      <c r="MBT179" s="477"/>
      <c r="MBU179" s="477"/>
      <c r="MBV179" s="477"/>
      <c r="MBW179" s="477"/>
      <c r="MBX179" s="477"/>
      <c r="MBY179" s="477"/>
      <c r="MBZ179" s="477"/>
      <c r="MCA179" s="477"/>
      <c r="MCB179" s="477"/>
      <c r="MCC179" s="477"/>
      <c r="MCD179" s="477"/>
      <c r="MCE179" s="477"/>
      <c r="MCF179" s="477"/>
      <c r="MCG179" s="477"/>
      <c r="MCH179" s="477"/>
      <c r="MCI179" s="477"/>
      <c r="MCJ179" s="477"/>
      <c r="MCK179" s="477"/>
      <c r="MCL179" s="477"/>
      <c r="MCM179" s="477"/>
      <c r="MCN179" s="477"/>
      <c r="MCO179" s="477"/>
      <c r="MCP179" s="477"/>
      <c r="MCQ179" s="477"/>
      <c r="MCR179" s="477"/>
      <c r="MCS179" s="477"/>
      <c r="MCT179" s="477"/>
      <c r="MCU179" s="477"/>
      <c r="MCV179" s="477"/>
      <c r="MCW179" s="477"/>
      <c r="MCX179" s="477"/>
      <c r="MCY179" s="477"/>
      <c r="MCZ179" s="477"/>
      <c r="MDA179" s="477"/>
      <c r="MDB179" s="477"/>
      <c r="MDC179" s="477"/>
      <c r="MDD179" s="477"/>
      <c r="MDE179" s="477"/>
      <c r="MDF179" s="477"/>
      <c r="MDG179" s="477"/>
      <c r="MDH179" s="477"/>
      <c r="MDI179" s="477"/>
      <c r="MDJ179" s="477"/>
      <c r="MDK179" s="477"/>
      <c r="MDL179" s="477"/>
      <c r="MDM179" s="477"/>
      <c r="MDN179" s="477"/>
      <c r="MDO179" s="477"/>
      <c r="MDP179" s="477"/>
      <c r="MDQ179" s="477"/>
      <c r="MDR179" s="477"/>
      <c r="MDS179" s="477"/>
      <c r="MDT179" s="477"/>
      <c r="MDU179" s="477"/>
      <c r="MDV179" s="477"/>
      <c r="MDW179" s="477"/>
      <c r="MDX179" s="477"/>
      <c r="MDY179" s="477"/>
      <c r="MDZ179" s="477"/>
      <c r="MEA179" s="477"/>
      <c r="MEB179" s="477"/>
      <c r="MEC179" s="477"/>
      <c r="MED179" s="477"/>
      <c r="MEE179" s="477"/>
      <c r="MEF179" s="477"/>
      <c r="MEG179" s="477"/>
      <c r="MEH179" s="477"/>
      <c r="MEI179" s="477"/>
      <c r="MEJ179" s="477"/>
      <c r="MEK179" s="477"/>
      <c r="MEL179" s="477"/>
      <c r="MEM179" s="477"/>
      <c r="MEN179" s="477"/>
      <c r="MEO179" s="477"/>
      <c r="MEP179" s="477"/>
      <c r="MEQ179" s="477"/>
      <c r="MER179" s="477"/>
      <c r="MES179" s="477"/>
      <c r="MET179" s="477"/>
      <c r="MEU179" s="477"/>
      <c r="MEV179" s="477"/>
      <c r="MEW179" s="477"/>
      <c r="MEX179" s="477"/>
      <c r="MEY179" s="477"/>
      <c r="MEZ179" s="477"/>
      <c r="MFA179" s="477"/>
      <c r="MFB179" s="477"/>
      <c r="MFC179" s="477"/>
      <c r="MFD179" s="477"/>
      <c r="MFE179" s="477"/>
      <c r="MFF179" s="477"/>
      <c r="MFG179" s="477"/>
      <c r="MFH179" s="477"/>
      <c r="MFI179" s="477"/>
      <c r="MFJ179" s="477"/>
      <c r="MFK179" s="477"/>
      <c r="MFL179" s="477"/>
      <c r="MFM179" s="477"/>
      <c r="MFN179" s="477"/>
      <c r="MFO179" s="477"/>
      <c r="MFP179" s="477"/>
      <c r="MFQ179" s="477"/>
      <c r="MFR179" s="477"/>
      <c r="MFS179" s="477"/>
      <c r="MFT179" s="477"/>
      <c r="MFU179" s="477"/>
      <c r="MFV179" s="477"/>
      <c r="MFW179" s="477"/>
      <c r="MFX179" s="477"/>
      <c r="MFY179" s="477"/>
      <c r="MFZ179" s="477"/>
      <c r="MGA179" s="477"/>
      <c r="MGB179" s="477"/>
      <c r="MGC179" s="477"/>
      <c r="MGD179" s="477"/>
      <c r="MGE179" s="477"/>
      <c r="MGF179" s="477"/>
      <c r="MGG179" s="477"/>
      <c r="MGH179" s="477"/>
      <c r="MGI179" s="477"/>
      <c r="MGJ179" s="477"/>
      <c r="MGK179" s="477"/>
      <c r="MGL179" s="477"/>
      <c r="MGM179" s="477"/>
      <c r="MGN179" s="477"/>
      <c r="MGO179" s="477"/>
      <c r="MGP179" s="477"/>
      <c r="MGQ179" s="477"/>
      <c r="MGR179" s="477"/>
      <c r="MGS179" s="477"/>
      <c r="MGT179" s="477"/>
      <c r="MGU179" s="477"/>
      <c r="MGV179" s="477"/>
      <c r="MGW179" s="477"/>
      <c r="MGX179" s="477"/>
      <c r="MGY179" s="477"/>
      <c r="MGZ179" s="477"/>
      <c r="MHA179" s="477"/>
      <c r="MHB179" s="477"/>
      <c r="MHC179" s="477"/>
      <c r="MHD179" s="477"/>
      <c r="MHE179" s="477"/>
      <c r="MHF179" s="477"/>
      <c r="MHG179" s="477"/>
      <c r="MHH179" s="477"/>
      <c r="MHI179" s="477"/>
      <c r="MHJ179" s="477"/>
      <c r="MHK179" s="477"/>
      <c r="MHL179" s="477"/>
      <c r="MHM179" s="477"/>
      <c r="MHN179" s="477"/>
      <c r="MHO179" s="477"/>
      <c r="MHP179" s="477"/>
      <c r="MHQ179" s="477"/>
      <c r="MHR179" s="477"/>
      <c r="MHS179" s="477"/>
      <c r="MHT179" s="477"/>
      <c r="MHU179" s="477"/>
      <c r="MHV179" s="477"/>
      <c r="MHW179" s="477"/>
      <c r="MHX179" s="477"/>
      <c r="MHY179" s="477"/>
      <c r="MHZ179" s="477"/>
      <c r="MIA179" s="477"/>
      <c r="MIB179" s="477"/>
      <c r="MIC179" s="477"/>
      <c r="MID179" s="477"/>
      <c r="MIE179" s="477"/>
      <c r="MIF179" s="477"/>
      <c r="MIG179" s="477"/>
      <c r="MIH179" s="477"/>
      <c r="MII179" s="477"/>
      <c r="MIJ179" s="477"/>
      <c r="MIK179" s="477"/>
      <c r="MIL179" s="477"/>
      <c r="MIM179" s="477"/>
      <c r="MIN179" s="477"/>
      <c r="MIO179" s="477"/>
      <c r="MIP179" s="477"/>
      <c r="MIQ179" s="477"/>
      <c r="MIR179" s="477"/>
      <c r="MIS179" s="477"/>
      <c r="MIT179" s="477"/>
      <c r="MIU179" s="477"/>
      <c r="MIV179" s="477"/>
      <c r="MIW179" s="477"/>
      <c r="MIX179" s="477"/>
      <c r="MIY179" s="477"/>
      <c r="MIZ179" s="477"/>
      <c r="MJA179" s="477"/>
      <c r="MJB179" s="477"/>
      <c r="MJC179" s="477"/>
      <c r="MJD179" s="477"/>
      <c r="MJE179" s="477"/>
      <c r="MJF179" s="477"/>
      <c r="MJG179" s="477"/>
      <c r="MJH179" s="477"/>
      <c r="MJI179" s="477"/>
      <c r="MJJ179" s="477"/>
      <c r="MJK179" s="477"/>
      <c r="MJL179" s="477"/>
      <c r="MJM179" s="477"/>
      <c r="MJN179" s="477"/>
      <c r="MJO179" s="477"/>
      <c r="MJP179" s="477"/>
      <c r="MJQ179" s="477"/>
      <c r="MJR179" s="477"/>
      <c r="MJS179" s="477"/>
      <c r="MJT179" s="477"/>
      <c r="MJU179" s="477"/>
      <c r="MJV179" s="477"/>
      <c r="MJW179" s="477"/>
      <c r="MJX179" s="477"/>
      <c r="MJY179" s="477"/>
      <c r="MJZ179" s="477"/>
      <c r="MKA179" s="477"/>
      <c r="MKB179" s="477"/>
      <c r="MKC179" s="477"/>
      <c r="MKD179" s="477"/>
      <c r="MKE179" s="477"/>
      <c r="MKF179" s="477"/>
      <c r="MKG179" s="477"/>
      <c r="MKH179" s="477"/>
      <c r="MKI179" s="477"/>
      <c r="MKJ179" s="477"/>
      <c r="MKK179" s="477"/>
      <c r="MKL179" s="477"/>
      <c r="MKM179" s="477"/>
      <c r="MKN179" s="477"/>
      <c r="MKO179" s="477"/>
      <c r="MKP179" s="477"/>
      <c r="MKQ179" s="477"/>
      <c r="MKR179" s="477"/>
      <c r="MKS179" s="477"/>
      <c r="MKT179" s="477"/>
      <c r="MKU179" s="477"/>
      <c r="MKV179" s="477"/>
      <c r="MKW179" s="477"/>
      <c r="MKX179" s="477"/>
      <c r="MKY179" s="477"/>
      <c r="MKZ179" s="477"/>
      <c r="MLA179" s="477"/>
      <c r="MLB179" s="477"/>
      <c r="MLC179" s="477"/>
      <c r="MLD179" s="477"/>
      <c r="MLE179" s="477"/>
      <c r="MLF179" s="477"/>
      <c r="MLG179" s="477"/>
      <c r="MLH179" s="477"/>
      <c r="MLI179" s="477"/>
      <c r="MLJ179" s="477"/>
      <c r="MLK179" s="477"/>
      <c r="MLL179" s="477"/>
      <c r="MLM179" s="477"/>
      <c r="MLN179" s="477"/>
      <c r="MLO179" s="477"/>
      <c r="MLP179" s="477"/>
      <c r="MLQ179" s="477"/>
      <c r="MLR179" s="477"/>
      <c r="MLS179" s="477"/>
      <c r="MLT179" s="477"/>
      <c r="MLU179" s="477"/>
      <c r="MLV179" s="477"/>
      <c r="MLW179" s="477"/>
      <c r="MLX179" s="477"/>
      <c r="MLY179" s="477"/>
      <c r="MLZ179" s="477"/>
      <c r="MMA179" s="477"/>
      <c r="MMB179" s="477"/>
      <c r="MMC179" s="477"/>
      <c r="MMD179" s="477"/>
      <c r="MME179" s="477"/>
      <c r="MMF179" s="477"/>
      <c r="MMG179" s="477"/>
      <c r="MMH179" s="477"/>
      <c r="MMI179" s="477"/>
      <c r="MMJ179" s="477"/>
      <c r="MMK179" s="477"/>
      <c r="MML179" s="477"/>
      <c r="MMM179" s="477"/>
      <c r="MMN179" s="477"/>
      <c r="MMO179" s="477"/>
      <c r="MMP179" s="477"/>
      <c r="MMQ179" s="477"/>
      <c r="MMR179" s="477"/>
      <c r="MMS179" s="477"/>
      <c r="MMT179" s="477"/>
      <c r="MMU179" s="477"/>
      <c r="MMV179" s="477"/>
      <c r="MMW179" s="477"/>
      <c r="MMX179" s="477"/>
      <c r="MMY179" s="477"/>
      <c r="MMZ179" s="477"/>
      <c r="MNA179" s="477"/>
      <c r="MNB179" s="477"/>
      <c r="MNC179" s="477"/>
      <c r="MND179" s="477"/>
      <c r="MNE179" s="477"/>
      <c r="MNF179" s="477"/>
      <c r="MNG179" s="477"/>
      <c r="MNH179" s="477"/>
      <c r="MNI179" s="477"/>
      <c r="MNJ179" s="477"/>
      <c r="MNK179" s="477"/>
      <c r="MNL179" s="477"/>
      <c r="MNM179" s="477"/>
      <c r="MNN179" s="477"/>
      <c r="MNO179" s="477"/>
      <c r="MNP179" s="477"/>
      <c r="MNQ179" s="477"/>
      <c r="MNR179" s="477"/>
      <c r="MNS179" s="477"/>
      <c r="MNT179" s="477"/>
      <c r="MNU179" s="477"/>
      <c r="MNV179" s="477"/>
      <c r="MNW179" s="477"/>
      <c r="MNX179" s="477"/>
      <c r="MNY179" s="477"/>
      <c r="MNZ179" s="477"/>
      <c r="MOA179" s="477"/>
      <c r="MOB179" s="477"/>
      <c r="MOC179" s="477"/>
      <c r="MOD179" s="477"/>
      <c r="MOE179" s="477"/>
      <c r="MOF179" s="477"/>
      <c r="MOG179" s="477"/>
      <c r="MOH179" s="477"/>
      <c r="MOI179" s="477"/>
      <c r="MOJ179" s="477"/>
      <c r="MOK179" s="477"/>
      <c r="MOL179" s="477"/>
      <c r="MOM179" s="477"/>
      <c r="MON179" s="477"/>
      <c r="MOO179" s="477"/>
      <c r="MOP179" s="477"/>
      <c r="MOQ179" s="477"/>
      <c r="MOR179" s="477"/>
      <c r="MOS179" s="477"/>
      <c r="MOT179" s="477"/>
      <c r="MOU179" s="477"/>
      <c r="MOV179" s="477"/>
      <c r="MOW179" s="477"/>
      <c r="MOX179" s="477"/>
      <c r="MOY179" s="477"/>
      <c r="MOZ179" s="477"/>
      <c r="MPA179" s="477"/>
      <c r="MPB179" s="477"/>
      <c r="MPC179" s="477"/>
      <c r="MPD179" s="477"/>
      <c r="MPE179" s="477"/>
      <c r="MPF179" s="477"/>
      <c r="MPG179" s="477"/>
      <c r="MPH179" s="477"/>
      <c r="MPI179" s="477"/>
      <c r="MPJ179" s="477"/>
      <c r="MPK179" s="477"/>
      <c r="MPL179" s="477"/>
      <c r="MPM179" s="477"/>
      <c r="MPN179" s="477"/>
      <c r="MPO179" s="477"/>
      <c r="MPP179" s="477"/>
      <c r="MPQ179" s="477"/>
      <c r="MPR179" s="477"/>
      <c r="MPS179" s="477"/>
      <c r="MPT179" s="477"/>
      <c r="MPU179" s="477"/>
      <c r="MPV179" s="477"/>
      <c r="MPW179" s="477"/>
      <c r="MPX179" s="477"/>
      <c r="MPY179" s="477"/>
      <c r="MPZ179" s="477"/>
      <c r="MQA179" s="477"/>
      <c r="MQB179" s="477"/>
      <c r="MQC179" s="477"/>
      <c r="MQD179" s="477"/>
      <c r="MQE179" s="477"/>
      <c r="MQF179" s="477"/>
      <c r="MQG179" s="477"/>
      <c r="MQH179" s="477"/>
      <c r="MQI179" s="477"/>
      <c r="MQJ179" s="477"/>
      <c r="MQK179" s="477"/>
      <c r="MQL179" s="477"/>
      <c r="MQM179" s="477"/>
      <c r="MQN179" s="477"/>
      <c r="MQO179" s="477"/>
      <c r="MQP179" s="477"/>
      <c r="MQQ179" s="477"/>
      <c r="MQR179" s="477"/>
      <c r="MQS179" s="477"/>
      <c r="MQT179" s="477"/>
      <c r="MQU179" s="477"/>
      <c r="MQV179" s="477"/>
      <c r="MQW179" s="477"/>
      <c r="MQX179" s="477"/>
      <c r="MQY179" s="477"/>
      <c r="MQZ179" s="477"/>
      <c r="MRA179" s="477"/>
      <c r="MRB179" s="477"/>
      <c r="MRC179" s="477"/>
      <c r="MRD179" s="477"/>
      <c r="MRE179" s="477"/>
      <c r="MRF179" s="477"/>
      <c r="MRG179" s="477"/>
      <c r="MRH179" s="477"/>
      <c r="MRI179" s="477"/>
      <c r="MRJ179" s="477"/>
      <c r="MRK179" s="477"/>
      <c r="MRL179" s="477"/>
      <c r="MRM179" s="477"/>
      <c r="MRN179" s="477"/>
      <c r="MRO179" s="477"/>
      <c r="MRP179" s="477"/>
      <c r="MRQ179" s="477"/>
      <c r="MRR179" s="477"/>
      <c r="MRS179" s="477"/>
      <c r="MRT179" s="477"/>
      <c r="MRU179" s="477"/>
      <c r="MRV179" s="477"/>
      <c r="MRW179" s="477"/>
      <c r="MRX179" s="477"/>
      <c r="MRY179" s="477"/>
      <c r="MRZ179" s="477"/>
      <c r="MSA179" s="477"/>
      <c r="MSB179" s="477"/>
      <c r="MSC179" s="477"/>
      <c r="MSD179" s="477"/>
      <c r="MSE179" s="477"/>
      <c r="MSF179" s="477"/>
      <c r="MSG179" s="477"/>
      <c r="MSH179" s="477"/>
      <c r="MSI179" s="477"/>
      <c r="MSJ179" s="477"/>
      <c r="MSK179" s="477"/>
      <c r="MSL179" s="477"/>
      <c r="MSM179" s="477"/>
      <c r="MSN179" s="477"/>
      <c r="MSO179" s="477"/>
      <c r="MSP179" s="477"/>
      <c r="MSQ179" s="477"/>
      <c r="MSR179" s="477"/>
      <c r="MSS179" s="477"/>
      <c r="MST179" s="477"/>
      <c r="MSU179" s="477"/>
      <c r="MSV179" s="477"/>
      <c r="MSW179" s="477"/>
      <c r="MSX179" s="477"/>
      <c r="MSY179" s="477"/>
      <c r="MSZ179" s="477"/>
      <c r="MTA179" s="477"/>
      <c r="MTB179" s="477"/>
      <c r="MTC179" s="477"/>
      <c r="MTD179" s="477"/>
      <c r="MTE179" s="477"/>
      <c r="MTF179" s="477"/>
      <c r="MTG179" s="477"/>
      <c r="MTH179" s="477"/>
      <c r="MTI179" s="477"/>
      <c r="MTJ179" s="477"/>
      <c r="MTK179" s="477"/>
      <c r="MTL179" s="477"/>
      <c r="MTM179" s="477"/>
      <c r="MTN179" s="477"/>
      <c r="MTO179" s="477"/>
      <c r="MTP179" s="477"/>
      <c r="MTQ179" s="477"/>
      <c r="MTR179" s="477"/>
      <c r="MTS179" s="477"/>
      <c r="MTT179" s="477"/>
      <c r="MTU179" s="477"/>
      <c r="MTV179" s="477"/>
      <c r="MTW179" s="477"/>
      <c r="MTX179" s="477"/>
      <c r="MTY179" s="477"/>
      <c r="MTZ179" s="477"/>
      <c r="MUA179" s="477"/>
      <c r="MUB179" s="477"/>
      <c r="MUC179" s="477"/>
      <c r="MUD179" s="477"/>
      <c r="MUE179" s="477"/>
      <c r="MUF179" s="477"/>
      <c r="MUG179" s="477"/>
      <c r="MUH179" s="477"/>
      <c r="MUI179" s="477"/>
      <c r="MUJ179" s="477"/>
      <c r="MUK179" s="477"/>
      <c r="MUL179" s="477"/>
      <c r="MUM179" s="477"/>
      <c r="MUN179" s="477"/>
      <c r="MUO179" s="477"/>
      <c r="MUP179" s="477"/>
      <c r="MUQ179" s="477"/>
      <c r="MUR179" s="477"/>
      <c r="MUS179" s="477"/>
      <c r="MUT179" s="477"/>
      <c r="MUU179" s="477"/>
      <c r="MUV179" s="477"/>
      <c r="MUW179" s="477"/>
      <c r="MUX179" s="477"/>
      <c r="MUY179" s="477"/>
      <c r="MUZ179" s="477"/>
      <c r="MVA179" s="477"/>
      <c r="MVB179" s="477"/>
      <c r="MVC179" s="477"/>
      <c r="MVD179" s="477"/>
      <c r="MVE179" s="477"/>
      <c r="MVF179" s="477"/>
      <c r="MVG179" s="477"/>
      <c r="MVH179" s="477"/>
      <c r="MVI179" s="477"/>
      <c r="MVJ179" s="477"/>
      <c r="MVK179" s="477"/>
      <c r="MVL179" s="477"/>
      <c r="MVM179" s="477"/>
      <c r="MVN179" s="477"/>
      <c r="MVO179" s="477"/>
      <c r="MVP179" s="477"/>
      <c r="MVQ179" s="477"/>
      <c r="MVR179" s="477"/>
      <c r="MVS179" s="477"/>
      <c r="MVT179" s="477"/>
      <c r="MVU179" s="477"/>
      <c r="MVV179" s="477"/>
      <c r="MVW179" s="477"/>
      <c r="MVX179" s="477"/>
      <c r="MVY179" s="477"/>
      <c r="MVZ179" s="477"/>
      <c r="MWA179" s="477"/>
      <c r="MWB179" s="477"/>
      <c r="MWC179" s="477"/>
      <c r="MWD179" s="477"/>
      <c r="MWE179" s="477"/>
      <c r="MWF179" s="477"/>
      <c r="MWG179" s="477"/>
      <c r="MWH179" s="477"/>
      <c r="MWI179" s="477"/>
      <c r="MWJ179" s="477"/>
      <c r="MWK179" s="477"/>
      <c r="MWL179" s="477"/>
      <c r="MWM179" s="477"/>
      <c r="MWN179" s="477"/>
      <c r="MWO179" s="477"/>
      <c r="MWP179" s="477"/>
      <c r="MWQ179" s="477"/>
      <c r="MWR179" s="477"/>
      <c r="MWS179" s="477"/>
      <c r="MWT179" s="477"/>
      <c r="MWU179" s="477"/>
      <c r="MWV179" s="477"/>
      <c r="MWW179" s="477"/>
      <c r="MWX179" s="477"/>
      <c r="MWY179" s="477"/>
      <c r="MWZ179" s="477"/>
      <c r="MXA179" s="477"/>
      <c r="MXB179" s="477"/>
      <c r="MXC179" s="477"/>
      <c r="MXD179" s="477"/>
      <c r="MXE179" s="477"/>
      <c r="MXF179" s="477"/>
      <c r="MXG179" s="477"/>
      <c r="MXH179" s="477"/>
      <c r="MXI179" s="477"/>
      <c r="MXJ179" s="477"/>
      <c r="MXK179" s="477"/>
      <c r="MXL179" s="477"/>
      <c r="MXM179" s="477"/>
      <c r="MXN179" s="477"/>
      <c r="MXO179" s="477"/>
      <c r="MXP179" s="477"/>
      <c r="MXQ179" s="477"/>
      <c r="MXR179" s="477"/>
      <c r="MXS179" s="477"/>
      <c r="MXT179" s="477"/>
      <c r="MXU179" s="477"/>
      <c r="MXV179" s="477"/>
      <c r="MXW179" s="477"/>
      <c r="MXX179" s="477"/>
      <c r="MXY179" s="477"/>
      <c r="MXZ179" s="477"/>
      <c r="MYA179" s="477"/>
      <c r="MYB179" s="477"/>
      <c r="MYC179" s="477"/>
      <c r="MYD179" s="477"/>
      <c r="MYE179" s="477"/>
      <c r="MYF179" s="477"/>
      <c r="MYG179" s="477"/>
      <c r="MYH179" s="477"/>
      <c r="MYI179" s="477"/>
      <c r="MYJ179" s="477"/>
      <c r="MYK179" s="477"/>
      <c r="MYL179" s="477"/>
      <c r="MYM179" s="477"/>
      <c r="MYN179" s="477"/>
      <c r="MYO179" s="477"/>
      <c r="MYP179" s="477"/>
      <c r="MYQ179" s="477"/>
      <c r="MYR179" s="477"/>
      <c r="MYS179" s="477"/>
      <c r="MYT179" s="477"/>
      <c r="MYU179" s="477"/>
      <c r="MYV179" s="477"/>
      <c r="MYW179" s="477"/>
      <c r="MYX179" s="477"/>
      <c r="MYY179" s="477"/>
      <c r="MYZ179" s="477"/>
      <c r="MZA179" s="477"/>
      <c r="MZB179" s="477"/>
      <c r="MZC179" s="477"/>
      <c r="MZD179" s="477"/>
      <c r="MZE179" s="477"/>
      <c r="MZF179" s="477"/>
      <c r="MZG179" s="477"/>
      <c r="MZH179" s="477"/>
      <c r="MZI179" s="477"/>
      <c r="MZJ179" s="477"/>
      <c r="MZK179" s="477"/>
      <c r="MZL179" s="477"/>
      <c r="MZM179" s="477"/>
      <c r="MZN179" s="477"/>
      <c r="MZO179" s="477"/>
      <c r="MZP179" s="477"/>
      <c r="MZQ179" s="477"/>
      <c r="MZR179" s="477"/>
      <c r="MZS179" s="477"/>
      <c r="MZT179" s="477"/>
      <c r="MZU179" s="477"/>
      <c r="MZV179" s="477"/>
      <c r="MZW179" s="477"/>
      <c r="MZX179" s="477"/>
      <c r="MZY179" s="477"/>
      <c r="MZZ179" s="477"/>
      <c r="NAA179" s="477"/>
      <c r="NAB179" s="477"/>
      <c r="NAC179" s="477"/>
      <c r="NAD179" s="477"/>
      <c r="NAE179" s="477"/>
      <c r="NAF179" s="477"/>
      <c r="NAG179" s="477"/>
      <c r="NAH179" s="477"/>
      <c r="NAI179" s="477"/>
      <c r="NAJ179" s="477"/>
      <c r="NAK179" s="477"/>
      <c r="NAL179" s="477"/>
      <c r="NAM179" s="477"/>
      <c r="NAN179" s="477"/>
      <c r="NAO179" s="477"/>
      <c r="NAP179" s="477"/>
      <c r="NAQ179" s="477"/>
      <c r="NAR179" s="477"/>
      <c r="NAS179" s="477"/>
      <c r="NAT179" s="477"/>
      <c r="NAU179" s="477"/>
      <c r="NAV179" s="477"/>
      <c r="NAW179" s="477"/>
      <c r="NAX179" s="477"/>
      <c r="NAY179" s="477"/>
      <c r="NAZ179" s="477"/>
      <c r="NBA179" s="477"/>
      <c r="NBB179" s="477"/>
      <c r="NBC179" s="477"/>
      <c r="NBD179" s="477"/>
      <c r="NBE179" s="477"/>
      <c r="NBF179" s="477"/>
      <c r="NBG179" s="477"/>
      <c r="NBH179" s="477"/>
      <c r="NBI179" s="477"/>
      <c r="NBJ179" s="477"/>
      <c r="NBK179" s="477"/>
      <c r="NBL179" s="477"/>
      <c r="NBM179" s="477"/>
      <c r="NBN179" s="477"/>
      <c r="NBO179" s="477"/>
      <c r="NBP179" s="477"/>
      <c r="NBQ179" s="477"/>
      <c r="NBR179" s="477"/>
      <c r="NBS179" s="477"/>
      <c r="NBT179" s="477"/>
      <c r="NBU179" s="477"/>
      <c r="NBV179" s="477"/>
      <c r="NBW179" s="477"/>
      <c r="NBX179" s="477"/>
      <c r="NBY179" s="477"/>
      <c r="NBZ179" s="477"/>
      <c r="NCA179" s="477"/>
      <c r="NCB179" s="477"/>
      <c r="NCC179" s="477"/>
      <c r="NCD179" s="477"/>
      <c r="NCE179" s="477"/>
      <c r="NCF179" s="477"/>
      <c r="NCG179" s="477"/>
      <c r="NCH179" s="477"/>
      <c r="NCI179" s="477"/>
      <c r="NCJ179" s="477"/>
      <c r="NCK179" s="477"/>
      <c r="NCL179" s="477"/>
      <c r="NCM179" s="477"/>
      <c r="NCN179" s="477"/>
      <c r="NCO179" s="477"/>
      <c r="NCP179" s="477"/>
      <c r="NCQ179" s="477"/>
      <c r="NCR179" s="477"/>
      <c r="NCS179" s="477"/>
      <c r="NCT179" s="477"/>
      <c r="NCU179" s="477"/>
      <c r="NCV179" s="477"/>
      <c r="NCW179" s="477"/>
      <c r="NCX179" s="477"/>
      <c r="NCY179" s="477"/>
      <c r="NCZ179" s="477"/>
      <c r="NDA179" s="477"/>
      <c r="NDB179" s="477"/>
      <c r="NDC179" s="477"/>
      <c r="NDD179" s="477"/>
      <c r="NDE179" s="477"/>
      <c r="NDF179" s="477"/>
      <c r="NDG179" s="477"/>
      <c r="NDH179" s="477"/>
      <c r="NDI179" s="477"/>
      <c r="NDJ179" s="477"/>
      <c r="NDK179" s="477"/>
      <c r="NDL179" s="477"/>
      <c r="NDM179" s="477"/>
      <c r="NDN179" s="477"/>
      <c r="NDO179" s="477"/>
      <c r="NDP179" s="477"/>
      <c r="NDQ179" s="477"/>
      <c r="NDR179" s="477"/>
      <c r="NDS179" s="477"/>
      <c r="NDT179" s="477"/>
      <c r="NDU179" s="477"/>
      <c r="NDV179" s="477"/>
      <c r="NDW179" s="477"/>
      <c r="NDX179" s="477"/>
      <c r="NDY179" s="477"/>
      <c r="NDZ179" s="477"/>
      <c r="NEA179" s="477"/>
      <c r="NEB179" s="477"/>
      <c r="NEC179" s="477"/>
      <c r="NED179" s="477"/>
      <c r="NEE179" s="477"/>
      <c r="NEF179" s="477"/>
      <c r="NEG179" s="477"/>
      <c r="NEH179" s="477"/>
      <c r="NEI179" s="477"/>
      <c r="NEJ179" s="477"/>
      <c r="NEK179" s="477"/>
      <c r="NEL179" s="477"/>
      <c r="NEM179" s="477"/>
      <c r="NEN179" s="477"/>
      <c r="NEO179" s="477"/>
      <c r="NEP179" s="477"/>
      <c r="NEQ179" s="477"/>
      <c r="NER179" s="477"/>
      <c r="NES179" s="477"/>
      <c r="NET179" s="477"/>
      <c r="NEU179" s="477"/>
      <c r="NEV179" s="477"/>
      <c r="NEW179" s="477"/>
      <c r="NEX179" s="477"/>
      <c r="NEY179" s="477"/>
      <c r="NEZ179" s="477"/>
      <c r="NFA179" s="477"/>
      <c r="NFB179" s="477"/>
      <c r="NFC179" s="477"/>
      <c r="NFD179" s="477"/>
      <c r="NFE179" s="477"/>
      <c r="NFF179" s="477"/>
      <c r="NFG179" s="477"/>
      <c r="NFH179" s="477"/>
      <c r="NFI179" s="477"/>
      <c r="NFJ179" s="477"/>
      <c r="NFK179" s="477"/>
      <c r="NFL179" s="477"/>
      <c r="NFM179" s="477"/>
      <c r="NFN179" s="477"/>
      <c r="NFO179" s="477"/>
      <c r="NFP179" s="477"/>
      <c r="NFQ179" s="477"/>
      <c r="NFR179" s="477"/>
      <c r="NFS179" s="477"/>
      <c r="NFT179" s="477"/>
      <c r="NFU179" s="477"/>
      <c r="NFV179" s="477"/>
      <c r="NFW179" s="477"/>
      <c r="NFX179" s="477"/>
      <c r="NFY179" s="477"/>
      <c r="NFZ179" s="477"/>
      <c r="NGA179" s="477"/>
      <c r="NGB179" s="477"/>
      <c r="NGC179" s="477"/>
      <c r="NGD179" s="477"/>
      <c r="NGE179" s="477"/>
      <c r="NGF179" s="477"/>
      <c r="NGG179" s="477"/>
      <c r="NGH179" s="477"/>
      <c r="NGI179" s="477"/>
      <c r="NGJ179" s="477"/>
      <c r="NGK179" s="477"/>
      <c r="NGL179" s="477"/>
      <c r="NGM179" s="477"/>
      <c r="NGN179" s="477"/>
      <c r="NGO179" s="477"/>
      <c r="NGP179" s="477"/>
      <c r="NGQ179" s="477"/>
      <c r="NGR179" s="477"/>
      <c r="NGS179" s="477"/>
      <c r="NGT179" s="477"/>
      <c r="NGU179" s="477"/>
      <c r="NGV179" s="477"/>
      <c r="NGW179" s="477"/>
      <c r="NGX179" s="477"/>
      <c r="NGY179" s="477"/>
      <c r="NGZ179" s="477"/>
      <c r="NHA179" s="477"/>
      <c r="NHB179" s="477"/>
      <c r="NHC179" s="477"/>
      <c r="NHD179" s="477"/>
      <c r="NHE179" s="477"/>
      <c r="NHF179" s="477"/>
      <c r="NHG179" s="477"/>
      <c r="NHH179" s="477"/>
      <c r="NHI179" s="477"/>
      <c r="NHJ179" s="477"/>
      <c r="NHK179" s="477"/>
      <c r="NHL179" s="477"/>
      <c r="NHM179" s="477"/>
      <c r="NHN179" s="477"/>
      <c r="NHO179" s="477"/>
      <c r="NHP179" s="477"/>
      <c r="NHQ179" s="477"/>
      <c r="NHR179" s="477"/>
      <c r="NHS179" s="477"/>
      <c r="NHT179" s="477"/>
      <c r="NHU179" s="477"/>
      <c r="NHV179" s="477"/>
      <c r="NHW179" s="477"/>
      <c r="NHX179" s="477"/>
      <c r="NHY179" s="477"/>
      <c r="NHZ179" s="477"/>
      <c r="NIA179" s="477"/>
      <c r="NIB179" s="477"/>
      <c r="NIC179" s="477"/>
      <c r="NID179" s="477"/>
      <c r="NIE179" s="477"/>
      <c r="NIF179" s="477"/>
      <c r="NIG179" s="477"/>
      <c r="NIH179" s="477"/>
      <c r="NII179" s="477"/>
      <c r="NIJ179" s="477"/>
      <c r="NIK179" s="477"/>
      <c r="NIL179" s="477"/>
      <c r="NIM179" s="477"/>
      <c r="NIN179" s="477"/>
      <c r="NIO179" s="477"/>
      <c r="NIP179" s="477"/>
      <c r="NIQ179" s="477"/>
      <c r="NIR179" s="477"/>
      <c r="NIS179" s="477"/>
      <c r="NIT179" s="477"/>
      <c r="NIU179" s="477"/>
      <c r="NIV179" s="477"/>
      <c r="NIW179" s="477"/>
      <c r="NIX179" s="477"/>
      <c r="NIY179" s="477"/>
      <c r="NIZ179" s="477"/>
      <c r="NJA179" s="477"/>
      <c r="NJB179" s="477"/>
      <c r="NJC179" s="477"/>
      <c r="NJD179" s="477"/>
      <c r="NJE179" s="477"/>
      <c r="NJF179" s="477"/>
      <c r="NJG179" s="477"/>
      <c r="NJH179" s="477"/>
      <c r="NJI179" s="477"/>
      <c r="NJJ179" s="477"/>
      <c r="NJK179" s="477"/>
      <c r="NJL179" s="477"/>
      <c r="NJM179" s="477"/>
      <c r="NJN179" s="477"/>
      <c r="NJO179" s="477"/>
      <c r="NJP179" s="477"/>
      <c r="NJQ179" s="477"/>
      <c r="NJR179" s="477"/>
      <c r="NJS179" s="477"/>
      <c r="NJT179" s="477"/>
      <c r="NJU179" s="477"/>
      <c r="NJV179" s="477"/>
      <c r="NJW179" s="477"/>
      <c r="NJX179" s="477"/>
      <c r="NJY179" s="477"/>
      <c r="NJZ179" s="477"/>
      <c r="NKA179" s="477"/>
      <c r="NKB179" s="477"/>
      <c r="NKC179" s="477"/>
      <c r="NKD179" s="477"/>
      <c r="NKE179" s="477"/>
      <c r="NKF179" s="477"/>
      <c r="NKG179" s="477"/>
      <c r="NKH179" s="477"/>
      <c r="NKI179" s="477"/>
      <c r="NKJ179" s="477"/>
      <c r="NKK179" s="477"/>
      <c r="NKL179" s="477"/>
      <c r="NKM179" s="477"/>
      <c r="NKN179" s="477"/>
      <c r="NKO179" s="477"/>
      <c r="NKP179" s="477"/>
      <c r="NKQ179" s="477"/>
      <c r="NKR179" s="477"/>
      <c r="NKS179" s="477"/>
      <c r="NKT179" s="477"/>
      <c r="NKU179" s="477"/>
      <c r="NKV179" s="477"/>
      <c r="NKW179" s="477"/>
      <c r="NKX179" s="477"/>
      <c r="NKY179" s="477"/>
      <c r="NKZ179" s="477"/>
      <c r="NLA179" s="477"/>
      <c r="NLB179" s="477"/>
      <c r="NLC179" s="477"/>
      <c r="NLD179" s="477"/>
      <c r="NLE179" s="477"/>
      <c r="NLF179" s="477"/>
      <c r="NLG179" s="477"/>
      <c r="NLH179" s="477"/>
      <c r="NLI179" s="477"/>
      <c r="NLJ179" s="477"/>
      <c r="NLK179" s="477"/>
      <c r="NLL179" s="477"/>
      <c r="NLM179" s="477"/>
      <c r="NLN179" s="477"/>
      <c r="NLO179" s="477"/>
      <c r="NLP179" s="477"/>
      <c r="NLQ179" s="477"/>
      <c r="NLR179" s="477"/>
      <c r="NLS179" s="477"/>
      <c r="NLT179" s="477"/>
      <c r="NLU179" s="477"/>
      <c r="NLV179" s="477"/>
      <c r="NLW179" s="477"/>
      <c r="NLX179" s="477"/>
      <c r="NLY179" s="477"/>
      <c r="NLZ179" s="477"/>
      <c r="NMA179" s="477"/>
      <c r="NMB179" s="477"/>
      <c r="NMC179" s="477"/>
      <c r="NMD179" s="477"/>
      <c r="NME179" s="477"/>
      <c r="NMF179" s="477"/>
      <c r="NMG179" s="477"/>
      <c r="NMH179" s="477"/>
      <c r="NMI179" s="477"/>
      <c r="NMJ179" s="477"/>
      <c r="NMK179" s="477"/>
      <c r="NML179" s="477"/>
      <c r="NMM179" s="477"/>
      <c r="NMN179" s="477"/>
      <c r="NMO179" s="477"/>
      <c r="NMP179" s="477"/>
      <c r="NMQ179" s="477"/>
      <c r="NMR179" s="477"/>
      <c r="NMS179" s="477"/>
      <c r="NMT179" s="477"/>
      <c r="NMU179" s="477"/>
      <c r="NMV179" s="477"/>
      <c r="NMW179" s="477"/>
      <c r="NMX179" s="477"/>
      <c r="NMY179" s="477"/>
      <c r="NMZ179" s="477"/>
      <c r="NNA179" s="477"/>
      <c r="NNB179" s="477"/>
      <c r="NNC179" s="477"/>
      <c r="NND179" s="477"/>
      <c r="NNE179" s="477"/>
      <c r="NNF179" s="477"/>
      <c r="NNG179" s="477"/>
      <c r="NNH179" s="477"/>
      <c r="NNI179" s="477"/>
      <c r="NNJ179" s="477"/>
      <c r="NNK179" s="477"/>
      <c r="NNL179" s="477"/>
      <c r="NNM179" s="477"/>
      <c r="NNN179" s="477"/>
      <c r="NNO179" s="477"/>
      <c r="NNP179" s="477"/>
      <c r="NNQ179" s="477"/>
      <c r="NNR179" s="477"/>
      <c r="NNS179" s="477"/>
      <c r="NNT179" s="477"/>
      <c r="NNU179" s="477"/>
      <c r="NNV179" s="477"/>
      <c r="NNW179" s="477"/>
      <c r="NNX179" s="477"/>
      <c r="NNY179" s="477"/>
      <c r="NNZ179" s="477"/>
      <c r="NOA179" s="477"/>
      <c r="NOB179" s="477"/>
      <c r="NOC179" s="477"/>
      <c r="NOD179" s="477"/>
      <c r="NOE179" s="477"/>
      <c r="NOF179" s="477"/>
      <c r="NOG179" s="477"/>
      <c r="NOH179" s="477"/>
      <c r="NOI179" s="477"/>
      <c r="NOJ179" s="477"/>
      <c r="NOK179" s="477"/>
      <c r="NOL179" s="477"/>
      <c r="NOM179" s="477"/>
      <c r="NON179" s="477"/>
      <c r="NOO179" s="477"/>
      <c r="NOP179" s="477"/>
      <c r="NOQ179" s="477"/>
      <c r="NOR179" s="477"/>
      <c r="NOS179" s="477"/>
      <c r="NOT179" s="477"/>
      <c r="NOU179" s="477"/>
      <c r="NOV179" s="477"/>
      <c r="NOW179" s="477"/>
      <c r="NOX179" s="477"/>
      <c r="NOY179" s="477"/>
      <c r="NOZ179" s="477"/>
      <c r="NPA179" s="477"/>
      <c r="NPB179" s="477"/>
      <c r="NPC179" s="477"/>
      <c r="NPD179" s="477"/>
      <c r="NPE179" s="477"/>
      <c r="NPF179" s="477"/>
      <c r="NPG179" s="477"/>
      <c r="NPH179" s="477"/>
      <c r="NPI179" s="477"/>
      <c r="NPJ179" s="477"/>
      <c r="NPK179" s="477"/>
      <c r="NPL179" s="477"/>
      <c r="NPM179" s="477"/>
      <c r="NPN179" s="477"/>
      <c r="NPO179" s="477"/>
      <c r="NPP179" s="477"/>
      <c r="NPQ179" s="477"/>
      <c r="NPR179" s="477"/>
      <c r="NPS179" s="477"/>
      <c r="NPT179" s="477"/>
      <c r="NPU179" s="477"/>
      <c r="NPV179" s="477"/>
      <c r="NPW179" s="477"/>
      <c r="NPX179" s="477"/>
      <c r="NPY179" s="477"/>
      <c r="NPZ179" s="477"/>
      <c r="NQA179" s="477"/>
      <c r="NQB179" s="477"/>
      <c r="NQC179" s="477"/>
      <c r="NQD179" s="477"/>
      <c r="NQE179" s="477"/>
      <c r="NQF179" s="477"/>
      <c r="NQG179" s="477"/>
      <c r="NQH179" s="477"/>
      <c r="NQI179" s="477"/>
      <c r="NQJ179" s="477"/>
      <c r="NQK179" s="477"/>
      <c r="NQL179" s="477"/>
      <c r="NQM179" s="477"/>
      <c r="NQN179" s="477"/>
      <c r="NQO179" s="477"/>
      <c r="NQP179" s="477"/>
      <c r="NQQ179" s="477"/>
      <c r="NQR179" s="477"/>
      <c r="NQS179" s="477"/>
      <c r="NQT179" s="477"/>
      <c r="NQU179" s="477"/>
      <c r="NQV179" s="477"/>
      <c r="NQW179" s="477"/>
      <c r="NQX179" s="477"/>
      <c r="NQY179" s="477"/>
      <c r="NQZ179" s="477"/>
      <c r="NRA179" s="477"/>
      <c r="NRB179" s="477"/>
      <c r="NRC179" s="477"/>
      <c r="NRD179" s="477"/>
      <c r="NRE179" s="477"/>
      <c r="NRF179" s="477"/>
      <c r="NRG179" s="477"/>
      <c r="NRH179" s="477"/>
      <c r="NRI179" s="477"/>
      <c r="NRJ179" s="477"/>
      <c r="NRK179" s="477"/>
      <c r="NRL179" s="477"/>
      <c r="NRM179" s="477"/>
      <c r="NRN179" s="477"/>
      <c r="NRO179" s="477"/>
      <c r="NRP179" s="477"/>
      <c r="NRQ179" s="477"/>
      <c r="NRR179" s="477"/>
      <c r="NRS179" s="477"/>
      <c r="NRT179" s="477"/>
      <c r="NRU179" s="477"/>
      <c r="NRV179" s="477"/>
      <c r="NRW179" s="477"/>
      <c r="NRX179" s="477"/>
      <c r="NRY179" s="477"/>
      <c r="NRZ179" s="477"/>
      <c r="NSA179" s="477"/>
      <c r="NSB179" s="477"/>
      <c r="NSC179" s="477"/>
      <c r="NSD179" s="477"/>
      <c r="NSE179" s="477"/>
      <c r="NSF179" s="477"/>
      <c r="NSG179" s="477"/>
      <c r="NSH179" s="477"/>
      <c r="NSI179" s="477"/>
      <c r="NSJ179" s="477"/>
      <c r="NSK179" s="477"/>
      <c r="NSL179" s="477"/>
      <c r="NSM179" s="477"/>
      <c r="NSN179" s="477"/>
      <c r="NSO179" s="477"/>
      <c r="NSP179" s="477"/>
      <c r="NSQ179" s="477"/>
      <c r="NSR179" s="477"/>
      <c r="NSS179" s="477"/>
      <c r="NST179" s="477"/>
      <c r="NSU179" s="477"/>
      <c r="NSV179" s="477"/>
      <c r="NSW179" s="477"/>
      <c r="NSX179" s="477"/>
      <c r="NSY179" s="477"/>
      <c r="NSZ179" s="477"/>
      <c r="NTA179" s="477"/>
      <c r="NTB179" s="477"/>
      <c r="NTC179" s="477"/>
      <c r="NTD179" s="477"/>
      <c r="NTE179" s="477"/>
      <c r="NTF179" s="477"/>
      <c r="NTG179" s="477"/>
      <c r="NTH179" s="477"/>
      <c r="NTI179" s="477"/>
      <c r="NTJ179" s="477"/>
      <c r="NTK179" s="477"/>
      <c r="NTL179" s="477"/>
      <c r="NTM179" s="477"/>
      <c r="NTN179" s="477"/>
      <c r="NTO179" s="477"/>
      <c r="NTP179" s="477"/>
      <c r="NTQ179" s="477"/>
      <c r="NTR179" s="477"/>
      <c r="NTS179" s="477"/>
      <c r="NTT179" s="477"/>
      <c r="NTU179" s="477"/>
      <c r="NTV179" s="477"/>
      <c r="NTW179" s="477"/>
      <c r="NTX179" s="477"/>
      <c r="NTY179" s="477"/>
      <c r="NTZ179" s="477"/>
      <c r="NUA179" s="477"/>
      <c r="NUB179" s="477"/>
      <c r="NUC179" s="477"/>
      <c r="NUD179" s="477"/>
      <c r="NUE179" s="477"/>
      <c r="NUF179" s="477"/>
      <c r="NUG179" s="477"/>
      <c r="NUH179" s="477"/>
      <c r="NUI179" s="477"/>
      <c r="NUJ179" s="477"/>
      <c r="NUK179" s="477"/>
      <c r="NUL179" s="477"/>
      <c r="NUM179" s="477"/>
      <c r="NUN179" s="477"/>
      <c r="NUO179" s="477"/>
      <c r="NUP179" s="477"/>
      <c r="NUQ179" s="477"/>
      <c r="NUR179" s="477"/>
      <c r="NUS179" s="477"/>
      <c r="NUT179" s="477"/>
      <c r="NUU179" s="477"/>
      <c r="NUV179" s="477"/>
      <c r="NUW179" s="477"/>
      <c r="NUX179" s="477"/>
      <c r="NUY179" s="477"/>
      <c r="NUZ179" s="477"/>
      <c r="NVA179" s="477"/>
      <c r="NVB179" s="477"/>
      <c r="NVC179" s="477"/>
      <c r="NVD179" s="477"/>
      <c r="NVE179" s="477"/>
      <c r="NVF179" s="477"/>
      <c r="NVG179" s="477"/>
      <c r="NVH179" s="477"/>
      <c r="NVI179" s="477"/>
      <c r="NVJ179" s="477"/>
      <c r="NVK179" s="477"/>
      <c r="NVL179" s="477"/>
      <c r="NVM179" s="477"/>
      <c r="NVN179" s="477"/>
      <c r="NVO179" s="477"/>
      <c r="NVP179" s="477"/>
      <c r="NVQ179" s="477"/>
      <c r="NVR179" s="477"/>
      <c r="NVS179" s="477"/>
      <c r="NVT179" s="477"/>
      <c r="NVU179" s="477"/>
      <c r="NVV179" s="477"/>
      <c r="NVW179" s="477"/>
      <c r="NVX179" s="477"/>
      <c r="NVY179" s="477"/>
      <c r="NVZ179" s="477"/>
      <c r="NWA179" s="477"/>
      <c r="NWB179" s="477"/>
      <c r="NWC179" s="477"/>
      <c r="NWD179" s="477"/>
      <c r="NWE179" s="477"/>
      <c r="NWF179" s="477"/>
      <c r="NWG179" s="477"/>
      <c r="NWH179" s="477"/>
      <c r="NWI179" s="477"/>
      <c r="NWJ179" s="477"/>
      <c r="NWK179" s="477"/>
      <c r="NWL179" s="477"/>
      <c r="NWM179" s="477"/>
      <c r="NWN179" s="477"/>
      <c r="NWO179" s="477"/>
      <c r="NWP179" s="477"/>
      <c r="NWQ179" s="477"/>
      <c r="NWR179" s="477"/>
      <c r="NWS179" s="477"/>
      <c r="NWT179" s="477"/>
      <c r="NWU179" s="477"/>
      <c r="NWV179" s="477"/>
      <c r="NWW179" s="477"/>
      <c r="NWX179" s="477"/>
      <c r="NWY179" s="477"/>
      <c r="NWZ179" s="477"/>
      <c r="NXA179" s="477"/>
      <c r="NXB179" s="477"/>
      <c r="NXC179" s="477"/>
      <c r="NXD179" s="477"/>
      <c r="NXE179" s="477"/>
      <c r="NXF179" s="477"/>
      <c r="NXG179" s="477"/>
      <c r="NXH179" s="477"/>
      <c r="NXI179" s="477"/>
      <c r="NXJ179" s="477"/>
      <c r="NXK179" s="477"/>
      <c r="NXL179" s="477"/>
      <c r="NXM179" s="477"/>
      <c r="NXN179" s="477"/>
      <c r="NXO179" s="477"/>
      <c r="NXP179" s="477"/>
      <c r="NXQ179" s="477"/>
      <c r="NXR179" s="477"/>
      <c r="NXS179" s="477"/>
      <c r="NXT179" s="477"/>
      <c r="NXU179" s="477"/>
      <c r="NXV179" s="477"/>
      <c r="NXW179" s="477"/>
      <c r="NXX179" s="477"/>
      <c r="NXY179" s="477"/>
      <c r="NXZ179" s="477"/>
      <c r="NYA179" s="477"/>
      <c r="NYB179" s="477"/>
      <c r="NYC179" s="477"/>
      <c r="NYD179" s="477"/>
      <c r="NYE179" s="477"/>
      <c r="NYF179" s="477"/>
      <c r="NYG179" s="477"/>
      <c r="NYH179" s="477"/>
      <c r="NYI179" s="477"/>
      <c r="NYJ179" s="477"/>
      <c r="NYK179" s="477"/>
      <c r="NYL179" s="477"/>
      <c r="NYM179" s="477"/>
      <c r="NYN179" s="477"/>
      <c r="NYO179" s="477"/>
      <c r="NYP179" s="477"/>
      <c r="NYQ179" s="477"/>
      <c r="NYR179" s="477"/>
      <c r="NYS179" s="477"/>
      <c r="NYT179" s="477"/>
      <c r="NYU179" s="477"/>
      <c r="NYV179" s="477"/>
      <c r="NYW179" s="477"/>
      <c r="NYX179" s="477"/>
      <c r="NYY179" s="477"/>
      <c r="NYZ179" s="477"/>
      <c r="NZA179" s="477"/>
      <c r="NZB179" s="477"/>
      <c r="NZC179" s="477"/>
      <c r="NZD179" s="477"/>
      <c r="NZE179" s="477"/>
      <c r="NZF179" s="477"/>
      <c r="NZG179" s="477"/>
      <c r="NZH179" s="477"/>
      <c r="NZI179" s="477"/>
      <c r="NZJ179" s="477"/>
      <c r="NZK179" s="477"/>
      <c r="NZL179" s="477"/>
      <c r="NZM179" s="477"/>
      <c r="NZN179" s="477"/>
      <c r="NZO179" s="477"/>
      <c r="NZP179" s="477"/>
      <c r="NZQ179" s="477"/>
      <c r="NZR179" s="477"/>
      <c r="NZS179" s="477"/>
      <c r="NZT179" s="477"/>
      <c r="NZU179" s="477"/>
      <c r="NZV179" s="477"/>
      <c r="NZW179" s="477"/>
      <c r="NZX179" s="477"/>
      <c r="NZY179" s="477"/>
      <c r="NZZ179" s="477"/>
      <c r="OAA179" s="477"/>
      <c r="OAB179" s="477"/>
      <c r="OAC179" s="477"/>
      <c r="OAD179" s="477"/>
      <c r="OAE179" s="477"/>
      <c r="OAF179" s="477"/>
      <c r="OAG179" s="477"/>
      <c r="OAH179" s="477"/>
      <c r="OAI179" s="477"/>
      <c r="OAJ179" s="477"/>
      <c r="OAK179" s="477"/>
      <c r="OAL179" s="477"/>
      <c r="OAM179" s="477"/>
      <c r="OAN179" s="477"/>
      <c r="OAO179" s="477"/>
      <c r="OAP179" s="477"/>
      <c r="OAQ179" s="477"/>
      <c r="OAR179" s="477"/>
      <c r="OAS179" s="477"/>
      <c r="OAT179" s="477"/>
      <c r="OAU179" s="477"/>
      <c r="OAV179" s="477"/>
      <c r="OAW179" s="477"/>
      <c r="OAX179" s="477"/>
      <c r="OAY179" s="477"/>
      <c r="OAZ179" s="477"/>
      <c r="OBA179" s="477"/>
      <c r="OBB179" s="477"/>
      <c r="OBC179" s="477"/>
      <c r="OBD179" s="477"/>
      <c r="OBE179" s="477"/>
      <c r="OBF179" s="477"/>
      <c r="OBG179" s="477"/>
      <c r="OBH179" s="477"/>
      <c r="OBI179" s="477"/>
      <c r="OBJ179" s="477"/>
      <c r="OBK179" s="477"/>
      <c r="OBL179" s="477"/>
      <c r="OBM179" s="477"/>
      <c r="OBN179" s="477"/>
      <c r="OBO179" s="477"/>
      <c r="OBP179" s="477"/>
      <c r="OBQ179" s="477"/>
      <c r="OBR179" s="477"/>
      <c r="OBS179" s="477"/>
      <c r="OBT179" s="477"/>
      <c r="OBU179" s="477"/>
      <c r="OBV179" s="477"/>
      <c r="OBW179" s="477"/>
      <c r="OBX179" s="477"/>
      <c r="OBY179" s="477"/>
      <c r="OBZ179" s="477"/>
      <c r="OCA179" s="477"/>
      <c r="OCB179" s="477"/>
      <c r="OCC179" s="477"/>
      <c r="OCD179" s="477"/>
      <c r="OCE179" s="477"/>
      <c r="OCF179" s="477"/>
      <c r="OCG179" s="477"/>
      <c r="OCH179" s="477"/>
      <c r="OCI179" s="477"/>
      <c r="OCJ179" s="477"/>
      <c r="OCK179" s="477"/>
      <c r="OCL179" s="477"/>
      <c r="OCM179" s="477"/>
      <c r="OCN179" s="477"/>
      <c r="OCO179" s="477"/>
      <c r="OCP179" s="477"/>
      <c r="OCQ179" s="477"/>
      <c r="OCR179" s="477"/>
      <c r="OCS179" s="477"/>
      <c r="OCT179" s="477"/>
      <c r="OCU179" s="477"/>
      <c r="OCV179" s="477"/>
      <c r="OCW179" s="477"/>
      <c r="OCX179" s="477"/>
      <c r="OCY179" s="477"/>
      <c r="OCZ179" s="477"/>
      <c r="ODA179" s="477"/>
      <c r="ODB179" s="477"/>
      <c r="ODC179" s="477"/>
      <c r="ODD179" s="477"/>
      <c r="ODE179" s="477"/>
      <c r="ODF179" s="477"/>
      <c r="ODG179" s="477"/>
      <c r="ODH179" s="477"/>
      <c r="ODI179" s="477"/>
      <c r="ODJ179" s="477"/>
      <c r="ODK179" s="477"/>
      <c r="ODL179" s="477"/>
      <c r="ODM179" s="477"/>
      <c r="ODN179" s="477"/>
      <c r="ODO179" s="477"/>
      <c r="ODP179" s="477"/>
      <c r="ODQ179" s="477"/>
      <c r="ODR179" s="477"/>
      <c r="ODS179" s="477"/>
      <c r="ODT179" s="477"/>
      <c r="ODU179" s="477"/>
      <c r="ODV179" s="477"/>
      <c r="ODW179" s="477"/>
      <c r="ODX179" s="477"/>
      <c r="ODY179" s="477"/>
      <c r="ODZ179" s="477"/>
      <c r="OEA179" s="477"/>
      <c r="OEB179" s="477"/>
      <c r="OEC179" s="477"/>
      <c r="OED179" s="477"/>
      <c r="OEE179" s="477"/>
      <c r="OEF179" s="477"/>
      <c r="OEG179" s="477"/>
      <c r="OEH179" s="477"/>
      <c r="OEI179" s="477"/>
      <c r="OEJ179" s="477"/>
      <c r="OEK179" s="477"/>
      <c r="OEL179" s="477"/>
      <c r="OEM179" s="477"/>
      <c r="OEN179" s="477"/>
      <c r="OEO179" s="477"/>
      <c r="OEP179" s="477"/>
      <c r="OEQ179" s="477"/>
      <c r="OER179" s="477"/>
      <c r="OES179" s="477"/>
      <c r="OET179" s="477"/>
      <c r="OEU179" s="477"/>
      <c r="OEV179" s="477"/>
      <c r="OEW179" s="477"/>
      <c r="OEX179" s="477"/>
      <c r="OEY179" s="477"/>
      <c r="OEZ179" s="477"/>
      <c r="OFA179" s="477"/>
      <c r="OFB179" s="477"/>
      <c r="OFC179" s="477"/>
      <c r="OFD179" s="477"/>
      <c r="OFE179" s="477"/>
      <c r="OFF179" s="477"/>
      <c r="OFG179" s="477"/>
      <c r="OFH179" s="477"/>
      <c r="OFI179" s="477"/>
      <c r="OFJ179" s="477"/>
      <c r="OFK179" s="477"/>
      <c r="OFL179" s="477"/>
      <c r="OFM179" s="477"/>
      <c r="OFN179" s="477"/>
      <c r="OFO179" s="477"/>
      <c r="OFP179" s="477"/>
      <c r="OFQ179" s="477"/>
      <c r="OFR179" s="477"/>
      <c r="OFS179" s="477"/>
      <c r="OFT179" s="477"/>
      <c r="OFU179" s="477"/>
      <c r="OFV179" s="477"/>
      <c r="OFW179" s="477"/>
      <c r="OFX179" s="477"/>
      <c r="OFY179" s="477"/>
      <c r="OFZ179" s="477"/>
      <c r="OGA179" s="477"/>
      <c r="OGB179" s="477"/>
      <c r="OGC179" s="477"/>
      <c r="OGD179" s="477"/>
      <c r="OGE179" s="477"/>
      <c r="OGF179" s="477"/>
      <c r="OGG179" s="477"/>
      <c r="OGH179" s="477"/>
      <c r="OGI179" s="477"/>
      <c r="OGJ179" s="477"/>
      <c r="OGK179" s="477"/>
      <c r="OGL179" s="477"/>
      <c r="OGM179" s="477"/>
      <c r="OGN179" s="477"/>
      <c r="OGO179" s="477"/>
      <c r="OGP179" s="477"/>
      <c r="OGQ179" s="477"/>
      <c r="OGR179" s="477"/>
      <c r="OGS179" s="477"/>
      <c r="OGT179" s="477"/>
      <c r="OGU179" s="477"/>
      <c r="OGV179" s="477"/>
      <c r="OGW179" s="477"/>
      <c r="OGX179" s="477"/>
      <c r="OGY179" s="477"/>
      <c r="OGZ179" s="477"/>
      <c r="OHA179" s="477"/>
      <c r="OHB179" s="477"/>
      <c r="OHC179" s="477"/>
      <c r="OHD179" s="477"/>
      <c r="OHE179" s="477"/>
      <c r="OHF179" s="477"/>
      <c r="OHG179" s="477"/>
      <c r="OHH179" s="477"/>
      <c r="OHI179" s="477"/>
      <c r="OHJ179" s="477"/>
      <c r="OHK179" s="477"/>
      <c r="OHL179" s="477"/>
      <c r="OHM179" s="477"/>
      <c r="OHN179" s="477"/>
      <c r="OHO179" s="477"/>
      <c r="OHP179" s="477"/>
      <c r="OHQ179" s="477"/>
      <c r="OHR179" s="477"/>
      <c r="OHS179" s="477"/>
      <c r="OHT179" s="477"/>
      <c r="OHU179" s="477"/>
      <c r="OHV179" s="477"/>
      <c r="OHW179" s="477"/>
      <c r="OHX179" s="477"/>
      <c r="OHY179" s="477"/>
      <c r="OHZ179" s="477"/>
      <c r="OIA179" s="477"/>
      <c r="OIB179" s="477"/>
      <c r="OIC179" s="477"/>
      <c r="OID179" s="477"/>
      <c r="OIE179" s="477"/>
      <c r="OIF179" s="477"/>
      <c r="OIG179" s="477"/>
      <c r="OIH179" s="477"/>
      <c r="OII179" s="477"/>
      <c r="OIJ179" s="477"/>
      <c r="OIK179" s="477"/>
      <c r="OIL179" s="477"/>
      <c r="OIM179" s="477"/>
      <c r="OIN179" s="477"/>
      <c r="OIO179" s="477"/>
      <c r="OIP179" s="477"/>
      <c r="OIQ179" s="477"/>
      <c r="OIR179" s="477"/>
      <c r="OIS179" s="477"/>
      <c r="OIT179" s="477"/>
      <c r="OIU179" s="477"/>
      <c r="OIV179" s="477"/>
      <c r="OIW179" s="477"/>
      <c r="OIX179" s="477"/>
      <c r="OIY179" s="477"/>
      <c r="OIZ179" s="477"/>
      <c r="OJA179" s="477"/>
      <c r="OJB179" s="477"/>
      <c r="OJC179" s="477"/>
      <c r="OJD179" s="477"/>
      <c r="OJE179" s="477"/>
      <c r="OJF179" s="477"/>
      <c r="OJG179" s="477"/>
      <c r="OJH179" s="477"/>
      <c r="OJI179" s="477"/>
      <c r="OJJ179" s="477"/>
      <c r="OJK179" s="477"/>
      <c r="OJL179" s="477"/>
      <c r="OJM179" s="477"/>
      <c r="OJN179" s="477"/>
      <c r="OJO179" s="477"/>
      <c r="OJP179" s="477"/>
      <c r="OJQ179" s="477"/>
      <c r="OJR179" s="477"/>
      <c r="OJS179" s="477"/>
      <c r="OJT179" s="477"/>
      <c r="OJU179" s="477"/>
      <c r="OJV179" s="477"/>
      <c r="OJW179" s="477"/>
      <c r="OJX179" s="477"/>
      <c r="OJY179" s="477"/>
      <c r="OJZ179" s="477"/>
      <c r="OKA179" s="477"/>
      <c r="OKB179" s="477"/>
      <c r="OKC179" s="477"/>
      <c r="OKD179" s="477"/>
      <c r="OKE179" s="477"/>
      <c r="OKF179" s="477"/>
      <c r="OKG179" s="477"/>
      <c r="OKH179" s="477"/>
      <c r="OKI179" s="477"/>
      <c r="OKJ179" s="477"/>
      <c r="OKK179" s="477"/>
      <c r="OKL179" s="477"/>
      <c r="OKM179" s="477"/>
      <c r="OKN179" s="477"/>
      <c r="OKO179" s="477"/>
      <c r="OKP179" s="477"/>
      <c r="OKQ179" s="477"/>
      <c r="OKR179" s="477"/>
      <c r="OKS179" s="477"/>
      <c r="OKT179" s="477"/>
      <c r="OKU179" s="477"/>
      <c r="OKV179" s="477"/>
      <c r="OKW179" s="477"/>
      <c r="OKX179" s="477"/>
      <c r="OKY179" s="477"/>
      <c r="OKZ179" s="477"/>
      <c r="OLA179" s="477"/>
      <c r="OLB179" s="477"/>
      <c r="OLC179" s="477"/>
      <c r="OLD179" s="477"/>
      <c r="OLE179" s="477"/>
      <c r="OLF179" s="477"/>
      <c r="OLG179" s="477"/>
      <c r="OLH179" s="477"/>
      <c r="OLI179" s="477"/>
      <c r="OLJ179" s="477"/>
      <c r="OLK179" s="477"/>
      <c r="OLL179" s="477"/>
      <c r="OLM179" s="477"/>
      <c r="OLN179" s="477"/>
      <c r="OLO179" s="477"/>
      <c r="OLP179" s="477"/>
      <c r="OLQ179" s="477"/>
      <c r="OLR179" s="477"/>
      <c r="OLS179" s="477"/>
      <c r="OLT179" s="477"/>
      <c r="OLU179" s="477"/>
      <c r="OLV179" s="477"/>
      <c r="OLW179" s="477"/>
      <c r="OLX179" s="477"/>
      <c r="OLY179" s="477"/>
      <c r="OLZ179" s="477"/>
      <c r="OMA179" s="477"/>
      <c r="OMB179" s="477"/>
      <c r="OMC179" s="477"/>
      <c r="OMD179" s="477"/>
      <c r="OME179" s="477"/>
      <c r="OMF179" s="477"/>
      <c r="OMG179" s="477"/>
      <c r="OMH179" s="477"/>
      <c r="OMI179" s="477"/>
      <c r="OMJ179" s="477"/>
      <c r="OMK179" s="477"/>
      <c r="OML179" s="477"/>
      <c r="OMM179" s="477"/>
      <c r="OMN179" s="477"/>
      <c r="OMO179" s="477"/>
      <c r="OMP179" s="477"/>
      <c r="OMQ179" s="477"/>
      <c r="OMR179" s="477"/>
      <c r="OMS179" s="477"/>
      <c r="OMT179" s="477"/>
      <c r="OMU179" s="477"/>
      <c r="OMV179" s="477"/>
      <c r="OMW179" s="477"/>
      <c r="OMX179" s="477"/>
      <c r="OMY179" s="477"/>
      <c r="OMZ179" s="477"/>
      <c r="ONA179" s="477"/>
      <c r="ONB179" s="477"/>
      <c r="ONC179" s="477"/>
      <c r="OND179" s="477"/>
      <c r="ONE179" s="477"/>
      <c r="ONF179" s="477"/>
      <c r="ONG179" s="477"/>
      <c r="ONH179" s="477"/>
      <c r="ONI179" s="477"/>
      <c r="ONJ179" s="477"/>
      <c r="ONK179" s="477"/>
      <c r="ONL179" s="477"/>
      <c r="ONM179" s="477"/>
      <c r="ONN179" s="477"/>
      <c r="ONO179" s="477"/>
      <c r="ONP179" s="477"/>
      <c r="ONQ179" s="477"/>
      <c r="ONR179" s="477"/>
      <c r="ONS179" s="477"/>
      <c r="ONT179" s="477"/>
      <c r="ONU179" s="477"/>
      <c r="ONV179" s="477"/>
      <c r="ONW179" s="477"/>
      <c r="ONX179" s="477"/>
      <c r="ONY179" s="477"/>
      <c r="ONZ179" s="477"/>
      <c r="OOA179" s="477"/>
      <c r="OOB179" s="477"/>
      <c r="OOC179" s="477"/>
      <c r="OOD179" s="477"/>
      <c r="OOE179" s="477"/>
      <c r="OOF179" s="477"/>
      <c r="OOG179" s="477"/>
      <c r="OOH179" s="477"/>
      <c r="OOI179" s="477"/>
      <c r="OOJ179" s="477"/>
      <c r="OOK179" s="477"/>
      <c r="OOL179" s="477"/>
      <c r="OOM179" s="477"/>
      <c r="OON179" s="477"/>
      <c r="OOO179" s="477"/>
      <c r="OOP179" s="477"/>
      <c r="OOQ179" s="477"/>
      <c r="OOR179" s="477"/>
      <c r="OOS179" s="477"/>
      <c r="OOT179" s="477"/>
      <c r="OOU179" s="477"/>
      <c r="OOV179" s="477"/>
      <c r="OOW179" s="477"/>
      <c r="OOX179" s="477"/>
      <c r="OOY179" s="477"/>
      <c r="OOZ179" s="477"/>
      <c r="OPA179" s="477"/>
      <c r="OPB179" s="477"/>
      <c r="OPC179" s="477"/>
      <c r="OPD179" s="477"/>
      <c r="OPE179" s="477"/>
      <c r="OPF179" s="477"/>
      <c r="OPG179" s="477"/>
      <c r="OPH179" s="477"/>
      <c r="OPI179" s="477"/>
      <c r="OPJ179" s="477"/>
      <c r="OPK179" s="477"/>
      <c r="OPL179" s="477"/>
      <c r="OPM179" s="477"/>
      <c r="OPN179" s="477"/>
      <c r="OPO179" s="477"/>
      <c r="OPP179" s="477"/>
      <c r="OPQ179" s="477"/>
      <c r="OPR179" s="477"/>
      <c r="OPS179" s="477"/>
      <c r="OPT179" s="477"/>
      <c r="OPU179" s="477"/>
      <c r="OPV179" s="477"/>
      <c r="OPW179" s="477"/>
      <c r="OPX179" s="477"/>
      <c r="OPY179" s="477"/>
      <c r="OPZ179" s="477"/>
      <c r="OQA179" s="477"/>
      <c r="OQB179" s="477"/>
      <c r="OQC179" s="477"/>
      <c r="OQD179" s="477"/>
      <c r="OQE179" s="477"/>
      <c r="OQF179" s="477"/>
      <c r="OQG179" s="477"/>
      <c r="OQH179" s="477"/>
      <c r="OQI179" s="477"/>
      <c r="OQJ179" s="477"/>
      <c r="OQK179" s="477"/>
      <c r="OQL179" s="477"/>
      <c r="OQM179" s="477"/>
      <c r="OQN179" s="477"/>
      <c r="OQO179" s="477"/>
      <c r="OQP179" s="477"/>
      <c r="OQQ179" s="477"/>
      <c r="OQR179" s="477"/>
      <c r="OQS179" s="477"/>
      <c r="OQT179" s="477"/>
      <c r="OQU179" s="477"/>
      <c r="OQV179" s="477"/>
      <c r="OQW179" s="477"/>
      <c r="OQX179" s="477"/>
      <c r="OQY179" s="477"/>
      <c r="OQZ179" s="477"/>
      <c r="ORA179" s="477"/>
      <c r="ORB179" s="477"/>
      <c r="ORC179" s="477"/>
      <c r="ORD179" s="477"/>
      <c r="ORE179" s="477"/>
      <c r="ORF179" s="477"/>
      <c r="ORG179" s="477"/>
      <c r="ORH179" s="477"/>
      <c r="ORI179" s="477"/>
      <c r="ORJ179" s="477"/>
      <c r="ORK179" s="477"/>
      <c r="ORL179" s="477"/>
      <c r="ORM179" s="477"/>
      <c r="ORN179" s="477"/>
      <c r="ORO179" s="477"/>
      <c r="ORP179" s="477"/>
      <c r="ORQ179" s="477"/>
      <c r="ORR179" s="477"/>
      <c r="ORS179" s="477"/>
      <c r="ORT179" s="477"/>
      <c r="ORU179" s="477"/>
      <c r="ORV179" s="477"/>
      <c r="ORW179" s="477"/>
      <c r="ORX179" s="477"/>
      <c r="ORY179" s="477"/>
      <c r="ORZ179" s="477"/>
      <c r="OSA179" s="477"/>
      <c r="OSB179" s="477"/>
      <c r="OSC179" s="477"/>
      <c r="OSD179" s="477"/>
      <c r="OSE179" s="477"/>
      <c r="OSF179" s="477"/>
      <c r="OSG179" s="477"/>
      <c r="OSH179" s="477"/>
      <c r="OSI179" s="477"/>
      <c r="OSJ179" s="477"/>
      <c r="OSK179" s="477"/>
      <c r="OSL179" s="477"/>
      <c r="OSM179" s="477"/>
      <c r="OSN179" s="477"/>
      <c r="OSO179" s="477"/>
      <c r="OSP179" s="477"/>
      <c r="OSQ179" s="477"/>
      <c r="OSR179" s="477"/>
      <c r="OSS179" s="477"/>
      <c r="OST179" s="477"/>
      <c r="OSU179" s="477"/>
      <c r="OSV179" s="477"/>
      <c r="OSW179" s="477"/>
      <c r="OSX179" s="477"/>
      <c r="OSY179" s="477"/>
      <c r="OSZ179" s="477"/>
      <c r="OTA179" s="477"/>
      <c r="OTB179" s="477"/>
      <c r="OTC179" s="477"/>
      <c r="OTD179" s="477"/>
      <c r="OTE179" s="477"/>
      <c r="OTF179" s="477"/>
      <c r="OTG179" s="477"/>
      <c r="OTH179" s="477"/>
      <c r="OTI179" s="477"/>
      <c r="OTJ179" s="477"/>
      <c r="OTK179" s="477"/>
      <c r="OTL179" s="477"/>
      <c r="OTM179" s="477"/>
      <c r="OTN179" s="477"/>
      <c r="OTO179" s="477"/>
      <c r="OTP179" s="477"/>
      <c r="OTQ179" s="477"/>
      <c r="OTR179" s="477"/>
      <c r="OTS179" s="477"/>
      <c r="OTT179" s="477"/>
      <c r="OTU179" s="477"/>
      <c r="OTV179" s="477"/>
      <c r="OTW179" s="477"/>
      <c r="OTX179" s="477"/>
      <c r="OTY179" s="477"/>
      <c r="OTZ179" s="477"/>
      <c r="OUA179" s="477"/>
      <c r="OUB179" s="477"/>
      <c r="OUC179" s="477"/>
      <c r="OUD179" s="477"/>
      <c r="OUE179" s="477"/>
      <c r="OUF179" s="477"/>
      <c r="OUG179" s="477"/>
      <c r="OUH179" s="477"/>
      <c r="OUI179" s="477"/>
      <c r="OUJ179" s="477"/>
      <c r="OUK179" s="477"/>
      <c r="OUL179" s="477"/>
      <c r="OUM179" s="477"/>
      <c r="OUN179" s="477"/>
      <c r="OUO179" s="477"/>
      <c r="OUP179" s="477"/>
      <c r="OUQ179" s="477"/>
      <c r="OUR179" s="477"/>
      <c r="OUS179" s="477"/>
      <c r="OUT179" s="477"/>
      <c r="OUU179" s="477"/>
      <c r="OUV179" s="477"/>
      <c r="OUW179" s="477"/>
      <c r="OUX179" s="477"/>
      <c r="OUY179" s="477"/>
      <c r="OUZ179" s="477"/>
      <c r="OVA179" s="477"/>
      <c r="OVB179" s="477"/>
      <c r="OVC179" s="477"/>
      <c r="OVD179" s="477"/>
      <c r="OVE179" s="477"/>
      <c r="OVF179" s="477"/>
      <c r="OVG179" s="477"/>
      <c r="OVH179" s="477"/>
      <c r="OVI179" s="477"/>
      <c r="OVJ179" s="477"/>
      <c r="OVK179" s="477"/>
      <c r="OVL179" s="477"/>
      <c r="OVM179" s="477"/>
      <c r="OVN179" s="477"/>
      <c r="OVO179" s="477"/>
      <c r="OVP179" s="477"/>
      <c r="OVQ179" s="477"/>
      <c r="OVR179" s="477"/>
      <c r="OVS179" s="477"/>
      <c r="OVT179" s="477"/>
      <c r="OVU179" s="477"/>
      <c r="OVV179" s="477"/>
      <c r="OVW179" s="477"/>
      <c r="OVX179" s="477"/>
      <c r="OVY179" s="477"/>
      <c r="OVZ179" s="477"/>
      <c r="OWA179" s="477"/>
      <c r="OWB179" s="477"/>
      <c r="OWC179" s="477"/>
      <c r="OWD179" s="477"/>
      <c r="OWE179" s="477"/>
      <c r="OWF179" s="477"/>
      <c r="OWG179" s="477"/>
      <c r="OWH179" s="477"/>
      <c r="OWI179" s="477"/>
      <c r="OWJ179" s="477"/>
      <c r="OWK179" s="477"/>
      <c r="OWL179" s="477"/>
      <c r="OWM179" s="477"/>
      <c r="OWN179" s="477"/>
      <c r="OWO179" s="477"/>
      <c r="OWP179" s="477"/>
      <c r="OWQ179" s="477"/>
      <c r="OWR179" s="477"/>
      <c r="OWS179" s="477"/>
      <c r="OWT179" s="477"/>
      <c r="OWU179" s="477"/>
      <c r="OWV179" s="477"/>
      <c r="OWW179" s="477"/>
      <c r="OWX179" s="477"/>
      <c r="OWY179" s="477"/>
      <c r="OWZ179" s="477"/>
      <c r="OXA179" s="477"/>
      <c r="OXB179" s="477"/>
      <c r="OXC179" s="477"/>
      <c r="OXD179" s="477"/>
      <c r="OXE179" s="477"/>
      <c r="OXF179" s="477"/>
      <c r="OXG179" s="477"/>
      <c r="OXH179" s="477"/>
      <c r="OXI179" s="477"/>
      <c r="OXJ179" s="477"/>
      <c r="OXK179" s="477"/>
      <c r="OXL179" s="477"/>
      <c r="OXM179" s="477"/>
      <c r="OXN179" s="477"/>
      <c r="OXO179" s="477"/>
      <c r="OXP179" s="477"/>
      <c r="OXQ179" s="477"/>
      <c r="OXR179" s="477"/>
      <c r="OXS179" s="477"/>
      <c r="OXT179" s="477"/>
      <c r="OXU179" s="477"/>
      <c r="OXV179" s="477"/>
      <c r="OXW179" s="477"/>
      <c r="OXX179" s="477"/>
      <c r="OXY179" s="477"/>
      <c r="OXZ179" s="477"/>
      <c r="OYA179" s="477"/>
      <c r="OYB179" s="477"/>
      <c r="OYC179" s="477"/>
      <c r="OYD179" s="477"/>
      <c r="OYE179" s="477"/>
      <c r="OYF179" s="477"/>
      <c r="OYG179" s="477"/>
      <c r="OYH179" s="477"/>
      <c r="OYI179" s="477"/>
      <c r="OYJ179" s="477"/>
      <c r="OYK179" s="477"/>
      <c r="OYL179" s="477"/>
      <c r="OYM179" s="477"/>
      <c r="OYN179" s="477"/>
      <c r="OYO179" s="477"/>
      <c r="OYP179" s="477"/>
      <c r="OYQ179" s="477"/>
      <c r="OYR179" s="477"/>
      <c r="OYS179" s="477"/>
      <c r="OYT179" s="477"/>
      <c r="OYU179" s="477"/>
      <c r="OYV179" s="477"/>
      <c r="OYW179" s="477"/>
      <c r="OYX179" s="477"/>
      <c r="OYY179" s="477"/>
      <c r="OYZ179" s="477"/>
      <c r="OZA179" s="477"/>
      <c r="OZB179" s="477"/>
      <c r="OZC179" s="477"/>
      <c r="OZD179" s="477"/>
      <c r="OZE179" s="477"/>
      <c r="OZF179" s="477"/>
      <c r="OZG179" s="477"/>
      <c r="OZH179" s="477"/>
      <c r="OZI179" s="477"/>
      <c r="OZJ179" s="477"/>
      <c r="OZK179" s="477"/>
      <c r="OZL179" s="477"/>
      <c r="OZM179" s="477"/>
      <c r="OZN179" s="477"/>
      <c r="OZO179" s="477"/>
      <c r="OZP179" s="477"/>
      <c r="OZQ179" s="477"/>
      <c r="OZR179" s="477"/>
      <c r="OZS179" s="477"/>
      <c r="OZT179" s="477"/>
      <c r="OZU179" s="477"/>
      <c r="OZV179" s="477"/>
      <c r="OZW179" s="477"/>
      <c r="OZX179" s="477"/>
      <c r="OZY179" s="477"/>
      <c r="OZZ179" s="477"/>
      <c r="PAA179" s="477"/>
      <c r="PAB179" s="477"/>
      <c r="PAC179" s="477"/>
      <c r="PAD179" s="477"/>
      <c r="PAE179" s="477"/>
      <c r="PAF179" s="477"/>
      <c r="PAG179" s="477"/>
      <c r="PAH179" s="477"/>
      <c r="PAI179" s="477"/>
      <c r="PAJ179" s="477"/>
      <c r="PAK179" s="477"/>
      <c r="PAL179" s="477"/>
      <c r="PAM179" s="477"/>
      <c r="PAN179" s="477"/>
      <c r="PAO179" s="477"/>
      <c r="PAP179" s="477"/>
      <c r="PAQ179" s="477"/>
      <c r="PAR179" s="477"/>
      <c r="PAS179" s="477"/>
      <c r="PAT179" s="477"/>
      <c r="PAU179" s="477"/>
      <c r="PAV179" s="477"/>
      <c r="PAW179" s="477"/>
      <c r="PAX179" s="477"/>
      <c r="PAY179" s="477"/>
      <c r="PAZ179" s="477"/>
      <c r="PBA179" s="477"/>
      <c r="PBB179" s="477"/>
      <c r="PBC179" s="477"/>
      <c r="PBD179" s="477"/>
      <c r="PBE179" s="477"/>
      <c r="PBF179" s="477"/>
      <c r="PBG179" s="477"/>
      <c r="PBH179" s="477"/>
      <c r="PBI179" s="477"/>
      <c r="PBJ179" s="477"/>
      <c r="PBK179" s="477"/>
      <c r="PBL179" s="477"/>
      <c r="PBM179" s="477"/>
      <c r="PBN179" s="477"/>
      <c r="PBO179" s="477"/>
      <c r="PBP179" s="477"/>
      <c r="PBQ179" s="477"/>
      <c r="PBR179" s="477"/>
      <c r="PBS179" s="477"/>
      <c r="PBT179" s="477"/>
      <c r="PBU179" s="477"/>
      <c r="PBV179" s="477"/>
      <c r="PBW179" s="477"/>
      <c r="PBX179" s="477"/>
      <c r="PBY179" s="477"/>
      <c r="PBZ179" s="477"/>
      <c r="PCA179" s="477"/>
      <c r="PCB179" s="477"/>
      <c r="PCC179" s="477"/>
      <c r="PCD179" s="477"/>
      <c r="PCE179" s="477"/>
      <c r="PCF179" s="477"/>
      <c r="PCG179" s="477"/>
      <c r="PCH179" s="477"/>
      <c r="PCI179" s="477"/>
      <c r="PCJ179" s="477"/>
      <c r="PCK179" s="477"/>
      <c r="PCL179" s="477"/>
      <c r="PCM179" s="477"/>
      <c r="PCN179" s="477"/>
      <c r="PCO179" s="477"/>
      <c r="PCP179" s="477"/>
      <c r="PCQ179" s="477"/>
      <c r="PCR179" s="477"/>
      <c r="PCS179" s="477"/>
      <c r="PCT179" s="477"/>
      <c r="PCU179" s="477"/>
      <c r="PCV179" s="477"/>
      <c r="PCW179" s="477"/>
      <c r="PCX179" s="477"/>
      <c r="PCY179" s="477"/>
      <c r="PCZ179" s="477"/>
      <c r="PDA179" s="477"/>
      <c r="PDB179" s="477"/>
      <c r="PDC179" s="477"/>
      <c r="PDD179" s="477"/>
      <c r="PDE179" s="477"/>
      <c r="PDF179" s="477"/>
      <c r="PDG179" s="477"/>
      <c r="PDH179" s="477"/>
      <c r="PDI179" s="477"/>
      <c r="PDJ179" s="477"/>
      <c r="PDK179" s="477"/>
      <c r="PDL179" s="477"/>
      <c r="PDM179" s="477"/>
      <c r="PDN179" s="477"/>
      <c r="PDO179" s="477"/>
      <c r="PDP179" s="477"/>
      <c r="PDQ179" s="477"/>
      <c r="PDR179" s="477"/>
      <c r="PDS179" s="477"/>
      <c r="PDT179" s="477"/>
      <c r="PDU179" s="477"/>
      <c r="PDV179" s="477"/>
      <c r="PDW179" s="477"/>
      <c r="PDX179" s="477"/>
      <c r="PDY179" s="477"/>
      <c r="PDZ179" s="477"/>
      <c r="PEA179" s="477"/>
      <c r="PEB179" s="477"/>
      <c r="PEC179" s="477"/>
      <c r="PED179" s="477"/>
      <c r="PEE179" s="477"/>
      <c r="PEF179" s="477"/>
      <c r="PEG179" s="477"/>
      <c r="PEH179" s="477"/>
      <c r="PEI179" s="477"/>
      <c r="PEJ179" s="477"/>
      <c r="PEK179" s="477"/>
      <c r="PEL179" s="477"/>
      <c r="PEM179" s="477"/>
      <c r="PEN179" s="477"/>
      <c r="PEO179" s="477"/>
      <c r="PEP179" s="477"/>
      <c r="PEQ179" s="477"/>
      <c r="PER179" s="477"/>
      <c r="PES179" s="477"/>
      <c r="PET179" s="477"/>
      <c r="PEU179" s="477"/>
      <c r="PEV179" s="477"/>
      <c r="PEW179" s="477"/>
      <c r="PEX179" s="477"/>
      <c r="PEY179" s="477"/>
      <c r="PEZ179" s="477"/>
      <c r="PFA179" s="477"/>
      <c r="PFB179" s="477"/>
      <c r="PFC179" s="477"/>
      <c r="PFD179" s="477"/>
      <c r="PFE179" s="477"/>
      <c r="PFF179" s="477"/>
      <c r="PFG179" s="477"/>
      <c r="PFH179" s="477"/>
      <c r="PFI179" s="477"/>
      <c r="PFJ179" s="477"/>
      <c r="PFK179" s="477"/>
      <c r="PFL179" s="477"/>
      <c r="PFM179" s="477"/>
      <c r="PFN179" s="477"/>
      <c r="PFO179" s="477"/>
      <c r="PFP179" s="477"/>
      <c r="PFQ179" s="477"/>
      <c r="PFR179" s="477"/>
      <c r="PFS179" s="477"/>
      <c r="PFT179" s="477"/>
      <c r="PFU179" s="477"/>
      <c r="PFV179" s="477"/>
      <c r="PFW179" s="477"/>
      <c r="PFX179" s="477"/>
      <c r="PFY179" s="477"/>
      <c r="PFZ179" s="477"/>
      <c r="PGA179" s="477"/>
      <c r="PGB179" s="477"/>
      <c r="PGC179" s="477"/>
      <c r="PGD179" s="477"/>
      <c r="PGE179" s="477"/>
      <c r="PGF179" s="477"/>
      <c r="PGG179" s="477"/>
      <c r="PGH179" s="477"/>
      <c r="PGI179" s="477"/>
      <c r="PGJ179" s="477"/>
      <c r="PGK179" s="477"/>
      <c r="PGL179" s="477"/>
      <c r="PGM179" s="477"/>
      <c r="PGN179" s="477"/>
      <c r="PGO179" s="477"/>
      <c r="PGP179" s="477"/>
      <c r="PGQ179" s="477"/>
      <c r="PGR179" s="477"/>
      <c r="PGS179" s="477"/>
      <c r="PGT179" s="477"/>
      <c r="PGU179" s="477"/>
      <c r="PGV179" s="477"/>
      <c r="PGW179" s="477"/>
      <c r="PGX179" s="477"/>
      <c r="PGY179" s="477"/>
      <c r="PGZ179" s="477"/>
      <c r="PHA179" s="477"/>
      <c r="PHB179" s="477"/>
      <c r="PHC179" s="477"/>
      <c r="PHD179" s="477"/>
      <c r="PHE179" s="477"/>
      <c r="PHF179" s="477"/>
      <c r="PHG179" s="477"/>
      <c r="PHH179" s="477"/>
      <c r="PHI179" s="477"/>
      <c r="PHJ179" s="477"/>
      <c r="PHK179" s="477"/>
      <c r="PHL179" s="477"/>
      <c r="PHM179" s="477"/>
      <c r="PHN179" s="477"/>
      <c r="PHO179" s="477"/>
      <c r="PHP179" s="477"/>
      <c r="PHQ179" s="477"/>
      <c r="PHR179" s="477"/>
      <c r="PHS179" s="477"/>
      <c r="PHT179" s="477"/>
      <c r="PHU179" s="477"/>
      <c r="PHV179" s="477"/>
      <c r="PHW179" s="477"/>
      <c r="PHX179" s="477"/>
      <c r="PHY179" s="477"/>
      <c r="PHZ179" s="477"/>
      <c r="PIA179" s="477"/>
      <c r="PIB179" s="477"/>
      <c r="PIC179" s="477"/>
      <c r="PID179" s="477"/>
      <c r="PIE179" s="477"/>
      <c r="PIF179" s="477"/>
      <c r="PIG179" s="477"/>
      <c r="PIH179" s="477"/>
      <c r="PII179" s="477"/>
      <c r="PIJ179" s="477"/>
      <c r="PIK179" s="477"/>
      <c r="PIL179" s="477"/>
      <c r="PIM179" s="477"/>
      <c r="PIN179" s="477"/>
      <c r="PIO179" s="477"/>
      <c r="PIP179" s="477"/>
      <c r="PIQ179" s="477"/>
      <c r="PIR179" s="477"/>
      <c r="PIS179" s="477"/>
      <c r="PIT179" s="477"/>
      <c r="PIU179" s="477"/>
      <c r="PIV179" s="477"/>
      <c r="PIW179" s="477"/>
      <c r="PIX179" s="477"/>
      <c r="PIY179" s="477"/>
      <c r="PIZ179" s="477"/>
      <c r="PJA179" s="477"/>
      <c r="PJB179" s="477"/>
      <c r="PJC179" s="477"/>
      <c r="PJD179" s="477"/>
      <c r="PJE179" s="477"/>
      <c r="PJF179" s="477"/>
      <c r="PJG179" s="477"/>
      <c r="PJH179" s="477"/>
      <c r="PJI179" s="477"/>
      <c r="PJJ179" s="477"/>
      <c r="PJK179" s="477"/>
      <c r="PJL179" s="477"/>
      <c r="PJM179" s="477"/>
      <c r="PJN179" s="477"/>
      <c r="PJO179" s="477"/>
      <c r="PJP179" s="477"/>
      <c r="PJQ179" s="477"/>
      <c r="PJR179" s="477"/>
      <c r="PJS179" s="477"/>
      <c r="PJT179" s="477"/>
      <c r="PJU179" s="477"/>
      <c r="PJV179" s="477"/>
      <c r="PJW179" s="477"/>
      <c r="PJX179" s="477"/>
      <c r="PJY179" s="477"/>
      <c r="PJZ179" s="477"/>
      <c r="PKA179" s="477"/>
      <c r="PKB179" s="477"/>
      <c r="PKC179" s="477"/>
      <c r="PKD179" s="477"/>
      <c r="PKE179" s="477"/>
      <c r="PKF179" s="477"/>
      <c r="PKG179" s="477"/>
      <c r="PKH179" s="477"/>
      <c r="PKI179" s="477"/>
      <c r="PKJ179" s="477"/>
      <c r="PKK179" s="477"/>
      <c r="PKL179" s="477"/>
      <c r="PKM179" s="477"/>
      <c r="PKN179" s="477"/>
      <c r="PKO179" s="477"/>
      <c r="PKP179" s="477"/>
      <c r="PKQ179" s="477"/>
      <c r="PKR179" s="477"/>
      <c r="PKS179" s="477"/>
      <c r="PKT179" s="477"/>
      <c r="PKU179" s="477"/>
      <c r="PKV179" s="477"/>
      <c r="PKW179" s="477"/>
      <c r="PKX179" s="477"/>
      <c r="PKY179" s="477"/>
      <c r="PKZ179" s="477"/>
      <c r="PLA179" s="477"/>
      <c r="PLB179" s="477"/>
      <c r="PLC179" s="477"/>
      <c r="PLD179" s="477"/>
      <c r="PLE179" s="477"/>
      <c r="PLF179" s="477"/>
      <c r="PLG179" s="477"/>
      <c r="PLH179" s="477"/>
      <c r="PLI179" s="477"/>
      <c r="PLJ179" s="477"/>
      <c r="PLK179" s="477"/>
      <c r="PLL179" s="477"/>
      <c r="PLM179" s="477"/>
      <c r="PLN179" s="477"/>
      <c r="PLO179" s="477"/>
      <c r="PLP179" s="477"/>
      <c r="PLQ179" s="477"/>
      <c r="PLR179" s="477"/>
      <c r="PLS179" s="477"/>
      <c r="PLT179" s="477"/>
      <c r="PLU179" s="477"/>
      <c r="PLV179" s="477"/>
      <c r="PLW179" s="477"/>
      <c r="PLX179" s="477"/>
      <c r="PLY179" s="477"/>
      <c r="PLZ179" s="477"/>
      <c r="PMA179" s="477"/>
      <c r="PMB179" s="477"/>
      <c r="PMC179" s="477"/>
      <c r="PMD179" s="477"/>
      <c r="PME179" s="477"/>
      <c r="PMF179" s="477"/>
      <c r="PMG179" s="477"/>
      <c r="PMH179" s="477"/>
      <c r="PMI179" s="477"/>
      <c r="PMJ179" s="477"/>
      <c r="PMK179" s="477"/>
      <c r="PML179" s="477"/>
      <c r="PMM179" s="477"/>
      <c r="PMN179" s="477"/>
      <c r="PMO179" s="477"/>
      <c r="PMP179" s="477"/>
      <c r="PMQ179" s="477"/>
      <c r="PMR179" s="477"/>
      <c r="PMS179" s="477"/>
      <c r="PMT179" s="477"/>
      <c r="PMU179" s="477"/>
      <c r="PMV179" s="477"/>
      <c r="PMW179" s="477"/>
      <c r="PMX179" s="477"/>
      <c r="PMY179" s="477"/>
      <c r="PMZ179" s="477"/>
      <c r="PNA179" s="477"/>
      <c r="PNB179" s="477"/>
      <c r="PNC179" s="477"/>
      <c r="PND179" s="477"/>
      <c r="PNE179" s="477"/>
      <c r="PNF179" s="477"/>
      <c r="PNG179" s="477"/>
      <c r="PNH179" s="477"/>
      <c r="PNI179" s="477"/>
      <c r="PNJ179" s="477"/>
      <c r="PNK179" s="477"/>
      <c r="PNL179" s="477"/>
      <c r="PNM179" s="477"/>
      <c r="PNN179" s="477"/>
      <c r="PNO179" s="477"/>
      <c r="PNP179" s="477"/>
      <c r="PNQ179" s="477"/>
      <c r="PNR179" s="477"/>
      <c r="PNS179" s="477"/>
      <c r="PNT179" s="477"/>
      <c r="PNU179" s="477"/>
      <c r="PNV179" s="477"/>
      <c r="PNW179" s="477"/>
      <c r="PNX179" s="477"/>
      <c r="PNY179" s="477"/>
      <c r="PNZ179" s="477"/>
      <c r="POA179" s="477"/>
      <c r="POB179" s="477"/>
      <c r="POC179" s="477"/>
      <c r="POD179" s="477"/>
      <c r="POE179" s="477"/>
      <c r="POF179" s="477"/>
      <c r="POG179" s="477"/>
      <c r="POH179" s="477"/>
      <c r="POI179" s="477"/>
      <c r="POJ179" s="477"/>
      <c r="POK179" s="477"/>
      <c r="POL179" s="477"/>
      <c r="POM179" s="477"/>
      <c r="PON179" s="477"/>
      <c r="POO179" s="477"/>
      <c r="POP179" s="477"/>
      <c r="POQ179" s="477"/>
      <c r="POR179" s="477"/>
      <c r="POS179" s="477"/>
      <c r="POT179" s="477"/>
      <c r="POU179" s="477"/>
      <c r="POV179" s="477"/>
      <c r="POW179" s="477"/>
      <c r="POX179" s="477"/>
      <c r="POY179" s="477"/>
      <c r="POZ179" s="477"/>
      <c r="PPA179" s="477"/>
      <c r="PPB179" s="477"/>
      <c r="PPC179" s="477"/>
      <c r="PPD179" s="477"/>
      <c r="PPE179" s="477"/>
      <c r="PPF179" s="477"/>
      <c r="PPG179" s="477"/>
      <c r="PPH179" s="477"/>
      <c r="PPI179" s="477"/>
      <c r="PPJ179" s="477"/>
      <c r="PPK179" s="477"/>
      <c r="PPL179" s="477"/>
      <c r="PPM179" s="477"/>
      <c r="PPN179" s="477"/>
      <c r="PPO179" s="477"/>
      <c r="PPP179" s="477"/>
      <c r="PPQ179" s="477"/>
      <c r="PPR179" s="477"/>
      <c r="PPS179" s="477"/>
      <c r="PPT179" s="477"/>
      <c r="PPU179" s="477"/>
      <c r="PPV179" s="477"/>
      <c r="PPW179" s="477"/>
      <c r="PPX179" s="477"/>
      <c r="PPY179" s="477"/>
      <c r="PPZ179" s="477"/>
      <c r="PQA179" s="477"/>
      <c r="PQB179" s="477"/>
      <c r="PQC179" s="477"/>
      <c r="PQD179" s="477"/>
      <c r="PQE179" s="477"/>
      <c r="PQF179" s="477"/>
      <c r="PQG179" s="477"/>
      <c r="PQH179" s="477"/>
      <c r="PQI179" s="477"/>
      <c r="PQJ179" s="477"/>
      <c r="PQK179" s="477"/>
      <c r="PQL179" s="477"/>
      <c r="PQM179" s="477"/>
      <c r="PQN179" s="477"/>
      <c r="PQO179" s="477"/>
      <c r="PQP179" s="477"/>
      <c r="PQQ179" s="477"/>
      <c r="PQR179" s="477"/>
      <c r="PQS179" s="477"/>
      <c r="PQT179" s="477"/>
      <c r="PQU179" s="477"/>
      <c r="PQV179" s="477"/>
      <c r="PQW179" s="477"/>
      <c r="PQX179" s="477"/>
      <c r="PQY179" s="477"/>
      <c r="PQZ179" s="477"/>
      <c r="PRA179" s="477"/>
      <c r="PRB179" s="477"/>
      <c r="PRC179" s="477"/>
      <c r="PRD179" s="477"/>
      <c r="PRE179" s="477"/>
      <c r="PRF179" s="477"/>
      <c r="PRG179" s="477"/>
      <c r="PRH179" s="477"/>
      <c r="PRI179" s="477"/>
      <c r="PRJ179" s="477"/>
      <c r="PRK179" s="477"/>
      <c r="PRL179" s="477"/>
      <c r="PRM179" s="477"/>
      <c r="PRN179" s="477"/>
      <c r="PRO179" s="477"/>
      <c r="PRP179" s="477"/>
      <c r="PRQ179" s="477"/>
      <c r="PRR179" s="477"/>
      <c r="PRS179" s="477"/>
      <c r="PRT179" s="477"/>
      <c r="PRU179" s="477"/>
      <c r="PRV179" s="477"/>
      <c r="PRW179" s="477"/>
      <c r="PRX179" s="477"/>
      <c r="PRY179" s="477"/>
      <c r="PRZ179" s="477"/>
      <c r="PSA179" s="477"/>
      <c r="PSB179" s="477"/>
      <c r="PSC179" s="477"/>
      <c r="PSD179" s="477"/>
      <c r="PSE179" s="477"/>
      <c r="PSF179" s="477"/>
      <c r="PSG179" s="477"/>
      <c r="PSH179" s="477"/>
      <c r="PSI179" s="477"/>
      <c r="PSJ179" s="477"/>
      <c r="PSK179" s="477"/>
      <c r="PSL179" s="477"/>
      <c r="PSM179" s="477"/>
      <c r="PSN179" s="477"/>
      <c r="PSO179" s="477"/>
      <c r="PSP179" s="477"/>
      <c r="PSQ179" s="477"/>
      <c r="PSR179" s="477"/>
      <c r="PSS179" s="477"/>
      <c r="PST179" s="477"/>
      <c r="PSU179" s="477"/>
      <c r="PSV179" s="477"/>
      <c r="PSW179" s="477"/>
      <c r="PSX179" s="477"/>
      <c r="PSY179" s="477"/>
      <c r="PSZ179" s="477"/>
      <c r="PTA179" s="477"/>
      <c r="PTB179" s="477"/>
      <c r="PTC179" s="477"/>
      <c r="PTD179" s="477"/>
      <c r="PTE179" s="477"/>
      <c r="PTF179" s="477"/>
      <c r="PTG179" s="477"/>
      <c r="PTH179" s="477"/>
      <c r="PTI179" s="477"/>
      <c r="PTJ179" s="477"/>
      <c r="PTK179" s="477"/>
      <c r="PTL179" s="477"/>
      <c r="PTM179" s="477"/>
      <c r="PTN179" s="477"/>
      <c r="PTO179" s="477"/>
      <c r="PTP179" s="477"/>
      <c r="PTQ179" s="477"/>
      <c r="PTR179" s="477"/>
      <c r="PTS179" s="477"/>
      <c r="PTT179" s="477"/>
      <c r="PTU179" s="477"/>
      <c r="PTV179" s="477"/>
      <c r="PTW179" s="477"/>
      <c r="PTX179" s="477"/>
      <c r="PTY179" s="477"/>
      <c r="PTZ179" s="477"/>
      <c r="PUA179" s="477"/>
      <c r="PUB179" s="477"/>
      <c r="PUC179" s="477"/>
      <c r="PUD179" s="477"/>
      <c r="PUE179" s="477"/>
      <c r="PUF179" s="477"/>
      <c r="PUG179" s="477"/>
      <c r="PUH179" s="477"/>
      <c r="PUI179" s="477"/>
      <c r="PUJ179" s="477"/>
      <c r="PUK179" s="477"/>
      <c r="PUL179" s="477"/>
      <c r="PUM179" s="477"/>
      <c r="PUN179" s="477"/>
      <c r="PUO179" s="477"/>
      <c r="PUP179" s="477"/>
      <c r="PUQ179" s="477"/>
      <c r="PUR179" s="477"/>
      <c r="PUS179" s="477"/>
      <c r="PUT179" s="477"/>
      <c r="PUU179" s="477"/>
      <c r="PUV179" s="477"/>
      <c r="PUW179" s="477"/>
      <c r="PUX179" s="477"/>
      <c r="PUY179" s="477"/>
      <c r="PUZ179" s="477"/>
      <c r="PVA179" s="477"/>
      <c r="PVB179" s="477"/>
      <c r="PVC179" s="477"/>
      <c r="PVD179" s="477"/>
      <c r="PVE179" s="477"/>
      <c r="PVF179" s="477"/>
      <c r="PVG179" s="477"/>
      <c r="PVH179" s="477"/>
      <c r="PVI179" s="477"/>
      <c r="PVJ179" s="477"/>
      <c r="PVK179" s="477"/>
      <c r="PVL179" s="477"/>
      <c r="PVM179" s="477"/>
      <c r="PVN179" s="477"/>
      <c r="PVO179" s="477"/>
      <c r="PVP179" s="477"/>
      <c r="PVQ179" s="477"/>
      <c r="PVR179" s="477"/>
      <c r="PVS179" s="477"/>
      <c r="PVT179" s="477"/>
      <c r="PVU179" s="477"/>
      <c r="PVV179" s="477"/>
      <c r="PVW179" s="477"/>
      <c r="PVX179" s="477"/>
      <c r="PVY179" s="477"/>
      <c r="PVZ179" s="477"/>
      <c r="PWA179" s="477"/>
      <c r="PWB179" s="477"/>
      <c r="PWC179" s="477"/>
      <c r="PWD179" s="477"/>
      <c r="PWE179" s="477"/>
      <c r="PWF179" s="477"/>
      <c r="PWG179" s="477"/>
      <c r="PWH179" s="477"/>
      <c r="PWI179" s="477"/>
      <c r="PWJ179" s="477"/>
      <c r="PWK179" s="477"/>
      <c r="PWL179" s="477"/>
      <c r="PWM179" s="477"/>
      <c r="PWN179" s="477"/>
      <c r="PWO179" s="477"/>
      <c r="PWP179" s="477"/>
      <c r="PWQ179" s="477"/>
      <c r="PWR179" s="477"/>
      <c r="PWS179" s="477"/>
      <c r="PWT179" s="477"/>
      <c r="PWU179" s="477"/>
      <c r="PWV179" s="477"/>
      <c r="PWW179" s="477"/>
      <c r="PWX179" s="477"/>
      <c r="PWY179" s="477"/>
      <c r="PWZ179" s="477"/>
      <c r="PXA179" s="477"/>
      <c r="PXB179" s="477"/>
      <c r="PXC179" s="477"/>
      <c r="PXD179" s="477"/>
      <c r="PXE179" s="477"/>
      <c r="PXF179" s="477"/>
      <c r="PXG179" s="477"/>
      <c r="PXH179" s="477"/>
      <c r="PXI179" s="477"/>
      <c r="PXJ179" s="477"/>
      <c r="PXK179" s="477"/>
      <c r="PXL179" s="477"/>
      <c r="PXM179" s="477"/>
      <c r="PXN179" s="477"/>
      <c r="PXO179" s="477"/>
      <c r="PXP179" s="477"/>
      <c r="PXQ179" s="477"/>
      <c r="PXR179" s="477"/>
      <c r="PXS179" s="477"/>
      <c r="PXT179" s="477"/>
      <c r="PXU179" s="477"/>
      <c r="PXV179" s="477"/>
      <c r="PXW179" s="477"/>
      <c r="PXX179" s="477"/>
      <c r="PXY179" s="477"/>
      <c r="PXZ179" s="477"/>
      <c r="PYA179" s="477"/>
      <c r="PYB179" s="477"/>
      <c r="PYC179" s="477"/>
      <c r="PYD179" s="477"/>
      <c r="PYE179" s="477"/>
      <c r="PYF179" s="477"/>
      <c r="PYG179" s="477"/>
      <c r="PYH179" s="477"/>
      <c r="PYI179" s="477"/>
      <c r="PYJ179" s="477"/>
      <c r="PYK179" s="477"/>
      <c r="PYL179" s="477"/>
      <c r="PYM179" s="477"/>
      <c r="PYN179" s="477"/>
      <c r="PYO179" s="477"/>
      <c r="PYP179" s="477"/>
      <c r="PYQ179" s="477"/>
      <c r="PYR179" s="477"/>
      <c r="PYS179" s="477"/>
      <c r="PYT179" s="477"/>
      <c r="PYU179" s="477"/>
      <c r="PYV179" s="477"/>
      <c r="PYW179" s="477"/>
      <c r="PYX179" s="477"/>
      <c r="PYY179" s="477"/>
      <c r="PYZ179" s="477"/>
      <c r="PZA179" s="477"/>
      <c r="PZB179" s="477"/>
      <c r="PZC179" s="477"/>
      <c r="PZD179" s="477"/>
      <c r="PZE179" s="477"/>
      <c r="PZF179" s="477"/>
      <c r="PZG179" s="477"/>
      <c r="PZH179" s="477"/>
      <c r="PZI179" s="477"/>
      <c r="PZJ179" s="477"/>
      <c r="PZK179" s="477"/>
      <c r="PZL179" s="477"/>
      <c r="PZM179" s="477"/>
      <c r="PZN179" s="477"/>
      <c r="PZO179" s="477"/>
      <c r="PZP179" s="477"/>
      <c r="PZQ179" s="477"/>
      <c r="PZR179" s="477"/>
      <c r="PZS179" s="477"/>
      <c r="PZT179" s="477"/>
      <c r="PZU179" s="477"/>
      <c r="PZV179" s="477"/>
      <c r="PZW179" s="477"/>
      <c r="PZX179" s="477"/>
      <c r="PZY179" s="477"/>
      <c r="PZZ179" s="477"/>
      <c r="QAA179" s="477"/>
      <c r="QAB179" s="477"/>
      <c r="QAC179" s="477"/>
      <c r="QAD179" s="477"/>
      <c r="QAE179" s="477"/>
      <c r="QAF179" s="477"/>
      <c r="QAG179" s="477"/>
      <c r="QAH179" s="477"/>
      <c r="QAI179" s="477"/>
      <c r="QAJ179" s="477"/>
      <c r="QAK179" s="477"/>
      <c r="QAL179" s="477"/>
      <c r="QAM179" s="477"/>
      <c r="QAN179" s="477"/>
      <c r="QAO179" s="477"/>
      <c r="QAP179" s="477"/>
      <c r="QAQ179" s="477"/>
      <c r="QAR179" s="477"/>
      <c r="QAS179" s="477"/>
      <c r="QAT179" s="477"/>
      <c r="QAU179" s="477"/>
      <c r="QAV179" s="477"/>
      <c r="QAW179" s="477"/>
      <c r="QAX179" s="477"/>
      <c r="QAY179" s="477"/>
      <c r="QAZ179" s="477"/>
      <c r="QBA179" s="477"/>
      <c r="QBB179" s="477"/>
      <c r="QBC179" s="477"/>
      <c r="QBD179" s="477"/>
      <c r="QBE179" s="477"/>
      <c r="QBF179" s="477"/>
      <c r="QBG179" s="477"/>
      <c r="QBH179" s="477"/>
      <c r="QBI179" s="477"/>
      <c r="QBJ179" s="477"/>
      <c r="QBK179" s="477"/>
      <c r="QBL179" s="477"/>
      <c r="QBM179" s="477"/>
      <c r="QBN179" s="477"/>
      <c r="QBO179" s="477"/>
      <c r="QBP179" s="477"/>
      <c r="QBQ179" s="477"/>
      <c r="QBR179" s="477"/>
      <c r="QBS179" s="477"/>
      <c r="QBT179" s="477"/>
      <c r="QBU179" s="477"/>
      <c r="QBV179" s="477"/>
      <c r="QBW179" s="477"/>
      <c r="QBX179" s="477"/>
      <c r="QBY179" s="477"/>
      <c r="QBZ179" s="477"/>
      <c r="QCA179" s="477"/>
      <c r="QCB179" s="477"/>
      <c r="QCC179" s="477"/>
      <c r="QCD179" s="477"/>
      <c r="QCE179" s="477"/>
      <c r="QCF179" s="477"/>
      <c r="QCG179" s="477"/>
      <c r="QCH179" s="477"/>
      <c r="QCI179" s="477"/>
      <c r="QCJ179" s="477"/>
      <c r="QCK179" s="477"/>
      <c r="QCL179" s="477"/>
      <c r="QCM179" s="477"/>
      <c r="QCN179" s="477"/>
      <c r="QCO179" s="477"/>
      <c r="QCP179" s="477"/>
      <c r="QCQ179" s="477"/>
      <c r="QCR179" s="477"/>
      <c r="QCS179" s="477"/>
      <c r="QCT179" s="477"/>
      <c r="QCU179" s="477"/>
      <c r="QCV179" s="477"/>
      <c r="QCW179" s="477"/>
      <c r="QCX179" s="477"/>
      <c r="QCY179" s="477"/>
      <c r="QCZ179" s="477"/>
      <c r="QDA179" s="477"/>
      <c r="QDB179" s="477"/>
      <c r="QDC179" s="477"/>
      <c r="QDD179" s="477"/>
      <c r="QDE179" s="477"/>
      <c r="QDF179" s="477"/>
      <c r="QDG179" s="477"/>
      <c r="QDH179" s="477"/>
      <c r="QDI179" s="477"/>
      <c r="QDJ179" s="477"/>
      <c r="QDK179" s="477"/>
      <c r="QDL179" s="477"/>
      <c r="QDM179" s="477"/>
      <c r="QDN179" s="477"/>
      <c r="QDO179" s="477"/>
      <c r="QDP179" s="477"/>
      <c r="QDQ179" s="477"/>
      <c r="QDR179" s="477"/>
      <c r="QDS179" s="477"/>
      <c r="QDT179" s="477"/>
      <c r="QDU179" s="477"/>
      <c r="QDV179" s="477"/>
      <c r="QDW179" s="477"/>
      <c r="QDX179" s="477"/>
      <c r="QDY179" s="477"/>
      <c r="QDZ179" s="477"/>
      <c r="QEA179" s="477"/>
      <c r="QEB179" s="477"/>
      <c r="QEC179" s="477"/>
      <c r="QED179" s="477"/>
      <c r="QEE179" s="477"/>
      <c r="QEF179" s="477"/>
      <c r="QEG179" s="477"/>
      <c r="QEH179" s="477"/>
      <c r="QEI179" s="477"/>
      <c r="QEJ179" s="477"/>
      <c r="QEK179" s="477"/>
      <c r="QEL179" s="477"/>
      <c r="QEM179" s="477"/>
      <c r="QEN179" s="477"/>
      <c r="QEO179" s="477"/>
      <c r="QEP179" s="477"/>
      <c r="QEQ179" s="477"/>
      <c r="QER179" s="477"/>
      <c r="QES179" s="477"/>
      <c r="QET179" s="477"/>
      <c r="QEU179" s="477"/>
      <c r="QEV179" s="477"/>
      <c r="QEW179" s="477"/>
      <c r="QEX179" s="477"/>
      <c r="QEY179" s="477"/>
      <c r="QEZ179" s="477"/>
      <c r="QFA179" s="477"/>
      <c r="QFB179" s="477"/>
      <c r="QFC179" s="477"/>
      <c r="QFD179" s="477"/>
      <c r="QFE179" s="477"/>
      <c r="QFF179" s="477"/>
      <c r="QFG179" s="477"/>
      <c r="QFH179" s="477"/>
      <c r="QFI179" s="477"/>
      <c r="QFJ179" s="477"/>
      <c r="QFK179" s="477"/>
      <c r="QFL179" s="477"/>
      <c r="QFM179" s="477"/>
      <c r="QFN179" s="477"/>
      <c r="QFO179" s="477"/>
      <c r="QFP179" s="477"/>
      <c r="QFQ179" s="477"/>
      <c r="QFR179" s="477"/>
      <c r="QFS179" s="477"/>
      <c r="QFT179" s="477"/>
      <c r="QFU179" s="477"/>
      <c r="QFV179" s="477"/>
      <c r="QFW179" s="477"/>
      <c r="QFX179" s="477"/>
      <c r="QFY179" s="477"/>
      <c r="QFZ179" s="477"/>
      <c r="QGA179" s="477"/>
      <c r="QGB179" s="477"/>
      <c r="QGC179" s="477"/>
      <c r="QGD179" s="477"/>
      <c r="QGE179" s="477"/>
      <c r="QGF179" s="477"/>
      <c r="QGG179" s="477"/>
      <c r="QGH179" s="477"/>
      <c r="QGI179" s="477"/>
      <c r="QGJ179" s="477"/>
      <c r="QGK179" s="477"/>
      <c r="QGL179" s="477"/>
      <c r="QGM179" s="477"/>
      <c r="QGN179" s="477"/>
      <c r="QGO179" s="477"/>
      <c r="QGP179" s="477"/>
      <c r="QGQ179" s="477"/>
      <c r="QGR179" s="477"/>
      <c r="QGS179" s="477"/>
      <c r="QGT179" s="477"/>
      <c r="QGU179" s="477"/>
      <c r="QGV179" s="477"/>
      <c r="QGW179" s="477"/>
      <c r="QGX179" s="477"/>
      <c r="QGY179" s="477"/>
      <c r="QGZ179" s="477"/>
      <c r="QHA179" s="477"/>
      <c r="QHB179" s="477"/>
      <c r="QHC179" s="477"/>
      <c r="QHD179" s="477"/>
      <c r="QHE179" s="477"/>
      <c r="QHF179" s="477"/>
      <c r="QHG179" s="477"/>
      <c r="QHH179" s="477"/>
      <c r="QHI179" s="477"/>
      <c r="QHJ179" s="477"/>
      <c r="QHK179" s="477"/>
      <c r="QHL179" s="477"/>
      <c r="QHM179" s="477"/>
      <c r="QHN179" s="477"/>
      <c r="QHO179" s="477"/>
      <c r="QHP179" s="477"/>
      <c r="QHQ179" s="477"/>
      <c r="QHR179" s="477"/>
      <c r="QHS179" s="477"/>
      <c r="QHT179" s="477"/>
      <c r="QHU179" s="477"/>
      <c r="QHV179" s="477"/>
      <c r="QHW179" s="477"/>
      <c r="QHX179" s="477"/>
      <c r="QHY179" s="477"/>
      <c r="QHZ179" s="477"/>
      <c r="QIA179" s="477"/>
      <c r="QIB179" s="477"/>
      <c r="QIC179" s="477"/>
      <c r="QID179" s="477"/>
      <c r="QIE179" s="477"/>
      <c r="QIF179" s="477"/>
      <c r="QIG179" s="477"/>
      <c r="QIH179" s="477"/>
      <c r="QII179" s="477"/>
      <c r="QIJ179" s="477"/>
      <c r="QIK179" s="477"/>
      <c r="QIL179" s="477"/>
      <c r="QIM179" s="477"/>
      <c r="QIN179" s="477"/>
      <c r="QIO179" s="477"/>
      <c r="QIP179" s="477"/>
      <c r="QIQ179" s="477"/>
      <c r="QIR179" s="477"/>
      <c r="QIS179" s="477"/>
      <c r="QIT179" s="477"/>
      <c r="QIU179" s="477"/>
      <c r="QIV179" s="477"/>
      <c r="QIW179" s="477"/>
      <c r="QIX179" s="477"/>
      <c r="QIY179" s="477"/>
      <c r="QIZ179" s="477"/>
      <c r="QJA179" s="477"/>
      <c r="QJB179" s="477"/>
      <c r="QJC179" s="477"/>
      <c r="QJD179" s="477"/>
      <c r="QJE179" s="477"/>
      <c r="QJF179" s="477"/>
      <c r="QJG179" s="477"/>
      <c r="QJH179" s="477"/>
      <c r="QJI179" s="477"/>
      <c r="QJJ179" s="477"/>
      <c r="QJK179" s="477"/>
      <c r="QJL179" s="477"/>
      <c r="QJM179" s="477"/>
      <c r="QJN179" s="477"/>
      <c r="QJO179" s="477"/>
      <c r="QJP179" s="477"/>
      <c r="QJQ179" s="477"/>
      <c r="QJR179" s="477"/>
      <c r="QJS179" s="477"/>
      <c r="QJT179" s="477"/>
      <c r="QJU179" s="477"/>
      <c r="QJV179" s="477"/>
      <c r="QJW179" s="477"/>
      <c r="QJX179" s="477"/>
      <c r="QJY179" s="477"/>
      <c r="QJZ179" s="477"/>
      <c r="QKA179" s="477"/>
      <c r="QKB179" s="477"/>
      <c r="QKC179" s="477"/>
      <c r="QKD179" s="477"/>
      <c r="QKE179" s="477"/>
      <c r="QKF179" s="477"/>
      <c r="QKG179" s="477"/>
      <c r="QKH179" s="477"/>
      <c r="QKI179" s="477"/>
      <c r="QKJ179" s="477"/>
      <c r="QKK179" s="477"/>
      <c r="QKL179" s="477"/>
      <c r="QKM179" s="477"/>
      <c r="QKN179" s="477"/>
      <c r="QKO179" s="477"/>
      <c r="QKP179" s="477"/>
      <c r="QKQ179" s="477"/>
      <c r="QKR179" s="477"/>
      <c r="QKS179" s="477"/>
      <c r="QKT179" s="477"/>
      <c r="QKU179" s="477"/>
      <c r="QKV179" s="477"/>
      <c r="QKW179" s="477"/>
      <c r="QKX179" s="477"/>
      <c r="QKY179" s="477"/>
      <c r="QKZ179" s="477"/>
      <c r="QLA179" s="477"/>
      <c r="QLB179" s="477"/>
      <c r="QLC179" s="477"/>
      <c r="QLD179" s="477"/>
      <c r="QLE179" s="477"/>
      <c r="QLF179" s="477"/>
      <c r="QLG179" s="477"/>
      <c r="QLH179" s="477"/>
      <c r="QLI179" s="477"/>
      <c r="QLJ179" s="477"/>
      <c r="QLK179" s="477"/>
      <c r="QLL179" s="477"/>
      <c r="QLM179" s="477"/>
      <c r="QLN179" s="477"/>
      <c r="QLO179" s="477"/>
      <c r="QLP179" s="477"/>
      <c r="QLQ179" s="477"/>
      <c r="QLR179" s="477"/>
      <c r="QLS179" s="477"/>
      <c r="QLT179" s="477"/>
      <c r="QLU179" s="477"/>
      <c r="QLV179" s="477"/>
      <c r="QLW179" s="477"/>
      <c r="QLX179" s="477"/>
      <c r="QLY179" s="477"/>
      <c r="QLZ179" s="477"/>
      <c r="QMA179" s="477"/>
      <c r="QMB179" s="477"/>
      <c r="QMC179" s="477"/>
      <c r="QMD179" s="477"/>
      <c r="QME179" s="477"/>
      <c r="QMF179" s="477"/>
      <c r="QMG179" s="477"/>
      <c r="QMH179" s="477"/>
      <c r="QMI179" s="477"/>
      <c r="QMJ179" s="477"/>
      <c r="QMK179" s="477"/>
      <c r="QML179" s="477"/>
      <c r="QMM179" s="477"/>
      <c r="QMN179" s="477"/>
      <c r="QMO179" s="477"/>
      <c r="QMP179" s="477"/>
      <c r="QMQ179" s="477"/>
      <c r="QMR179" s="477"/>
      <c r="QMS179" s="477"/>
      <c r="QMT179" s="477"/>
      <c r="QMU179" s="477"/>
      <c r="QMV179" s="477"/>
      <c r="QMW179" s="477"/>
      <c r="QMX179" s="477"/>
      <c r="QMY179" s="477"/>
      <c r="QMZ179" s="477"/>
      <c r="QNA179" s="477"/>
      <c r="QNB179" s="477"/>
      <c r="QNC179" s="477"/>
      <c r="QND179" s="477"/>
      <c r="QNE179" s="477"/>
      <c r="QNF179" s="477"/>
      <c r="QNG179" s="477"/>
      <c r="QNH179" s="477"/>
      <c r="QNI179" s="477"/>
      <c r="QNJ179" s="477"/>
      <c r="QNK179" s="477"/>
      <c r="QNL179" s="477"/>
      <c r="QNM179" s="477"/>
      <c r="QNN179" s="477"/>
      <c r="QNO179" s="477"/>
      <c r="QNP179" s="477"/>
      <c r="QNQ179" s="477"/>
      <c r="QNR179" s="477"/>
      <c r="QNS179" s="477"/>
      <c r="QNT179" s="477"/>
      <c r="QNU179" s="477"/>
      <c r="QNV179" s="477"/>
      <c r="QNW179" s="477"/>
      <c r="QNX179" s="477"/>
      <c r="QNY179" s="477"/>
      <c r="QNZ179" s="477"/>
      <c r="QOA179" s="477"/>
      <c r="QOB179" s="477"/>
      <c r="QOC179" s="477"/>
      <c r="QOD179" s="477"/>
      <c r="QOE179" s="477"/>
      <c r="QOF179" s="477"/>
      <c r="QOG179" s="477"/>
      <c r="QOH179" s="477"/>
      <c r="QOI179" s="477"/>
      <c r="QOJ179" s="477"/>
      <c r="QOK179" s="477"/>
      <c r="QOL179" s="477"/>
      <c r="QOM179" s="477"/>
      <c r="QON179" s="477"/>
      <c r="QOO179" s="477"/>
      <c r="QOP179" s="477"/>
      <c r="QOQ179" s="477"/>
      <c r="QOR179" s="477"/>
      <c r="QOS179" s="477"/>
      <c r="QOT179" s="477"/>
      <c r="QOU179" s="477"/>
      <c r="QOV179" s="477"/>
      <c r="QOW179" s="477"/>
      <c r="QOX179" s="477"/>
      <c r="QOY179" s="477"/>
      <c r="QOZ179" s="477"/>
      <c r="QPA179" s="477"/>
      <c r="QPB179" s="477"/>
      <c r="QPC179" s="477"/>
      <c r="QPD179" s="477"/>
      <c r="QPE179" s="477"/>
      <c r="QPF179" s="477"/>
      <c r="QPG179" s="477"/>
      <c r="QPH179" s="477"/>
      <c r="QPI179" s="477"/>
      <c r="QPJ179" s="477"/>
      <c r="QPK179" s="477"/>
      <c r="QPL179" s="477"/>
      <c r="QPM179" s="477"/>
      <c r="QPN179" s="477"/>
      <c r="QPO179" s="477"/>
      <c r="QPP179" s="477"/>
      <c r="QPQ179" s="477"/>
      <c r="QPR179" s="477"/>
      <c r="QPS179" s="477"/>
      <c r="QPT179" s="477"/>
      <c r="QPU179" s="477"/>
      <c r="QPV179" s="477"/>
      <c r="QPW179" s="477"/>
      <c r="QPX179" s="477"/>
      <c r="QPY179" s="477"/>
      <c r="QPZ179" s="477"/>
      <c r="QQA179" s="477"/>
      <c r="QQB179" s="477"/>
      <c r="QQC179" s="477"/>
      <c r="QQD179" s="477"/>
      <c r="QQE179" s="477"/>
      <c r="QQF179" s="477"/>
      <c r="QQG179" s="477"/>
      <c r="QQH179" s="477"/>
      <c r="QQI179" s="477"/>
      <c r="QQJ179" s="477"/>
      <c r="QQK179" s="477"/>
      <c r="QQL179" s="477"/>
      <c r="QQM179" s="477"/>
      <c r="QQN179" s="477"/>
      <c r="QQO179" s="477"/>
      <c r="QQP179" s="477"/>
      <c r="QQQ179" s="477"/>
      <c r="QQR179" s="477"/>
      <c r="QQS179" s="477"/>
      <c r="QQT179" s="477"/>
      <c r="QQU179" s="477"/>
      <c r="QQV179" s="477"/>
      <c r="QQW179" s="477"/>
      <c r="QQX179" s="477"/>
      <c r="QQY179" s="477"/>
      <c r="QQZ179" s="477"/>
      <c r="QRA179" s="477"/>
      <c r="QRB179" s="477"/>
      <c r="QRC179" s="477"/>
      <c r="QRD179" s="477"/>
      <c r="QRE179" s="477"/>
      <c r="QRF179" s="477"/>
      <c r="QRG179" s="477"/>
      <c r="QRH179" s="477"/>
      <c r="QRI179" s="477"/>
      <c r="QRJ179" s="477"/>
      <c r="QRK179" s="477"/>
      <c r="QRL179" s="477"/>
      <c r="QRM179" s="477"/>
      <c r="QRN179" s="477"/>
      <c r="QRO179" s="477"/>
      <c r="QRP179" s="477"/>
      <c r="QRQ179" s="477"/>
      <c r="QRR179" s="477"/>
      <c r="QRS179" s="477"/>
      <c r="QRT179" s="477"/>
      <c r="QRU179" s="477"/>
      <c r="QRV179" s="477"/>
      <c r="QRW179" s="477"/>
      <c r="QRX179" s="477"/>
      <c r="QRY179" s="477"/>
      <c r="QRZ179" s="477"/>
      <c r="QSA179" s="477"/>
      <c r="QSB179" s="477"/>
      <c r="QSC179" s="477"/>
      <c r="QSD179" s="477"/>
      <c r="QSE179" s="477"/>
      <c r="QSF179" s="477"/>
      <c r="QSG179" s="477"/>
      <c r="QSH179" s="477"/>
      <c r="QSI179" s="477"/>
      <c r="QSJ179" s="477"/>
      <c r="QSK179" s="477"/>
      <c r="QSL179" s="477"/>
      <c r="QSM179" s="477"/>
      <c r="QSN179" s="477"/>
      <c r="QSO179" s="477"/>
      <c r="QSP179" s="477"/>
      <c r="QSQ179" s="477"/>
      <c r="QSR179" s="477"/>
      <c r="QSS179" s="477"/>
      <c r="QST179" s="477"/>
      <c r="QSU179" s="477"/>
      <c r="QSV179" s="477"/>
      <c r="QSW179" s="477"/>
      <c r="QSX179" s="477"/>
      <c r="QSY179" s="477"/>
      <c r="QSZ179" s="477"/>
      <c r="QTA179" s="477"/>
      <c r="QTB179" s="477"/>
      <c r="QTC179" s="477"/>
      <c r="QTD179" s="477"/>
      <c r="QTE179" s="477"/>
      <c r="QTF179" s="477"/>
      <c r="QTG179" s="477"/>
      <c r="QTH179" s="477"/>
      <c r="QTI179" s="477"/>
      <c r="QTJ179" s="477"/>
      <c r="QTK179" s="477"/>
      <c r="QTL179" s="477"/>
      <c r="QTM179" s="477"/>
      <c r="QTN179" s="477"/>
      <c r="QTO179" s="477"/>
      <c r="QTP179" s="477"/>
      <c r="QTQ179" s="477"/>
      <c r="QTR179" s="477"/>
      <c r="QTS179" s="477"/>
      <c r="QTT179" s="477"/>
      <c r="QTU179" s="477"/>
      <c r="QTV179" s="477"/>
      <c r="QTW179" s="477"/>
      <c r="QTX179" s="477"/>
      <c r="QTY179" s="477"/>
      <c r="QTZ179" s="477"/>
      <c r="QUA179" s="477"/>
      <c r="QUB179" s="477"/>
      <c r="QUC179" s="477"/>
      <c r="QUD179" s="477"/>
      <c r="QUE179" s="477"/>
      <c r="QUF179" s="477"/>
      <c r="QUG179" s="477"/>
      <c r="QUH179" s="477"/>
      <c r="QUI179" s="477"/>
      <c r="QUJ179" s="477"/>
      <c r="QUK179" s="477"/>
      <c r="QUL179" s="477"/>
      <c r="QUM179" s="477"/>
      <c r="QUN179" s="477"/>
      <c r="QUO179" s="477"/>
      <c r="QUP179" s="477"/>
      <c r="QUQ179" s="477"/>
      <c r="QUR179" s="477"/>
      <c r="QUS179" s="477"/>
      <c r="QUT179" s="477"/>
      <c r="QUU179" s="477"/>
      <c r="QUV179" s="477"/>
      <c r="QUW179" s="477"/>
      <c r="QUX179" s="477"/>
      <c r="QUY179" s="477"/>
      <c r="QUZ179" s="477"/>
      <c r="QVA179" s="477"/>
      <c r="QVB179" s="477"/>
      <c r="QVC179" s="477"/>
      <c r="QVD179" s="477"/>
      <c r="QVE179" s="477"/>
      <c r="QVF179" s="477"/>
      <c r="QVG179" s="477"/>
      <c r="QVH179" s="477"/>
      <c r="QVI179" s="477"/>
      <c r="QVJ179" s="477"/>
      <c r="QVK179" s="477"/>
      <c r="QVL179" s="477"/>
      <c r="QVM179" s="477"/>
      <c r="QVN179" s="477"/>
      <c r="QVO179" s="477"/>
      <c r="QVP179" s="477"/>
      <c r="QVQ179" s="477"/>
      <c r="QVR179" s="477"/>
      <c r="QVS179" s="477"/>
      <c r="QVT179" s="477"/>
      <c r="QVU179" s="477"/>
      <c r="QVV179" s="477"/>
      <c r="QVW179" s="477"/>
      <c r="QVX179" s="477"/>
      <c r="QVY179" s="477"/>
      <c r="QVZ179" s="477"/>
      <c r="QWA179" s="477"/>
      <c r="QWB179" s="477"/>
      <c r="QWC179" s="477"/>
      <c r="QWD179" s="477"/>
      <c r="QWE179" s="477"/>
      <c r="QWF179" s="477"/>
      <c r="QWG179" s="477"/>
      <c r="QWH179" s="477"/>
      <c r="QWI179" s="477"/>
      <c r="QWJ179" s="477"/>
      <c r="QWK179" s="477"/>
      <c r="QWL179" s="477"/>
      <c r="QWM179" s="477"/>
      <c r="QWN179" s="477"/>
      <c r="QWO179" s="477"/>
      <c r="QWP179" s="477"/>
      <c r="QWQ179" s="477"/>
      <c r="QWR179" s="477"/>
      <c r="QWS179" s="477"/>
      <c r="QWT179" s="477"/>
      <c r="QWU179" s="477"/>
      <c r="QWV179" s="477"/>
      <c r="QWW179" s="477"/>
      <c r="QWX179" s="477"/>
      <c r="QWY179" s="477"/>
      <c r="QWZ179" s="477"/>
      <c r="QXA179" s="477"/>
      <c r="QXB179" s="477"/>
      <c r="QXC179" s="477"/>
      <c r="QXD179" s="477"/>
      <c r="QXE179" s="477"/>
      <c r="QXF179" s="477"/>
      <c r="QXG179" s="477"/>
      <c r="QXH179" s="477"/>
      <c r="QXI179" s="477"/>
      <c r="QXJ179" s="477"/>
      <c r="QXK179" s="477"/>
      <c r="QXL179" s="477"/>
      <c r="QXM179" s="477"/>
      <c r="QXN179" s="477"/>
      <c r="QXO179" s="477"/>
      <c r="QXP179" s="477"/>
      <c r="QXQ179" s="477"/>
      <c r="QXR179" s="477"/>
      <c r="QXS179" s="477"/>
      <c r="QXT179" s="477"/>
      <c r="QXU179" s="477"/>
      <c r="QXV179" s="477"/>
      <c r="QXW179" s="477"/>
      <c r="QXX179" s="477"/>
      <c r="QXY179" s="477"/>
      <c r="QXZ179" s="477"/>
      <c r="QYA179" s="477"/>
      <c r="QYB179" s="477"/>
      <c r="QYC179" s="477"/>
      <c r="QYD179" s="477"/>
      <c r="QYE179" s="477"/>
      <c r="QYF179" s="477"/>
      <c r="QYG179" s="477"/>
      <c r="QYH179" s="477"/>
      <c r="QYI179" s="477"/>
      <c r="QYJ179" s="477"/>
      <c r="QYK179" s="477"/>
      <c r="QYL179" s="477"/>
      <c r="QYM179" s="477"/>
      <c r="QYN179" s="477"/>
      <c r="QYO179" s="477"/>
      <c r="QYP179" s="477"/>
      <c r="QYQ179" s="477"/>
      <c r="QYR179" s="477"/>
      <c r="QYS179" s="477"/>
      <c r="QYT179" s="477"/>
      <c r="QYU179" s="477"/>
      <c r="QYV179" s="477"/>
      <c r="QYW179" s="477"/>
      <c r="QYX179" s="477"/>
      <c r="QYY179" s="477"/>
      <c r="QYZ179" s="477"/>
      <c r="QZA179" s="477"/>
      <c r="QZB179" s="477"/>
      <c r="QZC179" s="477"/>
      <c r="QZD179" s="477"/>
      <c r="QZE179" s="477"/>
      <c r="QZF179" s="477"/>
      <c r="QZG179" s="477"/>
      <c r="QZH179" s="477"/>
      <c r="QZI179" s="477"/>
      <c r="QZJ179" s="477"/>
      <c r="QZK179" s="477"/>
      <c r="QZL179" s="477"/>
      <c r="QZM179" s="477"/>
      <c r="QZN179" s="477"/>
      <c r="QZO179" s="477"/>
      <c r="QZP179" s="477"/>
      <c r="QZQ179" s="477"/>
      <c r="QZR179" s="477"/>
      <c r="QZS179" s="477"/>
      <c r="QZT179" s="477"/>
      <c r="QZU179" s="477"/>
      <c r="QZV179" s="477"/>
      <c r="QZW179" s="477"/>
      <c r="QZX179" s="477"/>
      <c r="QZY179" s="477"/>
      <c r="QZZ179" s="477"/>
      <c r="RAA179" s="477"/>
      <c r="RAB179" s="477"/>
      <c r="RAC179" s="477"/>
      <c r="RAD179" s="477"/>
      <c r="RAE179" s="477"/>
      <c r="RAF179" s="477"/>
      <c r="RAG179" s="477"/>
      <c r="RAH179" s="477"/>
      <c r="RAI179" s="477"/>
      <c r="RAJ179" s="477"/>
      <c r="RAK179" s="477"/>
      <c r="RAL179" s="477"/>
      <c r="RAM179" s="477"/>
      <c r="RAN179" s="477"/>
      <c r="RAO179" s="477"/>
      <c r="RAP179" s="477"/>
      <c r="RAQ179" s="477"/>
      <c r="RAR179" s="477"/>
      <c r="RAS179" s="477"/>
      <c r="RAT179" s="477"/>
      <c r="RAU179" s="477"/>
      <c r="RAV179" s="477"/>
      <c r="RAW179" s="477"/>
      <c r="RAX179" s="477"/>
      <c r="RAY179" s="477"/>
      <c r="RAZ179" s="477"/>
      <c r="RBA179" s="477"/>
      <c r="RBB179" s="477"/>
      <c r="RBC179" s="477"/>
      <c r="RBD179" s="477"/>
      <c r="RBE179" s="477"/>
      <c r="RBF179" s="477"/>
      <c r="RBG179" s="477"/>
      <c r="RBH179" s="477"/>
      <c r="RBI179" s="477"/>
      <c r="RBJ179" s="477"/>
      <c r="RBK179" s="477"/>
      <c r="RBL179" s="477"/>
      <c r="RBM179" s="477"/>
      <c r="RBN179" s="477"/>
      <c r="RBO179" s="477"/>
      <c r="RBP179" s="477"/>
      <c r="RBQ179" s="477"/>
      <c r="RBR179" s="477"/>
      <c r="RBS179" s="477"/>
      <c r="RBT179" s="477"/>
      <c r="RBU179" s="477"/>
      <c r="RBV179" s="477"/>
      <c r="RBW179" s="477"/>
      <c r="RBX179" s="477"/>
      <c r="RBY179" s="477"/>
      <c r="RBZ179" s="477"/>
      <c r="RCA179" s="477"/>
      <c r="RCB179" s="477"/>
      <c r="RCC179" s="477"/>
      <c r="RCD179" s="477"/>
      <c r="RCE179" s="477"/>
      <c r="RCF179" s="477"/>
      <c r="RCG179" s="477"/>
      <c r="RCH179" s="477"/>
      <c r="RCI179" s="477"/>
      <c r="RCJ179" s="477"/>
      <c r="RCK179" s="477"/>
      <c r="RCL179" s="477"/>
      <c r="RCM179" s="477"/>
      <c r="RCN179" s="477"/>
      <c r="RCO179" s="477"/>
      <c r="RCP179" s="477"/>
      <c r="RCQ179" s="477"/>
      <c r="RCR179" s="477"/>
      <c r="RCS179" s="477"/>
      <c r="RCT179" s="477"/>
      <c r="RCU179" s="477"/>
      <c r="RCV179" s="477"/>
      <c r="RCW179" s="477"/>
      <c r="RCX179" s="477"/>
      <c r="RCY179" s="477"/>
      <c r="RCZ179" s="477"/>
      <c r="RDA179" s="477"/>
      <c r="RDB179" s="477"/>
      <c r="RDC179" s="477"/>
      <c r="RDD179" s="477"/>
      <c r="RDE179" s="477"/>
      <c r="RDF179" s="477"/>
      <c r="RDG179" s="477"/>
      <c r="RDH179" s="477"/>
      <c r="RDI179" s="477"/>
      <c r="RDJ179" s="477"/>
      <c r="RDK179" s="477"/>
      <c r="RDL179" s="477"/>
      <c r="RDM179" s="477"/>
      <c r="RDN179" s="477"/>
      <c r="RDO179" s="477"/>
      <c r="RDP179" s="477"/>
      <c r="RDQ179" s="477"/>
      <c r="RDR179" s="477"/>
      <c r="RDS179" s="477"/>
      <c r="RDT179" s="477"/>
      <c r="RDU179" s="477"/>
      <c r="RDV179" s="477"/>
      <c r="RDW179" s="477"/>
      <c r="RDX179" s="477"/>
      <c r="RDY179" s="477"/>
      <c r="RDZ179" s="477"/>
      <c r="REA179" s="477"/>
      <c r="REB179" s="477"/>
      <c r="REC179" s="477"/>
      <c r="RED179" s="477"/>
      <c r="REE179" s="477"/>
      <c r="REF179" s="477"/>
      <c r="REG179" s="477"/>
      <c r="REH179" s="477"/>
      <c r="REI179" s="477"/>
      <c r="REJ179" s="477"/>
      <c r="REK179" s="477"/>
      <c r="REL179" s="477"/>
      <c r="REM179" s="477"/>
      <c r="REN179" s="477"/>
      <c r="REO179" s="477"/>
      <c r="REP179" s="477"/>
      <c r="REQ179" s="477"/>
      <c r="RER179" s="477"/>
      <c r="RES179" s="477"/>
      <c r="RET179" s="477"/>
      <c r="REU179" s="477"/>
      <c r="REV179" s="477"/>
      <c r="REW179" s="477"/>
      <c r="REX179" s="477"/>
      <c r="REY179" s="477"/>
      <c r="REZ179" s="477"/>
      <c r="RFA179" s="477"/>
      <c r="RFB179" s="477"/>
      <c r="RFC179" s="477"/>
      <c r="RFD179" s="477"/>
      <c r="RFE179" s="477"/>
      <c r="RFF179" s="477"/>
      <c r="RFG179" s="477"/>
      <c r="RFH179" s="477"/>
      <c r="RFI179" s="477"/>
      <c r="RFJ179" s="477"/>
      <c r="RFK179" s="477"/>
      <c r="RFL179" s="477"/>
      <c r="RFM179" s="477"/>
      <c r="RFN179" s="477"/>
      <c r="RFO179" s="477"/>
      <c r="RFP179" s="477"/>
      <c r="RFQ179" s="477"/>
      <c r="RFR179" s="477"/>
      <c r="RFS179" s="477"/>
      <c r="RFT179" s="477"/>
      <c r="RFU179" s="477"/>
      <c r="RFV179" s="477"/>
      <c r="RFW179" s="477"/>
      <c r="RFX179" s="477"/>
      <c r="RFY179" s="477"/>
      <c r="RFZ179" s="477"/>
      <c r="RGA179" s="477"/>
      <c r="RGB179" s="477"/>
      <c r="RGC179" s="477"/>
      <c r="RGD179" s="477"/>
      <c r="RGE179" s="477"/>
      <c r="RGF179" s="477"/>
      <c r="RGG179" s="477"/>
      <c r="RGH179" s="477"/>
      <c r="RGI179" s="477"/>
      <c r="RGJ179" s="477"/>
      <c r="RGK179" s="477"/>
      <c r="RGL179" s="477"/>
      <c r="RGM179" s="477"/>
      <c r="RGN179" s="477"/>
      <c r="RGO179" s="477"/>
      <c r="RGP179" s="477"/>
      <c r="RGQ179" s="477"/>
      <c r="RGR179" s="477"/>
      <c r="RGS179" s="477"/>
      <c r="RGT179" s="477"/>
      <c r="RGU179" s="477"/>
      <c r="RGV179" s="477"/>
      <c r="RGW179" s="477"/>
      <c r="RGX179" s="477"/>
      <c r="RGY179" s="477"/>
      <c r="RGZ179" s="477"/>
      <c r="RHA179" s="477"/>
      <c r="RHB179" s="477"/>
      <c r="RHC179" s="477"/>
      <c r="RHD179" s="477"/>
      <c r="RHE179" s="477"/>
      <c r="RHF179" s="477"/>
      <c r="RHG179" s="477"/>
      <c r="RHH179" s="477"/>
      <c r="RHI179" s="477"/>
      <c r="RHJ179" s="477"/>
      <c r="RHK179" s="477"/>
      <c r="RHL179" s="477"/>
      <c r="RHM179" s="477"/>
      <c r="RHN179" s="477"/>
      <c r="RHO179" s="477"/>
      <c r="RHP179" s="477"/>
      <c r="RHQ179" s="477"/>
      <c r="RHR179" s="477"/>
      <c r="RHS179" s="477"/>
      <c r="RHT179" s="477"/>
      <c r="RHU179" s="477"/>
      <c r="RHV179" s="477"/>
      <c r="RHW179" s="477"/>
      <c r="RHX179" s="477"/>
      <c r="RHY179" s="477"/>
      <c r="RHZ179" s="477"/>
      <c r="RIA179" s="477"/>
      <c r="RIB179" s="477"/>
      <c r="RIC179" s="477"/>
      <c r="RID179" s="477"/>
      <c r="RIE179" s="477"/>
      <c r="RIF179" s="477"/>
      <c r="RIG179" s="477"/>
      <c r="RIH179" s="477"/>
      <c r="RII179" s="477"/>
      <c r="RIJ179" s="477"/>
      <c r="RIK179" s="477"/>
      <c r="RIL179" s="477"/>
      <c r="RIM179" s="477"/>
      <c r="RIN179" s="477"/>
      <c r="RIO179" s="477"/>
      <c r="RIP179" s="477"/>
      <c r="RIQ179" s="477"/>
      <c r="RIR179" s="477"/>
      <c r="RIS179" s="477"/>
      <c r="RIT179" s="477"/>
      <c r="RIU179" s="477"/>
      <c r="RIV179" s="477"/>
      <c r="RIW179" s="477"/>
      <c r="RIX179" s="477"/>
      <c r="RIY179" s="477"/>
      <c r="RIZ179" s="477"/>
      <c r="RJA179" s="477"/>
      <c r="RJB179" s="477"/>
      <c r="RJC179" s="477"/>
      <c r="RJD179" s="477"/>
      <c r="RJE179" s="477"/>
      <c r="RJF179" s="477"/>
      <c r="RJG179" s="477"/>
      <c r="RJH179" s="477"/>
      <c r="RJI179" s="477"/>
      <c r="RJJ179" s="477"/>
      <c r="RJK179" s="477"/>
      <c r="RJL179" s="477"/>
      <c r="RJM179" s="477"/>
      <c r="RJN179" s="477"/>
      <c r="RJO179" s="477"/>
      <c r="RJP179" s="477"/>
      <c r="RJQ179" s="477"/>
      <c r="RJR179" s="477"/>
      <c r="RJS179" s="477"/>
      <c r="RJT179" s="477"/>
      <c r="RJU179" s="477"/>
      <c r="RJV179" s="477"/>
      <c r="RJW179" s="477"/>
      <c r="RJX179" s="477"/>
      <c r="RJY179" s="477"/>
      <c r="RJZ179" s="477"/>
      <c r="RKA179" s="477"/>
      <c r="RKB179" s="477"/>
      <c r="RKC179" s="477"/>
      <c r="RKD179" s="477"/>
      <c r="RKE179" s="477"/>
      <c r="RKF179" s="477"/>
      <c r="RKG179" s="477"/>
      <c r="RKH179" s="477"/>
      <c r="RKI179" s="477"/>
      <c r="RKJ179" s="477"/>
      <c r="RKK179" s="477"/>
      <c r="RKL179" s="477"/>
      <c r="RKM179" s="477"/>
      <c r="RKN179" s="477"/>
      <c r="RKO179" s="477"/>
      <c r="RKP179" s="477"/>
      <c r="RKQ179" s="477"/>
      <c r="RKR179" s="477"/>
      <c r="RKS179" s="477"/>
      <c r="RKT179" s="477"/>
      <c r="RKU179" s="477"/>
      <c r="RKV179" s="477"/>
      <c r="RKW179" s="477"/>
      <c r="RKX179" s="477"/>
      <c r="RKY179" s="477"/>
      <c r="RKZ179" s="477"/>
      <c r="RLA179" s="477"/>
      <c r="RLB179" s="477"/>
      <c r="RLC179" s="477"/>
      <c r="RLD179" s="477"/>
      <c r="RLE179" s="477"/>
      <c r="RLF179" s="477"/>
      <c r="RLG179" s="477"/>
      <c r="RLH179" s="477"/>
      <c r="RLI179" s="477"/>
      <c r="RLJ179" s="477"/>
      <c r="RLK179" s="477"/>
      <c r="RLL179" s="477"/>
      <c r="RLM179" s="477"/>
      <c r="RLN179" s="477"/>
      <c r="RLO179" s="477"/>
      <c r="RLP179" s="477"/>
      <c r="RLQ179" s="477"/>
      <c r="RLR179" s="477"/>
      <c r="RLS179" s="477"/>
      <c r="RLT179" s="477"/>
      <c r="RLU179" s="477"/>
      <c r="RLV179" s="477"/>
      <c r="RLW179" s="477"/>
      <c r="RLX179" s="477"/>
      <c r="RLY179" s="477"/>
      <c r="RLZ179" s="477"/>
      <c r="RMA179" s="477"/>
      <c r="RMB179" s="477"/>
      <c r="RMC179" s="477"/>
      <c r="RMD179" s="477"/>
      <c r="RME179" s="477"/>
      <c r="RMF179" s="477"/>
      <c r="RMG179" s="477"/>
      <c r="RMH179" s="477"/>
      <c r="RMI179" s="477"/>
      <c r="RMJ179" s="477"/>
      <c r="RMK179" s="477"/>
      <c r="RML179" s="477"/>
      <c r="RMM179" s="477"/>
      <c r="RMN179" s="477"/>
      <c r="RMO179" s="477"/>
      <c r="RMP179" s="477"/>
      <c r="RMQ179" s="477"/>
      <c r="RMR179" s="477"/>
      <c r="RMS179" s="477"/>
      <c r="RMT179" s="477"/>
      <c r="RMU179" s="477"/>
      <c r="RMV179" s="477"/>
      <c r="RMW179" s="477"/>
      <c r="RMX179" s="477"/>
      <c r="RMY179" s="477"/>
      <c r="RMZ179" s="477"/>
      <c r="RNA179" s="477"/>
      <c r="RNB179" s="477"/>
      <c r="RNC179" s="477"/>
      <c r="RND179" s="477"/>
      <c r="RNE179" s="477"/>
      <c r="RNF179" s="477"/>
      <c r="RNG179" s="477"/>
      <c r="RNH179" s="477"/>
      <c r="RNI179" s="477"/>
      <c r="RNJ179" s="477"/>
      <c r="RNK179" s="477"/>
      <c r="RNL179" s="477"/>
      <c r="RNM179" s="477"/>
      <c r="RNN179" s="477"/>
      <c r="RNO179" s="477"/>
      <c r="RNP179" s="477"/>
      <c r="RNQ179" s="477"/>
      <c r="RNR179" s="477"/>
      <c r="RNS179" s="477"/>
      <c r="RNT179" s="477"/>
      <c r="RNU179" s="477"/>
      <c r="RNV179" s="477"/>
      <c r="RNW179" s="477"/>
      <c r="RNX179" s="477"/>
      <c r="RNY179" s="477"/>
      <c r="RNZ179" s="477"/>
      <c r="ROA179" s="477"/>
      <c r="ROB179" s="477"/>
      <c r="ROC179" s="477"/>
      <c r="ROD179" s="477"/>
      <c r="ROE179" s="477"/>
      <c r="ROF179" s="477"/>
      <c r="ROG179" s="477"/>
      <c r="ROH179" s="477"/>
      <c r="ROI179" s="477"/>
      <c r="ROJ179" s="477"/>
      <c r="ROK179" s="477"/>
      <c r="ROL179" s="477"/>
      <c r="ROM179" s="477"/>
      <c r="RON179" s="477"/>
      <c r="ROO179" s="477"/>
      <c r="ROP179" s="477"/>
      <c r="ROQ179" s="477"/>
      <c r="ROR179" s="477"/>
      <c r="ROS179" s="477"/>
      <c r="ROT179" s="477"/>
      <c r="ROU179" s="477"/>
      <c r="ROV179" s="477"/>
      <c r="ROW179" s="477"/>
      <c r="ROX179" s="477"/>
      <c r="ROY179" s="477"/>
      <c r="ROZ179" s="477"/>
      <c r="RPA179" s="477"/>
      <c r="RPB179" s="477"/>
      <c r="RPC179" s="477"/>
      <c r="RPD179" s="477"/>
      <c r="RPE179" s="477"/>
      <c r="RPF179" s="477"/>
      <c r="RPG179" s="477"/>
      <c r="RPH179" s="477"/>
      <c r="RPI179" s="477"/>
      <c r="RPJ179" s="477"/>
      <c r="RPK179" s="477"/>
      <c r="RPL179" s="477"/>
      <c r="RPM179" s="477"/>
      <c r="RPN179" s="477"/>
      <c r="RPO179" s="477"/>
      <c r="RPP179" s="477"/>
      <c r="RPQ179" s="477"/>
      <c r="RPR179" s="477"/>
      <c r="RPS179" s="477"/>
      <c r="RPT179" s="477"/>
      <c r="RPU179" s="477"/>
      <c r="RPV179" s="477"/>
      <c r="RPW179" s="477"/>
      <c r="RPX179" s="477"/>
      <c r="RPY179" s="477"/>
      <c r="RPZ179" s="477"/>
      <c r="RQA179" s="477"/>
      <c r="RQB179" s="477"/>
      <c r="RQC179" s="477"/>
      <c r="RQD179" s="477"/>
      <c r="RQE179" s="477"/>
      <c r="RQF179" s="477"/>
      <c r="RQG179" s="477"/>
      <c r="RQH179" s="477"/>
      <c r="RQI179" s="477"/>
      <c r="RQJ179" s="477"/>
      <c r="RQK179" s="477"/>
      <c r="RQL179" s="477"/>
      <c r="RQM179" s="477"/>
      <c r="RQN179" s="477"/>
      <c r="RQO179" s="477"/>
      <c r="RQP179" s="477"/>
      <c r="RQQ179" s="477"/>
      <c r="RQR179" s="477"/>
      <c r="RQS179" s="477"/>
      <c r="RQT179" s="477"/>
      <c r="RQU179" s="477"/>
      <c r="RQV179" s="477"/>
      <c r="RQW179" s="477"/>
      <c r="RQX179" s="477"/>
      <c r="RQY179" s="477"/>
      <c r="RQZ179" s="477"/>
      <c r="RRA179" s="477"/>
      <c r="RRB179" s="477"/>
      <c r="RRC179" s="477"/>
      <c r="RRD179" s="477"/>
      <c r="RRE179" s="477"/>
      <c r="RRF179" s="477"/>
      <c r="RRG179" s="477"/>
      <c r="RRH179" s="477"/>
      <c r="RRI179" s="477"/>
      <c r="RRJ179" s="477"/>
      <c r="RRK179" s="477"/>
      <c r="RRL179" s="477"/>
      <c r="RRM179" s="477"/>
      <c r="RRN179" s="477"/>
      <c r="RRO179" s="477"/>
      <c r="RRP179" s="477"/>
      <c r="RRQ179" s="477"/>
      <c r="RRR179" s="477"/>
      <c r="RRS179" s="477"/>
      <c r="RRT179" s="477"/>
      <c r="RRU179" s="477"/>
      <c r="RRV179" s="477"/>
      <c r="RRW179" s="477"/>
      <c r="RRX179" s="477"/>
      <c r="RRY179" s="477"/>
      <c r="RRZ179" s="477"/>
      <c r="RSA179" s="477"/>
      <c r="RSB179" s="477"/>
      <c r="RSC179" s="477"/>
      <c r="RSD179" s="477"/>
      <c r="RSE179" s="477"/>
      <c r="RSF179" s="477"/>
      <c r="RSG179" s="477"/>
      <c r="RSH179" s="477"/>
      <c r="RSI179" s="477"/>
      <c r="RSJ179" s="477"/>
      <c r="RSK179" s="477"/>
      <c r="RSL179" s="477"/>
      <c r="RSM179" s="477"/>
      <c r="RSN179" s="477"/>
      <c r="RSO179" s="477"/>
      <c r="RSP179" s="477"/>
      <c r="RSQ179" s="477"/>
      <c r="RSR179" s="477"/>
      <c r="RSS179" s="477"/>
      <c r="RST179" s="477"/>
      <c r="RSU179" s="477"/>
      <c r="RSV179" s="477"/>
      <c r="RSW179" s="477"/>
      <c r="RSX179" s="477"/>
      <c r="RSY179" s="477"/>
      <c r="RSZ179" s="477"/>
      <c r="RTA179" s="477"/>
      <c r="RTB179" s="477"/>
      <c r="RTC179" s="477"/>
      <c r="RTD179" s="477"/>
      <c r="RTE179" s="477"/>
      <c r="RTF179" s="477"/>
      <c r="RTG179" s="477"/>
      <c r="RTH179" s="477"/>
      <c r="RTI179" s="477"/>
      <c r="RTJ179" s="477"/>
      <c r="RTK179" s="477"/>
      <c r="RTL179" s="477"/>
      <c r="RTM179" s="477"/>
      <c r="RTN179" s="477"/>
      <c r="RTO179" s="477"/>
      <c r="RTP179" s="477"/>
      <c r="RTQ179" s="477"/>
      <c r="RTR179" s="477"/>
      <c r="RTS179" s="477"/>
      <c r="RTT179" s="477"/>
      <c r="RTU179" s="477"/>
      <c r="RTV179" s="477"/>
      <c r="RTW179" s="477"/>
      <c r="RTX179" s="477"/>
      <c r="RTY179" s="477"/>
      <c r="RTZ179" s="477"/>
      <c r="RUA179" s="477"/>
      <c r="RUB179" s="477"/>
      <c r="RUC179" s="477"/>
      <c r="RUD179" s="477"/>
      <c r="RUE179" s="477"/>
      <c r="RUF179" s="477"/>
      <c r="RUG179" s="477"/>
      <c r="RUH179" s="477"/>
      <c r="RUI179" s="477"/>
      <c r="RUJ179" s="477"/>
      <c r="RUK179" s="477"/>
      <c r="RUL179" s="477"/>
      <c r="RUM179" s="477"/>
      <c r="RUN179" s="477"/>
      <c r="RUO179" s="477"/>
      <c r="RUP179" s="477"/>
      <c r="RUQ179" s="477"/>
      <c r="RUR179" s="477"/>
      <c r="RUS179" s="477"/>
      <c r="RUT179" s="477"/>
      <c r="RUU179" s="477"/>
      <c r="RUV179" s="477"/>
      <c r="RUW179" s="477"/>
      <c r="RUX179" s="477"/>
      <c r="RUY179" s="477"/>
      <c r="RUZ179" s="477"/>
      <c r="RVA179" s="477"/>
      <c r="RVB179" s="477"/>
      <c r="RVC179" s="477"/>
      <c r="RVD179" s="477"/>
      <c r="RVE179" s="477"/>
      <c r="RVF179" s="477"/>
      <c r="RVG179" s="477"/>
      <c r="RVH179" s="477"/>
      <c r="RVI179" s="477"/>
      <c r="RVJ179" s="477"/>
      <c r="RVK179" s="477"/>
      <c r="RVL179" s="477"/>
      <c r="RVM179" s="477"/>
      <c r="RVN179" s="477"/>
      <c r="RVO179" s="477"/>
      <c r="RVP179" s="477"/>
      <c r="RVQ179" s="477"/>
      <c r="RVR179" s="477"/>
      <c r="RVS179" s="477"/>
      <c r="RVT179" s="477"/>
      <c r="RVU179" s="477"/>
      <c r="RVV179" s="477"/>
      <c r="RVW179" s="477"/>
      <c r="RVX179" s="477"/>
      <c r="RVY179" s="477"/>
      <c r="RVZ179" s="477"/>
      <c r="RWA179" s="477"/>
      <c r="RWB179" s="477"/>
      <c r="RWC179" s="477"/>
      <c r="RWD179" s="477"/>
      <c r="RWE179" s="477"/>
      <c r="RWF179" s="477"/>
      <c r="RWG179" s="477"/>
      <c r="RWH179" s="477"/>
      <c r="RWI179" s="477"/>
      <c r="RWJ179" s="477"/>
      <c r="RWK179" s="477"/>
      <c r="RWL179" s="477"/>
      <c r="RWM179" s="477"/>
      <c r="RWN179" s="477"/>
      <c r="RWO179" s="477"/>
      <c r="RWP179" s="477"/>
      <c r="RWQ179" s="477"/>
      <c r="RWR179" s="477"/>
      <c r="RWS179" s="477"/>
      <c r="RWT179" s="477"/>
      <c r="RWU179" s="477"/>
      <c r="RWV179" s="477"/>
      <c r="RWW179" s="477"/>
      <c r="RWX179" s="477"/>
      <c r="RWY179" s="477"/>
      <c r="RWZ179" s="477"/>
      <c r="RXA179" s="477"/>
      <c r="RXB179" s="477"/>
      <c r="RXC179" s="477"/>
      <c r="RXD179" s="477"/>
      <c r="RXE179" s="477"/>
      <c r="RXF179" s="477"/>
      <c r="RXG179" s="477"/>
      <c r="RXH179" s="477"/>
      <c r="RXI179" s="477"/>
      <c r="RXJ179" s="477"/>
      <c r="RXK179" s="477"/>
      <c r="RXL179" s="477"/>
      <c r="RXM179" s="477"/>
      <c r="RXN179" s="477"/>
      <c r="RXO179" s="477"/>
      <c r="RXP179" s="477"/>
      <c r="RXQ179" s="477"/>
      <c r="RXR179" s="477"/>
      <c r="RXS179" s="477"/>
      <c r="RXT179" s="477"/>
      <c r="RXU179" s="477"/>
      <c r="RXV179" s="477"/>
      <c r="RXW179" s="477"/>
      <c r="RXX179" s="477"/>
      <c r="RXY179" s="477"/>
      <c r="RXZ179" s="477"/>
      <c r="RYA179" s="477"/>
      <c r="RYB179" s="477"/>
      <c r="RYC179" s="477"/>
      <c r="RYD179" s="477"/>
      <c r="RYE179" s="477"/>
      <c r="RYF179" s="477"/>
      <c r="RYG179" s="477"/>
      <c r="RYH179" s="477"/>
      <c r="RYI179" s="477"/>
      <c r="RYJ179" s="477"/>
      <c r="RYK179" s="477"/>
      <c r="RYL179" s="477"/>
      <c r="RYM179" s="477"/>
      <c r="RYN179" s="477"/>
      <c r="RYO179" s="477"/>
      <c r="RYP179" s="477"/>
      <c r="RYQ179" s="477"/>
      <c r="RYR179" s="477"/>
      <c r="RYS179" s="477"/>
      <c r="RYT179" s="477"/>
      <c r="RYU179" s="477"/>
      <c r="RYV179" s="477"/>
      <c r="RYW179" s="477"/>
      <c r="RYX179" s="477"/>
      <c r="RYY179" s="477"/>
      <c r="RYZ179" s="477"/>
      <c r="RZA179" s="477"/>
      <c r="RZB179" s="477"/>
      <c r="RZC179" s="477"/>
      <c r="RZD179" s="477"/>
      <c r="RZE179" s="477"/>
      <c r="RZF179" s="477"/>
      <c r="RZG179" s="477"/>
      <c r="RZH179" s="477"/>
      <c r="RZI179" s="477"/>
      <c r="RZJ179" s="477"/>
      <c r="RZK179" s="477"/>
      <c r="RZL179" s="477"/>
      <c r="RZM179" s="477"/>
      <c r="RZN179" s="477"/>
      <c r="RZO179" s="477"/>
      <c r="RZP179" s="477"/>
      <c r="RZQ179" s="477"/>
      <c r="RZR179" s="477"/>
      <c r="RZS179" s="477"/>
      <c r="RZT179" s="477"/>
      <c r="RZU179" s="477"/>
      <c r="RZV179" s="477"/>
      <c r="RZW179" s="477"/>
      <c r="RZX179" s="477"/>
      <c r="RZY179" s="477"/>
      <c r="RZZ179" s="477"/>
      <c r="SAA179" s="477"/>
      <c r="SAB179" s="477"/>
      <c r="SAC179" s="477"/>
      <c r="SAD179" s="477"/>
      <c r="SAE179" s="477"/>
      <c r="SAF179" s="477"/>
      <c r="SAG179" s="477"/>
      <c r="SAH179" s="477"/>
      <c r="SAI179" s="477"/>
      <c r="SAJ179" s="477"/>
      <c r="SAK179" s="477"/>
      <c r="SAL179" s="477"/>
      <c r="SAM179" s="477"/>
      <c r="SAN179" s="477"/>
      <c r="SAO179" s="477"/>
      <c r="SAP179" s="477"/>
      <c r="SAQ179" s="477"/>
      <c r="SAR179" s="477"/>
      <c r="SAS179" s="477"/>
      <c r="SAT179" s="477"/>
      <c r="SAU179" s="477"/>
      <c r="SAV179" s="477"/>
      <c r="SAW179" s="477"/>
      <c r="SAX179" s="477"/>
      <c r="SAY179" s="477"/>
      <c r="SAZ179" s="477"/>
      <c r="SBA179" s="477"/>
      <c r="SBB179" s="477"/>
      <c r="SBC179" s="477"/>
      <c r="SBD179" s="477"/>
      <c r="SBE179" s="477"/>
      <c r="SBF179" s="477"/>
      <c r="SBG179" s="477"/>
      <c r="SBH179" s="477"/>
      <c r="SBI179" s="477"/>
      <c r="SBJ179" s="477"/>
      <c r="SBK179" s="477"/>
      <c r="SBL179" s="477"/>
      <c r="SBM179" s="477"/>
      <c r="SBN179" s="477"/>
      <c r="SBO179" s="477"/>
      <c r="SBP179" s="477"/>
      <c r="SBQ179" s="477"/>
      <c r="SBR179" s="477"/>
      <c r="SBS179" s="477"/>
      <c r="SBT179" s="477"/>
      <c r="SBU179" s="477"/>
      <c r="SBV179" s="477"/>
      <c r="SBW179" s="477"/>
      <c r="SBX179" s="477"/>
      <c r="SBY179" s="477"/>
      <c r="SBZ179" s="477"/>
      <c r="SCA179" s="477"/>
      <c r="SCB179" s="477"/>
      <c r="SCC179" s="477"/>
      <c r="SCD179" s="477"/>
      <c r="SCE179" s="477"/>
      <c r="SCF179" s="477"/>
      <c r="SCG179" s="477"/>
      <c r="SCH179" s="477"/>
      <c r="SCI179" s="477"/>
      <c r="SCJ179" s="477"/>
      <c r="SCK179" s="477"/>
      <c r="SCL179" s="477"/>
      <c r="SCM179" s="477"/>
      <c r="SCN179" s="477"/>
      <c r="SCO179" s="477"/>
      <c r="SCP179" s="477"/>
      <c r="SCQ179" s="477"/>
      <c r="SCR179" s="477"/>
      <c r="SCS179" s="477"/>
      <c r="SCT179" s="477"/>
      <c r="SCU179" s="477"/>
      <c r="SCV179" s="477"/>
      <c r="SCW179" s="477"/>
      <c r="SCX179" s="477"/>
      <c r="SCY179" s="477"/>
      <c r="SCZ179" s="477"/>
      <c r="SDA179" s="477"/>
      <c r="SDB179" s="477"/>
      <c r="SDC179" s="477"/>
      <c r="SDD179" s="477"/>
      <c r="SDE179" s="477"/>
      <c r="SDF179" s="477"/>
      <c r="SDG179" s="477"/>
      <c r="SDH179" s="477"/>
      <c r="SDI179" s="477"/>
      <c r="SDJ179" s="477"/>
      <c r="SDK179" s="477"/>
      <c r="SDL179" s="477"/>
      <c r="SDM179" s="477"/>
      <c r="SDN179" s="477"/>
      <c r="SDO179" s="477"/>
      <c r="SDP179" s="477"/>
      <c r="SDQ179" s="477"/>
      <c r="SDR179" s="477"/>
      <c r="SDS179" s="477"/>
      <c r="SDT179" s="477"/>
      <c r="SDU179" s="477"/>
      <c r="SDV179" s="477"/>
      <c r="SDW179" s="477"/>
      <c r="SDX179" s="477"/>
      <c r="SDY179" s="477"/>
      <c r="SDZ179" s="477"/>
      <c r="SEA179" s="477"/>
      <c r="SEB179" s="477"/>
      <c r="SEC179" s="477"/>
      <c r="SED179" s="477"/>
      <c r="SEE179" s="477"/>
      <c r="SEF179" s="477"/>
      <c r="SEG179" s="477"/>
      <c r="SEH179" s="477"/>
      <c r="SEI179" s="477"/>
      <c r="SEJ179" s="477"/>
      <c r="SEK179" s="477"/>
      <c r="SEL179" s="477"/>
      <c r="SEM179" s="477"/>
      <c r="SEN179" s="477"/>
      <c r="SEO179" s="477"/>
      <c r="SEP179" s="477"/>
      <c r="SEQ179" s="477"/>
      <c r="SER179" s="477"/>
      <c r="SES179" s="477"/>
      <c r="SET179" s="477"/>
      <c r="SEU179" s="477"/>
      <c r="SEV179" s="477"/>
      <c r="SEW179" s="477"/>
      <c r="SEX179" s="477"/>
      <c r="SEY179" s="477"/>
      <c r="SEZ179" s="477"/>
      <c r="SFA179" s="477"/>
      <c r="SFB179" s="477"/>
      <c r="SFC179" s="477"/>
      <c r="SFD179" s="477"/>
      <c r="SFE179" s="477"/>
      <c r="SFF179" s="477"/>
      <c r="SFG179" s="477"/>
      <c r="SFH179" s="477"/>
      <c r="SFI179" s="477"/>
      <c r="SFJ179" s="477"/>
      <c r="SFK179" s="477"/>
      <c r="SFL179" s="477"/>
      <c r="SFM179" s="477"/>
      <c r="SFN179" s="477"/>
      <c r="SFO179" s="477"/>
      <c r="SFP179" s="477"/>
      <c r="SFQ179" s="477"/>
      <c r="SFR179" s="477"/>
      <c r="SFS179" s="477"/>
      <c r="SFT179" s="477"/>
      <c r="SFU179" s="477"/>
      <c r="SFV179" s="477"/>
      <c r="SFW179" s="477"/>
      <c r="SFX179" s="477"/>
      <c r="SFY179" s="477"/>
      <c r="SFZ179" s="477"/>
      <c r="SGA179" s="477"/>
      <c r="SGB179" s="477"/>
      <c r="SGC179" s="477"/>
      <c r="SGD179" s="477"/>
      <c r="SGE179" s="477"/>
      <c r="SGF179" s="477"/>
      <c r="SGG179" s="477"/>
      <c r="SGH179" s="477"/>
      <c r="SGI179" s="477"/>
      <c r="SGJ179" s="477"/>
      <c r="SGK179" s="477"/>
      <c r="SGL179" s="477"/>
      <c r="SGM179" s="477"/>
      <c r="SGN179" s="477"/>
      <c r="SGO179" s="477"/>
      <c r="SGP179" s="477"/>
      <c r="SGQ179" s="477"/>
      <c r="SGR179" s="477"/>
      <c r="SGS179" s="477"/>
      <c r="SGT179" s="477"/>
      <c r="SGU179" s="477"/>
      <c r="SGV179" s="477"/>
      <c r="SGW179" s="477"/>
      <c r="SGX179" s="477"/>
      <c r="SGY179" s="477"/>
      <c r="SGZ179" s="477"/>
      <c r="SHA179" s="477"/>
      <c r="SHB179" s="477"/>
      <c r="SHC179" s="477"/>
      <c r="SHD179" s="477"/>
      <c r="SHE179" s="477"/>
      <c r="SHF179" s="477"/>
      <c r="SHG179" s="477"/>
      <c r="SHH179" s="477"/>
      <c r="SHI179" s="477"/>
      <c r="SHJ179" s="477"/>
      <c r="SHK179" s="477"/>
      <c r="SHL179" s="477"/>
      <c r="SHM179" s="477"/>
      <c r="SHN179" s="477"/>
      <c r="SHO179" s="477"/>
      <c r="SHP179" s="477"/>
      <c r="SHQ179" s="477"/>
      <c r="SHR179" s="477"/>
      <c r="SHS179" s="477"/>
      <c r="SHT179" s="477"/>
      <c r="SHU179" s="477"/>
      <c r="SHV179" s="477"/>
      <c r="SHW179" s="477"/>
      <c r="SHX179" s="477"/>
      <c r="SHY179" s="477"/>
      <c r="SHZ179" s="477"/>
      <c r="SIA179" s="477"/>
      <c r="SIB179" s="477"/>
      <c r="SIC179" s="477"/>
      <c r="SID179" s="477"/>
      <c r="SIE179" s="477"/>
      <c r="SIF179" s="477"/>
      <c r="SIG179" s="477"/>
      <c r="SIH179" s="477"/>
      <c r="SII179" s="477"/>
      <c r="SIJ179" s="477"/>
      <c r="SIK179" s="477"/>
      <c r="SIL179" s="477"/>
      <c r="SIM179" s="477"/>
      <c r="SIN179" s="477"/>
      <c r="SIO179" s="477"/>
      <c r="SIP179" s="477"/>
      <c r="SIQ179" s="477"/>
      <c r="SIR179" s="477"/>
      <c r="SIS179" s="477"/>
      <c r="SIT179" s="477"/>
      <c r="SIU179" s="477"/>
      <c r="SIV179" s="477"/>
      <c r="SIW179" s="477"/>
      <c r="SIX179" s="477"/>
      <c r="SIY179" s="477"/>
      <c r="SIZ179" s="477"/>
      <c r="SJA179" s="477"/>
      <c r="SJB179" s="477"/>
      <c r="SJC179" s="477"/>
      <c r="SJD179" s="477"/>
      <c r="SJE179" s="477"/>
      <c r="SJF179" s="477"/>
      <c r="SJG179" s="477"/>
      <c r="SJH179" s="477"/>
      <c r="SJI179" s="477"/>
      <c r="SJJ179" s="477"/>
      <c r="SJK179" s="477"/>
      <c r="SJL179" s="477"/>
      <c r="SJM179" s="477"/>
      <c r="SJN179" s="477"/>
      <c r="SJO179" s="477"/>
      <c r="SJP179" s="477"/>
      <c r="SJQ179" s="477"/>
      <c r="SJR179" s="477"/>
      <c r="SJS179" s="477"/>
      <c r="SJT179" s="477"/>
      <c r="SJU179" s="477"/>
      <c r="SJV179" s="477"/>
      <c r="SJW179" s="477"/>
      <c r="SJX179" s="477"/>
      <c r="SJY179" s="477"/>
      <c r="SJZ179" s="477"/>
      <c r="SKA179" s="477"/>
      <c r="SKB179" s="477"/>
      <c r="SKC179" s="477"/>
      <c r="SKD179" s="477"/>
      <c r="SKE179" s="477"/>
      <c r="SKF179" s="477"/>
      <c r="SKG179" s="477"/>
      <c r="SKH179" s="477"/>
      <c r="SKI179" s="477"/>
      <c r="SKJ179" s="477"/>
      <c r="SKK179" s="477"/>
      <c r="SKL179" s="477"/>
      <c r="SKM179" s="477"/>
      <c r="SKN179" s="477"/>
      <c r="SKO179" s="477"/>
      <c r="SKP179" s="477"/>
      <c r="SKQ179" s="477"/>
      <c r="SKR179" s="477"/>
      <c r="SKS179" s="477"/>
      <c r="SKT179" s="477"/>
      <c r="SKU179" s="477"/>
      <c r="SKV179" s="477"/>
      <c r="SKW179" s="477"/>
      <c r="SKX179" s="477"/>
      <c r="SKY179" s="477"/>
      <c r="SKZ179" s="477"/>
      <c r="SLA179" s="477"/>
      <c r="SLB179" s="477"/>
      <c r="SLC179" s="477"/>
      <c r="SLD179" s="477"/>
      <c r="SLE179" s="477"/>
      <c r="SLF179" s="477"/>
      <c r="SLG179" s="477"/>
      <c r="SLH179" s="477"/>
      <c r="SLI179" s="477"/>
      <c r="SLJ179" s="477"/>
      <c r="SLK179" s="477"/>
      <c r="SLL179" s="477"/>
      <c r="SLM179" s="477"/>
      <c r="SLN179" s="477"/>
      <c r="SLO179" s="477"/>
      <c r="SLP179" s="477"/>
      <c r="SLQ179" s="477"/>
      <c r="SLR179" s="477"/>
      <c r="SLS179" s="477"/>
      <c r="SLT179" s="477"/>
      <c r="SLU179" s="477"/>
      <c r="SLV179" s="477"/>
      <c r="SLW179" s="477"/>
      <c r="SLX179" s="477"/>
      <c r="SLY179" s="477"/>
      <c r="SLZ179" s="477"/>
      <c r="SMA179" s="477"/>
      <c r="SMB179" s="477"/>
      <c r="SMC179" s="477"/>
      <c r="SMD179" s="477"/>
      <c r="SME179" s="477"/>
      <c r="SMF179" s="477"/>
      <c r="SMG179" s="477"/>
      <c r="SMH179" s="477"/>
      <c r="SMI179" s="477"/>
      <c r="SMJ179" s="477"/>
      <c r="SMK179" s="477"/>
      <c r="SML179" s="477"/>
      <c r="SMM179" s="477"/>
      <c r="SMN179" s="477"/>
      <c r="SMO179" s="477"/>
      <c r="SMP179" s="477"/>
      <c r="SMQ179" s="477"/>
      <c r="SMR179" s="477"/>
      <c r="SMS179" s="477"/>
      <c r="SMT179" s="477"/>
      <c r="SMU179" s="477"/>
      <c r="SMV179" s="477"/>
      <c r="SMW179" s="477"/>
      <c r="SMX179" s="477"/>
      <c r="SMY179" s="477"/>
      <c r="SMZ179" s="477"/>
      <c r="SNA179" s="477"/>
      <c r="SNB179" s="477"/>
      <c r="SNC179" s="477"/>
      <c r="SND179" s="477"/>
      <c r="SNE179" s="477"/>
      <c r="SNF179" s="477"/>
      <c r="SNG179" s="477"/>
      <c r="SNH179" s="477"/>
      <c r="SNI179" s="477"/>
      <c r="SNJ179" s="477"/>
      <c r="SNK179" s="477"/>
      <c r="SNL179" s="477"/>
      <c r="SNM179" s="477"/>
      <c r="SNN179" s="477"/>
      <c r="SNO179" s="477"/>
      <c r="SNP179" s="477"/>
      <c r="SNQ179" s="477"/>
      <c r="SNR179" s="477"/>
      <c r="SNS179" s="477"/>
      <c r="SNT179" s="477"/>
      <c r="SNU179" s="477"/>
      <c r="SNV179" s="477"/>
      <c r="SNW179" s="477"/>
      <c r="SNX179" s="477"/>
      <c r="SNY179" s="477"/>
      <c r="SNZ179" s="477"/>
      <c r="SOA179" s="477"/>
      <c r="SOB179" s="477"/>
      <c r="SOC179" s="477"/>
      <c r="SOD179" s="477"/>
      <c r="SOE179" s="477"/>
      <c r="SOF179" s="477"/>
      <c r="SOG179" s="477"/>
      <c r="SOH179" s="477"/>
      <c r="SOI179" s="477"/>
      <c r="SOJ179" s="477"/>
      <c r="SOK179" s="477"/>
      <c r="SOL179" s="477"/>
      <c r="SOM179" s="477"/>
      <c r="SON179" s="477"/>
      <c r="SOO179" s="477"/>
      <c r="SOP179" s="477"/>
      <c r="SOQ179" s="477"/>
      <c r="SOR179" s="477"/>
      <c r="SOS179" s="477"/>
      <c r="SOT179" s="477"/>
      <c r="SOU179" s="477"/>
      <c r="SOV179" s="477"/>
      <c r="SOW179" s="477"/>
      <c r="SOX179" s="477"/>
      <c r="SOY179" s="477"/>
      <c r="SOZ179" s="477"/>
      <c r="SPA179" s="477"/>
      <c r="SPB179" s="477"/>
      <c r="SPC179" s="477"/>
      <c r="SPD179" s="477"/>
      <c r="SPE179" s="477"/>
      <c r="SPF179" s="477"/>
      <c r="SPG179" s="477"/>
      <c r="SPH179" s="477"/>
      <c r="SPI179" s="477"/>
      <c r="SPJ179" s="477"/>
      <c r="SPK179" s="477"/>
      <c r="SPL179" s="477"/>
      <c r="SPM179" s="477"/>
      <c r="SPN179" s="477"/>
      <c r="SPO179" s="477"/>
      <c r="SPP179" s="477"/>
      <c r="SPQ179" s="477"/>
      <c r="SPR179" s="477"/>
      <c r="SPS179" s="477"/>
      <c r="SPT179" s="477"/>
      <c r="SPU179" s="477"/>
      <c r="SPV179" s="477"/>
      <c r="SPW179" s="477"/>
      <c r="SPX179" s="477"/>
      <c r="SPY179" s="477"/>
      <c r="SPZ179" s="477"/>
      <c r="SQA179" s="477"/>
      <c r="SQB179" s="477"/>
      <c r="SQC179" s="477"/>
      <c r="SQD179" s="477"/>
      <c r="SQE179" s="477"/>
      <c r="SQF179" s="477"/>
      <c r="SQG179" s="477"/>
      <c r="SQH179" s="477"/>
      <c r="SQI179" s="477"/>
      <c r="SQJ179" s="477"/>
      <c r="SQK179" s="477"/>
      <c r="SQL179" s="477"/>
      <c r="SQM179" s="477"/>
      <c r="SQN179" s="477"/>
      <c r="SQO179" s="477"/>
      <c r="SQP179" s="477"/>
      <c r="SQQ179" s="477"/>
      <c r="SQR179" s="477"/>
      <c r="SQS179" s="477"/>
      <c r="SQT179" s="477"/>
      <c r="SQU179" s="477"/>
      <c r="SQV179" s="477"/>
      <c r="SQW179" s="477"/>
      <c r="SQX179" s="477"/>
      <c r="SQY179" s="477"/>
      <c r="SQZ179" s="477"/>
      <c r="SRA179" s="477"/>
      <c r="SRB179" s="477"/>
      <c r="SRC179" s="477"/>
      <c r="SRD179" s="477"/>
      <c r="SRE179" s="477"/>
      <c r="SRF179" s="477"/>
      <c r="SRG179" s="477"/>
      <c r="SRH179" s="477"/>
      <c r="SRI179" s="477"/>
      <c r="SRJ179" s="477"/>
      <c r="SRK179" s="477"/>
      <c r="SRL179" s="477"/>
      <c r="SRM179" s="477"/>
      <c r="SRN179" s="477"/>
      <c r="SRO179" s="477"/>
      <c r="SRP179" s="477"/>
      <c r="SRQ179" s="477"/>
      <c r="SRR179" s="477"/>
      <c r="SRS179" s="477"/>
      <c r="SRT179" s="477"/>
      <c r="SRU179" s="477"/>
      <c r="SRV179" s="477"/>
      <c r="SRW179" s="477"/>
      <c r="SRX179" s="477"/>
      <c r="SRY179" s="477"/>
      <c r="SRZ179" s="477"/>
      <c r="SSA179" s="477"/>
      <c r="SSB179" s="477"/>
      <c r="SSC179" s="477"/>
      <c r="SSD179" s="477"/>
      <c r="SSE179" s="477"/>
      <c r="SSF179" s="477"/>
      <c r="SSG179" s="477"/>
      <c r="SSH179" s="477"/>
      <c r="SSI179" s="477"/>
      <c r="SSJ179" s="477"/>
      <c r="SSK179" s="477"/>
      <c r="SSL179" s="477"/>
      <c r="SSM179" s="477"/>
      <c r="SSN179" s="477"/>
      <c r="SSO179" s="477"/>
      <c r="SSP179" s="477"/>
      <c r="SSQ179" s="477"/>
      <c r="SSR179" s="477"/>
      <c r="SSS179" s="477"/>
      <c r="SST179" s="477"/>
      <c r="SSU179" s="477"/>
      <c r="SSV179" s="477"/>
      <c r="SSW179" s="477"/>
      <c r="SSX179" s="477"/>
      <c r="SSY179" s="477"/>
      <c r="SSZ179" s="477"/>
      <c r="STA179" s="477"/>
      <c r="STB179" s="477"/>
      <c r="STC179" s="477"/>
      <c r="STD179" s="477"/>
      <c r="STE179" s="477"/>
      <c r="STF179" s="477"/>
      <c r="STG179" s="477"/>
      <c r="STH179" s="477"/>
      <c r="STI179" s="477"/>
      <c r="STJ179" s="477"/>
      <c r="STK179" s="477"/>
      <c r="STL179" s="477"/>
      <c r="STM179" s="477"/>
      <c r="STN179" s="477"/>
      <c r="STO179" s="477"/>
      <c r="STP179" s="477"/>
      <c r="STQ179" s="477"/>
      <c r="STR179" s="477"/>
      <c r="STS179" s="477"/>
      <c r="STT179" s="477"/>
      <c r="STU179" s="477"/>
      <c r="STV179" s="477"/>
      <c r="STW179" s="477"/>
      <c r="STX179" s="477"/>
      <c r="STY179" s="477"/>
      <c r="STZ179" s="477"/>
      <c r="SUA179" s="477"/>
      <c r="SUB179" s="477"/>
      <c r="SUC179" s="477"/>
      <c r="SUD179" s="477"/>
      <c r="SUE179" s="477"/>
      <c r="SUF179" s="477"/>
      <c r="SUG179" s="477"/>
      <c r="SUH179" s="477"/>
      <c r="SUI179" s="477"/>
      <c r="SUJ179" s="477"/>
      <c r="SUK179" s="477"/>
      <c r="SUL179" s="477"/>
      <c r="SUM179" s="477"/>
      <c r="SUN179" s="477"/>
      <c r="SUO179" s="477"/>
      <c r="SUP179" s="477"/>
      <c r="SUQ179" s="477"/>
      <c r="SUR179" s="477"/>
      <c r="SUS179" s="477"/>
      <c r="SUT179" s="477"/>
      <c r="SUU179" s="477"/>
      <c r="SUV179" s="477"/>
      <c r="SUW179" s="477"/>
      <c r="SUX179" s="477"/>
      <c r="SUY179" s="477"/>
      <c r="SUZ179" s="477"/>
      <c r="SVA179" s="477"/>
      <c r="SVB179" s="477"/>
      <c r="SVC179" s="477"/>
      <c r="SVD179" s="477"/>
      <c r="SVE179" s="477"/>
      <c r="SVF179" s="477"/>
      <c r="SVG179" s="477"/>
      <c r="SVH179" s="477"/>
      <c r="SVI179" s="477"/>
      <c r="SVJ179" s="477"/>
      <c r="SVK179" s="477"/>
      <c r="SVL179" s="477"/>
      <c r="SVM179" s="477"/>
      <c r="SVN179" s="477"/>
      <c r="SVO179" s="477"/>
      <c r="SVP179" s="477"/>
      <c r="SVQ179" s="477"/>
      <c r="SVR179" s="477"/>
      <c r="SVS179" s="477"/>
      <c r="SVT179" s="477"/>
      <c r="SVU179" s="477"/>
      <c r="SVV179" s="477"/>
      <c r="SVW179" s="477"/>
      <c r="SVX179" s="477"/>
      <c r="SVY179" s="477"/>
      <c r="SVZ179" s="477"/>
      <c r="SWA179" s="477"/>
      <c r="SWB179" s="477"/>
      <c r="SWC179" s="477"/>
      <c r="SWD179" s="477"/>
      <c r="SWE179" s="477"/>
      <c r="SWF179" s="477"/>
      <c r="SWG179" s="477"/>
      <c r="SWH179" s="477"/>
      <c r="SWI179" s="477"/>
      <c r="SWJ179" s="477"/>
      <c r="SWK179" s="477"/>
      <c r="SWL179" s="477"/>
      <c r="SWM179" s="477"/>
      <c r="SWN179" s="477"/>
      <c r="SWO179" s="477"/>
      <c r="SWP179" s="477"/>
      <c r="SWQ179" s="477"/>
      <c r="SWR179" s="477"/>
      <c r="SWS179" s="477"/>
      <c r="SWT179" s="477"/>
      <c r="SWU179" s="477"/>
      <c r="SWV179" s="477"/>
      <c r="SWW179" s="477"/>
      <c r="SWX179" s="477"/>
      <c r="SWY179" s="477"/>
      <c r="SWZ179" s="477"/>
      <c r="SXA179" s="477"/>
      <c r="SXB179" s="477"/>
      <c r="SXC179" s="477"/>
      <c r="SXD179" s="477"/>
      <c r="SXE179" s="477"/>
      <c r="SXF179" s="477"/>
      <c r="SXG179" s="477"/>
      <c r="SXH179" s="477"/>
      <c r="SXI179" s="477"/>
      <c r="SXJ179" s="477"/>
      <c r="SXK179" s="477"/>
      <c r="SXL179" s="477"/>
      <c r="SXM179" s="477"/>
      <c r="SXN179" s="477"/>
      <c r="SXO179" s="477"/>
      <c r="SXP179" s="477"/>
      <c r="SXQ179" s="477"/>
      <c r="SXR179" s="477"/>
      <c r="SXS179" s="477"/>
      <c r="SXT179" s="477"/>
      <c r="SXU179" s="477"/>
      <c r="SXV179" s="477"/>
      <c r="SXW179" s="477"/>
      <c r="SXX179" s="477"/>
      <c r="SXY179" s="477"/>
      <c r="SXZ179" s="477"/>
      <c r="SYA179" s="477"/>
      <c r="SYB179" s="477"/>
      <c r="SYC179" s="477"/>
      <c r="SYD179" s="477"/>
      <c r="SYE179" s="477"/>
      <c r="SYF179" s="477"/>
      <c r="SYG179" s="477"/>
      <c r="SYH179" s="477"/>
      <c r="SYI179" s="477"/>
      <c r="SYJ179" s="477"/>
      <c r="SYK179" s="477"/>
      <c r="SYL179" s="477"/>
      <c r="SYM179" s="477"/>
      <c r="SYN179" s="477"/>
      <c r="SYO179" s="477"/>
      <c r="SYP179" s="477"/>
      <c r="SYQ179" s="477"/>
      <c r="SYR179" s="477"/>
      <c r="SYS179" s="477"/>
      <c r="SYT179" s="477"/>
      <c r="SYU179" s="477"/>
      <c r="SYV179" s="477"/>
      <c r="SYW179" s="477"/>
      <c r="SYX179" s="477"/>
      <c r="SYY179" s="477"/>
      <c r="SYZ179" s="477"/>
      <c r="SZA179" s="477"/>
      <c r="SZB179" s="477"/>
      <c r="SZC179" s="477"/>
      <c r="SZD179" s="477"/>
      <c r="SZE179" s="477"/>
      <c r="SZF179" s="477"/>
      <c r="SZG179" s="477"/>
      <c r="SZH179" s="477"/>
      <c r="SZI179" s="477"/>
      <c r="SZJ179" s="477"/>
      <c r="SZK179" s="477"/>
      <c r="SZL179" s="477"/>
      <c r="SZM179" s="477"/>
      <c r="SZN179" s="477"/>
      <c r="SZO179" s="477"/>
      <c r="SZP179" s="477"/>
      <c r="SZQ179" s="477"/>
      <c r="SZR179" s="477"/>
      <c r="SZS179" s="477"/>
      <c r="SZT179" s="477"/>
      <c r="SZU179" s="477"/>
      <c r="SZV179" s="477"/>
      <c r="SZW179" s="477"/>
      <c r="SZX179" s="477"/>
      <c r="SZY179" s="477"/>
      <c r="SZZ179" s="477"/>
      <c r="TAA179" s="477"/>
      <c r="TAB179" s="477"/>
      <c r="TAC179" s="477"/>
      <c r="TAD179" s="477"/>
      <c r="TAE179" s="477"/>
      <c r="TAF179" s="477"/>
      <c r="TAG179" s="477"/>
      <c r="TAH179" s="477"/>
      <c r="TAI179" s="477"/>
      <c r="TAJ179" s="477"/>
      <c r="TAK179" s="477"/>
      <c r="TAL179" s="477"/>
      <c r="TAM179" s="477"/>
      <c r="TAN179" s="477"/>
      <c r="TAO179" s="477"/>
      <c r="TAP179" s="477"/>
      <c r="TAQ179" s="477"/>
      <c r="TAR179" s="477"/>
      <c r="TAS179" s="477"/>
      <c r="TAT179" s="477"/>
      <c r="TAU179" s="477"/>
      <c r="TAV179" s="477"/>
      <c r="TAW179" s="477"/>
      <c r="TAX179" s="477"/>
      <c r="TAY179" s="477"/>
      <c r="TAZ179" s="477"/>
      <c r="TBA179" s="477"/>
      <c r="TBB179" s="477"/>
      <c r="TBC179" s="477"/>
      <c r="TBD179" s="477"/>
      <c r="TBE179" s="477"/>
      <c r="TBF179" s="477"/>
      <c r="TBG179" s="477"/>
      <c r="TBH179" s="477"/>
      <c r="TBI179" s="477"/>
      <c r="TBJ179" s="477"/>
      <c r="TBK179" s="477"/>
      <c r="TBL179" s="477"/>
      <c r="TBM179" s="477"/>
      <c r="TBN179" s="477"/>
      <c r="TBO179" s="477"/>
      <c r="TBP179" s="477"/>
      <c r="TBQ179" s="477"/>
      <c r="TBR179" s="477"/>
      <c r="TBS179" s="477"/>
      <c r="TBT179" s="477"/>
      <c r="TBU179" s="477"/>
      <c r="TBV179" s="477"/>
      <c r="TBW179" s="477"/>
      <c r="TBX179" s="477"/>
      <c r="TBY179" s="477"/>
      <c r="TBZ179" s="477"/>
      <c r="TCA179" s="477"/>
      <c r="TCB179" s="477"/>
      <c r="TCC179" s="477"/>
      <c r="TCD179" s="477"/>
      <c r="TCE179" s="477"/>
      <c r="TCF179" s="477"/>
      <c r="TCG179" s="477"/>
      <c r="TCH179" s="477"/>
      <c r="TCI179" s="477"/>
      <c r="TCJ179" s="477"/>
      <c r="TCK179" s="477"/>
      <c r="TCL179" s="477"/>
      <c r="TCM179" s="477"/>
      <c r="TCN179" s="477"/>
      <c r="TCO179" s="477"/>
      <c r="TCP179" s="477"/>
      <c r="TCQ179" s="477"/>
      <c r="TCR179" s="477"/>
      <c r="TCS179" s="477"/>
      <c r="TCT179" s="477"/>
      <c r="TCU179" s="477"/>
      <c r="TCV179" s="477"/>
      <c r="TCW179" s="477"/>
      <c r="TCX179" s="477"/>
      <c r="TCY179" s="477"/>
      <c r="TCZ179" s="477"/>
      <c r="TDA179" s="477"/>
      <c r="TDB179" s="477"/>
      <c r="TDC179" s="477"/>
      <c r="TDD179" s="477"/>
      <c r="TDE179" s="477"/>
      <c r="TDF179" s="477"/>
      <c r="TDG179" s="477"/>
      <c r="TDH179" s="477"/>
      <c r="TDI179" s="477"/>
      <c r="TDJ179" s="477"/>
      <c r="TDK179" s="477"/>
      <c r="TDL179" s="477"/>
      <c r="TDM179" s="477"/>
      <c r="TDN179" s="477"/>
      <c r="TDO179" s="477"/>
      <c r="TDP179" s="477"/>
      <c r="TDQ179" s="477"/>
      <c r="TDR179" s="477"/>
      <c r="TDS179" s="477"/>
      <c r="TDT179" s="477"/>
      <c r="TDU179" s="477"/>
      <c r="TDV179" s="477"/>
      <c r="TDW179" s="477"/>
      <c r="TDX179" s="477"/>
      <c r="TDY179" s="477"/>
      <c r="TDZ179" s="477"/>
      <c r="TEA179" s="477"/>
      <c r="TEB179" s="477"/>
      <c r="TEC179" s="477"/>
      <c r="TED179" s="477"/>
      <c r="TEE179" s="477"/>
      <c r="TEF179" s="477"/>
      <c r="TEG179" s="477"/>
      <c r="TEH179" s="477"/>
      <c r="TEI179" s="477"/>
      <c r="TEJ179" s="477"/>
      <c r="TEK179" s="477"/>
      <c r="TEL179" s="477"/>
      <c r="TEM179" s="477"/>
      <c r="TEN179" s="477"/>
      <c r="TEO179" s="477"/>
      <c r="TEP179" s="477"/>
      <c r="TEQ179" s="477"/>
      <c r="TER179" s="477"/>
      <c r="TES179" s="477"/>
      <c r="TET179" s="477"/>
      <c r="TEU179" s="477"/>
      <c r="TEV179" s="477"/>
      <c r="TEW179" s="477"/>
      <c r="TEX179" s="477"/>
      <c r="TEY179" s="477"/>
      <c r="TEZ179" s="477"/>
      <c r="TFA179" s="477"/>
      <c r="TFB179" s="477"/>
      <c r="TFC179" s="477"/>
      <c r="TFD179" s="477"/>
      <c r="TFE179" s="477"/>
      <c r="TFF179" s="477"/>
      <c r="TFG179" s="477"/>
      <c r="TFH179" s="477"/>
      <c r="TFI179" s="477"/>
      <c r="TFJ179" s="477"/>
      <c r="TFK179" s="477"/>
      <c r="TFL179" s="477"/>
      <c r="TFM179" s="477"/>
      <c r="TFN179" s="477"/>
      <c r="TFO179" s="477"/>
      <c r="TFP179" s="477"/>
      <c r="TFQ179" s="477"/>
      <c r="TFR179" s="477"/>
      <c r="TFS179" s="477"/>
      <c r="TFT179" s="477"/>
      <c r="TFU179" s="477"/>
      <c r="TFV179" s="477"/>
      <c r="TFW179" s="477"/>
      <c r="TFX179" s="477"/>
      <c r="TFY179" s="477"/>
      <c r="TFZ179" s="477"/>
      <c r="TGA179" s="477"/>
      <c r="TGB179" s="477"/>
      <c r="TGC179" s="477"/>
      <c r="TGD179" s="477"/>
      <c r="TGE179" s="477"/>
      <c r="TGF179" s="477"/>
      <c r="TGG179" s="477"/>
      <c r="TGH179" s="477"/>
      <c r="TGI179" s="477"/>
      <c r="TGJ179" s="477"/>
      <c r="TGK179" s="477"/>
      <c r="TGL179" s="477"/>
      <c r="TGM179" s="477"/>
      <c r="TGN179" s="477"/>
      <c r="TGO179" s="477"/>
      <c r="TGP179" s="477"/>
      <c r="TGQ179" s="477"/>
      <c r="TGR179" s="477"/>
      <c r="TGS179" s="477"/>
      <c r="TGT179" s="477"/>
      <c r="TGU179" s="477"/>
      <c r="TGV179" s="477"/>
      <c r="TGW179" s="477"/>
      <c r="TGX179" s="477"/>
      <c r="TGY179" s="477"/>
      <c r="TGZ179" s="477"/>
      <c r="THA179" s="477"/>
      <c r="THB179" s="477"/>
      <c r="THC179" s="477"/>
      <c r="THD179" s="477"/>
      <c r="THE179" s="477"/>
      <c r="THF179" s="477"/>
      <c r="THG179" s="477"/>
      <c r="THH179" s="477"/>
      <c r="THI179" s="477"/>
      <c r="THJ179" s="477"/>
      <c r="THK179" s="477"/>
      <c r="THL179" s="477"/>
      <c r="THM179" s="477"/>
      <c r="THN179" s="477"/>
      <c r="THO179" s="477"/>
      <c r="THP179" s="477"/>
      <c r="THQ179" s="477"/>
      <c r="THR179" s="477"/>
      <c r="THS179" s="477"/>
      <c r="THT179" s="477"/>
      <c r="THU179" s="477"/>
      <c r="THV179" s="477"/>
      <c r="THW179" s="477"/>
      <c r="THX179" s="477"/>
      <c r="THY179" s="477"/>
      <c r="THZ179" s="477"/>
      <c r="TIA179" s="477"/>
      <c r="TIB179" s="477"/>
      <c r="TIC179" s="477"/>
      <c r="TID179" s="477"/>
      <c r="TIE179" s="477"/>
      <c r="TIF179" s="477"/>
      <c r="TIG179" s="477"/>
      <c r="TIH179" s="477"/>
      <c r="TII179" s="477"/>
      <c r="TIJ179" s="477"/>
      <c r="TIK179" s="477"/>
      <c r="TIL179" s="477"/>
      <c r="TIM179" s="477"/>
      <c r="TIN179" s="477"/>
      <c r="TIO179" s="477"/>
      <c r="TIP179" s="477"/>
      <c r="TIQ179" s="477"/>
      <c r="TIR179" s="477"/>
      <c r="TIS179" s="477"/>
      <c r="TIT179" s="477"/>
      <c r="TIU179" s="477"/>
      <c r="TIV179" s="477"/>
      <c r="TIW179" s="477"/>
      <c r="TIX179" s="477"/>
      <c r="TIY179" s="477"/>
      <c r="TIZ179" s="477"/>
      <c r="TJA179" s="477"/>
      <c r="TJB179" s="477"/>
      <c r="TJC179" s="477"/>
      <c r="TJD179" s="477"/>
      <c r="TJE179" s="477"/>
      <c r="TJF179" s="477"/>
      <c r="TJG179" s="477"/>
      <c r="TJH179" s="477"/>
      <c r="TJI179" s="477"/>
      <c r="TJJ179" s="477"/>
      <c r="TJK179" s="477"/>
      <c r="TJL179" s="477"/>
      <c r="TJM179" s="477"/>
      <c r="TJN179" s="477"/>
      <c r="TJO179" s="477"/>
      <c r="TJP179" s="477"/>
      <c r="TJQ179" s="477"/>
      <c r="TJR179" s="477"/>
      <c r="TJS179" s="477"/>
      <c r="TJT179" s="477"/>
      <c r="TJU179" s="477"/>
      <c r="TJV179" s="477"/>
      <c r="TJW179" s="477"/>
      <c r="TJX179" s="477"/>
      <c r="TJY179" s="477"/>
      <c r="TJZ179" s="477"/>
      <c r="TKA179" s="477"/>
      <c r="TKB179" s="477"/>
      <c r="TKC179" s="477"/>
      <c r="TKD179" s="477"/>
      <c r="TKE179" s="477"/>
      <c r="TKF179" s="477"/>
      <c r="TKG179" s="477"/>
      <c r="TKH179" s="477"/>
      <c r="TKI179" s="477"/>
      <c r="TKJ179" s="477"/>
      <c r="TKK179" s="477"/>
      <c r="TKL179" s="477"/>
      <c r="TKM179" s="477"/>
      <c r="TKN179" s="477"/>
      <c r="TKO179" s="477"/>
      <c r="TKP179" s="477"/>
      <c r="TKQ179" s="477"/>
      <c r="TKR179" s="477"/>
      <c r="TKS179" s="477"/>
      <c r="TKT179" s="477"/>
      <c r="TKU179" s="477"/>
      <c r="TKV179" s="477"/>
      <c r="TKW179" s="477"/>
      <c r="TKX179" s="477"/>
      <c r="TKY179" s="477"/>
      <c r="TKZ179" s="477"/>
      <c r="TLA179" s="477"/>
      <c r="TLB179" s="477"/>
      <c r="TLC179" s="477"/>
      <c r="TLD179" s="477"/>
      <c r="TLE179" s="477"/>
      <c r="TLF179" s="477"/>
      <c r="TLG179" s="477"/>
      <c r="TLH179" s="477"/>
      <c r="TLI179" s="477"/>
      <c r="TLJ179" s="477"/>
      <c r="TLK179" s="477"/>
      <c r="TLL179" s="477"/>
      <c r="TLM179" s="477"/>
      <c r="TLN179" s="477"/>
      <c r="TLO179" s="477"/>
      <c r="TLP179" s="477"/>
      <c r="TLQ179" s="477"/>
      <c r="TLR179" s="477"/>
      <c r="TLS179" s="477"/>
      <c r="TLT179" s="477"/>
      <c r="TLU179" s="477"/>
      <c r="TLV179" s="477"/>
      <c r="TLW179" s="477"/>
      <c r="TLX179" s="477"/>
      <c r="TLY179" s="477"/>
      <c r="TLZ179" s="477"/>
      <c r="TMA179" s="477"/>
      <c r="TMB179" s="477"/>
      <c r="TMC179" s="477"/>
      <c r="TMD179" s="477"/>
      <c r="TME179" s="477"/>
      <c r="TMF179" s="477"/>
      <c r="TMG179" s="477"/>
      <c r="TMH179" s="477"/>
      <c r="TMI179" s="477"/>
      <c r="TMJ179" s="477"/>
      <c r="TMK179" s="477"/>
      <c r="TML179" s="477"/>
      <c r="TMM179" s="477"/>
      <c r="TMN179" s="477"/>
      <c r="TMO179" s="477"/>
      <c r="TMP179" s="477"/>
      <c r="TMQ179" s="477"/>
      <c r="TMR179" s="477"/>
      <c r="TMS179" s="477"/>
      <c r="TMT179" s="477"/>
      <c r="TMU179" s="477"/>
      <c r="TMV179" s="477"/>
      <c r="TMW179" s="477"/>
      <c r="TMX179" s="477"/>
      <c r="TMY179" s="477"/>
      <c r="TMZ179" s="477"/>
      <c r="TNA179" s="477"/>
      <c r="TNB179" s="477"/>
      <c r="TNC179" s="477"/>
      <c r="TND179" s="477"/>
      <c r="TNE179" s="477"/>
      <c r="TNF179" s="477"/>
      <c r="TNG179" s="477"/>
      <c r="TNH179" s="477"/>
      <c r="TNI179" s="477"/>
      <c r="TNJ179" s="477"/>
      <c r="TNK179" s="477"/>
      <c r="TNL179" s="477"/>
      <c r="TNM179" s="477"/>
      <c r="TNN179" s="477"/>
      <c r="TNO179" s="477"/>
      <c r="TNP179" s="477"/>
      <c r="TNQ179" s="477"/>
      <c r="TNR179" s="477"/>
      <c r="TNS179" s="477"/>
      <c r="TNT179" s="477"/>
      <c r="TNU179" s="477"/>
      <c r="TNV179" s="477"/>
      <c r="TNW179" s="477"/>
      <c r="TNX179" s="477"/>
      <c r="TNY179" s="477"/>
      <c r="TNZ179" s="477"/>
      <c r="TOA179" s="477"/>
      <c r="TOB179" s="477"/>
      <c r="TOC179" s="477"/>
      <c r="TOD179" s="477"/>
      <c r="TOE179" s="477"/>
      <c r="TOF179" s="477"/>
      <c r="TOG179" s="477"/>
      <c r="TOH179" s="477"/>
      <c r="TOI179" s="477"/>
      <c r="TOJ179" s="477"/>
      <c r="TOK179" s="477"/>
      <c r="TOL179" s="477"/>
      <c r="TOM179" s="477"/>
      <c r="TON179" s="477"/>
      <c r="TOO179" s="477"/>
      <c r="TOP179" s="477"/>
      <c r="TOQ179" s="477"/>
      <c r="TOR179" s="477"/>
      <c r="TOS179" s="477"/>
      <c r="TOT179" s="477"/>
      <c r="TOU179" s="477"/>
      <c r="TOV179" s="477"/>
      <c r="TOW179" s="477"/>
      <c r="TOX179" s="477"/>
      <c r="TOY179" s="477"/>
      <c r="TOZ179" s="477"/>
      <c r="TPA179" s="477"/>
      <c r="TPB179" s="477"/>
      <c r="TPC179" s="477"/>
      <c r="TPD179" s="477"/>
      <c r="TPE179" s="477"/>
      <c r="TPF179" s="477"/>
      <c r="TPG179" s="477"/>
      <c r="TPH179" s="477"/>
      <c r="TPI179" s="477"/>
      <c r="TPJ179" s="477"/>
      <c r="TPK179" s="477"/>
      <c r="TPL179" s="477"/>
      <c r="TPM179" s="477"/>
      <c r="TPN179" s="477"/>
      <c r="TPO179" s="477"/>
      <c r="TPP179" s="477"/>
      <c r="TPQ179" s="477"/>
      <c r="TPR179" s="477"/>
      <c r="TPS179" s="477"/>
      <c r="TPT179" s="477"/>
      <c r="TPU179" s="477"/>
      <c r="TPV179" s="477"/>
      <c r="TPW179" s="477"/>
      <c r="TPX179" s="477"/>
      <c r="TPY179" s="477"/>
      <c r="TPZ179" s="477"/>
      <c r="TQA179" s="477"/>
      <c r="TQB179" s="477"/>
      <c r="TQC179" s="477"/>
      <c r="TQD179" s="477"/>
      <c r="TQE179" s="477"/>
      <c r="TQF179" s="477"/>
      <c r="TQG179" s="477"/>
      <c r="TQH179" s="477"/>
      <c r="TQI179" s="477"/>
      <c r="TQJ179" s="477"/>
      <c r="TQK179" s="477"/>
      <c r="TQL179" s="477"/>
      <c r="TQM179" s="477"/>
      <c r="TQN179" s="477"/>
      <c r="TQO179" s="477"/>
      <c r="TQP179" s="477"/>
      <c r="TQQ179" s="477"/>
      <c r="TQR179" s="477"/>
      <c r="TQS179" s="477"/>
      <c r="TQT179" s="477"/>
      <c r="TQU179" s="477"/>
      <c r="TQV179" s="477"/>
      <c r="TQW179" s="477"/>
      <c r="TQX179" s="477"/>
      <c r="TQY179" s="477"/>
      <c r="TQZ179" s="477"/>
      <c r="TRA179" s="477"/>
      <c r="TRB179" s="477"/>
      <c r="TRC179" s="477"/>
      <c r="TRD179" s="477"/>
      <c r="TRE179" s="477"/>
      <c r="TRF179" s="477"/>
      <c r="TRG179" s="477"/>
      <c r="TRH179" s="477"/>
      <c r="TRI179" s="477"/>
      <c r="TRJ179" s="477"/>
      <c r="TRK179" s="477"/>
      <c r="TRL179" s="477"/>
      <c r="TRM179" s="477"/>
      <c r="TRN179" s="477"/>
      <c r="TRO179" s="477"/>
      <c r="TRP179" s="477"/>
      <c r="TRQ179" s="477"/>
      <c r="TRR179" s="477"/>
      <c r="TRS179" s="477"/>
      <c r="TRT179" s="477"/>
      <c r="TRU179" s="477"/>
      <c r="TRV179" s="477"/>
      <c r="TRW179" s="477"/>
      <c r="TRX179" s="477"/>
      <c r="TRY179" s="477"/>
      <c r="TRZ179" s="477"/>
      <c r="TSA179" s="477"/>
      <c r="TSB179" s="477"/>
      <c r="TSC179" s="477"/>
      <c r="TSD179" s="477"/>
      <c r="TSE179" s="477"/>
      <c r="TSF179" s="477"/>
      <c r="TSG179" s="477"/>
      <c r="TSH179" s="477"/>
      <c r="TSI179" s="477"/>
      <c r="TSJ179" s="477"/>
      <c r="TSK179" s="477"/>
      <c r="TSL179" s="477"/>
      <c r="TSM179" s="477"/>
      <c r="TSN179" s="477"/>
      <c r="TSO179" s="477"/>
      <c r="TSP179" s="477"/>
      <c r="TSQ179" s="477"/>
      <c r="TSR179" s="477"/>
      <c r="TSS179" s="477"/>
      <c r="TST179" s="477"/>
      <c r="TSU179" s="477"/>
      <c r="TSV179" s="477"/>
      <c r="TSW179" s="477"/>
      <c r="TSX179" s="477"/>
      <c r="TSY179" s="477"/>
      <c r="TSZ179" s="477"/>
      <c r="TTA179" s="477"/>
      <c r="TTB179" s="477"/>
      <c r="TTC179" s="477"/>
      <c r="TTD179" s="477"/>
      <c r="TTE179" s="477"/>
      <c r="TTF179" s="477"/>
      <c r="TTG179" s="477"/>
      <c r="TTH179" s="477"/>
      <c r="TTI179" s="477"/>
      <c r="TTJ179" s="477"/>
      <c r="TTK179" s="477"/>
      <c r="TTL179" s="477"/>
      <c r="TTM179" s="477"/>
      <c r="TTN179" s="477"/>
      <c r="TTO179" s="477"/>
      <c r="TTP179" s="477"/>
      <c r="TTQ179" s="477"/>
      <c r="TTR179" s="477"/>
      <c r="TTS179" s="477"/>
      <c r="TTT179" s="477"/>
      <c r="TTU179" s="477"/>
      <c r="TTV179" s="477"/>
      <c r="TTW179" s="477"/>
      <c r="TTX179" s="477"/>
      <c r="TTY179" s="477"/>
      <c r="TTZ179" s="477"/>
      <c r="TUA179" s="477"/>
      <c r="TUB179" s="477"/>
      <c r="TUC179" s="477"/>
      <c r="TUD179" s="477"/>
      <c r="TUE179" s="477"/>
      <c r="TUF179" s="477"/>
      <c r="TUG179" s="477"/>
      <c r="TUH179" s="477"/>
      <c r="TUI179" s="477"/>
      <c r="TUJ179" s="477"/>
      <c r="TUK179" s="477"/>
      <c r="TUL179" s="477"/>
      <c r="TUM179" s="477"/>
      <c r="TUN179" s="477"/>
      <c r="TUO179" s="477"/>
      <c r="TUP179" s="477"/>
      <c r="TUQ179" s="477"/>
      <c r="TUR179" s="477"/>
      <c r="TUS179" s="477"/>
      <c r="TUT179" s="477"/>
      <c r="TUU179" s="477"/>
      <c r="TUV179" s="477"/>
      <c r="TUW179" s="477"/>
      <c r="TUX179" s="477"/>
      <c r="TUY179" s="477"/>
      <c r="TUZ179" s="477"/>
      <c r="TVA179" s="477"/>
      <c r="TVB179" s="477"/>
      <c r="TVC179" s="477"/>
      <c r="TVD179" s="477"/>
      <c r="TVE179" s="477"/>
      <c r="TVF179" s="477"/>
      <c r="TVG179" s="477"/>
      <c r="TVH179" s="477"/>
      <c r="TVI179" s="477"/>
      <c r="TVJ179" s="477"/>
      <c r="TVK179" s="477"/>
      <c r="TVL179" s="477"/>
      <c r="TVM179" s="477"/>
      <c r="TVN179" s="477"/>
      <c r="TVO179" s="477"/>
      <c r="TVP179" s="477"/>
      <c r="TVQ179" s="477"/>
      <c r="TVR179" s="477"/>
      <c r="TVS179" s="477"/>
      <c r="TVT179" s="477"/>
      <c r="TVU179" s="477"/>
      <c r="TVV179" s="477"/>
      <c r="TVW179" s="477"/>
      <c r="TVX179" s="477"/>
      <c r="TVY179" s="477"/>
      <c r="TVZ179" s="477"/>
      <c r="TWA179" s="477"/>
      <c r="TWB179" s="477"/>
      <c r="TWC179" s="477"/>
      <c r="TWD179" s="477"/>
      <c r="TWE179" s="477"/>
      <c r="TWF179" s="477"/>
      <c r="TWG179" s="477"/>
      <c r="TWH179" s="477"/>
      <c r="TWI179" s="477"/>
      <c r="TWJ179" s="477"/>
      <c r="TWK179" s="477"/>
      <c r="TWL179" s="477"/>
      <c r="TWM179" s="477"/>
      <c r="TWN179" s="477"/>
      <c r="TWO179" s="477"/>
      <c r="TWP179" s="477"/>
      <c r="TWQ179" s="477"/>
      <c r="TWR179" s="477"/>
      <c r="TWS179" s="477"/>
      <c r="TWT179" s="477"/>
      <c r="TWU179" s="477"/>
      <c r="TWV179" s="477"/>
      <c r="TWW179" s="477"/>
      <c r="TWX179" s="477"/>
      <c r="TWY179" s="477"/>
      <c r="TWZ179" s="477"/>
      <c r="TXA179" s="477"/>
      <c r="TXB179" s="477"/>
      <c r="TXC179" s="477"/>
      <c r="TXD179" s="477"/>
      <c r="TXE179" s="477"/>
      <c r="TXF179" s="477"/>
      <c r="TXG179" s="477"/>
      <c r="TXH179" s="477"/>
      <c r="TXI179" s="477"/>
      <c r="TXJ179" s="477"/>
      <c r="TXK179" s="477"/>
      <c r="TXL179" s="477"/>
      <c r="TXM179" s="477"/>
      <c r="TXN179" s="477"/>
      <c r="TXO179" s="477"/>
      <c r="TXP179" s="477"/>
      <c r="TXQ179" s="477"/>
      <c r="TXR179" s="477"/>
      <c r="TXS179" s="477"/>
      <c r="TXT179" s="477"/>
      <c r="TXU179" s="477"/>
      <c r="TXV179" s="477"/>
      <c r="TXW179" s="477"/>
      <c r="TXX179" s="477"/>
      <c r="TXY179" s="477"/>
      <c r="TXZ179" s="477"/>
      <c r="TYA179" s="477"/>
      <c r="TYB179" s="477"/>
      <c r="TYC179" s="477"/>
      <c r="TYD179" s="477"/>
      <c r="TYE179" s="477"/>
      <c r="TYF179" s="477"/>
      <c r="TYG179" s="477"/>
      <c r="TYH179" s="477"/>
      <c r="TYI179" s="477"/>
      <c r="TYJ179" s="477"/>
      <c r="TYK179" s="477"/>
      <c r="TYL179" s="477"/>
      <c r="TYM179" s="477"/>
      <c r="TYN179" s="477"/>
      <c r="TYO179" s="477"/>
      <c r="TYP179" s="477"/>
      <c r="TYQ179" s="477"/>
      <c r="TYR179" s="477"/>
      <c r="TYS179" s="477"/>
      <c r="TYT179" s="477"/>
      <c r="TYU179" s="477"/>
      <c r="TYV179" s="477"/>
      <c r="TYW179" s="477"/>
      <c r="TYX179" s="477"/>
      <c r="TYY179" s="477"/>
      <c r="TYZ179" s="477"/>
      <c r="TZA179" s="477"/>
      <c r="TZB179" s="477"/>
      <c r="TZC179" s="477"/>
      <c r="TZD179" s="477"/>
      <c r="TZE179" s="477"/>
      <c r="TZF179" s="477"/>
      <c r="TZG179" s="477"/>
      <c r="TZH179" s="477"/>
      <c r="TZI179" s="477"/>
      <c r="TZJ179" s="477"/>
      <c r="TZK179" s="477"/>
      <c r="TZL179" s="477"/>
      <c r="TZM179" s="477"/>
      <c r="TZN179" s="477"/>
      <c r="TZO179" s="477"/>
      <c r="TZP179" s="477"/>
      <c r="TZQ179" s="477"/>
      <c r="TZR179" s="477"/>
      <c r="TZS179" s="477"/>
      <c r="TZT179" s="477"/>
      <c r="TZU179" s="477"/>
      <c r="TZV179" s="477"/>
      <c r="TZW179" s="477"/>
      <c r="TZX179" s="477"/>
      <c r="TZY179" s="477"/>
      <c r="TZZ179" s="477"/>
      <c r="UAA179" s="477"/>
      <c r="UAB179" s="477"/>
      <c r="UAC179" s="477"/>
      <c r="UAD179" s="477"/>
      <c r="UAE179" s="477"/>
      <c r="UAF179" s="477"/>
      <c r="UAG179" s="477"/>
      <c r="UAH179" s="477"/>
      <c r="UAI179" s="477"/>
      <c r="UAJ179" s="477"/>
      <c r="UAK179" s="477"/>
      <c r="UAL179" s="477"/>
      <c r="UAM179" s="477"/>
      <c r="UAN179" s="477"/>
      <c r="UAO179" s="477"/>
      <c r="UAP179" s="477"/>
      <c r="UAQ179" s="477"/>
      <c r="UAR179" s="477"/>
      <c r="UAS179" s="477"/>
      <c r="UAT179" s="477"/>
      <c r="UAU179" s="477"/>
      <c r="UAV179" s="477"/>
      <c r="UAW179" s="477"/>
      <c r="UAX179" s="477"/>
      <c r="UAY179" s="477"/>
      <c r="UAZ179" s="477"/>
      <c r="UBA179" s="477"/>
      <c r="UBB179" s="477"/>
      <c r="UBC179" s="477"/>
      <c r="UBD179" s="477"/>
      <c r="UBE179" s="477"/>
      <c r="UBF179" s="477"/>
      <c r="UBG179" s="477"/>
      <c r="UBH179" s="477"/>
      <c r="UBI179" s="477"/>
      <c r="UBJ179" s="477"/>
      <c r="UBK179" s="477"/>
      <c r="UBL179" s="477"/>
      <c r="UBM179" s="477"/>
      <c r="UBN179" s="477"/>
      <c r="UBO179" s="477"/>
      <c r="UBP179" s="477"/>
      <c r="UBQ179" s="477"/>
      <c r="UBR179" s="477"/>
      <c r="UBS179" s="477"/>
      <c r="UBT179" s="477"/>
      <c r="UBU179" s="477"/>
      <c r="UBV179" s="477"/>
      <c r="UBW179" s="477"/>
      <c r="UBX179" s="477"/>
      <c r="UBY179" s="477"/>
      <c r="UBZ179" s="477"/>
      <c r="UCA179" s="477"/>
      <c r="UCB179" s="477"/>
      <c r="UCC179" s="477"/>
      <c r="UCD179" s="477"/>
      <c r="UCE179" s="477"/>
      <c r="UCF179" s="477"/>
      <c r="UCG179" s="477"/>
      <c r="UCH179" s="477"/>
      <c r="UCI179" s="477"/>
      <c r="UCJ179" s="477"/>
      <c r="UCK179" s="477"/>
      <c r="UCL179" s="477"/>
      <c r="UCM179" s="477"/>
      <c r="UCN179" s="477"/>
      <c r="UCO179" s="477"/>
      <c r="UCP179" s="477"/>
      <c r="UCQ179" s="477"/>
      <c r="UCR179" s="477"/>
      <c r="UCS179" s="477"/>
      <c r="UCT179" s="477"/>
      <c r="UCU179" s="477"/>
      <c r="UCV179" s="477"/>
      <c r="UCW179" s="477"/>
      <c r="UCX179" s="477"/>
      <c r="UCY179" s="477"/>
      <c r="UCZ179" s="477"/>
      <c r="UDA179" s="477"/>
      <c r="UDB179" s="477"/>
      <c r="UDC179" s="477"/>
      <c r="UDD179" s="477"/>
      <c r="UDE179" s="477"/>
      <c r="UDF179" s="477"/>
      <c r="UDG179" s="477"/>
      <c r="UDH179" s="477"/>
      <c r="UDI179" s="477"/>
      <c r="UDJ179" s="477"/>
      <c r="UDK179" s="477"/>
      <c r="UDL179" s="477"/>
      <c r="UDM179" s="477"/>
      <c r="UDN179" s="477"/>
      <c r="UDO179" s="477"/>
      <c r="UDP179" s="477"/>
      <c r="UDQ179" s="477"/>
      <c r="UDR179" s="477"/>
      <c r="UDS179" s="477"/>
      <c r="UDT179" s="477"/>
      <c r="UDU179" s="477"/>
      <c r="UDV179" s="477"/>
      <c r="UDW179" s="477"/>
      <c r="UDX179" s="477"/>
      <c r="UDY179" s="477"/>
      <c r="UDZ179" s="477"/>
      <c r="UEA179" s="477"/>
      <c r="UEB179" s="477"/>
      <c r="UEC179" s="477"/>
      <c r="UED179" s="477"/>
      <c r="UEE179" s="477"/>
      <c r="UEF179" s="477"/>
      <c r="UEG179" s="477"/>
      <c r="UEH179" s="477"/>
      <c r="UEI179" s="477"/>
      <c r="UEJ179" s="477"/>
      <c r="UEK179" s="477"/>
      <c r="UEL179" s="477"/>
      <c r="UEM179" s="477"/>
      <c r="UEN179" s="477"/>
      <c r="UEO179" s="477"/>
      <c r="UEP179" s="477"/>
      <c r="UEQ179" s="477"/>
      <c r="UER179" s="477"/>
      <c r="UES179" s="477"/>
      <c r="UET179" s="477"/>
      <c r="UEU179" s="477"/>
      <c r="UEV179" s="477"/>
      <c r="UEW179" s="477"/>
      <c r="UEX179" s="477"/>
      <c r="UEY179" s="477"/>
      <c r="UEZ179" s="477"/>
      <c r="UFA179" s="477"/>
      <c r="UFB179" s="477"/>
      <c r="UFC179" s="477"/>
      <c r="UFD179" s="477"/>
      <c r="UFE179" s="477"/>
      <c r="UFF179" s="477"/>
      <c r="UFG179" s="477"/>
      <c r="UFH179" s="477"/>
      <c r="UFI179" s="477"/>
      <c r="UFJ179" s="477"/>
      <c r="UFK179" s="477"/>
      <c r="UFL179" s="477"/>
      <c r="UFM179" s="477"/>
      <c r="UFN179" s="477"/>
      <c r="UFO179" s="477"/>
      <c r="UFP179" s="477"/>
      <c r="UFQ179" s="477"/>
      <c r="UFR179" s="477"/>
      <c r="UFS179" s="477"/>
      <c r="UFT179" s="477"/>
      <c r="UFU179" s="477"/>
      <c r="UFV179" s="477"/>
      <c r="UFW179" s="477"/>
      <c r="UFX179" s="477"/>
      <c r="UFY179" s="477"/>
      <c r="UFZ179" s="477"/>
      <c r="UGA179" s="477"/>
      <c r="UGB179" s="477"/>
      <c r="UGC179" s="477"/>
      <c r="UGD179" s="477"/>
      <c r="UGE179" s="477"/>
      <c r="UGF179" s="477"/>
      <c r="UGG179" s="477"/>
      <c r="UGH179" s="477"/>
      <c r="UGI179" s="477"/>
      <c r="UGJ179" s="477"/>
      <c r="UGK179" s="477"/>
      <c r="UGL179" s="477"/>
      <c r="UGM179" s="477"/>
      <c r="UGN179" s="477"/>
      <c r="UGO179" s="477"/>
      <c r="UGP179" s="477"/>
      <c r="UGQ179" s="477"/>
      <c r="UGR179" s="477"/>
      <c r="UGS179" s="477"/>
      <c r="UGT179" s="477"/>
      <c r="UGU179" s="477"/>
      <c r="UGV179" s="477"/>
      <c r="UGW179" s="477"/>
      <c r="UGX179" s="477"/>
      <c r="UGY179" s="477"/>
      <c r="UGZ179" s="477"/>
      <c r="UHA179" s="477"/>
      <c r="UHB179" s="477"/>
      <c r="UHC179" s="477"/>
      <c r="UHD179" s="477"/>
      <c r="UHE179" s="477"/>
      <c r="UHF179" s="477"/>
      <c r="UHG179" s="477"/>
      <c r="UHH179" s="477"/>
      <c r="UHI179" s="477"/>
      <c r="UHJ179" s="477"/>
      <c r="UHK179" s="477"/>
      <c r="UHL179" s="477"/>
      <c r="UHM179" s="477"/>
      <c r="UHN179" s="477"/>
      <c r="UHO179" s="477"/>
      <c r="UHP179" s="477"/>
      <c r="UHQ179" s="477"/>
      <c r="UHR179" s="477"/>
      <c r="UHS179" s="477"/>
      <c r="UHT179" s="477"/>
      <c r="UHU179" s="477"/>
      <c r="UHV179" s="477"/>
      <c r="UHW179" s="477"/>
      <c r="UHX179" s="477"/>
      <c r="UHY179" s="477"/>
      <c r="UHZ179" s="477"/>
      <c r="UIA179" s="477"/>
      <c r="UIB179" s="477"/>
      <c r="UIC179" s="477"/>
      <c r="UID179" s="477"/>
      <c r="UIE179" s="477"/>
      <c r="UIF179" s="477"/>
      <c r="UIG179" s="477"/>
      <c r="UIH179" s="477"/>
      <c r="UII179" s="477"/>
      <c r="UIJ179" s="477"/>
      <c r="UIK179" s="477"/>
      <c r="UIL179" s="477"/>
      <c r="UIM179" s="477"/>
      <c r="UIN179" s="477"/>
      <c r="UIO179" s="477"/>
      <c r="UIP179" s="477"/>
      <c r="UIQ179" s="477"/>
      <c r="UIR179" s="477"/>
      <c r="UIS179" s="477"/>
      <c r="UIT179" s="477"/>
      <c r="UIU179" s="477"/>
      <c r="UIV179" s="477"/>
      <c r="UIW179" s="477"/>
      <c r="UIX179" s="477"/>
      <c r="UIY179" s="477"/>
      <c r="UIZ179" s="477"/>
      <c r="UJA179" s="477"/>
      <c r="UJB179" s="477"/>
      <c r="UJC179" s="477"/>
      <c r="UJD179" s="477"/>
      <c r="UJE179" s="477"/>
      <c r="UJF179" s="477"/>
      <c r="UJG179" s="477"/>
      <c r="UJH179" s="477"/>
      <c r="UJI179" s="477"/>
      <c r="UJJ179" s="477"/>
      <c r="UJK179" s="477"/>
      <c r="UJL179" s="477"/>
      <c r="UJM179" s="477"/>
      <c r="UJN179" s="477"/>
      <c r="UJO179" s="477"/>
      <c r="UJP179" s="477"/>
      <c r="UJQ179" s="477"/>
      <c r="UJR179" s="477"/>
      <c r="UJS179" s="477"/>
      <c r="UJT179" s="477"/>
      <c r="UJU179" s="477"/>
      <c r="UJV179" s="477"/>
      <c r="UJW179" s="477"/>
      <c r="UJX179" s="477"/>
      <c r="UJY179" s="477"/>
      <c r="UJZ179" s="477"/>
      <c r="UKA179" s="477"/>
      <c r="UKB179" s="477"/>
      <c r="UKC179" s="477"/>
      <c r="UKD179" s="477"/>
      <c r="UKE179" s="477"/>
      <c r="UKF179" s="477"/>
      <c r="UKG179" s="477"/>
      <c r="UKH179" s="477"/>
      <c r="UKI179" s="477"/>
      <c r="UKJ179" s="477"/>
      <c r="UKK179" s="477"/>
      <c r="UKL179" s="477"/>
      <c r="UKM179" s="477"/>
      <c r="UKN179" s="477"/>
      <c r="UKO179" s="477"/>
      <c r="UKP179" s="477"/>
      <c r="UKQ179" s="477"/>
      <c r="UKR179" s="477"/>
      <c r="UKS179" s="477"/>
      <c r="UKT179" s="477"/>
      <c r="UKU179" s="477"/>
      <c r="UKV179" s="477"/>
      <c r="UKW179" s="477"/>
      <c r="UKX179" s="477"/>
      <c r="UKY179" s="477"/>
      <c r="UKZ179" s="477"/>
      <c r="ULA179" s="477"/>
      <c r="ULB179" s="477"/>
      <c r="ULC179" s="477"/>
      <c r="ULD179" s="477"/>
      <c r="ULE179" s="477"/>
      <c r="ULF179" s="477"/>
      <c r="ULG179" s="477"/>
      <c r="ULH179" s="477"/>
      <c r="ULI179" s="477"/>
      <c r="ULJ179" s="477"/>
      <c r="ULK179" s="477"/>
      <c r="ULL179" s="477"/>
      <c r="ULM179" s="477"/>
      <c r="ULN179" s="477"/>
      <c r="ULO179" s="477"/>
      <c r="ULP179" s="477"/>
      <c r="ULQ179" s="477"/>
      <c r="ULR179" s="477"/>
      <c r="ULS179" s="477"/>
      <c r="ULT179" s="477"/>
      <c r="ULU179" s="477"/>
      <c r="ULV179" s="477"/>
      <c r="ULW179" s="477"/>
      <c r="ULX179" s="477"/>
      <c r="ULY179" s="477"/>
      <c r="ULZ179" s="477"/>
      <c r="UMA179" s="477"/>
      <c r="UMB179" s="477"/>
      <c r="UMC179" s="477"/>
      <c r="UMD179" s="477"/>
      <c r="UME179" s="477"/>
      <c r="UMF179" s="477"/>
      <c r="UMG179" s="477"/>
      <c r="UMH179" s="477"/>
      <c r="UMI179" s="477"/>
      <c r="UMJ179" s="477"/>
      <c r="UMK179" s="477"/>
      <c r="UML179" s="477"/>
      <c r="UMM179" s="477"/>
      <c r="UMN179" s="477"/>
      <c r="UMO179" s="477"/>
      <c r="UMP179" s="477"/>
      <c r="UMQ179" s="477"/>
      <c r="UMR179" s="477"/>
      <c r="UMS179" s="477"/>
      <c r="UMT179" s="477"/>
      <c r="UMU179" s="477"/>
      <c r="UMV179" s="477"/>
      <c r="UMW179" s="477"/>
      <c r="UMX179" s="477"/>
      <c r="UMY179" s="477"/>
      <c r="UMZ179" s="477"/>
      <c r="UNA179" s="477"/>
      <c r="UNB179" s="477"/>
      <c r="UNC179" s="477"/>
      <c r="UND179" s="477"/>
      <c r="UNE179" s="477"/>
      <c r="UNF179" s="477"/>
      <c r="UNG179" s="477"/>
      <c r="UNH179" s="477"/>
      <c r="UNI179" s="477"/>
      <c r="UNJ179" s="477"/>
      <c r="UNK179" s="477"/>
      <c r="UNL179" s="477"/>
      <c r="UNM179" s="477"/>
      <c r="UNN179" s="477"/>
      <c r="UNO179" s="477"/>
      <c r="UNP179" s="477"/>
      <c r="UNQ179" s="477"/>
      <c r="UNR179" s="477"/>
      <c r="UNS179" s="477"/>
      <c r="UNT179" s="477"/>
      <c r="UNU179" s="477"/>
      <c r="UNV179" s="477"/>
      <c r="UNW179" s="477"/>
      <c r="UNX179" s="477"/>
      <c r="UNY179" s="477"/>
      <c r="UNZ179" s="477"/>
      <c r="UOA179" s="477"/>
      <c r="UOB179" s="477"/>
      <c r="UOC179" s="477"/>
      <c r="UOD179" s="477"/>
      <c r="UOE179" s="477"/>
      <c r="UOF179" s="477"/>
      <c r="UOG179" s="477"/>
      <c r="UOH179" s="477"/>
      <c r="UOI179" s="477"/>
      <c r="UOJ179" s="477"/>
      <c r="UOK179" s="477"/>
      <c r="UOL179" s="477"/>
      <c r="UOM179" s="477"/>
      <c r="UON179" s="477"/>
      <c r="UOO179" s="477"/>
      <c r="UOP179" s="477"/>
      <c r="UOQ179" s="477"/>
      <c r="UOR179" s="477"/>
      <c r="UOS179" s="477"/>
      <c r="UOT179" s="477"/>
      <c r="UOU179" s="477"/>
      <c r="UOV179" s="477"/>
      <c r="UOW179" s="477"/>
      <c r="UOX179" s="477"/>
      <c r="UOY179" s="477"/>
      <c r="UOZ179" s="477"/>
      <c r="UPA179" s="477"/>
      <c r="UPB179" s="477"/>
      <c r="UPC179" s="477"/>
      <c r="UPD179" s="477"/>
      <c r="UPE179" s="477"/>
      <c r="UPF179" s="477"/>
      <c r="UPG179" s="477"/>
      <c r="UPH179" s="477"/>
      <c r="UPI179" s="477"/>
      <c r="UPJ179" s="477"/>
      <c r="UPK179" s="477"/>
      <c r="UPL179" s="477"/>
      <c r="UPM179" s="477"/>
      <c r="UPN179" s="477"/>
      <c r="UPO179" s="477"/>
      <c r="UPP179" s="477"/>
      <c r="UPQ179" s="477"/>
      <c r="UPR179" s="477"/>
      <c r="UPS179" s="477"/>
      <c r="UPT179" s="477"/>
      <c r="UPU179" s="477"/>
      <c r="UPV179" s="477"/>
      <c r="UPW179" s="477"/>
      <c r="UPX179" s="477"/>
      <c r="UPY179" s="477"/>
      <c r="UPZ179" s="477"/>
      <c r="UQA179" s="477"/>
      <c r="UQB179" s="477"/>
      <c r="UQC179" s="477"/>
      <c r="UQD179" s="477"/>
      <c r="UQE179" s="477"/>
      <c r="UQF179" s="477"/>
      <c r="UQG179" s="477"/>
      <c r="UQH179" s="477"/>
      <c r="UQI179" s="477"/>
      <c r="UQJ179" s="477"/>
      <c r="UQK179" s="477"/>
      <c r="UQL179" s="477"/>
      <c r="UQM179" s="477"/>
      <c r="UQN179" s="477"/>
      <c r="UQO179" s="477"/>
      <c r="UQP179" s="477"/>
      <c r="UQQ179" s="477"/>
      <c r="UQR179" s="477"/>
      <c r="UQS179" s="477"/>
      <c r="UQT179" s="477"/>
      <c r="UQU179" s="477"/>
      <c r="UQV179" s="477"/>
      <c r="UQW179" s="477"/>
      <c r="UQX179" s="477"/>
      <c r="UQY179" s="477"/>
      <c r="UQZ179" s="477"/>
      <c r="URA179" s="477"/>
      <c r="URB179" s="477"/>
      <c r="URC179" s="477"/>
      <c r="URD179" s="477"/>
      <c r="URE179" s="477"/>
      <c r="URF179" s="477"/>
      <c r="URG179" s="477"/>
      <c r="URH179" s="477"/>
      <c r="URI179" s="477"/>
      <c r="URJ179" s="477"/>
      <c r="URK179" s="477"/>
      <c r="URL179" s="477"/>
      <c r="URM179" s="477"/>
      <c r="URN179" s="477"/>
      <c r="URO179" s="477"/>
      <c r="URP179" s="477"/>
      <c r="URQ179" s="477"/>
      <c r="URR179" s="477"/>
      <c r="URS179" s="477"/>
      <c r="URT179" s="477"/>
      <c r="URU179" s="477"/>
      <c r="URV179" s="477"/>
      <c r="URW179" s="477"/>
      <c r="URX179" s="477"/>
      <c r="URY179" s="477"/>
      <c r="URZ179" s="477"/>
      <c r="USA179" s="477"/>
      <c r="USB179" s="477"/>
      <c r="USC179" s="477"/>
      <c r="USD179" s="477"/>
      <c r="USE179" s="477"/>
      <c r="USF179" s="477"/>
      <c r="USG179" s="477"/>
      <c r="USH179" s="477"/>
      <c r="USI179" s="477"/>
      <c r="USJ179" s="477"/>
      <c r="USK179" s="477"/>
      <c r="USL179" s="477"/>
      <c r="USM179" s="477"/>
      <c r="USN179" s="477"/>
      <c r="USO179" s="477"/>
      <c r="USP179" s="477"/>
      <c r="USQ179" s="477"/>
      <c r="USR179" s="477"/>
      <c r="USS179" s="477"/>
      <c r="UST179" s="477"/>
      <c r="USU179" s="477"/>
      <c r="USV179" s="477"/>
      <c r="USW179" s="477"/>
      <c r="USX179" s="477"/>
      <c r="USY179" s="477"/>
      <c r="USZ179" s="477"/>
      <c r="UTA179" s="477"/>
      <c r="UTB179" s="477"/>
      <c r="UTC179" s="477"/>
      <c r="UTD179" s="477"/>
      <c r="UTE179" s="477"/>
      <c r="UTF179" s="477"/>
      <c r="UTG179" s="477"/>
      <c r="UTH179" s="477"/>
      <c r="UTI179" s="477"/>
      <c r="UTJ179" s="477"/>
      <c r="UTK179" s="477"/>
      <c r="UTL179" s="477"/>
      <c r="UTM179" s="477"/>
      <c r="UTN179" s="477"/>
      <c r="UTO179" s="477"/>
      <c r="UTP179" s="477"/>
      <c r="UTQ179" s="477"/>
      <c r="UTR179" s="477"/>
      <c r="UTS179" s="477"/>
      <c r="UTT179" s="477"/>
      <c r="UTU179" s="477"/>
      <c r="UTV179" s="477"/>
      <c r="UTW179" s="477"/>
      <c r="UTX179" s="477"/>
      <c r="UTY179" s="477"/>
      <c r="UTZ179" s="477"/>
      <c r="UUA179" s="477"/>
      <c r="UUB179" s="477"/>
      <c r="UUC179" s="477"/>
      <c r="UUD179" s="477"/>
      <c r="UUE179" s="477"/>
      <c r="UUF179" s="477"/>
      <c r="UUG179" s="477"/>
      <c r="UUH179" s="477"/>
      <c r="UUI179" s="477"/>
      <c r="UUJ179" s="477"/>
      <c r="UUK179" s="477"/>
      <c r="UUL179" s="477"/>
      <c r="UUM179" s="477"/>
      <c r="UUN179" s="477"/>
      <c r="UUO179" s="477"/>
      <c r="UUP179" s="477"/>
      <c r="UUQ179" s="477"/>
      <c r="UUR179" s="477"/>
      <c r="UUS179" s="477"/>
      <c r="UUT179" s="477"/>
      <c r="UUU179" s="477"/>
      <c r="UUV179" s="477"/>
      <c r="UUW179" s="477"/>
      <c r="UUX179" s="477"/>
      <c r="UUY179" s="477"/>
      <c r="UUZ179" s="477"/>
      <c r="UVA179" s="477"/>
      <c r="UVB179" s="477"/>
      <c r="UVC179" s="477"/>
      <c r="UVD179" s="477"/>
      <c r="UVE179" s="477"/>
      <c r="UVF179" s="477"/>
      <c r="UVG179" s="477"/>
      <c r="UVH179" s="477"/>
      <c r="UVI179" s="477"/>
      <c r="UVJ179" s="477"/>
      <c r="UVK179" s="477"/>
      <c r="UVL179" s="477"/>
      <c r="UVM179" s="477"/>
      <c r="UVN179" s="477"/>
      <c r="UVO179" s="477"/>
      <c r="UVP179" s="477"/>
      <c r="UVQ179" s="477"/>
      <c r="UVR179" s="477"/>
      <c r="UVS179" s="477"/>
      <c r="UVT179" s="477"/>
      <c r="UVU179" s="477"/>
      <c r="UVV179" s="477"/>
      <c r="UVW179" s="477"/>
      <c r="UVX179" s="477"/>
      <c r="UVY179" s="477"/>
      <c r="UVZ179" s="477"/>
      <c r="UWA179" s="477"/>
      <c r="UWB179" s="477"/>
      <c r="UWC179" s="477"/>
      <c r="UWD179" s="477"/>
      <c r="UWE179" s="477"/>
      <c r="UWF179" s="477"/>
      <c r="UWG179" s="477"/>
      <c r="UWH179" s="477"/>
      <c r="UWI179" s="477"/>
      <c r="UWJ179" s="477"/>
      <c r="UWK179" s="477"/>
      <c r="UWL179" s="477"/>
      <c r="UWM179" s="477"/>
      <c r="UWN179" s="477"/>
      <c r="UWO179" s="477"/>
      <c r="UWP179" s="477"/>
      <c r="UWQ179" s="477"/>
      <c r="UWR179" s="477"/>
      <c r="UWS179" s="477"/>
      <c r="UWT179" s="477"/>
      <c r="UWU179" s="477"/>
      <c r="UWV179" s="477"/>
      <c r="UWW179" s="477"/>
      <c r="UWX179" s="477"/>
      <c r="UWY179" s="477"/>
      <c r="UWZ179" s="477"/>
      <c r="UXA179" s="477"/>
      <c r="UXB179" s="477"/>
      <c r="UXC179" s="477"/>
      <c r="UXD179" s="477"/>
      <c r="UXE179" s="477"/>
      <c r="UXF179" s="477"/>
      <c r="UXG179" s="477"/>
      <c r="UXH179" s="477"/>
      <c r="UXI179" s="477"/>
      <c r="UXJ179" s="477"/>
      <c r="UXK179" s="477"/>
      <c r="UXL179" s="477"/>
      <c r="UXM179" s="477"/>
      <c r="UXN179" s="477"/>
      <c r="UXO179" s="477"/>
      <c r="UXP179" s="477"/>
      <c r="UXQ179" s="477"/>
      <c r="UXR179" s="477"/>
      <c r="UXS179" s="477"/>
      <c r="UXT179" s="477"/>
      <c r="UXU179" s="477"/>
      <c r="UXV179" s="477"/>
      <c r="UXW179" s="477"/>
      <c r="UXX179" s="477"/>
      <c r="UXY179" s="477"/>
      <c r="UXZ179" s="477"/>
      <c r="UYA179" s="477"/>
      <c r="UYB179" s="477"/>
      <c r="UYC179" s="477"/>
      <c r="UYD179" s="477"/>
      <c r="UYE179" s="477"/>
      <c r="UYF179" s="477"/>
      <c r="UYG179" s="477"/>
      <c r="UYH179" s="477"/>
      <c r="UYI179" s="477"/>
      <c r="UYJ179" s="477"/>
      <c r="UYK179" s="477"/>
      <c r="UYL179" s="477"/>
      <c r="UYM179" s="477"/>
      <c r="UYN179" s="477"/>
      <c r="UYO179" s="477"/>
      <c r="UYP179" s="477"/>
      <c r="UYQ179" s="477"/>
      <c r="UYR179" s="477"/>
      <c r="UYS179" s="477"/>
      <c r="UYT179" s="477"/>
      <c r="UYU179" s="477"/>
      <c r="UYV179" s="477"/>
      <c r="UYW179" s="477"/>
      <c r="UYX179" s="477"/>
      <c r="UYY179" s="477"/>
      <c r="UYZ179" s="477"/>
      <c r="UZA179" s="477"/>
      <c r="UZB179" s="477"/>
      <c r="UZC179" s="477"/>
      <c r="UZD179" s="477"/>
      <c r="UZE179" s="477"/>
      <c r="UZF179" s="477"/>
      <c r="UZG179" s="477"/>
      <c r="UZH179" s="477"/>
      <c r="UZI179" s="477"/>
      <c r="UZJ179" s="477"/>
      <c r="UZK179" s="477"/>
      <c r="UZL179" s="477"/>
      <c r="UZM179" s="477"/>
      <c r="UZN179" s="477"/>
      <c r="UZO179" s="477"/>
      <c r="UZP179" s="477"/>
      <c r="UZQ179" s="477"/>
      <c r="UZR179" s="477"/>
      <c r="UZS179" s="477"/>
      <c r="UZT179" s="477"/>
      <c r="UZU179" s="477"/>
      <c r="UZV179" s="477"/>
      <c r="UZW179" s="477"/>
      <c r="UZX179" s="477"/>
      <c r="UZY179" s="477"/>
      <c r="UZZ179" s="477"/>
      <c r="VAA179" s="477"/>
      <c r="VAB179" s="477"/>
      <c r="VAC179" s="477"/>
      <c r="VAD179" s="477"/>
      <c r="VAE179" s="477"/>
      <c r="VAF179" s="477"/>
      <c r="VAG179" s="477"/>
      <c r="VAH179" s="477"/>
      <c r="VAI179" s="477"/>
      <c r="VAJ179" s="477"/>
      <c r="VAK179" s="477"/>
      <c r="VAL179" s="477"/>
      <c r="VAM179" s="477"/>
      <c r="VAN179" s="477"/>
      <c r="VAO179" s="477"/>
      <c r="VAP179" s="477"/>
      <c r="VAQ179" s="477"/>
      <c r="VAR179" s="477"/>
      <c r="VAS179" s="477"/>
      <c r="VAT179" s="477"/>
      <c r="VAU179" s="477"/>
      <c r="VAV179" s="477"/>
      <c r="VAW179" s="477"/>
      <c r="VAX179" s="477"/>
      <c r="VAY179" s="477"/>
      <c r="VAZ179" s="477"/>
      <c r="VBA179" s="477"/>
      <c r="VBB179" s="477"/>
      <c r="VBC179" s="477"/>
      <c r="VBD179" s="477"/>
      <c r="VBE179" s="477"/>
      <c r="VBF179" s="477"/>
      <c r="VBG179" s="477"/>
      <c r="VBH179" s="477"/>
      <c r="VBI179" s="477"/>
      <c r="VBJ179" s="477"/>
      <c r="VBK179" s="477"/>
      <c r="VBL179" s="477"/>
      <c r="VBM179" s="477"/>
      <c r="VBN179" s="477"/>
      <c r="VBO179" s="477"/>
      <c r="VBP179" s="477"/>
      <c r="VBQ179" s="477"/>
      <c r="VBR179" s="477"/>
      <c r="VBS179" s="477"/>
      <c r="VBT179" s="477"/>
      <c r="VBU179" s="477"/>
      <c r="VBV179" s="477"/>
      <c r="VBW179" s="477"/>
      <c r="VBX179" s="477"/>
      <c r="VBY179" s="477"/>
      <c r="VBZ179" s="477"/>
      <c r="VCA179" s="477"/>
      <c r="VCB179" s="477"/>
      <c r="VCC179" s="477"/>
      <c r="VCD179" s="477"/>
      <c r="VCE179" s="477"/>
      <c r="VCF179" s="477"/>
      <c r="VCG179" s="477"/>
      <c r="VCH179" s="477"/>
      <c r="VCI179" s="477"/>
      <c r="VCJ179" s="477"/>
      <c r="VCK179" s="477"/>
      <c r="VCL179" s="477"/>
      <c r="VCM179" s="477"/>
      <c r="VCN179" s="477"/>
      <c r="VCO179" s="477"/>
      <c r="VCP179" s="477"/>
      <c r="VCQ179" s="477"/>
      <c r="VCR179" s="477"/>
      <c r="VCS179" s="477"/>
      <c r="VCT179" s="477"/>
      <c r="VCU179" s="477"/>
      <c r="VCV179" s="477"/>
      <c r="VCW179" s="477"/>
      <c r="VCX179" s="477"/>
      <c r="VCY179" s="477"/>
      <c r="VCZ179" s="477"/>
      <c r="VDA179" s="477"/>
      <c r="VDB179" s="477"/>
      <c r="VDC179" s="477"/>
      <c r="VDD179" s="477"/>
      <c r="VDE179" s="477"/>
      <c r="VDF179" s="477"/>
      <c r="VDG179" s="477"/>
      <c r="VDH179" s="477"/>
      <c r="VDI179" s="477"/>
      <c r="VDJ179" s="477"/>
      <c r="VDK179" s="477"/>
      <c r="VDL179" s="477"/>
      <c r="VDM179" s="477"/>
      <c r="VDN179" s="477"/>
      <c r="VDO179" s="477"/>
      <c r="VDP179" s="477"/>
      <c r="VDQ179" s="477"/>
      <c r="VDR179" s="477"/>
      <c r="VDS179" s="477"/>
      <c r="VDT179" s="477"/>
      <c r="VDU179" s="477"/>
      <c r="VDV179" s="477"/>
      <c r="VDW179" s="477"/>
      <c r="VDX179" s="477"/>
      <c r="VDY179" s="477"/>
      <c r="VDZ179" s="477"/>
      <c r="VEA179" s="477"/>
      <c r="VEB179" s="477"/>
      <c r="VEC179" s="477"/>
      <c r="VED179" s="477"/>
      <c r="VEE179" s="477"/>
      <c r="VEF179" s="477"/>
      <c r="VEG179" s="477"/>
      <c r="VEH179" s="477"/>
      <c r="VEI179" s="477"/>
      <c r="VEJ179" s="477"/>
      <c r="VEK179" s="477"/>
      <c r="VEL179" s="477"/>
      <c r="VEM179" s="477"/>
      <c r="VEN179" s="477"/>
      <c r="VEO179" s="477"/>
      <c r="VEP179" s="477"/>
      <c r="VEQ179" s="477"/>
      <c r="VER179" s="477"/>
      <c r="VES179" s="477"/>
      <c r="VET179" s="477"/>
      <c r="VEU179" s="477"/>
      <c r="VEV179" s="477"/>
      <c r="VEW179" s="477"/>
      <c r="VEX179" s="477"/>
      <c r="VEY179" s="477"/>
      <c r="VEZ179" s="477"/>
      <c r="VFA179" s="477"/>
      <c r="VFB179" s="477"/>
      <c r="VFC179" s="477"/>
      <c r="VFD179" s="477"/>
      <c r="VFE179" s="477"/>
      <c r="VFF179" s="477"/>
      <c r="VFG179" s="477"/>
      <c r="VFH179" s="477"/>
      <c r="VFI179" s="477"/>
      <c r="VFJ179" s="477"/>
      <c r="VFK179" s="477"/>
      <c r="VFL179" s="477"/>
      <c r="VFM179" s="477"/>
      <c r="VFN179" s="477"/>
      <c r="VFO179" s="477"/>
      <c r="VFP179" s="477"/>
      <c r="VFQ179" s="477"/>
      <c r="VFR179" s="477"/>
      <c r="VFS179" s="477"/>
      <c r="VFT179" s="477"/>
      <c r="VFU179" s="477"/>
      <c r="VFV179" s="477"/>
      <c r="VFW179" s="477"/>
      <c r="VFX179" s="477"/>
      <c r="VFY179" s="477"/>
      <c r="VFZ179" s="477"/>
      <c r="VGA179" s="477"/>
      <c r="VGB179" s="477"/>
      <c r="VGC179" s="477"/>
      <c r="VGD179" s="477"/>
      <c r="VGE179" s="477"/>
      <c r="VGF179" s="477"/>
      <c r="VGG179" s="477"/>
      <c r="VGH179" s="477"/>
      <c r="VGI179" s="477"/>
      <c r="VGJ179" s="477"/>
      <c r="VGK179" s="477"/>
      <c r="VGL179" s="477"/>
      <c r="VGM179" s="477"/>
      <c r="VGN179" s="477"/>
      <c r="VGO179" s="477"/>
      <c r="VGP179" s="477"/>
      <c r="VGQ179" s="477"/>
      <c r="VGR179" s="477"/>
      <c r="VGS179" s="477"/>
      <c r="VGT179" s="477"/>
      <c r="VGU179" s="477"/>
      <c r="VGV179" s="477"/>
      <c r="VGW179" s="477"/>
      <c r="VGX179" s="477"/>
      <c r="VGY179" s="477"/>
      <c r="VGZ179" s="477"/>
      <c r="VHA179" s="477"/>
      <c r="VHB179" s="477"/>
      <c r="VHC179" s="477"/>
      <c r="VHD179" s="477"/>
      <c r="VHE179" s="477"/>
      <c r="VHF179" s="477"/>
      <c r="VHG179" s="477"/>
      <c r="VHH179" s="477"/>
      <c r="VHI179" s="477"/>
      <c r="VHJ179" s="477"/>
      <c r="VHK179" s="477"/>
      <c r="VHL179" s="477"/>
      <c r="VHM179" s="477"/>
      <c r="VHN179" s="477"/>
      <c r="VHO179" s="477"/>
      <c r="VHP179" s="477"/>
      <c r="VHQ179" s="477"/>
      <c r="VHR179" s="477"/>
      <c r="VHS179" s="477"/>
      <c r="VHT179" s="477"/>
      <c r="VHU179" s="477"/>
      <c r="VHV179" s="477"/>
      <c r="VHW179" s="477"/>
      <c r="VHX179" s="477"/>
      <c r="VHY179" s="477"/>
      <c r="VHZ179" s="477"/>
      <c r="VIA179" s="477"/>
      <c r="VIB179" s="477"/>
      <c r="VIC179" s="477"/>
      <c r="VID179" s="477"/>
      <c r="VIE179" s="477"/>
      <c r="VIF179" s="477"/>
      <c r="VIG179" s="477"/>
      <c r="VIH179" s="477"/>
      <c r="VII179" s="477"/>
      <c r="VIJ179" s="477"/>
      <c r="VIK179" s="477"/>
      <c r="VIL179" s="477"/>
      <c r="VIM179" s="477"/>
      <c r="VIN179" s="477"/>
      <c r="VIO179" s="477"/>
      <c r="VIP179" s="477"/>
      <c r="VIQ179" s="477"/>
      <c r="VIR179" s="477"/>
      <c r="VIS179" s="477"/>
      <c r="VIT179" s="477"/>
      <c r="VIU179" s="477"/>
      <c r="VIV179" s="477"/>
      <c r="VIW179" s="477"/>
      <c r="VIX179" s="477"/>
      <c r="VIY179" s="477"/>
      <c r="VIZ179" s="477"/>
      <c r="VJA179" s="477"/>
      <c r="VJB179" s="477"/>
      <c r="VJC179" s="477"/>
      <c r="VJD179" s="477"/>
      <c r="VJE179" s="477"/>
      <c r="VJF179" s="477"/>
      <c r="VJG179" s="477"/>
      <c r="VJH179" s="477"/>
      <c r="VJI179" s="477"/>
      <c r="VJJ179" s="477"/>
      <c r="VJK179" s="477"/>
      <c r="VJL179" s="477"/>
      <c r="VJM179" s="477"/>
      <c r="VJN179" s="477"/>
      <c r="VJO179" s="477"/>
      <c r="VJP179" s="477"/>
      <c r="VJQ179" s="477"/>
      <c r="VJR179" s="477"/>
      <c r="VJS179" s="477"/>
      <c r="VJT179" s="477"/>
      <c r="VJU179" s="477"/>
      <c r="VJV179" s="477"/>
      <c r="VJW179" s="477"/>
      <c r="VJX179" s="477"/>
      <c r="VJY179" s="477"/>
      <c r="VJZ179" s="477"/>
      <c r="VKA179" s="477"/>
      <c r="VKB179" s="477"/>
      <c r="VKC179" s="477"/>
      <c r="VKD179" s="477"/>
      <c r="VKE179" s="477"/>
      <c r="VKF179" s="477"/>
      <c r="VKG179" s="477"/>
      <c r="VKH179" s="477"/>
      <c r="VKI179" s="477"/>
      <c r="VKJ179" s="477"/>
      <c r="VKK179" s="477"/>
      <c r="VKL179" s="477"/>
      <c r="VKM179" s="477"/>
      <c r="VKN179" s="477"/>
      <c r="VKO179" s="477"/>
      <c r="VKP179" s="477"/>
      <c r="VKQ179" s="477"/>
      <c r="VKR179" s="477"/>
      <c r="VKS179" s="477"/>
      <c r="VKT179" s="477"/>
      <c r="VKU179" s="477"/>
      <c r="VKV179" s="477"/>
      <c r="VKW179" s="477"/>
      <c r="VKX179" s="477"/>
      <c r="VKY179" s="477"/>
      <c r="VKZ179" s="477"/>
      <c r="VLA179" s="477"/>
      <c r="VLB179" s="477"/>
      <c r="VLC179" s="477"/>
      <c r="VLD179" s="477"/>
      <c r="VLE179" s="477"/>
      <c r="VLF179" s="477"/>
      <c r="VLG179" s="477"/>
      <c r="VLH179" s="477"/>
      <c r="VLI179" s="477"/>
      <c r="VLJ179" s="477"/>
      <c r="VLK179" s="477"/>
      <c r="VLL179" s="477"/>
      <c r="VLM179" s="477"/>
      <c r="VLN179" s="477"/>
      <c r="VLO179" s="477"/>
      <c r="VLP179" s="477"/>
      <c r="VLQ179" s="477"/>
      <c r="VLR179" s="477"/>
      <c r="VLS179" s="477"/>
      <c r="VLT179" s="477"/>
      <c r="VLU179" s="477"/>
      <c r="VLV179" s="477"/>
      <c r="VLW179" s="477"/>
      <c r="VLX179" s="477"/>
      <c r="VLY179" s="477"/>
      <c r="VLZ179" s="477"/>
      <c r="VMA179" s="477"/>
      <c r="VMB179" s="477"/>
      <c r="VMC179" s="477"/>
      <c r="VMD179" s="477"/>
      <c r="VME179" s="477"/>
      <c r="VMF179" s="477"/>
      <c r="VMG179" s="477"/>
      <c r="VMH179" s="477"/>
      <c r="VMI179" s="477"/>
      <c r="VMJ179" s="477"/>
      <c r="VMK179" s="477"/>
      <c r="VML179" s="477"/>
      <c r="VMM179" s="477"/>
      <c r="VMN179" s="477"/>
      <c r="VMO179" s="477"/>
      <c r="VMP179" s="477"/>
      <c r="VMQ179" s="477"/>
      <c r="VMR179" s="477"/>
      <c r="VMS179" s="477"/>
      <c r="VMT179" s="477"/>
      <c r="VMU179" s="477"/>
      <c r="VMV179" s="477"/>
      <c r="VMW179" s="477"/>
      <c r="VMX179" s="477"/>
      <c r="VMY179" s="477"/>
      <c r="VMZ179" s="477"/>
      <c r="VNA179" s="477"/>
      <c r="VNB179" s="477"/>
      <c r="VNC179" s="477"/>
      <c r="VND179" s="477"/>
      <c r="VNE179" s="477"/>
      <c r="VNF179" s="477"/>
      <c r="VNG179" s="477"/>
      <c r="VNH179" s="477"/>
      <c r="VNI179" s="477"/>
      <c r="VNJ179" s="477"/>
      <c r="VNK179" s="477"/>
      <c r="VNL179" s="477"/>
      <c r="VNM179" s="477"/>
      <c r="VNN179" s="477"/>
      <c r="VNO179" s="477"/>
      <c r="VNP179" s="477"/>
      <c r="VNQ179" s="477"/>
      <c r="VNR179" s="477"/>
      <c r="VNS179" s="477"/>
      <c r="VNT179" s="477"/>
      <c r="VNU179" s="477"/>
      <c r="VNV179" s="477"/>
      <c r="VNW179" s="477"/>
      <c r="VNX179" s="477"/>
      <c r="VNY179" s="477"/>
      <c r="VNZ179" s="477"/>
      <c r="VOA179" s="477"/>
      <c r="VOB179" s="477"/>
      <c r="VOC179" s="477"/>
      <c r="VOD179" s="477"/>
      <c r="VOE179" s="477"/>
      <c r="VOF179" s="477"/>
      <c r="VOG179" s="477"/>
      <c r="VOH179" s="477"/>
      <c r="VOI179" s="477"/>
      <c r="VOJ179" s="477"/>
      <c r="VOK179" s="477"/>
      <c r="VOL179" s="477"/>
      <c r="VOM179" s="477"/>
      <c r="VON179" s="477"/>
      <c r="VOO179" s="477"/>
      <c r="VOP179" s="477"/>
      <c r="VOQ179" s="477"/>
      <c r="VOR179" s="477"/>
      <c r="VOS179" s="477"/>
      <c r="VOT179" s="477"/>
      <c r="VOU179" s="477"/>
      <c r="VOV179" s="477"/>
      <c r="VOW179" s="477"/>
      <c r="VOX179" s="477"/>
      <c r="VOY179" s="477"/>
      <c r="VOZ179" s="477"/>
      <c r="VPA179" s="477"/>
      <c r="VPB179" s="477"/>
      <c r="VPC179" s="477"/>
      <c r="VPD179" s="477"/>
      <c r="VPE179" s="477"/>
      <c r="VPF179" s="477"/>
      <c r="VPG179" s="477"/>
      <c r="VPH179" s="477"/>
      <c r="VPI179" s="477"/>
      <c r="VPJ179" s="477"/>
      <c r="VPK179" s="477"/>
      <c r="VPL179" s="477"/>
      <c r="VPM179" s="477"/>
      <c r="VPN179" s="477"/>
      <c r="VPO179" s="477"/>
      <c r="VPP179" s="477"/>
      <c r="VPQ179" s="477"/>
      <c r="VPR179" s="477"/>
      <c r="VPS179" s="477"/>
      <c r="VPT179" s="477"/>
      <c r="VPU179" s="477"/>
      <c r="VPV179" s="477"/>
      <c r="VPW179" s="477"/>
      <c r="VPX179" s="477"/>
      <c r="VPY179" s="477"/>
      <c r="VPZ179" s="477"/>
      <c r="VQA179" s="477"/>
      <c r="VQB179" s="477"/>
      <c r="VQC179" s="477"/>
      <c r="VQD179" s="477"/>
      <c r="VQE179" s="477"/>
      <c r="VQF179" s="477"/>
      <c r="VQG179" s="477"/>
      <c r="VQH179" s="477"/>
      <c r="VQI179" s="477"/>
      <c r="VQJ179" s="477"/>
      <c r="VQK179" s="477"/>
      <c r="VQL179" s="477"/>
      <c r="VQM179" s="477"/>
      <c r="VQN179" s="477"/>
      <c r="VQO179" s="477"/>
      <c r="VQP179" s="477"/>
      <c r="VQQ179" s="477"/>
      <c r="VQR179" s="477"/>
      <c r="VQS179" s="477"/>
      <c r="VQT179" s="477"/>
      <c r="VQU179" s="477"/>
      <c r="VQV179" s="477"/>
      <c r="VQW179" s="477"/>
      <c r="VQX179" s="477"/>
      <c r="VQY179" s="477"/>
      <c r="VQZ179" s="477"/>
      <c r="VRA179" s="477"/>
      <c r="VRB179" s="477"/>
      <c r="VRC179" s="477"/>
      <c r="VRD179" s="477"/>
      <c r="VRE179" s="477"/>
      <c r="VRF179" s="477"/>
      <c r="VRG179" s="477"/>
      <c r="VRH179" s="477"/>
      <c r="VRI179" s="477"/>
      <c r="VRJ179" s="477"/>
      <c r="VRK179" s="477"/>
      <c r="VRL179" s="477"/>
      <c r="VRM179" s="477"/>
      <c r="VRN179" s="477"/>
      <c r="VRO179" s="477"/>
      <c r="VRP179" s="477"/>
      <c r="VRQ179" s="477"/>
      <c r="VRR179" s="477"/>
      <c r="VRS179" s="477"/>
      <c r="VRT179" s="477"/>
      <c r="VRU179" s="477"/>
      <c r="VRV179" s="477"/>
      <c r="VRW179" s="477"/>
      <c r="VRX179" s="477"/>
      <c r="VRY179" s="477"/>
      <c r="VRZ179" s="477"/>
      <c r="VSA179" s="477"/>
      <c r="VSB179" s="477"/>
      <c r="VSC179" s="477"/>
      <c r="VSD179" s="477"/>
      <c r="VSE179" s="477"/>
      <c r="VSF179" s="477"/>
      <c r="VSG179" s="477"/>
      <c r="VSH179" s="477"/>
      <c r="VSI179" s="477"/>
      <c r="VSJ179" s="477"/>
      <c r="VSK179" s="477"/>
      <c r="VSL179" s="477"/>
      <c r="VSM179" s="477"/>
      <c r="VSN179" s="477"/>
      <c r="VSO179" s="477"/>
      <c r="VSP179" s="477"/>
      <c r="VSQ179" s="477"/>
      <c r="VSR179" s="477"/>
      <c r="VSS179" s="477"/>
      <c r="VST179" s="477"/>
      <c r="VSU179" s="477"/>
      <c r="VSV179" s="477"/>
      <c r="VSW179" s="477"/>
      <c r="VSX179" s="477"/>
      <c r="VSY179" s="477"/>
      <c r="VSZ179" s="477"/>
      <c r="VTA179" s="477"/>
      <c r="VTB179" s="477"/>
      <c r="VTC179" s="477"/>
      <c r="VTD179" s="477"/>
      <c r="VTE179" s="477"/>
      <c r="VTF179" s="477"/>
      <c r="VTG179" s="477"/>
      <c r="VTH179" s="477"/>
      <c r="VTI179" s="477"/>
      <c r="VTJ179" s="477"/>
      <c r="VTK179" s="477"/>
      <c r="VTL179" s="477"/>
      <c r="VTM179" s="477"/>
      <c r="VTN179" s="477"/>
      <c r="VTO179" s="477"/>
      <c r="VTP179" s="477"/>
      <c r="VTQ179" s="477"/>
      <c r="VTR179" s="477"/>
      <c r="VTS179" s="477"/>
      <c r="VTT179" s="477"/>
      <c r="VTU179" s="477"/>
      <c r="VTV179" s="477"/>
      <c r="VTW179" s="477"/>
      <c r="VTX179" s="477"/>
      <c r="VTY179" s="477"/>
      <c r="VTZ179" s="477"/>
      <c r="VUA179" s="477"/>
      <c r="VUB179" s="477"/>
      <c r="VUC179" s="477"/>
      <c r="VUD179" s="477"/>
      <c r="VUE179" s="477"/>
      <c r="VUF179" s="477"/>
      <c r="VUG179" s="477"/>
      <c r="VUH179" s="477"/>
      <c r="VUI179" s="477"/>
      <c r="VUJ179" s="477"/>
      <c r="VUK179" s="477"/>
      <c r="VUL179" s="477"/>
      <c r="VUM179" s="477"/>
      <c r="VUN179" s="477"/>
      <c r="VUO179" s="477"/>
      <c r="VUP179" s="477"/>
      <c r="VUQ179" s="477"/>
      <c r="VUR179" s="477"/>
      <c r="VUS179" s="477"/>
      <c r="VUT179" s="477"/>
      <c r="VUU179" s="477"/>
      <c r="VUV179" s="477"/>
      <c r="VUW179" s="477"/>
      <c r="VUX179" s="477"/>
      <c r="VUY179" s="477"/>
      <c r="VUZ179" s="477"/>
      <c r="VVA179" s="477"/>
      <c r="VVB179" s="477"/>
      <c r="VVC179" s="477"/>
      <c r="VVD179" s="477"/>
      <c r="VVE179" s="477"/>
      <c r="VVF179" s="477"/>
      <c r="VVG179" s="477"/>
      <c r="VVH179" s="477"/>
      <c r="VVI179" s="477"/>
      <c r="VVJ179" s="477"/>
      <c r="VVK179" s="477"/>
      <c r="VVL179" s="477"/>
      <c r="VVM179" s="477"/>
      <c r="VVN179" s="477"/>
      <c r="VVO179" s="477"/>
      <c r="VVP179" s="477"/>
      <c r="VVQ179" s="477"/>
      <c r="VVR179" s="477"/>
      <c r="VVS179" s="477"/>
      <c r="VVT179" s="477"/>
      <c r="VVU179" s="477"/>
      <c r="VVV179" s="477"/>
      <c r="VVW179" s="477"/>
      <c r="VVX179" s="477"/>
      <c r="VVY179" s="477"/>
      <c r="VVZ179" s="477"/>
      <c r="VWA179" s="477"/>
      <c r="VWB179" s="477"/>
      <c r="VWC179" s="477"/>
      <c r="VWD179" s="477"/>
      <c r="VWE179" s="477"/>
      <c r="VWF179" s="477"/>
      <c r="VWG179" s="477"/>
      <c r="VWH179" s="477"/>
      <c r="VWI179" s="477"/>
      <c r="VWJ179" s="477"/>
      <c r="VWK179" s="477"/>
      <c r="VWL179" s="477"/>
      <c r="VWM179" s="477"/>
      <c r="VWN179" s="477"/>
      <c r="VWO179" s="477"/>
      <c r="VWP179" s="477"/>
      <c r="VWQ179" s="477"/>
      <c r="VWR179" s="477"/>
      <c r="VWS179" s="477"/>
      <c r="VWT179" s="477"/>
      <c r="VWU179" s="477"/>
      <c r="VWV179" s="477"/>
      <c r="VWW179" s="477"/>
      <c r="VWX179" s="477"/>
      <c r="VWY179" s="477"/>
      <c r="VWZ179" s="477"/>
      <c r="VXA179" s="477"/>
      <c r="VXB179" s="477"/>
      <c r="VXC179" s="477"/>
      <c r="VXD179" s="477"/>
      <c r="VXE179" s="477"/>
      <c r="VXF179" s="477"/>
      <c r="VXG179" s="477"/>
      <c r="VXH179" s="477"/>
      <c r="VXI179" s="477"/>
      <c r="VXJ179" s="477"/>
      <c r="VXK179" s="477"/>
      <c r="VXL179" s="477"/>
      <c r="VXM179" s="477"/>
      <c r="VXN179" s="477"/>
      <c r="VXO179" s="477"/>
      <c r="VXP179" s="477"/>
      <c r="VXQ179" s="477"/>
      <c r="VXR179" s="477"/>
      <c r="VXS179" s="477"/>
      <c r="VXT179" s="477"/>
      <c r="VXU179" s="477"/>
      <c r="VXV179" s="477"/>
      <c r="VXW179" s="477"/>
      <c r="VXX179" s="477"/>
      <c r="VXY179" s="477"/>
      <c r="VXZ179" s="477"/>
      <c r="VYA179" s="477"/>
      <c r="VYB179" s="477"/>
      <c r="VYC179" s="477"/>
      <c r="VYD179" s="477"/>
      <c r="VYE179" s="477"/>
      <c r="VYF179" s="477"/>
      <c r="VYG179" s="477"/>
      <c r="VYH179" s="477"/>
      <c r="VYI179" s="477"/>
      <c r="VYJ179" s="477"/>
      <c r="VYK179" s="477"/>
      <c r="VYL179" s="477"/>
      <c r="VYM179" s="477"/>
      <c r="VYN179" s="477"/>
      <c r="VYO179" s="477"/>
      <c r="VYP179" s="477"/>
      <c r="VYQ179" s="477"/>
      <c r="VYR179" s="477"/>
      <c r="VYS179" s="477"/>
      <c r="VYT179" s="477"/>
      <c r="VYU179" s="477"/>
      <c r="VYV179" s="477"/>
      <c r="VYW179" s="477"/>
      <c r="VYX179" s="477"/>
      <c r="VYY179" s="477"/>
      <c r="VYZ179" s="477"/>
      <c r="VZA179" s="477"/>
      <c r="VZB179" s="477"/>
      <c r="VZC179" s="477"/>
      <c r="VZD179" s="477"/>
      <c r="VZE179" s="477"/>
      <c r="VZF179" s="477"/>
      <c r="VZG179" s="477"/>
      <c r="VZH179" s="477"/>
      <c r="VZI179" s="477"/>
      <c r="VZJ179" s="477"/>
      <c r="VZK179" s="477"/>
      <c r="VZL179" s="477"/>
      <c r="VZM179" s="477"/>
      <c r="VZN179" s="477"/>
      <c r="VZO179" s="477"/>
      <c r="VZP179" s="477"/>
      <c r="VZQ179" s="477"/>
      <c r="VZR179" s="477"/>
      <c r="VZS179" s="477"/>
      <c r="VZT179" s="477"/>
      <c r="VZU179" s="477"/>
      <c r="VZV179" s="477"/>
      <c r="VZW179" s="477"/>
      <c r="VZX179" s="477"/>
      <c r="VZY179" s="477"/>
      <c r="VZZ179" s="477"/>
      <c r="WAA179" s="477"/>
      <c r="WAB179" s="477"/>
      <c r="WAC179" s="477"/>
      <c r="WAD179" s="477"/>
      <c r="WAE179" s="477"/>
      <c r="WAF179" s="477"/>
      <c r="WAG179" s="477"/>
      <c r="WAH179" s="477"/>
      <c r="WAI179" s="477"/>
      <c r="WAJ179" s="477"/>
      <c r="WAK179" s="477"/>
      <c r="WAL179" s="477"/>
      <c r="WAM179" s="477"/>
      <c r="WAN179" s="477"/>
      <c r="WAO179" s="477"/>
      <c r="WAP179" s="477"/>
      <c r="WAQ179" s="477"/>
      <c r="WAR179" s="477"/>
      <c r="WAS179" s="477"/>
      <c r="WAT179" s="477"/>
      <c r="WAU179" s="477"/>
      <c r="WAV179" s="477"/>
      <c r="WAW179" s="477"/>
      <c r="WAX179" s="477"/>
      <c r="WAY179" s="477"/>
      <c r="WAZ179" s="477"/>
      <c r="WBA179" s="477"/>
      <c r="WBB179" s="477"/>
      <c r="WBC179" s="477"/>
      <c r="WBD179" s="477"/>
      <c r="WBE179" s="477"/>
      <c r="WBF179" s="477"/>
      <c r="WBG179" s="477"/>
      <c r="WBH179" s="477"/>
      <c r="WBI179" s="477"/>
      <c r="WBJ179" s="477"/>
      <c r="WBK179" s="477"/>
      <c r="WBL179" s="477"/>
      <c r="WBM179" s="477"/>
      <c r="WBN179" s="477"/>
      <c r="WBO179" s="477"/>
      <c r="WBP179" s="477"/>
      <c r="WBQ179" s="477"/>
      <c r="WBR179" s="477"/>
      <c r="WBS179" s="477"/>
      <c r="WBT179" s="477"/>
      <c r="WBU179" s="477"/>
      <c r="WBV179" s="477"/>
      <c r="WBW179" s="477"/>
      <c r="WBX179" s="477"/>
      <c r="WBY179" s="477"/>
      <c r="WBZ179" s="477"/>
      <c r="WCA179" s="477"/>
      <c r="WCB179" s="477"/>
      <c r="WCC179" s="477"/>
      <c r="WCD179" s="477"/>
      <c r="WCE179" s="477"/>
      <c r="WCF179" s="477"/>
      <c r="WCG179" s="477"/>
      <c r="WCH179" s="477"/>
      <c r="WCI179" s="477"/>
      <c r="WCJ179" s="477"/>
      <c r="WCK179" s="477"/>
      <c r="WCL179" s="477"/>
      <c r="WCM179" s="477"/>
      <c r="WCN179" s="477"/>
      <c r="WCO179" s="477"/>
      <c r="WCP179" s="477"/>
      <c r="WCQ179" s="477"/>
      <c r="WCR179" s="477"/>
      <c r="WCS179" s="477"/>
      <c r="WCT179" s="477"/>
      <c r="WCU179" s="477"/>
      <c r="WCV179" s="477"/>
      <c r="WCW179" s="477"/>
      <c r="WCX179" s="477"/>
      <c r="WCY179" s="477"/>
      <c r="WCZ179" s="477"/>
      <c r="WDA179" s="477"/>
      <c r="WDB179" s="477"/>
      <c r="WDC179" s="477"/>
      <c r="WDD179" s="477"/>
      <c r="WDE179" s="477"/>
      <c r="WDF179" s="477"/>
      <c r="WDG179" s="477"/>
      <c r="WDH179" s="477"/>
      <c r="WDI179" s="477"/>
      <c r="WDJ179" s="477"/>
      <c r="WDK179" s="477"/>
      <c r="WDL179" s="477"/>
      <c r="WDM179" s="477"/>
      <c r="WDN179" s="477"/>
      <c r="WDO179" s="477"/>
      <c r="WDP179" s="477"/>
      <c r="WDQ179" s="477"/>
      <c r="WDR179" s="477"/>
      <c r="WDS179" s="477"/>
      <c r="WDT179" s="477"/>
      <c r="WDU179" s="477"/>
      <c r="WDV179" s="477"/>
      <c r="WDW179" s="477"/>
      <c r="WDX179" s="477"/>
      <c r="WDY179" s="477"/>
      <c r="WDZ179" s="477"/>
      <c r="WEA179" s="477"/>
      <c r="WEB179" s="477"/>
      <c r="WEC179" s="477"/>
      <c r="WED179" s="477"/>
      <c r="WEE179" s="477"/>
      <c r="WEF179" s="477"/>
      <c r="WEG179" s="477"/>
      <c r="WEH179" s="477"/>
      <c r="WEI179" s="477"/>
      <c r="WEJ179" s="477"/>
      <c r="WEK179" s="477"/>
      <c r="WEL179" s="477"/>
      <c r="WEM179" s="477"/>
      <c r="WEN179" s="477"/>
      <c r="WEO179" s="477"/>
      <c r="WEP179" s="477"/>
      <c r="WEQ179" s="477"/>
      <c r="WER179" s="477"/>
      <c r="WES179" s="477"/>
      <c r="WET179" s="477"/>
      <c r="WEU179" s="477"/>
      <c r="WEV179" s="477"/>
      <c r="WEW179" s="477"/>
      <c r="WEX179" s="477"/>
      <c r="WEY179" s="477"/>
      <c r="WEZ179" s="477"/>
      <c r="WFA179" s="477"/>
      <c r="WFB179" s="477"/>
      <c r="WFC179" s="477"/>
      <c r="WFD179" s="477"/>
      <c r="WFE179" s="477"/>
      <c r="WFF179" s="477"/>
      <c r="WFG179" s="477"/>
      <c r="WFH179" s="477"/>
      <c r="WFI179" s="477"/>
      <c r="WFJ179" s="477"/>
      <c r="WFK179" s="477"/>
      <c r="WFL179" s="477"/>
      <c r="WFM179" s="477"/>
      <c r="WFN179" s="477"/>
      <c r="WFO179" s="477"/>
      <c r="WFP179" s="477"/>
      <c r="WFQ179" s="477"/>
      <c r="WFR179" s="477"/>
      <c r="WFS179" s="477"/>
      <c r="WFT179" s="477"/>
      <c r="WFU179" s="477"/>
      <c r="WFV179" s="477"/>
      <c r="WFW179" s="477"/>
      <c r="WFX179" s="477"/>
      <c r="WFY179" s="477"/>
      <c r="WFZ179" s="477"/>
      <c r="WGA179" s="477"/>
      <c r="WGB179" s="477"/>
      <c r="WGC179" s="477"/>
      <c r="WGD179" s="477"/>
      <c r="WGE179" s="477"/>
      <c r="WGF179" s="477"/>
      <c r="WGG179" s="477"/>
      <c r="WGH179" s="477"/>
      <c r="WGI179" s="477"/>
      <c r="WGJ179" s="477"/>
      <c r="WGK179" s="477"/>
      <c r="WGL179" s="477"/>
      <c r="WGM179" s="477"/>
      <c r="WGN179" s="477"/>
      <c r="WGO179" s="477"/>
      <c r="WGP179" s="477"/>
      <c r="WGQ179" s="477"/>
      <c r="WGR179" s="477"/>
      <c r="WGS179" s="477"/>
      <c r="WGT179" s="477"/>
      <c r="WGU179" s="477"/>
      <c r="WGV179" s="477"/>
      <c r="WGW179" s="477"/>
      <c r="WGX179" s="477"/>
      <c r="WGY179" s="477"/>
      <c r="WGZ179" s="477"/>
      <c r="WHA179" s="477"/>
      <c r="WHB179" s="477"/>
      <c r="WHC179" s="477"/>
      <c r="WHD179" s="477"/>
      <c r="WHE179" s="477"/>
      <c r="WHF179" s="477"/>
      <c r="WHG179" s="477"/>
      <c r="WHH179" s="477"/>
      <c r="WHI179" s="477"/>
      <c r="WHJ179" s="477"/>
      <c r="WHK179" s="477"/>
      <c r="WHL179" s="477"/>
      <c r="WHM179" s="477"/>
      <c r="WHN179" s="477"/>
      <c r="WHO179" s="477"/>
      <c r="WHP179" s="477"/>
      <c r="WHQ179" s="477"/>
      <c r="WHR179" s="477"/>
      <c r="WHS179" s="477"/>
      <c r="WHT179" s="477"/>
      <c r="WHU179" s="477"/>
      <c r="WHV179" s="477"/>
      <c r="WHW179" s="477"/>
      <c r="WHX179" s="477"/>
      <c r="WHY179" s="477"/>
      <c r="WHZ179" s="477"/>
      <c r="WIA179" s="477"/>
      <c r="WIB179" s="477"/>
      <c r="WIC179" s="477"/>
      <c r="WID179" s="477"/>
      <c r="WIE179" s="477"/>
      <c r="WIF179" s="477"/>
      <c r="WIG179" s="477"/>
      <c r="WIH179" s="477"/>
      <c r="WII179" s="477"/>
      <c r="WIJ179" s="477"/>
      <c r="WIK179" s="477"/>
      <c r="WIL179" s="477"/>
      <c r="WIM179" s="477"/>
      <c r="WIN179" s="477"/>
      <c r="WIO179" s="477"/>
      <c r="WIP179" s="477"/>
      <c r="WIQ179" s="477"/>
      <c r="WIR179" s="477"/>
      <c r="WIS179" s="477"/>
      <c r="WIT179" s="477"/>
      <c r="WIU179" s="477"/>
      <c r="WIV179" s="477"/>
      <c r="WIW179" s="477"/>
      <c r="WIX179" s="477"/>
      <c r="WIY179" s="477"/>
      <c r="WIZ179" s="477"/>
      <c r="WJA179" s="477"/>
      <c r="WJB179" s="477"/>
      <c r="WJC179" s="477"/>
      <c r="WJD179" s="477"/>
      <c r="WJE179" s="477"/>
      <c r="WJF179" s="477"/>
      <c r="WJG179" s="477"/>
      <c r="WJH179" s="477"/>
      <c r="WJI179" s="477"/>
      <c r="WJJ179" s="477"/>
      <c r="WJK179" s="477"/>
      <c r="WJL179" s="477"/>
      <c r="WJM179" s="477"/>
      <c r="WJN179" s="477"/>
      <c r="WJO179" s="477"/>
      <c r="WJP179" s="477"/>
      <c r="WJQ179" s="477"/>
      <c r="WJR179" s="477"/>
      <c r="WJS179" s="477"/>
      <c r="WJT179" s="477"/>
      <c r="WJU179" s="477"/>
      <c r="WJV179" s="477"/>
      <c r="WJW179" s="477"/>
      <c r="WJX179" s="477"/>
      <c r="WJY179" s="477"/>
      <c r="WJZ179" s="477"/>
      <c r="WKA179" s="477"/>
      <c r="WKB179" s="477"/>
      <c r="WKC179" s="477"/>
      <c r="WKD179" s="477"/>
      <c r="WKE179" s="477"/>
      <c r="WKF179" s="477"/>
      <c r="WKG179" s="477"/>
      <c r="WKH179" s="477"/>
      <c r="WKI179" s="477"/>
      <c r="WKJ179" s="477"/>
      <c r="WKK179" s="477"/>
      <c r="WKL179" s="477"/>
      <c r="WKM179" s="477"/>
      <c r="WKN179" s="477"/>
      <c r="WKO179" s="477"/>
      <c r="WKP179" s="477"/>
      <c r="WKQ179" s="477"/>
      <c r="WKR179" s="477"/>
      <c r="WKS179" s="477"/>
      <c r="WKT179" s="477"/>
      <c r="WKU179" s="477"/>
      <c r="WKV179" s="477"/>
      <c r="WKW179" s="477"/>
      <c r="WKX179" s="477"/>
      <c r="WKY179" s="477"/>
      <c r="WKZ179" s="477"/>
      <c r="WLA179" s="477"/>
      <c r="WLB179" s="477"/>
      <c r="WLC179" s="477"/>
      <c r="WLD179" s="477"/>
      <c r="WLE179" s="477"/>
      <c r="WLF179" s="477"/>
      <c r="WLG179" s="477"/>
      <c r="WLH179" s="477"/>
      <c r="WLI179" s="477"/>
      <c r="WLJ179" s="477"/>
      <c r="WLK179" s="477"/>
      <c r="WLL179" s="477"/>
      <c r="WLM179" s="477"/>
      <c r="WLN179" s="477"/>
      <c r="WLO179" s="477"/>
      <c r="WLP179" s="477"/>
      <c r="WLQ179" s="477"/>
      <c r="WLR179" s="477"/>
      <c r="WLS179" s="477"/>
      <c r="WLT179" s="477"/>
      <c r="WLU179" s="477"/>
      <c r="WLV179" s="477"/>
      <c r="WLW179" s="477"/>
      <c r="WLX179" s="477"/>
      <c r="WLY179" s="477"/>
      <c r="WLZ179" s="477"/>
      <c r="WMA179" s="477"/>
      <c r="WMB179" s="477"/>
      <c r="WMC179" s="477"/>
      <c r="WMD179" s="477"/>
      <c r="WME179" s="477"/>
      <c r="WMF179" s="477"/>
      <c r="WMG179" s="477"/>
      <c r="WMH179" s="477"/>
      <c r="WMI179" s="477"/>
      <c r="WMJ179" s="477"/>
      <c r="WMK179" s="477"/>
      <c r="WML179" s="477"/>
      <c r="WMM179" s="477"/>
      <c r="WMN179" s="477"/>
      <c r="WMO179" s="477"/>
      <c r="WMP179" s="477"/>
      <c r="WMQ179" s="477"/>
      <c r="WMR179" s="477"/>
      <c r="WMS179" s="477"/>
      <c r="WMT179" s="477"/>
      <c r="WMU179" s="477"/>
      <c r="WMV179" s="477"/>
      <c r="WMW179" s="477"/>
      <c r="WMX179" s="477"/>
      <c r="WMY179" s="477"/>
      <c r="WMZ179" s="477"/>
      <c r="WNA179" s="477"/>
      <c r="WNB179" s="477"/>
      <c r="WNC179" s="477"/>
      <c r="WND179" s="477"/>
      <c r="WNE179" s="477"/>
      <c r="WNF179" s="477"/>
      <c r="WNG179" s="477"/>
      <c r="WNH179" s="477"/>
      <c r="WNI179" s="477"/>
      <c r="WNJ179" s="477"/>
      <c r="WNK179" s="477"/>
      <c r="WNL179" s="477"/>
      <c r="WNM179" s="477"/>
      <c r="WNN179" s="477"/>
      <c r="WNO179" s="477"/>
      <c r="WNP179" s="477"/>
      <c r="WNQ179" s="477"/>
      <c r="WNR179" s="477"/>
      <c r="WNS179" s="477"/>
      <c r="WNT179" s="477"/>
      <c r="WNU179" s="477"/>
      <c r="WNV179" s="477"/>
      <c r="WNW179" s="477"/>
      <c r="WNX179" s="477"/>
      <c r="WNY179" s="477"/>
      <c r="WNZ179" s="477"/>
      <c r="WOA179" s="477"/>
      <c r="WOB179" s="477"/>
      <c r="WOC179" s="477"/>
      <c r="WOD179" s="477"/>
      <c r="WOE179" s="477"/>
      <c r="WOF179" s="477"/>
      <c r="WOG179" s="477"/>
      <c r="WOH179" s="477"/>
      <c r="WOI179" s="477"/>
      <c r="WOJ179" s="477"/>
      <c r="WOK179" s="477"/>
      <c r="WOL179" s="477"/>
      <c r="WOM179" s="477"/>
      <c r="WON179" s="477"/>
      <c r="WOO179" s="477"/>
      <c r="WOP179" s="477"/>
      <c r="WOQ179" s="477"/>
      <c r="WOR179" s="477"/>
      <c r="WOS179" s="477"/>
      <c r="WOT179" s="477"/>
      <c r="WOU179" s="477"/>
      <c r="WOV179" s="477"/>
      <c r="WOW179" s="477"/>
      <c r="WOX179" s="477"/>
      <c r="WOY179" s="477"/>
      <c r="WOZ179" s="477"/>
      <c r="WPA179" s="477"/>
      <c r="WPB179" s="477"/>
      <c r="WPC179" s="477"/>
      <c r="WPD179" s="477"/>
      <c r="WPE179" s="477"/>
      <c r="WPF179" s="477"/>
      <c r="WPG179" s="477"/>
      <c r="WPH179" s="477"/>
      <c r="WPI179" s="477"/>
      <c r="WPJ179" s="477"/>
      <c r="WPK179" s="477"/>
      <c r="WPL179" s="477"/>
      <c r="WPM179" s="477"/>
      <c r="WPN179" s="477"/>
      <c r="WPO179" s="477"/>
      <c r="WPP179" s="477"/>
      <c r="WPQ179" s="477"/>
      <c r="WPR179" s="477"/>
      <c r="WPS179" s="477"/>
      <c r="WPT179" s="477"/>
      <c r="WPU179" s="477"/>
      <c r="WPV179" s="477"/>
      <c r="WPW179" s="477"/>
      <c r="WPX179" s="477"/>
      <c r="WPY179" s="477"/>
      <c r="WPZ179" s="477"/>
      <c r="WQA179" s="477"/>
      <c r="WQB179" s="477"/>
      <c r="WQC179" s="477"/>
      <c r="WQD179" s="477"/>
      <c r="WQE179" s="477"/>
      <c r="WQF179" s="477"/>
      <c r="WQG179" s="477"/>
      <c r="WQH179" s="477"/>
      <c r="WQI179" s="477"/>
      <c r="WQJ179" s="477"/>
      <c r="WQK179" s="477"/>
      <c r="WQL179" s="477"/>
      <c r="WQM179" s="477"/>
      <c r="WQN179" s="477"/>
      <c r="WQO179" s="477"/>
      <c r="WQP179" s="477"/>
      <c r="WQQ179" s="477"/>
      <c r="WQR179" s="477"/>
      <c r="WQS179" s="477"/>
      <c r="WQT179" s="477"/>
      <c r="WQU179" s="477"/>
      <c r="WQV179" s="477"/>
      <c r="WQW179" s="477"/>
      <c r="WQX179" s="477"/>
      <c r="WQY179" s="477"/>
      <c r="WQZ179" s="477"/>
      <c r="WRA179" s="477"/>
      <c r="WRB179" s="477"/>
      <c r="WRC179" s="477"/>
      <c r="WRD179" s="477"/>
      <c r="WRE179" s="477"/>
      <c r="WRF179" s="477"/>
      <c r="WRG179" s="477"/>
      <c r="WRH179" s="477"/>
      <c r="WRI179" s="477"/>
      <c r="WRJ179" s="477"/>
      <c r="WRK179" s="477"/>
      <c r="WRL179" s="477"/>
      <c r="WRM179" s="477"/>
      <c r="WRN179" s="477"/>
      <c r="WRO179" s="477"/>
      <c r="WRP179" s="477"/>
      <c r="WRQ179" s="477"/>
      <c r="WRR179" s="477"/>
      <c r="WRS179" s="477"/>
      <c r="WRT179" s="477"/>
      <c r="WRU179" s="477"/>
      <c r="WRV179" s="477"/>
      <c r="WRW179" s="477"/>
      <c r="WRX179" s="477"/>
      <c r="WRY179" s="477"/>
      <c r="WRZ179" s="477"/>
      <c r="WSA179" s="477"/>
      <c r="WSB179" s="477"/>
      <c r="WSC179" s="477"/>
      <c r="WSD179" s="477"/>
      <c r="WSE179" s="477"/>
      <c r="WSF179" s="477"/>
      <c r="WSG179" s="477"/>
      <c r="WSH179" s="477"/>
      <c r="WSI179" s="477"/>
      <c r="WSJ179" s="477"/>
      <c r="WSK179" s="477"/>
      <c r="WSL179" s="477"/>
      <c r="WSM179" s="477"/>
      <c r="WSN179" s="477"/>
      <c r="WSO179" s="477"/>
      <c r="WSP179" s="477"/>
      <c r="WSQ179" s="477"/>
      <c r="WSR179" s="477"/>
      <c r="WSS179" s="477"/>
      <c r="WST179" s="477"/>
      <c r="WSU179" s="477"/>
      <c r="WSV179" s="477"/>
      <c r="WSW179" s="477"/>
      <c r="WSX179" s="477"/>
      <c r="WSY179" s="477"/>
      <c r="WSZ179" s="477"/>
      <c r="WTA179" s="477"/>
      <c r="WTB179" s="477"/>
      <c r="WTC179" s="477"/>
      <c r="WTD179" s="477"/>
      <c r="WTE179" s="477"/>
      <c r="WTF179" s="477"/>
      <c r="WTG179" s="477"/>
      <c r="WTH179" s="477"/>
      <c r="WTI179" s="477"/>
      <c r="WTJ179" s="477"/>
      <c r="WTK179" s="477"/>
      <c r="WTL179" s="477"/>
      <c r="WTM179" s="477"/>
      <c r="WTN179" s="477"/>
      <c r="WTO179" s="477"/>
      <c r="WTP179" s="477"/>
      <c r="WTQ179" s="477"/>
      <c r="WTR179" s="477"/>
      <c r="WTS179" s="477"/>
      <c r="WTT179" s="477"/>
      <c r="WTU179" s="477"/>
      <c r="WTV179" s="477"/>
      <c r="WTW179" s="477"/>
      <c r="WTX179" s="477"/>
      <c r="WTY179" s="477"/>
      <c r="WTZ179" s="477"/>
      <c r="WUA179" s="477"/>
      <c r="WUB179" s="477"/>
      <c r="WUC179" s="477"/>
      <c r="WUD179" s="477"/>
      <c r="WUE179" s="477"/>
      <c r="WUF179" s="477"/>
      <c r="WUG179" s="477"/>
      <c r="WUH179" s="477"/>
      <c r="WUI179" s="477"/>
      <c r="WUJ179" s="477"/>
      <c r="WUK179" s="477"/>
      <c r="WUL179" s="477"/>
      <c r="WUM179" s="477"/>
      <c r="WUN179" s="477"/>
      <c r="WUO179" s="477"/>
      <c r="WUP179" s="477"/>
      <c r="WUQ179" s="477"/>
      <c r="WUR179" s="477"/>
      <c r="WUS179" s="477"/>
      <c r="WUT179" s="477"/>
      <c r="WUU179" s="477"/>
      <c r="WUV179" s="477"/>
      <c r="WUW179" s="477"/>
      <c r="WUX179" s="477"/>
      <c r="WUY179" s="477"/>
      <c r="WUZ179" s="477"/>
      <c r="WVA179" s="477"/>
      <c r="WVB179" s="477"/>
      <c r="WVC179" s="477"/>
      <c r="WVD179" s="477"/>
      <c r="WVE179" s="477"/>
      <c r="WVF179" s="477"/>
      <c r="WVG179" s="477"/>
      <c r="WVH179" s="477"/>
      <c r="WVI179" s="477"/>
      <c r="WVJ179" s="477"/>
      <c r="WVK179" s="477"/>
      <c r="WVL179" s="477"/>
      <c r="WVM179" s="477"/>
      <c r="WVN179" s="477"/>
      <c r="WVO179" s="477"/>
      <c r="WVP179" s="477"/>
      <c r="WVQ179" s="477"/>
      <c r="WVR179" s="477"/>
      <c r="WVS179" s="477"/>
      <c r="WVT179" s="477"/>
      <c r="WVU179" s="477"/>
      <c r="WVV179" s="477"/>
      <c r="WVW179" s="477"/>
      <c r="WVX179" s="477"/>
      <c r="WVY179" s="477"/>
      <c r="WVZ179" s="477"/>
      <c r="WWA179" s="477"/>
      <c r="WWB179" s="477"/>
      <c r="WWC179" s="477"/>
      <c r="WWD179" s="477"/>
      <c r="WWE179" s="477"/>
      <c r="WWF179" s="477"/>
      <c r="WWG179" s="477"/>
      <c r="WWH179" s="477"/>
      <c r="WWI179" s="477"/>
      <c r="WWJ179" s="477"/>
      <c r="WWK179" s="477"/>
      <c r="WWL179" s="477"/>
      <c r="WWM179" s="477"/>
      <c r="WWN179" s="477"/>
      <c r="WWO179" s="477"/>
      <c r="WWP179" s="477"/>
      <c r="WWQ179" s="477"/>
      <c r="WWR179" s="477"/>
      <c r="WWS179" s="477"/>
      <c r="WWT179" s="477"/>
      <c r="WWU179" s="477"/>
      <c r="WWV179" s="477"/>
      <c r="WWW179" s="477"/>
      <c r="WWX179" s="477"/>
      <c r="WWY179" s="477"/>
      <c r="WWZ179" s="477"/>
      <c r="WXA179" s="477"/>
      <c r="WXB179" s="477"/>
      <c r="WXC179" s="477"/>
      <c r="WXD179" s="477"/>
      <c r="WXE179" s="477"/>
      <c r="WXF179" s="477"/>
      <c r="WXG179" s="477"/>
      <c r="WXH179" s="477"/>
      <c r="WXI179" s="477"/>
      <c r="WXJ179" s="477"/>
      <c r="WXK179" s="477"/>
      <c r="WXL179" s="477"/>
      <c r="WXM179" s="477"/>
      <c r="WXN179" s="477"/>
      <c r="WXO179" s="477"/>
      <c r="WXP179" s="477"/>
      <c r="WXQ179" s="477"/>
      <c r="WXR179" s="477"/>
      <c r="WXS179" s="477"/>
      <c r="WXT179" s="477"/>
      <c r="WXU179" s="477"/>
      <c r="WXV179" s="477"/>
      <c r="WXW179" s="477"/>
      <c r="WXX179" s="477"/>
      <c r="WXY179" s="477"/>
      <c r="WXZ179" s="477"/>
      <c r="WYA179" s="477"/>
      <c r="WYB179" s="477"/>
      <c r="WYC179" s="477"/>
      <c r="WYD179" s="477"/>
      <c r="WYE179" s="477"/>
      <c r="WYF179" s="477"/>
      <c r="WYG179" s="477"/>
      <c r="WYH179" s="477"/>
      <c r="WYI179" s="477"/>
      <c r="WYJ179" s="477"/>
      <c r="WYK179" s="477"/>
      <c r="WYL179" s="477"/>
      <c r="WYM179" s="477"/>
      <c r="WYN179" s="477"/>
      <c r="WYO179" s="477"/>
      <c r="WYP179" s="477"/>
      <c r="WYQ179" s="477"/>
      <c r="WYR179" s="477"/>
      <c r="WYS179" s="477"/>
      <c r="WYT179" s="477"/>
      <c r="WYU179" s="477"/>
      <c r="WYV179" s="477"/>
      <c r="WYW179" s="477"/>
      <c r="WYX179" s="477"/>
      <c r="WYY179" s="477"/>
      <c r="WYZ179" s="477"/>
      <c r="WZA179" s="477"/>
      <c r="WZB179" s="477"/>
      <c r="WZC179" s="477"/>
      <c r="WZD179" s="477"/>
      <c r="WZE179" s="477"/>
      <c r="WZF179" s="477"/>
      <c r="WZG179" s="477"/>
      <c r="WZH179" s="477"/>
      <c r="WZI179" s="477"/>
      <c r="WZJ179" s="477"/>
      <c r="WZK179" s="477"/>
      <c r="WZL179" s="477"/>
      <c r="WZM179" s="477"/>
      <c r="WZN179" s="477"/>
      <c r="WZO179" s="477"/>
      <c r="WZP179" s="477"/>
      <c r="WZQ179" s="477"/>
      <c r="WZR179" s="477"/>
      <c r="WZS179" s="477"/>
      <c r="WZT179" s="477"/>
      <c r="WZU179" s="477"/>
      <c r="WZV179" s="477"/>
      <c r="WZW179" s="477"/>
      <c r="WZX179" s="477"/>
      <c r="WZY179" s="477"/>
      <c r="WZZ179" s="477"/>
      <c r="XAA179" s="477"/>
      <c r="XAB179" s="477"/>
      <c r="XAC179" s="477"/>
      <c r="XAD179" s="477"/>
      <c r="XAE179" s="477"/>
      <c r="XAF179" s="477"/>
      <c r="XAG179" s="477"/>
      <c r="XAH179" s="477"/>
      <c r="XAI179" s="477"/>
      <c r="XAJ179" s="477"/>
      <c r="XAK179" s="477"/>
      <c r="XAL179" s="477"/>
      <c r="XAM179" s="477"/>
      <c r="XAN179" s="477"/>
      <c r="XAO179" s="477"/>
      <c r="XAP179" s="477"/>
      <c r="XAQ179" s="477"/>
      <c r="XAR179" s="477"/>
      <c r="XAS179" s="477"/>
      <c r="XAT179" s="477"/>
      <c r="XAU179" s="477"/>
      <c r="XAV179" s="477"/>
      <c r="XAW179" s="477"/>
      <c r="XAX179" s="477"/>
      <c r="XAY179" s="477"/>
      <c r="XAZ179" s="477"/>
      <c r="XBA179" s="477"/>
      <c r="XBB179" s="477"/>
      <c r="XBC179" s="477"/>
      <c r="XBD179" s="477"/>
      <c r="XBE179" s="477"/>
      <c r="XBF179" s="477"/>
      <c r="XBG179" s="477"/>
      <c r="XBH179" s="477"/>
      <c r="XBI179" s="477"/>
      <c r="XBJ179" s="477"/>
      <c r="XBK179" s="477"/>
      <c r="XBL179" s="477"/>
      <c r="XBM179" s="477"/>
      <c r="XBN179" s="477"/>
      <c r="XBO179" s="477"/>
      <c r="XBP179" s="477"/>
      <c r="XBQ179" s="477"/>
      <c r="XBR179" s="477"/>
      <c r="XBS179" s="477"/>
      <c r="XBT179" s="477"/>
      <c r="XBU179" s="477"/>
      <c r="XBV179" s="477"/>
      <c r="XBW179" s="477"/>
      <c r="XBX179" s="477"/>
      <c r="XBY179" s="477"/>
      <c r="XBZ179" s="477"/>
      <c r="XCA179" s="477"/>
      <c r="XCB179" s="477"/>
      <c r="XCC179" s="477"/>
      <c r="XCD179" s="477"/>
      <c r="XCE179" s="477"/>
      <c r="XCF179" s="477"/>
      <c r="XCG179" s="477"/>
      <c r="XCH179" s="477"/>
      <c r="XCI179" s="477"/>
      <c r="XCJ179" s="477"/>
      <c r="XCK179" s="477"/>
      <c r="XCL179" s="477"/>
      <c r="XCM179" s="477"/>
      <c r="XCN179" s="477"/>
      <c r="XCO179" s="477"/>
      <c r="XCP179" s="477"/>
      <c r="XCQ179" s="477"/>
      <c r="XCR179" s="477"/>
      <c r="XCS179" s="477"/>
      <c r="XCT179" s="477"/>
      <c r="XCU179" s="477"/>
      <c r="XCV179" s="477"/>
      <c r="XCW179" s="477"/>
      <c r="XCX179" s="477"/>
      <c r="XCY179" s="477"/>
      <c r="XCZ179" s="477"/>
      <c r="XDA179" s="477"/>
      <c r="XDB179" s="477"/>
      <c r="XDC179" s="477"/>
      <c r="XDD179" s="477"/>
      <c r="XDE179" s="477"/>
      <c r="XDF179" s="477"/>
      <c r="XDG179" s="477"/>
      <c r="XDH179" s="477"/>
      <c r="XDI179" s="477"/>
      <c r="XDJ179" s="477"/>
      <c r="XDK179" s="477"/>
      <c r="XDL179" s="477"/>
      <c r="XDM179" s="477"/>
      <c r="XDN179" s="477"/>
      <c r="XDO179" s="477"/>
      <c r="XDP179" s="477"/>
      <c r="XDQ179" s="477"/>
      <c r="XDR179" s="477"/>
      <c r="XDS179" s="477"/>
      <c r="XDT179" s="477"/>
      <c r="XDU179" s="477"/>
      <c r="XDV179" s="477"/>
      <c r="XDW179" s="477"/>
      <c r="XDX179" s="477"/>
      <c r="XDY179" s="477"/>
      <c r="XDZ179" s="477"/>
      <c r="XEA179" s="477"/>
      <c r="XEB179" s="477"/>
      <c r="XEC179" s="477"/>
      <c r="XED179" s="477"/>
      <c r="XEE179" s="477"/>
      <c r="XEF179" s="477"/>
    </row>
    <row r="180" spans="1:16360" ht="15" customHeight="1" x14ac:dyDescent="0.25">
      <c r="A180" s="6" t="s">
        <v>2534</v>
      </c>
      <c r="B180" s="18">
        <v>3</v>
      </c>
      <c r="C180" s="17" t="s">
        <v>2301</v>
      </c>
      <c r="D180" s="3">
        <v>2016</v>
      </c>
      <c r="E180" s="10" t="s">
        <v>2302</v>
      </c>
      <c r="F180" s="10" t="s">
        <v>2303</v>
      </c>
      <c r="G180" s="2">
        <v>22</v>
      </c>
      <c r="H180" s="2" t="s">
        <v>2304</v>
      </c>
      <c r="I180" s="63" t="s">
        <v>50</v>
      </c>
      <c r="J180" s="59">
        <v>0</v>
      </c>
      <c r="K180" s="18" t="s">
        <v>20</v>
      </c>
      <c r="L180" s="62" t="s">
        <v>77</v>
      </c>
      <c r="M180" s="18">
        <v>13</v>
      </c>
      <c r="N180" s="18">
        <v>13</v>
      </c>
      <c r="O180" s="59">
        <f t="shared" si="99"/>
        <v>1.1139433523068367</v>
      </c>
      <c r="P180" s="18" t="s">
        <v>2306</v>
      </c>
      <c r="Q180" s="477"/>
      <c r="R180" s="18">
        <v>1</v>
      </c>
      <c r="S180" s="18">
        <v>1</v>
      </c>
      <c r="T180" s="18">
        <v>6</v>
      </c>
      <c r="U180" s="18">
        <v>1</v>
      </c>
      <c r="V180" s="18" t="s">
        <v>2305</v>
      </c>
      <c r="W180" s="6"/>
      <c r="X180" s="18" t="s">
        <v>2307</v>
      </c>
      <c r="Y180" s="477"/>
      <c r="Z180" s="474" t="s">
        <v>1093</v>
      </c>
      <c r="AA180" s="18" t="s">
        <v>29</v>
      </c>
      <c r="AB180" s="59" t="s">
        <v>29</v>
      </c>
      <c r="AC180" s="59" t="s">
        <v>112</v>
      </c>
      <c r="AD180" s="18">
        <v>0</v>
      </c>
      <c r="AE180" s="59" t="s">
        <v>29</v>
      </c>
      <c r="AF180" s="59" t="s">
        <v>29</v>
      </c>
      <c r="AG180" s="59" t="s">
        <v>29</v>
      </c>
      <c r="AH180" s="59" t="s">
        <v>29</v>
      </c>
      <c r="AI180" s="60" t="s">
        <v>29</v>
      </c>
      <c r="AJ180" s="59" t="s">
        <v>29</v>
      </c>
      <c r="AK180" s="59" t="s">
        <v>29</v>
      </c>
      <c r="AL180" s="60" t="s">
        <v>29</v>
      </c>
      <c r="AM180" s="60" t="s">
        <v>29</v>
      </c>
      <c r="AN180" s="125" t="s">
        <v>28</v>
      </c>
      <c r="AO180" s="77" t="s">
        <v>28</v>
      </c>
      <c r="AP180" s="477"/>
      <c r="AQ180" s="5" t="s">
        <v>174</v>
      </c>
      <c r="AR180" s="9" t="s">
        <v>346</v>
      </c>
      <c r="AS180" s="475" t="s">
        <v>2308</v>
      </c>
      <c r="AT180" s="497" t="s">
        <v>2427</v>
      </c>
      <c r="AU180" s="5">
        <v>52.5</v>
      </c>
      <c r="AV180" s="11">
        <v>-131.5</v>
      </c>
      <c r="AW180" s="6"/>
      <c r="AX180" s="362">
        <v>7.4916666666666645</v>
      </c>
      <c r="AY180" s="473">
        <v>2980</v>
      </c>
      <c r="AZ180" s="455">
        <f t="shared" si="100"/>
        <v>3.4742162640762553</v>
      </c>
      <c r="BA180" s="525" t="s">
        <v>137</v>
      </c>
      <c r="BB180" s="476" t="s">
        <v>2309</v>
      </c>
      <c r="BC180" s="477"/>
      <c r="BD180" s="59" t="s">
        <v>2343</v>
      </c>
      <c r="BE180" s="59" t="s">
        <v>2331</v>
      </c>
      <c r="BF180" s="477"/>
      <c r="BG180" s="477"/>
      <c r="BH180" s="477"/>
      <c r="BI180" s="392" t="s">
        <v>2232</v>
      </c>
      <c r="BJ180" s="6" t="s">
        <v>8</v>
      </c>
      <c r="BK180" s="477" t="s">
        <v>31</v>
      </c>
      <c r="BL180" s="477"/>
      <c r="BM180" s="477"/>
      <c r="BN180" s="477"/>
      <c r="BO180" s="478"/>
      <c r="BP180" s="6" t="s">
        <v>2310</v>
      </c>
      <c r="BQ180" s="18" t="s">
        <v>15</v>
      </c>
      <c r="BR180" s="477">
        <v>0.23</v>
      </c>
      <c r="BS180" s="59" t="s">
        <v>21</v>
      </c>
      <c r="BT180" s="18" t="s">
        <v>9</v>
      </c>
      <c r="BU180" s="477">
        <v>0.16</v>
      </c>
      <c r="BV180" s="477"/>
      <c r="BW180" s="63" t="s">
        <v>26</v>
      </c>
      <c r="BX180" s="59" t="s">
        <v>27</v>
      </c>
      <c r="BY180" s="70">
        <f t="shared" si="97"/>
        <v>0.39191835884530846</v>
      </c>
      <c r="BZ180" s="70">
        <f t="shared" si="95"/>
        <v>0.39191835884530846</v>
      </c>
      <c r="CA180" s="18" t="s">
        <v>18</v>
      </c>
      <c r="CB180" s="18" t="s">
        <v>2305</v>
      </c>
      <c r="CC180" s="18">
        <v>6</v>
      </c>
      <c r="CD180" s="18">
        <v>6</v>
      </c>
      <c r="CE180" s="477"/>
      <c r="CF180" s="17" t="s">
        <v>2311</v>
      </c>
      <c r="CG180" s="477">
        <v>1.36</v>
      </c>
      <c r="CH180" s="59" t="s">
        <v>21</v>
      </c>
      <c r="CI180" s="477">
        <v>1</v>
      </c>
      <c r="CJ180" s="477"/>
      <c r="CK180" s="6">
        <f t="shared" si="98"/>
        <v>2.4494897427831779</v>
      </c>
      <c r="CL180" s="6">
        <f t="shared" ref="CL180" si="103">CK180</f>
        <v>2.4494897427831779</v>
      </c>
      <c r="CM180" s="18">
        <v>6</v>
      </c>
      <c r="CN180" s="18">
        <v>6</v>
      </c>
      <c r="CO180" s="477"/>
      <c r="CP180" s="6">
        <f t="shared" si="66"/>
        <v>-0.64421199954984909</v>
      </c>
      <c r="CQ180" s="6">
        <f t="shared" si="67"/>
        <v>0.92307692307692313</v>
      </c>
      <c r="CR180" s="6">
        <f t="shared" si="102"/>
        <v>-0.59465723035370688</v>
      </c>
      <c r="CS180" s="6">
        <f t="shared" si="68"/>
        <v>0.34806738423383088</v>
      </c>
      <c r="CT180" s="77">
        <v>0</v>
      </c>
      <c r="CU180" s="59">
        <v>0</v>
      </c>
      <c r="CV180" s="59" t="s">
        <v>1782</v>
      </c>
      <c r="CW180" s="59">
        <v>0</v>
      </c>
      <c r="CX180" s="59">
        <v>0</v>
      </c>
      <c r="CY180" s="102">
        <v>0</v>
      </c>
      <c r="CZ180" s="102">
        <v>2</v>
      </c>
      <c r="DA180" s="102">
        <v>0</v>
      </c>
      <c r="DB180" s="102">
        <v>0</v>
      </c>
      <c r="DC180" s="102">
        <v>0</v>
      </c>
      <c r="DD180" s="59">
        <v>0</v>
      </c>
      <c r="DE180" s="60">
        <v>0</v>
      </c>
      <c r="DF180" s="60">
        <v>0</v>
      </c>
      <c r="DG180" s="60">
        <v>0</v>
      </c>
      <c r="DH180" s="60">
        <v>0</v>
      </c>
      <c r="DI180" s="60">
        <v>0</v>
      </c>
      <c r="DJ180" s="60">
        <v>1</v>
      </c>
      <c r="DK180" s="60">
        <v>0</v>
      </c>
      <c r="DL180" s="60">
        <v>0</v>
      </c>
      <c r="DM180" s="60">
        <v>0</v>
      </c>
      <c r="DN180" s="60">
        <v>0</v>
      </c>
      <c r="DO180" s="59">
        <v>0</v>
      </c>
      <c r="DP180" s="59">
        <v>0</v>
      </c>
      <c r="DQ180" s="59">
        <v>0</v>
      </c>
      <c r="DR180" s="59">
        <v>0</v>
      </c>
      <c r="DS180" s="59">
        <v>0</v>
      </c>
      <c r="DT180" s="59">
        <v>0</v>
      </c>
      <c r="DU180" s="59">
        <v>0</v>
      </c>
      <c r="DV180" s="59">
        <v>0</v>
      </c>
      <c r="DW180" s="59">
        <v>0</v>
      </c>
      <c r="DX180" s="59">
        <v>0</v>
      </c>
      <c r="DY180" s="59">
        <v>0</v>
      </c>
      <c r="DZ180" s="59">
        <v>0</v>
      </c>
      <c r="EA180" s="59">
        <v>0</v>
      </c>
      <c r="EB180" s="59">
        <v>0</v>
      </c>
      <c r="EC180" s="59">
        <v>0</v>
      </c>
      <c r="ED180" s="59">
        <v>0</v>
      </c>
      <c r="EE180" s="59">
        <v>0</v>
      </c>
      <c r="EF180" s="59">
        <v>0</v>
      </c>
      <c r="EG180" s="59">
        <v>0</v>
      </c>
      <c r="EH180" s="59">
        <v>0</v>
      </c>
      <c r="EI180" s="59">
        <v>0</v>
      </c>
      <c r="EJ180" s="59">
        <v>0</v>
      </c>
      <c r="EK180" s="59">
        <v>0</v>
      </c>
      <c r="EL180" s="59">
        <v>0</v>
      </c>
      <c r="EM180" s="18">
        <v>1</v>
      </c>
      <c r="EN180" s="18">
        <v>1</v>
      </c>
      <c r="EO180" s="18">
        <v>0</v>
      </c>
      <c r="EP180" s="18">
        <v>1</v>
      </c>
      <c r="EQ180" s="18">
        <v>2</v>
      </c>
      <c r="ET180" s="477"/>
      <c r="EU180" s="477"/>
      <c r="EV180" s="477"/>
      <c r="EW180" s="477"/>
      <c r="EX180" s="477"/>
      <c r="EY180" s="477"/>
      <c r="EZ180" s="477"/>
      <c r="FA180" s="477"/>
      <c r="FB180" s="477"/>
      <c r="FC180" s="477"/>
      <c r="FD180" s="477"/>
      <c r="FE180" s="477"/>
      <c r="FF180" s="477"/>
      <c r="FG180" s="477"/>
      <c r="FH180" s="477"/>
      <c r="FI180" s="477"/>
      <c r="FJ180" s="477"/>
      <c r="FK180" s="477"/>
      <c r="FL180" s="477"/>
      <c r="FM180" s="477"/>
      <c r="FN180" s="477"/>
      <c r="FO180" s="477"/>
      <c r="FP180" s="477"/>
      <c r="FQ180" s="477"/>
      <c r="FR180" s="477"/>
      <c r="FS180" s="477"/>
      <c r="FT180" s="477"/>
      <c r="FU180" s="477"/>
      <c r="FV180" s="477"/>
      <c r="FW180" s="477"/>
      <c r="FX180" s="477"/>
      <c r="FY180" s="477"/>
      <c r="FZ180" s="477"/>
      <c r="GA180" s="477"/>
      <c r="GB180" s="477"/>
      <c r="GC180" s="477"/>
      <c r="GD180" s="477"/>
      <c r="GE180" s="477"/>
      <c r="GF180" s="477"/>
      <c r="GG180" s="477"/>
      <c r="GH180" s="477"/>
      <c r="GI180" s="477"/>
      <c r="GJ180" s="477"/>
      <c r="GK180" s="477"/>
      <c r="GL180" s="477"/>
      <c r="GM180" s="477"/>
      <c r="GN180" s="477"/>
      <c r="GO180" s="477"/>
      <c r="GP180" s="477"/>
      <c r="GQ180" s="477"/>
      <c r="GR180" s="477"/>
      <c r="GS180" s="477"/>
      <c r="GT180" s="477"/>
      <c r="GU180" s="477"/>
      <c r="GV180" s="477"/>
      <c r="GW180" s="477"/>
      <c r="GX180" s="477"/>
      <c r="GY180" s="477"/>
      <c r="GZ180" s="477"/>
      <c r="HA180" s="477"/>
      <c r="HB180" s="477"/>
      <c r="HC180" s="477"/>
      <c r="HD180" s="477"/>
      <c r="HE180" s="477"/>
      <c r="HF180" s="477"/>
      <c r="HG180" s="477"/>
      <c r="HH180" s="477"/>
      <c r="HI180" s="477"/>
      <c r="HJ180" s="477"/>
      <c r="HK180" s="477"/>
      <c r="HL180" s="477"/>
      <c r="HM180" s="477"/>
      <c r="HN180" s="477"/>
      <c r="HO180" s="477"/>
      <c r="HP180" s="477"/>
      <c r="HQ180" s="477"/>
      <c r="HR180" s="477"/>
      <c r="HS180" s="477"/>
      <c r="HT180" s="477"/>
      <c r="HU180" s="477"/>
      <c r="HV180" s="477"/>
      <c r="HW180" s="477"/>
      <c r="HX180" s="477"/>
      <c r="HY180" s="477"/>
      <c r="HZ180" s="477"/>
      <c r="IA180" s="477"/>
      <c r="IB180" s="477"/>
      <c r="IC180" s="477"/>
      <c r="ID180" s="477"/>
      <c r="IE180" s="477"/>
      <c r="IF180" s="477"/>
      <c r="IG180" s="477"/>
      <c r="IH180" s="477"/>
      <c r="II180" s="477"/>
      <c r="IJ180" s="477"/>
      <c r="IK180" s="477"/>
      <c r="IL180" s="477"/>
      <c r="IM180" s="477"/>
      <c r="IN180" s="477"/>
      <c r="IO180" s="477"/>
      <c r="IP180" s="477"/>
      <c r="IQ180" s="477"/>
      <c r="IR180" s="477"/>
      <c r="IS180" s="477"/>
      <c r="IT180" s="477"/>
      <c r="IU180" s="477"/>
      <c r="IV180" s="477"/>
      <c r="IW180" s="477"/>
      <c r="IX180" s="477"/>
      <c r="IY180" s="477"/>
      <c r="IZ180" s="477"/>
      <c r="JA180" s="477"/>
      <c r="JB180" s="477"/>
      <c r="JC180" s="477"/>
      <c r="JD180" s="477"/>
      <c r="JE180" s="477"/>
      <c r="JF180" s="477"/>
      <c r="JG180" s="477"/>
      <c r="JH180" s="477"/>
      <c r="JI180" s="477"/>
      <c r="JJ180" s="477"/>
      <c r="JK180" s="477"/>
      <c r="JL180" s="477"/>
      <c r="JM180" s="477"/>
      <c r="JN180" s="477"/>
      <c r="JO180" s="477"/>
      <c r="JP180" s="477"/>
      <c r="JQ180" s="477"/>
      <c r="JR180" s="477"/>
      <c r="JS180" s="477"/>
      <c r="JT180" s="477"/>
      <c r="JU180" s="477"/>
      <c r="JV180" s="477"/>
      <c r="JW180" s="477"/>
      <c r="JX180" s="477"/>
      <c r="JY180" s="477"/>
      <c r="JZ180" s="477"/>
      <c r="KA180" s="477"/>
      <c r="KB180" s="477"/>
      <c r="KC180" s="477"/>
      <c r="KD180" s="477"/>
      <c r="KE180" s="477"/>
      <c r="KF180" s="477"/>
      <c r="KG180" s="477"/>
      <c r="KH180" s="477"/>
      <c r="KI180" s="477"/>
      <c r="KJ180" s="477"/>
      <c r="KK180" s="477"/>
      <c r="KL180" s="477"/>
      <c r="KM180" s="477"/>
      <c r="KN180" s="477"/>
      <c r="KO180" s="477"/>
      <c r="KP180" s="477"/>
      <c r="KQ180" s="477"/>
      <c r="KR180" s="477"/>
      <c r="KS180" s="477"/>
      <c r="KT180" s="477"/>
      <c r="KU180" s="477"/>
      <c r="KV180" s="477"/>
      <c r="KW180" s="477"/>
      <c r="KX180" s="477"/>
      <c r="KY180" s="477"/>
      <c r="KZ180" s="477"/>
      <c r="LA180" s="477"/>
      <c r="LB180" s="477"/>
      <c r="LC180" s="477"/>
      <c r="LD180" s="477"/>
      <c r="LE180" s="477"/>
      <c r="LF180" s="477"/>
      <c r="LG180" s="477"/>
      <c r="LH180" s="477"/>
      <c r="LI180" s="477"/>
      <c r="LJ180" s="477"/>
      <c r="LK180" s="477"/>
      <c r="LL180" s="477"/>
      <c r="LM180" s="477"/>
      <c r="LN180" s="477"/>
      <c r="LO180" s="477"/>
      <c r="LP180" s="477"/>
      <c r="LQ180" s="477"/>
      <c r="LR180" s="477"/>
      <c r="LS180" s="477"/>
      <c r="LT180" s="477"/>
      <c r="LU180" s="477"/>
      <c r="LV180" s="477"/>
      <c r="LW180" s="477"/>
      <c r="LX180" s="477"/>
      <c r="LY180" s="477"/>
      <c r="LZ180" s="477"/>
      <c r="MA180" s="477"/>
      <c r="MB180" s="477"/>
      <c r="MC180" s="477"/>
      <c r="MD180" s="477"/>
      <c r="ME180" s="477"/>
      <c r="MF180" s="477"/>
      <c r="MG180" s="477"/>
      <c r="MH180" s="477"/>
      <c r="MI180" s="477"/>
      <c r="MJ180" s="477"/>
      <c r="MK180" s="477"/>
      <c r="ML180" s="477"/>
      <c r="MM180" s="477"/>
      <c r="MN180" s="477"/>
      <c r="MO180" s="477"/>
      <c r="MP180" s="477"/>
      <c r="MQ180" s="477"/>
      <c r="MR180" s="477"/>
      <c r="MS180" s="477"/>
      <c r="MT180" s="477"/>
      <c r="MU180" s="477"/>
      <c r="MV180" s="477"/>
      <c r="MW180" s="477"/>
      <c r="MX180" s="477"/>
      <c r="MY180" s="477"/>
      <c r="MZ180" s="477"/>
      <c r="NA180" s="477"/>
      <c r="NB180" s="477"/>
      <c r="NC180" s="477"/>
      <c r="ND180" s="477"/>
      <c r="NE180" s="477"/>
      <c r="NF180" s="477"/>
      <c r="NG180" s="477"/>
      <c r="NH180" s="477"/>
      <c r="NI180" s="477"/>
      <c r="NJ180" s="477"/>
      <c r="NK180" s="477"/>
      <c r="NL180" s="477"/>
      <c r="NM180" s="477"/>
      <c r="NN180" s="477"/>
      <c r="NO180" s="477"/>
      <c r="NP180" s="477"/>
      <c r="NQ180" s="477"/>
      <c r="NR180" s="477"/>
      <c r="NS180" s="477"/>
      <c r="NT180" s="477"/>
      <c r="NU180" s="477"/>
      <c r="NV180" s="477"/>
      <c r="NW180" s="477"/>
      <c r="NX180" s="477"/>
      <c r="NY180" s="477"/>
      <c r="NZ180" s="477"/>
      <c r="OA180" s="477"/>
      <c r="OB180" s="477"/>
      <c r="OC180" s="477"/>
      <c r="OD180" s="477"/>
      <c r="OE180" s="477"/>
      <c r="OF180" s="477"/>
      <c r="OG180" s="477"/>
      <c r="OH180" s="477"/>
      <c r="OI180" s="477"/>
      <c r="OJ180" s="477"/>
      <c r="OK180" s="477"/>
      <c r="OL180" s="477"/>
      <c r="OM180" s="477"/>
      <c r="ON180" s="477"/>
      <c r="OO180" s="477"/>
      <c r="OP180" s="477"/>
      <c r="OQ180" s="477"/>
      <c r="OR180" s="477"/>
      <c r="OS180" s="477"/>
      <c r="OT180" s="477"/>
      <c r="OU180" s="477"/>
      <c r="OV180" s="477"/>
      <c r="OW180" s="477"/>
      <c r="OX180" s="477"/>
      <c r="OY180" s="477"/>
      <c r="OZ180" s="477"/>
      <c r="PA180" s="477"/>
      <c r="PB180" s="477"/>
      <c r="PC180" s="477"/>
      <c r="PD180" s="477"/>
      <c r="PE180" s="477"/>
      <c r="PF180" s="477"/>
      <c r="PG180" s="477"/>
      <c r="PH180" s="477"/>
      <c r="PI180" s="477"/>
      <c r="PJ180" s="477"/>
      <c r="PK180" s="477"/>
      <c r="PL180" s="477"/>
      <c r="PM180" s="477"/>
      <c r="PN180" s="477"/>
      <c r="PO180" s="477"/>
      <c r="PP180" s="477"/>
      <c r="PQ180" s="477"/>
      <c r="PR180" s="477"/>
      <c r="PS180" s="477"/>
      <c r="PT180" s="477"/>
      <c r="PU180" s="477"/>
      <c r="PV180" s="477"/>
      <c r="PW180" s="477"/>
      <c r="PX180" s="477"/>
      <c r="PY180" s="477"/>
      <c r="PZ180" s="477"/>
      <c r="QA180" s="477"/>
      <c r="QB180" s="477"/>
      <c r="QC180" s="477"/>
      <c r="QD180" s="477"/>
      <c r="QE180" s="477"/>
      <c r="QF180" s="477"/>
      <c r="QG180" s="477"/>
      <c r="QH180" s="477"/>
      <c r="QI180" s="477"/>
      <c r="QJ180" s="477"/>
      <c r="QK180" s="477"/>
      <c r="QL180" s="477"/>
      <c r="QM180" s="477"/>
      <c r="QN180" s="477"/>
      <c r="QO180" s="477"/>
      <c r="QP180" s="477"/>
      <c r="QQ180" s="477"/>
      <c r="QR180" s="477"/>
      <c r="QS180" s="477"/>
      <c r="QT180" s="477"/>
      <c r="QU180" s="477"/>
      <c r="QV180" s="477"/>
      <c r="QW180" s="477"/>
      <c r="QX180" s="477"/>
      <c r="QY180" s="477"/>
      <c r="QZ180" s="477"/>
      <c r="RA180" s="477"/>
      <c r="RB180" s="477"/>
      <c r="RC180" s="477"/>
      <c r="RD180" s="477"/>
      <c r="RE180" s="477"/>
      <c r="RF180" s="477"/>
      <c r="RG180" s="477"/>
      <c r="RH180" s="477"/>
      <c r="RI180" s="477"/>
      <c r="RJ180" s="477"/>
      <c r="RK180" s="477"/>
      <c r="RL180" s="477"/>
      <c r="RM180" s="477"/>
      <c r="RN180" s="477"/>
      <c r="RO180" s="477"/>
      <c r="RP180" s="477"/>
      <c r="RQ180" s="477"/>
      <c r="RR180" s="477"/>
      <c r="RS180" s="477"/>
      <c r="RT180" s="477"/>
      <c r="RU180" s="477"/>
      <c r="RV180" s="477"/>
      <c r="RW180" s="477"/>
      <c r="RX180" s="477"/>
      <c r="RY180" s="477"/>
      <c r="RZ180" s="477"/>
      <c r="SA180" s="477"/>
      <c r="SB180" s="477"/>
      <c r="SC180" s="477"/>
      <c r="SD180" s="477"/>
      <c r="SE180" s="477"/>
      <c r="SF180" s="477"/>
      <c r="SG180" s="477"/>
      <c r="SH180" s="477"/>
      <c r="SI180" s="477"/>
      <c r="SJ180" s="477"/>
      <c r="SK180" s="477"/>
      <c r="SL180" s="477"/>
      <c r="SM180" s="477"/>
      <c r="SN180" s="477"/>
      <c r="SO180" s="477"/>
      <c r="SP180" s="477"/>
      <c r="SQ180" s="477"/>
      <c r="SR180" s="477"/>
      <c r="SS180" s="477"/>
      <c r="ST180" s="477"/>
      <c r="SU180" s="477"/>
      <c r="SV180" s="477"/>
      <c r="SW180" s="477"/>
      <c r="SX180" s="477"/>
      <c r="SY180" s="477"/>
      <c r="SZ180" s="477"/>
      <c r="TA180" s="477"/>
      <c r="TB180" s="477"/>
      <c r="TC180" s="477"/>
      <c r="TD180" s="477"/>
      <c r="TE180" s="477"/>
      <c r="TF180" s="477"/>
      <c r="TG180" s="477"/>
      <c r="TH180" s="477"/>
      <c r="TI180" s="477"/>
      <c r="TJ180" s="477"/>
      <c r="TK180" s="477"/>
      <c r="TL180" s="477"/>
      <c r="TM180" s="477"/>
      <c r="TN180" s="477"/>
      <c r="TO180" s="477"/>
      <c r="TP180" s="477"/>
      <c r="TQ180" s="477"/>
      <c r="TR180" s="477"/>
      <c r="TS180" s="477"/>
      <c r="TT180" s="477"/>
      <c r="TU180" s="477"/>
      <c r="TV180" s="477"/>
      <c r="TW180" s="477"/>
      <c r="TX180" s="477"/>
      <c r="TY180" s="477"/>
      <c r="TZ180" s="477"/>
      <c r="UA180" s="477"/>
      <c r="UB180" s="477"/>
      <c r="UC180" s="477"/>
      <c r="UD180" s="477"/>
      <c r="UE180" s="477"/>
      <c r="UF180" s="477"/>
      <c r="UG180" s="477"/>
      <c r="UH180" s="477"/>
      <c r="UI180" s="477"/>
      <c r="UJ180" s="477"/>
      <c r="UK180" s="477"/>
      <c r="UL180" s="477"/>
      <c r="UM180" s="477"/>
      <c r="UN180" s="477"/>
      <c r="UO180" s="477"/>
      <c r="UP180" s="477"/>
      <c r="UQ180" s="477"/>
      <c r="UR180" s="477"/>
      <c r="US180" s="477"/>
      <c r="UT180" s="477"/>
      <c r="UU180" s="477"/>
      <c r="UV180" s="477"/>
      <c r="UW180" s="477"/>
      <c r="UX180" s="477"/>
      <c r="UY180" s="477"/>
      <c r="UZ180" s="477"/>
      <c r="VA180" s="477"/>
      <c r="VB180" s="477"/>
      <c r="VC180" s="477"/>
      <c r="VD180" s="477"/>
      <c r="VE180" s="477"/>
      <c r="VF180" s="477"/>
      <c r="VG180" s="477"/>
      <c r="VH180" s="477"/>
      <c r="VI180" s="477"/>
      <c r="VJ180" s="477"/>
      <c r="VK180" s="477"/>
      <c r="VL180" s="477"/>
      <c r="VM180" s="477"/>
      <c r="VN180" s="477"/>
      <c r="VO180" s="477"/>
      <c r="VP180" s="477"/>
      <c r="VQ180" s="477"/>
      <c r="VR180" s="477"/>
      <c r="VS180" s="477"/>
      <c r="VT180" s="477"/>
      <c r="VU180" s="477"/>
      <c r="VV180" s="477"/>
      <c r="VW180" s="477"/>
      <c r="VX180" s="477"/>
      <c r="VY180" s="477"/>
      <c r="VZ180" s="477"/>
      <c r="WA180" s="477"/>
      <c r="WB180" s="477"/>
      <c r="WC180" s="477"/>
      <c r="WD180" s="477"/>
      <c r="WE180" s="477"/>
      <c r="WF180" s="477"/>
      <c r="WG180" s="477"/>
      <c r="WH180" s="477"/>
      <c r="WI180" s="477"/>
      <c r="WJ180" s="477"/>
      <c r="WK180" s="477"/>
      <c r="WL180" s="477"/>
      <c r="WM180" s="477"/>
      <c r="WN180" s="477"/>
      <c r="WO180" s="477"/>
      <c r="WP180" s="477"/>
      <c r="WQ180" s="477"/>
      <c r="WR180" s="477"/>
      <c r="WS180" s="477"/>
      <c r="WT180" s="477"/>
      <c r="WU180" s="477"/>
      <c r="WV180" s="477"/>
      <c r="WW180" s="477"/>
      <c r="WX180" s="477"/>
      <c r="WY180" s="477"/>
      <c r="WZ180" s="477"/>
      <c r="XA180" s="477"/>
      <c r="XB180" s="477"/>
      <c r="XC180" s="477"/>
      <c r="XD180" s="477"/>
      <c r="XE180" s="477"/>
      <c r="XF180" s="477"/>
      <c r="XG180" s="477"/>
      <c r="XH180" s="477"/>
      <c r="XI180" s="477"/>
      <c r="XJ180" s="477"/>
      <c r="XK180" s="477"/>
      <c r="XL180" s="477"/>
      <c r="XM180" s="477"/>
      <c r="XN180" s="477"/>
      <c r="XO180" s="477"/>
      <c r="XP180" s="477"/>
      <c r="XQ180" s="477"/>
      <c r="XR180" s="477"/>
      <c r="XS180" s="477"/>
      <c r="XT180" s="477"/>
      <c r="XU180" s="477"/>
      <c r="XV180" s="477"/>
      <c r="XW180" s="477"/>
      <c r="XX180" s="477"/>
      <c r="XY180" s="477"/>
      <c r="XZ180" s="477"/>
      <c r="YA180" s="477"/>
      <c r="YB180" s="477"/>
      <c r="YC180" s="477"/>
      <c r="YD180" s="477"/>
      <c r="YE180" s="477"/>
      <c r="YF180" s="477"/>
      <c r="YG180" s="477"/>
      <c r="YH180" s="477"/>
      <c r="YI180" s="477"/>
      <c r="YJ180" s="477"/>
      <c r="YK180" s="477"/>
      <c r="YL180" s="477"/>
      <c r="YM180" s="477"/>
      <c r="YN180" s="477"/>
      <c r="YO180" s="477"/>
      <c r="YP180" s="477"/>
      <c r="YQ180" s="477"/>
      <c r="YR180" s="477"/>
      <c r="YS180" s="477"/>
      <c r="YT180" s="477"/>
      <c r="YU180" s="477"/>
      <c r="YV180" s="477"/>
      <c r="YW180" s="477"/>
      <c r="YX180" s="477"/>
      <c r="YY180" s="477"/>
      <c r="YZ180" s="477"/>
      <c r="ZA180" s="477"/>
      <c r="ZB180" s="477"/>
      <c r="ZC180" s="477"/>
      <c r="ZD180" s="477"/>
      <c r="ZE180" s="477"/>
      <c r="ZF180" s="477"/>
      <c r="ZG180" s="477"/>
      <c r="ZH180" s="477"/>
      <c r="ZI180" s="477"/>
      <c r="ZJ180" s="477"/>
      <c r="ZK180" s="477"/>
      <c r="ZL180" s="477"/>
      <c r="ZM180" s="477"/>
      <c r="ZN180" s="477"/>
      <c r="ZO180" s="477"/>
      <c r="ZP180" s="477"/>
      <c r="ZQ180" s="477"/>
      <c r="ZR180" s="477"/>
      <c r="ZS180" s="477"/>
      <c r="ZT180" s="477"/>
      <c r="ZU180" s="477"/>
      <c r="ZV180" s="477"/>
      <c r="ZW180" s="477"/>
      <c r="ZX180" s="477"/>
      <c r="ZY180" s="477"/>
      <c r="ZZ180" s="477"/>
      <c r="AAA180" s="477"/>
      <c r="AAB180" s="477"/>
      <c r="AAC180" s="477"/>
      <c r="AAD180" s="477"/>
      <c r="AAE180" s="477"/>
      <c r="AAF180" s="477"/>
      <c r="AAG180" s="477"/>
      <c r="AAH180" s="477"/>
      <c r="AAI180" s="477"/>
      <c r="AAJ180" s="477"/>
      <c r="AAK180" s="477"/>
      <c r="AAL180" s="477"/>
      <c r="AAM180" s="477"/>
      <c r="AAN180" s="477"/>
      <c r="AAO180" s="477"/>
      <c r="AAP180" s="477"/>
      <c r="AAQ180" s="477"/>
      <c r="AAR180" s="477"/>
      <c r="AAS180" s="477"/>
      <c r="AAT180" s="477"/>
      <c r="AAU180" s="477"/>
      <c r="AAV180" s="477"/>
      <c r="AAW180" s="477"/>
      <c r="AAX180" s="477"/>
      <c r="AAY180" s="477"/>
      <c r="AAZ180" s="477"/>
      <c r="ABA180" s="477"/>
      <c r="ABB180" s="477"/>
      <c r="ABC180" s="477"/>
      <c r="ABD180" s="477"/>
      <c r="ABE180" s="477"/>
      <c r="ABF180" s="477"/>
      <c r="ABG180" s="477"/>
      <c r="ABH180" s="477"/>
      <c r="ABI180" s="477"/>
      <c r="ABJ180" s="477"/>
      <c r="ABK180" s="477"/>
      <c r="ABL180" s="477"/>
      <c r="ABM180" s="477"/>
      <c r="ABN180" s="477"/>
      <c r="ABO180" s="477"/>
      <c r="ABP180" s="477"/>
      <c r="ABQ180" s="477"/>
      <c r="ABR180" s="477"/>
      <c r="ABS180" s="477"/>
      <c r="ABT180" s="477"/>
      <c r="ABU180" s="477"/>
      <c r="ABV180" s="477"/>
      <c r="ABW180" s="477"/>
      <c r="ABX180" s="477"/>
      <c r="ABY180" s="477"/>
      <c r="ABZ180" s="477"/>
      <c r="ACA180" s="477"/>
      <c r="ACB180" s="477"/>
      <c r="ACC180" s="477"/>
      <c r="ACD180" s="477"/>
      <c r="ACE180" s="477"/>
      <c r="ACF180" s="477"/>
      <c r="ACG180" s="477"/>
      <c r="ACH180" s="477"/>
      <c r="ACI180" s="477"/>
      <c r="ACJ180" s="477"/>
      <c r="ACK180" s="477"/>
      <c r="ACL180" s="477"/>
      <c r="ACM180" s="477"/>
      <c r="ACN180" s="477"/>
      <c r="ACO180" s="477"/>
      <c r="ACP180" s="477"/>
      <c r="ACQ180" s="477"/>
      <c r="ACR180" s="477"/>
      <c r="ACS180" s="477"/>
      <c r="ACT180" s="477"/>
      <c r="ACU180" s="477"/>
      <c r="ACV180" s="477"/>
      <c r="ACW180" s="477"/>
      <c r="ACX180" s="477"/>
      <c r="ACY180" s="477"/>
      <c r="ACZ180" s="477"/>
      <c r="ADA180" s="477"/>
      <c r="ADB180" s="477"/>
      <c r="ADC180" s="477"/>
      <c r="ADD180" s="477"/>
      <c r="ADE180" s="477"/>
      <c r="ADF180" s="477"/>
      <c r="ADG180" s="477"/>
      <c r="ADH180" s="477"/>
      <c r="ADI180" s="477"/>
      <c r="ADJ180" s="477"/>
      <c r="ADK180" s="477"/>
      <c r="ADL180" s="477"/>
      <c r="ADM180" s="477"/>
      <c r="ADN180" s="477"/>
      <c r="ADO180" s="477"/>
      <c r="ADP180" s="477"/>
      <c r="ADQ180" s="477"/>
      <c r="ADR180" s="477"/>
      <c r="ADS180" s="477"/>
      <c r="ADT180" s="477"/>
      <c r="ADU180" s="477"/>
      <c r="ADV180" s="477"/>
      <c r="ADW180" s="477"/>
      <c r="ADX180" s="477"/>
      <c r="ADY180" s="477"/>
      <c r="ADZ180" s="477"/>
      <c r="AEA180" s="477"/>
      <c r="AEB180" s="477"/>
      <c r="AEC180" s="477"/>
      <c r="AED180" s="477"/>
      <c r="AEE180" s="477"/>
      <c r="AEF180" s="477"/>
      <c r="AEG180" s="477"/>
      <c r="AEH180" s="477"/>
      <c r="AEI180" s="477"/>
      <c r="AEJ180" s="477"/>
      <c r="AEK180" s="477"/>
      <c r="AEL180" s="477"/>
      <c r="AEM180" s="477"/>
      <c r="AEN180" s="477"/>
      <c r="AEO180" s="477"/>
      <c r="AEP180" s="477"/>
      <c r="AEQ180" s="477"/>
      <c r="AER180" s="477"/>
      <c r="AES180" s="477"/>
      <c r="AET180" s="477"/>
      <c r="AEU180" s="477"/>
      <c r="AEV180" s="477"/>
      <c r="AEW180" s="477"/>
      <c r="AEX180" s="477"/>
      <c r="AEY180" s="477"/>
      <c r="AEZ180" s="477"/>
      <c r="AFA180" s="477"/>
      <c r="AFB180" s="477"/>
      <c r="AFC180" s="477"/>
      <c r="AFD180" s="477"/>
      <c r="AFE180" s="477"/>
      <c r="AFF180" s="477"/>
      <c r="AFG180" s="477"/>
      <c r="AFH180" s="477"/>
      <c r="AFI180" s="477"/>
      <c r="AFJ180" s="477"/>
      <c r="AFK180" s="477"/>
      <c r="AFL180" s="477"/>
      <c r="AFM180" s="477"/>
      <c r="AFN180" s="477"/>
      <c r="AFO180" s="477"/>
      <c r="AFP180" s="477"/>
      <c r="AFQ180" s="477"/>
      <c r="AFR180" s="477"/>
      <c r="AFS180" s="477"/>
      <c r="AFT180" s="477"/>
      <c r="AFU180" s="477"/>
      <c r="AFV180" s="477"/>
      <c r="AFW180" s="477"/>
      <c r="AFX180" s="477"/>
      <c r="AFY180" s="477"/>
      <c r="AFZ180" s="477"/>
      <c r="AGA180" s="477"/>
      <c r="AGB180" s="477"/>
      <c r="AGC180" s="477"/>
      <c r="AGD180" s="477"/>
      <c r="AGE180" s="477"/>
      <c r="AGF180" s="477"/>
      <c r="AGG180" s="477"/>
      <c r="AGH180" s="477"/>
      <c r="AGI180" s="477"/>
      <c r="AGJ180" s="477"/>
      <c r="AGK180" s="477"/>
      <c r="AGL180" s="477"/>
      <c r="AGM180" s="477"/>
      <c r="AGN180" s="477"/>
      <c r="AGO180" s="477"/>
      <c r="AGP180" s="477"/>
      <c r="AGQ180" s="477"/>
      <c r="AGR180" s="477"/>
      <c r="AGS180" s="477"/>
      <c r="AGT180" s="477"/>
      <c r="AGU180" s="477"/>
      <c r="AGV180" s="477"/>
      <c r="AGW180" s="477"/>
      <c r="AGX180" s="477"/>
      <c r="AGY180" s="477"/>
      <c r="AGZ180" s="477"/>
      <c r="AHA180" s="477"/>
      <c r="AHB180" s="477"/>
      <c r="AHC180" s="477"/>
      <c r="AHD180" s="477"/>
      <c r="AHE180" s="477"/>
      <c r="AHF180" s="477"/>
      <c r="AHG180" s="477"/>
      <c r="AHH180" s="477"/>
      <c r="AHI180" s="477"/>
      <c r="AHJ180" s="477"/>
      <c r="AHK180" s="477"/>
      <c r="AHL180" s="477"/>
      <c r="AHM180" s="477"/>
      <c r="AHN180" s="477"/>
      <c r="AHO180" s="477"/>
      <c r="AHP180" s="477"/>
      <c r="AHQ180" s="477"/>
      <c r="AHR180" s="477"/>
      <c r="AHS180" s="477"/>
      <c r="AHT180" s="477"/>
      <c r="AHU180" s="477"/>
      <c r="AHV180" s="477"/>
      <c r="AHW180" s="477"/>
      <c r="AHX180" s="477"/>
      <c r="AHY180" s="477"/>
      <c r="AHZ180" s="477"/>
      <c r="AIA180" s="477"/>
      <c r="AIB180" s="477"/>
      <c r="AIC180" s="477"/>
      <c r="AID180" s="477"/>
      <c r="AIE180" s="477"/>
      <c r="AIF180" s="477"/>
      <c r="AIG180" s="477"/>
      <c r="AIH180" s="477"/>
      <c r="AII180" s="477"/>
      <c r="AIJ180" s="477"/>
      <c r="AIK180" s="477"/>
      <c r="AIL180" s="477"/>
      <c r="AIM180" s="477"/>
      <c r="AIN180" s="477"/>
      <c r="AIO180" s="477"/>
      <c r="AIP180" s="477"/>
      <c r="AIQ180" s="477"/>
      <c r="AIR180" s="477"/>
      <c r="AIS180" s="477"/>
      <c r="AIT180" s="477"/>
      <c r="AIU180" s="477"/>
      <c r="AIV180" s="477"/>
      <c r="AIW180" s="477"/>
      <c r="AIX180" s="477"/>
      <c r="AIY180" s="477"/>
      <c r="AIZ180" s="477"/>
      <c r="AJA180" s="477"/>
      <c r="AJB180" s="477"/>
      <c r="AJC180" s="477"/>
      <c r="AJD180" s="477"/>
      <c r="AJE180" s="477"/>
      <c r="AJF180" s="477"/>
      <c r="AJG180" s="477"/>
      <c r="AJH180" s="477"/>
      <c r="AJI180" s="477"/>
      <c r="AJJ180" s="477"/>
      <c r="AJK180" s="477"/>
      <c r="AJL180" s="477"/>
      <c r="AJM180" s="477"/>
      <c r="AJN180" s="477"/>
      <c r="AJO180" s="477"/>
      <c r="AJP180" s="477"/>
      <c r="AJQ180" s="477"/>
      <c r="AJR180" s="477"/>
      <c r="AJS180" s="477"/>
      <c r="AJT180" s="477"/>
      <c r="AJU180" s="477"/>
      <c r="AJV180" s="477"/>
      <c r="AJW180" s="477"/>
      <c r="AJX180" s="477"/>
      <c r="AJY180" s="477"/>
      <c r="AJZ180" s="477"/>
      <c r="AKA180" s="477"/>
      <c r="AKB180" s="477"/>
      <c r="AKC180" s="477"/>
      <c r="AKD180" s="477"/>
      <c r="AKE180" s="477"/>
      <c r="AKF180" s="477"/>
      <c r="AKG180" s="477"/>
      <c r="AKH180" s="477"/>
      <c r="AKI180" s="477"/>
      <c r="AKJ180" s="477"/>
      <c r="AKK180" s="477"/>
      <c r="AKL180" s="477"/>
      <c r="AKM180" s="477"/>
      <c r="AKN180" s="477"/>
      <c r="AKO180" s="477"/>
      <c r="AKP180" s="477"/>
      <c r="AKQ180" s="477"/>
      <c r="AKR180" s="477"/>
      <c r="AKS180" s="477"/>
      <c r="AKT180" s="477"/>
      <c r="AKU180" s="477"/>
      <c r="AKV180" s="477"/>
      <c r="AKW180" s="477"/>
      <c r="AKX180" s="477"/>
      <c r="AKY180" s="477"/>
      <c r="AKZ180" s="477"/>
      <c r="ALA180" s="477"/>
      <c r="ALB180" s="477"/>
      <c r="ALC180" s="477"/>
      <c r="ALD180" s="477"/>
      <c r="ALE180" s="477"/>
      <c r="ALF180" s="477"/>
      <c r="ALG180" s="477"/>
      <c r="ALH180" s="477"/>
      <c r="ALI180" s="477"/>
      <c r="ALJ180" s="477"/>
      <c r="ALK180" s="477"/>
      <c r="ALL180" s="477"/>
      <c r="ALM180" s="477"/>
      <c r="ALN180" s="477"/>
      <c r="ALO180" s="477"/>
      <c r="ALP180" s="477"/>
      <c r="ALQ180" s="477"/>
      <c r="ALR180" s="477"/>
      <c r="ALS180" s="477"/>
      <c r="ALT180" s="477"/>
      <c r="ALU180" s="477"/>
      <c r="ALV180" s="477"/>
      <c r="ALW180" s="477"/>
      <c r="ALX180" s="477"/>
      <c r="ALY180" s="477"/>
      <c r="ALZ180" s="477"/>
      <c r="AMA180" s="477"/>
      <c r="AMB180" s="477"/>
      <c r="AMC180" s="477"/>
      <c r="AMD180" s="477"/>
      <c r="AME180" s="477"/>
      <c r="AMF180" s="477"/>
      <c r="AMG180" s="477"/>
      <c r="AMH180" s="477"/>
      <c r="AMI180" s="477"/>
      <c r="AMJ180" s="477"/>
      <c r="AMK180" s="477"/>
      <c r="AML180" s="477"/>
      <c r="AMM180" s="477"/>
      <c r="AMN180" s="477"/>
      <c r="AMO180" s="477"/>
      <c r="AMP180" s="477"/>
      <c r="AMQ180" s="477"/>
      <c r="AMR180" s="477"/>
      <c r="AMS180" s="477"/>
      <c r="AMT180" s="477"/>
      <c r="AMU180" s="477"/>
      <c r="AMV180" s="477"/>
      <c r="AMW180" s="477"/>
      <c r="AMX180" s="477"/>
      <c r="AMY180" s="477"/>
      <c r="AMZ180" s="477"/>
      <c r="ANA180" s="477"/>
      <c r="ANB180" s="477"/>
      <c r="ANC180" s="477"/>
      <c r="AND180" s="477"/>
      <c r="ANE180" s="477"/>
      <c r="ANF180" s="477"/>
      <c r="ANG180" s="477"/>
      <c r="ANH180" s="477"/>
      <c r="ANI180" s="477"/>
      <c r="ANJ180" s="477"/>
      <c r="ANK180" s="477"/>
      <c r="ANL180" s="477"/>
      <c r="ANM180" s="477"/>
      <c r="ANN180" s="477"/>
      <c r="ANO180" s="477"/>
      <c r="ANP180" s="477"/>
      <c r="ANQ180" s="477"/>
      <c r="ANR180" s="477"/>
      <c r="ANS180" s="477"/>
      <c r="ANT180" s="477"/>
      <c r="ANU180" s="477"/>
      <c r="ANV180" s="477"/>
      <c r="ANW180" s="477"/>
      <c r="ANX180" s="477"/>
      <c r="ANY180" s="477"/>
      <c r="ANZ180" s="477"/>
      <c r="AOA180" s="477"/>
      <c r="AOB180" s="477"/>
      <c r="AOC180" s="477"/>
      <c r="AOD180" s="477"/>
      <c r="AOE180" s="477"/>
      <c r="AOF180" s="477"/>
      <c r="AOG180" s="477"/>
      <c r="AOH180" s="477"/>
      <c r="AOI180" s="477"/>
      <c r="AOJ180" s="477"/>
      <c r="AOK180" s="477"/>
      <c r="AOL180" s="477"/>
      <c r="AOM180" s="477"/>
      <c r="AON180" s="477"/>
      <c r="AOO180" s="477"/>
      <c r="AOP180" s="477"/>
      <c r="AOQ180" s="477"/>
      <c r="AOR180" s="477"/>
      <c r="AOS180" s="477"/>
      <c r="AOT180" s="477"/>
      <c r="AOU180" s="477"/>
      <c r="AOV180" s="477"/>
      <c r="AOW180" s="477"/>
      <c r="AOX180" s="477"/>
      <c r="AOY180" s="477"/>
      <c r="AOZ180" s="477"/>
      <c r="APA180" s="477"/>
      <c r="APB180" s="477"/>
      <c r="APC180" s="477"/>
      <c r="APD180" s="477"/>
      <c r="APE180" s="477"/>
      <c r="APF180" s="477"/>
      <c r="APG180" s="477"/>
      <c r="APH180" s="477"/>
      <c r="API180" s="477"/>
      <c r="APJ180" s="477"/>
      <c r="APK180" s="477"/>
      <c r="APL180" s="477"/>
      <c r="APM180" s="477"/>
      <c r="APN180" s="477"/>
      <c r="APO180" s="477"/>
      <c r="APP180" s="477"/>
      <c r="APQ180" s="477"/>
      <c r="APR180" s="477"/>
      <c r="APS180" s="477"/>
      <c r="APT180" s="477"/>
      <c r="APU180" s="477"/>
      <c r="APV180" s="477"/>
      <c r="APW180" s="477"/>
      <c r="APX180" s="477"/>
      <c r="APY180" s="477"/>
      <c r="APZ180" s="477"/>
      <c r="AQA180" s="477"/>
      <c r="AQB180" s="477"/>
      <c r="AQC180" s="477"/>
      <c r="AQD180" s="477"/>
      <c r="AQE180" s="477"/>
      <c r="AQF180" s="477"/>
      <c r="AQG180" s="477"/>
      <c r="AQH180" s="477"/>
      <c r="AQI180" s="477"/>
      <c r="AQJ180" s="477"/>
      <c r="AQK180" s="477"/>
      <c r="AQL180" s="477"/>
      <c r="AQM180" s="477"/>
      <c r="AQN180" s="477"/>
      <c r="AQO180" s="477"/>
      <c r="AQP180" s="477"/>
      <c r="AQQ180" s="477"/>
      <c r="AQR180" s="477"/>
      <c r="AQS180" s="477"/>
      <c r="AQT180" s="477"/>
      <c r="AQU180" s="477"/>
      <c r="AQV180" s="477"/>
      <c r="AQW180" s="477"/>
      <c r="AQX180" s="477"/>
      <c r="AQY180" s="477"/>
      <c r="AQZ180" s="477"/>
      <c r="ARA180" s="477"/>
      <c r="ARB180" s="477"/>
      <c r="ARC180" s="477"/>
      <c r="ARD180" s="477"/>
      <c r="ARE180" s="477"/>
      <c r="ARF180" s="477"/>
      <c r="ARG180" s="477"/>
      <c r="ARH180" s="477"/>
      <c r="ARI180" s="477"/>
      <c r="ARJ180" s="477"/>
      <c r="ARK180" s="477"/>
      <c r="ARL180" s="477"/>
      <c r="ARM180" s="477"/>
      <c r="ARN180" s="477"/>
      <c r="ARO180" s="477"/>
      <c r="ARP180" s="477"/>
      <c r="ARQ180" s="477"/>
      <c r="ARR180" s="477"/>
      <c r="ARS180" s="477"/>
      <c r="ART180" s="477"/>
      <c r="ARU180" s="477"/>
      <c r="ARV180" s="477"/>
      <c r="ARW180" s="477"/>
      <c r="ARX180" s="477"/>
      <c r="ARY180" s="477"/>
      <c r="ARZ180" s="477"/>
      <c r="ASA180" s="477"/>
      <c r="ASB180" s="477"/>
      <c r="ASC180" s="477"/>
      <c r="ASD180" s="477"/>
      <c r="ASE180" s="477"/>
      <c r="ASF180" s="477"/>
      <c r="ASG180" s="477"/>
      <c r="ASH180" s="477"/>
      <c r="ASI180" s="477"/>
      <c r="ASJ180" s="477"/>
      <c r="ASK180" s="477"/>
      <c r="ASL180" s="477"/>
      <c r="ASM180" s="477"/>
      <c r="ASN180" s="477"/>
      <c r="ASO180" s="477"/>
      <c r="ASP180" s="477"/>
      <c r="ASQ180" s="477"/>
      <c r="ASR180" s="477"/>
      <c r="ASS180" s="477"/>
      <c r="AST180" s="477"/>
      <c r="ASU180" s="477"/>
      <c r="ASV180" s="477"/>
      <c r="ASW180" s="477"/>
      <c r="ASX180" s="477"/>
      <c r="ASY180" s="477"/>
      <c r="ASZ180" s="477"/>
      <c r="ATA180" s="477"/>
      <c r="ATB180" s="477"/>
      <c r="ATC180" s="477"/>
      <c r="ATD180" s="477"/>
      <c r="ATE180" s="477"/>
      <c r="ATF180" s="477"/>
      <c r="ATG180" s="477"/>
      <c r="ATH180" s="477"/>
      <c r="ATI180" s="477"/>
      <c r="ATJ180" s="477"/>
      <c r="ATK180" s="477"/>
      <c r="ATL180" s="477"/>
      <c r="ATM180" s="477"/>
      <c r="ATN180" s="477"/>
      <c r="ATO180" s="477"/>
      <c r="ATP180" s="477"/>
      <c r="ATQ180" s="477"/>
      <c r="ATR180" s="477"/>
      <c r="ATS180" s="477"/>
      <c r="ATT180" s="477"/>
      <c r="ATU180" s="477"/>
      <c r="ATV180" s="477"/>
      <c r="ATW180" s="477"/>
      <c r="ATX180" s="477"/>
      <c r="ATY180" s="477"/>
      <c r="ATZ180" s="477"/>
      <c r="AUA180" s="477"/>
      <c r="AUB180" s="477"/>
      <c r="AUC180" s="477"/>
      <c r="AUD180" s="477"/>
      <c r="AUE180" s="477"/>
      <c r="AUF180" s="477"/>
      <c r="AUG180" s="477"/>
      <c r="AUH180" s="477"/>
      <c r="AUI180" s="477"/>
      <c r="AUJ180" s="477"/>
      <c r="AUK180" s="477"/>
      <c r="AUL180" s="477"/>
      <c r="AUM180" s="477"/>
      <c r="AUN180" s="477"/>
      <c r="AUO180" s="477"/>
      <c r="AUP180" s="477"/>
      <c r="AUQ180" s="477"/>
      <c r="AUR180" s="477"/>
      <c r="AUS180" s="477"/>
      <c r="AUT180" s="477"/>
      <c r="AUU180" s="477"/>
      <c r="AUV180" s="477"/>
      <c r="AUW180" s="477"/>
      <c r="AUX180" s="477"/>
      <c r="AUY180" s="477"/>
      <c r="AUZ180" s="477"/>
      <c r="AVA180" s="477"/>
      <c r="AVB180" s="477"/>
      <c r="AVC180" s="477"/>
      <c r="AVD180" s="477"/>
      <c r="AVE180" s="477"/>
      <c r="AVF180" s="477"/>
      <c r="AVG180" s="477"/>
      <c r="AVH180" s="477"/>
      <c r="AVI180" s="477"/>
      <c r="AVJ180" s="477"/>
      <c r="AVK180" s="477"/>
      <c r="AVL180" s="477"/>
      <c r="AVM180" s="477"/>
      <c r="AVN180" s="477"/>
      <c r="AVO180" s="477"/>
      <c r="AVP180" s="477"/>
      <c r="AVQ180" s="477"/>
      <c r="AVR180" s="477"/>
      <c r="AVS180" s="477"/>
      <c r="AVT180" s="477"/>
      <c r="AVU180" s="477"/>
      <c r="AVV180" s="477"/>
      <c r="AVW180" s="477"/>
      <c r="AVX180" s="477"/>
      <c r="AVY180" s="477"/>
      <c r="AVZ180" s="477"/>
      <c r="AWA180" s="477"/>
      <c r="AWB180" s="477"/>
      <c r="AWC180" s="477"/>
      <c r="AWD180" s="477"/>
      <c r="AWE180" s="477"/>
      <c r="AWF180" s="477"/>
      <c r="AWG180" s="477"/>
      <c r="AWH180" s="477"/>
      <c r="AWI180" s="477"/>
      <c r="AWJ180" s="477"/>
      <c r="AWK180" s="477"/>
      <c r="AWL180" s="477"/>
      <c r="AWM180" s="477"/>
      <c r="AWN180" s="477"/>
      <c r="AWO180" s="477"/>
      <c r="AWP180" s="477"/>
      <c r="AWQ180" s="477"/>
      <c r="AWR180" s="477"/>
      <c r="AWS180" s="477"/>
      <c r="AWT180" s="477"/>
      <c r="AWU180" s="477"/>
      <c r="AWV180" s="477"/>
      <c r="AWW180" s="477"/>
      <c r="AWX180" s="477"/>
      <c r="AWY180" s="477"/>
      <c r="AWZ180" s="477"/>
      <c r="AXA180" s="477"/>
      <c r="AXB180" s="477"/>
      <c r="AXC180" s="477"/>
      <c r="AXD180" s="477"/>
      <c r="AXE180" s="477"/>
      <c r="AXF180" s="477"/>
      <c r="AXG180" s="477"/>
      <c r="AXH180" s="477"/>
      <c r="AXI180" s="477"/>
      <c r="AXJ180" s="477"/>
      <c r="AXK180" s="477"/>
      <c r="AXL180" s="477"/>
      <c r="AXM180" s="477"/>
      <c r="AXN180" s="477"/>
      <c r="AXO180" s="477"/>
      <c r="AXP180" s="477"/>
      <c r="AXQ180" s="477"/>
      <c r="AXR180" s="477"/>
      <c r="AXS180" s="477"/>
      <c r="AXT180" s="477"/>
      <c r="AXU180" s="477"/>
      <c r="AXV180" s="477"/>
      <c r="AXW180" s="477"/>
      <c r="AXX180" s="477"/>
      <c r="AXY180" s="477"/>
      <c r="AXZ180" s="477"/>
      <c r="AYA180" s="477"/>
      <c r="AYB180" s="477"/>
      <c r="AYC180" s="477"/>
      <c r="AYD180" s="477"/>
      <c r="AYE180" s="477"/>
      <c r="AYF180" s="477"/>
      <c r="AYG180" s="477"/>
      <c r="AYH180" s="477"/>
      <c r="AYI180" s="477"/>
      <c r="AYJ180" s="477"/>
      <c r="AYK180" s="477"/>
      <c r="AYL180" s="477"/>
      <c r="AYM180" s="477"/>
      <c r="AYN180" s="477"/>
      <c r="AYO180" s="477"/>
      <c r="AYP180" s="477"/>
      <c r="AYQ180" s="477"/>
      <c r="AYR180" s="477"/>
      <c r="AYS180" s="477"/>
      <c r="AYT180" s="477"/>
      <c r="AYU180" s="477"/>
      <c r="AYV180" s="477"/>
      <c r="AYW180" s="477"/>
      <c r="AYX180" s="477"/>
      <c r="AYY180" s="477"/>
      <c r="AYZ180" s="477"/>
      <c r="AZA180" s="477"/>
      <c r="AZB180" s="477"/>
      <c r="AZC180" s="477"/>
      <c r="AZD180" s="477"/>
      <c r="AZE180" s="477"/>
      <c r="AZF180" s="477"/>
      <c r="AZG180" s="477"/>
      <c r="AZH180" s="477"/>
      <c r="AZI180" s="477"/>
      <c r="AZJ180" s="477"/>
      <c r="AZK180" s="477"/>
      <c r="AZL180" s="477"/>
      <c r="AZM180" s="477"/>
      <c r="AZN180" s="477"/>
      <c r="AZO180" s="477"/>
      <c r="AZP180" s="477"/>
      <c r="AZQ180" s="477"/>
      <c r="AZR180" s="477"/>
      <c r="AZS180" s="477"/>
      <c r="AZT180" s="477"/>
      <c r="AZU180" s="477"/>
      <c r="AZV180" s="477"/>
      <c r="AZW180" s="477"/>
      <c r="AZX180" s="477"/>
      <c r="AZY180" s="477"/>
      <c r="AZZ180" s="477"/>
      <c r="BAA180" s="477"/>
      <c r="BAB180" s="477"/>
      <c r="BAC180" s="477"/>
      <c r="BAD180" s="477"/>
      <c r="BAE180" s="477"/>
      <c r="BAF180" s="477"/>
      <c r="BAG180" s="477"/>
      <c r="BAH180" s="477"/>
      <c r="BAI180" s="477"/>
      <c r="BAJ180" s="477"/>
      <c r="BAK180" s="477"/>
      <c r="BAL180" s="477"/>
      <c r="BAM180" s="477"/>
      <c r="BAN180" s="477"/>
      <c r="BAO180" s="477"/>
      <c r="BAP180" s="477"/>
      <c r="BAQ180" s="477"/>
      <c r="BAR180" s="477"/>
      <c r="BAS180" s="477"/>
      <c r="BAT180" s="477"/>
      <c r="BAU180" s="477"/>
      <c r="BAV180" s="477"/>
      <c r="BAW180" s="477"/>
      <c r="BAX180" s="477"/>
      <c r="BAY180" s="477"/>
      <c r="BAZ180" s="477"/>
      <c r="BBA180" s="477"/>
      <c r="BBB180" s="477"/>
      <c r="BBC180" s="477"/>
      <c r="BBD180" s="477"/>
      <c r="BBE180" s="477"/>
      <c r="BBF180" s="477"/>
      <c r="BBG180" s="477"/>
      <c r="BBH180" s="477"/>
      <c r="BBI180" s="477"/>
      <c r="BBJ180" s="477"/>
      <c r="BBK180" s="477"/>
      <c r="BBL180" s="477"/>
      <c r="BBM180" s="477"/>
      <c r="BBN180" s="477"/>
      <c r="BBO180" s="477"/>
      <c r="BBP180" s="477"/>
      <c r="BBQ180" s="477"/>
      <c r="BBR180" s="477"/>
      <c r="BBS180" s="477"/>
      <c r="BBT180" s="477"/>
      <c r="BBU180" s="477"/>
      <c r="BBV180" s="477"/>
      <c r="BBW180" s="477"/>
      <c r="BBX180" s="477"/>
      <c r="BBY180" s="477"/>
      <c r="BBZ180" s="477"/>
      <c r="BCA180" s="477"/>
      <c r="BCB180" s="477"/>
      <c r="BCC180" s="477"/>
      <c r="BCD180" s="477"/>
      <c r="BCE180" s="477"/>
      <c r="BCF180" s="477"/>
      <c r="BCG180" s="477"/>
      <c r="BCH180" s="477"/>
      <c r="BCI180" s="477"/>
      <c r="BCJ180" s="477"/>
      <c r="BCK180" s="477"/>
      <c r="BCL180" s="477"/>
      <c r="BCM180" s="477"/>
      <c r="BCN180" s="477"/>
      <c r="BCO180" s="477"/>
      <c r="BCP180" s="477"/>
      <c r="BCQ180" s="477"/>
      <c r="BCR180" s="477"/>
      <c r="BCS180" s="477"/>
      <c r="BCT180" s="477"/>
      <c r="BCU180" s="477"/>
      <c r="BCV180" s="477"/>
      <c r="BCW180" s="477"/>
      <c r="BCX180" s="477"/>
      <c r="BCY180" s="477"/>
      <c r="BCZ180" s="477"/>
      <c r="BDA180" s="477"/>
      <c r="BDB180" s="477"/>
      <c r="BDC180" s="477"/>
      <c r="BDD180" s="477"/>
      <c r="BDE180" s="477"/>
      <c r="BDF180" s="477"/>
      <c r="BDG180" s="477"/>
      <c r="BDH180" s="477"/>
      <c r="BDI180" s="477"/>
      <c r="BDJ180" s="477"/>
      <c r="BDK180" s="477"/>
      <c r="BDL180" s="477"/>
      <c r="BDM180" s="477"/>
      <c r="BDN180" s="477"/>
      <c r="BDO180" s="477"/>
      <c r="BDP180" s="477"/>
      <c r="BDQ180" s="477"/>
      <c r="BDR180" s="477"/>
      <c r="BDS180" s="477"/>
      <c r="BDT180" s="477"/>
      <c r="BDU180" s="477"/>
      <c r="BDV180" s="477"/>
      <c r="BDW180" s="477"/>
      <c r="BDX180" s="477"/>
      <c r="BDY180" s="477"/>
      <c r="BDZ180" s="477"/>
      <c r="BEA180" s="477"/>
      <c r="BEB180" s="477"/>
      <c r="BEC180" s="477"/>
      <c r="BED180" s="477"/>
      <c r="BEE180" s="477"/>
      <c r="BEF180" s="477"/>
      <c r="BEG180" s="477"/>
      <c r="BEH180" s="477"/>
      <c r="BEI180" s="477"/>
      <c r="BEJ180" s="477"/>
      <c r="BEK180" s="477"/>
      <c r="BEL180" s="477"/>
      <c r="BEM180" s="477"/>
      <c r="BEN180" s="477"/>
      <c r="BEO180" s="477"/>
      <c r="BEP180" s="477"/>
      <c r="BEQ180" s="477"/>
      <c r="BER180" s="477"/>
      <c r="BES180" s="477"/>
      <c r="BET180" s="477"/>
      <c r="BEU180" s="477"/>
      <c r="BEV180" s="477"/>
      <c r="BEW180" s="477"/>
      <c r="BEX180" s="477"/>
      <c r="BEY180" s="477"/>
      <c r="BEZ180" s="477"/>
      <c r="BFA180" s="477"/>
      <c r="BFB180" s="477"/>
      <c r="BFC180" s="477"/>
      <c r="BFD180" s="477"/>
      <c r="BFE180" s="477"/>
      <c r="BFF180" s="477"/>
      <c r="BFG180" s="477"/>
      <c r="BFH180" s="477"/>
      <c r="BFI180" s="477"/>
      <c r="BFJ180" s="477"/>
      <c r="BFK180" s="477"/>
      <c r="BFL180" s="477"/>
      <c r="BFM180" s="477"/>
      <c r="BFN180" s="477"/>
      <c r="BFO180" s="477"/>
      <c r="BFP180" s="477"/>
      <c r="BFQ180" s="477"/>
      <c r="BFR180" s="477"/>
      <c r="BFS180" s="477"/>
      <c r="BFT180" s="477"/>
      <c r="BFU180" s="477"/>
      <c r="BFV180" s="477"/>
      <c r="BFW180" s="477"/>
      <c r="BFX180" s="477"/>
      <c r="BFY180" s="477"/>
      <c r="BFZ180" s="477"/>
      <c r="BGA180" s="477"/>
      <c r="BGB180" s="477"/>
      <c r="BGC180" s="477"/>
      <c r="BGD180" s="477"/>
      <c r="BGE180" s="477"/>
      <c r="BGF180" s="477"/>
      <c r="BGG180" s="477"/>
      <c r="BGH180" s="477"/>
      <c r="BGI180" s="477"/>
      <c r="BGJ180" s="477"/>
      <c r="BGK180" s="477"/>
      <c r="BGL180" s="477"/>
      <c r="BGM180" s="477"/>
      <c r="BGN180" s="477"/>
      <c r="BGO180" s="477"/>
      <c r="BGP180" s="477"/>
      <c r="BGQ180" s="477"/>
      <c r="BGR180" s="477"/>
      <c r="BGS180" s="477"/>
      <c r="BGT180" s="477"/>
      <c r="BGU180" s="477"/>
      <c r="BGV180" s="477"/>
      <c r="BGW180" s="477"/>
      <c r="BGX180" s="477"/>
      <c r="BGY180" s="477"/>
      <c r="BGZ180" s="477"/>
      <c r="BHA180" s="477"/>
      <c r="BHB180" s="477"/>
      <c r="BHC180" s="477"/>
      <c r="BHD180" s="477"/>
      <c r="BHE180" s="477"/>
      <c r="BHF180" s="477"/>
      <c r="BHG180" s="477"/>
      <c r="BHH180" s="477"/>
      <c r="BHI180" s="477"/>
      <c r="BHJ180" s="477"/>
      <c r="BHK180" s="477"/>
      <c r="BHL180" s="477"/>
      <c r="BHM180" s="477"/>
      <c r="BHN180" s="477"/>
      <c r="BHO180" s="477"/>
      <c r="BHP180" s="477"/>
      <c r="BHQ180" s="477"/>
      <c r="BHR180" s="477"/>
      <c r="BHS180" s="477"/>
      <c r="BHT180" s="477"/>
      <c r="BHU180" s="477"/>
      <c r="BHV180" s="477"/>
      <c r="BHW180" s="477"/>
      <c r="BHX180" s="477"/>
      <c r="BHY180" s="477"/>
      <c r="BHZ180" s="477"/>
      <c r="BIA180" s="477"/>
      <c r="BIB180" s="477"/>
      <c r="BIC180" s="477"/>
      <c r="BID180" s="477"/>
      <c r="BIE180" s="477"/>
      <c r="BIF180" s="477"/>
      <c r="BIG180" s="477"/>
      <c r="BIH180" s="477"/>
      <c r="BII180" s="477"/>
      <c r="BIJ180" s="477"/>
      <c r="BIK180" s="477"/>
      <c r="BIL180" s="477"/>
      <c r="BIM180" s="477"/>
      <c r="BIN180" s="477"/>
      <c r="BIO180" s="477"/>
      <c r="BIP180" s="477"/>
      <c r="BIQ180" s="477"/>
      <c r="BIR180" s="477"/>
      <c r="BIS180" s="477"/>
      <c r="BIT180" s="477"/>
      <c r="BIU180" s="477"/>
      <c r="BIV180" s="477"/>
      <c r="BIW180" s="477"/>
      <c r="BIX180" s="477"/>
      <c r="BIY180" s="477"/>
      <c r="BIZ180" s="477"/>
      <c r="BJA180" s="477"/>
      <c r="BJB180" s="477"/>
      <c r="BJC180" s="477"/>
      <c r="BJD180" s="477"/>
      <c r="BJE180" s="477"/>
      <c r="BJF180" s="477"/>
      <c r="BJG180" s="477"/>
      <c r="BJH180" s="477"/>
      <c r="BJI180" s="477"/>
      <c r="BJJ180" s="477"/>
      <c r="BJK180" s="477"/>
      <c r="BJL180" s="477"/>
      <c r="BJM180" s="477"/>
      <c r="BJN180" s="477"/>
      <c r="BJO180" s="477"/>
      <c r="BJP180" s="477"/>
      <c r="BJQ180" s="477"/>
      <c r="BJR180" s="477"/>
      <c r="BJS180" s="477"/>
      <c r="BJT180" s="477"/>
      <c r="BJU180" s="477"/>
      <c r="BJV180" s="477"/>
      <c r="BJW180" s="477"/>
      <c r="BJX180" s="477"/>
      <c r="BJY180" s="477"/>
      <c r="BJZ180" s="477"/>
      <c r="BKA180" s="477"/>
      <c r="BKB180" s="477"/>
      <c r="BKC180" s="477"/>
      <c r="BKD180" s="477"/>
      <c r="BKE180" s="477"/>
      <c r="BKF180" s="477"/>
      <c r="BKG180" s="477"/>
      <c r="BKH180" s="477"/>
      <c r="BKI180" s="477"/>
      <c r="BKJ180" s="477"/>
      <c r="BKK180" s="477"/>
      <c r="BKL180" s="477"/>
      <c r="BKM180" s="477"/>
      <c r="BKN180" s="477"/>
      <c r="BKO180" s="477"/>
      <c r="BKP180" s="477"/>
      <c r="BKQ180" s="477"/>
      <c r="BKR180" s="477"/>
      <c r="BKS180" s="477"/>
      <c r="BKT180" s="477"/>
      <c r="BKU180" s="477"/>
      <c r="BKV180" s="477"/>
      <c r="BKW180" s="477"/>
      <c r="BKX180" s="477"/>
      <c r="BKY180" s="477"/>
      <c r="BKZ180" s="477"/>
      <c r="BLA180" s="477"/>
      <c r="BLB180" s="477"/>
      <c r="BLC180" s="477"/>
      <c r="BLD180" s="477"/>
      <c r="BLE180" s="477"/>
      <c r="BLF180" s="477"/>
      <c r="BLG180" s="477"/>
      <c r="BLH180" s="477"/>
      <c r="BLI180" s="477"/>
      <c r="BLJ180" s="477"/>
      <c r="BLK180" s="477"/>
      <c r="BLL180" s="477"/>
      <c r="BLM180" s="477"/>
      <c r="BLN180" s="477"/>
      <c r="BLO180" s="477"/>
      <c r="BLP180" s="477"/>
      <c r="BLQ180" s="477"/>
      <c r="BLR180" s="477"/>
      <c r="BLS180" s="477"/>
      <c r="BLT180" s="477"/>
      <c r="BLU180" s="477"/>
      <c r="BLV180" s="477"/>
      <c r="BLW180" s="477"/>
      <c r="BLX180" s="477"/>
      <c r="BLY180" s="477"/>
      <c r="BLZ180" s="477"/>
      <c r="BMA180" s="477"/>
      <c r="BMB180" s="477"/>
      <c r="BMC180" s="477"/>
      <c r="BMD180" s="477"/>
      <c r="BME180" s="477"/>
      <c r="BMF180" s="477"/>
      <c r="BMG180" s="477"/>
      <c r="BMH180" s="477"/>
      <c r="BMI180" s="477"/>
      <c r="BMJ180" s="477"/>
      <c r="BMK180" s="477"/>
      <c r="BML180" s="477"/>
      <c r="BMM180" s="477"/>
      <c r="BMN180" s="477"/>
      <c r="BMO180" s="477"/>
      <c r="BMP180" s="477"/>
      <c r="BMQ180" s="477"/>
      <c r="BMR180" s="477"/>
      <c r="BMS180" s="477"/>
      <c r="BMT180" s="477"/>
      <c r="BMU180" s="477"/>
      <c r="BMV180" s="477"/>
      <c r="BMW180" s="477"/>
      <c r="BMX180" s="477"/>
      <c r="BMY180" s="477"/>
      <c r="BMZ180" s="477"/>
      <c r="BNA180" s="477"/>
      <c r="BNB180" s="477"/>
      <c r="BNC180" s="477"/>
      <c r="BND180" s="477"/>
      <c r="BNE180" s="477"/>
      <c r="BNF180" s="477"/>
      <c r="BNG180" s="477"/>
      <c r="BNH180" s="477"/>
      <c r="BNI180" s="477"/>
      <c r="BNJ180" s="477"/>
      <c r="BNK180" s="477"/>
      <c r="BNL180" s="477"/>
      <c r="BNM180" s="477"/>
      <c r="BNN180" s="477"/>
      <c r="BNO180" s="477"/>
      <c r="BNP180" s="477"/>
      <c r="BNQ180" s="477"/>
      <c r="BNR180" s="477"/>
      <c r="BNS180" s="477"/>
      <c r="BNT180" s="477"/>
      <c r="BNU180" s="477"/>
      <c r="BNV180" s="477"/>
      <c r="BNW180" s="477"/>
      <c r="BNX180" s="477"/>
      <c r="BNY180" s="477"/>
      <c r="BNZ180" s="477"/>
      <c r="BOA180" s="477"/>
      <c r="BOB180" s="477"/>
      <c r="BOC180" s="477"/>
      <c r="BOD180" s="477"/>
      <c r="BOE180" s="477"/>
      <c r="BOF180" s="477"/>
      <c r="BOG180" s="477"/>
      <c r="BOH180" s="477"/>
      <c r="BOI180" s="477"/>
      <c r="BOJ180" s="477"/>
      <c r="BOK180" s="477"/>
      <c r="BOL180" s="477"/>
      <c r="BOM180" s="477"/>
      <c r="BON180" s="477"/>
      <c r="BOO180" s="477"/>
      <c r="BOP180" s="477"/>
      <c r="BOQ180" s="477"/>
      <c r="BOR180" s="477"/>
      <c r="BOS180" s="477"/>
      <c r="BOT180" s="477"/>
      <c r="BOU180" s="477"/>
      <c r="BOV180" s="477"/>
      <c r="BOW180" s="477"/>
      <c r="BOX180" s="477"/>
      <c r="BOY180" s="477"/>
      <c r="BOZ180" s="477"/>
      <c r="BPA180" s="477"/>
      <c r="BPB180" s="477"/>
      <c r="BPC180" s="477"/>
      <c r="BPD180" s="477"/>
      <c r="BPE180" s="477"/>
      <c r="BPF180" s="477"/>
      <c r="BPG180" s="477"/>
      <c r="BPH180" s="477"/>
      <c r="BPI180" s="477"/>
      <c r="BPJ180" s="477"/>
      <c r="BPK180" s="477"/>
      <c r="BPL180" s="477"/>
      <c r="BPM180" s="477"/>
      <c r="BPN180" s="477"/>
      <c r="BPO180" s="477"/>
      <c r="BPP180" s="477"/>
      <c r="BPQ180" s="477"/>
      <c r="BPR180" s="477"/>
      <c r="BPS180" s="477"/>
      <c r="BPT180" s="477"/>
      <c r="BPU180" s="477"/>
      <c r="BPV180" s="477"/>
      <c r="BPW180" s="477"/>
      <c r="BPX180" s="477"/>
      <c r="BPY180" s="477"/>
      <c r="BPZ180" s="477"/>
      <c r="BQA180" s="477"/>
      <c r="BQB180" s="477"/>
      <c r="BQC180" s="477"/>
      <c r="BQD180" s="477"/>
      <c r="BQE180" s="477"/>
      <c r="BQF180" s="477"/>
      <c r="BQG180" s="477"/>
      <c r="BQH180" s="477"/>
      <c r="BQI180" s="477"/>
      <c r="BQJ180" s="477"/>
      <c r="BQK180" s="477"/>
      <c r="BQL180" s="477"/>
      <c r="BQM180" s="477"/>
      <c r="BQN180" s="477"/>
      <c r="BQO180" s="477"/>
      <c r="BQP180" s="477"/>
      <c r="BQQ180" s="477"/>
      <c r="BQR180" s="477"/>
      <c r="BQS180" s="477"/>
      <c r="BQT180" s="477"/>
      <c r="BQU180" s="477"/>
      <c r="BQV180" s="477"/>
      <c r="BQW180" s="477"/>
      <c r="BQX180" s="477"/>
      <c r="BQY180" s="477"/>
      <c r="BQZ180" s="477"/>
      <c r="BRA180" s="477"/>
      <c r="BRB180" s="477"/>
      <c r="BRC180" s="477"/>
      <c r="BRD180" s="477"/>
      <c r="BRE180" s="477"/>
      <c r="BRF180" s="477"/>
      <c r="BRG180" s="477"/>
      <c r="BRH180" s="477"/>
      <c r="BRI180" s="477"/>
      <c r="BRJ180" s="477"/>
      <c r="BRK180" s="477"/>
      <c r="BRL180" s="477"/>
      <c r="BRM180" s="477"/>
      <c r="BRN180" s="477"/>
      <c r="BRO180" s="477"/>
      <c r="BRP180" s="477"/>
      <c r="BRQ180" s="477"/>
      <c r="BRR180" s="477"/>
      <c r="BRS180" s="477"/>
      <c r="BRT180" s="477"/>
      <c r="BRU180" s="477"/>
      <c r="BRV180" s="477"/>
      <c r="BRW180" s="477"/>
      <c r="BRX180" s="477"/>
      <c r="BRY180" s="477"/>
      <c r="BRZ180" s="477"/>
      <c r="BSA180" s="477"/>
      <c r="BSB180" s="477"/>
      <c r="BSC180" s="477"/>
      <c r="BSD180" s="477"/>
      <c r="BSE180" s="477"/>
      <c r="BSF180" s="477"/>
      <c r="BSG180" s="477"/>
      <c r="BSH180" s="477"/>
      <c r="BSI180" s="477"/>
      <c r="BSJ180" s="477"/>
      <c r="BSK180" s="477"/>
      <c r="BSL180" s="477"/>
      <c r="BSM180" s="477"/>
      <c r="BSN180" s="477"/>
      <c r="BSO180" s="477"/>
      <c r="BSP180" s="477"/>
      <c r="BSQ180" s="477"/>
      <c r="BSR180" s="477"/>
      <c r="BSS180" s="477"/>
      <c r="BST180" s="477"/>
      <c r="BSU180" s="477"/>
      <c r="BSV180" s="477"/>
      <c r="BSW180" s="477"/>
      <c r="BSX180" s="477"/>
      <c r="BSY180" s="477"/>
      <c r="BSZ180" s="477"/>
      <c r="BTA180" s="477"/>
      <c r="BTB180" s="477"/>
      <c r="BTC180" s="477"/>
      <c r="BTD180" s="477"/>
      <c r="BTE180" s="477"/>
      <c r="BTF180" s="477"/>
      <c r="BTG180" s="477"/>
      <c r="BTH180" s="477"/>
      <c r="BTI180" s="477"/>
      <c r="BTJ180" s="477"/>
      <c r="BTK180" s="477"/>
      <c r="BTL180" s="477"/>
      <c r="BTM180" s="477"/>
      <c r="BTN180" s="477"/>
      <c r="BTO180" s="477"/>
      <c r="BTP180" s="477"/>
      <c r="BTQ180" s="477"/>
      <c r="BTR180" s="477"/>
      <c r="BTS180" s="477"/>
      <c r="BTT180" s="477"/>
      <c r="BTU180" s="477"/>
      <c r="BTV180" s="477"/>
      <c r="BTW180" s="477"/>
      <c r="BTX180" s="477"/>
      <c r="BTY180" s="477"/>
      <c r="BTZ180" s="477"/>
      <c r="BUA180" s="477"/>
      <c r="BUB180" s="477"/>
      <c r="BUC180" s="477"/>
      <c r="BUD180" s="477"/>
      <c r="BUE180" s="477"/>
      <c r="BUF180" s="477"/>
      <c r="BUG180" s="477"/>
      <c r="BUH180" s="477"/>
      <c r="BUI180" s="477"/>
      <c r="BUJ180" s="477"/>
      <c r="BUK180" s="477"/>
      <c r="BUL180" s="477"/>
      <c r="BUM180" s="477"/>
      <c r="BUN180" s="477"/>
      <c r="BUO180" s="477"/>
      <c r="BUP180" s="477"/>
      <c r="BUQ180" s="477"/>
      <c r="BUR180" s="477"/>
      <c r="BUS180" s="477"/>
      <c r="BUT180" s="477"/>
      <c r="BUU180" s="477"/>
      <c r="BUV180" s="477"/>
      <c r="BUW180" s="477"/>
      <c r="BUX180" s="477"/>
      <c r="BUY180" s="477"/>
      <c r="BUZ180" s="477"/>
      <c r="BVA180" s="477"/>
      <c r="BVB180" s="477"/>
      <c r="BVC180" s="477"/>
      <c r="BVD180" s="477"/>
      <c r="BVE180" s="477"/>
      <c r="BVF180" s="477"/>
      <c r="BVG180" s="477"/>
      <c r="BVH180" s="477"/>
      <c r="BVI180" s="477"/>
      <c r="BVJ180" s="477"/>
      <c r="BVK180" s="477"/>
      <c r="BVL180" s="477"/>
      <c r="BVM180" s="477"/>
      <c r="BVN180" s="477"/>
      <c r="BVO180" s="477"/>
      <c r="BVP180" s="477"/>
      <c r="BVQ180" s="477"/>
      <c r="BVR180" s="477"/>
      <c r="BVS180" s="477"/>
      <c r="BVT180" s="477"/>
      <c r="BVU180" s="477"/>
      <c r="BVV180" s="477"/>
      <c r="BVW180" s="477"/>
      <c r="BVX180" s="477"/>
      <c r="BVY180" s="477"/>
      <c r="BVZ180" s="477"/>
      <c r="BWA180" s="477"/>
      <c r="BWB180" s="477"/>
      <c r="BWC180" s="477"/>
      <c r="BWD180" s="477"/>
      <c r="BWE180" s="477"/>
      <c r="BWF180" s="477"/>
      <c r="BWG180" s="477"/>
      <c r="BWH180" s="477"/>
      <c r="BWI180" s="477"/>
      <c r="BWJ180" s="477"/>
      <c r="BWK180" s="477"/>
      <c r="BWL180" s="477"/>
      <c r="BWM180" s="477"/>
      <c r="BWN180" s="477"/>
      <c r="BWO180" s="477"/>
      <c r="BWP180" s="477"/>
      <c r="BWQ180" s="477"/>
      <c r="BWR180" s="477"/>
      <c r="BWS180" s="477"/>
      <c r="BWT180" s="477"/>
      <c r="BWU180" s="477"/>
      <c r="BWV180" s="477"/>
      <c r="BWW180" s="477"/>
      <c r="BWX180" s="477"/>
      <c r="BWY180" s="477"/>
      <c r="BWZ180" s="477"/>
      <c r="BXA180" s="477"/>
      <c r="BXB180" s="477"/>
      <c r="BXC180" s="477"/>
      <c r="BXD180" s="477"/>
      <c r="BXE180" s="477"/>
      <c r="BXF180" s="477"/>
      <c r="BXG180" s="477"/>
      <c r="BXH180" s="477"/>
      <c r="BXI180" s="477"/>
      <c r="BXJ180" s="477"/>
      <c r="BXK180" s="477"/>
      <c r="BXL180" s="477"/>
      <c r="BXM180" s="477"/>
      <c r="BXN180" s="477"/>
      <c r="BXO180" s="477"/>
      <c r="BXP180" s="477"/>
      <c r="BXQ180" s="477"/>
      <c r="BXR180" s="477"/>
      <c r="BXS180" s="477"/>
      <c r="BXT180" s="477"/>
      <c r="BXU180" s="477"/>
      <c r="BXV180" s="477"/>
      <c r="BXW180" s="477"/>
      <c r="BXX180" s="477"/>
      <c r="BXY180" s="477"/>
      <c r="BXZ180" s="477"/>
      <c r="BYA180" s="477"/>
      <c r="BYB180" s="477"/>
      <c r="BYC180" s="477"/>
      <c r="BYD180" s="477"/>
      <c r="BYE180" s="477"/>
      <c r="BYF180" s="477"/>
      <c r="BYG180" s="477"/>
      <c r="BYH180" s="477"/>
      <c r="BYI180" s="477"/>
      <c r="BYJ180" s="477"/>
      <c r="BYK180" s="477"/>
      <c r="BYL180" s="477"/>
      <c r="BYM180" s="477"/>
      <c r="BYN180" s="477"/>
      <c r="BYO180" s="477"/>
      <c r="BYP180" s="477"/>
      <c r="BYQ180" s="477"/>
      <c r="BYR180" s="477"/>
      <c r="BYS180" s="477"/>
      <c r="BYT180" s="477"/>
      <c r="BYU180" s="477"/>
      <c r="BYV180" s="477"/>
      <c r="BYW180" s="477"/>
      <c r="BYX180" s="477"/>
      <c r="BYY180" s="477"/>
      <c r="BYZ180" s="477"/>
      <c r="BZA180" s="477"/>
      <c r="BZB180" s="477"/>
      <c r="BZC180" s="477"/>
      <c r="BZD180" s="477"/>
      <c r="BZE180" s="477"/>
      <c r="BZF180" s="477"/>
      <c r="BZG180" s="477"/>
      <c r="BZH180" s="477"/>
      <c r="BZI180" s="477"/>
      <c r="BZJ180" s="477"/>
      <c r="BZK180" s="477"/>
      <c r="BZL180" s="477"/>
      <c r="BZM180" s="477"/>
      <c r="BZN180" s="477"/>
      <c r="BZO180" s="477"/>
      <c r="BZP180" s="477"/>
      <c r="BZQ180" s="477"/>
      <c r="BZR180" s="477"/>
      <c r="BZS180" s="477"/>
      <c r="BZT180" s="477"/>
      <c r="BZU180" s="477"/>
      <c r="BZV180" s="477"/>
      <c r="BZW180" s="477"/>
      <c r="BZX180" s="477"/>
      <c r="BZY180" s="477"/>
      <c r="BZZ180" s="477"/>
      <c r="CAA180" s="477"/>
      <c r="CAB180" s="477"/>
      <c r="CAC180" s="477"/>
      <c r="CAD180" s="477"/>
      <c r="CAE180" s="477"/>
      <c r="CAF180" s="477"/>
      <c r="CAG180" s="477"/>
      <c r="CAH180" s="477"/>
      <c r="CAI180" s="477"/>
      <c r="CAJ180" s="477"/>
      <c r="CAK180" s="477"/>
      <c r="CAL180" s="477"/>
      <c r="CAM180" s="477"/>
      <c r="CAN180" s="477"/>
      <c r="CAO180" s="477"/>
      <c r="CAP180" s="477"/>
      <c r="CAQ180" s="477"/>
      <c r="CAR180" s="477"/>
      <c r="CAS180" s="477"/>
      <c r="CAT180" s="477"/>
      <c r="CAU180" s="477"/>
      <c r="CAV180" s="477"/>
      <c r="CAW180" s="477"/>
      <c r="CAX180" s="477"/>
      <c r="CAY180" s="477"/>
      <c r="CAZ180" s="477"/>
      <c r="CBA180" s="477"/>
      <c r="CBB180" s="477"/>
      <c r="CBC180" s="477"/>
      <c r="CBD180" s="477"/>
      <c r="CBE180" s="477"/>
      <c r="CBF180" s="477"/>
      <c r="CBG180" s="477"/>
      <c r="CBH180" s="477"/>
      <c r="CBI180" s="477"/>
      <c r="CBJ180" s="477"/>
      <c r="CBK180" s="477"/>
      <c r="CBL180" s="477"/>
      <c r="CBM180" s="477"/>
      <c r="CBN180" s="477"/>
      <c r="CBO180" s="477"/>
      <c r="CBP180" s="477"/>
      <c r="CBQ180" s="477"/>
      <c r="CBR180" s="477"/>
      <c r="CBS180" s="477"/>
      <c r="CBT180" s="477"/>
      <c r="CBU180" s="477"/>
      <c r="CBV180" s="477"/>
      <c r="CBW180" s="477"/>
      <c r="CBX180" s="477"/>
      <c r="CBY180" s="477"/>
      <c r="CBZ180" s="477"/>
      <c r="CCA180" s="477"/>
      <c r="CCB180" s="477"/>
      <c r="CCC180" s="477"/>
      <c r="CCD180" s="477"/>
      <c r="CCE180" s="477"/>
      <c r="CCF180" s="477"/>
      <c r="CCG180" s="477"/>
      <c r="CCH180" s="477"/>
      <c r="CCI180" s="477"/>
      <c r="CCJ180" s="477"/>
      <c r="CCK180" s="477"/>
      <c r="CCL180" s="477"/>
      <c r="CCM180" s="477"/>
      <c r="CCN180" s="477"/>
      <c r="CCO180" s="477"/>
      <c r="CCP180" s="477"/>
      <c r="CCQ180" s="477"/>
      <c r="CCR180" s="477"/>
      <c r="CCS180" s="477"/>
      <c r="CCT180" s="477"/>
      <c r="CCU180" s="477"/>
      <c r="CCV180" s="477"/>
      <c r="CCW180" s="477"/>
      <c r="CCX180" s="477"/>
      <c r="CCY180" s="477"/>
      <c r="CCZ180" s="477"/>
      <c r="CDA180" s="477"/>
      <c r="CDB180" s="477"/>
      <c r="CDC180" s="477"/>
      <c r="CDD180" s="477"/>
      <c r="CDE180" s="477"/>
      <c r="CDF180" s="477"/>
      <c r="CDG180" s="477"/>
      <c r="CDH180" s="477"/>
      <c r="CDI180" s="477"/>
      <c r="CDJ180" s="477"/>
      <c r="CDK180" s="477"/>
      <c r="CDL180" s="477"/>
      <c r="CDM180" s="477"/>
      <c r="CDN180" s="477"/>
      <c r="CDO180" s="477"/>
      <c r="CDP180" s="477"/>
      <c r="CDQ180" s="477"/>
      <c r="CDR180" s="477"/>
      <c r="CDS180" s="477"/>
      <c r="CDT180" s="477"/>
      <c r="CDU180" s="477"/>
      <c r="CDV180" s="477"/>
      <c r="CDW180" s="477"/>
      <c r="CDX180" s="477"/>
      <c r="CDY180" s="477"/>
      <c r="CDZ180" s="477"/>
      <c r="CEA180" s="477"/>
      <c r="CEB180" s="477"/>
      <c r="CEC180" s="477"/>
      <c r="CED180" s="477"/>
      <c r="CEE180" s="477"/>
      <c r="CEF180" s="477"/>
      <c r="CEG180" s="477"/>
      <c r="CEH180" s="477"/>
      <c r="CEI180" s="477"/>
      <c r="CEJ180" s="477"/>
      <c r="CEK180" s="477"/>
      <c r="CEL180" s="477"/>
      <c r="CEM180" s="477"/>
      <c r="CEN180" s="477"/>
      <c r="CEO180" s="477"/>
      <c r="CEP180" s="477"/>
      <c r="CEQ180" s="477"/>
      <c r="CER180" s="477"/>
      <c r="CES180" s="477"/>
      <c r="CET180" s="477"/>
      <c r="CEU180" s="477"/>
      <c r="CEV180" s="477"/>
      <c r="CEW180" s="477"/>
      <c r="CEX180" s="477"/>
      <c r="CEY180" s="477"/>
      <c r="CEZ180" s="477"/>
      <c r="CFA180" s="477"/>
      <c r="CFB180" s="477"/>
      <c r="CFC180" s="477"/>
      <c r="CFD180" s="477"/>
      <c r="CFE180" s="477"/>
      <c r="CFF180" s="477"/>
      <c r="CFG180" s="477"/>
      <c r="CFH180" s="477"/>
      <c r="CFI180" s="477"/>
      <c r="CFJ180" s="477"/>
      <c r="CFK180" s="477"/>
      <c r="CFL180" s="477"/>
      <c r="CFM180" s="477"/>
      <c r="CFN180" s="477"/>
      <c r="CFO180" s="477"/>
      <c r="CFP180" s="477"/>
      <c r="CFQ180" s="477"/>
      <c r="CFR180" s="477"/>
      <c r="CFS180" s="477"/>
      <c r="CFT180" s="477"/>
      <c r="CFU180" s="477"/>
      <c r="CFV180" s="477"/>
      <c r="CFW180" s="477"/>
      <c r="CFX180" s="477"/>
      <c r="CFY180" s="477"/>
      <c r="CFZ180" s="477"/>
      <c r="CGA180" s="477"/>
      <c r="CGB180" s="477"/>
      <c r="CGC180" s="477"/>
      <c r="CGD180" s="477"/>
      <c r="CGE180" s="477"/>
      <c r="CGF180" s="477"/>
      <c r="CGG180" s="477"/>
      <c r="CGH180" s="477"/>
      <c r="CGI180" s="477"/>
      <c r="CGJ180" s="477"/>
      <c r="CGK180" s="477"/>
      <c r="CGL180" s="477"/>
      <c r="CGM180" s="477"/>
      <c r="CGN180" s="477"/>
      <c r="CGO180" s="477"/>
      <c r="CGP180" s="477"/>
      <c r="CGQ180" s="477"/>
      <c r="CGR180" s="477"/>
      <c r="CGS180" s="477"/>
      <c r="CGT180" s="477"/>
      <c r="CGU180" s="477"/>
      <c r="CGV180" s="477"/>
      <c r="CGW180" s="477"/>
      <c r="CGX180" s="477"/>
      <c r="CGY180" s="477"/>
      <c r="CGZ180" s="477"/>
      <c r="CHA180" s="477"/>
      <c r="CHB180" s="477"/>
      <c r="CHC180" s="477"/>
      <c r="CHD180" s="477"/>
      <c r="CHE180" s="477"/>
      <c r="CHF180" s="477"/>
      <c r="CHG180" s="477"/>
      <c r="CHH180" s="477"/>
      <c r="CHI180" s="477"/>
      <c r="CHJ180" s="477"/>
      <c r="CHK180" s="477"/>
      <c r="CHL180" s="477"/>
      <c r="CHM180" s="477"/>
      <c r="CHN180" s="477"/>
      <c r="CHO180" s="477"/>
      <c r="CHP180" s="477"/>
      <c r="CHQ180" s="477"/>
      <c r="CHR180" s="477"/>
      <c r="CHS180" s="477"/>
      <c r="CHT180" s="477"/>
      <c r="CHU180" s="477"/>
      <c r="CHV180" s="477"/>
      <c r="CHW180" s="477"/>
      <c r="CHX180" s="477"/>
      <c r="CHY180" s="477"/>
      <c r="CHZ180" s="477"/>
      <c r="CIA180" s="477"/>
      <c r="CIB180" s="477"/>
      <c r="CIC180" s="477"/>
      <c r="CID180" s="477"/>
      <c r="CIE180" s="477"/>
      <c r="CIF180" s="477"/>
      <c r="CIG180" s="477"/>
      <c r="CIH180" s="477"/>
      <c r="CII180" s="477"/>
      <c r="CIJ180" s="477"/>
      <c r="CIK180" s="477"/>
      <c r="CIL180" s="477"/>
      <c r="CIM180" s="477"/>
      <c r="CIN180" s="477"/>
      <c r="CIO180" s="477"/>
      <c r="CIP180" s="477"/>
      <c r="CIQ180" s="477"/>
      <c r="CIR180" s="477"/>
      <c r="CIS180" s="477"/>
      <c r="CIT180" s="477"/>
      <c r="CIU180" s="477"/>
      <c r="CIV180" s="477"/>
      <c r="CIW180" s="477"/>
      <c r="CIX180" s="477"/>
      <c r="CIY180" s="477"/>
      <c r="CIZ180" s="477"/>
      <c r="CJA180" s="477"/>
      <c r="CJB180" s="477"/>
      <c r="CJC180" s="477"/>
      <c r="CJD180" s="477"/>
      <c r="CJE180" s="477"/>
      <c r="CJF180" s="477"/>
      <c r="CJG180" s="477"/>
      <c r="CJH180" s="477"/>
      <c r="CJI180" s="477"/>
      <c r="CJJ180" s="477"/>
      <c r="CJK180" s="477"/>
      <c r="CJL180" s="477"/>
      <c r="CJM180" s="477"/>
      <c r="CJN180" s="477"/>
      <c r="CJO180" s="477"/>
      <c r="CJP180" s="477"/>
      <c r="CJQ180" s="477"/>
      <c r="CJR180" s="477"/>
      <c r="CJS180" s="477"/>
      <c r="CJT180" s="477"/>
      <c r="CJU180" s="477"/>
      <c r="CJV180" s="477"/>
      <c r="CJW180" s="477"/>
      <c r="CJX180" s="477"/>
      <c r="CJY180" s="477"/>
      <c r="CJZ180" s="477"/>
      <c r="CKA180" s="477"/>
      <c r="CKB180" s="477"/>
      <c r="CKC180" s="477"/>
      <c r="CKD180" s="477"/>
      <c r="CKE180" s="477"/>
      <c r="CKF180" s="477"/>
      <c r="CKG180" s="477"/>
      <c r="CKH180" s="477"/>
      <c r="CKI180" s="477"/>
      <c r="CKJ180" s="477"/>
      <c r="CKK180" s="477"/>
      <c r="CKL180" s="477"/>
      <c r="CKM180" s="477"/>
      <c r="CKN180" s="477"/>
      <c r="CKO180" s="477"/>
      <c r="CKP180" s="477"/>
      <c r="CKQ180" s="477"/>
      <c r="CKR180" s="477"/>
      <c r="CKS180" s="477"/>
      <c r="CKT180" s="477"/>
      <c r="CKU180" s="477"/>
      <c r="CKV180" s="477"/>
      <c r="CKW180" s="477"/>
      <c r="CKX180" s="477"/>
      <c r="CKY180" s="477"/>
      <c r="CKZ180" s="477"/>
      <c r="CLA180" s="477"/>
      <c r="CLB180" s="477"/>
      <c r="CLC180" s="477"/>
      <c r="CLD180" s="477"/>
      <c r="CLE180" s="477"/>
      <c r="CLF180" s="477"/>
      <c r="CLG180" s="477"/>
      <c r="CLH180" s="477"/>
      <c r="CLI180" s="477"/>
      <c r="CLJ180" s="477"/>
      <c r="CLK180" s="477"/>
      <c r="CLL180" s="477"/>
      <c r="CLM180" s="477"/>
      <c r="CLN180" s="477"/>
      <c r="CLO180" s="477"/>
      <c r="CLP180" s="477"/>
      <c r="CLQ180" s="477"/>
      <c r="CLR180" s="477"/>
      <c r="CLS180" s="477"/>
      <c r="CLT180" s="477"/>
      <c r="CLU180" s="477"/>
      <c r="CLV180" s="477"/>
      <c r="CLW180" s="477"/>
      <c r="CLX180" s="477"/>
      <c r="CLY180" s="477"/>
      <c r="CLZ180" s="477"/>
      <c r="CMA180" s="477"/>
      <c r="CMB180" s="477"/>
      <c r="CMC180" s="477"/>
      <c r="CMD180" s="477"/>
      <c r="CME180" s="477"/>
      <c r="CMF180" s="477"/>
      <c r="CMG180" s="477"/>
      <c r="CMH180" s="477"/>
      <c r="CMI180" s="477"/>
      <c r="CMJ180" s="477"/>
      <c r="CMK180" s="477"/>
      <c r="CML180" s="477"/>
      <c r="CMM180" s="477"/>
      <c r="CMN180" s="477"/>
      <c r="CMO180" s="477"/>
      <c r="CMP180" s="477"/>
      <c r="CMQ180" s="477"/>
      <c r="CMR180" s="477"/>
      <c r="CMS180" s="477"/>
      <c r="CMT180" s="477"/>
      <c r="CMU180" s="477"/>
      <c r="CMV180" s="477"/>
      <c r="CMW180" s="477"/>
      <c r="CMX180" s="477"/>
      <c r="CMY180" s="477"/>
      <c r="CMZ180" s="477"/>
      <c r="CNA180" s="477"/>
      <c r="CNB180" s="477"/>
      <c r="CNC180" s="477"/>
      <c r="CND180" s="477"/>
      <c r="CNE180" s="477"/>
      <c r="CNF180" s="477"/>
      <c r="CNG180" s="477"/>
      <c r="CNH180" s="477"/>
      <c r="CNI180" s="477"/>
      <c r="CNJ180" s="477"/>
      <c r="CNK180" s="477"/>
      <c r="CNL180" s="477"/>
      <c r="CNM180" s="477"/>
      <c r="CNN180" s="477"/>
      <c r="CNO180" s="477"/>
      <c r="CNP180" s="477"/>
      <c r="CNQ180" s="477"/>
      <c r="CNR180" s="477"/>
      <c r="CNS180" s="477"/>
      <c r="CNT180" s="477"/>
      <c r="CNU180" s="477"/>
      <c r="CNV180" s="477"/>
      <c r="CNW180" s="477"/>
      <c r="CNX180" s="477"/>
      <c r="CNY180" s="477"/>
      <c r="CNZ180" s="477"/>
      <c r="COA180" s="477"/>
      <c r="COB180" s="477"/>
      <c r="COC180" s="477"/>
      <c r="COD180" s="477"/>
      <c r="COE180" s="477"/>
      <c r="COF180" s="477"/>
      <c r="COG180" s="477"/>
      <c r="COH180" s="477"/>
      <c r="COI180" s="477"/>
      <c r="COJ180" s="477"/>
      <c r="COK180" s="477"/>
      <c r="COL180" s="477"/>
      <c r="COM180" s="477"/>
      <c r="CON180" s="477"/>
      <c r="COO180" s="477"/>
      <c r="COP180" s="477"/>
      <c r="COQ180" s="477"/>
      <c r="COR180" s="477"/>
      <c r="COS180" s="477"/>
      <c r="COT180" s="477"/>
      <c r="COU180" s="477"/>
      <c r="COV180" s="477"/>
      <c r="COW180" s="477"/>
      <c r="COX180" s="477"/>
      <c r="COY180" s="477"/>
      <c r="COZ180" s="477"/>
      <c r="CPA180" s="477"/>
      <c r="CPB180" s="477"/>
      <c r="CPC180" s="477"/>
      <c r="CPD180" s="477"/>
      <c r="CPE180" s="477"/>
      <c r="CPF180" s="477"/>
      <c r="CPG180" s="477"/>
      <c r="CPH180" s="477"/>
      <c r="CPI180" s="477"/>
      <c r="CPJ180" s="477"/>
      <c r="CPK180" s="477"/>
      <c r="CPL180" s="477"/>
      <c r="CPM180" s="477"/>
      <c r="CPN180" s="477"/>
      <c r="CPO180" s="477"/>
      <c r="CPP180" s="477"/>
      <c r="CPQ180" s="477"/>
      <c r="CPR180" s="477"/>
      <c r="CPS180" s="477"/>
      <c r="CPT180" s="477"/>
      <c r="CPU180" s="477"/>
      <c r="CPV180" s="477"/>
      <c r="CPW180" s="477"/>
      <c r="CPX180" s="477"/>
      <c r="CPY180" s="477"/>
      <c r="CPZ180" s="477"/>
      <c r="CQA180" s="477"/>
      <c r="CQB180" s="477"/>
      <c r="CQC180" s="477"/>
      <c r="CQD180" s="477"/>
      <c r="CQE180" s="477"/>
      <c r="CQF180" s="477"/>
      <c r="CQG180" s="477"/>
      <c r="CQH180" s="477"/>
      <c r="CQI180" s="477"/>
      <c r="CQJ180" s="477"/>
      <c r="CQK180" s="477"/>
      <c r="CQL180" s="477"/>
      <c r="CQM180" s="477"/>
      <c r="CQN180" s="477"/>
      <c r="CQO180" s="477"/>
      <c r="CQP180" s="477"/>
      <c r="CQQ180" s="477"/>
      <c r="CQR180" s="477"/>
      <c r="CQS180" s="477"/>
      <c r="CQT180" s="477"/>
      <c r="CQU180" s="477"/>
      <c r="CQV180" s="477"/>
      <c r="CQW180" s="477"/>
      <c r="CQX180" s="477"/>
      <c r="CQY180" s="477"/>
      <c r="CQZ180" s="477"/>
      <c r="CRA180" s="477"/>
      <c r="CRB180" s="477"/>
      <c r="CRC180" s="477"/>
      <c r="CRD180" s="477"/>
      <c r="CRE180" s="477"/>
      <c r="CRF180" s="477"/>
      <c r="CRG180" s="477"/>
      <c r="CRH180" s="477"/>
      <c r="CRI180" s="477"/>
      <c r="CRJ180" s="477"/>
      <c r="CRK180" s="477"/>
      <c r="CRL180" s="477"/>
      <c r="CRM180" s="477"/>
      <c r="CRN180" s="477"/>
      <c r="CRO180" s="477"/>
      <c r="CRP180" s="477"/>
      <c r="CRQ180" s="477"/>
      <c r="CRR180" s="477"/>
      <c r="CRS180" s="477"/>
      <c r="CRT180" s="477"/>
      <c r="CRU180" s="477"/>
      <c r="CRV180" s="477"/>
      <c r="CRW180" s="477"/>
      <c r="CRX180" s="477"/>
      <c r="CRY180" s="477"/>
      <c r="CRZ180" s="477"/>
      <c r="CSA180" s="477"/>
      <c r="CSB180" s="477"/>
      <c r="CSC180" s="477"/>
      <c r="CSD180" s="477"/>
      <c r="CSE180" s="477"/>
      <c r="CSF180" s="477"/>
      <c r="CSG180" s="477"/>
      <c r="CSH180" s="477"/>
      <c r="CSI180" s="477"/>
      <c r="CSJ180" s="477"/>
      <c r="CSK180" s="477"/>
      <c r="CSL180" s="477"/>
      <c r="CSM180" s="477"/>
      <c r="CSN180" s="477"/>
      <c r="CSO180" s="477"/>
      <c r="CSP180" s="477"/>
      <c r="CSQ180" s="477"/>
      <c r="CSR180" s="477"/>
      <c r="CSS180" s="477"/>
      <c r="CST180" s="477"/>
      <c r="CSU180" s="477"/>
      <c r="CSV180" s="477"/>
      <c r="CSW180" s="477"/>
      <c r="CSX180" s="477"/>
      <c r="CSY180" s="477"/>
      <c r="CSZ180" s="477"/>
      <c r="CTA180" s="477"/>
      <c r="CTB180" s="477"/>
      <c r="CTC180" s="477"/>
      <c r="CTD180" s="477"/>
      <c r="CTE180" s="477"/>
      <c r="CTF180" s="477"/>
      <c r="CTG180" s="477"/>
      <c r="CTH180" s="477"/>
      <c r="CTI180" s="477"/>
      <c r="CTJ180" s="477"/>
      <c r="CTK180" s="477"/>
      <c r="CTL180" s="477"/>
      <c r="CTM180" s="477"/>
      <c r="CTN180" s="477"/>
      <c r="CTO180" s="477"/>
      <c r="CTP180" s="477"/>
      <c r="CTQ180" s="477"/>
      <c r="CTR180" s="477"/>
      <c r="CTS180" s="477"/>
      <c r="CTT180" s="477"/>
      <c r="CTU180" s="477"/>
      <c r="CTV180" s="477"/>
      <c r="CTW180" s="477"/>
      <c r="CTX180" s="477"/>
      <c r="CTY180" s="477"/>
      <c r="CTZ180" s="477"/>
      <c r="CUA180" s="477"/>
      <c r="CUB180" s="477"/>
      <c r="CUC180" s="477"/>
      <c r="CUD180" s="477"/>
      <c r="CUE180" s="477"/>
      <c r="CUF180" s="477"/>
      <c r="CUG180" s="477"/>
      <c r="CUH180" s="477"/>
      <c r="CUI180" s="477"/>
      <c r="CUJ180" s="477"/>
      <c r="CUK180" s="477"/>
      <c r="CUL180" s="477"/>
      <c r="CUM180" s="477"/>
      <c r="CUN180" s="477"/>
      <c r="CUO180" s="477"/>
      <c r="CUP180" s="477"/>
      <c r="CUQ180" s="477"/>
      <c r="CUR180" s="477"/>
      <c r="CUS180" s="477"/>
      <c r="CUT180" s="477"/>
      <c r="CUU180" s="477"/>
      <c r="CUV180" s="477"/>
      <c r="CUW180" s="477"/>
      <c r="CUX180" s="477"/>
      <c r="CUY180" s="477"/>
      <c r="CUZ180" s="477"/>
      <c r="CVA180" s="477"/>
      <c r="CVB180" s="477"/>
      <c r="CVC180" s="477"/>
      <c r="CVD180" s="477"/>
      <c r="CVE180" s="477"/>
      <c r="CVF180" s="477"/>
      <c r="CVG180" s="477"/>
      <c r="CVH180" s="477"/>
      <c r="CVI180" s="477"/>
      <c r="CVJ180" s="477"/>
      <c r="CVK180" s="477"/>
      <c r="CVL180" s="477"/>
      <c r="CVM180" s="477"/>
      <c r="CVN180" s="477"/>
      <c r="CVO180" s="477"/>
      <c r="CVP180" s="477"/>
      <c r="CVQ180" s="477"/>
      <c r="CVR180" s="477"/>
      <c r="CVS180" s="477"/>
      <c r="CVT180" s="477"/>
      <c r="CVU180" s="477"/>
      <c r="CVV180" s="477"/>
      <c r="CVW180" s="477"/>
      <c r="CVX180" s="477"/>
      <c r="CVY180" s="477"/>
      <c r="CVZ180" s="477"/>
      <c r="CWA180" s="477"/>
      <c r="CWB180" s="477"/>
      <c r="CWC180" s="477"/>
      <c r="CWD180" s="477"/>
      <c r="CWE180" s="477"/>
      <c r="CWF180" s="477"/>
      <c r="CWG180" s="477"/>
      <c r="CWH180" s="477"/>
      <c r="CWI180" s="477"/>
      <c r="CWJ180" s="477"/>
      <c r="CWK180" s="477"/>
      <c r="CWL180" s="477"/>
      <c r="CWM180" s="477"/>
      <c r="CWN180" s="477"/>
      <c r="CWO180" s="477"/>
      <c r="CWP180" s="477"/>
      <c r="CWQ180" s="477"/>
      <c r="CWR180" s="477"/>
      <c r="CWS180" s="477"/>
      <c r="CWT180" s="477"/>
      <c r="CWU180" s="477"/>
      <c r="CWV180" s="477"/>
      <c r="CWW180" s="477"/>
      <c r="CWX180" s="477"/>
      <c r="CWY180" s="477"/>
      <c r="CWZ180" s="477"/>
      <c r="CXA180" s="477"/>
      <c r="CXB180" s="477"/>
      <c r="CXC180" s="477"/>
      <c r="CXD180" s="477"/>
      <c r="CXE180" s="477"/>
      <c r="CXF180" s="477"/>
      <c r="CXG180" s="477"/>
      <c r="CXH180" s="477"/>
      <c r="CXI180" s="477"/>
      <c r="CXJ180" s="477"/>
      <c r="CXK180" s="477"/>
      <c r="CXL180" s="477"/>
      <c r="CXM180" s="477"/>
      <c r="CXN180" s="477"/>
      <c r="CXO180" s="477"/>
      <c r="CXP180" s="477"/>
      <c r="CXQ180" s="477"/>
      <c r="CXR180" s="477"/>
      <c r="CXS180" s="477"/>
      <c r="CXT180" s="477"/>
      <c r="CXU180" s="477"/>
      <c r="CXV180" s="477"/>
      <c r="CXW180" s="477"/>
      <c r="CXX180" s="477"/>
      <c r="CXY180" s="477"/>
      <c r="CXZ180" s="477"/>
      <c r="CYA180" s="477"/>
      <c r="CYB180" s="477"/>
      <c r="CYC180" s="477"/>
      <c r="CYD180" s="477"/>
      <c r="CYE180" s="477"/>
      <c r="CYF180" s="477"/>
      <c r="CYG180" s="477"/>
      <c r="CYH180" s="477"/>
      <c r="CYI180" s="477"/>
      <c r="CYJ180" s="477"/>
      <c r="CYK180" s="477"/>
      <c r="CYL180" s="477"/>
      <c r="CYM180" s="477"/>
      <c r="CYN180" s="477"/>
      <c r="CYO180" s="477"/>
      <c r="CYP180" s="477"/>
      <c r="CYQ180" s="477"/>
      <c r="CYR180" s="477"/>
      <c r="CYS180" s="477"/>
      <c r="CYT180" s="477"/>
      <c r="CYU180" s="477"/>
      <c r="CYV180" s="477"/>
      <c r="CYW180" s="477"/>
      <c r="CYX180" s="477"/>
      <c r="CYY180" s="477"/>
      <c r="CYZ180" s="477"/>
      <c r="CZA180" s="477"/>
      <c r="CZB180" s="477"/>
      <c r="CZC180" s="477"/>
      <c r="CZD180" s="477"/>
      <c r="CZE180" s="477"/>
      <c r="CZF180" s="477"/>
      <c r="CZG180" s="477"/>
      <c r="CZH180" s="477"/>
      <c r="CZI180" s="477"/>
      <c r="CZJ180" s="477"/>
      <c r="CZK180" s="477"/>
      <c r="CZL180" s="477"/>
      <c r="CZM180" s="477"/>
      <c r="CZN180" s="477"/>
      <c r="CZO180" s="477"/>
      <c r="CZP180" s="477"/>
      <c r="CZQ180" s="477"/>
      <c r="CZR180" s="477"/>
      <c r="CZS180" s="477"/>
      <c r="CZT180" s="477"/>
      <c r="CZU180" s="477"/>
      <c r="CZV180" s="477"/>
      <c r="CZW180" s="477"/>
      <c r="CZX180" s="477"/>
      <c r="CZY180" s="477"/>
      <c r="CZZ180" s="477"/>
      <c r="DAA180" s="477"/>
      <c r="DAB180" s="477"/>
      <c r="DAC180" s="477"/>
      <c r="DAD180" s="477"/>
      <c r="DAE180" s="477"/>
      <c r="DAF180" s="477"/>
      <c r="DAG180" s="477"/>
      <c r="DAH180" s="477"/>
      <c r="DAI180" s="477"/>
      <c r="DAJ180" s="477"/>
      <c r="DAK180" s="477"/>
      <c r="DAL180" s="477"/>
      <c r="DAM180" s="477"/>
      <c r="DAN180" s="477"/>
      <c r="DAO180" s="477"/>
      <c r="DAP180" s="477"/>
      <c r="DAQ180" s="477"/>
      <c r="DAR180" s="477"/>
      <c r="DAS180" s="477"/>
      <c r="DAT180" s="477"/>
      <c r="DAU180" s="477"/>
      <c r="DAV180" s="477"/>
      <c r="DAW180" s="477"/>
      <c r="DAX180" s="477"/>
      <c r="DAY180" s="477"/>
      <c r="DAZ180" s="477"/>
      <c r="DBA180" s="477"/>
      <c r="DBB180" s="477"/>
      <c r="DBC180" s="477"/>
      <c r="DBD180" s="477"/>
      <c r="DBE180" s="477"/>
      <c r="DBF180" s="477"/>
      <c r="DBG180" s="477"/>
      <c r="DBH180" s="477"/>
      <c r="DBI180" s="477"/>
      <c r="DBJ180" s="477"/>
      <c r="DBK180" s="477"/>
      <c r="DBL180" s="477"/>
      <c r="DBM180" s="477"/>
      <c r="DBN180" s="477"/>
      <c r="DBO180" s="477"/>
      <c r="DBP180" s="477"/>
      <c r="DBQ180" s="477"/>
      <c r="DBR180" s="477"/>
      <c r="DBS180" s="477"/>
      <c r="DBT180" s="477"/>
      <c r="DBU180" s="477"/>
      <c r="DBV180" s="477"/>
      <c r="DBW180" s="477"/>
      <c r="DBX180" s="477"/>
      <c r="DBY180" s="477"/>
      <c r="DBZ180" s="477"/>
      <c r="DCA180" s="477"/>
      <c r="DCB180" s="477"/>
      <c r="DCC180" s="477"/>
      <c r="DCD180" s="477"/>
      <c r="DCE180" s="477"/>
      <c r="DCF180" s="477"/>
      <c r="DCG180" s="477"/>
      <c r="DCH180" s="477"/>
      <c r="DCI180" s="477"/>
      <c r="DCJ180" s="477"/>
      <c r="DCK180" s="477"/>
      <c r="DCL180" s="477"/>
      <c r="DCM180" s="477"/>
      <c r="DCN180" s="477"/>
      <c r="DCO180" s="477"/>
      <c r="DCP180" s="477"/>
      <c r="DCQ180" s="477"/>
      <c r="DCR180" s="477"/>
      <c r="DCS180" s="477"/>
      <c r="DCT180" s="477"/>
      <c r="DCU180" s="477"/>
      <c r="DCV180" s="477"/>
      <c r="DCW180" s="477"/>
      <c r="DCX180" s="477"/>
      <c r="DCY180" s="477"/>
      <c r="DCZ180" s="477"/>
      <c r="DDA180" s="477"/>
      <c r="DDB180" s="477"/>
      <c r="DDC180" s="477"/>
      <c r="DDD180" s="477"/>
      <c r="DDE180" s="477"/>
      <c r="DDF180" s="477"/>
      <c r="DDG180" s="477"/>
      <c r="DDH180" s="477"/>
      <c r="DDI180" s="477"/>
      <c r="DDJ180" s="477"/>
      <c r="DDK180" s="477"/>
      <c r="DDL180" s="477"/>
      <c r="DDM180" s="477"/>
      <c r="DDN180" s="477"/>
      <c r="DDO180" s="477"/>
      <c r="DDP180" s="477"/>
      <c r="DDQ180" s="477"/>
      <c r="DDR180" s="477"/>
      <c r="DDS180" s="477"/>
      <c r="DDT180" s="477"/>
      <c r="DDU180" s="477"/>
      <c r="DDV180" s="477"/>
      <c r="DDW180" s="477"/>
      <c r="DDX180" s="477"/>
      <c r="DDY180" s="477"/>
      <c r="DDZ180" s="477"/>
      <c r="DEA180" s="477"/>
      <c r="DEB180" s="477"/>
      <c r="DEC180" s="477"/>
      <c r="DED180" s="477"/>
      <c r="DEE180" s="477"/>
      <c r="DEF180" s="477"/>
      <c r="DEG180" s="477"/>
      <c r="DEH180" s="477"/>
      <c r="DEI180" s="477"/>
      <c r="DEJ180" s="477"/>
      <c r="DEK180" s="477"/>
      <c r="DEL180" s="477"/>
      <c r="DEM180" s="477"/>
      <c r="DEN180" s="477"/>
      <c r="DEO180" s="477"/>
      <c r="DEP180" s="477"/>
      <c r="DEQ180" s="477"/>
      <c r="DER180" s="477"/>
      <c r="DES180" s="477"/>
      <c r="DET180" s="477"/>
      <c r="DEU180" s="477"/>
      <c r="DEV180" s="477"/>
      <c r="DEW180" s="477"/>
      <c r="DEX180" s="477"/>
      <c r="DEY180" s="477"/>
      <c r="DEZ180" s="477"/>
      <c r="DFA180" s="477"/>
      <c r="DFB180" s="477"/>
      <c r="DFC180" s="477"/>
      <c r="DFD180" s="477"/>
      <c r="DFE180" s="477"/>
      <c r="DFF180" s="477"/>
      <c r="DFG180" s="477"/>
      <c r="DFH180" s="477"/>
      <c r="DFI180" s="477"/>
      <c r="DFJ180" s="477"/>
      <c r="DFK180" s="477"/>
      <c r="DFL180" s="477"/>
      <c r="DFM180" s="477"/>
      <c r="DFN180" s="477"/>
      <c r="DFO180" s="477"/>
      <c r="DFP180" s="477"/>
      <c r="DFQ180" s="477"/>
      <c r="DFR180" s="477"/>
      <c r="DFS180" s="477"/>
      <c r="DFT180" s="477"/>
      <c r="DFU180" s="477"/>
      <c r="DFV180" s="477"/>
      <c r="DFW180" s="477"/>
      <c r="DFX180" s="477"/>
      <c r="DFY180" s="477"/>
      <c r="DFZ180" s="477"/>
      <c r="DGA180" s="477"/>
      <c r="DGB180" s="477"/>
      <c r="DGC180" s="477"/>
      <c r="DGD180" s="477"/>
      <c r="DGE180" s="477"/>
      <c r="DGF180" s="477"/>
      <c r="DGG180" s="477"/>
      <c r="DGH180" s="477"/>
      <c r="DGI180" s="477"/>
      <c r="DGJ180" s="477"/>
      <c r="DGK180" s="477"/>
      <c r="DGL180" s="477"/>
      <c r="DGM180" s="477"/>
      <c r="DGN180" s="477"/>
      <c r="DGO180" s="477"/>
      <c r="DGP180" s="477"/>
      <c r="DGQ180" s="477"/>
      <c r="DGR180" s="477"/>
      <c r="DGS180" s="477"/>
      <c r="DGT180" s="477"/>
      <c r="DGU180" s="477"/>
      <c r="DGV180" s="477"/>
      <c r="DGW180" s="477"/>
      <c r="DGX180" s="477"/>
      <c r="DGY180" s="477"/>
      <c r="DGZ180" s="477"/>
      <c r="DHA180" s="477"/>
      <c r="DHB180" s="477"/>
      <c r="DHC180" s="477"/>
      <c r="DHD180" s="477"/>
      <c r="DHE180" s="477"/>
      <c r="DHF180" s="477"/>
      <c r="DHG180" s="477"/>
      <c r="DHH180" s="477"/>
      <c r="DHI180" s="477"/>
      <c r="DHJ180" s="477"/>
      <c r="DHK180" s="477"/>
      <c r="DHL180" s="477"/>
      <c r="DHM180" s="477"/>
      <c r="DHN180" s="477"/>
      <c r="DHO180" s="477"/>
      <c r="DHP180" s="477"/>
      <c r="DHQ180" s="477"/>
      <c r="DHR180" s="477"/>
      <c r="DHS180" s="477"/>
      <c r="DHT180" s="477"/>
      <c r="DHU180" s="477"/>
      <c r="DHV180" s="477"/>
      <c r="DHW180" s="477"/>
      <c r="DHX180" s="477"/>
      <c r="DHY180" s="477"/>
      <c r="DHZ180" s="477"/>
      <c r="DIA180" s="477"/>
      <c r="DIB180" s="477"/>
      <c r="DIC180" s="477"/>
      <c r="DID180" s="477"/>
      <c r="DIE180" s="477"/>
      <c r="DIF180" s="477"/>
      <c r="DIG180" s="477"/>
      <c r="DIH180" s="477"/>
      <c r="DII180" s="477"/>
      <c r="DIJ180" s="477"/>
      <c r="DIK180" s="477"/>
      <c r="DIL180" s="477"/>
      <c r="DIM180" s="477"/>
      <c r="DIN180" s="477"/>
      <c r="DIO180" s="477"/>
      <c r="DIP180" s="477"/>
      <c r="DIQ180" s="477"/>
      <c r="DIR180" s="477"/>
      <c r="DIS180" s="477"/>
      <c r="DIT180" s="477"/>
      <c r="DIU180" s="477"/>
      <c r="DIV180" s="477"/>
      <c r="DIW180" s="477"/>
      <c r="DIX180" s="477"/>
      <c r="DIY180" s="477"/>
      <c r="DIZ180" s="477"/>
      <c r="DJA180" s="477"/>
      <c r="DJB180" s="477"/>
      <c r="DJC180" s="477"/>
      <c r="DJD180" s="477"/>
      <c r="DJE180" s="477"/>
      <c r="DJF180" s="477"/>
      <c r="DJG180" s="477"/>
      <c r="DJH180" s="477"/>
      <c r="DJI180" s="477"/>
      <c r="DJJ180" s="477"/>
      <c r="DJK180" s="477"/>
      <c r="DJL180" s="477"/>
      <c r="DJM180" s="477"/>
      <c r="DJN180" s="477"/>
      <c r="DJO180" s="477"/>
      <c r="DJP180" s="477"/>
      <c r="DJQ180" s="477"/>
      <c r="DJR180" s="477"/>
      <c r="DJS180" s="477"/>
      <c r="DJT180" s="477"/>
      <c r="DJU180" s="477"/>
      <c r="DJV180" s="477"/>
      <c r="DJW180" s="477"/>
      <c r="DJX180" s="477"/>
      <c r="DJY180" s="477"/>
      <c r="DJZ180" s="477"/>
      <c r="DKA180" s="477"/>
      <c r="DKB180" s="477"/>
      <c r="DKC180" s="477"/>
      <c r="DKD180" s="477"/>
      <c r="DKE180" s="477"/>
      <c r="DKF180" s="477"/>
      <c r="DKG180" s="477"/>
      <c r="DKH180" s="477"/>
      <c r="DKI180" s="477"/>
      <c r="DKJ180" s="477"/>
      <c r="DKK180" s="477"/>
      <c r="DKL180" s="477"/>
      <c r="DKM180" s="477"/>
      <c r="DKN180" s="477"/>
      <c r="DKO180" s="477"/>
      <c r="DKP180" s="477"/>
      <c r="DKQ180" s="477"/>
      <c r="DKR180" s="477"/>
      <c r="DKS180" s="477"/>
      <c r="DKT180" s="477"/>
      <c r="DKU180" s="477"/>
      <c r="DKV180" s="477"/>
      <c r="DKW180" s="477"/>
      <c r="DKX180" s="477"/>
      <c r="DKY180" s="477"/>
      <c r="DKZ180" s="477"/>
      <c r="DLA180" s="477"/>
      <c r="DLB180" s="477"/>
      <c r="DLC180" s="477"/>
      <c r="DLD180" s="477"/>
      <c r="DLE180" s="477"/>
      <c r="DLF180" s="477"/>
      <c r="DLG180" s="477"/>
      <c r="DLH180" s="477"/>
      <c r="DLI180" s="477"/>
      <c r="DLJ180" s="477"/>
      <c r="DLK180" s="477"/>
      <c r="DLL180" s="477"/>
      <c r="DLM180" s="477"/>
      <c r="DLN180" s="477"/>
      <c r="DLO180" s="477"/>
      <c r="DLP180" s="477"/>
      <c r="DLQ180" s="477"/>
      <c r="DLR180" s="477"/>
      <c r="DLS180" s="477"/>
      <c r="DLT180" s="477"/>
      <c r="DLU180" s="477"/>
      <c r="DLV180" s="477"/>
      <c r="DLW180" s="477"/>
      <c r="DLX180" s="477"/>
      <c r="DLY180" s="477"/>
      <c r="DLZ180" s="477"/>
      <c r="DMA180" s="477"/>
      <c r="DMB180" s="477"/>
      <c r="DMC180" s="477"/>
      <c r="DMD180" s="477"/>
      <c r="DME180" s="477"/>
      <c r="DMF180" s="477"/>
      <c r="DMG180" s="477"/>
      <c r="DMH180" s="477"/>
      <c r="DMI180" s="477"/>
      <c r="DMJ180" s="477"/>
      <c r="DMK180" s="477"/>
      <c r="DML180" s="477"/>
      <c r="DMM180" s="477"/>
      <c r="DMN180" s="477"/>
      <c r="DMO180" s="477"/>
      <c r="DMP180" s="477"/>
      <c r="DMQ180" s="477"/>
      <c r="DMR180" s="477"/>
      <c r="DMS180" s="477"/>
      <c r="DMT180" s="477"/>
      <c r="DMU180" s="477"/>
      <c r="DMV180" s="477"/>
      <c r="DMW180" s="477"/>
      <c r="DMX180" s="477"/>
      <c r="DMY180" s="477"/>
      <c r="DMZ180" s="477"/>
      <c r="DNA180" s="477"/>
      <c r="DNB180" s="477"/>
      <c r="DNC180" s="477"/>
      <c r="DND180" s="477"/>
      <c r="DNE180" s="477"/>
      <c r="DNF180" s="477"/>
      <c r="DNG180" s="477"/>
      <c r="DNH180" s="477"/>
      <c r="DNI180" s="477"/>
      <c r="DNJ180" s="477"/>
      <c r="DNK180" s="477"/>
      <c r="DNL180" s="477"/>
      <c r="DNM180" s="477"/>
      <c r="DNN180" s="477"/>
      <c r="DNO180" s="477"/>
      <c r="DNP180" s="477"/>
      <c r="DNQ180" s="477"/>
      <c r="DNR180" s="477"/>
      <c r="DNS180" s="477"/>
      <c r="DNT180" s="477"/>
      <c r="DNU180" s="477"/>
      <c r="DNV180" s="477"/>
      <c r="DNW180" s="477"/>
      <c r="DNX180" s="477"/>
      <c r="DNY180" s="477"/>
      <c r="DNZ180" s="477"/>
      <c r="DOA180" s="477"/>
      <c r="DOB180" s="477"/>
      <c r="DOC180" s="477"/>
      <c r="DOD180" s="477"/>
      <c r="DOE180" s="477"/>
      <c r="DOF180" s="477"/>
      <c r="DOG180" s="477"/>
      <c r="DOH180" s="477"/>
      <c r="DOI180" s="477"/>
      <c r="DOJ180" s="477"/>
      <c r="DOK180" s="477"/>
      <c r="DOL180" s="477"/>
      <c r="DOM180" s="477"/>
      <c r="DON180" s="477"/>
      <c r="DOO180" s="477"/>
      <c r="DOP180" s="477"/>
      <c r="DOQ180" s="477"/>
      <c r="DOR180" s="477"/>
      <c r="DOS180" s="477"/>
      <c r="DOT180" s="477"/>
      <c r="DOU180" s="477"/>
      <c r="DOV180" s="477"/>
      <c r="DOW180" s="477"/>
      <c r="DOX180" s="477"/>
      <c r="DOY180" s="477"/>
      <c r="DOZ180" s="477"/>
      <c r="DPA180" s="477"/>
      <c r="DPB180" s="477"/>
      <c r="DPC180" s="477"/>
      <c r="DPD180" s="477"/>
      <c r="DPE180" s="477"/>
      <c r="DPF180" s="477"/>
      <c r="DPG180" s="477"/>
      <c r="DPH180" s="477"/>
      <c r="DPI180" s="477"/>
      <c r="DPJ180" s="477"/>
      <c r="DPK180" s="477"/>
      <c r="DPL180" s="477"/>
      <c r="DPM180" s="477"/>
      <c r="DPN180" s="477"/>
      <c r="DPO180" s="477"/>
      <c r="DPP180" s="477"/>
      <c r="DPQ180" s="477"/>
      <c r="DPR180" s="477"/>
      <c r="DPS180" s="477"/>
      <c r="DPT180" s="477"/>
      <c r="DPU180" s="477"/>
      <c r="DPV180" s="477"/>
      <c r="DPW180" s="477"/>
      <c r="DPX180" s="477"/>
      <c r="DPY180" s="477"/>
      <c r="DPZ180" s="477"/>
      <c r="DQA180" s="477"/>
      <c r="DQB180" s="477"/>
      <c r="DQC180" s="477"/>
      <c r="DQD180" s="477"/>
      <c r="DQE180" s="477"/>
      <c r="DQF180" s="477"/>
      <c r="DQG180" s="477"/>
      <c r="DQH180" s="477"/>
      <c r="DQI180" s="477"/>
      <c r="DQJ180" s="477"/>
      <c r="DQK180" s="477"/>
      <c r="DQL180" s="477"/>
      <c r="DQM180" s="477"/>
      <c r="DQN180" s="477"/>
      <c r="DQO180" s="477"/>
      <c r="DQP180" s="477"/>
      <c r="DQQ180" s="477"/>
      <c r="DQR180" s="477"/>
      <c r="DQS180" s="477"/>
      <c r="DQT180" s="477"/>
      <c r="DQU180" s="477"/>
      <c r="DQV180" s="477"/>
      <c r="DQW180" s="477"/>
      <c r="DQX180" s="477"/>
      <c r="DQY180" s="477"/>
      <c r="DQZ180" s="477"/>
      <c r="DRA180" s="477"/>
      <c r="DRB180" s="477"/>
      <c r="DRC180" s="477"/>
      <c r="DRD180" s="477"/>
      <c r="DRE180" s="477"/>
      <c r="DRF180" s="477"/>
      <c r="DRG180" s="477"/>
      <c r="DRH180" s="477"/>
      <c r="DRI180" s="477"/>
      <c r="DRJ180" s="477"/>
      <c r="DRK180" s="477"/>
      <c r="DRL180" s="477"/>
      <c r="DRM180" s="477"/>
      <c r="DRN180" s="477"/>
      <c r="DRO180" s="477"/>
      <c r="DRP180" s="477"/>
      <c r="DRQ180" s="477"/>
      <c r="DRR180" s="477"/>
      <c r="DRS180" s="477"/>
      <c r="DRT180" s="477"/>
      <c r="DRU180" s="477"/>
      <c r="DRV180" s="477"/>
      <c r="DRW180" s="477"/>
      <c r="DRX180" s="477"/>
      <c r="DRY180" s="477"/>
      <c r="DRZ180" s="477"/>
      <c r="DSA180" s="477"/>
      <c r="DSB180" s="477"/>
      <c r="DSC180" s="477"/>
      <c r="DSD180" s="477"/>
      <c r="DSE180" s="477"/>
      <c r="DSF180" s="477"/>
      <c r="DSG180" s="477"/>
      <c r="DSH180" s="477"/>
      <c r="DSI180" s="477"/>
      <c r="DSJ180" s="477"/>
      <c r="DSK180" s="477"/>
      <c r="DSL180" s="477"/>
      <c r="DSM180" s="477"/>
      <c r="DSN180" s="477"/>
      <c r="DSO180" s="477"/>
      <c r="DSP180" s="477"/>
      <c r="DSQ180" s="477"/>
      <c r="DSR180" s="477"/>
      <c r="DSS180" s="477"/>
      <c r="DST180" s="477"/>
      <c r="DSU180" s="477"/>
      <c r="DSV180" s="477"/>
      <c r="DSW180" s="477"/>
      <c r="DSX180" s="477"/>
      <c r="DSY180" s="477"/>
      <c r="DSZ180" s="477"/>
      <c r="DTA180" s="477"/>
      <c r="DTB180" s="477"/>
      <c r="DTC180" s="477"/>
      <c r="DTD180" s="477"/>
      <c r="DTE180" s="477"/>
      <c r="DTF180" s="477"/>
      <c r="DTG180" s="477"/>
      <c r="DTH180" s="477"/>
      <c r="DTI180" s="477"/>
      <c r="DTJ180" s="477"/>
      <c r="DTK180" s="477"/>
      <c r="DTL180" s="477"/>
      <c r="DTM180" s="477"/>
      <c r="DTN180" s="477"/>
      <c r="DTO180" s="477"/>
      <c r="DTP180" s="477"/>
      <c r="DTQ180" s="477"/>
      <c r="DTR180" s="477"/>
      <c r="DTS180" s="477"/>
      <c r="DTT180" s="477"/>
      <c r="DTU180" s="477"/>
      <c r="DTV180" s="477"/>
      <c r="DTW180" s="477"/>
      <c r="DTX180" s="477"/>
      <c r="DTY180" s="477"/>
      <c r="DTZ180" s="477"/>
      <c r="DUA180" s="477"/>
      <c r="DUB180" s="477"/>
      <c r="DUC180" s="477"/>
      <c r="DUD180" s="477"/>
      <c r="DUE180" s="477"/>
      <c r="DUF180" s="477"/>
      <c r="DUG180" s="477"/>
      <c r="DUH180" s="477"/>
      <c r="DUI180" s="477"/>
      <c r="DUJ180" s="477"/>
      <c r="DUK180" s="477"/>
      <c r="DUL180" s="477"/>
      <c r="DUM180" s="477"/>
      <c r="DUN180" s="477"/>
      <c r="DUO180" s="477"/>
      <c r="DUP180" s="477"/>
      <c r="DUQ180" s="477"/>
      <c r="DUR180" s="477"/>
      <c r="DUS180" s="477"/>
      <c r="DUT180" s="477"/>
      <c r="DUU180" s="477"/>
      <c r="DUV180" s="477"/>
      <c r="DUW180" s="477"/>
      <c r="DUX180" s="477"/>
      <c r="DUY180" s="477"/>
      <c r="DUZ180" s="477"/>
      <c r="DVA180" s="477"/>
      <c r="DVB180" s="477"/>
      <c r="DVC180" s="477"/>
      <c r="DVD180" s="477"/>
      <c r="DVE180" s="477"/>
      <c r="DVF180" s="477"/>
      <c r="DVG180" s="477"/>
      <c r="DVH180" s="477"/>
      <c r="DVI180" s="477"/>
      <c r="DVJ180" s="477"/>
      <c r="DVK180" s="477"/>
      <c r="DVL180" s="477"/>
      <c r="DVM180" s="477"/>
      <c r="DVN180" s="477"/>
      <c r="DVO180" s="477"/>
      <c r="DVP180" s="477"/>
      <c r="DVQ180" s="477"/>
      <c r="DVR180" s="477"/>
      <c r="DVS180" s="477"/>
      <c r="DVT180" s="477"/>
      <c r="DVU180" s="477"/>
      <c r="DVV180" s="477"/>
      <c r="DVW180" s="477"/>
      <c r="DVX180" s="477"/>
      <c r="DVY180" s="477"/>
      <c r="DVZ180" s="477"/>
      <c r="DWA180" s="477"/>
      <c r="DWB180" s="477"/>
      <c r="DWC180" s="477"/>
      <c r="DWD180" s="477"/>
      <c r="DWE180" s="477"/>
      <c r="DWF180" s="477"/>
      <c r="DWG180" s="477"/>
      <c r="DWH180" s="477"/>
      <c r="DWI180" s="477"/>
      <c r="DWJ180" s="477"/>
      <c r="DWK180" s="477"/>
      <c r="DWL180" s="477"/>
      <c r="DWM180" s="477"/>
      <c r="DWN180" s="477"/>
      <c r="DWO180" s="477"/>
      <c r="DWP180" s="477"/>
      <c r="DWQ180" s="477"/>
      <c r="DWR180" s="477"/>
      <c r="DWS180" s="477"/>
      <c r="DWT180" s="477"/>
      <c r="DWU180" s="477"/>
      <c r="DWV180" s="477"/>
      <c r="DWW180" s="477"/>
      <c r="DWX180" s="477"/>
      <c r="DWY180" s="477"/>
      <c r="DWZ180" s="477"/>
      <c r="DXA180" s="477"/>
      <c r="DXB180" s="477"/>
      <c r="DXC180" s="477"/>
      <c r="DXD180" s="477"/>
      <c r="DXE180" s="477"/>
      <c r="DXF180" s="477"/>
      <c r="DXG180" s="477"/>
      <c r="DXH180" s="477"/>
      <c r="DXI180" s="477"/>
      <c r="DXJ180" s="477"/>
      <c r="DXK180" s="477"/>
      <c r="DXL180" s="477"/>
      <c r="DXM180" s="477"/>
      <c r="DXN180" s="477"/>
      <c r="DXO180" s="477"/>
      <c r="DXP180" s="477"/>
      <c r="DXQ180" s="477"/>
      <c r="DXR180" s="477"/>
      <c r="DXS180" s="477"/>
      <c r="DXT180" s="477"/>
      <c r="DXU180" s="477"/>
      <c r="DXV180" s="477"/>
      <c r="DXW180" s="477"/>
      <c r="DXX180" s="477"/>
      <c r="DXY180" s="477"/>
      <c r="DXZ180" s="477"/>
      <c r="DYA180" s="477"/>
      <c r="DYB180" s="477"/>
      <c r="DYC180" s="477"/>
      <c r="DYD180" s="477"/>
      <c r="DYE180" s="477"/>
      <c r="DYF180" s="477"/>
      <c r="DYG180" s="477"/>
      <c r="DYH180" s="477"/>
      <c r="DYI180" s="477"/>
      <c r="DYJ180" s="477"/>
      <c r="DYK180" s="477"/>
      <c r="DYL180" s="477"/>
      <c r="DYM180" s="477"/>
      <c r="DYN180" s="477"/>
      <c r="DYO180" s="477"/>
      <c r="DYP180" s="477"/>
      <c r="DYQ180" s="477"/>
      <c r="DYR180" s="477"/>
      <c r="DYS180" s="477"/>
      <c r="DYT180" s="477"/>
      <c r="DYU180" s="477"/>
      <c r="DYV180" s="477"/>
      <c r="DYW180" s="477"/>
      <c r="DYX180" s="477"/>
      <c r="DYY180" s="477"/>
      <c r="DYZ180" s="477"/>
      <c r="DZA180" s="477"/>
      <c r="DZB180" s="477"/>
      <c r="DZC180" s="477"/>
      <c r="DZD180" s="477"/>
      <c r="DZE180" s="477"/>
      <c r="DZF180" s="477"/>
      <c r="DZG180" s="477"/>
      <c r="DZH180" s="477"/>
      <c r="DZI180" s="477"/>
      <c r="DZJ180" s="477"/>
      <c r="DZK180" s="477"/>
      <c r="DZL180" s="477"/>
      <c r="DZM180" s="477"/>
      <c r="DZN180" s="477"/>
      <c r="DZO180" s="477"/>
      <c r="DZP180" s="477"/>
      <c r="DZQ180" s="477"/>
      <c r="DZR180" s="477"/>
      <c r="DZS180" s="477"/>
      <c r="DZT180" s="477"/>
      <c r="DZU180" s="477"/>
      <c r="DZV180" s="477"/>
      <c r="DZW180" s="477"/>
      <c r="DZX180" s="477"/>
      <c r="DZY180" s="477"/>
      <c r="DZZ180" s="477"/>
      <c r="EAA180" s="477"/>
      <c r="EAB180" s="477"/>
      <c r="EAC180" s="477"/>
      <c r="EAD180" s="477"/>
      <c r="EAE180" s="477"/>
      <c r="EAF180" s="477"/>
      <c r="EAG180" s="477"/>
      <c r="EAH180" s="477"/>
      <c r="EAI180" s="477"/>
      <c r="EAJ180" s="477"/>
      <c r="EAK180" s="477"/>
      <c r="EAL180" s="477"/>
      <c r="EAM180" s="477"/>
      <c r="EAN180" s="477"/>
      <c r="EAO180" s="477"/>
      <c r="EAP180" s="477"/>
      <c r="EAQ180" s="477"/>
      <c r="EAR180" s="477"/>
      <c r="EAS180" s="477"/>
      <c r="EAT180" s="477"/>
      <c r="EAU180" s="477"/>
      <c r="EAV180" s="477"/>
      <c r="EAW180" s="477"/>
      <c r="EAX180" s="477"/>
      <c r="EAY180" s="477"/>
      <c r="EAZ180" s="477"/>
      <c r="EBA180" s="477"/>
      <c r="EBB180" s="477"/>
      <c r="EBC180" s="477"/>
      <c r="EBD180" s="477"/>
      <c r="EBE180" s="477"/>
      <c r="EBF180" s="477"/>
      <c r="EBG180" s="477"/>
      <c r="EBH180" s="477"/>
      <c r="EBI180" s="477"/>
      <c r="EBJ180" s="477"/>
      <c r="EBK180" s="477"/>
      <c r="EBL180" s="477"/>
      <c r="EBM180" s="477"/>
      <c r="EBN180" s="477"/>
      <c r="EBO180" s="477"/>
      <c r="EBP180" s="477"/>
      <c r="EBQ180" s="477"/>
      <c r="EBR180" s="477"/>
      <c r="EBS180" s="477"/>
      <c r="EBT180" s="477"/>
      <c r="EBU180" s="477"/>
      <c r="EBV180" s="477"/>
      <c r="EBW180" s="477"/>
      <c r="EBX180" s="477"/>
      <c r="EBY180" s="477"/>
      <c r="EBZ180" s="477"/>
      <c r="ECA180" s="477"/>
      <c r="ECB180" s="477"/>
      <c r="ECC180" s="477"/>
      <c r="ECD180" s="477"/>
      <c r="ECE180" s="477"/>
      <c r="ECF180" s="477"/>
      <c r="ECG180" s="477"/>
      <c r="ECH180" s="477"/>
      <c r="ECI180" s="477"/>
      <c r="ECJ180" s="477"/>
      <c r="ECK180" s="477"/>
      <c r="ECL180" s="477"/>
      <c r="ECM180" s="477"/>
      <c r="ECN180" s="477"/>
      <c r="ECO180" s="477"/>
      <c r="ECP180" s="477"/>
      <c r="ECQ180" s="477"/>
      <c r="ECR180" s="477"/>
      <c r="ECS180" s="477"/>
      <c r="ECT180" s="477"/>
      <c r="ECU180" s="477"/>
      <c r="ECV180" s="477"/>
      <c r="ECW180" s="477"/>
      <c r="ECX180" s="477"/>
      <c r="ECY180" s="477"/>
      <c r="ECZ180" s="477"/>
      <c r="EDA180" s="477"/>
      <c r="EDB180" s="477"/>
      <c r="EDC180" s="477"/>
      <c r="EDD180" s="477"/>
      <c r="EDE180" s="477"/>
      <c r="EDF180" s="477"/>
      <c r="EDG180" s="477"/>
      <c r="EDH180" s="477"/>
      <c r="EDI180" s="477"/>
      <c r="EDJ180" s="477"/>
      <c r="EDK180" s="477"/>
      <c r="EDL180" s="477"/>
      <c r="EDM180" s="477"/>
      <c r="EDN180" s="477"/>
      <c r="EDO180" s="477"/>
      <c r="EDP180" s="477"/>
      <c r="EDQ180" s="477"/>
      <c r="EDR180" s="477"/>
      <c r="EDS180" s="477"/>
      <c r="EDT180" s="477"/>
      <c r="EDU180" s="477"/>
      <c r="EDV180" s="477"/>
      <c r="EDW180" s="477"/>
      <c r="EDX180" s="477"/>
      <c r="EDY180" s="477"/>
      <c r="EDZ180" s="477"/>
      <c r="EEA180" s="477"/>
      <c r="EEB180" s="477"/>
      <c r="EEC180" s="477"/>
      <c r="EED180" s="477"/>
      <c r="EEE180" s="477"/>
      <c r="EEF180" s="477"/>
      <c r="EEG180" s="477"/>
      <c r="EEH180" s="477"/>
      <c r="EEI180" s="477"/>
      <c r="EEJ180" s="477"/>
      <c r="EEK180" s="477"/>
      <c r="EEL180" s="477"/>
      <c r="EEM180" s="477"/>
      <c r="EEN180" s="477"/>
      <c r="EEO180" s="477"/>
      <c r="EEP180" s="477"/>
      <c r="EEQ180" s="477"/>
      <c r="EER180" s="477"/>
      <c r="EES180" s="477"/>
      <c r="EET180" s="477"/>
      <c r="EEU180" s="477"/>
      <c r="EEV180" s="477"/>
      <c r="EEW180" s="477"/>
      <c r="EEX180" s="477"/>
      <c r="EEY180" s="477"/>
      <c r="EEZ180" s="477"/>
      <c r="EFA180" s="477"/>
      <c r="EFB180" s="477"/>
      <c r="EFC180" s="477"/>
      <c r="EFD180" s="477"/>
      <c r="EFE180" s="477"/>
      <c r="EFF180" s="477"/>
      <c r="EFG180" s="477"/>
      <c r="EFH180" s="477"/>
      <c r="EFI180" s="477"/>
      <c r="EFJ180" s="477"/>
      <c r="EFK180" s="477"/>
      <c r="EFL180" s="477"/>
      <c r="EFM180" s="477"/>
      <c r="EFN180" s="477"/>
      <c r="EFO180" s="477"/>
      <c r="EFP180" s="477"/>
      <c r="EFQ180" s="477"/>
      <c r="EFR180" s="477"/>
      <c r="EFS180" s="477"/>
      <c r="EFT180" s="477"/>
      <c r="EFU180" s="477"/>
      <c r="EFV180" s="477"/>
      <c r="EFW180" s="477"/>
      <c r="EFX180" s="477"/>
      <c r="EFY180" s="477"/>
      <c r="EFZ180" s="477"/>
      <c r="EGA180" s="477"/>
      <c r="EGB180" s="477"/>
      <c r="EGC180" s="477"/>
      <c r="EGD180" s="477"/>
      <c r="EGE180" s="477"/>
      <c r="EGF180" s="477"/>
      <c r="EGG180" s="477"/>
      <c r="EGH180" s="477"/>
      <c r="EGI180" s="477"/>
      <c r="EGJ180" s="477"/>
      <c r="EGK180" s="477"/>
      <c r="EGL180" s="477"/>
      <c r="EGM180" s="477"/>
      <c r="EGN180" s="477"/>
      <c r="EGO180" s="477"/>
      <c r="EGP180" s="477"/>
      <c r="EGQ180" s="477"/>
      <c r="EGR180" s="477"/>
      <c r="EGS180" s="477"/>
      <c r="EGT180" s="477"/>
      <c r="EGU180" s="477"/>
      <c r="EGV180" s="477"/>
      <c r="EGW180" s="477"/>
      <c r="EGX180" s="477"/>
      <c r="EGY180" s="477"/>
      <c r="EGZ180" s="477"/>
      <c r="EHA180" s="477"/>
      <c r="EHB180" s="477"/>
      <c r="EHC180" s="477"/>
      <c r="EHD180" s="477"/>
      <c r="EHE180" s="477"/>
      <c r="EHF180" s="477"/>
      <c r="EHG180" s="477"/>
      <c r="EHH180" s="477"/>
      <c r="EHI180" s="477"/>
      <c r="EHJ180" s="477"/>
      <c r="EHK180" s="477"/>
      <c r="EHL180" s="477"/>
      <c r="EHM180" s="477"/>
      <c r="EHN180" s="477"/>
      <c r="EHO180" s="477"/>
      <c r="EHP180" s="477"/>
      <c r="EHQ180" s="477"/>
      <c r="EHR180" s="477"/>
      <c r="EHS180" s="477"/>
      <c r="EHT180" s="477"/>
      <c r="EHU180" s="477"/>
      <c r="EHV180" s="477"/>
      <c r="EHW180" s="477"/>
      <c r="EHX180" s="477"/>
      <c r="EHY180" s="477"/>
      <c r="EHZ180" s="477"/>
      <c r="EIA180" s="477"/>
      <c r="EIB180" s="477"/>
      <c r="EIC180" s="477"/>
      <c r="EID180" s="477"/>
      <c r="EIE180" s="477"/>
      <c r="EIF180" s="477"/>
      <c r="EIG180" s="477"/>
      <c r="EIH180" s="477"/>
      <c r="EII180" s="477"/>
      <c r="EIJ180" s="477"/>
      <c r="EIK180" s="477"/>
      <c r="EIL180" s="477"/>
      <c r="EIM180" s="477"/>
      <c r="EIN180" s="477"/>
      <c r="EIO180" s="477"/>
      <c r="EIP180" s="477"/>
      <c r="EIQ180" s="477"/>
      <c r="EIR180" s="477"/>
      <c r="EIS180" s="477"/>
      <c r="EIT180" s="477"/>
      <c r="EIU180" s="477"/>
      <c r="EIV180" s="477"/>
      <c r="EIW180" s="477"/>
      <c r="EIX180" s="477"/>
      <c r="EIY180" s="477"/>
      <c r="EIZ180" s="477"/>
      <c r="EJA180" s="477"/>
      <c r="EJB180" s="477"/>
      <c r="EJC180" s="477"/>
      <c r="EJD180" s="477"/>
      <c r="EJE180" s="477"/>
      <c r="EJF180" s="477"/>
      <c r="EJG180" s="477"/>
      <c r="EJH180" s="477"/>
      <c r="EJI180" s="477"/>
      <c r="EJJ180" s="477"/>
      <c r="EJK180" s="477"/>
      <c r="EJL180" s="477"/>
      <c r="EJM180" s="477"/>
      <c r="EJN180" s="477"/>
      <c r="EJO180" s="477"/>
      <c r="EJP180" s="477"/>
      <c r="EJQ180" s="477"/>
      <c r="EJR180" s="477"/>
      <c r="EJS180" s="477"/>
      <c r="EJT180" s="477"/>
      <c r="EJU180" s="477"/>
      <c r="EJV180" s="477"/>
      <c r="EJW180" s="477"/>
      <c r="EJX180" s="477"/>
      <c r="EJY180" s="477"/>
      <c r="EJZ180" s="477"/>
      <c r="EKA180" s="477"/>
      <c r="EKB180" s="477"/>
      <c r="EKC180" s="477"/>
      <c r="EKD180" s="477"/>
      <c r="EKE180" s="477"/>
      <c r="EKF180" s="477"/>
      <c r="EKG180" s="477"/>
      <c r="EKH180" s="477"/>
      <c r="EKI180" s="477"/>
      <c r="EKJ180" s="477"/>
      <c r="EKK180" s="477"/>
      <c r="EKL180" s="477"/>
      <c r="EKM180" s="477"/>
      <c r="EKN180" s="477"/>
      <c r="EKO180" s="477"/>
      <c r="EKP180" s="477"/>
      <c r="EKQ180" s="477"/>
      <c r="EKR180" s="477"/>
      <c r="EKS180" s="477"/>
      <c r="EKT180" s="477"/>
      <c r="EKU180" s="477"/>
      <c r="EKV180" s="477"/>
      <c r="EKW180" s="477"/>
      <c r="EKX180" s="477"/>
      <c r="EKY180" s="477"/>
      <c r="EKZ180" s="477"/>
      <c r="ELA180" s="477"/>
      <c r="ELB180" s="477"/>
      <c r="ELC180" s="477"/>
      <c r="ELD180" s="477"/>
      <c r="ELE180" s="477"/>
      <c r="ELF180" s="477"/>
      <c r="ELG180" s="477"/>
      <c r="ELH180" s="477"/>
      <c r="ELI180" s="477"/>
      <c r="ELJ180" s="477"/>
      <c r="ELK180" s="477"/>
      <c r="ELL180" s="477"/>
      <c r="ELM180" s="477"/>
      <c r="ELN180" s="477"/>
      <c r="ELO180" s="477"/>
      <c r="ELP180" s="477"/>
      <c r="ELQ180" s="477"/>
      <c r="ELR180" s="477"/>
      <c r="ELS180" s="477"/>
      <c r="ELT180" s="477"/>
      <c r="ELU180" s="477"/>
      <c r="ELV180" s="477"/>
      <c r="ELW180" s="477"/>
      <c r="ELX180" s="477"/>
      <c r="ELY180" s="477"/>
      <c r="ELZ180" s="477"/>
      <c r="EMA180" s="477"/>
      <c r="EMB180" s="477"/>
      <c r="EMC180" s="477"/>
      <c r="EMD180" s="477"/>
      <c r="EME180" s="477"/>
      <c r="EMF180" s="477"/>
      <c r="EMG180" s="477"/>
      <c r="EMH180" s="477"/>
      <c r="EMI180" s="477"/>
      <c r="EMJ180" s="477"/>
      <c r="EMK180" s="477"/>
      <c r="EML180" s="477"/>
      <c r="EMM180" s="477"/>
      <c r="EMN180" s="477"/>
      <c r="EMO180" s="477"/>
      <c r="EMP180" s="477"/>
      <c r="EMQ180" s="477"/>
      <c r="EMR180" s="477"/>
      <c r="EMS180" s="477"/>
      <c r="EMT180" s="477"/>
      <c r="EMU180" s="477"/>
      <c r="EMV180" s="477"/>
      <c r="EMW180" s="477"/>
      <c r="EMX180" s="477"/>
      <c r="EMY180" s="477"/>
      <c r="EMZ180" s="477"/>
      <c r="ENA180" s="477"/>
      <c r="ENB180" s="477"/>
      <c r="ENC180" s="477"/>
      <c r="END180" s="477"/>
      <c r="ENE180" s="477"/>
      <c r="ENF180" s="477"/>
      <c r="ENG180" s="477"/>
      <c r="ENH180" s="477"/>
      <c r="ENI180" s="477"/>
      <c r="ENJ180" s="477"/>
      <c r="ENK180" s="477"/>
      <c r="ENL180" s="477"/>
      <c r="ENM180" s="477"/>
      <c r="ENN180" s="477"/>
      <c r="ENO180" s="477"/>
      <c r="ENP180" s="477"/>
      <c r="ENQ180" s="477"/>
      <c r="ENR180" s="477"/>
      <c r="ENS180" s="477"/>
      <c r="ENT180" s="477"/>
      <c r="ENU180" s="477"/>
      <c r="ENV180" s="477"/>
      <c r="ENW180" s="477"/>
      <c r="ENX180" s="477"/>
      <c r="ENY180" s="477"/>
      <c r="ENZ180" s="477"/>
      <c r="EOA180" s="477"/>
      <c r="EOB180" s="477"/>
      <c r="EOC180" s="477"/>
      <c r="EOD180" s="477"/>
      <c r="EOE180" s="477"/>
      <c r="EOF180" s="477"/>
      <c r="EOG180" s="477"/>
      <c r="EOH180" s="477"/>
      <c r="EOI180" s="477"/>
      <c r="EOJ180" s="477"/>
      <c r="EOK180" s="477"/>
      <c r="EOL180" s="477"/>
      <c r="EOM180" s="477"/>
      <c r="EON180" s="477"/>
      <c r="EOO180" s="477"/>
      <c r="EOP180" s="477"/>
      <c r="EOQ180" s="477"/>
      <c r="EOR180" s="477"/>
      <c r="EOS180" s="477"/>
      <c r="EOT180" s="477"/>
      <c r="EOU180" s="477"/>
      <c r="EOV180" s="477"/>
      <c r="EOW180" s="477"/>
      <c r="EOX180" s="477"/>
      <c r="EOY180" s="477"/>
      <c r="EOZ180" s="477"/>
      <c r="EPA180" s="477"/>
      <c r="EPB180" s="477"/>
      <c r="EPC180" s="477"/>
      <c r="EPD180" s="477"/>
      <c r="EPE180" s="477"/>
      <c r="EPF180" s="477"/>
      <c r="EPG180" s="477"/>
      <c r="EPH180" s="477"/>
      <c r="EPI180" s="477"/>
      <c r="EPJ180" s="477"/>
      <c r="EPK180" s="477"/>
      <c r="EPL180" s="477"/>
      <c r="EPM180" s="477"/>
      <c r="EPN180" s="477"/>
      <c r="EPO180" s="477"/>
      <c r="EPP180" s="477"/>
      <c r="EPQ180" s="477"/>
      <c r="EPR180" s="477"/>
      <c r="EPS180" s="477"/>
      <c r="EPT180" s="477"/>
      <c r="EPU180" s="477"/>
      <c r="EPV180" s="477"/>
      <c r="EPW180" s="477"/>
      <c r="EPX180" s="477"/>
      <c r="EPY180" s="477"/>
      <c r="EPZ180" s="477"/>
      <c r="EQA180" s="477"/>
      <c r="EQB180" s="477"/>
      <c r="EQC180" s="477"/>
      <c r="EQD180" s="477"/>
      <c r="EQE180" s="477"/>
      <c r="EQF180" s="477"/>
      <c r="EQG180" s="477"/>
      <c r="EQH180" s="477"/>
      <c r="EQI180" s="477"/>
      <c r="EQJ180" s="477"/>
      <c r="EQK180" s="477"/>
      <c r="EQL180" s="477"/>
      <c r="EQM180" s="477"/>
      <c r="EQN180" s="477"/>
      <c r="EQO180" s="477"/>
      <c r="EQP180" s="477"/>
      <c r="EQQ180" s="477"/>
      <c r="EQR180" s="477"/>
      <c r="EQS180" s="477"/>
      <c r="EQT180" s="477"/>
      <c r="EQU180" s="477"/>
      <c r="EQV180" s="477"/>
      <c r="EQW180" s="477"/>
      <c r="EQX180" s="477"/>
      <c r="EQY180" s="477"/>
      <c r="EQZ180" s="477"/>
      <c r="ERA180" s="477"/>
      <c r="ERB180" s="477"/>
      <c r="ERC180" s="477"/>
      <c r="ERD180" s="477"/>
      <c r="ERE180" s="477"/>
      <c r="ERF180" s="477"/>
      <c r="ERG180" s="477"/>
      <c r="ERH180" s="477"/>
      <c r="ERI180" s="477"/>
      <c r="ERJ180" s="477"/>
      <c r="ERK180" s="477"/>
      <c r="ERL180" s="477"/>
      <c r="ERM180" s="477"/>
      <c r="ERN180" s="477"/>
      <c r="ERO180" s="477"/>
      <c r="ERP180" s="477"/>
      <c r="ERQ180" s="477"/>
      <c r="ERR180" s="477"/>
      <c r="ERS180" s="477"/>
      <c r="ERT180" s="477"/>
      <c r="ERU180" s="477"/>
      <c r="ERV180" s="477"/>
      <c r="ERW180" s="477"/>
      <c r="ERX180" s="477"/>
      <c r="ERY180" s="477"/>
      <c r="ERZ180" s="477"/>
      <c r="ESA180" s="477"/>
      <c r="ESB180" s="477"/>
      <c r="ESC180" s="477"/>
      <c r="ESD180" s="477"/>
      <c r="ESE180" s="477"/>
      <c r="ESF180" s="477"/>
      <c r="ESG180" s="477"/>
      <c r="ESH180" s="477"/>
      <c r="ESI180" s="477"/>
      <c r="ESJ180" s="477"/>
      <c r="ESK180" s="477"/>
      <c r="ESL180" s="477"/>
      <c r="ESM180" s="477"/>
      <c r="ESN180" s="477"/>
      <c r="ESO180" s="477"/>
      <c r="ESP180" s="477"/>
      <c r="ESQ180" s="477"/>
      <c r="ESR180" s="477"/>
      <c r="ESS180" s="477"/>
      <c r="EST180" s="477"/>
      <c r="ESU180" s="477"/>
      <c r="ESV180" s="477"/>
      <c r="ESW180" s="477"/>
      <c r="ESX180" s="477"/>
      <c r="ESY180" s="477"/>
      <c r="ESZ180" s="477"/>
      <c r="ETA180" s="477"/>
      <c r="ETB180" s="477"/>
      <c r="ETC180" s="477"/>
      <c r="ETD180" s="477"/>
      <c r="ETE180" s="477"/>
      <c r="ETF180" s="477"/>
      <c r="ETG180" s="477"/>
      <c r="ETH180" s="477"/>
      <c r="ETI180" s="477"/>
      <c r="ETJ180" s="477"/>
      <c r="ETK180" s="477"/>
      <c r="ETL180" s="477"/>
      <c r="ETM180" s="477"/>
      <c r="ETN180" s="477"/>
      <c r="ETO180" s="477"/>
      <c r="ETP180" s="477"/>
      <c r="ETQ180" s="477"/>
      <c r="ETR180" s="477"/>
      <c r="ETS180" s="477"/>
      <c r="ETT180" s="477"/>
      <c r="ETU180" s="477"/>
      <c r="ETV180" s="477"/>
      <c r="ETW180" s="477"/>
      <c r="ETX180" s="477"/>
      <c r="ETY180" s="477"/>
      <c r="ETZ180" s="477"/>
      <c r="EUA180" s="477"/>
      <c r="EUB180" s="477"/>
      <c r="EUC180" s="477"/>
      <c r="EUD180" s="477"/>
      <c r="EUE180" s="477"/>
      <c r="EUF180" s="477"/>
      <c r="EUG180" s="477"/>
      <c r="EUH180" s="477"/>
      <c r="EUI180" s="477"/>
      <c r="EUJ180" s="477"/>
      <c r="EUK180" s="477"/>
      <c r="EUL180" s="477"/>
      <c r="EUM180" s="477"/>
      <c r="EUN180" s="477"/>
      <c r="EUO180" s="477"/>
      <c r="EUP180" s="477"/>
      <c r="EUQ180" s="477"/>
      <c r="EUR180" s="477"/>
      <c r="EUS180" s="477"/>
      <c r="EUT180" s="477"/>
      <c r="EUU180" s="477"/>
      <c r="EUV180" s="477"/>
      <c r="EUW180" s="477"/>
      <c r="EUX180" s="477"/>
      <c r="EUY180" s="477"/>
      <c r="EUZ180" s="477"/>
      <c r="EVA180" s="477"/>
      <c r="EVB180" s="477"/>
      <c r="EVC180" s="477"/>
      <c r="EVD180" s="477"/>
      <c r="EVE180" s="477"/>
      <c r="EVF180" s="477"/>
      <c r="EVG180" s="477"/>
      <c r="EVH180" s="477"/>
      <c r="EVI180" s="477"/>
      <c r="EVJ180" s="477"/>
      <c r="EVK180" s="477"/>
      <c r="EVL180" s="477"/>
      <c r="EVM180" s="477"/>
      <c r="EVN180" s="477"/>
      <c r="EVO180" s="477"/>
      <c r="EVP180" s="477"/>
      <c r="EVQ180" s="477"/>
      <c r="EVR180" s="477"/>
      <c r="EVS180" s="477"/>
      <c r="EVT180" s="477"/>
      <c r="EVU180" s="477"/>
      <c r="EVV180" s="477"/>
      <c r="EVW180" s="477"/>
      <c r="EVX180" s="477"/>
      <c r="EVY180" s="477"/>
      <c r="EVZ180" s="477"/>
      <c r="EWA180" s="477"/>
      <c r="EWB180" s="477"/>
      <c r="EWC180" s="477"/>
      <c r="EWD180" s="477"/>
      <c r="EWE180" s="477"/>
      <c r="EWF180" s="477"/>
      <c r="EWG180" s="477"/>
      <c r="EWH180" s="477"/>
      <c r="EWI180" s="477"/>
      <c r="EWJ180" s="477"/>
      <c r="EWK180" s="477"/>
      <c r="EWL180" s="477"/>
      <c r="EWM180" s="477"/>
      <c r="EWN180" s="477"/>
      <c r="EWO180" s="477"/>
      <c r="EWP180" s="477"/>
      <c r="EWQ180" s="477"/>
      <c r="EWR180" s="477"/>
      <c r="EWS180" s="477"/>
      <c r="EWT180" s="477"/>
      <c r="EWU180" s="477"/>
      <c r="EWV180" s="477"/>
      <c r="EWW180" s="477"/>
      <c r="EWX180" s="477"/>
      <c r="EWY180" s="477"/>
      <c r="EWZ180" s="477"/>
      <c r="EXA180" s="477"/>
      <c r="EXB180" s="477"/>
      <c r="EXC180" s="477"/>
      <c r="EXD180" s="477"/>
      <c r="EXE180" s="477"/>
      <c r="EXF180" s="477"/>
      <c r="EXG180" s="477"/>
      <c r="EXH180" s="477"/>
      <c r="EXI180" s="477"/>
      <c r="EXJ180" s="477"/>
      <c r="EXK180" s="477"/>
      <c r="EXL180" s="477"/>
      <c r="EXM180" s="477"/>
      <c r="EXN180" s="477"/>
      <c r="EXO180" s="477"/>
      <c r="EXP180" s="477"/>
      <c r="EXQ180" s="477"/>
      <c r="EXR180" s="477"/>
      <c r="EXS180" s="477"/>
      <c r="EXT180" s="477"/>
      <c r="EXU180" s="477"/>
      <c r="EXV180" s="477"/>
      <c r="EXW180" s="477"/>
      <c r="EXX180" s="477"/>
      <c r="EXY180" s="477"/>
      <c r="EXZ180" s="477"/>
      <c r="EYA180" s="477"/>
      <c r="EYB180" s="477"/>
      <c r="EYC180" s="477"/>
      <c r="EYD180" s="477"/>
      <c r="EYE180" s="477"/>
      <c r="EYF180" s="477"/>
      <c r="EYG180" s="477"/>
      <c r="EYH180" s="477"/>
      <c r="EYI180" s="477"/>
      <c r="EYJ180" s="477"/>
      <c r="EYK180" s="477"/>
      <c r="EYL180" s="477"/>
      <c r="EYM180" s="477"/>
      <c r="EYN180" s="477"/>
      <c r="EYO180" s="477"/>
      <c r="EYP180" s="477"/>
      <c r="EYQ180" s="477"/>
      <c r="EYR180" s="477"/>
      <c r="EYS180" s="477"/>
      <c r="EYT180" s="477"/>
      <c r="EYU180" s="477"/>
      <c r="EYV180" s="477"/>
      <c r="EYW180" s="477"/>
      <c r="EYX180" s="477"/>
      <c r="EYY180" s="477"/>
      <c r="EYZ180" s="477"/>
      <c r="EZA180" s="477"/>
      <c r="EZB180" s="477"/>
      <c r="EZC180" s="477"/>
      <c r="EZD180" s="477"/>
      <c r="EZE180" s="477"/>
      <c r="EZF180" s="477"/>
      <c r="EZG180" s="477"/>
      <c r="EZH180" s="477"/>
      <c r="EZI180" s="477"/>
      <c r="EZJ180" s="477"/>
      <c r="EZK180" s="477"/>
      <c r="EZL180" s="477"/>
      <c r="EZM180" s="477"/>
      <c r="EZN180" s="477"/>
      <c r="EZO180" s="477"/>
      <c r="EZP180" s="477"/>
      <c r="EZQ180" s="477"/>
      <c r="EZR180" s="477"/>
      <c r="EZS180" s="477"/>
      <c r="EZT180" s="477"/>
      <c r="EZU180" s="477"/>
      <c r="EZV180" s="477"/>
      <c r="EZW180" s="477"/>
      <c r="EZX180" s="477"/>
      <c r="EZY180" s="477"/>
      <c r="EZZ180" s="477"/>
      <c r="FAA180" s="477"/>
      <c r="FAB180" s="477"/>
      <c r="FAC180" s="477"/>
      <c r="FAD180" s="477"/>
      <c r="FAE180" s="477"/>
      <c r="FAF180" s="477"/>
      <c r="FAG180" s="477"/>
      <c r="FAH180" s="477"/>
      <c r="FAI180" s="477"/>
      <c r="FAJ180" s="477"/>
      <c r="FAK180" s="477"/>
      <c r="FAL180" s="477"/>
      <c r="FAM180" s="477"/>
      <c r="FAN180" s="477"/>
      <c r="FAO180" s="477"/>
      <c r="FAP180" s="477"/>
      <c r="FAQ180" s="477"/>
      <c r="FAR180" s="477"/>
      <c r="FAS180" s="477"/>
      <c r="FAT180" s="477"/>
      <c r="FAU180" s="477"/>
      <c r="FAV180" s="477"/>
      <c r="FAW180" s="477"/>
      <c r="FAX180" s="477"/>
      <c r="FAY180" s="477"/>
      <c r="FAZ180" s="477"/>
      <c r="FBA180" s="477"/>
      <c r="FBB180" s="477"/>
      <c r="FBC180" s="477"/>
      <c r="FBD180" s="477"/>
      <c r="FBE180" s="477"/>
      <c r="FBF180" s="477"/>
      <c r="FBG180" s="477"/>
      <c r="FBH180" s="477"/>
      <c r="FBI180" s="477"/>
      <c r="FBJ180" s="477"/>
      <c r="FBK180" s="477"/>
      <c r="FBL180" s="477"/>
      <c r="FBM180" s="477"/>
      <c r="FBN180" s="477"/>
      <c r="FBO180" s="477"/>
      <c r="FBP180" s="477"/>
      <c r="FBQ180" s="477"/>
      <c r="FBR180" s="477"/>
      <c r="FBS180" s="477"/>
      <c r="FBT180" s="477"/>
      <c r="FBU180" s="477"/>
      <c r="FBV180" s="477"/>
      <c r="FBW180" s="477"/>
      <c r="FBX180" s="477"/>
      <c r="FBY180" s="477"/>
      <c r="FBZ180" s="477"/>
      <c r="FCA180" s="477"/>
      <c r="FCB180" s="477"/>
      <c r="FCC180" s="477"/>
      <c r="FCD180" s="477"/>
      <c r="FCE180" s="477"/>
      <c r="FCF180" s="477"/>
      <c r="FCG180" s="477"/>
      <c r="FCH180" s="477"/>
      <c r="FCI180" s="477"/>
      <c r="FCJ180" s="477"/>
      <c r="FCK180" s="477"/>
      <c r="FCL180" s="477"/>
      <c r="FCM180" s="477"/>
      <c r="FCN180" s="477"/>
      <c r="FCO180" s="477"/>
      <c r="FCP180" s="477"/>
      <c r="FCQ180" s="477"/>
      <c r="FCR180" s="477"/>
      <c r="FCS180" s="477"/>
      <c r="FCT180" s="477"/>
      <c r="FCU180" s="477"/>
      <c r="FCV180" s="477"/>
      <c r="FCW180" s="477"/>
      <c r="FCX180" s="477"/>
      <c r="FCY180" s="477"/>
      <c r="FCZ180" s="477"/>
      <c r="FDA180" s="477"/>
      <c r="FDB180" s="477"/>
      <c r="FDC180" s="477"/>
      <c r="FDD180" s="477"/>
      <c r="FDE180" s="477"/>
      <c r="FDF180" s="477"/>
      <c r="FDG180" s="477"/>
      <c r="FDH180" s="477"/>
      <c r="FDI180" s="477"/>
      <c r="FDJ180" s="477"/>
      <c r="FDK180" s="477"/>
      <c r="FDL180" s="477"/>
      <c r="FDM180" s="477"/>
      <c r="FDN180" s="477"/>
      <c r="FDO180" s="477"/>
      <c r="FDP180" s="477"/>
      <c r="FDQ180" s="477"/>
      <c r="FDR180" s="477"/>
      <c r="FDS180" s="477"/>
      <c r="FDT180" s="477"/>
      <c r="FDU180" s="477"/>
      <c r="FDV180" s="477"/>
      <c r="FDW180" s="477"/>
      <c r="FDX180" s="477"/>
      <c r="FDY180" s="477"/>
      <c r="FDZ180" s="477"/>
      <c r="FEA180" s="477"/>
      <c r="FEB180" s="477"/>
      <c r="FEC180" s="477"/>
      <c r="FED180" s="477"/>
      <c r="FEE180" s="477"/>
      <c r="FEF180" s="477"/>
      <c r="FEG180" s="477"/>
      <c r="FEH180" s="477"/>
      <c r="FEI180" s="477"/>
      <c r="FEJ180" s="477"/>
      <c r="FEK180" s="477"/>
      <c r="FEL180" s="477"/>
      <c r="FEM180" s="477"/>
      <c r="FEN180" s="477"/>
      <c r="FEO180" s="477"/>
      <c r="FEP180" s="477"/>
      <c r="FEQ180" s="477"/>
      <c r="FER180" s="477"/>
      <c r="FES180" s="477"/>
      <c r="FET180" s="477"/>
      <c r="FEU180" s="477"/>
      <c r="FEV180" s="477"/>
      <c r="FEW180" s="477"/>
      <c r="FEX180" s="477"/>
      <c r="FEY180" s="477"/>
      <c r="FEZ180" s="477"/>
      <c r="FFA180" s="477"/>
      <c r="FFB180" s="477"/>
      <c r="FFC180" s="477"/>
      <c r="FFD180" s="477"/>
      <c r="FFE180" s="477"/>
      <c r="FFF180" s="477"/>
      <c r="FFG180" s="477"/>
      <c r="FFH180" s="477"/>
      <c r="FFI180" s="477"/>
      <c r="FFJ180" s="477"/>
      <c r="FFK180" s="477"/>
      <c r="FFL180" s="477"/>
      <c r="FFM180" s="477"/>
      <c r="FFN180" s="477"/>
      <c r="FFO180" s="477"/>
      <c r="FFP180" s="477"/>
      <c r="FFQ180" s="477"/>
      <c r="FFR180" s="477"/>
      <c r="FFS180" s="477"/>
      <c r="FFT180" s="477"/>
      <c r="FFU180" s="477"/>
      <c r="FFV180" s="477"/>
      <c r="FFW180" s="477"/>
      <c r="FFX180" s="477"/>
      <c r="FFY180" s="477"/>
      <c r="FFZ180" s="477"/>
      <c r="FGA180" s="477"/>
      <c r="FGB180" s="477"/>
      <c r="FGC180" s="477"/>
      <c r="FGD180" s="477"/>
      <c r="FGE180" s="477"/>
      <c r="FGF180" s="477"/>
      <c r="FGG180" s="477"/>
      <c r="FGH180" s="477"/>
      <c r="FGI180" s="477"/>
      <c r="FGJ180" s="477"/>
      <c r="FGK180" s="477"/>
      <c r="FGL180" s="477"/>
      <c r="FGM180" s="477"/>
      <c r="FGN180" s="477"/>
      <c r="FGO180" s="477"/>
      <c r="FGP180" s="477"/>
      <c r="FGQ180" s="477"/>
      <c r="FGR180" s="477"/>
      <c r="FGS180" s="477"/>
      <c r="FGT180" s="477"/>
      <c r="FGU180" s="477"/>
      <c r="FGV180" s="477"/>
      <c r="FGW180" s="477"/>
      <c r="FGX180" s="477"/>
      <c r="FGY180" s="477"/>
      <c r="FGZ180" s="477"/>
      <c r="FHA180" s="477"/>
      <c r="FHB180" s="477"/>
      <c r="FHC180" s="477"/>
      <c r="FHD180" s="477"/>
      <c r="FHE180" s="477"/>
      <c r="FHF180" s="477"/>
      <c r="FHG180" s="477"/>
      <c r="FHH180" s="477"/>
      <c r="FHI180" s="477"/>
      <c r="FHJ180" s="477"/>
      <c r="FHK180" s="477"/>
      <c r="FHL180" s="477"/>
      <c r="FHM180" s="477"/>
      <c r="FHN180" s="477"/>
      <c r="FHO180" s="477"/>
      <c r="FHP180" s="477"/>
      <c r="FHQ180" s="477"/>
      <c r="FHR180" s="477"/>
      <c r="FHS180" s="477"/>
      <c r="FHT180" s="477"/>
      <c r="FHU180" s="477"/>
      <c r="FHV180" s="477"/>
      <c r="FHW180" s="477"/>
      <c r="FHX180" s="477"/>
      <c r="FHY180" s="477"/>
      <c r="FHZ180" s="477"/>
      <c r="FIA180" s="477"/>
      <c r="FIB180" s="477"/>
      <c r="FIC180" s="477"/>
      <c r="FID180" s="477"/>
      <c r="FIE180" s="477"/>
      <c r="FIF180" s="477"/>
      <c r="FIG180" s="477"/>
      <c r="FIH180" s="477"/>
      <c r="FII180" s="477"/>
      <c r="FIJ180" s="477"/>
      <c r="FIK180" s="477"/>
      <c r="FIL180" s="477"/>
      <c r="FIM180" s="477"/>
      <c r="FIN180" s="477"/>
      <c r="FIO180" s="477"/>
      <c r="FIP180" s="477"/>
      <c r="FIQ180" s="477"/>
      <c r="FIR180" s="477"/>
      <c r="FIS180" s="477"/>
      <c r="FIT180" s="477"/>
      <c r="FIU180" s="477"/>
      <c r="FIV180" s="477"/>
      <c r="FIW180" s="477"/>
      <c r="FIX180" s="477"/>
      <c r="FIY180" s="477"/>
      <c r="FIZ180" s="477"/>
      <c r="FJA180" s="477"/>
      <c r="FJB180" s="477"/>
      <c r="FJC180" s="477"/>
      <c r="FJD180" s="477"/>
      <c r="FJE180" s="477"/>
      <c r="FJF180" s="477"/>
      <c r="FJG180" s="477"/>
      <c r="FJH180" s="477"/>
      <c r="FJI180" s="477"/>
      <c r="FJJ180" s="477"/>
      <c r="FJK180" s="477"/>
      <c r="FJL180" s="477"/>
      <c r="FJM180" s="477"/>
      <c r="FJN180" s="477"/>
      <c r="FJO180" s="477"/>
      <c r="FJP180" s="477"/>
      <c r="FJQ180" s="477"/>
      <c r="FJR180" s="477"/>
      <c r="FJS180" s="477"/>
      <c r="FJT180" s="477"/>
      <c r="FJU180" s="477"/>
      <c r="FJV180" s="477"/>
      <c r="FJW180" s="477"/>
      <c r="FJX180" s="477"/>
      <c r="FJY180" s="477"/>
      <c r="FJZ180" s="477"/>
      <c r="FKA180" s="477"/>
      <c r="FKB180" s="477"/>
      <c r="FKC180" s="477"/>
      <c r="FKD180" s="477"/>
      <c r="FKE180" s="477"/>
      <c r="FKF180" s="477"/>
      <c r="FKG180" s="477"/>
      <c r="FKH180" s="477"/>
      <c r="FKI180" s="477"/>
      <c r="FKJ180" s="477"/>
      <c r="FKK180" s="477"/>
      <c r="FKL180" s="477"/>
      <c r="FKM180" s="477"/>
      <c r="FKN180" s="477"/>
      <c r="FKO180" s="477"/>
      <c r="FKP180" s="477"/>
      <c r="FKQ180" s="477"/>
      <c r="FKR180" s="477"/>
      <c r="FKS180" s="477"/>
      <c r="FKT180" s="477"/>
      <c r="FKU180" s="477"/>
      <c r="FKV180" s="477"/>
      <c r="FKW180" s="477"/>
      <c r="FKX180" s="477"/>
      <c r="FKY180" s="477"/>
      <c r="FKZ180" s="477"/>
      <c r="FLA180" s="477"/>
      <c r="FLB180" s="477"/>
      <c r="FLC180" s="477"/>
      <c r="FLD180" s="477"/>
      <c r="FLE180" s="477"/>
      <c r="FLF180" s="477"/>
      <c r="FLG180" s="477"/>
      <c r="FLH180" s="477"/>
      <c r="FLI180" s="477"/>
      <c r="FLJ180" s="477"/>
      <c r="FLK180" s="477"/>
      <c r="FLL180" s="477"/>
      <c r="FLM180" s="477"/>
      <c r="FLN180" s="477"/>
      <c r="FLO180" s="477"/>
      <c r="FLP180" s="477"/>
      <c r="FLQ180" s="477"/>
      <c r="FLR180" s="477"/>
      <c r="FLS180" s="477"/>
      <c r="FLT180" s="477"/>
      <c r="FLU180" s="477"/>
      <c r="FLV180" s="477"/>
      <c r="FLW180" s="477"/>
      <c r="FLX180" s="477"/>
      <c r="FLY180" s="477"/>
      <c r="FLZ180" s="477"/>
      <c r="FMA180" s="477"/>
      <c r="FMB180" s="477"/>
      <c r="FMC180" s="477"/>
      <c r="FMD180" s="477"/>
      <c r="FME180" s="477"/>
      <c r="FMF180" s="477"/>
      <c r="FMG180" s="477"/>
      <c r="FMH180" s="477"/>
      <c r="FMI180" s="477"/>
      <c r="FMJ180" s="477"/>
      <c r="FMK180" s="477"/>
      <c r="FML180" s="477"/>
      <c r="FMM180" s="477"/>
      <c r="FMN180" s="477"/>
      <c r="FMO180" s="477"/>
      <c r="FMP180" s="477"/>
      <c r="FMQ180" s="477"/>
      <c r="FMR180" s="477"/>
      <c r="FMS180" s="477"/>
      <c r="FMT180" s="477"/>
      <c r="FMU180" s="477"/>
      <c r="FMV180" s="477"/>
      <c r="FMW180" s="477"/>
      <c r="FMX180" s="477"/>
      <c r="FMY180" s="477"/>
      <c r="FMZ180" s="477"/>
      <c r="FNA180" s="477"/>
      <c r="FNB180" s="477"/>
      <c r="FNC180" s="477"/>
      <c r="FND180" s="477"/>
      <c r="FNE180" s="477"/>
      <c r="FNF180" s="477"/>
      <c r="FNG180" s="477"/>
      <c r="FNH180" s="477"/>
      <c r="FNI180" s="477"/>
      <c r="FNJ180" s="477"/>
      <c r="FNK180" s="477"/>
      <c r="FNL180" s="477"/>
      <c r="FNM180" s="477"/>
      <c r="FNN180" s="477"/>
      <c r="FNO180" s="477"/>
      <c r="FNP180" s="477"/>
      <c r="FNQ180" s="477"/>
      <c r="FNR180" s="477"/>
      <c r="FNS180" s="477"/>
      <c r="FNT180" s="477"/>
      <c r="FNU180" s="477"/>
      <c r="FNV180" s="477"/>
      <c r="FNW180" s="477"/>
      <c r="FNX180" s="477"/>
      <c r="FNY180" s="477"/>
      <c r="FNZ180" s="477"/>
      <c r="FOA180" s="477"/>
      <c r="FOB180" s="477"/>
      <c r="FOC180" s="477"/>
      <c r="FOD180" s="477"/>
      <c r="FOE180" s="477"/>
      <c r="FOF180" s="477"/>
      <c r="FOG180" s="477"/>
      <c r="FOH180" s="477"/>
      <c r="FOI180" s="477"/>
      <c r="FOJ180" s="477"/>
      <c r="FOK180" s="477"/>
      <c r="FOL180" s="477"/>
      <c r="FOM180" s="477"/>
      <c r="FON180" s="477"/>
      <c r="FOO180" s="477"/>
      <c r="FOP180" s="477"/>
      <c r="FOQ180" s="477"/>
      <c r="FOR180" s="477"/>
      <c r="FOS180" s="477"/>
      <c r="FOT180" s="477"/>
      <c r="FOU180" s="477"/>
      <c r="FOV180" s="477"/>
      <c r="FOW180" s="477"/>
      <c r="FOX180" s="477"/>
      <c r="FOY180" s="477"/>
      <c r="FOZ180" s="477"/>
      <c r="FPA180" s="477"/>
      <c r="FPB180" s="477"/>
      <c r="FPC180" s="477"/>
      <c r="FPD180" s="477"/>
      <c r="FPE180" s="477"/>
      <c r="FPF180" s="477"/>
      <c r="FPG180" s="477"/>
      <c r="FPH180" s="477"/>
      <c r="FPI180" s="477"/>
      <c r="FPJ180" s="477"/>
      <c r="FPK180" s="477"/>
      <c r="FPL180" s="477"/>
      <c r="FPM180" s="477"/>
      <c r="FPN180" s="477"/>
      <c r="FPO180" s="477"/>
      <c r="FPP180" s="477"/>
      <c r="FPQ180" s="477"/>
      <c r="FPR180" s="477"/>
      <c r="FPS180" s="477"/>
      <c r="FPT180" s="477"/>
      <c r="FPU180" s="477"/>
      <c r="FPV180" s="477"/>
      <c r="FPW180" s="477"/>
      <c r="FPX180" s="477"/>
      <c r="FPY180" s="477"/>
      <c r="FPZ180" s="477"/>
      <c r="FQA180" s="477"/>
      <c r="FQB180" s="477"/>
      <c r="FQC180" s="477"/>
      <c r="FQD180" s="477"/>
      <c r="FQE180" s="477"/>
      <c r="FQF180" s="477"/>
      <c r="FQG180" s="477"/>
      <c r="FQH180" s="477"/>
      <c r="FQI180" s="477"/>
      <c r="FQJ180" s="477"/>
      <c r="FQK180" s="477"/>
      <c r="FQL180" s="477"/>
      <c r="FQM180" s="477"/>
      <c r="FQN180" s="477"/>
      <c r="FQO180" s="477"/>
      <c r="FQP180" s="477"/>
      <c r="FQQ180" s="477"/>
      <c r="FQR180" s="477"/>
      <c r="FQS180" s="477"/>
      <c r="FQT180" s="477"/>
      <c r="FQU180" s="477"/>
      <c r="FQV180" s="477"/>
      <c r="FQW180" s="477"/>
      <c r="FQX180" s="477"/>
      <c r="FQY180" s="477"/>
      <c r="FQZ180" s="477"/>
      <c r="FRA180" s="477"/>
      <c r="FRB180" s="477"/>
      <c r="FRC180" s="477"/>
      <c r="FRD180" s="477"/>
      <c r="FRE180" s="477"/>
      <c r="FRF180" s="477"/>
      <c r="FRG180" s="477"/>
      <c r="FRH180" s="477"/>
      <c r="FRI180" s="477"/>
      <c r="FRJ180" s="477"/>
      <c r="FRK180" s="477"/>
      <c r="FRL180" s="477"/>
      <c r="FRM180" s="477"/>
      <c r="FRN180" s="477"/>
      <c r="FRO180" s="477"/>
      <c r="FRP180" s="477"/>
      <c r="FRQ180" s="477"/>
      <c r="FRR180" s="477"/>
      <c r="FRS180" s="477"/>
      <c r="FRT180" s="477"/>
      <c r="FRU180" s="477"/>
      <c r="FRV180" s="477"/>
      <c r="FRW180" s="477"/>
      <c r="FRX180" s="477"/>
      <c r="FRY180" s="477"/>
      <c r="FRZ180" s="477"/>
      <c r="FSA180" s="477"/>
      <c r="FSB180" s="477"/>
      <c r="FSC180" s="477"/>
      <c r="FSD180" s="477"/>
      <c r="FSE180" s="477"/>
      <c r="FSF180" s="477"/>
      <c r="FSG180" s="477"/>
      <c r="FSH180" s="477"/>
      <c r="FSI180" s="477"/>
      <c r="FSJ180" s="477"/>
      <c r="FSK180" s="477"/>
      <c r="FSL180" s="477"/>
      <c r="FSM180" s="477"/>
      <c r="FSN180" s="477"/>
      <c r="FSO180" s="477"/>
      <c r="FSP180" s="477"/>
      <c r="FSQ180" s="477"/>
      <c r="FSR180" s="477"/>
      <c r="FSS180" s="477"/>
      <c r="FST180" s="477"/>
      <c r="FSU180" s="477"/>
      <c r="FSV180" s="477"/>
      <c r="FSW180" s="477"/>
      <c r="FSX180" s="477"/>
      <c r="FSY180" s="477"/>
      <c r="FSZ180" s="477"/>
      <c r="FTA180" s="477"/>
      <c r="FTB180" s="477"/>
      <c r="FTC180" s="477"/>
      <c r="FTD180" s="477"/>
      <c r="FTE180" s="477"/>
      <c r="FTF180" s="477"/>
      <c r="FTG180" s="477"/>
      <c r="FTH180" s="477"/>
      <c r="FTI180" s="477"/>
      <c r="FTJ180" s="477"/>
      <c r="FTK180" s="477"/>
      <c r="FTL180" s="477"/>
      <c r="FTM180" s="477"/>
      <c r="FTN180" s="477"/>
      <c r="FTO180" s="477"/>
      <c r="FTP180" s="477"/>
      <c r="FTQ180" s="477"/>
      <c r="FTR180" s="477"/>
      <c r="FTS180" s="477"/>
      <c r="FTT180" s="477"/>
      <c r="FTU180" s="477"/>
      <c r="FTV180" s="477"/>
      <c r="FTW180" s="477"/>
      <c r="FTX180" s="477"/>
      <c r="FTY180" s="477"/>
      <c r="FTZ180" s="477"/>
      <c r="FUA180" s="477"/>
      <c r="FUB180" s="477"/>
      <c r="FUC180" s="477"/>
      <c r="FUD180" s="477"/>
      <c r="FUE180" s="477"/>
      <c r="FUF180" s="477"/>
      <c r="FUG180" s="477"/>
      <c r="FUH180" s="477"/>
      <c r="FUI180" s="477"/>
      <c r="FUJ180" s="477"/>
      <c r="FUK180" s="477"/>
      <c r="FUL180" s="477"/>
      <c r="FUM180" s="477"/>
      <c r="FUN180" s="477"/>
      <c r="FUO180" s="477"/>
      <c r="FUP180" s="477"/>
      <c r="FUQ180" s="477"/>
      <c r="FUR180" s="477"/>
      <c r="FUS180" s="477"/>
      <c r="FUT180" s="477"/>
      <c r="FUU180" s="477"/>
      <c r="FUV180" s="477"/>
      <c r="FUW180" s="477"/>
      <c r="FUX180" s="477"/>
      <c r="FUY180" s="477"/>
      <c r="FUZ180" s="477"/>
      <c r="FVA180" s="477"/>
      <c r="FVB180" s="477"/>
      <c r="FVC180" s="477"/>
      <c r="FVD180" s="477"/>
      <c r="FVE180" s="477"/>
      <c r="FVF180" s="477"/>
      <c r="FVG180" s="477"/>
      <c r="FVH180" s="477"/>
      <c r="FVI180" s="477"/>
      <c r="FVJ180" s="477"/>
      <c r="FVK180" s="477"/>
      <c r="FVL180" s="477"/>
      <c r="FVM180" s="477"/>
      <c r="FVN180" s="477"/>
      <c r="FVO180" s="477"/>
      <c r="FVP180" s="477"/>
      <c r="FVQ180" s="477"/>
      <c r="FVR180" s="477"/>
      <c r="FVS180" s="477"/>
      <c r="FVT180" s="477"/>
      <c r="FVU180" s="477"/>
      <c r="FVV180" s="477"/>
      <c r="FVW180" s="477"/>
      <c r="FVX180" s="477"/>
      <c r="FVY180" s="477"/>
      <c r="FVZ180" s="477"/>
      <c r="FWA180" s="477"/>
      <c r="FWB180" s="477"/>
      <c r="FWC180" s="477"/>
      <c r="FWD180" s="477"/>
      <c r="FWE180" s="477"/>
      <c r="FWF180" s="477"/>
      <c r="FWG180" s="477"/>
      <c r="FWH180" s="477"/>
      <c r="FWI180" s="477"/>
      <c r="FWJ180" s="477"/>
      <c r="FWK180" s="477"/>
      <c r="FWL180" s="477"/>
      <c r="FWM180" s="477"/>
      <c r="FWN180" s="477"/>
      <c r="FWO180" s="477"/>
      <c r="FWP180" s="477"/>
      <c r="FWQ180" s="477"/>
      <c r="FWR180" s="477"/>
      <c r="FWS180" s="477"/>
      <c r="FWT180" s="477"/>
      <c r="FWU180" s="477"/>
      <c r="FWV180" s="477"/>
      <c r="FWW180" s="477"/>
      <c r="FWX180" s="477"/>
      <c r="FWY180" s="477"/>
      <c r="FWZ180" s="477"/>
      <c r="FXA180" s="477"/>
      <c r="FXB180" s="477"/>
      <c r="FXC180" s="477"/>
      <c r="FXD180" s="477"/>
      <c r="FXE180" s="477"/>
      <c r="FXF180" s="477"/>
      <c r="FXG180" s="477"/>
      <c r="FXH180" s="477"/>
      <c r="FXI180" s="477"/>
      <c r="FXJ180" s="477"/>
      <c r="FXK180" s="477"/>
      <c r="FXL180" s="477"/>
      <c r="FXM180" s="477"/>
      <c r="FXN180" s="477"/>
      <c r="FXO180" s="477"/>
      <c r="FXP180" s="477"/>
      <c r="FXQ180" s="477"/>
      <c r="FXR180" s="477"/>
      <c r="FXS180" s="477"/>
      <c r="FXT180" s="477"/>
      <c r="FXU180" s="477"/>
      <c r="FXV180" s="477"/>
      <c r="FXW180" s="477"/>
      <c r="FXX180" s="477"/>
      <c r="FXY180" s="477"/>
      <c r="FXZ180" s="477"/>
      <c r="FYA180" s="477"/>
      <c r="FYB180" s="477"/>
      <c r="FYC180" s="477"/>
      <c r="FYD180" s="477"/>
      <c r="FYE180" s="477"/>
      <c r="FYF180" s="477"/>
      <c r="FYG180" s="477"/>
      <c r="FYH180" s="477"/>
      <c r="FYI180" s="477"/>
      <c r="FYJ180" s="477"/>
      <c r="FYK180" s="477"/>
      <c r="FYL180" s="477"/>
      <c r="FYM180" s="477"/>
      <c r="FYN180" s="477"/>
      <c r="FYO180" s="477"/>
      <c r="FYP180" s="477"/>
      <c r="FYQ180" s="477"/>
      <c r="FYR180" s="477"/>
      <c r="FYS180" s="477"/>
      <c r="FYT180" s="477"/>
      <c r="FYU180" s="477"/>
      <c r="FYV180" s="477"/>
      <c r="FYW180" s="477"/>
      <c r="FYX180" s="477"/>
      <c r="FYY180" s="477"/>
      <c r="FYZ180" s="477"/>
      <c r="FZA180" s="477"/>
      <c r="FZB180" s="477"/>
      <c r="FZC180" s="477"/>
      <c r="FZD180" s="477"/>
      <c r="FZE180" s="477"/>
      <c r="FZF180" s="477"/>
      <c r="FZG180" s="477"/>
      <c r="FZH180" s="477"/>
      <c r="FZI180" s="477"/>
      <c r="FZJ180" s="477"/>
      <c r="FZK180" s="477"/>
      <c r="FZL180" s="477"/>
      <c r="FZM180" s="477"/>
      <c r="FZN180" s="477"/>
      <c r="FZO180" s="477"/>
      <c r="FZP180" s="477"/>
      <c r="FZQ180" s="477"/>
      <c r="FZR180" s="477"/>
      <c r="FZS180" s="477"/>
      <c r="FZT180" s="477"/>
      <c r="FZU180" s="477"/>
      <c r="FZV180" s="477"/>
      <c r="FZW180" s="477"/>
      <c r="FZX180" s="477"/>
      <c r="FZY180" s="477"/>
      <c r="FZZ180" s="477"/>
      <c r="GAA180" s="477"/>
      <c r="GAB180" s="477"/>
      <c r="GAC180" s="477"/>
      <c r="GAD180" s="477"/>
      <c r="GAE180" s="477"/>
      <c r="GAF180" s="477"/>
      <c r="GAG180" s="477"/>
      <c r="GAH180" s="477"/>
      <c r="GAI180" s="477"/>
      <c r="GAJ180" s="477"/>
      <c r="GAK180" s="477"/>
      <c r="GAL180" s="477"/>
      <c r="GAM180" s="477"/>
      <c r="GAN180" s="477"/>
      <c r="GAO180" s="477"/>
      <c r="GAP180" s="477"/>
      <c r="GAQ180" s="477"/>
      <c r="GAR180" s="477"/>
      <c r="GAS180" s="477"/>
      <c r="GAT180" s="477"/>
      <c r="GAU180" s="477"/>
      <c r="GAV180" s="477"/>
      <c r="GAW180" s="477"/>
      <c r="GAX180" s="477"/>
      <c r="GAY180" s="477"/>
      <c r="GAZ180" s="477"/>
      <c r="GBA180" s="477"/>
      <c r="GBB180" s="477"/>
      <c r="GBC180" s="477"/>
      <c r="GBD180" s="477"/>
      <c r="GBE180" s="477"/>
      <c r="GBF180" s="477"/>
      <c r="GBG180" s="477"/>
      <c r="GBH180" s="477"/>
      <c r="GBI180" s="477"/>
      <c r="GBJ180" s="477"/>
      <c r="GBK180" s="477"/>
      <c r="GBL180" s="477"/>
      <c r="GBM180" s="477"/>
      <c r="GBN180" s="477"/>
      <c r="GBO180" s="477"/>
      <c r="GBP180" s="477"/>
      <c r="GBQ180" s="477"/>
      <c r="GBR180" s="477"/>
      <c r="GBS180" s="477"/>
      <c r="GBT180" s="477"/>
      <c r="GBU180" s="477"/>
      <c r="GBV180" s="477"/>
      <c r="GBW180" s="477"/>
      <c r="GBX180" s="477"/>
      <c r="GBY180" s="477"/>
      <c r="GBZ180" s="477"/>
      <c r="GCA180" s="477"/>
      <c r="GCB180" s="477"/>
      <c r="GCC180" s="477"/>
      <c r="GCD180" s="477"/>
      <c r="GCE180" s="477"/>
      <c r="GCF180" s="477"/>
      <c r="GCG180" s="477"/>
      <c r="GCH180" s="477"/>
      <c r="GCI180" s="477"/>
      <c r="GCJ180" s="477"/>
      <c r="GCK180" s="477"/>
      <c r="GCL180" s="477"/>
      <c r="GCM180" s="477"/>
      <c r="GCN180" s="477"/>
      <c r="GCO180" s="477"/>
      <c r="GCP180" s="477"/>
      <c r="GCQ180" s="477"/>
      <c r="GCR180" s="477"/>
      <c r="GCS180" s="477"/>
      <c r="GCT180" s="477"/>
      <c r="GCU180" s="477"/>
      <c r="GCV180" s="477"/>
      <c r="GCW180" s="477"/>
      <c r="GCX180" s="477"/>
      <c r="GCY180" s="477"/>
      <c r="GCZ180" s="477"/>
      <c r="GDA180" s="477"/>
      <c r="GDB180" s="477"/>
      <c r="GDC180" s="477"/>
      <c r="GDD180" s="477"/>
      <c r="GDE180" s="477"/>
      <c r="GDF180" s="477"/>
      <c r="GDG180" s="477"/>
      <c r="GDH180" s="477"/>
      <c r="GDI180" s="477"/>
      <c r="GDJ180" s="477"/>
      <c r="GDK180" s="477"/>
      <c r="GDL180" s="477"/>
      <c r="GDM180" s="477"/>
      <c r="GDN180" s="477"/>
      <c r="GDO180" s="477"/>
      <c r="GDP180" s="477"/>
      <c r="GDQ180" s="477"/>
      <c r="GDR180" s="477"/>
      <c r="GDS180" s="477"/>
      <c r="GDT180" s="477"/>
      <c r="GDU180" s="477"/>
      <c r="GDV180" s="477"/>
      <c r="GDW180" s="477"/>
      <c r="GDX180" s="477"/>
      <c r="GDY180" s="477"/>
      <c r="GDZ180" s="477"/>
      <c r="GEA180" s="477"/>
      <c r="GEB180" s="477"/>
      <c r="GEC180" s="477"/>
      <c r="GED180" s="477"/>
      <c r="GEE180" s="477"/>
      <c r="GEF180" s="477"/>
      <c r="GEG180" s="477"/>
      <c r="GEH180" s="477"/>
      <c r="GEI180" s="477"/>
      <c r="GEJ180" s="477"/>
      <c r="GEK180" s="477"/>
      <c r="GEL180" s="477"/>
      <c r="GEM180" s="477"/>
      <c r="GEN180" s="477"/>
      <c r="GEO180" s="477"/>
      <c r="GEP180" s="477"/>
      <c r="GEQ180" s="477"/>
      <c r="GER180" s="477"/>
      <c r="GES180" s="477"/>
      <c r="GET180" s="477"/>
      <c r="GEU180" s="477"/>
      <c r="GEV180" s="477"/>
      <c r="GEW180" s="477"/>
      <c r="GEX180" s="477"/>
      <c r="GEY180" s="477"/>
      <c r="GEZ180" s="477"/>
      <c r="GFA180" s="477"/>
      <c r="GFB180" s="477"/>
      <c r="GFC180" s="477"/>
      <c r="GFD180" s="477"/>
      <c r="GFE180" s="477"/>
      <c r="GFF180" s="477"/>
      <c r="GFG180" s="477"/>
      <c r="GFH180" s="477"/>
      <c r="GFI180" s="477"/>
      <c r="GFJ180" s="477"/>
      <c r="GFK180" s="477"/>
      <c r="GFL180" s="477"/>
      <c r="GFM180" s="477"/>
      <c r="GFN180" s="477"/>
      <c r="GFO180" s="477"/>
      <c r="GFP180" s="477"/>
      <c r="GFQ180" s="477"/>
      <c r="GFR180" s="477"/>
      <c r="GFS180" s="477"/>
      <c r="GFT180" s="477"/>
      <c r="GFU180" s="477"/>
      <c r="GFV180" s="477"/>
      <c r="GFW180" s="477"/>
      <c r="GFX180" s="477"/>
      <c r="GFY180" s="477"/>
      <c r="GFZ180" s="477"/>
      <c r="GGA180" s="477"/>
      <c r="GGB180" s="477"/>
      <c r="GGC180" s="477"/>
      <c r="GGD180" s="477"/>
      <c r="GGE180" s="477"/>
      <c r="GGF180" s="477"/>
      <c r="GGG180" s="477"/>
      <c r="GGH180" s="477"/>
      <c r="GGI180" s="477"/>
      <c r="GGJ180" s="477"/>
      <c r="GGK180" s="477"/>
      <c r="GGL180" s="477"/>
      <c r="GGM180" s="477"/>
      <c r="GGN180" s="477"/>
      <c r="GGO180" s="477"/>
      <c r="GGP180" s="477"/>
      <c r="GGQ180" s="477"/>
      <c r="GGR180" s="477"/>
      <c r="GGS180" s="477"/>
      <c r="GGT180" s="477"/>
      <c r="GGU180" s="477"/>
      <c r="GGV180" s="477"/>
      <c r="GGW180" s="477"/>
      <c r="GGX180" s="477"/>
      <c r="GGY180" s="477"/>
      <c r="GGZ180" s="477"/>
      <c r="GHA180" s="477"/>
      <c r="GHB180" s="477"/>
      <c r="GHC180" s="477"/>
      <c r="GHD180" s="477"/>
      <c r="GHE180" s="477"/>
      <c r="GHF180" s="477"/>
      <c r="GHG180" s="477"/>
      <c r="GHH180" s="477"/>
      <c r="GHI180" s="477"/>
      <c r="GHJ180" s="477"/>
      <c r="GHK180" s="477"/>
      <c r="GHL180" s="477"/>
      <c r="GHM180" s="477"/>
      <c r="GHN180" s="477"/>
      <c r="GHO180" s="477"/>
      <c r="GHP180" s="477"/>
      <c r="GHQ180" s="477"/>
      <c r="GHR180" s="477"/>
      <c r="GHS180" s="477"/>
      <c r="GHT180" s="477"/>
      <c r="GHU180" s="477"/>
      <c r="GHV180" s="477"/>
      <c r="GHW180" s="477"/>
      <c r="GHX180" s="477"/>
      <c r="GHY180" s="477"/>
      <c r="GHZ180" s="477"/>
      <c r="GIA180" s="477"/>
      <c r="GIB180" s="477"/>
      <c r="GIC180" s="477"/>
      <c r="GID180" s="477"/>
      <c r="GIE180" s="477"/>
      <c r="GIF180" s="477"/>
      <c r="GIG180" s="477"/>
      <c r="GIH180" s="477"/>
      <c r="GII180" s="477"/>
      <c r="GIJ180" s="477"/>
      <c r="GIK180" s="477"/>
      <c r="GIL180" s="477"/>
      <c r="GIM180" s="477"/>
      <c r="GIN180" s="477"/>
      <c r="GIO180" s="477"/>
      <c r="GIP180" s="477"/>
      <c r="GIQ180" s="477"/>
      <c r="GIR180" s="477"/>
      <c r="GIS180" s="477"/>
      <c r="GIT180" s="477"/>
      <c r="GIU180" s="477"/>
      <c r="GIV180" s="477"/>
      <c r="GIW180" s="477"/>
      <c r="GIX180" s="477"/>
      <c r="GIY180" s="477"/>
      <c r="GIZ180" s="477"/>
      <c r="GJA180" s="477"/>
      <c r="GJB180" s="477"/>
      <c r="GJC180" s="477"/>
      <c r="GJD180" s="477"/>
      <c r="GJE180" s="477"/>
      <c r="GJF180" s="477"/>
      <c r="GJG180" s="477"/>
      <c r="GJH180" s="477"/>
      <c r="GJI180" s="477"/>
      <c r="GJJ180" s="477"/>
      <c r="GJK180" s="477"/>
      <c r="GJL180" s="477"/>
      <c r="GJM180" s="477"/>
      <c r="GJN180" s="477"/>
      <c r="GJO180" s="477"/>
      <c r="GJP180" s="477"/>
      <c r="GJQ180" s="477"/>
      <c r="GJR180" s="477"/>
      <c r="GJS180" s="477"/>
      <c r="GJT180" s="477"/>
      <c r="GJU180" s="477"/>
      <c r="GJV180" s="477"/>
      <c r="GJW180" s="477"/>
      <c r="GJX180" s="477"/>
      <c r="GJY180" s="477"/>
      <c r="GJZ180" s="477"/>
      <c r="GKA180" s="477"/>
      <c r="GKB180" s="477"/>
      <c r="GKC180" s="477"/>
      <c r="GKD180" s="477"/>
      <c r="GKE180" s="477"/>
      <c r="GKF180" s="477"/>
      <c r="GKG180" s="477"/>
      <c r="GKH180" s="477"/>
      <c r="GKI180" s="477"/>
      <c r="GKJ180" s="477"/>
      <c r="GKK180" s="477"/>
      <c r="GKL180" s="477"/>
      <c r="GKM180" s="477"/>
      <c r="GKN180" s="477"/>
      <c r="GKO180" s="477"/>
      <c r="GKP180" s="477"/>
      <c r="GKQ180" s="477"/>
      <c r="GKR180" s="477"/>
      <c r="GKS180" s="477"/>
      <c r="GKT180" s="477"/>
      <c r="GKU180" s="477"/>
      <c r="GKV180" s="477"/>
      <c r="GKW180" s="477"/>
      <c r="GKX180" s="477"/>
      <c r="GKY180" s="477"/>
      <c r="GKZ180" s="477"/>
      <c r="GLA180" s="477"/>
      <c r="GLB180" s="477"/>
      <c r="GLC180" s="477"/>
      <c r="GLD180" s="477"/>
      <c r="GLE180" s="477"/>
      <c r="GLF180" s="477"/>
      <c r="GLG180" s="477"/>
      <c r="GLH180" s="477"/>
      <c r="GLI180" s="477"/>
      <c r="GLJ180" s="477"/>
      <c r="GLK180" s="477"/>
      <c r="GLL180" s="477"/>
      <c r="GLM180" s="477"/>
      <c r="GLN180" s="477"/>
      <c r="GLO180" s="477"/>
      <c r="GLP180" s="477"/>
      <c r="GLQ180" s="477"/>
      <c r="GLR180" s="477"/>
      <c r="GLS180" s="477"/>
      <c r="GLT180" s="477"/>
      <c r="GLU180" s="477"/>
      <c r="GLV180" s="477"/>
      <c r="GLW180" s="477"/>
      <c r="GLX180" s="477"/>
      <c r="GLY180" s="477"/>
      <c r="GLZ180" s="477"/>
      <c r="GMA180" s="477"/>
      <c r="GMB180" s="477"/>
      <c r="GMC180" s="477"/>
      <c r="GMD180" s="477"/>
      <c r="GME180" s="477"/>
      <c r="GMF180" s="477"/>
      <c r="GMG180" s="477"/>
      <c r="GMH180" s="477"/>
      <c r="GMI180" s="477"/>
      <c r="GMJ180" s="477"/>
      <c r="GMK180" s="477"/>
      <c r="GML180" s="477"/>
      <c r="GMM180" s="477"/>
      <c r="GMN180" s="477"/>
      <c r="GMO180" s="477"/>
      <c r="GMP180" s="477"/>
      <c r="GMQ180" s="477"/>
      <c r="GMR180" s="477"/>
      <c r="GMS180" s="477"/>
      <c r="GMT180" s="477"/>
      <c r="GMU180" s="477"/>
      <c r="GMV180" s="477"/>
      <c r="GMW180" s="477"/>
      <c r="GMX180" s="477"/>
      <c r="GMY180" s="477"/>
      <c r="GMZ180" s="477"/>
      <c r="GNA180" s="477"/>
      <c r="GNB180" s="477"/>
      <c r="GNC180" s="477"/>
      <c r="GND180" s="477"/>
      <c r="GNE180" s="477"/>
      <c r="GNF180" s="477"/>
      <c r="GNG180" s="477"/>
      <c r="GNH180" s="477"/>
      <c r="GNI180" s="477"/>
      <c r="GNJ180" s="477"/>
      <c r="GNK180" s="477"/>
      <c r="GNL180" s="477"/>
      <c r="GNM180" s="477"/>
      <c r="GNN180" s="477"/>
      <c r="GNO180" s="477"/>
      <c r="GNP180" s="477"/>
      <c r="GNQ180" s="477"/>
      <c r="GNR180" s="477"/>
      <c r="GNS180" s="477"/>
      <c r="GNT180" s="477"/>
      <c r="GNU180" s="477"/>
      <c r="GNV180" s="477"/>
      <c r="GNW180" s="477"/>
      <c r="GNX180" s="477"/>
      <c r="GNY180" s="477"/>
      <c r="GNZ180" s="477"/>
      <c r="GOA180" s="477"/>
      <c r="GOB180" s="477"/>
      <c r="GOC180" s="477"/>
      <c r="GOD180" s="477"/>
      <c r="GOE180" s="477"/>
      <c r="GOF180" s="477"/>
      <c r="GOG180" s="477"/>
      <c r="GOH180" s="477"/>
      <c r="GOI180" s="477"/>
      <c r="GOJ180" s="477"/>
      <c r="GOK180" s="477"/>
      <c r="GOL180" s="477"/>
      <c r="GOM180" s="477"/>
      <c r="GON180" s="477"/>
      <c r="GOO180" s="477"/>
      <c r="GOP180" s="477"/>
      <c r="GOQ180" s="477"/>
      <c r="GOR180" s="477"/>
      <c r="GOS180" s="477"/>
      <c r="GOT180" s="477"/>
      <c r="GOU180" s="477"/>
      <c r="GOV180" s="477"/>
      <c r="GOW180" s="477"/>
      <c r="GOX180" s="477"/>
      <c r="GOY180" s="477"/>
      <c r="GOZ180" s="477"/>
      <c r="GPA180" s="477"/>
      <c r="GPB180" s="477"/>
      <c r="GPC180" s="477"/>
      <c r="GPD180" s="477"/>
      <c r="GPE180" s="477"/>
      <c r="GPF180" s="477"/>
      <c r="GPG180" s="477"/>
      <c r="GPH180" s="477"/>
      <c r="GPI180" s="477"/>
      <c r="GPJ180" s="477"/>
      <c r="GPK180" s="477"/>
      <c r="GPL180" s="477"/>
      <c r="GPM180" s="477"/>
      <c r="GPN180" s="477"/>
      <c r="GPO180" s="477"/>
      <c r="GPP180" s="477"/>
      <c r="GPQ180" s="477"/>
      <c r="GPR180" s="477"/>
      <c r="GPS180" s="477"/>
      <c r="GPT180" s="477"/>
      <c r="GPU180" s="477"/>
      <c r="GPV180" s="477"/>
      <c r="GPW180" s="477"/>
      <c r="GPX180" s="477"/>
      <c r="GPY180" s="477"/>
      <c r="GPZ180" s="477"/>
      <c r="GQA180" s="477"/>
      <c r="GQB180" s="477"/>
      <c r="GQC180" s="477"/>
      <c r="GQD180" s="477"/>
      <c r="GQE180" s="477"/>
      <c r="GQF180" s="477"/>
      <c r="GQG180" s="477"/>
      <c r="GQH180" s="477"/>
      <c r="GQI180" s="477"/>
      <c r="GQJ180" s="477"/>
      <c r="GQK180" s="477"/>
      <c r="GQL180" s="477"/>
      <c r="GQM180" s="477"/>
      <c r="GQN180" s="477"/>
      <c r="GQO180" s="477"/>
      <c r="GQP180" s="477"/>
      <c r="GQQ180" s="477"/>
      <c r="GQR180" s="477"/>
      <c r="GQS180" s="477"/>
      <c r="GQT180" s="477"/>
      <c r="GQU180" s="477"/>
      <c r="GQV180" s="477"/>
      <c r="GQW180" s="477"/>
      <c r="GQX180" s="477"/>
      <c r="GQY180" s="477"/>
      <c r="GQZ180" s="477"/>
      <c r="GRA180" s="477"/>
      <c r="GRB180" s="477"/>
      <c r="GRC180" s="477"/>
      <c r="GRD180" s="477"/>
      <c r="GRE180" s="477"/>
      <c r="GRF180" s="477"/>
      <c r="GRG180" s="477"/>
      <c r="GRH180" s="477"/>
      <c r="GRI180" s="477"/>
      <c r="GRJ180" s="477"/>
      <c r="GRK180" s="477"/>
      <c r="GRL180" s="477"/>
      <c r="GRM180" s="477"/>
      <c r="GRN180" s="477"/>
      <c r="GRO180" s="477"/>
      <c r="GRP180" s="477"/>
      <c r="GRQ180" s="477"/>
      <c r="GRR180" s="477"/>
      <c r="GRS180" s="477"/>
      <c r="GRT180" s="477"/>
      <c r="GRU180" s="477"/>
      <c r="GRV180" s="477"/>
      <c r="GRW180" s="477"/>
      <c r="GRX180" s="477"/>
      <c r="GRY180" s="477"/>
      <c r="GRZ180" s="477"/>
      <c r="GSA180" s="477"/>
      <c r="GSB180" s="477"/>
      <c r="GSC180" s="477"/>
      <c r="GSD180" s="477"/>
      <c r="GSE180" s="477"/>
      <c r="GSF180" s="477"/>
      <c r="GSG180" s="477"/>
      <c r="GSH180" s="477"/>
      <c r="GSI180" s="477"/>
      <c r="GSJ180" s="477"/>
      <c r="GSK180" s="477"/>
      <c r="GSL180" s="477"/>
      <c r="GSM180" s="477"/>
      <c r="GSN180" s="477"/>
      <c r="GSO180" s="477"/>
      <c r="GSP180" s="477"/>
      <c r="GSQ180" s="477"/>
      <c r="GSR180" s="477"/>
      <c r="GSS180" s="477"/>
      <c r="GST180" s="477"/>
      <c r="GSU180" s="477"/>
      <c r="GSV180" s="477"/>
      <c r="GSW180" s="477"/>
      <c r="GSX180" s="477"/>
      <c r="GSY180" s="477"/>
      <c r="GSZ180" s="477"/>
      <c r="GTA180" s="477"/>
      <c r="GTB180" s="477"/>
      <c r="GTC180" s="477"/>
      <c r="GTD180" s="477"/>
      <c r="GTE180" s="477"/>
      <c r="GTF180" s="477"/>
      <c r="GTG180" s="477"/>
      <c r="GTH180" s="477"/>
      <c r="GTI180" s="477"/>
      <c r="GTJ180" s="477"/>
      <c r="GTK180" s="477"/>
      <c r="GTL180" s="477"/>
      <c r="GTM180" s="477"/>
      <c r="GTN180" s="477"/>
      <c r="GTO180" s="477"/>
      <c r="GTP180" s="477"/>
      <c r="GTQ180" s="477"/>
      <c r="GTR180" s="477"/>
      <c r="GTS180" s="477"/>
      <c r="GTT180" s="477"/>
      <c r="GTU180" s="477"/>
      <c r="GTV180" s="477"/>
      <c r="GTW180" s="477"/>
      <c r="GTX180" s="477"/>
      <c r="GTY180" s="477"/>
      <c r="GTZ180" s="477"/>
      <c r="GUA180" s="477"/>
      <c r="GUB180" s="477"/>
      <c r="GUC180" s="477"/>
      <c r="GUD180" s="477"/>
      <c r="GUE180" s="477"/>
      <c r="GUF180" s="477"/>
      <c r="GUG180" s="477"/>
      <c r="GUH180" s="477"/>
      <c r="GUI180" s="477"/>
      <c r="GUJ180" s="477"/>
      <c r="GUK180" s="477"/>
      <c r="GUL180" s="477"/>
      <c r="GUM180" s="477"/>
      <c r="GUN180" s="477"/>
      <c r="GUO180" s="477"/>
      <c r="GUP180" s="477"/>
      <c r="GUQ180" s="477"/>
      <c r="GUR180" s="477"/>
      <c r="GUS180" s="477"/>
      <c r="GUT180" s="477"/>
      <c r="GUU180" s="477"/>
      <c r="GUV180" s="477"/>
      <c r="GUW180" s="477"/>
      <c r="GUX180" s="477"/>
      <c r="GUY180" s="477"/>
      <c r="GUZ180" s="477"/>
      <c r="GVA180" s="477"/>
      <c r="GVB180" s="477"/>
      <c r="GVC180" s="477"/>
      <c r="GVD180" s="477"/>
      <c r="GVE180" s="477"/>
      <c r="GVF180" s="477"/>
      <c r="GVG180" s="477"/>
      <c r="GVH180" s="477"/>
      <c r="GVI180" s="477"/>
      <c r="GVJ180" s="477"/>
      <c r="GVK180" s="477"/>
      <c r="GVL180" s="477"/>
      <c r="GVM180" s="477"/>
      <c r="GVN180" s="477"/>
      <c r="GVO180" s="477"/>
      <c r="GVP180" s="477"/>
      <c r="GVQ180" s="477"/>
      <c r="GVR180" s="477"/>
      <c r="GVS180" s="477"/>
      <c r="GVT180" s="477"/>
      <c r="GVU180" s="477"/>
      <c r="GVV180" s="477"/>
      <c r="GVW180" s="477"/>
      <c r="GVX180" s="477"/>
      <c r="GVY180" s="477"/>
      <c r="GVZ180" s="477"/>
      <c r="GWA180" s="477"/>
      <c r="GWB180" s="477"/>
      <c r="GWC180" s="477"/>
      <c r="GWD180" s="477"/>
      <c r="GWE180" s="477"/>
      <c r="GWF180" s="477"/>
      <c r="GWG180" s="477"/>
      <c r="GWH180" s="477"/>
      <c r="GWI180" s="477"/>
      <c r="GWJ180" s="477"/>
      <c r="GWK180" s="477"/>
      <c r="GWL180" s="477"/>
      <c r="GWM180" s="477"/>
      <c r="GWN180" s="477"/>
      <c r="GWO180" s="477"/>
      <c r="GWP180" s="477"/>
      <c r="GWQ180" s="477"/>
      <c r="GWR180" s="477"/>
      <c r="GWS180" s="477"/>
      <c r="GWT180" s="477"/>
      <c r="GWU180" s="477"/>
      <c r="GWV180" s="477"/>
      <c r="GWW180" s="477"/>
      <c r="GWX180" s="477"/>
      <c r="GWY180" s="477"/>
      <c r="GWZ180" s="477"/>
      <c r="GXA180" s="477"/>
      <c r="GXB180" s="477"/>
      <c r="GXC180" s="477"/>
      <c r="GXD180" s="477"/>
      <c r="GXE180" s="477"/>
      <c r="GXF180" s="477"/>
      <c r="GXG180" s="477"/>
      <c r="GXH180" s="477"/>
      <c r="GXI180" s="477"/>
      <c r="GXJ180" s="477"/>
      <c r="GXK180" s="477"/>
      <c r="GXL180" s="477"/>
      <c r="GXM180" s="477"/>
      <c r="GXN180" s="477"/>
      <c r="GXO180" s="477"/>
      <c r="GXP180" s="477"/>
      <c r="GXQ180" s="477"/>
      <c r="GXR180" s="477"/>
      <c r="GXS180" s="477"/>
      <c r="GXT180" s="477"/>
      <c r="GXU180" s="477"/>
      <c r="GXV180" s="477"/>
      <c r="GXW180" s="477"/>
      <c r="GXX180" s="477"/>
      <c r="GXY180" s="477"/>
      <c r="GXZ180" s="477"/>
      <c r="GYA180" s="477"/>
      <c r="GYB180" s="477"/>
      <c r="GYC180" s="477"/>
      <c r="GYD180" s="477"/>
      <c r="GYE180" s="477"/>
      <c r="GYF180" s="477"/>
      <c r="GYG180" s="477"/>
      <c r="GYH180" s="477"/>
      <c r="GYI180" s="477"/>
      <c r="GYJ180" s="477"/>
      <c r="GYK180" s="477"/>
      <c r="GYL180" s="477"/>
      <c r="GYM180" s="477"/>
      <c r="GYN180" s="477"/>
      <c r="GYO180" s="477"/>
      <c r="GYP180" s="477"/>
      <c r="GYQ180" s="477"/>
      <c r="GYR180" s="477"/>
      <c r="GYS180" s="477"/>
      <c r="GYT180" s="477"/>
      <c r="GYU180" s="477"/>
      <c r="GYV180" s="477"/>
      <c r="GYW180" s="477"/>
      <c r="GYX180" s="477"/>
      <c r="GYY180" s="477"/>
      <c r="GYZ180" s="477"/>
      <c r="GZA180" s="477"/>
      <c r="GZB180" s="477"/>
      <c r="GZC180" s="477"/>
      <c r="GZD180" s="477"/>
      <c r="GZE180" s="477"/>
      <c r="GZF180" s="477"/>
      <c r="GZG180" s="477"/>
      <c r="GZH180" s="477"/>
      <c r="GZI180" s="477"/>
      <c r="GZJ180" s="477"/>
      <c r="GZK180" s="477"/>
      <c r="GZL180" s="477"/>
      <c r="GZM180" s="477"/>
      <c r="GZN180" s="477"/>
      <c r="GZO180" s="477"/>
      <c r="GZP180" s="477"/>
      <c r="GZQ180" s="477"/>
      <c r="GZR180" s="477"/>
      <c r="GZS180" s="477"/>
      <c r="GZT180" s="477"/>
      <c r="GZU180" s="477"/>
      <c r="GZV180" s="477"/>
      <c r="GZW180" s="477"/>
      <c r="GZX180" s="477"/>
      <c r="GZY180" s="477"/>
      <c r="GZZ180" s="477"/>
      <c r="HAA180" s="477"/>
      <c r="HAB180" s="477"/>
      <c r="HAC180" s="477"/>
      <c r="HAD180" s="477"/>
      <c r="HAE180" s="477"/>
      <c r="HAF180" s="477"/>
      <c r="HAG180" s="477"/>
      <c r="HAH180" s="477"/>
      <c r="HAI180" s="477"/>
      <c r="HAJ180" s="477"/>
      <c r="HAK180" s="477"/>
      <c r="HAL180" s="477"/>
      <c r="HAM180" s="477"/>
      <c r="HAN180" s="477"/>
      <c r="HAO180" s="477"/>
      <c r="HAP180" s="477"/>
      <c r="HAQ180" s="477"/>
      <c r="HAR180" s="477"/>
      <c r="HAS180" s="477"/>
      <c r="HAT180" s="477"/>
      <c r="HAU180" s="477"/>
      <c r="HAV180" s="477"/>
      <c r="HAW180" s="477"/>
      <c r="HAX180" s="477"/>
      <c r="HAY180" s="477"/>
      <c r="HAZ180" s="477"/>
      <c r="HBA180" s="477"/>
      <c r="HBB180" s="477"/>
      <c r="HBC180" s="477"/>
      <c r="HBD180" s="477"/>
      <c r="HBE180" s="477"/>
      <c r="HBF180" s="477"/>
      <c r="HBG180" s="477"/>
      <c r="HBH180" s="477"/>
      <c r="HBI180" s="477"/>
      <c r="HBJ180" s="477"/>
      <c r="HBK180" s="477"/>
      <c r="HBL180" s="477"/>
      <c r="HBM180" s="477"/>
      <c r="HBN180" s="477"/>
      <c r="HBO180" s="477"/>
      <c r="HBP180" s="477"/>
      <c r="HBQ180" s="477"/>
      <c r="HBR180" s="477"/>
      <c r="HBS180" s="477"/>
      <c r="HBT180" s="477"/>
      <c r="HBU180" s="477"/>
      <c r="HBV180" s="477"/>
      <c r="HBW180" s="477"/>
      <c r="HBX180" s="477"/>
      <c r="HBY180" s="477"/>
      <c r="HBZ180" s="477"/>
      <c r="HCA180" s="477"/>
      <c r="HCB180" s="477"/>
      <c r="HCC180" s="477"/>
      <c r="HCD180" s="477"/>
      <c r="HCE180" s="477"/>
      <c r="HCF180" s="477"/>
      <c r="HCG180" s="477"/>
      <c r="HCH180" s="477"/>
      <c r="HCI180" s="477"/>
      <c r="HCJ180" s="477"/>
      <c r="HCK180" s="477"/>
      <c r="HCL180" s="477"/>
      <c r="HCM180" s="477"/>
      <c r="HCN180" s="477"/>
      <c r="HCO180" s="477"/>
      <c r="HCP180" s="477"/>
      <c r="HCQ180" s="477"/>
      <c r="HCR180" s="477"/>
      <c r="HCS180" s="477"/>
      <c r="HCT180" s="477"/>
      <c r="HCU180" s="477"/>
      <c r="HCV180" s="477"/>
      <c r="HCW180" s="477"/>
      <c r="HCX180" s="477"/>
      <c r="HCY180" s="477"/>
      <c r="HCZ180" s="477"/>
      <c r="HDA180" s="477"/>
      <c r="HDB180" s="477"/>
      <c r="HDC180" s="477"/>
      <c r="HDD180" s="477"/>
      <c r="HDE180" s="477"/>
      <c r="HDF180" s="477"/>
      <c r="HDG180" s="477"/>
      <c r="HDH180" s="477"/>
      <c r="HDI180" s="477"/>
      <c r="HDJ180" s="477"/>
      <c r="HDK180" s="477"/>
      <c r="HDL180" s="477"/>
      <c r="HDM180" s="477"/>
      <c r="HDN180" s="477"/>
      <c r="HDO180" s="477"/>
      <c r="HDP180" s="477"/>
      <c r="HDQ180" s="477"/>
      <c r="HDR180" s="477"/>
      <c r="HDS180" s="477"/>
      <c r="HDT180" s="477"/>
      <c r="HDU180" s="477"/>
      <c r="HDV180" s="477"/>
      <c r="HDW180" s="477"/>
      <c r="HDX180" s="477"/>
      <c r="HDY180" s="477"/>
      <c r="HDZ180" s="477"/>
      <c r="HEA180" s="477"/>
      <c r="HEB180" s="477"/>
      <c r="HEC180" s="477"/>
      <c r="HED180" s="477"/>
      <c r="HEE180" s="477"/>
      <c r="HEF180" s="477"/>
      <c r="HEG180" s="477"/>
      <c r="HEH180" s="477"/>
      <c r="HEI180" s="477"/>
      <c r="HEJ180" s="477"/>
      <c r="HEK180" s="477"/>
      <c r="HEL180" s="477"/>
      <c r="HEM180" s="477"/>
      <c r="HEN180" s="477"/>
      <c r="HEO180" s="477"/>
      <c r="HEP180" s="477"/>
      <c r="HEQ180" s="477"/>
      <c r="HER180" s="477"/>
      <c r="HES180" s="477"/>
      <c r="HET180" s="477"/>
      <c r="HEU180" s="477"/>
      <c r="HEV180" s="477"/>
      <c r="HEW180" s="477"/>
      <c r="HEX180" s="477"/>
      <c r="HEY180" s="477"/>
      <c r="HEZ180" s="477"/>
      <c r="HFA180" s="477"/>
      <c r="HFB180" s="477"/>
      <c r="HFC180" s="477"/>
      <c r="HFD180" s="477"/>
      <c r="HFE180" s="477"/>
      <c r="HFF180" s="477"/>
      <c r="HFG180" s="477"/>
      <c r="HFH180" s="477"/>
      <c r="HFI180" s="477"/>
      <c r="HFJ180" s="477"/>
      <c r="HFK180" s="477"/>
      <c r="HFL180" s="477"/>
      <c r="HFM180" s="477"/>
      <c r="HFN180" s="477"/>
      <c r="HFO180" s="477"/>
      <c r="HFP180" s="477"/>
      <c r="HFQ180" s="477"/>
      <c r="HFR180" s="477"/>
      <c r="HFS180" s="477"/>
      <c r="HFT180" s="477"/>
      <c r="HFU180" s="477"/>
      <c r="HFV180" s="477"/>
      <c r="HFW180" s="477"/>
      <c r="HFX180" s="477"/>
      <c r="HFY180" s="477"/>
      <c r="HFZ180" s="477"/>
      <c r="HGA180" s="477"/>
      <c r="HGB180" s="477"/>
      <c r="HGC180" s="477"/>
      <c r="HGD180" s="477"/>
      <c r="HGE180" s="477"/>
      <c r="HGF180" s="477"/>
      <c r="HGG180" s="477"/>
      <c r="HGH180" s="477"/>
      <c r="HGI180" s="477"/>
      <c r="HGJ180" s="477"/>
      <c r="HGK180" s="477"/>
      <c r="HGL180" s="477"/>
      <c r="HGM180" s="477"/>
      <c r="HGN180" s="477"/>
      <c r="HGO180" s="477"/>
      <c r="HGP180" s="477"/>
      <c r="HGQ180" s="477"/>
      <c r="HGR180" s="477"/>
      <c r="HGS180" s="477"/>
      <c r="HGT180" s="477"/>
      <c r="HGU180" s="477"/>
      <c r="HGV180" s="477"/>
      <c r="HGW180" s="477"/>
      <c r="HGX180" s="477"/>
      <c r="HGY180" s="477"/>
      <c r="HGZ180" s="477"/>
      <c r="HHA180" s="477"/>
      <c r="HHB180" s="477"/>
      <c r="HHC180" s="477"/>
      <c r="HHD180" s="477"/>
      <c r="HHE180" s="477"/>
      <c r="HHF180" s="477"/>
      <c r="HHG180" s="477"/>
      <c r="HHH180" s="477"/>
      <c r="HHI180" s="477"/>
      <c r="HHJ180" s="477"/>
      <c r="HHK180" s="477"/>
      <c r="HHL180" s="477"/>
      <c r="HHM180" s="477"/>
      <c r="HHN180" s="477"/>
      <c r="HHO180" s="477"/>
      <c r="HHP180" s="477"/>
      <c r="HHQ180" s="477"/>
      <c r="HHR180" s="477"/>
      <c r="HHS180" s="477"/>
      <c r="HHT180" s="477"/>
      <c r="HHU180" s="477"/>
      <c r="HHV180" s="477"/>
      <c r="HHW180" s="477"/>
      <c r="HHX180" s="477"/>
      <c r="HHY180" s="477"/>
      <c r="HHZ180" s="477"/>
      <c r="HIA180" s="477"/>
      <c r="HIB180" s="477"/>
      <c r="HIC180" s="477"/>
      <c r="HID180" s="477"/>
      <c r="HIE180" s="477"/>
      <c r="HIF180" s="477"/>
      <c r="HIG180" s="477"/>
      <c r="HIH180" s="477"/>
      <c r="HII180" s="477"/>
      <c r="HIJ180" s="477"/>
      <c r="HIK180" s="477"/>
      <c r="HIL180" s="477"/>
      <c r="HIM180" s="477"/>
      <c r="HIN180" s="477"/>
      <c r="HIO180" s="477"/>
      <c r="HIP180" s="477"/>
      <c r="HIQ180" s="477"/>
      <c r="HIR180" s="477"/>
      <c r="HIS180" s="477"/>
      <c r="HIT180" s="477"/>
      <c r="HIU180" s="477"/>
      <c r="HIV180" s="477"/>
      <c r="HIW180" s="477"/>
      <c r="HIX180" s="477"/>
      <c r="HIY180" s="477"/>
      <c r="HIZ180" s="477"/>
      <c r="HJA180" s="477"/>
      <c r="HJB180" s="477"/>
      <c r="HJC180" s="477"/>
      <c r="HJD180" s="477"/>
      <c r="HJE180" s="477"/>
      <c r="HJF180" s="477"/>
      <c r="HJG180" s="477"/>
      <c r="HJH180" s="477"/>
      <c r="HJI180" s="477"/>
      <c r="HJJ180" s="477"/>
      <c r="HJK180" s="477"/>
      <c r="HJL180" s="477"/>
      <c r="HJM180" s="477"/>
      <c r="HJN180" s="477"/>
      <c r="HJO180" s="477"/>
      <c r="HJP180" s="477"/>
      <c r="HJQ180" s="477"/>
      <c r="HJR180" s="477"/>
      <c r="HJS180" s="477"/>
      <c r="HJT180" s="477"/>
      <c r="HJU180" s="477"/>
      <c r="HJV180" s="477"/>
      <c r="HJW180" s="477"/>
      <c r="HJX180" s="477"/>
      <c r="HJY180" s="477"/>
      <c r="HJZ180" s="477"/>
      <c r="HKA180" s="477"/>
      <c r="HKB180" s="477"/>
      <c r="HKC180" s="477"/>
      <c r="HKD180" s="477"/>
      <c r="HKE180" s="477"/>
      <c r="HKF180" s="477"/>
      <c r="HKG180" s="477"/>
      <c r="HKH180" s="477"/>
      <c r="HKI180" s="477"/>
      <c r="HKJ180" s="477"/>
      <c r="HKK180" s="477"/>
      <c r="HKL180" s="477"/>
      <c r="HKM180" s="477"/>
      <c r="HKN180" s="477"/>
      <c r="HKO180" s="477"/>
      <c r="HKP180" s="477"/>
      <c r="HKQ180" s="477"/>
      <c r="HKR180" s="477"/>
      <c r="HKS180" s="477"/>
      <c r="HKT180" s="477"/>
      <c r="HKU180" s="477"/>
      <c r="HKV180" s="477"/>
      <c r="HKW180" s="477"/>
      <c r="HKX180" s="477"/>
      <c r="HKY180" s="477"/>
      <c r="HKZ180" s="477"/>
      <c r="HLA180" s="477"/>
      <c r="HLB180" s="477"/>
      <c r="HLC180" s="477"/>
      <c r="HLD180" s="477"/>
      <c r="HLE180" s="477"/>
      <c r="HLF180" s="477"/>
      <c r="HLG180" s="477"/>
      <c r="HLH180" s="477"/>
      <c r="HLI180" s="477"/>
      <c r="HLJ180" s="477"/>
      <c r="HLK180" s="477"/>
      <c r="HLL180" s="477"/>
      <c r="HLM180" s="477"/>
      <c r="HLN180" s="477"/>
      <c r="HLO180" s="477"/>
      <c r="HLP180" s="477"/>
      <c r="HLQ180" s="477"/>
      <c r="HLR180" s="477"/>
      <c r="HLS180" s="477"/>
      <c r="HLT180" s="477"/>
      <c r="HLU180" s="477"/>
      <c r="HLV180" s="477"/>
      <c r="HLW180" s="477"/>
      <c r="HLX180" s="477"/>
      <c r="HLY180" s="477"/>
      <c r="HLZ180" s="477"/>
      <c r="HMA180" s="477"/>
      <c r="HMB180" s="477"/>
      <c r="HMC180" s="477"/>
      <c r="HMD180" s="477"/>
      <c r="HME180" s="477"/>
      <c r="HMF180" s="477"/>
      <c r="HMG180" s="477"/>
      <c r="HMH180" s="477"/>
      <c r="HMI180" s="477"/>
      <c r="HMJ180" s="477"/>
      <c r="HMK180" s="477"/>
      <c r="HML180" s="477"/>
      <c r="HMM180" s="477"/>
      <c r="HMN180" s="477"/>
      <c r="HMO180" s="477"/>
      <c r="HMP180" s="477"/>
      <c r="HMQ180" s="477"/>
      <c r="HMR180" s="477"/>
      <c r="HMS180" s="477"/>
      <c r="HMT180" s="477"/>
      <c r="HMU180" s="477"/>
      <c r="HMV180" s="477"/>
      <c r="HMW180" s="477"/>
      <c r="HMX180" s="477"/>
      <c r="HMY180" s="477"/>
      <c r="HMZ180" s="477"/>
      <c r="HNA180" s="477"/>
      <c r="HNB180" s="477"/>
      <c r="HNC180" s="477"/>
      <c r="HND180" s="477"/>
      <c r="HNE180" s="477"/>
      <c r="HNF180" s="477"/>
      <c r="HNG180" s="477"/>
      <c r="HNH180" s="477"/>
      <c r="HNI180" s="477"/>
      <c r="HNJ180" s="477"/>
      <c r="HNK180" s="477"/>
      <c r="HNL180" s="477"/>
      <c r="HNM180" s="477"/>
      <c r="HNN180" s="477"/>
      <c r="HNO180" s="477"/>
      <c r="HNP180" s="477"/>
      <c r="HNQ180" s="477"/>
      <c r="HNR180" s="477"/>
      <c r="HNS180" s="477"/>
      <c r="HNT180" s="477"/>
      <c r="HNU180" s="477"/>
      <c r="HNV180" s="477"/>
      <c r="HNW180" s="477"/>
      <c r="HNX180" s="477"/>
      <c r="HNY180" s="477"/>
      <c r="HNZ180" s="477"/>
      <c r="HOA180" s="477"/>
      <c r="HOB180" s="477"/>
      <c r="HOC180" s="477"/>
      <c r="HOD180" s="477"/>
      <c r="HOE180" s="477"/>
      <c r="HOF180" s="477"/>
      <c r="HOG180" s="477"/>
      <c r="HOH180" s="477"/>
      <c r="HOI180" s="477"/>
      <c r="HOJ180" s="477"/>
      <c r="HOK180" s="477"/>
      <c r="HOL180" s="477"/>
      <c r="HOM180" s="477"/>
      <c r="HON180" s="477"/>
      <c r="HOO180" s="477"/>
      <c r="HOP180" s="477"/>
      <c r="HOQ180" s="477"/>
      <c r="HOR180" s="477"/>
      <c r="HOS180" s="477"/>
      <c r="HOT180" s="477"/>
      <c r="HOU180" s="477"/>
      <c r="HOV180" s="477"/>
      <c r="HOW180" s="477"/>
      <c r="HOX180" s="477"/>
      <c r="HOY180" s="477"/>
      <c r="HOZ180" s="477"/>
      <c r="HPA180" s="477"/>
      <c r="HPB180" s="477"/>
      <c r="HPC180" s="477"/>
      <c r="HPD180" s="477"/>
      <c r="HPE180" s="477"/>
      <c r="HPF180" s="477"/>
      <c r="HPG180" s="477"/>
      <c r="HPH180" s="477"/>
      <c r="HPI180" s="477"/>
      <c r="HPJ180" s="477"/>
      <c r="HPK180" s="477"/>
      <c r="HPL180" s="477"/>
      <c r="HPM180" s="477"/>
      <c r="HPN180" s="477"/>
      <c r="HPO180" s="477"/>
      <c r="HPP180" s="477"/>
      <c r="HPQ180" s="477"/>
      <c r="HPR180" s="477"/>
      <c r="HPS180" s="477"/>
      <c r="HPT180" s="477"/>
      <c r="HPU180" s="477"/>
      <c r="HPV180" s="477"/>
      <c r="HPW180" s="477"/>
      <c r="HPX180" s="477"/>
      <c r="HPY180" s="477"/>
      <c r="HPZ180" s="477"/>
      <c r="HQA180" s="477"/>
      <c r="HQB180" s="477"/>
      <c r="HQC180" s="477"/>
      <c r="HQD180" s="477"/>
      <c r="HQE180" s="477"/>
      <c r="HQF180" s="477"/>
      <c r="HQG180" s="477"/>
      <c r="HQH180" s="477"/>
      <c r="HQI180" s="477"/>
      <c r="HQJ180" s="477"/>
      <c r="HQK180" s="477"/>
      <c r="HQL180" s="477"/>
      <c r="HQM180" s="477"/>
      <c r="HQN180" s="477"/>
      <c r="HQO180" s="477"/>
      <c r="HQP180" s="477"/>
      <c r="HQQ180" s="477"/>
      <c r="HQR180" s="477"/>
      <c r="HQS180" s="477"/>
      <c r="HQT180" s="477"/>
      <c r="HQU180" s="477"/>
      <c r="HQV180" s="477"/>
      <c r="HQW180" s="477"/>
      <c r="HQX180" s="477"/>
      <c r="HQY180" s="477"/>
      <c r="HQZ180" s="477"/>
      <c r="HRA180" s="477"/>
      <c r="HRB180" s="477"/>
      <c r="HRC180" s="477"/>
      <c r="HRD180" s="477"/>
      <c r="HRE180" s="477"/>
      <c r="HRF180" s="477"/>
      <c r="HRG180" s="477"/>
      <c r="HRH180" s="477"/>
      <c r="HRI180" s="477"/>
      <c r="HRJ180" s="477"/>
      <c r="HRK180" s="477"/>
      <c r="HRL180" s="477"/>
      <c r="HRM180" s="477"/>
      <c r="HRN180" s="477"/>
      <c r="HRO180" s="477"/>
      <c r="HRP180" s="477"/>
      <c r="HRQ180" s="477"/>
      <c r="HRR180" s="477"/>
      <c r="HRS180" s="477"/>
      <c r="HRT180" s="477"/>
      <c r="HRU180" s="477"/>
      <c r="HRV180" s="477"/>
      <c r="HRW180" s="477"/>
      <c r="HRX180" s="477"/>
      <c r="HRY180" s="477"/>
      <c r="HRZ180" s="477"/>
      <c r="HSA180" s="477"/>
      <c r="HSB180" s="477"/>
      <c r="HSC180" s="477"/>
      <c r="HSD180" s="477"/>
      <c r="HSE180" s="477"/>
      <c r="HSF180" s="477"/>
      <c r="HSG180" s="477"/>
      <c r="HSH180" s="477"/>
      <c r="HSI180" s="477"/>
      <c r="HSJ180" s="477"/>
      <c r="HSK180" s="477"/>
      <c r="HSL180" s="477"/>
      <c r="HSM180" s="477"/>
      <c r="HSN180" s="477"/>
      <c r="HSO180" s="477"/>
      <c r="HSP180" s="477"/>
      <c r="HSQ180" s="477"/>
      <c r="HSR180" s="477"/>
      <c r="HSS180" s="477"/>
      <c r="HST180" s="477"/>
      <c r="HSU180" s="477"/>
      <c r="HSV180" s="477"/>
      <c r="HSW180" s="477"/>
      <c r="HSX180" s="477"/>
      <c r="HSY180" s="477"/>
      <c r="HSZ180" s="477"/>
      <c r="HTA180" s="477"/>
      <c r="HTB180" s="477"/>
      <c r="HTC180" s="477"/>
      <c r="HTD180" s="477"/>
      <c r="HTE180" s="477"/>
      <c r="HTF180" s="477"/>
      <c r="HTG180" s="477"/>
      <c r="HTH180" s="477"/>
      <c r="HTI180" s="477"/>
      <c r="HTJ180" s="477"/>
      <c r="HTK180" s="477"/>
      <c r="HTL180" s="477"/>
      <c r="HTM180" s="477"/>
      <c r="HTN180" s="477"/>
      <c r="HTO180" s="477"/>
      <c r="HTP180" s="477"/>
      <c r="HTQ180" s="477"/>
      <c r="HTR180" s="477"/>
      <c r="HTS180" s="477"/>
      <c r="HTT180" s="477"/>
      <c r="HTU180" s="477"/>
      <c r="HTV180" s="477"/>
      <c r="HTW180" s="477"/>
      <c r="HTX180" s="477"/>
      <c r="HTY180" s="477"/>
      <c r="HTZ180" s="477"/>
      <c r="HUA180" s="477"/>
      <c r="HUB180" s="477"/>
      <c r="HUC180" s="477"/>
      <c r="HUD180" s="477"/>
      <c r="HUE180" s="477"/>
      <c r="HUF180" s="477"/>
      <c r="HUG180" s="477"/>
      <c r="HUH180" s="477"/>
      <c r="HUI180" s="477"/>
      <c r="HUJ180" s="477"/>
      <c r="HUK180" s="477"/>
      <c r="HUL180" s="477"/>
      <c r="HUM180" s="477"/>
      <c r="HUN180" s="477"/>
      <c r="HUO180" s="477"/>
      <c r="HUP180" s="477"/>
      <c r="HUQ180" s="477"/>
      <c r="HUR180" s="477"/>
      <c r="HUS180" s="477"/>
      <c r="HUT180" s="477"/>
      <c r="HUU180" s="477"/>
      <c r="HUV180" s="477"/>
      <c r="HUW180" s="477"/>
      <c r="HUX180" s="477"/>
      <c r="HUY180" s="477"/>
      <c r="HUZ180" s="477"/>
      <c r="HVA180" s="477"/>
      <c r="HVB180" s="477"/>
      <c r="HVC180" s="477"/>
      <c r="HVD180" s="477"/>
      <c r="HVE180" s="477"/>
      <c r="HVF180" s="477"/>
      <c r="HVG180" s="477"/>
      <c r="HVH180" s="477"/>
      <c r="HVI180" s="477"/>
      <c r="HVJ180" s="477"/>
      <c r="HVK180" s="477"/>
      <c r="HVL180" s="477"/>
      <c r="HVM180" s="477"/>
      <c r="HVN180" s="477"/>
      <c r="HVO180" s="477"/>
      <c r="HVP180" s="477"/>
      <c r="HVQ180" s="477"/>
      <c r="HVR180" s="477"/>
      <c r="HVS180" s="477"/>
      <c r="HVT180" s="477"/>
      <c r="HVU180" s="477"/>
      <c r="HVV180" s="477"/>
      <c r="HVW180" s="477"/>
      <c r="HVX180" s="477"/>
      <c r="HVY180" s="477"/>
      <c r="HVZ180" s="477"/>
      <c r="HWA180" s="477"/>
      <c r="HWB180" s="477"/>
      <c r="HWC180" s="477"/>
      <c r="HWD180" s="477"/>
      <c r="HWE180" s="477"/>
      <c r="HWF180" s="477"/>
      <c r="HWG180" s="477"/>
      <c r="HWH180" s="477"/>
      <c r="HWI180" s="477"/>
      <c r="HWJ180" s="477"/>
      <c r="HWK180" s="477"/>
      <c r="HWL180" s="477"/>
      <c r="HWM180" s="477"/>
      <c r="HWN180" s="477"/>
      <c r="HWO180" s="477"/>
      <c r="HWP180" s="477"/>
      <c r="HWQ180" s="477"/>
      <c r="HWR180" s="477"/>
      <c r="HWS180" s="477"/>
      <c r="HWT180" s="477"/>
      <c r="HWU180" s="477"/>
      <c r="HWV180" s="477"/>
      <c r="HWW180" s="477"/>
      <c r="HWX180" s="477"/>
      <c r="HWY180" s="477"/>
      <c r="HWZ180" s="477"/>
      <c r="HXA180" s="477"/>
      <c r="HXB180" s="477"/>
      <c r="HXC180" s="477"/>
      <c r="HXD180" s="477"/>
      <c r="HXE180" s="477"/>
      <c r="HXF180" s="477"/>
      <c r="HXG180" s="477"/>
      <c r="HXH180" s="477"/>
      <c r="HXI180" s="477"/>
      <c r="HXJ180" s="477"/>
      <c r="HXK180" s="477"/>
      <c r="HXL180" s="477"/>
      <c r="HXM180" s="477"/>
      <c r="HXN180" s="477"/>
      <c r="HXO180" s="477"/>
      <c r="HXP180" s="477"/>
      <c r="HXQ180" s="477"/>
      <c r="HXR180" s="477"/>
      <c r="HXS180" s="477"/>
      <c r="HXT180" s="477"/>
      <c r="HXU180" s="477"/>
      <c r="HXV180" s="477"/>
      <c r="HXW180" s="477"/>
      <c r="HXX180" s="477"/>
      <c r="HXY180" s="477"/>
      <c r="HXZ180" s="477"/>
      <c r="HYA180" s="477"/>
      <c r="HYB180" s="477"/>
      <c r="HYC180" s="477"/>
      <c r="HYD180" s="477"/>
      <c r="HYE180" s="477"/>
      <c r="HYF180" s="477"/>
      <c r="HYG180" s="477"/>
      <c r="HYH180" s="477"/>
      <c r="HYI180" s="477"/>
      <c r="HYJ180" s="477"/>
      <c r="HYK180" s="477"/>
      <c r="HYL180" s="477"/>
      <c r="HYM180" s="477"/>
      <c r="HYN180" s="477"/>
      <c r="HYO180" s="477"/>
      <c r="HYP180" s="477"/>
      <c r="HYQ180" s="477"/>
      <c r="HYR180" s="477"/>
      <c r="HYS180" s="477"/>
      <c r="HYT180" s="477"/>
      <c r="HYU180" s="477"/>
      <c r="HYV180" s="477"/>
      <c r="HYW180" s="477"/>
      <c r="HYX180" s="477"/>
      <c r="HYY180" s="477"/>
      <c r="HYZ180" s="477"/>
      <c r="HZA180" s="477"/>
      <c r="HZB180" s="477"/>
      <c r="HZC180" s="477"/>
      <c r="HZD180" s="477"/>
      <c r="HZE180" s="477"/>
      <c r="HZF180" s="477"/>
      <c r="HZG180" s="477"/>
      <c r="HZH180" s="477"/>
      <c r="HZI180" s="477"/>
      <c r="HZJ180" s="477"/>
      <c r="HZK180" s="477"/>
      <c r="HZL180" s="477"/>
      <c r="HZM180" s="477"/>
      <c r="HZN180" s="477"/>
      <c r="HZO180" s="477"/>
      <c r="HZP180" s="477"/>
      <c r="HZQ180" s="477"/>
      <c r="HZR180" s="477"/>
      <c r="HZS180" s="477"/>
      <c r="HZT180" s="477"/>
      <c r="HZU180" s="477"/>
      <c r="HZV180" s="477"/>
      <c r="HZW180" s="477"/>
      <c r="HZX180" s="477"/>
      <c r="HZY180" s="477"/>
      <c r="HZZ180" s="477"/>
      <c r="IAA180" s="477"/>
      <c r="IAB180" s="477"/>
      <c r="IAC180" s="477"/>
      <c r="IAD180" s="477"/>
      <c r="IAE180" s="477"/>
      <c r="IAF180" s="477"/>
      <c r="IAG180" s="477"/>
      <c r="IAH180" s="477"/>
      <c r="IAI180" s="477"/>
      <c r="IAJ180" s="477"/>
      <c r="IAK180" s="477"/>
      <c r="IAL180" s="477"/>
      <c r="IAM180" s="477"/>
      <c r="IAN180" s="477"/>
      <c r="IAO180" s="477"/>
      <c r="IAP180" s="477"/>
      <c r="IAQ180" s="477"/>
      <c r="IAR180" s="477"/>
      <c r="IAS180" s="477"/>
      <c r="IAT180" s="477"/>
      <c r="IAU180" s="477"/>
      <c r="IAV180" s="477"/>
      <c r="IAW180" s="477"/>
      <c r="IAX180" s="477"/>
      <c r="IAY180" s="477"/>
      <c r="IAZ180" s="477"/>
      <c r="IBA180" s="477"/>
      <c r="IBB180" s="477"/>
      <c r="IBC180" s="477"/>
      <c r="IBD180" s="477"/>
      <c r="IBE180" s="477"/>
      <c r="IBF180" s="477"/>
      <c r="IBG180" s="477"/>
      <c r="IBH180" s="477"/>
      <c r="IBI180" s="477"/>
      <c r="IBJ180" s="477"/>
      <c r="IBK180" s="477"/>
      <c r="IBL180" s="477"/>
      <c r="IBM180" s="477"/>
      <c r="IBN180" s="477"/>
      <c r="IBO180" s="477"/>
      <c r="IBP180" s="477"/>
      <c r="IBQ180" s="477"/>
      <c r="IBR180" s="477"/>
      <c r="IBS180" s="477"/>
      <c r="IBT180" s="477"/>
      <c r="IBU180" s="477"/>
      <c r="IBV180" s="477"/>
      <c r="IBW180" s="477"/>
      <c r="IBX180" s="477"/>
      <c r="IBY180" s="477"/>
      <c r="IBZ180" s="477"/>
      <c r="ICA180" s="477"/>
      <c r="ICB180" s="477"/>
      <c r="ICC180" s="477"/>
      <c r="ICD180" s="477"/>
      <c r="ICE180" s="477"/>
      <c r="ICF180" s="477"/>
      <c r="ICG180" s="477"/>
      <c r="ICH180" s="477"/>
      <c r="ICI180" s="477"/>
      <c r="ICJ180" s="477"/>
      <c r="ICK180" s="477"/>
      <c r="ICL180" s="477"/>
      <c r="ICM180" s="477"/>
      <c r="ICN180" s="477"/>
      <c r="ICO180" s="477"/>
      <c r="ICP180" s="477"/>
      <c r="ICQ180" s="477"/>
      <c r="ICR180" s="477"/>
      <c r="ICS180" s="477"/>
      <c r="ICT180" s="477"/>
      <c r="ICU180" s="477"/>
      <c r="ICV180" s="477"/>
      <c r="ICW180" s="477"/>
      <c r="ICX180" s="477"/>
      <c r="ICY180" s="477"/>
      <c r="ICZ180" s="477"/>
      <c r="IDA180" s="477"/>
      <c r="IDB180" s="477"/>
      <c r="IDC180" s="477"/>
      <c r="IDD180" s="477"/>
      <c r="IDE180" s="477"/>
      <c r="IDF180" s="477"/>
      <c r="IDG180" s="477"/>
      <c r="IDH180" s="477"/>
      <c r="IDI180" s="477"/>
      <c r="IDJ180" s="477"/>
      <c r="IDK180" s="477"/>
      <c r="IDL180" s="477"/>
      <c r="IDM180" s="477"/>
      <c r="IDN180" s="477"/>
      <c r="IDO180" s="477"/>
      <c r="IDP180" s="477"/>
      <c r="IDQ180" s="477"/>
      <c r="IDR180" s="477"/>
      <c r="IDS180" s="477"/>
      <c r="IDT180" s="477"/>
      <c r="IDU180" s="477"/>
      <c r="IDV180" s="477"/>
      <c r="IDW180" s="477"/>
      <c r="IDX180" s="477"/>
      <c r="IDY180" s="477"/>
      <c r="IDZ180" s="477"/>
      <c r="IEA180" s="477"/>
      <c r="IEB180" s="477"/>
      <c r="IEC180" s="477"/>
      <c r="IED180" s="477"/>
      <c r="IEE180" s="477"/>
      <c r="IEF180" s="477"/>
      <c r="IEG180" s="477"/>
      <c r="IEH180" s="477"/>
      <c r="IEI180" s="477"/>
      <c r="IEJ180" s="477"/>
      <c r="IEK180" s="477"/>
      <c r="IEL180" s="477"/>
      <c r="IEM180" s="477"/>
      <c r="IEN180" s="477"/>
      <c r="IEO180" s="477"/>
      <c r="IEP180" s="477"/>
      <c r="IEQ180" s="477"/>
      <c r="IER180" s="477"/>
      <c r="IES180" s="477"/>
      <c r="IET180" s="477"/>
      <c r="IEU180" s="477"/>
      <c r="IEV180" s="477"/>
      <c r="IEW180" s="477"/>
      <c r="IEX180" s="477"/>
      <c r="IEY180" s="477"/>
      <c r="IEZ180" s="477"/>
      <c r="IFA180" s="477"/>
      <c r="IFB180" s="477"/>
      <c r="IFC180" s="477"/>
      <c r="IFD180" s="477"/>
      <c r="IFE180" s="477"/>
      <c r="IFF180" s="477"/>
      <c r="IFG180" s="477"/>
      <c r="IFH180" s="477"/>
      <c r="IFI180" s="477"/>
      <c r="IFJ180" s="477"/>
      <c r="IFK180" s="477"/>
      <c r="IFL180" s="477"/>
      <c r="IFM180" s="477"/>
      <c r="IFN180" s="477"/>
      <c r="IFO180" s="477"/>
      <c r="IFP180" s="477"/>
      <c r="IFQ180" s="477"/>
      <c r="IFR180" s="477"/>
      <c r="IFS180" s="477"/>
      <c r="IFT180" s="477"/>
      <c r="IFU180" s="477"/>
      <c r="IFV180" s="477"/>
      <c r="IFW180" s="477"/>
      <c r="IFX180" s="477"/>
      <c r="IFY180" s="477"/>
      <c r="IFZ180" s="477"/>
      <c r="IGA180" s="477"/>
      <c r="IGB180" s="477"/>
      <c r="IGC180" s="477"/>
      <c r="IGD180" s="477"/>
      <c r="IGE180" s="477"/>
      <c r="IGF180" s="477"/>
      <c r="IGG180" s="477"/>
      <c r="IGH180" s="477"/>
      <c r="IGI180" s="477"/>
      <c r="IGJ180" s="477"/>
      <c r="IGK180" s="477"/>
      <c r="IGL180" s="477"/>
      <c r="IGM180" s="477"/>
      <c r="IGN180" s="477"/>
      <c r="IGO180" s="477"/>
      <c r="IGP180" s="477"/>
      <c r="IGQ180" s="477"/>
      <c r="IGR180" s="477"/>
      <c r="IGS180" s="477"/>
      <c r="IGT180" s="477"/>
      <c r="IGU180" s="477"/>
      <c r="IGV180" s="477"/>
      <c r="IGW180" s="477"/>
      <c r="IGX180" s="477"/>
      <c r="IGY180" s="477"/>
      <c r="IGZ180" s="477"/>
      <c r="IHA180" s="477"/>
      <c r="IHB180" s="477"/>
      <c r="IHC180" s="477"/>
      <c r="IHD180" s="477"/>
      <c r="IHE180" s="477"/>
      <c r="IHF180" s="477"/>
      <c r="IHG180" s="477"/>
      <c r="IHH180" s="477"/>
      <c r="IHI180" s="477"/>
      <c r="IHJ180" s="477"/>
      <c r="IHK180" s="477"/>
      <c r="IHL180" s="477"/>
      <c r="IHM180" s="477"/>
      <c r="IHN180" s="477"/>
      <c r="IHO180" s="477"/>
      <c r="IHP180" s="477"/>
      <c r="IHQ180" s="477"/>
      <c r="IHR180" s="477"/>
      <c r="IHS180" s="477"/>
      <c r="IHT180" s="477"/>
      <c r="IHU180" s="477"/>
      <c r="IHV180" s="477"/>
      <c r="IHW180" s="477"/>
      <c r="IHX180" s="477"/>
      <c r="IHY180" s="477"/>
      <c r="IHZ180" s="477"/>
      <c r="IIA180" s="477"/>
      <c r="IIB180" s="477"/>
      <c r="IIC180" s="477"/>
      <c r="IID180" s="477"/>
      <c r="IIE180" s="477"/>
      <c r="IIF180" s="477"/>
      <c r="IIG180" s="477"/>
      <c r="IIH180" s="477"/>
      <c r="III180" s="477"/>
      <c r="IIJ180" s="477"/>
      <c r="IIK180" s="477"/>
      <c r="IIL180" s="477"/>
      <c r="IIM180" s="477"/>
      <c r="IIN180" s="477"/>
      <c r="IIO180" s="477"/>
      <c r="IIP180" s="477"/>
      <c r="IIQ180" s="477"/>
      <c r="IIR180" s="477"/>
      <c r="IIS180" s="477"/>
      <c r="IIT180" s="477"/>
      <c r="IIU180" s="477"/>
      <c r="IIV180" s="477"/>
      <c r="IIW180" s="477"/>
      <c r="IIX180" s="477"/>
      <c r="IIY180" s="477"/>
      <c r="IIZ180" s="477"/>
      <c r="IJA180" s="477"/>
      <c r="IJB180" s="477"/>
      <c r="IJC180" s="477"/>
      <c r="IJD180" s="477"/>
      <c r="IJE180" s="477"/>
      <c r="IJF180" s="477"/>
      <c r="IJG180" s="477"/>
      <c r="IJH180" s="477"/>
      <c r="IJI180" s="477"/>
      <c r="IJJ180" s="477"/>
      <c r="IJK180" s="477"/>
      <c r="IJL180" s="477"/>
      <c r="IJM180" s="477"/>
      <c r="IJN180" s="477"/>
      <c r="IJO180" s="477"/>
      <c r="IJP180" s="477"/>
      <c r="IJQ180" s="477"/>
      <c r="IJR180" s="477"/>
      <c r="IJS180" s="477"/>
      <c r="IJT180" s="477"/>
      <c r="IJU180" s="477"/>
      <c r="IJV180" s="477"/>
      <c r="IJW180" s="477"/>
      <c r="IJX180" s="477"/>
      <c r="IJY180" s="477"/>
      <c r="IJZ180" s="477"/>
      <c r="IKA180" s="477"/>
      <c r="IKB180" s="477"/>
      <c r="IKC180" s="477"/>
      <c r="IKD180" s="477"/>
      <c r="IKE180" s="477"/>
      <c r="IKF180" s="477"/>
      <c r="IKG180" s="477"/>
      <c r="IKH180" s="477"/>
      <c r="IKI180" s="477"/>
      <c r="IKJ180" s="477"/>
      <c r="IKK180" s="477"/>
      <c r="IKL180" s="477"/>
      <c r="IKM180" s="477"/>
      <c r="IKN180" s="477"/>
      <c r="IKO180" s="477"/>
      <c r="IKP180" s="477"/>
      <c r="IKQ180" s="477"/>
      <c r="IKR180" s="477"/>
      <c r="IKS180" s="477"/>
      <c r="IKT180" s="477"/>
      <c r="IKU180" s="477"/>
      <c r="IKV180" s="477"/>
      <c r="IKW180" s="477"/>
      <c r="IKX180" s="477"/>
      <c r="IKY180" s="477"/>
      <c r="IKZ180" s="477"/>
      <c r="ILA180" s="477"/>
      <c r="ILB180" s="477"/>
      <c r="ILC180" s="477"/>
      <c r="ILD180" s="477"/>
      <c r="ILE180" s="477"/>
      <c r="ILF180" s="477"/>
      <c r="ILG180" s="477"/>
      <c r="ILH180" s="477"/>
      <c r="ILI180" s="477"/>
      <c r="ILJ180" s="477"/>
      <c r="ILK180" s="477"/>
      <c r="ILL180" s="477"/>
      <c r="ILM180" s="477"/>
      <c r="ILN180" s="477"/>
      <c r="ILO180" s="477"/>
      <c r="ILP180" s="477"/>
      <c r="ILQ180" s="477"/>
      <c r="ILR180" s="477"/>
      <c r="ILS180" s="477"/>
      <c r="ILT180" s="477"/>
      <c r="ILU180" s="477"/>
      <c r="ILV180" s="477"/>
      <c r="ILW180" s="477"/>
      <c r="ILX180" s="477"/>
      <c r="ILY180" s="477"/>
      <c r="ILZ180" s="477"/>
      <c r="IMA180" s="477"/>
      <c r="IMB180" s="477"/>
      <c r="IMC180" s="477"/>
      <c r="IMD180" s="477"/>
      <c r="IME180" s="477"/>
      <c r="IMF180" s="477"/>
      <c r="IMG180" s="477"/>
      <c r="IMH180" s="477"/>
      <c r="IMI180" s="477"/>
      <c r="IMJ180" s="477"/>
      <c r="IMK180" s="477"/>
      <c r="IML180" s="477"/>
      <c r="IMM180" s="477"/>
      <c r="IMN180" s="477"/>
      <c r="IMO180" s="477"/>
      <c r="IMP180" s="477"/>
      <c r="IMQ180" s="477"/>
      <c r="IMR180" s="477"/>
      <c r="IMS180" s="477"/>
      <c r="IMT180" s="477"/>
      <c r="IMU180" s="477"/>
      <c r="IMV180" s="477"/>
      <c r="IMW180" s="477"/>
      <c r="IMX180" s="477"/>
      <c r="IMY180" s="477"/>
      <c r="IMZ180" s="477"/>
      <c r="INA180" s="477"/>
      <c r="INB180" s="477"/>
      <c r="INC180" s="477"/>
      <c r="IND180" s="477"/>
      <c r="INE180" s="477"/>
      <c r="INF180" s="477"/>
      <c r="ING180" s="477"/>
      <c r="INH180" s="477"/>
      <c r="INI180" s="477"/>
      <c r="INJ180" s="477"/>
      <c r="INK180" s="477"/>
      <c r="INL180" s="477"/>
      <c r="INM180" s="477"/>
      <c r="INN180" s="477"/>
      <c r="INO180" s="477"/>
      <c r="INP180" s="477"/>
      <c r="INQ180" s="477"/>
      <c r="INR180" s="477"/>
      <c r="INS180" s="477"/>
      <c r="INT180" s="477"/>
      <c r="INU180" s="477"/>
      <c r="INV180" s="477"/>
      <c r="INW180" s="477"/>
      <c r="INX180" s="477"/>
      <c r="INY180" s="477"/>
      <c r="INZ180" s="477"/>
      <c r="IOA180" s="477"/>
      <c r="IOB180" s="477"/>
      <c r="IOC180" s="477"/>
      <c r="IOD180" s="477"/>
      <c r="IOE180" s="477"/>
      <c r="IOF180" s="477"/>
      <c r="IOG180" s="477"/>
      <c r="IOH180" s="477"/>
      <c r="IOI180" s="477"/>
      <c r="IOJ180" s="477"/>
      <c r="IOK180" s="477"/>
      <c r="IOL180" s="477"/>
      <c r="IOM180" s="477"/>
      <c r="ION180" s="477"/>
      <c r="IOO180" s="477"/>
      <c r="IOP180" s="477"/>
      <c r="IOQ180" s="477"/>
      <c r="IOR180" s="477"/>
      <c r="IOS180" s="477"/>
      <c r="IOT180" s="477"/>
      <c r="IOU180" s="477"/>
      <c r="IOV180" s="477"/>
      <c r="IOW180" s="477"/>
      <c r="IOX180" s="477"/>
      <c r="IOY180" s="477"/>
      <c r="IOZ180" s="477"/>
      <c r="IPA180" s="477"/>
      <c r="IPB180" s="477"/>
      <c r="IPC180" s="477"/>
      <c r="IPD180" s="477"/>
      <c r="IPE180" s="477"/>
      <c r="IPF180" s="477"/>
      <c r="IPG180" s="477"/>
      <c r="IPH180" s="477"/>
      <c r="IPI180" s="477"/>
      <c r="IPJ180" s="477"/>
      <c r="IPK180" s="477"/>
      <c r="IPL180" s="477"/>
      <c r="IPM180" s="477"/>
      <c r="IPN180" s="477"/>
      <c r="IPO180" s="477"/>
      <c r="IPP180" s="477"/>
      <c r="IPQ180" s="477"/>
      <c r="IPR180" s="477"/>
      <c r="IPS180" s="477"/>
      <c r="IPT180" s="477"/>
      <c r="IPU180" s="477"/>
      <c r="IPV180" s="477"/>
      <c r="IPW180" s="477"/>
      <c r="IPX180" s="477"/>
      <c r="IPY180" s="477"/>
      <c r="IPZ180" s="477"/>
      <c r="IQA180" s="477"/>
      <c r="IQB180" s="477"/>
      <c r="IQC180" s="477"/>
      <c r="IQD180" s="477"/>
      <c r="IQE180" s="477"/>
      <c r="IQF180" s="477"/>
      <c r="IQG180" s="477"/>
      <c r="IQH180" s="477"/>
      <c r="IQI180" s="477"/>
      <c r="IQJ180" s="477"/>
      <c r="IQK180" s="477"/>
      <c r="IQL180" s="477"/>
      <c r="IQM180" s="477"/>
      <c r="IQN180" s="477"/>
      <c r="IQO180" s="477"/>
      <c r="IQP180" s="477"/>
      <c r="IQQ180" s="477"/>
      <c r="IQR180" s="477"/>
      <c r="IQS180" s="477"/>
      <c r="IQT180" s="477"/>
      <c r="IQU180" s="477"/>
      <c r="IQV180" s="477"/>
      <c r="IQW180" s="477"/>
      <c r="IQX180" s="477"/>
      <c r="IQY180" s="477"/>
      <c r="IQZ180" s="477"/>
      <c r="IRA180" s="477"/>
      <c r="IRB180" s="477"/>
      <c r="IRC180" s="477"/>
      <c r="IRD180" s="477"/>
      <c r="IRE180" s="477"/>
      <c r="IRF180" s="477"/>
      <c r="IRG180" s="477"/>
      <c r="IRH180" s="477"/>
      <c r="IRI180" s="477"/>
      <c r="IRJ180" s="477"/>
      <c r="IRK180" s="477"/>
      <c r="IRL180" s="477"/>
      <c r="IRM180" s="477"/>
      <c r="IRN180" s="477"/>
      <c r="IRO180" s="477"/>
      <c r="IRP180" s="477"/>
      <c r="IRQ180" s="477"/>
      <c r="IRR180" s="477"/>
      <c r="IRS180" s="477"/>
      <c r="IRT180" s="477"/>
      <c r="IRU180" s="477"/>
      <c r="IRV180" s="477"/>
      <c r="IRW180" s="477"/>
      <c r="IRX180" s="477"/>
      <c r="IRY180" s="477"/>
      <c r="IRZ180" s="477"/>
      <c r="ISA180" s="477"/>
      <c r="ISB180" s="477"/>
      <c r="ISC180" s="477"/>
      <c r="ISD180" s="477"/>
      <c r="ISE180" s="477"/>
      <c r="ISF180" s="477"/>
      <c r="ISG180" s="477"/>
      <c r="ISH180" s="477"/>
      <c r="ISI180" s="477"/>
      <c r="ISJ180" s="477"/>
      <c r="ISK180" s="477"/>
      <c r="ISL180" s="477"/>
      <c r="ISM180" s="477"/>
      <c r="ISN180" s="477"/>
      <c r="ISO180" s="477"/>
      <c r="ISP180" s="477"/>
      <c r="ISQ180" s="477"/>
      <c r="ISR180" s="477"/>
      <c r="ISS180" s="477"/>
      <c r="IST180" s="477"/>
      <c r="ISU180" s="477"/>
      <c r="ISV180" s="477"/>
      <c r="ISW180" s="477"/>
      <c r="ISX180" s="477"/>
      <c r="ISY180" s="477"/>
      <c r="ISZ180" s="477"/>
      <c r="ITA180" s="477"/>
      <c r="ITB180" s="477"/>
      <c r="ITC180" s="477"/>
      <c r="ITD180" s="477"/>
      <c r="ITE180" s="477"/>
      <c r="ITF180" s="477"/>
      <c r="ITG180" s="477"/>
      <c r="ITH180" s="477"/>
      <c r="ITI180" s="477"/>
      <c r="ITJ180" s="477"/>
      <c r="ITK180" s="477"/>
      <c r="ITL180" s="477"/>
      <c r="ITM180" s="477"/>
      <c r="ITN180" s="477"/>
      <c r="ITO180" s="477"/>
      <c r="ITP180" s="477"/>
      <c r="ITQ180" s="477"/>
      <c r="ITR180" s="477"/>
      <c r="ITS180" s="477"/>
      <c r="ITT180" s="477"/>
      <c r="ITU180" s="477"/>
      <c r="ITV180" s="477"/>
      <c r="ITW180" s="477"/>
      <c r="ITX180" s="477"/>
      <c r="ITY180" s="477"/>
      <c r="ITZ180" s="477"/>
      <c r="IUA180" s="477"/>
      <c r="IUB180" s="477"/>
      <c r="IUC180" s="477"/>
      <c r="IUD180" s="477"/>
      <c r="IUE180" s="477"/>
      <c r="IUF180" s="477"/>
      <c r="IUG180" s="477"/>
      <c r="IUH180" s="477"/>
      <c r="IUI180" s="477"/>
      <c r="IUJ180" s="477"/>
      <c r="IUK180" s="477"/>
      <c r="IUL180" s="477"/>
      <c r="IUM180" s="477"/>
      <c r="IUN180" s="477"/>
      <c r="IUO180" s="477"/>
      <c r="IUP180" s="477"/>
      <c r="IUQ180" s="477"/>
      <c r="IUR180" s="477"/>
      <c r="IUS180" s="477"/>
      <c r="IUT180" s="477"/>
      <c r="IUU180" s="477"/>
      <c r="IUV180" s="477"/>
      <c r="IUW180" s="477"/>
      <c r="IUX180" s="477"/>
      <c r="IUY180" s="477"/>
      <c r="IUZ180" s="477"/>
      <c r="IVA180" s="477"/>
      <c r="IVB180" s="477"/>
      <c r="IVC180" s="477"/>
      <c r="IVD180" s="477"/>
      <c r="IVE180" s="477"/>
      <c r="IVF180" s="477"/>
      <c r="IVG180" s="477"/>
      <c r="IVH180" s="477"/>
      <c r="IVI180" s="477"/>
      <c r="IVJ180" s="477"/>
      <c r="IVK180" s="477"/>
      <c r="IVL180" s="477"/>
      <c r="IVM180" s="477"/>
      <c r="IVN180" s="477"/>
      <c r="IVO180" s="477"/>
      <c r="IVP180" s="477"/>
      <c r="IVQ180" s="477"/>
      <c r="IVR180" s="477"/>
      <c r="IVS180" s="477"/>
      <c r="IVT180" s="477"/>
      <c r="IVU180" s="477"/>
      <c r="IVV180" s="477"/>
      <c r="IVW180" s="477"/>
      <c r="IVX180" s="477"/>
      <c r="IVY180" s="477"/>
      <c r="IVZ180" s="477"/>
      <c r="IWA180" s="477"/>
      <c r="IWB180" s="477"/>
      <c r="IWC180" s="477"/>
      <c r="IWD180" s="477"/>
      <c r="IWE180" s="477"/>
      <c r="IWF180" s="477"/>
      <c r="IWG180" s="477"/>
      <c r="IWH180" s="477"/>
      <c r="IWI180" s="477"/>
      <c r="IWJ180" s="477"/>
      <c r="IWK180" s="477"/>
      <c r="IWL180" s="477"/>
      <c r="IWM180" s="477"/>
      <c r="IWN180" s="477"/>
      <c r="IWO180" s="477"/>
      <c r="IWP180" s="477"/>
      <c r="IWQ180" s="477"/>
      <c r="IWR180" s="477"/>
      <c r="IWS180" s="477"/>
      <c r="IWT180" s="477"/>
      <c r="IWU180" s="477"/>
      <c r="IWV180" s="477"/>
      <c r="IWW180" s="477"/>
      <c r="IWX180" s="477"/>
      <c r="IWY180" s="477"/>
      <c r="IWZ180" s="477"/>
      <c r="IXA180" s="477"/>
      <c r="IXB180" s="477"/>
      <c r="IXC180" s="477"/>
      <c r="IXD180" s="477"/>
      <c r="IXE180" s="477"/>
      <c r="IXF180" s="477"/>
      <c r="IXG180" s="477"/>
      <c r="IXH180" s="477"/>
      <c r="IXI180" s="477"/>
      <c r="IXJ180" s="477"/>
      <c r="IXK180" s="477"/>
      <c r="IXL180" s="477"/>
      <c r="IXM180" s="477"/>
      <c r="IXN180" s="477"/>
      <c r="IXO180" s="477"/>
      <c r="IXP180" s="477"/>
      <c r="IXQ180" s="477"/>
      <c r="IXR180" s="477"/>
      <c r="IXS180" s="477"/>
      <c r="IXT180" s="477"/>
      <c r="IXU180" s="477"/>
      <c r="IXV180" s="477"/>
      <c r="IXW180" s="477"/>
      <c r="IXX180" s="477"/>
      <c r="IXY180" s="477"/>
      <c r="IXZ180" s="477"/>
      <c r="IYA180" s="477"/>
      <c r="IYB180" s="477"/>
      <c r="IYC180" s="477"/>
      <c r="IYD180" s="477"/>
      <c r="IYE180" s="477"/>
      <c r="IYF180" s="477"/>
      <c r="IYG180" s="477"/>
      <c r="IYH180" s="477"/>
      <c r="IYI180" s="477"/>
      <c r="IYJ180" s="477"/>
      <c r="IYK180" s="477"/>
      <c r="IYL180" s="477"/>
      <c r="IYM180" s="477"/>
      <c r="IYN180" s="477"/>
      <c r="IYO180" s="477"/>
      <c r="IYP180" s="477"/>
      <c r="IYQ180" s="477"/>
      <c r="IYR180" s="477"/>
      <c r="IYS180" s="477"/>
      <c r="IYT180" s="477"/>
      <c r="IYU180" s="477"/>
      <c r="IYV180" s="477"/>
      <c r="IYW180" s="477"/>
      <c r="IYX180" s="477"/>
      <c r="IYY180" s="477"/>
      <c r="IYZ180" s="477"/>
      <c r="IZA180" s="477"/>
      <c r="IZB180" s="477"/>
      <c r="IZC180" s="477"/>
      <c r="IZD180" s="477"/>
      <c r="IZE180" s="477"/>
      <c r="IZF180" s="477"/>
      <c r="IZG180" s="477"/>
      <c r="IZH180" s="477"/>
      <c r="IZI180" s="477"/>
      <c r="IZJ180" s="477"/>
      <c r="IZK180" s="477"/>
      <c r="IZL180" s="477"/>
      <c r="IZM180" s="477"/>
      <c r="IZN180" s="477"/>
      <c r="IZO180" s="477"/>
      <c r="IZP180" s="477"/>
      <c r="IZQ180" s="477"/>
      <c r="IZR180" s="477"/>
      <c r="IZS180" s="477"/>
      <c r="IZT180" s="477"/>
      <c r="IZU180" s="477"/>
      <c r="IZV180" s="477"/>
      <c r="IZW180" s="477"/>
      <c r="IZX180" s="477"/>
      <c r="IZY180" s="477"/>
      <c r="IZZ180" s="477"/>
      <c r="JAA180" s="477"/>
      <c r="JAB180" s="477"/>
      <c r="JAC180" s="477"/>
      <c r="JAD180" s="477"/>
      <c r="JAE180" s="477"/>
      <c r="JAF180" s="477"/>
      <c r="JAG180" s="477"/>
      <c r="JAH180" s="477"/>
      <c r="JAI180" s="477"/>
      <c r="JAJ180" s="477"/>
      <c r="JAK180" s="477"/>
      <c r="JAL180" s="477"/>
      <c r="JAM180" s="477"/>
      <c r="JAN180" s="477"/>
      <c r="JAO180" s="477"/>
      <c r="JAP180" s="477"/>
      <c r="JAQ180" s="477"/>
      <c r="JAR180" s="477"/>
      <c r="JAS180" s="477"/>
      <c r="JAT180" s="477"/>
      <c r="JAU180" s="477"/>
      <c r="JAV180" s="477"/>
      <c r="JAW180" s="477"/>
      <c r="JAX180" s="477"/>
      <c r="JAY180" s="477"/>
      <c r="JAZ180" s="477"/>
      <c r="JBA180" s="477"/>
      <c r="JBB180" s="477"/>
      <c r="JBC180" s="477"/>
      <c r="JBD180" s="477"/>
      <c r="JBE180" s="477"/>
      <c r="JBF180" s="477"/>
      <c r="JBG180" s="477"/>
      <c r="JBH180" s="477"/>
      <c r="JBI180" s="477"/>
      <c r="JBJ180" s="477"/>
      <c r="JBK180" s="477"/>
      <c r="JBL180" s="477"/>
      <c r="JBM180" s="477"/>
      <c r="JBN180" s="477"/>
      <c r="JBO180" s="477"/>
      <c r="JBP180" s="477"/>
      <c r="JBQ180" s="477"/>
      <c r="JBR180" s="477"/>
      <c r="JBS180" s="477"/>
      <c r="JBT180" s="477"/>
      <c r="JBU180" s="477"/>
      <c r="JBV180" s="477"/>
      <c r="JBW180" s="477"/>
      <c r="JBX180" s="477"/>
      <c r="JBY180" s="477"/>
      <c r="JBZ180" s="477"/>
      <c r="JCA180" s="477"/>
      <c r="JCB180" s="477"/>
      <c r="JCC180" s="477"/>
      <c r="JCD180" s="477"/>
      <c r="JCE180" s="477"/>
      <c r="JCF180" s="477"/>
      <c r="JCG180" s="477"/>
      <c r="JCH180" s="477"/>
      <c r="JCI180" s="477"/>
      <c r="JCJ180" s="477"/>
      <c r="JCK180" s="477"/>
      <c r="JCL180" s="477"/>
      <c r="JCM180" s="477"/>
      <c r="JCN180" s="477"/>
      <c r="JCO180" s="477"/>
      <c r="JCP180" s="477"/>
      <c r="JCQ180" s="477"/>
      <c r="JCR180" s="477"/>
      <c r="JCS180" s="477"/>
      <c r="JCT180" s="477"/>
      <c r="JCU180" s="477"/>
      <c r="JCV180" s="477"/>
      <c r="JCW180" s="477"/>
      <c r="JCX180" s="477"/>
      <c r="JCY180" s="477"/>
      <c r="JCZ180" s="477"/>
      <c r="JDA180" s="477"/>
      <c r="JDB180" s="477"/>
      <c r="JDC180" s="477"/>
      <c r="JDD180" s="477"/>
      <c r="JDE180" s="477"/>
      <c r="JDF180" s="477"/>
      <c r="JDG180" s="477"/>
      <c r="JDH180" s="477"/>
      <c r="JDI180" s="477"/>
      <c r="JDJ180" s="477"/>
      <c r="JDK180" s="477"/>
      <c r="JDL180" s="477"/>
      <c r="JDM180" s="477"/>
      <c r="JDN180" s="477"/>
      <c r="JDO180" s="477"/>
      <c r="JDP180" s="477"/>
      <c r="JDQ180" s="477"/>
      <c r="JDR180" s="477"/>
      <c r="JDS180" s="477"/>
      <c r="JDT180" s="477"/>
      <c r="JDU180" s="477"/>
      <c r="JDV180" s="477"/>
      <c r="JDW180" s="477"/>
      <c r="JDX180" s="477"/>
      <c r="JDY180" s="477"/>
      <c r="JDZ180" s="477"/>
      <c r="JEA180" s="477"/>
      <c r="JEB180" s="477"/>
      <c r="JEC180" s="477"/>
      <c r="JED180" s="477"/>
      <c r="JEE180" s="477"/>
      <c r="JEF180" s="477"/>
      <c r="JEG180" s="477"/>
      <c r="JEH180" s="477"/>
      <c r="JEI180" s="477"/>
      <c r="JEJ180" s="477"/>
      <c r="JEK180" s="477"/>
      <c r="JEL180" s="477"/>
      <c r="JEM180" s="477"/>
      <c r="JEN180" s="477"/>
      <c r="JEO180" s="477"/>
      <c r="JEP180" s="477"/>
      <c r="JEQ180" s="477"/>
      <c r="JER180" s="477"/>
      <c r="JES180" s="477"/>
      <c r="JET180" s="477"/>
      <c r="JEU180" s="477"/>
      <c r="JEV180" s="477"/>
      <c r="JEW180" s="477"/>
      <c r="JEX180" s="477"/>
      <c r="JEY180" s="477"/>
      <c r="JEZ180" s="477"/>
      <c r="JFA180" s="477"/>
      <c r="JFB180" s="477"/>
      <c r="JFC180" s="477"/>
      <c r="JFD180" s="477"/>
      <c r="JFE180" s="477"/>
      <c r="JFF180" s="477"/>
      <c r="JFG180" s="477"/>
      <c r="JFH180" s="477"/>
      <c r="JFI180" s="477"/>
      <c r="JFJ180" s="477"/>
      <c r="JFK180" s="477"/>
      <c r="JFL180" s="477"/>
      <c r="JFM180" s="477"/>
      <c r="JFN180" s="477"/>
      <c r="JFO180" s="477"/>
      <c r="JFP180" s="477"/>
      <c r="JFQ180" s="477"/>
      <c r="JFR180" s="477"/>
      <c r="JFS180" s="477"/>
      <c r="JFT180" s="477"/>
      <c r="JFU180" s="477"/>
      <c r="JFV180" s="477"/>
      <c r="JFW180" s="477"/>
      <c r="JFX180" s="477"/>
      <c r="JFY180" s="477"/>
      <c r="JFZ180" s="477"/>
      <c r="JGA180" s="477"/>
      <c r="JGB180" s="477"/>
      <c r="JGC180" s="477"/>
      <c r="JGD180" s="477"/>
      <c r="JGE180" s="477"/>
      <c r="JGF180" s="477"/>
      <c r="JGG180" s="477"/>
      <c r="JGH180" s="477"/>
      <c r="JGI180" s="477"/>
      <c r="JGJ180" s="477"/>
      <c r="JGK180" s="477"/>
      <c r="JGL180" s="477"/>
      <c r="JGM180" s="477"/>
      <c r="JGN180" s="477"/>
      <c r="JGO180" s="477"/>
      <c r="JGP180" s="477"/>
      <c r="JGQ180" s="477"/>
      <c r="JGR180" s="477"/>
      <c r="JGS180" s="477"/>
      <c r="JGT180" s="477"/>
      <c r="JGU180" s="477"/>
      <c r="JGV180" s="477"/>
      <c r="JGW180" s="477"/>
      <c r="JGX180" s="477"/>
      <c r="JGY180" s="477"/>
      <c r="JGZ180" s="477"/>
      <c r="JHA180" s="477"/>
      <c r="JHB180" s="477"/>
      <c r="JHC180" s="477"/>
      <c r="JHD180" s="477"/>
      <c r="JHE180" s="477"/>
      <c r="JHF180" s="477"/>
      <c r="JHG180" s="477"/>
      <c r="JHH180" s="477"/>
      <c r="JHI180" s="477"/>
      <c r="JHJ180" s="477"/>
      <c r="JHK180" s="477"/>
      <c r="JHL180" s="477"/>
      <c r="JHM180" s="477"/>
      <c r="JHN180" s="477"/>
      <c r="JHO180" s="477"/>
      <c r="JHP180" s="477"/>
      <c r="JHQ180" s="477"/>
      <c r="JHR180" s="477"/>
      <c r="JHS180" s="477"/>
      <c r="JHT180" s="477"/>
      <c r="JHU180" s="477"/>
      <c r="JHV180" s="477"/>
      <c r="JHW180" s="477"/>
      <c r="JHX180" s="477"/>
      <c r="JHY180" s="477"/>
      <c r="JHZ180" s="477"/>
      <c r="JIA180" s="477"/>
      <c r="JIB180" s="477"/>
      <c r="JIC180" s="477"/>
      <c r="JID180" s="477"/>
      <c r="JIE180" s="477"/>
      <c r="JIF180" s="477"/>
      <c r="JIG180" s="477"/>
      <c r="JIH180" s="477"/>
      <c r="JII180" s="477"/>
      <c r="JIJ180" s="477"/>
      <c r="JIK180" s="477"/>
      <c r="JIL180" s="477"/>
      <c r="JIM180" s="477"/>
      <c r="JIN180" s="477"/>
      <c r="JIO180" s="477"/>
      <c r="JIP180" s="477"/>
      <c r="JIQ180" s="477"/>
      <c r="JIR180" s="477"/>
      <c r="JIS180" s="477"/>
      <c r="JIT180" s="477"/>
      <c r="JIU180" s="477"/>
      <c r="JIV180" s="477"/>
      <c r="JIW180" s="477"/>
      <c r="JIX180" s="477"/>
      <c r="JIY180" s="477"/>
      <c r="JIZ180" s="477"/>
      <c r="JJA180" s="477"/>
      <c r="JJB180" s="477"/>
      <c r="JJC180" s="477"/>
      <c r="JJD180" s="477"/>
      <c r="JJE180" s="477"/>
      <c r="JJF180" s="477"/>
      <c r="JJG180" s="477"/>
      <c r="JJH180" s="477"/>
      <c r="JJI180" s="477"/>
      <c r="JJJ180" s="477"/>
      <c r="JJK180" s="477"/>
      <c r="JJL180" s="477"/>
      <c r="JJM180" s="477"/>
      <c r="JJN180" s="477"/>
      <c r="JJO180" s="477"/>
      <c r="JJP180" s="477"/>
      <c r="JJQ180" s="477"/>
      <c r="JJR180" s="477"/>
      <c r="JJS180" s="477"/>
      <c r="JJT180" s="477"/>
      <c r="JJU180" s="477"/>
      <c r="JJV180" s="477"/>
      <c r="JJW180" s="477"/>
      <c r="JJX180" s="477"/>
      <c r="JJY180" s="477"/>
      <c r="JJZ180" s="477"/>
      <c r="JKA180" s="477"/>
      <c r="JKB180" s="477"/>
      <c r="JKC180" s="477"/>
      <c r="JKD180" s="477"/>
      <c r="JKE180" s="477"/>
      <c r="JKF180" s="477"/>
      <c r="JKG180" s="477"/>
      <c r="JKH180" s="477"/>
      <c r="JKI180" s="477"/>
      <c r="JKJ180" s="477"/>
      <c r="JKK180" s="477"/>
      <c r="JKL180" s="477"/>
      <c r="JKM180" s="477"/>
      <c r="JKN180" s="477"/>
      <c r="JKO180" s="477"/>
      <c r="JKP180" s="477"/>
      <c r="JKQ180" s="477"/>
      <c r="JKR180" s="477"/>
      <c r="JKS180" s="477"/>
      <c r="JKT180" s="477"/>
      <c r="JKU180" s="477"/>
      <c r="JKV180" s="477"/>
      <c r="JKW180" s="477"/>
      <c r="JKX180" s="477"/>
      <c r="JKY180" s="477"/>
      <c r="JKZ180" s="477"/>
      <c r="JLA180" s="477"/>
      <c r="JLB180" s="477"/>
      <c r="JLC180" s="477"/>
      <c r="JLD180" s="477"/>
      <c r="JLE180" s="477"/>
      <c r="JLF180" s="477"/>
      <c r="JLG180" s="477"/>
      <c r="JLH180" s="477"/>
      <c r="JLI180" s="477"/>
      <c r="JLJ180" s="477"/>
      <c r="JLK180" s="477"/>
      <c r="JLL180" s="477"/>
      <c r="JLM180" s="477"/>
      <c r="JLN180" s="477"/>
      <c r="JLO180" s="477"/>
      <c r="JLP180" s="477"/>
      <c r="JLQ180" s="477"/>
      <c r="JLR180" s="477"/>
      <c r="JLS180" s="477"/>
      <c r="JLT180" s="477"/>
      <c r="JLU180" s="477"/>
      <c r="JLV180" s="477"/>
      <c r="JLW180" s="477"/>
      <c r="JLX180" s="477"/>
      <c r="JLY180" s="477"/>
      <c r="JLZ180" s="477"/>
      <c r="JMA180" s="477"/>
      <c r="JMB180" s="477"/>
      <c r="JMC180" s="477"/>
      <c r="JMD180" s="477"/>
      <c r="JME180" s="477"/>
      <c r="JMF180" s="477"/>
      <c r="JMG180" s="477"/>
      <c r="JMH180" s="477"/>
      <c r="JMI180" s="477"/>
      <c r="JMJ180" s="477"/>
      <c r="JMK180" s="477"/>
      <c r="JML180" s="477"/>
      <c r="JMM180" s="477"/>
      <c r="JMN180" s="477"/>
      <c r="JMO180" s="477"/>
      <c r="JMP180" s="477"/>
      <c r="JMQ180" s="477"/>
      <c r="JMR180" s="477"/>
      <c r="JMS180" s="477"/>
      <c r="JMT180" s="477"/>
      <c r="JMU180" s="477"/>
      <c r="JMV180" s="477"/>
      <c r="JMW180" s="477"/>
      <c r="JMX180" s="477"/>
      <c r="JMY180" s="477"/>
      <c r="JMZ180" s="477"/>
      <c r="JNA180" s="477"/>
      <c r="JNB180" s="477"/>
      <c r="JNC180" s="477"/>
      <c r="JND180" s="477"/>
      <c r="JNE180" s="477"/>
      <c r="JNF180" s="477"/>
      <c r="JNG180" s="477"/>
      <c r="JNH180" s="477"/>
      <c r="JNI180" s="477"/>
      <c r="JNJ180" s="477"/>
      <c r="JNK180" s="477"/>
      <c r="JNL180" s="477"/>
      <c r="JNM180" s="477"/>
      <c r="JNN180" s="477"/>
      <c r="JNO180" s="477"/>
      <c r="JNP180" s="477"/>
      <c r="JNQ180" s="477"/>
      <c r="JNR180" s="477"/>
      <c r="JNS180" s="477"/>
      <c r="JNT180" s="477"/>
      <c r="JNU180" s="477"/>
      <c r="JNV180" s="477"/>
      <c r="JNW180" s="477"/>
      <c r="JNX180" s="477"/>
      <c r="JNY180" s="477"/>
      <c r="JNZ180" s="477"/>
      <c r="JOA180" s="477"/>
      <c r="JOB180" s="477"/>
      <c r="JOC180" s="477"/>
      <c r="JOD180" s="477"/>
      <c r="JOE180" s="477"/>
      <c r="JOF180" s="477"/>
      <c r="JOG180" s="477"/>
      <c r="JOH180" s="477"/>
      <c r="JOI180" s="477"/>
      <c r="JOJ180" s="477"/>
      <c r="JOK180" s="477"/>
      <c r="JOL180" s="477"/>
      <c r="JOM180" s="477"/>
      <c r="JON180" s="477"/>
      <c r="JOO180" s="477"/>
      <c r="JOP180" s="477"/>
      <c r="JOQ180" s="477"/>
      <c r="JOR180" s="477"/>
      <c r="JOS180" s="477"/>
      <c r="JOT180" s="477"/>
      <c r="JOU180" s="477"/>
      <c r="JOV180" s="477"/>
      <c r="JOW180" s="477"/>
      <c r="JOX180" s="477"/>
      <c r="JOY180" s="477"/>
      <c r="JOZ180" s="477"/>
      <c r="JPA180" s="477"/>
      <c r="JPB180" s="477"/>
      <c r="JPC180" s="477"/>
      <c r="JPD180" s="477"/>
      <c r="JPE180" s="477"/>
      <c r="JPF180" s="477"/>
      <c r="JPG180" s="477"/>
      <c r="JPH180" s="477"/>
      <c r="JPI180" s="477"/>
      <c r="JPJ180" s="477"/>
      <c r="JPK180" s="477"/>
      <c r="JPL180" s="477"/>
      <c r="JPM180" s="477"/>
      <c r="JPN180" s="477"/>
      <c r="JPO180" s="477"/>
      <c r="JPP180" s="477"/>
      <c r="JPQ180" s="477"/>
      <c r="JPR180" s="477"/>
      <c r="JPS180" s="477"/>
      <c r="JPT180" s="477"/>
      <c r="JPU180" s="477"/>
      <c r="JPV180" s="477"/>
      <c r="JPW180" s="477"/>
      <c r="JPX180" s="477"/>
      <c r="JPY180" s="477"/>
      <c r="JPZ180" s="477"/>
      <c r="JQA180" s="477"/>
      <c r="JQB180" s="477"/>
      <c r="JQC180" s="477"/>
      <c r="JQD180" s="477"/>
      <c r="JQE180" s="477"/>
      <c r="JQF180" s="477"/>
      <c r="JQG180" s="477"/>
      <c r="JQH180" s="477"/>
      <c r="JQI180" s="477"/>
      <c r="JQJ180" s="477"/>
      <c r="JQK180" s="477"/>
      <c r="JQL180" s="477"/>
      <c r="JQM180" s="477"/>
      <c r="JQN180" s="477"/>
      <c r="JQO180" s="477"/>
      <c r="JQP180" s="477"/>
      <c r="JQQ180" s="477"/>
      <c r="JQR180" s="477"/>
      <c r="JQS180" s="477"/>
      <c r="JQT180" s="477"/>
      <c r="JQU180" s="477"/>
      <c r="JQV180" s="477"/>
      <c r="JQW180" s="477"/>
      <c r="JQX180" s="477"/>
      <c r="JQY180" s="477"/>
      <c r="JQZ180" s="477"/>
      <c r="JRA180" s="477"/>
      <c r="JRB180" s="477"/>
      <c r="JRC180" s="477"/>
      <c r="JRD180" s="477"/>
      <c r="JRE180" s="477"/>
      <c r="JRF180" s="477"/>
      <c r="JRG180" s="477"/>
      <c r="JRH180" s="477"/>
      <c r="JRI180" s="477"/>
      <c r="JRJ180" s="477"/>
      <c r="JRK180" s="477"/>
      <c r="JRL180" s="477"/>
      <c r="JRM180" s="477"/>
      <c r="JRN180" s="477"/>
      <c r="JRO180" s="477"/>
      <c r="JRP180" s="477"/>
      <c r="JRQ180" s="477"/>
      <c r="JRR180" s="477"/>
      <c r="JRS180" s="477"/>
      <c r="JRT180" s="477"/>
      <c r="JRU180" s="477"/>
      <c r="JRV180" s="477"/>
      <c r="JRW180" s="477"/>
      <c r="JRX180" s="477"/>
      <c r="JRY180" s="477"/>
      <c r="JRZ180" s="477"/>
      <c r="JSA180" s="477"/>
      <c r="JSB180" s="477"/>
      <c r="JSC180" s="477"/>
      <c r="JSD180" s="477"/>
      <c r="JSE180" s="477"/>
      <c r="JSF180" s="477"/>
      <c r="JSG180" s="477"/>
      <c r="JSH180" s="477"/>
      <c r="JSI180" s="477"/>
      <c r="JSJ180" s="477"/>
      <c r="JSK180" s="477"/>
      <c r="JSL180" s="477"/>
      <c r="JSM180" s="477"/>
      <c r="JSN180" s="477"/>
      <c r="JSO180" s="477"/>
      <c r="JSP180" s="477"/>
      <c r="JSQ180" s="477"/>
      <c r="JSR180" s="477"/>
      <c r="JSS180" s="477"/>
      <c r="JST180" s="477"/>
      <c r="JSU180" s="477"/>
      <c r="JSV180" s="477"/>
      <c r="JSW180" s="477"/>
      <c r="JSX180" s="477"/>
      <c r="JSY180" s="477"/>
      <c r="JSZ180" s="477"/>
      <c r="JTA180" s="477"/>
      <c r="JTB180" s="477"/>
      <c r="JTC180" s="477"/>
      <c r="JTD180" s="477"/>
      <c r="JTE180" s="477"/>
      <c r="JTF180" s="477"/>
      <c r="JTG180" s="477"/>
      <c r="JTH180" s="477"/>
      <c r="JTI180" s="477"/>
      <c r="JTJ180" s="477"/>
      <c r="JTK180" s="477"/>
      <c r="JTL180" s="477"/>
      <c r="JTM180" s="477"/>
      <c r="JTN180" s="477"/>
      <c r="JTO180" s="477"/>
      <c r="JTP180" s="477"/>
      <c r="JTQ180" s="477"/>
      <c r="JTR180" s="477"/>
      <c r="JTS180" s="477"/>
      <c r="JTT180" s="477"/>
      <c r="JTU180" s="477"/>
      <c r="JTV180" s="477"/>
      <c r="JTW180" s="477"/>
      <c r="JTX180" s="477"/>
      <c r="JTY180" s="477"/>
      <c r="JTZ180" s="477"/>
      <c r="JUA180" s="477"/>
      <c r="JUB180" s="477"/>
      <c r="JUC180" s="477"/>
      <c r="JUD180" s="477"/>
      <c r="JUE180" s="477"/>
      <c r="JUF180" s="477"/>
      <c r="JUG180" s="477"/>
      <c r="JUH180" s="477"/>
      <c r="JUI180" s="477"/>
      <c r="JUJ180" s="477"/>
      <c r="JUK180" s="477"/>
      <c r="JUL180" s="477"/>
      <c r="JUM180" s="477"/>
      <c r="JUN180" s="477"/>
      <c r="JUO180" s="477"/>
      <c r="JUP180" s="477"/>
      <c r="JUQ180" s="477"/>
      <c r="JUR180" s="477"/>
      <c r="JUS180" s="477"/>
      <c r="JUT180" s="477"/>
      <c r="JUU180" s="477"/>
      <c r="JUV180" s="477"/>
      <c r="JUW180" s="477"/>
      <c r="JUX180" s="477"/>
      <c r="JUY180" s="477"/>
      <c r="JUZ180" s="477"/>
      <c r="JVA180" s="477"/>
      <c r="JVB180" s="477"/>
      <c r="JVC180" s="477"/>
      <c r="JVD180" s="477"/>
      <c r="JVE180" s="477"/>
      <c r="JVF180" s="477"/>
      <c r="JVG180" s="477"/>
      <c r="JVH180" s="477"/>
      <c r="JVI180" s="477"/>
      <c r="JVJ180" s="477"/>
      <c r="JVK180" s="477"/>
      <c r="JVL180" s="477"/>
      <c r="JVM180" s="477"/>
      <c r="JVN180" s="477"/>
      <c r="JVO180" s="477"/>
      <c r="JVP180" s="477"/>
      <c r="JVQ180" s="477"/>
      <c r="JVR180" s="477"/>
      <c r="JVS180" s="477"/>
      <c r="JVT180" s="477"/>
      <c r="JVU180" s="477"/>
      <c r="JVV180" s="477"/>
      <c r="JVW180" s="477"/>
      <c r="JVX180" s="477"/>
      <c r="JVY180" s="477"/>
      <c r="JVZ180" s="477"/>
      <c r="JWA180" s="477"/>
      <c r="JWB180" s="477"/>
      <c r="JWC180" s="477"/>
      <c r="JWD180" s="477"/>
      <c r="JWE180" s="477"/>
      <c r="JWF180" s="477"/>
      <c r="JWG180" s="477"/>
      <c r="JWH180" s="477"/>
      <c r="JWI180" s="477"/>
      <c r="JWJ180" s="477"/>
      <c r="JWK180" s="477"/>
      <c r="JWL180" s="477"/>
      <c r="JWM180" s="477"/>
      <c r="JWN180" s="477"/>
      <c r="JWO180" s="477"/>
      <c r="JWP180" s="477"/>
      <c r="JWQ180" s="477"/>
      <c r="JWR180" s="477"/>
      <c r="JWS180" s="477"/>
      <c r="JWT180" s="477"/>
      <c r="JWU180" s="477"/>
      <c r="JWV180" s="477"/>
      <c r="JWW180" s="477"/>
      <c r="JWX180" s="477"/>
      <c r="JWY180" s="477"/>
      <c r="JWZ180" s="477"/>
      <c r="JXA180" s="477"/>
      <c r="JXB180" s="477"/>
      <c r="JXC180" s="477"/>
      <c r="JXD180" s="477"/>
      <c r="JXE180" s="477"/>
      <c r="JXF180" s="477"/>
      <c r="JXG180" s="477"/>
      <c r="JXH180" s="477"/>
      <c r="JXI180" s="477"/>
      <c r="JXJ180" s="477"/>
      <c r="JXK180" s="477"/>
      <c r="JXL180" s="477"/>
      <c r="JXM180" s="477"/>
      <c r="JXN180" s="477"/>
      <c r="JXO180" s="477"/>
      <c r="JXP180" s="477"/>
      <c r="JXQ180" s="477"/>
      <c r="JXR180" s="477"/>
      <c r="JXS180" s="477"/>
      <c r="JXT180" s="477"/>
      <c r="JXU180" s="477"/>
      <c r="JXV180" s="477"/>
      <c r="JXW180" s="477"/>
      <c r="JXX180" s="477"/>
      <c r="JXY180" s="477"/>
      <c r="JXZ180" s="477"/>
      <c r="JYA180" s="477"/>
      <c r="JYB180" s="477"/>
      <c r="JYC180" s="477"/>
      <c r="JYD180" s="477"/>
      <c r="JYE180" s="477"/>
      <c r="JYF180" s="477"/>
      <c r="JYG180" s="477"/>
      <c r="JYH180" s="477"/>
      <c r="JYI180" s="477"/>
      <c r="JYJ180" s="477"/>
      <c r="JYK180" s="477"/>
      <c r="JYL180" s="477"/>
      <c r="JYM180" s="477"/>
      <c r="JYN180" s="477"/>
      <c r="JYO180" s="477"/>
      <c r="JYP180" s="477"/>
      <c r="JYQ180" s="477"/>
      <c r="JYR180" s="477"/>
      <c r="JYS180" s="477"/>
      <c r="JYT180" s="477"/>
      <c r="JYU180" s="477"/>
      <c r="JYV180" s="477"/>
      <c r="JYW180" s="477"/>
      <c r="JYX180" s="477"/>
      <c r="JYY180" s="477"/>
      <c r="JYZ180" s="477"/>
      <c r="JZA180" s="477"/>
      <c r="JZB180" s="477"/>
      <c r="JZC180" s="477"/>
      <c r="JZD180" s="477"/>
      <c r="JZE180" s="477"/>
      <c r="JZF180" s="477"/>
      <c r="JZG180" s="477"/>
      <c r="JZH180" s="477"/>
      <c r="JZI180" s="477"/>
      <c r="JZJ180" s="477"/>
      <c r="JZK180" s="477"/>
      <c r="JZL180" s="477"/>
      <c r="JZM180" s="477"/>
      <c r="JZN180" s="477"/>
      <c r="JZO180" s="477"/>
      <c r="JZP180" s="477"/>
      <c r="JZQ180" s="477"/>
      <c r="JZR180" s="477"/>
      <c r="JZS180" s="477"/>
      <c r="JZT180" s="477"/>
      <c r="JZU180" s="477"/>
      <c r="JZV180" s="477"/>
      <c r="JZW180" s="477"/>
      <c r="JZX180" s="477"/>
      <c r="JZY180" s="477"/>
      <c r="JZZ180" s="477"/>
      <c r="KAA180" s="477"/>
      <c r="KAB180" s="477"/>
      <c r="KAC180" s="477"/>
      <c r="KAD180" s="477"/>
      <c r="KAE180" s="477"/>
      <c r="KAF180" s="477"/>
      <c r="KAG180" s="477"/>
      <c r="KAH180" s="477"/>
      <c r="KAI180" s="477"/>
      <c r="KAJ180" s="477"/>
      <c r="KAK180" s="477"/>
      <c r="KAL180" s="477"/>
      <c r="KAM180" s="477"/>
      <c r="KAN180" s="477"/>
      <c r="KAO180" s="477"/>
      <c r="KAP180" s="477"/>
      <c r="KAQ180" s="477"/>
      <c r="KAR180" s="477"/>
      <c r="KAS180" s="477"/>
      <c r="KAT180" s="477"/>
      <c r="KAU180" s="477"/>
      <c r="KAV180" s="477"/>
      <c r="KAW180" s="477"/>
      <c r="KAX180" s="477"/>
      <c r="KAY180" s="477"/>
      <c r="KAZ180" s="477"/>
      <c r="KBA180" s="477"/>
      <c r="KBB180" s="477"/>
      <c r="KBC180" s="477"/>
      <c r="KBD180" s="477"/>
      <c r="KBE180" s="477"/>
      <c r="KBF180" s="477"/>
      <c r="KBG180" s="477"/>
      <c r="KBH180" s="477"/>
      <c r="KBI180" s="477"/>
      <c r="KBJ180" s="477"/>
      <c r="KBK180" s="477"/>
      <c r="KBL180" s="477"/>
      <c r="KBM180" s="477"/>
      <c r="KBN180" s="477"/>
      <c r="KBO180" s="477"/>
      <c r="KBP180" s="477"/>
      <c r="KBQ180" s="477"/>
      <c r="KBR180" s="477"/>
      <c r="KBS180" s="477"/>
      <c r="KBT180" s="477"/>
      <c r="KBU180" s="477"/>
      <c r="KBV180" s="477"/>
      <c r="KBW180" s="477"/>
      <c r="KBX180" s="477"/>
      <c r="KBY180" s="477"/>
      <c r="KBZ180" s="477"/>
      <c r="KCA180" s="477"/>
      <c r="KCB180" s="477"/>
      <c r="KCC180" s="477"/>
      <c r="KCD180" s="477"/>
      <c r="KCE180" s="477"/>
      <c r="KCF180" s="477"/>
      <c r="KCG180" s="477"/>
      <c r="KCH180" s="477"/>
      <c r="KCI180" s="477"/>
      <c r="KCJ180" s="477"/>
      <c r="KCK180" s="477"/>
      <c r="KCL180" s="477"/>
      <c r="KCM180" s="477"/>
      <c r="KCN180" s="477"/>
      <c r="KCO180" s="477"/>
      <c r="KCP180" s="477"/>
      <c r="KCQ180" s="477"/>
      <c r="KCR180" s="477"/>
      <c r="KCS180" s="477"/>
      <c r="KCT180" s="477"/>
      <c r="KCU180" s="477"/>
      <c r="KCV180" s="477"/>
      <c r="KCW180" s="477"/>
      <c r="KCX180" s="477"/>
      <c r="KCY180" s="477"/>
      <c r="KCZ180" s="477"/>
      <c r="KDA180" s="477"/>
      <c r="KDB180" s="477"/>
      <c r="KDC180" s="477"/>
      <c r="KDD180" s="477"/>
      <c r="KDE180" s="477"/>
      <c r="KDF180" s="477"/>
      <c r="KDG180" s="477"/>
      <c r="KDH180" s="477"/>
      <c r="KDI180" s="477"/>
      <c r="KDJ180" s="477"/>
      <c r="KDK180" s="477"/>
      <c r="KDL180" s="477"/>
      <c r="KDM180" s="477"/>
      <c r="KDN180" s="477"/>
      <c r="KDO180" s="477"/>
      <c r="KDP180" s="477"/>
      <c r="KDQ180" s="477"/>
      <c r="KDR180" s="477"/>
      <c r="KDS180" s="477"/>
      <c r="KDT180" s="477"/>
      <c r="KDU180" s="477"/>
      <c r="KDV180" s="477"/>
      <c r="KDW180" s="477"/>
      <c r="KDX180" s="477"/>
      <c r="KDY180" s="477"/>
      <c r="KDZ180" s="477"/>
      <c r="KEA180" s="477"/>
      <c r="KEB180" s="477"/>
      <c r="KEC180" s="477"/>
      <c r="KED180" s="477"/>
      <c r="KEE180" s="477"/>
      <c r="KEF180" s="477"/>
      <c r="KEG180" s="477"/>
      <c r="KEH180" s="477"/>
      <c r="KEI180" s="477"/>
      <c r="KEJ180" s="477"/>
      <c r="KEK180" s="477"/>
      <c r="KEL180" s="477"/>
      <c r="KEM180" s="477"/>
      <c r="KEN180" s="477"/>
      <c r="KEO180" s="477"/>
      <c r="KEP180" s="477"/>
      <c r="KEQ180" s="477"/>
      <c r="KER180" s="477"/>
      <c r="KES180" s="477"/>
      <c r="KET180" s="477"/>
      <c r="KEU180" s="477"/>
      <c r="KEV180" s="477"/>
      <c r="KEW180" s="477"/>
      <c r="KEX180" s="477"/>
      <c r="KEY180" s="477"/>
      <c r="KEZ180" s="477"/>
      <c r="KFA180" s="477"/>
      <c r="KFB180" s="477"/>
      <c r="KFC180" s="477"/>
      <c r="KFD180" s="477"/>
      <c r="KFE180" s="477"/>
      <c r="KFF180" s="477"/>
      <c r="KFG180" s="477"/>
      <c r="KFH180" s="477"/>
      <c r="KFI180" s="477"/>
      <c r="KFJ180" s="477"/>
      <c r="KFK180" s="477"/>
      <c r="KFL180" s="477"/>
      <c r="KFM180" s="477"/>
      <c r="KFN180" s="477"/>
      <c r="KFO180" s="477"/>
      <c r="KFP180" s="477"/>
      <c r="KFQ180" s="477"/>
      <c r="KFR180" s="477"/>
      <c r="KFS180" s="477"/>
      <c r="KFT180" s="477"/>
      <c r="KFU180" s="477"/>
      <c r="KFV180" s="477"/>
      <c r="KFW180" s="477"/>
      <c r="KFX180" s="477"/>
      <c r="KFY180" s="477"/>
      <c r="KFZ180" s="477"/>
      <c r="KGA180" s="477"/>
      <c r="KGB180" s="477"/>
      <c r="KGC180" s="477"/>
      <c r="KGD180" s="477"/>
      <c r="KGE180" s="477"/>
      <c r="KGF180" s="477"/>
      <c r="KGG180" s="477"/>
      <c r="KGH180" s="477"/>
      <c r="KGI180" s="477"/>
      <c r="KGJ180" s="477"/>
      <c r="KGK180" s="477"/>
      <c r="KGL180" s="477"/>
      <c r="KGM180" s="477"/>
      <c r="KGN180" s="477"/>
      <c r="KGO180" s="477"/>
      <c r="KGP180" s="477"/>
      <c r="KGQ180" s="477"/>
      <c r="KGR180" s="477"/>
      <c r="KGS180" s="477"/>
      <c r="KGT180" s="477"/>
      <c r="KGU180" s="477"/>
      <c r="KGV180" s="477"/>
      <c r="KGW180" s="477"/>
      <c r="KGX180" s="477"/>
      <c r="KGY180" s="477"/>
      <c r="KGZ180" s="477"/>
      <c r="KHA180" s="477"/>
      <c r="KHB180" s="477"/>
      <c r="KHC180" s="477"/>
      <c r="KHD180" s="477"/>
      <c r="KHE180" s="477"/>
      <c r="KHF180" s="477"/>
      <c r="KHG180" s="477"/>
      <c r="KHH180" s="477"/>
      <c r="KHI180" s="477"/>
      <c r="KHJ180" s="477"/>
      <c r="KHK180" s="477"/>
      <c r="KHL180" s="477"/>
      <c r="KHM180" s="477"/>
      <c r="KHN180" s="477"/>
      <c r="KHO180" s="477"/>
      <c r="KHP180" s="477"/>
      <c r="KHQ180" s="477"/>
      <c r="KHR180" s="477"/>
      <c r="KHS180" s="477"/>
      <c r="KHT180" s="477"/>
      <c r="KHU180" s="477"/>
      <c r="KHV180" s="477"/>
      <c r="KHW180" s="477"/>
      <c r="KHX180" s="477"/>
      <c r="KHY180" s="477"/>
      <c r="KHZ180" s="477"/>
      <c r="KIA180" s="477"/>
      <c r="KIB180" s="477"/>
      <c r="KIC180" s="477"/>
      <c r="KID180" s="477"/>
      <c r="KIE180" s="477"/>
      <c r="KIF180" s="477"/>
      <c r="KIG180" s="477"/>
      <c r="KIH180" s="477"/>
      <c r="KII180" s="477"/>
      <c r="KIJ180" s="477"/>
      <c r="KIK180" s="477"/>
      <c r="KIL180" s="477"/>
      <c r="KIM180" s="477"/>
      <c r="KIN180" s="477"/>
      <c r="KIO180" s="477"/>
      <c r="KIP180" s="477"/>
      <c r="KIQ180" s="477"/>
      <c r="KIR180" s="477"/>
      <c r="KIS180" s="477"/>
      <c r="KIT180" s="477"/>
      <c r="KIU180" s="477"/>
      <c r="KIV180" s="477"/>
      <c r="KIW180" s="477"/>
      <c r="KIX180" s="477"/>
      <c r="KIY180" s="477"/>
      <c r="KIZ180" s="477"/>
      <c r="KJA180" s="477"/>
      <c r="KJB180" s="477"/>
      <c r="KJC180" s="477"/>
      <c r="KJD180" s="477"/>
      <c r="KJE180" s="477"/>
      <c r="KJF180" s="477"/>
      <c r="KJG180" s="477"/>
      <c r="KJH180" s="477"/>
      <c r="KJI180" s="477"/>
      <c r="KJJ180" s="477"/>
      <c r="KJK180" s="477"/>
      <c r="KJL180" s="477"/>
      <c r="KJM180" s="477"/>
      <c r="KJN180" s="477"/>
      <c r="KJO180" s="477"/>
      <c r="KJP180" s="477"/>
      <c r="KJQ180" s="477"/>
      <c r="KJR180" s="477"/>
      <c r="KJS180" s="477"/>
      <c r="KJT180" s="477"/>
      <c r="KJU180" s="477"/>
      <c r="KJV180" s="477"/>
      <c r="KJW180" s="477"/>
      <c r="KJX180" s="477"/>
      <c r="KJY180" s="477"/>
      <c r="KJZ180" s="477"/>
      <c r="KKA180" s="477"/>
      <c r="KKB180" s="477"/>
      <c r="KKC180" s="477"/>
      <c r="KKD180" s="477"/>
      <c r="KKE180" s="477"/>
      <c r="KKF180" s="477"/>
      <c r="KKG180" s="477"/>
      <c r="KKH180" s="477"/>
      <c r="KKI180" s="477"/>
      <c r="KKJ180" s="477"/>
      <c r="KKK180" s="477"/>
      <c r="KKL180" s="477"/>
      <c r="KKM180" s="477"/>
      <c r="KKN180" s="477"/>
      <c r="KKO180" s="477"/>
      <c r="KKP180" s="477"/>
      <c r="KKQ180" s="477"/>
      <c r="KKR180" s="477"/>
      <c r="KKS180" s="477"/>
      <c r="KKT180" s="477"/>
      <c r="KKU180" s="477"/>
      <c r="KKV180" s="477"/>
      <c r="KKW180" s="477"/>
      <c r="KKX180" s="477"/>
      <c r="KKY180" s="477"/>
      <c r="KKZ180" s="477"/>
      <c r="KLA180" s="477"/>
      <c r="KLB180" s="477"/>
      <c r="KLC180" s="477"/>
      <c r="KLD180" s="477"/>
      <c r="KLE180" s="477"/>
      <c r="KLF180" s="477"/>
      <c r="KLG180" s="477"/>
      <c r="KLH180" s="477"/>
      <c r="KLI180" s="477"/>
      <c r="KLJ180" s="477"/>
      <c r="KLK180" s="477"/>
      <c r="KLL180" s="477"/>
      <c r="KLM180" s="477"/>
      <c r="KLN180" s="477"/>
      <c r="KLO180" s="477"/>
      <c r="KLP180" s="477"/>
      <c r="KLQ180" s="477"/>
      <c r="KLR180" s="477"/>
      <c r="KLS180" s="477"/>
      <c r="KLT180" s="477"/>
      <c r="KLU180" s="477"/>
      <c r="KLV180" s="477"/>
      <c r="KLW180" s="477"/>
      <c r="KLX180" s="477"/>
      <c r="KLY180" s="477"/>
      <c r="KLZ180" s="477"/>
      <c r="KMA180" s="477"/>
      <c r="KMB180" s="477"/>
      <c r="KMC180" s="477"/>
      <c r="KMD180" s="477"/>
      <c r="KME180" s="477"/>
      <c r="KMF180" s="477"/>
      <c r="KMG180" s="477"/>
      <c r="KMH180" s="477"/>
      <c r="KMI180" s="477"/>
      <c r="KMJ180" s="477"/>
      <c r="KMK180" s="477"/>
      <c r="KML180" s="477"/>
      <c r="KMM180" s="477"/>
      <c r="KMN180" s="477"/>
      <c r="KMO180" s="477"/>
      <c r="KMP180" s="477"/>
      <c r="KMQ180" s="477"/>
      <c r="KMR180" s="477"/>
      <c r="KMS180" s="477"/>
      <c r="KMT180" s="477"/>
      <c r="KMU180" s="477"/>
      <c r="KMV180" s="477"/>
      <c r="KMW180" s="477"/>
      <c r="KMX180" s="477"/>
      <c r="KMY180" s="477"/>
      <c r="KMZ180" s="477"/>
      <c r="KNA180" s="477"/>
      <c r="KNB180" s="477"/>
      <c r="KNC180" s="477"/>
      <c r="KND180" s="477"/>
      <c r="KNE180" s="477"/>
      <c r="KNF180" s="477"/>
      <c r="KNG180" s="477"/>
      <c r="KNH180" s="477"/>
      <c r="KNI180" s="477"/>
      <c r="KNJ180" s="477"/>
      <c r="KNK180" s="477"/>
      <c r="KNL180" s="477"/>
      <c r="KNM180" s="477"/>
      <c r="KNN180" s="477"/>
      <c r="KNO180" s="477"/>
      <c r="KNP180" s="477"/>
      <c r="KNQ180" s="477"/>
      <c r="KNR180" s="477"/>
      <c r="KNS180" s="477"/>
      <c r="KNT180" s="477"/>
      <c r="KNU180" s="477"/>
      <c r="KNV180" s="477"/>
      <c r="KNW180" s="477"/>
      <c r="KNX180" s="477"/>
      <c r="KNY180" s="477"/>
      <c r="KNZ180" s="477"/>
      <c r="KOA180" s="477"/>
      <c r="KOB180" s="477"/>
      <c r="KOC180" s="477"/>
      <c r="KOD180" s="477"/>
      <c r="KOE180" s="477"/>
      <c r="KOF180" s="477"/>
      <c r="KOG180" s="477"/>
      <c r="KOH180" s="477"/>
      <c r="KOI180" s="477"/>
      <c r="KOJ180" s="477"/>
      <c r="KOK180" s="477"/>
      <c r="KOL180" s="477"/>
      <c r="KOM180" s="477"/>
      <c r="KON180" s="477"/>
      <c r="KOO180" s="477"/>
      <c r="KOP180" s="477"/>
      <c r="KOQ180" s="477"/>
      <c r="KOR180" s="477"/>
      <c r="KOS180" s="477"/>
      <c r="KOT180" s="477"/>
      <c r="KOU180" s="477"/>
      <c r="KOV180" s="477"/>
      <c r="KOW180" s="477"/>
      <c r="KOX180" s="477"/>
      <c r="KOY180" s="477"/>
      <c r="KOZ180" s="477"/>
      <c r="KPA180" s="477"/>
      <c r="KPB180" s="477"/>
      <c r="KPC180" s="477"/>
      <c r="KPD180" s="477"/>
      <c r="KPE180" s="477"/>
      <c r="KPF180" s="477"/>
      <c r="KPG180" s="477"/>
      <c r="KPH180" s="477"/>
      <c r="KPI180" s="477"/>
      <c r="KPJ180" s="477"/>
      <c r="KPK180" s="477"/>
      <c r="KPL180" s="477"/>
      <c r="KPM180" s="477"/>
      <c r="KPN180" s="477"/>
      <c r="KPO180" s="477"/>
      <c r="KPP180" s="477"/>
      <c r="KPQ180" s="477"/>
      <c r="KPR180" s="477"/>
      <c r="KPS180" s="477"/>
      <c r="KPT180" s="477"/>
      <c r="KPU180" s="477"/>
      <c r="KPV180" s="477"/>
      <c r="KPW180" s="477"/>
      <c r="KPX180" s="477"/>
      <c r="KPY180" s="477"/>
      <c r="KPZ180" s="477"/>
      <c r="KQA180" s="477"/>
      <c r="KQB180" s="477"/>
      <c r="KQC180" s="477"/>
      <c r="KQD180" s="477"/>
      <c r="KQE180" s="477"/>
      <c r="KQF180" s="477"/>
      <c r="KQG180" s="477"/>
      <c r="KQH180" s="477"/>
      <c r="KQI180" s="477"/>
      <c r="KQJ180" s="477"/>
      <c r="KQK180" s="477"/>
      <c r="KQL180" s="477"/>
      <c r="KQM180" s="477"/>
      <c r="KQN180" s="477"/>
      <c r="KQO180" s="477"/>
      <c r="KQP180" s="477"/>
      <c r="KQQ180" s="477"/>
      <c r="KQR180" s="477"/>
      <c r="KQS180" s="477"/>
      <c r="KQT180" s="477"/>
      <c r="KQU180" s="477"/>
      <c r="KQV180" s="477"/>
      <c r="KQW180" s="477"/>
      <c r="KQX180" s="477"/>
      <c r="KQY180" s="477"/>
      <c r="KQZ180" s="477"/>
      <c r="KRA180" s="477"/>
      <c r="KRB180" s="477"/>
      <c r="KRC180" s="477"/>
      <c r="KRD180" s="477"/>
      <c r="KRE180" s="477"/>
      <c r="KRF180" s="477"/>
      <c r="KRG180" s="477"/>
      <c r="KRH180" s="477"/>
      <c r="KRI180" s="477"/>
      <c r="KRJ180" s="477"/>
      <c r="KRK180" s="477"/>
      <c r="KRL180" s="477"/>
      <c r="KRM180" s="477"/>
      <c r="KRN180" s="477"/>
      <c r="KRO180" s="477"/>
      <c r="KRP180" s="477"/>
      <c r="KRQ180" s="477"/>
      <c r="KRR180" s="477"/>
      <c r="KRS180" s="477"/>
      <c r="KRT180" s="477"/>
      <c r="KRU180" s="477"/>
      <c r="KRV180" s="477"/>
      <c r="KRW180" s="477"/>
      <c r="KRX180" s="477"/>
      <c r="KRY180" s="477"/>
      <c r="KRZ180" s="477"/>
      <c r="KSA180" s="477"/>
      <c r="KSB180" s="477"/>
      <c r="KSC180" s="477"/>
      <c r="KSD180" s="477"/>
      <c r="KSE180" s="477"/>
      <c r="KSF180" s="477"/>
      <c r="KSG180" s="477"/>
      <c r="KSH180" s="477"/>
      <c r="KSI180" s="477"/>
      <c r="KSJ180" s="477"/>
      <c r="KSK180" s="477"/>
      <c r="KSL180" s="477"/>
      <c r="KSM180" s="477"/>
      <c r="KSN180" s="477"/>
      <c r="KSO180" s="477"/>
      <c r="KSP180" s="477"/>
      <c r="KSQ180" s="477"/>
      <c r="KSR180" s="477"/>
      <c r="KSS180" s="477"/>
      <c r="KST180" s="477"/>
      <c r="KSU180" s="477"/>
      <c r="KSV180" s="477"/>
      <c r="KSW180" s="477"/>
      <c r="KSX180" s="477"/>
      <c r="KSY180" s="477"/>
      <c r="KSZ180" s="477"/>
      <c r="KTA180" s="477"/>
      <c r="KTB180" s="477"/>
      <c r="KTC180" s="477"/>
      <c r="KTD180" s="477"/>
      <c r="KTE180" s="477"/>
      <c r="KTF180" s="477"/>
      <c r="KTG180" s="477"/>
      <c r="KTH180" s="477"/>
      <c r="KTI180" s="477"/>
      <c r="KTJ180" s="477"/>
      <c r="KTK180" s="477"/>
      <c r="KTL180" s="477"/>
      <c r="KTM180" s="477"/>
      <c r="KTN180" s="477"/>
      <c r="KTO180" s="477"/>
      <c r="KTP180" s="477"/>
      <c r="KTQ180" s="477"/>
      <c r="KTR180" s="477"/>
      <c r="KTS180" s="477"/>
      <c r="KTT180" s="477"/>
      <c r="KTU180" s="477"/>
      <c r="KTV180" s="477"/>
      <c r="KTW180" s="477"/>
      <c r="KTX180" s="477"/>
      <c r="KTY180" s="477"/>
      <c r="KTZ180" s="477"/>
      <c r="KUA180" s="477"/>
      <c r="KUB180" s="477"/>
      <c r="KUC180" s="477"/>
      <c r="KUD180" s="477"/>
      <c r="KUE180" s="477"/>
      <c r="KUF180" s="477"/>
      <c r="KUG180" s="477"/>
      <c r="KUH180" s="477"/>
      <c r="KUI180" s="477"/>
      <c r="KUJ180" s="477"/>
      <c r="KUK180" s="477"/>
      <c r="KUL180" s="477"/>
      <c r="KUM180" s="477"/>
      <c r="KUN180" s="477"/>
      <c r="KUO180" s="477"/>
      <c r="KUP180" s="477"/>
      <c r="KUQ180" s="477"/>
      <c r="KUR180" s="477"/>
      <c r="KUS180" s="477"/>
      <c r="KUT180" s="477"/>
      <c r="KUU180" s="477"/>
      <c r="KUV180" s="477"/>
      <c r="KUW180" s="477"/>
      <c r="KUX180" s="477"/>
      <c r="KUY180" s="477"/>
      <c r="KUZ180" s="477"/>
      <c r="KVA180" s="477"/>
      <c r="KVB180" s="477"/>
      <c r="KVC180" s="477"/>
      <c r="KVD180" s="477"/>
      <c r="KVE180" s="477"/>
      <c r="KVF180" s="477"/>
      <c r="KVG180" s="477"/>
      <c r="KVH180" s="477"/>
      <c r="KVI180" s="477"/>
      <c r="KVJ180" s="477"/>
      <c r="KVK180" s="477"/>
      <c r="KVL180" s="477"/>
      <c r="KVM180" s="477"/>
      <c r="KVN180" s="477"/>
      <c r="KVO180" s="477"/>
      <c r="KVP180" s="477"/>
      <c r="KVQ180" s="477"/>
      <c r="KVR180" s="477"/>
      <c r="KVS180" s="477"/>
      <c r="KVT180" s="477"/>
      <c r="KVU180" s="477"/>
      <c r="KVV180" s="477"/>
      <c r="KVW180" s="477"/>
      <c r="KVX180" s="477"/>
      <c r="KVY180" s="477"/>
      <c r="KVZ180" s="477"/>
      <c r="KWA180" s="477"/>
      <c r="KWB180" s="477"/>
      <c r="KWC180" s="477"/>
      <c r="KWD180" s="477"/>
      <c r="KWE180" s="477"/>
      <c r="KWF180" s="477"/>
      <c r="KWG180" s="477"/>
      <c r="KWH180" s="477"/>
      <c r="KWI180" s="477"/>
      <c r="KWJ180" s="477"/>
      <c r="KWK180" s="477"/>
      <c r="KWL180" s="477"/>
      <c r="KWM180" s="477"/>
      <c r="KWN180" s="477"/>
      <c r="KWO180" s="477"/>
      <c r="KWP180" s="477"/>
      <c r="KWQ180" s="477"/>
      <c r="KWR180" s="477"/>
      <c r="KWS180" s="477"/>
      <c r="KWT180" s="477"/>
      <c r="KWU180" s="477"/>
      <c r="KWV180" s="477"/>
      <c r="KWW180" s="477"/>
      <c r="KWX180" s="477"/>
      <c r="KWY180" s="477"/>
      <c r="KWZ180" s="477"/>
      <c r="KXA180" s="477"/>
      <c r="KXB180" s="477"/>
      <c r="KXC180" s="477"/>
      <c r="KXD180" s="477"/>
      <c r="KXE180" s="477"/>
      <c r="KXF180" s="477"/>
      <c r="KXG180" s="477"/>
      <c r="KXH180" s="477"/>
      <c r="KXI180" s="477"/>
      <c r="KXJ180" s="477"/>
      <c r="KXK180" s="477"/>
      <c r="KXL180" s="477"/>
      <c r="KXM180" s="477"/>
      <c r="KXN180" s="477"/>
      <c r="KXO180" s="477"/>
      <c r="KXP180" s="477"/>
      <c r="KXQ180" s="477"/>
      <c r="KXR180" s="477"/>
      <c r="KXS180" s="477"/>
      <c r="KXT180" s="477"/>
      <c r="KXU180" s="477"/>
      <c r="KXV180" s="477"/>
      <c r="KXW180" s="477"/>
      <c r="KXX180" s="477"/>
      <c r="KXY180" s="477"/>
      <c r="KXZ180" s="477"/>
      <c r="KYA180" s="477"/>
      <c r="KYB180" s="477"/>
      <c r="KYC180" s="477"/>
      <c r="KYD180" s="477"/>
      <c r="KYE180" s="477"/>
      <c r="KYF180" s="477"/>
      <c r="KYG180" s="477"/>
      <c r="KYH180" s="477"/>
      <c r="KYI180" s="477"/>
      <c r="KYJ180" s="477"/>
      <c r="KYK180" s="477"/>
      <c r="KYL180" s="477"/>
      <c r="KYM180" s="477"/>
      <c r="KYN180" s="477"/>
      <c r="KYO180" s="477"/>
      <c r="KYP180" s="477"/>
      <c r="KYQ180" s="477"/>
      <c r="KYR180" s="477"/>
      <c r="KYS180" s="477"/>
      <c r="KYT180" s="477"/>
      <c r="KYU180" s="477"/>
      <c r="KYV180" s="477"/>
      <c r="KYW180" s="477"/>
      <c r="KYX180" s="477"/>
      <c r="KYY180" s="477"/>
      <c r="KYZ180" s="477"/>
      <c r="KZA180" s="477"/>
      <c r="KZB180" s="477"/>
      <c r="KZC180" s="477"/>
      <c r="KZD180" s="477"/>
      <c r="KZE180" s="477"/>
      <c r="KZF180" s="477"/>
      <c r="KZG180" s="477"/>
      <c r="KZH180" s="477"/>
      <c r="KZI180" s="477"/>
      <c r="KZJ180" s="477"/>
      <c r="KZK180" s="477"/>
      <c r="KZL180" s="477"/>
      <c r="KZM180" s="477"/>
      <c r="KZN180" s="477"/>
      <c r="KZO180" s="477"/>
      <c r="KZP180" s="477"/>
      <c r="KZQ180" s="477"/>
      <c r="KZR180" s="477"/>
      <c r="KZS180" s="477"/>
      <c r="KZT180" s="477"/>
      <c r="KZU180" s="477"/>
      <c r="KZV180" s="477"/>
      <c r="KZW180" s="477"/>
      <c r="KZX180" s="477"/>
      <c r="KZY180" s="477"/>
      <c r="KZZ180" s="477"/>
      <c r="LAA180" s="477"/>
      <c r="LAB180" s="477"/>
      <c r="LAC180" s="477"/>
      <c r="LAD180" s="477"/>
      <c r="LAE180" s="477"/>
      <c r="LAF180" s="477"/>
      <c r="LAG180" s="477"/>
      <c r="LAH180" s="477"/>
      <c r="LAI180" s="477"/>
      <c r="LAJ180" s="477"/>
      <c r="LAK180" s="477"/>
      <c r="LAL180" s="477"/>
      <c r="LAM180" s="477"/>
      <c r="LAN180" s="477"/>
      <c r="LAO180" s="477"/>
      <c r="LAP180" s="477"/>
      <c r="LAQ180" s="477"/>
      <c r="LAR180" s="477"/>
      <c r="LAS180" s="477"/>
      <c r="LAT180" s="477"/>
      <c r="LAU180" s="477"/>
      <c r="LAV180" s="477"/>
      <c r="LAW180" s="477"/>
      <c r="LAX180" s="477"/>
      <c r="LAY180" s="477"/>
      <c r="LAZ180" s="477"/>
      <c r="LBA180" s="477"/>
      <c r="LBB180" s="477"/>
      <c r="LBC180" s="477"/>
      <c r="LBD180" s="477"/>
      <c r="LBE180" s="477"/>
      <c r="LBF180" s="477"/>
      <c r="LBG180" s="477"/>
      <c r="LBH180" s="477"/>
      <c r="LBI180" s="477"/>
      <c r="LBJ180" s="477"/>
      <c r="LBK180" s="477"/>
      <c r="LBL180" s="477"/>
      <c r="LBM180" s="477"/>
      <c r="LBN180" s="477"/>
      <c r="LBO180" s="477"/>
      <c r="LBP180" s="477"/>
      <c r="LBQ180" s="477"/>
      <c r="LBR180" s="477"/>
      <c r="LBS180" s="477"/>
      <c r="LBT180" s="477"/>
      <c r="LBU180" s="477"/>
      <c r="LBV180" s="477"/>
      <c r="LBW180" s="477"/>
      <c r="LBX180" s="477"/>
      <c r="LBY180" s="477"/>
      <c r="LBZ180" s="477"/>
      <c r="LCA180" s="477"/>
      <c r="LCB180" s="477"/>
      <c r="LCC180" s="477"/>
      <c r="LCD180" s="477"/>
      <c r="LCE180" s="477"/>
      <c r="LCF180" s="477"/>
      <c r="LCG180" s="477"/>
      <c r="LCH180" s="477"/>
      <c r="LCI180" s="477"/>
      <c r="LCJ180" s="477"/>
      <c r="LCK180" s="477"/>
      <c r="LCL180" s="477"/>
      <c r="LCM180" s="477"/>
      <c r="LCN180" s="477"/>
      <c r="LCO180" s="477"/>
      <c r="LCP180" s="477"/>
      <c r="LCQ180" s="477"/>
      <c r="LCR180" s="477"/>
      <c r="LCS180" s="477"/>
      <c r="LCT180" s="477"/>
      <c r="LCU180" s="477"/>
      <c r="LCV180" s="477"/>
      <c r="LCW180" s="477"/>
      <c r="LCX180" s="477"/>
      <c r="LCY180" s="477"/>
      <c r="LCZ180" s="477"/>
      <c r="LDA180" s="477"/>
      <c r="LDB180" s="477"/>
      <c r="LDC180" s="477"/>
      <c r="LDD180" s="477"/>
      <c r="LDE180" s="477"/>
      <c r="LDF180" s="477"/>
      <c r="LDG180" s="477"/>
      <c r="LDH180" s="477"/>
      <c r="LDI180" s="477"/>
      <c r="LDJ180" s="477"/>
      <c r="LDK180" s="477"/>
      <c r="LDL180" s="477"/>
      <c r="LDM180" s="477"/>
      <c r="LDN180" s="477"/>
      <c r="LDO180" s="477"/>
      <c r="LDP180" s="477"/>
      <c r="LDQ180" s="477"/>
      <c r="LDR180" s="477"/>
      <c r="LDS180" s="477"/>
      <c r="LDT180" s="477"/>
      <c r="LDU180" s="477"/>
      <c r="LDV180" s="477"/>
      <c r="LDW180" s="477"/>
      <c r="LDX180" s="477"/>
      <c r="LDY180" s="477"/>
      <c r="LDZ180" s="477"/>
      <c r="LEA180" s="477"/>
      <c r="LEB180" s="477"/>
      <c r="LEC180" s="477"/>
      <c r="LED180" s="477"/>
      <c r="LEE180" s="477"/>
      <c r="LEF180" s="477"/>
      <c r="LEG180" s="477"/>
      <c r="LEH180" s="477"/>
      <c r="LEI180" s="477"/>
      <c r="LEJ180" s="477"/>
      <c r="LEK180" s="477"/>
      <c r="LEL180" s="477"/>
      <c r="LEM180" s="477"/>
      <c r="LEN180" s="477"/>
      <c r="LEO180" s="477"/>
      <c r="LEP180" s="477"/>
      <c r="LEQ180" s="477"/>
      <c r="LER180" s="477"/>
      <c r="LES180" s="477"/>
      <c r="LET180" s="477"/>
      <c r="LEU180" s="477"/>
      <c r="LEV180" s="477"/>
      <c r="LEW180" s="477"/>
      <c r="LEX180" s="477"/>
      <c r="LEY180" s="477"/>
      <c r="LEZ180" s="477"/>
      <c r="LFA180" s="477"/>
      <c r="LFB180" s="477"/>
      <c r="LFC180" s="477"/>
      <c r="LFD180" s="477"/>
      <c r="LFE180" s="477"/>
      <c r="LFF180" s="477"/>
      <c r="LFG180" s="477"/>
      <c r="LFH180" s="477"/>
      <c r="LFI180" s="477"/>
      <c r="LFJ180" s="477"/>
      <c r="LFK180" s="477"/>
      <c r="LFL180" s="477"/>
      <c r="LFM180" s="477"/>
      <c r="LFN180" s="477"/>
      <c r="LFO180" s="477"/>
      <c r="LFP180" s="477"/>
      <c r="LFQ180" s="477"/>
      <c r="LFR180" s="477"/>
      <c r="LFS180" s="477"/>
      <c r="LFT180" s="477"/>
      <c r="LFU180" s="477"/>
      <c r="LFV180" s="477"/>
      <c r="LFW180" s="477"/>
      <c r="LFX180" s="477"/>
      <c r="LFY180" s="477"/>
      <c r="LFZ180" s="477"/>
      <c r="LGA180" s="477"/>
      <c r="LGB180" s="477"/>
      <c r="LGC180" s="477"/>
      <c r="LGD180" s="477"/>
      <c r="LGE180" s="477"/>
      <c r="LGF180" s="477"/>
      <c r="LGG180" s="477"/>
      <c r="LGH180" s="477"/>
      <c r="LGI180" s="477"/>
      <c r="LGJ180" s="477"/>
      <c r="LGK180" s="477"/>
      <c r="LGL180" s="477"/>
      <c r="LGM180" s="477"/>
      <c r="LGN180" s="477"/>
      <c r="LGO180" s="477"/>
      <c r="LGP180" s="477"/>
      <c r="LGQ180" s="477"/>
      <c r="LGR180" s="477"/>
      <c r="LGS180" s="477"/>
      <c r="LGT180" s="477"/>
      <c r="LGU180" s="477"/>
      <c r="LGV180" s="477"/>
      <c r="LGW180" s="477"/>
      <c r="LGX180" s="477"/>
      <c r="LGY180" s="477"/>
      <c r="LGZ180" s="477"/>
      <c r="LHA180" s="477"/>
      <c r="LHB180" s="477"/>
      <c r="LHC180" s="477"/>
      <c r="LHD180" s="477"/>
      <c r="LHE180" s="477"/>
      <c r="LHF180" s="477"/>
      <c r="LHG180" s="477"/>
      <c r="LHH180" s="477"/>
      <c r="LHI180" s="477"/>
      <c r="LHJ180" s="477"/>
      <c r="LHK180" s="477"/>
      <c r="LHL180" s="477"/>
      <c r="LHM180" s="477"/>
      <c r="LHN180" s="477"/>
      <c r="LHO180" s="477"/>
      <c r="LHP180" s="477"/>
      <c r="LHQ180" s="477"/>
      <c r="LHR180" s="477"/>
      <c r="LHS180" s="477"/>
      <c r="LHT180" s="477"/>
      <c r="LHU180" s="477"/>
      <c r="LHV180" s="477"/>
      <c r="LHW180" s="477"/>
      <c r="LHX180" s="477"/>
      <c r="LHY180" s="477"/>
      <c r="LHZ180" s="477"/>
      <c r="LIA180" s="477"/>
      <c r="LIB180" s="477"/>
      <c r="LIC180" s="477"/>
      <c r="LID180" s="477"/>
      <c r="LIE180" s="477"/>
      <c r="LIF180" s="477"/>
      <c r="LIG180" s="477"/>
      <c r="LIH180" s="477"/>
      <c r="LII180" s="477"/>
      <c r="LIJ180" s="477"/>
      <c r="LIK180" s="477"/>
      <c r="LIL180" s="477"/>
      <c r="LIM180" s="477"/>
      <c r="LIN180" s="477"/>
      <c r="LIO180" s="477"/>
      <c r="LIP180" s="477"/>
      <c r="LIQ180" s="477"/>
      <c r="LIR180" s="477"/>
      <c r="LIS180" s="477"/>
      <c r="LIT180" s="477"/>
      <c r="LIU180" s="477"/>
      <c r="LIV180" s="477"/>
      <c r="LIW180" s="477"/>
      <c r="LIX180" s="477"/>
      <c r="LIY180" s="477"/>
      <c r="LIZ180" s="477"/>
      <c r="LJA180" s="477"/>
      <c r="LJB180" s="477"/>
      <c r="LJC180" s="477"/>
      <c r="LJD180" s="477"/>
      <c r="LJE180" s="477"/>
      <c r="LJF180" s="477"/>
      <c r="LJG180" s="477"/>
      <c r="LJH180" s="477"/>
      <c r="LJI180" s="477"/>
      <c r="LJJ180" s="477"/>
      <c r="LJK180" s="477"/>
      <c r="LJL180" s="477"/>
      <c r="LJM180" s="477"/>
      <c r="LJN180" s="477"/>
      <c r="LJO180" s="477"/>
      <c r="LJP180" s="477"/>
      <c r="LJQ180" s="477"/>
      <c r="LJR180" s="477"/>
      <c r="LJS180" s="477"/>
      <c r="LJT180" s="477"/>
      <c r="LJU180" s="477"/>
      <c r="LJV180" s="477"/>
      <c r="LJW180" s="477"/>
      <c r="LJX180" s="477"/>
      <c r="LJY180" s="477"/>
      <c r="LJZ180" s="477"/>
      <c r="LKA180" s="477"/>
      <c r="LKB180" s="477"/>
      <c r="LKC180" s="477"/>
      <c r="LKD180" s="477"/>
      <c r="LKE180" s="477"/>
      <c r="LKF180" s="477"/>
      <c r="LKG180" s="477"/>
      <c r="LKH180" s="477"/>
      <c r="LKI180" s="477"/>
      <c r="LKJ180" s="477"/>
      <c r="LKK180" s="477"/>
      <c r="LKL180" s="477"/>
      <c r="LKM180" s="477"/>
      <c r="LKN180" s="477"/>
      <c r="LKO180" s="477"/>
      <c r="LKP180" s="477"/>
      <c r="LKQ180" s="477"/>
      <c r="LKR180" s="477"/>
      <c r="LKS180" s="477"/>
      <c r="LKT180" s="477"/>
      <c r="LKU180" s="477"/>
      <c r="LKV180" s="477"/>
      <c r="LKW180" s="477"/>
      <c r="LKX180" s="477"/>
      <c r="LKY180" s="477"/>
      <c r="LKZ180" s="477"/>
      <c r="LLA180" s="477"/>
      <c r="LLB180" s="477"/>
      <c r="LLC180" s="477"/>
      <c r="LLD180" s="477"/>
      <c r="LLE180" s="477"/>
      <c r="LLF180" s="477"/>
      <c r="LLG180" s="477"/>
      <c r="LLH180" s="477"/>
      <c r="LLI180" s="477"/>
      <c r="LLJ180" s="477"/>
      <c r="LLK180" s="477"/>
      <c r="LLL180" s="477"/>
      <c r="LLM180" s="477"/>
      <c r="LLN180" s="477"/>
      <c r="LLO180" s="477"/>
      <c r="LLP180" s="477"/>
      <c r="LLQ180" s="477"/>
      <c r="LLR180" s="477"/>
      <c r="LLS180" s="477"/>
      <c r="LLT180" s="477"/>
      <c r="LLU180" s="477"/>
      <c r="LLV180" s="477"/>
      <c r="LLW180" s="477"/>
      <c r="LLX180" s="477"/>
      <c r="LLY180" s="477"/>
      <c r="LLZ180" s="477"/>
      <c r="LMA180" s="477"/>
      <c r="LMB180" s="477"/>
      <c r="LMC180" s="477"/>
      <c r="LMD180" s="477"/>
      <c r="LME180" s="477"/>
      <c r="LMF180" s="477"/>
      <c r="LMG180" s="477"/>
      <c r="LMH180" s="477"/>
      <c r="LMI180" s="477"/>
      <c r="LMJ180" s="477"/>
      <c r="LMK180" s="477"/>
      <c r="LML180" s="477"/>
      <c r="LMM180" s="477"/>
      <c r="LMN180" s="477"/>
      <c r="LMO180" s="477"/>
      <c r="LMP180" s="477"/>
      <c r="LMQ180" s="477"/>
      <c r="LMR180" s="477"/>
      <c r="LMS180" s="477"/>
      <c r="LMT180" s="477"/>
      <c r="LMU180" s="477"/>
      <c r="LMV180" s="477"/>
      <c r="LMW180" s="477"/>
      <c r="LMX180" s="477"/>
      <c r="LMY180" s="477"/>
      <c r="LMZ180" s="477"/>
      <c r="LNA180" s="477"/>
      <c r="LNB180" s="477"/>
      <c r="LNC180" s="477"/>
      <c r="LND180" s="477"/>
      <c r="LNE180" s="477"/>
      <c r="LNF180" s="477"/>
      <c r="LNG180" s="477"/>
      <c r="LNH180" s="477"/>
      <c r="LNI180" s="477"/>
      <c r="LNJ180" s="477"/>
      <c r="LNK180" s="477"/>
      <c r="LNL180" s="477"/>
      <c r="LNM180" s="477"/>
      <c r="LNN180" s="477"/>
      <c r="LNO180" s="477"/>
      <c r="LNP180" s="477"/>
      <c r="LNQ180" s="477"/>
      <c r="LNR180" s="477"/>
      <c r="LNS180" s="477"/>
      <c r="LNT180" s="477"/>
      <c r="LNU180" s="477"/>
      <c r="LNV180" s="477"/>
      <c r="LNW180" s="477"/>
      <c r="LNX180" s="477"/>
      <c r="LNY180" s="477"/>
      <c r="LNZ180" s="477"/>
      <c r="LOA180" s="477"/>
      <c r="LOB180" s="477"/>
      <c r="LOC180" s="477"/>
      <c r="LOD180" s="477"/>
      <c r="LOE180" s="477"/>
      <c r="LOF180" s="477"/>
      <c r="LOG180" s="477"/>
      <c r="LOH180" s="477"/>
      <c r="LOI180" s="477"/>
      <c r="LOJ180" s="477"/>
      <c r="LOK180" s="477"/>
      <c r="LOL180" s="477"/>
      <c r="LOM180" s="477"/>
      <c r="LON180" s="477"/>
      <c r="LOO180" s="477"/>
      <c r="LOP180" s="477"/>
      <c r="LOQ180" s="477"/>
      <c r="LOR180" s="477"/>
      <c r="LOS180" s="477"/>
      <c r="LOT180" s="477"/>
      <c r="LOU180" s="477"/>
      <c r="LOV180" s="477"/>
      <c r="LOW180" s="477"/>
      <c r="LOX180" s="477"/>
      <c r="LOY180" s="477"/>
      <c r="LOZ180" s="477"/>
      <c r="LPA180" s="477"/>
      <c r="LPB180" s="477"/>
      <c r="LPC180" s="477"/>
      <c r="LPD180" s="477"/>
      <c r="LPE180" s="477"/>
      <c r="LPF180" s="477"/>
      <c r="LPG180" s="477"/>
      <c r="LPH180" s="477"/>
      <c r="LPI180" s="477"/>
      <c r="LPJ180" s="477"/>
      <c r="LPK180" s="477"/>
      <c r="LPL180" s="477"/>
      <c r="LPM180" s="477"/>
      <c r="LPN180" s="477"/>
      <c r="LPO180" s="477"/>
      <c r="LPP180" s="477"/>
      <c r="LPQ180" s="477"/>
      <c r="LPR180" s="477"/>
      <c r="LPS180" s="477"/>
      <c r="LPT180" s="477"/>
      <c r="LPU180" s="477"/>
      <c r="LPV180" s="477"/>
      <c r="LPW180" s="477"/>
      <c r="LPX180" s="477"/>
      <c r="LPY180" s="477"/>
      <c r="LPZ180" s="477"/>
      <c r="LQA180" s="477"/>
      <c r="LQB180" s="477"/>
      <c r="LQC180" s="477"/>
      <c r="LQD180" s="477"/>
      <c r="LQE180" s="477"/>
      <c r="LQF180" s="477"/>
      <c r="LQG180" s="477"/>
      <c r="LQH180" s="477"/>
      <c r="LQI180" s="477"/>
      <c r="LQJ180" s="477"/>
      <c r="LQK180" s="477"/>
      <c r="LQL180" s="477"/>
      <c r="LQM180" s="477"/>
      <c r="LQN180" s="477"/>
      <c r="LQO180" s="477"/>
      <c r="LQP180" s="477"/>
      <c r="LQQ180" s="477"/>
      <c r="LQR180" s="477"/>
      <c r="LQS180" s="477"/>
      <c r="LQT180" s="477"/>
      <c r="LQU180" s="477"/>
      <c r="LQV180" s="477"/>
      <c r="LQW180" s="477"/>
      <c r="LQX180" s="477"/>
      <c r="LQY180" s="477"/>
      <c r="LQZ180" s="477"/>
      <c r="LRA180" s="477"/>
      <c r="LRB180" s="477"/>
      <c r="LRC180" s="477"/>
      <c r="LRD180" s="477"/>
      <c r="LRE180" s="477"/>
      <c r="LRF180" s="477"/>
      <c r="LRG180" s="477"/>
      <c r="LRH180" s="477"/>
      <c r="LRI180" s="477"/>
      <c r="LRJ180" s="477"/>
      <c r="LRK180" s="477"/>
      <c r="LRL180" s="477"/>
      <c r="LRM180" s="477"/>
      <c r="LRN180" s="477"/>
      <c r="LRO180" s="477"/>
      <c r="LRP180" s="477"/>
      <c r="LRQ180" s="477"/>
      <c r="LRR180" s="477"/>
      <c r="LRS180" s="477"/>
      <c r="LRT180" s="477"/>
      <c r="LRU180" s="477"/>
      <c r="LRV180" s="477"/>
      <c r="LRW180" s="477"/>
      <c r="LRX180" s="477"/>
      <c r="LRY180" s="477"/>
      <c r="LRZ180" s="477"/>
      <c r="LSA180" s="477"/>
      <c r="LSB180" s="477"/>
      <c r="LSC180" s="477"/>
      <c r="LSD180" s="477"/>
      <c r="LSE180" s="477"/>
      <c r="LSF180" s="477"/>
      <c r="LSG180" s="477"/>
      <c r="LSH180" s="477"/>
      <c r="LSI180" s="477"/>
      <c r="LSJ180" s="477"/>
      <c r="LSK180" s="477"/>
      <c r="LSL180" s="477"/>
      <c r="LSM180" s="477"/>
      <c r="LSN180" s="477"/>
      <c r="LSO180" s="477"/>
      <c r="LSP180" s="477"/>
      <c r="LSQ180" s="477"/>
      <c r="LSR180" s="477"/>
      <c r="LSS180" s="477"/>
      <c r="LST180" s="477"/>
      <c r="LSU180" s="477"/>
      <c r="LSV180" s="477"/>
      <c r="LSW180" s="477"/>
      <c r="LSX180" s="477"/>
      <c r="LSY180" s="477"/>
      <c r="LSZ180" s="477"/>
      <c r="LTA180" s="477"/>
      <c r="LTB180" s="477"/>
      <c r="LTC180" s="477"/>
      <c r="LTD180" s="477"/>
      <c r="LTE180" s="477"/>
      <c r="LTF180" s="477"/>
      <c r="LTG180" s="477"/>
      <c r="LTH180" s="477"/>
      <c r="LTI180" s="477"/>
      <c r="LTJ180" s="477"/>
      <c r="LTK180" s="477"/>
      <c r="LTL180" s="477"/>
      <c r="LTM180" s="477"/>
      <c r="LTN180" s="477"/>
      <c r="LTO180" s="477"/>
      <c r="LTP180" s="477"/>
      <c r="LTQ180" s="477"/>
      <c r="LTR180" s="477"/>
      <c r="LTS180" s="477"/>
      <c r="LTT180" s="477"/>
      <c r="LTU180" s="477"/>
      <c r="LTV180" s="477"/>
      <c r="LTW180" s="477"/>
      <c r="LTX180" s="477"/>
      <c r="LTY180" s="477"/>
      <c r="LTZ180" s="477"/>
      <c r="LUA180" s="477"/>
      <c r="LUB180" s="477"/>
      <c r="LUC180" s="477"/>
      <c r="LUD180" s="477"/>
      <c r="LUE180" s="477"/>
      <c r="LUF180" s="477"/>
      <c r="LUG180" s="477"/>
      <c r="LUH180" s="477"/>
      <c r="LUI180" s="477"/>
      <c r="LUJ180" s="477"/>
      <c r="LUK180" s="477"/>
      <c r="LUL180" s="477"/>
      <c r="LUM180" s="477"/>
      <c r="LUN180" s="477"/>
      <c r="LUO180" s="477"/>
      <c r="LUP180" s="477"/>
      <c r="LUQ180" s="477"/>
      <c r="LUR180" s="477"/>
      <c r="LUS180" s="477"/>
      <c r="LUT180" s="477"/>
      <c r="LUU180" s="477"/>
      <c r="LUV180" s="477"/>
      <c r="LUW180" s="477"/>
      <c r="LUX180" s="477"/>
      <c r="LUY180" s="477"/>
      <c r="LUZ180" s="477"/>
      <c r="LVA180" s="477"/>
      <c r="LVB180" s="477"/>
      <c r="LVC180" s="477"/>
      <c r="LVD180" s="477"/>
      <c r="LVE180" s="477"/>
      <c r="LVF180" s="477"/>
      <c r="LVG180" s="477"/>
      <c r="LVH180" s="477"/>
      <c r="LVI180" s="477"/>
      <c r="LVJ180" s="477"/>
      <c r="LVK180" s="477"/>
      <c r="LVL180" s="477"/>
      <c r="LVM180" s="477"/>
      <c r="LVN180" s="477"/>
      <c r="LVO180" s="477"/>
      <c r="LVP180" s="477"/>
      <c r="LVQ180" s="477"/>
      <c r="LVR180" s="477"/>
      <c r="LVS180" s="477"/>
      <c r="LVT180" s="477"/>
      <c r="LVU180" s="477"/>
      <c r="LVV180" s="477"/>
      <c r="LVW180" s="477"/>
      <c r="LVX180" s="477"/>
      <c r="LVY180" s="477"/>
      <c r="LVZ180" s="477"/>
      <c r="LWA180" s="477"/>
      <c r="LWB180" s="477"/>
      <c r="LWC180" s="477"/>
      <c r="LWD180" s="477"/>
      <c r="LWE180" s="477"/>
      <c r="LWF180" s="477"/>
      <c r="LWG180" s="477"/>
      <c r="LWH180" s="477"/>
      <c r="LWI180" s="477"/>
      <c r="LWJ180" s="477"/>
      <c r="LWK180" s="477"/>
      <c r="LWL180" s="477"/>
      <c r="LWM180" s="477"/>
      <c r="LWN180" s="477"/>
      <c r="LWO180" s="477"/>
      <c r="LWP180" s="477"/>
      <c r="LWQ180" s="477"/>
      <c r="LWR180" s="477"/>
      <c r="LWS180" s="477"/>
      <c r="LWT180" s="477"/>
      <c r="LWU180" s="477"/>
      <c r="LWV180" s="477"/>
      <c r="LWW180" s="477"/>
      <c r="LWX180" s="477"/>
      <c r="LWY180" s="477"/>
      <c r="LWZ180" s="477"/>
      <c r="LXA180" s="477"/>
      <c r="LXB180" s="477"/>
      <c r="LXC180" s="477"/>
      <c r="LXD180" s="477"/>
      <c r="LXE180" s="477"/>
      <c r="LXF180" s="477"/>
      <c r="LXG180" s="477"/>
      <c r="LXH180" s="477"/>
      <c r="LXI180" s="477"/>
      <c r="LXJ180" s="477"/>
      <c r="LXK180" s="477"/>
      <c r="LXL180" s="477"/>
      <c r="LXM180" s="477"/>
      <c r="LXN180" s="477"/>
      <c r="LXO180" s="477"/>
      <c r="LXP180" s="477"/>
      <c r="LXQ180" s="477"/>
      <c r="LXR180" s="477"/>
      <c r="LXS180" s="477"/>
      <c r="LXT180" s="477"/>
      <c r="LXU180" s="477"/>
      <c r="LXV180" s="477"/>
      <c r="LXW180" s="477"/>
      <c r="LXX180" s="477"/>
      <c r="LXY180" s="477"/>
      <c r="LXZ180" s="477"/>
      <c r="LYA180" s="477"/>
      <c r="LYB180" s="477"/>
      <c r="LYC180" s="477"/>
      <c r="LYD180" s="477"/>
      <c r="LYE180" s="477"/>
      <c r="LYF180" s="477"/>
      <c r="LYG180" s="477"/>
      <c r="LYH180" s="477"/>
      <c r="LYI180" s="477"/>
      <c r="LYJ180" s="477"/>
      <c r="LYK180" s="477"/>
      <c r="LYL180" s="477"/>
      <c r="LYM180" s="477"/>
      <c r="LYN180" s="477"/>
      <c r="LYO180" s="477"/>
      <c r="LYP180" s="477"/>
      <c r="LYQ180" s="477"/>
      <c r="LYR180" s="477"/>
      <c r="LYS180" s="477"/>
      <c r="LYT180" s="477"/>
      <c r="LYU180" s="477"/>
      <c r="LYV180" s="477"/>
      <c r="LYW180" s="477"/>
      <c r="LYX180" s="477"/>
      <c r="LYY180" s="477"/>
      <c r="LYZ180" s="477"/>
      <c r="LZA180" s="477"/>
      <c r="LZB180" s="477"/>
      <c r="LZC180" s="477"/>
      <c r="LZD180" s="477"/>
      <c r="LZE180" s="477"/>
      <c r="LZF180" s="477"/>
      <c r="LZG180" s="477"/>
      <c r="LZH180" s="477"/>
      <c r="LZI180" s="477"/>
      <c r="LZJ180" s="477"/>
      <c r="LZK180" s="477"/>
      <c r="LZL180" s="477"/>
      <c r="LZM180" s="477"/>
      <c r="LZN180" s="477"/>
      <c r="LZO180" s="477"/>
      <c r="LZP180" s="477"/>
      <c r="LZQ180" s="477"/>
      <c r="LZR180" s="477"/>
      <c r="LZS180" s="477"/>
      <c r="LZT180" s="477"/>
      <c r="LZU180" s="477"/>
      <c r="LZV180" s="477"/>
      <c r="LZW180" s="477"/>
      <c r="LZX180" s="477"/>
      <c r="LZY180" s="477"/>
      <c r="LZZ180" s="477"/>
      <c r="MAA180" s="477"/>
      <c r="MAB180" s="477"/>
      <c r="MAC180" s="477"/>
      <c r="MAD180" s="477"/>
      <c r="MAE180" s="477"/>
      <c r="MAF180" s="477"/>
      <c r="MAG180" s="477"/>
      <c r="MAH180" s="477"/>
      <c r="MAI180" s="477"/>
      <c r="MAJ180" s="477"/>
      <c r="MAK180" s="477"/>
      <c r="MAL180" s="477"/>
      <c r="MAM180" s="477"/>
      <c r="MAN180" s="477"/>
      <c r="MAO180" s="477"/>
      <c r="MAP180" s="477"/>
      <c r="MAQ180" s="477"/>
      <c r="MAR180" s="477"/>
      <c r="MAS180" s="477"/>
      <c r="MAT180" s="477"/>
      <c r="MAU180" s="477"/>
      <c r="MAV180" s="477"/>
      <c r="MAW180" s="477"/>
      <c r="MAX180" s="477"/>
      <c r="MAY180" s="477"/>
      <c r="MAZ180" s="477"/>
      <c r="MBA180" s="477"/>
      <c r="MBB180" s="477"/>
      <c r="MBC180" s="477"/>
      <c r="MBD180" s="477"/>
      <c r="MBE180" s="477"/>
      <c r="MBF180" s="477"/>
      <c r="MBG180" s="477"/>
      <c r="MBH180" s="477"/>
      <c r="MBI180" s="477"/>
      <c r="MBJ180" s="477"/>
      <c r="MBK180" s="477"/>
      <c r="MBL180" s="477"/>
      <c r="MBM180" s="477"/>
      <c r="MBN180" s="477"/>
      <c r="MBO180" s="477"/>
      <c r="MBP180" s="477"/>
      <c r="MBQ180" s="477"/>
      <c r="MBR180" s="477"/>
      <c r="MBS180" s="477"/>
      <c r="MBT180" s="477"/>
      <c r="MBU180" s="477"/>
      <c r="MBV180" s="477"/>
      <c r="MBW180" s="477"/>
      <c r="MBX180" s="477"/>
      <c r="MBY180" s="477"/>
      <c r="MBZ180" s="477"/>
      <c r="MCA180" s="477"/>
      <c r="MCB180" s="477"/>
      <c r="MCC180" s="477"/>
      <c r="MCD180" s="477"/>
      <c r="MCE180" s="477"/>
      <c r="MCF180" s="477"/>
      <c r="MCG180" s="477"/>
      <c r="MCH180" s="477"/>
      <c r="MCI180" s="477"/>
      <c r="MCJ180" s="477"/>
      <c r="MCK180" s="477"/>
      <c r="MCL180" s="477"/>
      <c r="MCM180" s="477"/>
      <c r="MCN180" s="477"/>
      <c r="MCO180" s="477"/>
      <c r="MCP180" s="477"/>
      <c r="MCQ180" s="477"/>
      <c r="MCR180" s="477"/>
      <c r="MCS180" s="477"/>
      <c r="MCT180" s="477"/>
      <c r="MCU180" s="477"/>
      <c r="MCV180" s="477"/>
      <c r="MCW180" s="477"/>
      <c r="MCX180" s="477"/>
      <c r="MCY180" s="477"/>
      <c r="MCZ180" s="477"/>
      <c r="MDA180" s="477"/>
      <c r="MDB180" s="477"/>
      <c r="MDC180" s="477"/>
      <c r="MDD180" s="477"/>
      <c r="MDE180" s="477"/>
      <c r="MDF180" s="477"/>
      <c r="MDG180" s="477"/>
      <c r="MDH180" s="477"/>
      <c r="MDI180" s="477"/>
      <c r="MDJ180" s="477"/>
      <c r="MDK180" s="477"/>
      <c r="MDL180" s="477"/>
      <c r="MDM180" s="477"/>
      <c r="MDN180" s="477"/>
      <c r="MDO180" s="477"/>
      <c r="MDP180" s="477"/>
      <c r="MDQ180" s="477"/>
      <c r="MDR180" s="477"/>
      <c r="MDS180" s="477"/>
      <c r="MDT180" s="477"/>
      <c r="MDU180" s="477"/>
      <c r="MDV180" s="477"/>
      <c r="MDW180" s="477"/>
      <c r="MDX180" s="477"/>
      <c r="MDY180" s="477"/>
      <c r="MDZ180" s="477"/>
      <c r="MEA180" s="477"/>
      <c r="MEB180" s="477"/>
      <c r="MEC180" s="477"/>
      <c r="MED180" s="477"/>
      <c r="MEE180" s="477"/>
      <c r="MEF180" s="477"/>
      <c r="MEG180" s="477"/>
      <c r="MEH180" s="477"/>
      <c r="MEI180" s="477"/>
      <c r="MEJ180" s="477"/>
      <c r="MEK180" s="477"/>
      <c r="MEL180" s="477"/>
      <c r="MEM180" s="477"/>
      <c r="MEN180" s="477"/>
      <c r="MEO180" s="477"/>
      <c r="MEP180" s="477"/>
      <c r="MEQ180" s="477"/>
      <c r="MER180" s="477"/>
      <c r="MES180" s="477"/>
      <c r="MET180" s="477"/>
      <c r="MEU180" s="477"/>
      <c r="MEV180" s="477"/>
      <c r="MEW180" s="477"/>
      <c r="MEX180" s="477"/>
      <c r="MEY180" s="477"/>
      <c r="MEZ180" s="477"/>
      <c r="MFA180" s="477"/>
      <c r="MFB180" s="477"/>
      <c r="MFC180" s="477"/>
      <c r="MFD180" s="477"/>
      <c r="MFE180" s="477"/>
      <c r="MFF180" s="477"/>
      <c r="MFG180" s="477"/>
      <c r="MFH180" s="477"/>
      <c r="MFI180" s="477"/>
      <c r="MFJ180" s="477"/>
      <c r="MFK180" s="477"/>
      <c r="MFL180" s="477"/>
      <c r="MFM180" s="477"/>
      <c r="MFN180" s="477"/>
      <c r="MFO180" s="477"/>
      <c r="MFP180" s="477"/>
      <c r="MFQ180" s="477"/>
      <c r="MFR180" s="477"/>
      <c r="MFS180" s="477"/>
      <c r="MFT180" s="477"/>
      <c r="MFU180" s="477"/>
      <c r="MFV180" s="477"/>
      <c r="MFW180" s="477"/>
      <c r="MFX180" s="477"/>
      <c r="MFY180" s="477"/>
      <c r="MFZ180" s="477"/>
      <c r="MGA180" s="477"/>
      <c r="MGB180" s="477"/>
      <c r="MGC180" s="477"/>
      <c r="MGD180" s="477"/>
      <c r="MGE180" s="477"/>
      <c r="MGF180" s="477"/>
      <c r="MGG180" s="477"/>
      <c r="MGH180" s="477"/>
      <c r="MGI180" s="477"/>
      <c r="MGJ180" s="477"/>
      <c r="MGK180" s="477"/>
      <c r="MGL180" s="477"/>
      <c r="MGM180" s="477"/>
      <c r="MGN180" s="477"/>
      <c r="MGO180" s="477"/>
      <c r="MGP180" s="477"/>
      <c r="MGQ180" s="477"/>
      <c r="MGR180" s="477"/>
      <c r="MGS180" s="477"/>
      <c r="MGT180" s="477"/>
      <c r="MGU180" s="477"/>
      <c r="MGV180" s="477"/>
      <c r="MGW180" s="477"/>
      <c r="MGX180" s="477"/>
      <c r="MGY180" s="477"/>
      <c r="MGZ180" s="477"/>
      <c r="MHA180" s="477"/>
      <c r="MHB180" s="477"/>
      <c r="MHC180" s="477"/>
      <c r="MHD180" s="477"/>
      <c r="MHE180" s="477"/>
      <c r="MHF180" s="477"/>
      <c r="MHG180" s="477"/>
      <c r="MHH180" s="477"/>
      <c r="MHI180" s="477"/>
      <c r="MHJ180" s="477"/>
      <c r="MHK180" s="477"/>
      <c r="MHL180" s="477"/>
      <c r="MHM180" s="477"/>
      <c r="MHN180" s="477"/>
      <c r="MHO180" s="477"/>
      <c r="MHP180" s="477"/>
      <c r="MHQ180" s="477"/>
      <c r="MHR180" s="477"/>
      <c r="MHS180" s="477"/>
      <c r="MHT180" s="477"/>
      <c r="MHU180" s="477"/>
      <c r="MHV180" s="477"/>
      <c r="MHW180" s="477"/>
      <c r="MHX180" s="477"/>
      <c r="MHY180" s="477"/>
      <c r="MHZ180" s="477"/>
      <c r="MIA180" s="477"/>
      <c r="MIB180" s="477"/>
      <c r="MIC180" s="477"/>
      <c r="MID180" s="477"/>
      <c r="MIE180" s="477"/>
      <c r="MIF180" s="477"/>
      <c r="MIG180" s="477"/>
      <c r="MIH180" s="477"/>
      <c r="MII180" s="477"/>
      <c r="MIJ180" s="477"/>
      <c r="MIK180" s="477"/>
      <c r="MIL180" s="477"/>
      <c r="MIM180" s="477"/>
      <c r="MIN180" s="477"/>
      <c r="MIO180" s="477"/>
      <c r="MIP180" s="477"/>
      <c r="MIQ180" s="477"/>
      <c r="MIR180" s="477"/>
      <c r="MIS180" s="477"/>
      <c r="MIT180" s="477"/>
      <c r="MIU180" s="477"/>
      <c r="MIV180" s="477"/>
      <c r="MIW180" s="477"/>
      <c r="MIX180" s="477"/>
      <c r="MIY180" s="477"/>
      <c r="MIZ180" s="477"/>
      <c r="MJA180" s="477"/>
      <c r="MJB180" s="477"/>
      <c r="MJC180" s="477"/>
      <c r="MJD180" s="477"/>
      <c r="MJE180" s="477"/>
      <c r="MJF180" s="477"/>
      <c r="MJG180" s="477"/>
      <c r="MJH180" s="477"/>
      <c r="MJI180" s="477"/>
      <c r="MJJ180" s="477"/>
      <c r="MJK180" s="477"/>
      <c r="MJL180" s="477"/>
      <c r="MJM180" s="477"/>
      <c r="MJN180" s="477"/>
      <c r="MJO180" s="477"/>
      <c r="MJP180" s="477"/>
      <c r="MJQ180" s="477"/>
      <c r="MJR180" s="477"/>
      <c r="MJS180" s="477"/>
      <c r="MJT180" s="477"/>
      <c r="MJU180" s="477"/>
      <c r="MJV180" s="477"/>
      <c r="MJW180" s="477"/>
      <c r="MJX180" s="477"/>
      <c r="MJY180" s="477"/>
      <c r="MJZ180" s="477"/>
      <c r="MKA180" s="477"/>
      <c r="MKB180" s="477"/>
      <c r="MKC180" s="477"/>
      <c r="MKD180" s="477"/>
      <c r="MKE180" s="477"/>
      <c r="MKF180" s="477"/>
      <c r="MKG180" s="477"/>
      <c r="MKH180" s="477"/>
      <c r="MKI180" s="477"/>
      <c r="MKJ180" s="477"/>
      <c r="MKK180" s="477"/>
      <c r="MKL180" s="477"/>
      <c r="MKM180" s="477"/>
      <c r="MKN180" s="477"/>
      <c r="MKO180" s="477"/>
      <c r="MKP180" s="477"/>
      <c r="MKQ180" s="477"/>
      <c r="MKR180" s="477"/>
      <c r="MKS180" s="477"/>
      <c r="MKT180" s="477"/>
      <c r="MKU180" s="477"/>
      <c r="MKV180" s="477"/>
      <c r="MKW180" s="477"/>
      <c r="MKX180" s="477"/>
      <c r="MKY180" s="477"/>
      <c r="MKZ180" s="477"/>
      <c r="MLA180" s="477"/>
      <c r="MLB180" s="477"/>
      <c r="MLC180" s="477"/>
      <c r="MLD180" s="477"/>
      <c r="MLE180" s="477"/>
      <c r="MLF180" s="477"/>
      <c r="MLG180" s="477"/>
      <c r="MLH180" s="477"/>
      <c r="MLI180" s="477"/>
      <c r="MLJ180" s="477"/>
      <c r="MLK180" s="477"/>
      <c r="MLL180" s="477"/>
      <c r="MLM180" s="477"/>
      <c r="MLN180" s="477"/>
      <c r="MLO180" s="477"/>
      <c r="MLP180" s="477"/>
      <c r="MLQ180" s="477"/>
      <c r="MLR180" s="477"/>
      <c r="MLS180" s="477"/>
      <c r="MLT180" s="477"/>
      <c r="MLU180" s="477"/>
      <c r="MLV180" s="477"/>
      <c r="MLW180" s="477"/>
      <c r="MLX180" s="477"/>
      <c r="MLY180" s="477"/>
      <c r="MLZ180" s="477"/>
      <c r="MMA180" s="477"/>
      <c r="MMB180" s="477"/>
      <c r="MMC180" s="477"/>
      <c r="MMD180" s="477"/>
      <c r="MME180" s="477"/>
      <c r="MMF180" s="477"/>
      <c r="MMG180" s="477"/>
      <c r="MMH180" s="477"/>
      <c r="MMI180" s="477"/>
      <c r="MMJ180" s="477"/>
      <c r="MMK180" s="477"/>
      <c r="MML180" s="477"/>
      <c r="MMM180" s="477"/>
      <c r="MMN180" s="477"/>
      <c r="MMO180" s="477"/>
      <c r="MMP180" s="477"/>
      <c r="MMQ180" s="477"/>
      <c r="MMR180" s="477"/>
      <c r="MMS180" s="477"/>
      <c r="MMT180" s="477"/>
      <c r="MMU180" s="477"/>
      <c r="MMV180" s="477"/>
      <c r="MMW180" s="477"/>
      <c r="MMX180" s="477"/>
      <c r="MMY180" s="477"/>
      <c r="MMZ180" s="477"/>
      <c r="MNA180" s="477"/>
      <c r="MNB180" s="477"/>
      <c r="MNC180" s="477"/>
      <c r="MND180" s="477"/>
      <c r="MNE180" s="477"/>
      <c r="MNF180" s="477"/>
      <c r="MNG180" s="477"/>
      <c r="MNH180" s="477"/>
      <c r="MNI180" s="477"/>
      <c r="MNJ180" s="477"/>
      <c r="MNK180" s="477"/>
      <c r="MNL180" s="477"/>
      <c r="MNM180" s="477"/>
      <c r="MNN180" s="477"/>
      <c r="MNO180" s="477"/>
      <c r="MNP180" s="477"/>
      <c r="MNQ180" s="477"/>
      <c r="MNR180" s="477"/>
      <c r="MNS180" s="477"/>
      <c r="MNT180" s="477"/>
      <c r="MNU180" s="477"/>
      <c r="MNV180" s="477"/>
      <c r="MNW180" s="477"/>
      <c r="MNX180" s="477"/>
      <c r="MNY180" s="477"/>
      <c r="MNZ180" s="477"/>
      <c r="MOA180" s="477"/>
      <c r="MOB180" s="477"/>
      <c r="MOC180" s="477"/>
      <c r="MOD180" s="477"/>
      <c r="MOE180" s="477"/>
      <c r="MOF180" s="477"/>
      <c r="MOG180" s="477"/>
      <c r="MOH180" s="477"/>
      <c r="MOI180" s="477"/>
      <c r="MOJ180" s="477"/>
      <c r="MOK180" s="477"/>
      <c r="MOL180" s="477"/>
      <c r="MOM180" s="477"/>
      <c r="MON180" s="477"/>
      <c r="MOO180" s="477"/>
      <c r="MOP180" s="477"/>
      <c r="MOQ180" s="477"/>
      <c r="MOR180" s="477"/>
      <c r="MOS180" s="477"/>
      <c r="MOT180" s="477"/>
      <c r="MOU180" s="477"/>
      <c r="MOV180" s="477"/>
      <c r="MOW180" s="477"/>
      <c r="MOX180" s="477"/>
      <c r="MOY180" s="477"/>
      <c r="MOZ180" s="477"/>
      <c r="MPA180" s="477"/>
      <c r="MPB180" s="477"/>
      <c r="MPC180" s="477"/>
      <c r="MPD180" s="477"/>
      <c r="MPE180" s="477"/>
      <c r="MPF180" s="477"/>
      <c r="MPG180" s="477"/>
      <c r="MPH180" s="477"/>
      <c r="MPI180" s="477"/>
      <c r="MPJ180" s="477"/>
      <c r="MPK180" s="477"/>
      <c r="MPL180" s="477"/>
      <c r="MPM180" s="477"/>
      <c r="MPN180" s="477"/>
      <c r="MPO180" s="477"/>
      <c r="MPP180" s="477"/>
      <c r="MPQ180" s="477"/>
      <c r="MPR180" s="477"/>
      <c r="MPS180" s="477"/>
      <c r="MPT180" s="477"/>
      <c r="MPU180" s="477"/>
      <c r="MPV180" s="477"/>
      <c r="MPW180" s="477"/>
      <c r="MPX180" s="477"/>
      <c r="MPY180" s="477"/>
      <c r="MPZ180" s="477"/>
      <c r="MQA180" s="477"/>
      <c r="MQB180" s="477"/>
      <c r="MQC180" s="477"/>
      <c r="MQD180" s="477"/>
      <c r="MQE180" s="477"/>
      <c r="MQF180" s="477"/>
      <c r="MQG180" s="477"/>
      <c r="MQH180" s="477"/>
      <c r="MQI180" s="477"/>
      <c r="MQJ180" s="477"/>
      <c r="MQK180" s="477"/>
      <c r="MQL180" s="477"/>
      <c r="MQM180" s="477"/>
      <c r="MQN180" s="477"/>
      <c r="MQO180" s="477"/>
      <c r="MQP180" s="477"/>
      <c r="MQQ180" s="477"/>
      <c r="MQR180" s="477"/>
      <c r="MQS180" s="477"/>
      <c r="MQT180" s="477"/>
      <c r="MQU180" s="477"/>
      <c r="MQV180" s="477"/>
      <c r="MQW180" s="477"/>
      <c r="MQX180" s="477"/>
      <c r="MQY180" s="477"/>
      <c r="MQZ180" s="477"/>
      <c r="MRA180" s="477"/>
      <c r="MRB180" s="477"/>
      <c r="MRC180" s="477"/>
      <c r="MRD180" s="477"/>
      <c r="MRE180" s="477"/>
      <c r="MRF180" s="477"/>
      <c r="MRG180" s="477"/>
      <c r="MRH180" s="477"/>
      <c r="MRI180" s="477"/>
      <c r="MRJ180" s="477"/>
      <c r="MRK180" s="477"/>
      <c r="MRL180" s="477"/>
      <c r="MRM180" s="477"/>
      <c r="MRN180" s="477"/>
      <c r="MRO180" s="477"/>
      <c r="MRP180" s="477"/>
      <c r="MRQ180" s="477"/>
      <c r="MRR180" s="477"/>
      <c r="MRS180" s="477"/>
      <c r="MRT180" s="477"/>
      <c r="MRU180" s="477"/>
      <c r="MRV180" s="477"/>
      <c r="MRW180" s="477"/>
      <c r="MRX180" s="477"/>
      <c r="MRY180" s="477"/>
      <c r="MRZ180" s="477"/>
      <c r="MSA180" s="477"/>
      <c r="MSB180" s="477"/>
      <c r="MSC180" s="477"/>
      <c r="MSD180" s="477"/>
      <c r="MSE180" s="477"/>
      <c r="MSF180" s="477"/>
      <c r="MSG180" s="477"/>
      <c r="MSH180" s="477"/>
      <c r="MSI180" s="477"/>
      <c r="MSJ180" s="477"/>
      <c r="MSK180" s="477"/>
      <c r="MSL180" s="477"/>
      <c r="MSM180" s="477"/>
      <c r="MSN180" s="477"/>
      <c r="MSO180" s="477"/>
      <c r="MSP180" s="477"/>
      <c r="MSQ180" s="477"/>
      <c r="MSR180" s="477"/>
      <c r="MSS180" s="477"/>
      <c r="MST180" s="477"/>
      <c r="MSU180" s="477"/>
      <c r="MSV180" s="477"/>
      <c r="MSW180" s="477"/>
      <c r="MSX180" s="477"/>
      <c r="MSY180" s="477"/>
      <c r="MSZ180" s="477"/>
      <c r="MTA180" s="477"/>
      <c r="MTB180" s="477"/>
      <c r="MTC180" s="477"/>
      <c r="MTD180" s="477"/>
      <c r="MTE180" s="477"/>
      <c r="MTF180" s="477"/>
      <c r="MTG180" s="477"/>
      <c r="MTH180" s="477"/>
      <c r="MTI180" s="477"/>
      <c r="MTJ180" s="477"/>
      <c r="MTK180" s="477"/>
      <c r="MTL180" s="477"/>
      <c r="MTM180" s="477"/>
      <c r="MTN180" s="477"/>
      <c r="MTO180" s="477"/>
      <c r="MTP180" s="477"/>
      <c r="MTQ180" s="477"/>
      <c r="MTR180" s="477"/>
      <c r="MTS180" s="477"/>
      <c r="MTT180" s="477"/>
      <c r="MTU180" s="477"/>
      <c r="MTV180" s="477"/>
      <c r="MTW180" s="477"/>
      <c r="MTX180" s="477"/>
      <c r="MTY180" s="477"/>
      <c r="MTZ180" s="477"/>
      <c r="MUA180" s="477"/>
      <c r="MUB180" s="477"/>
      <c r="MUC180" s="477"/>
      <c r="MUD180" s="477"/>
      <c r="MUE180" s="477"/>
      <c r="MUF180" s="477"/>
      <c r="MUG180" s="477"/>
      <c r="MUH180" s="477"/>
      <c r="MUI180" s="477"/>
      <c r="MUJ180" s="477"/>
      <c r="MUK180" s="477"/>
      <c r="MUL180" s="477"/>
      <c r="MUM180" s="477"/>
      <c r="MUN180" s="477"/>
      <c r="MUO180" s="477"/>
      <c r="MUP180" s="477"/>
      <c r="MUQ180" s="477"/>
      <c r="MUR180" s="477"/>
      <c r="MUS180" s="477"/>
      <c r="MUT180" s="477"/>
      <c r="MUU180" s="477"/>
      <c r="MUV180" s="477"/>
      <c r="MUW180" s="477"/>
      <c r="MUX180" s="477"/>
      <c r="MUY180" s="477"/>
      <c r="MUZ180" s="477"/>
      <c r="MVA180" s="477"/>
      <c r="MVB180" s="477"/>
      <c r="MVC180" s="477"/>
      <c r="MVD180" s="477"/>
      <c r="MVE180" s="477"/>
      <c r="MVF180" s="477"/>
      <c r="MVG180" s="477"/>
      <c r="MVH180" s="477"/>
      <c r="MVI180" s="477"/>
      <c r="MVJ180" s="477"/>
      <c r="MVK180" s="477"/>
      <c r="MVL180" s="477"/>
      <c r="MVM180" s="477"/>
      <c r="MVN180" s="477"/>
      <c r="MVO180" s="477"/>
      <c r="MVP180" s="477"/>
      <c r="MVQ180" s="477"/>
      <c r="MVR180" s="477"/>
      <c r="MVS180" s="477"/>
      <c r="MVT180" s="477"/>
      <c r="MVU180" s="477"/>
      <c r="MVV180" s="477"/>
      <c r="MVW180" s="477"/>
      <c r="MVX180" s="477"/>
      <c r="MVY180" s="477"/>
      <c r="MVZ180" s="477"/>
      <c r="MWA180" s="477"/>
      <c r="MWB180" s="477"/>
      <c r="MWC180" s="477"/>
      <c r="MWD180" s="477"/>
      <c r="MWE180" s="477"/>
      <c r="MWF180" s="477"/>
      <c r="MWG180" s="477"/>
      <c r="MWH180" s="477"/>
      <c r="MWI180" s="477"/>
      <c r="MWJ180" s="477"/>
      <c r="MWK180" s="477"/>
      <c r="MWL180" s="477"/>
      <c r="MWM180" s="477"/>
      <c r="MWN180" s="477"/>
      <c r="MWO180" s="477"/>
      <c r="MWP180" s="477"/>
      <c r="MWQ180" s="477"/>
      <c r="MWR180" s="477"/>
      <c r="MWS180" s="477"/>
      <c r="MWT180" s="477"/>
      <c r="MWU180" s="477"/>
      <c r="MWV180" s="477"/>
      <c r="MWW180" s="477"/>
      <c r="MWX180" s="477"/>
      <c r="MWY180" s="477"/>
      <c r="MWZ180" s="477"/>
      <c r="MXA180" s="477"/>
      <c r="MXB180" s="477"/>
      <c r="MXC180" s="477"/>
      <c r="MXD180" s="477"/>
      <c r="MXE180" s="477"/>
      <c r="MXF180" s="477"/>
      <c r="MXG180" s="477"/>
      <c r="MXH180" s="477"/>
      <c r="MXI180" s="477"/>
      <c r="MXJ180" s="477"/>
      <c r="MXK180" s="477"/>
      <c r="MXL180" s="477"/>
      <c r="MXM180" s="477"/>
      <c r="MXN180" s="477"/>
      <c r="MXO180" s="477"/>
      <c r="MXP180" s="477"/>
      <c r="MXQ180" s="477"/>
      <c r="MXR180" s="477"/>
      <c r="MXS180" s="477"/>
      <c r="MXT180" s="477"/>
      <c r="MXU180" s="477"/>
      <c r="MXV180" s="477"/>
      <c r="MXW180" s="477"/>
      <c r="MXX180" s="477"/>
      <c r="MXY180" s="477"/>
      <c r="MXZ180" s="477"/>
      <c r="MYA180" s="477"/>
      <c r="MYB180" s="477"/>
      <c r="MYC180" s="477"/>
      <c r="MYD180" s="477"/>
      <c r="MYE180" s="477"/>
      <c r="MYF180" s="477"/>
      <c r="MYG180" s="477"/>
      <c r="MYH180" s="477"/>
      <c r="MYI180" s="477"/>
      <c r="MYJ180" s="477"/>
      <c r="MYK180" s="477"/>
      <c r="MYL180" s="477"/>
      <c r="MYM180" s="477"/>
      <c r="MYN180" s="477"/>
      <c r="MYO180" s="477"/>
      <c r="MYP180" s="477"/>
      <c r="MYQ180" s="477"/>
      <c r="MYR180" s="477"/>
      <c r="MYS180" s="477"/>
      <c r="MYT180" s="477"/>
      <c r="MYU180" s="477"/>
      <c r="MYV180" s="477"/>
      <c r="MYW180" s="477"/>
      <c r="MYX180" s="477"/>
      <c r="MYY180" s="477"/>
      <c r="MYZ180" s="477"/>
      <c r="MZA180" s="477"/>
      <c r="MZB180" s="477"/>
      <c r="MZC180" s="477"/>
      <c r="MZD180" s="477"/>
      <c r="MZE180" s="477"/>
      <c r="MZF180" s="477"/>
      <c r="MZG180" s="477"/>
      <c r="MZH180" s="477"/>
      <c r="MZI180" s="477"/>
      <c r="MZJ180" s="477"/>
      <c r="MZK180" s="477"/>
      <c r="MZL180" s="477"/>
      <c r="MZM180" s="477"/>
      <c r="MZN180" s="477"/>
      <c r="MZO180" s="477"/>
      <c r="MZP180" s="477"/>
      <c r="MZQ180" s="477"/>
      <c r="MZR180" s="477"/>
      <c r="MZS180" s="477"/>
      <c r="MZT180" s="477"/>
      <c r="MZU180" s="477"/>
      <c r="MZV180" s="477"/>
      <c r="MZW180" s="477"/>
      <c r="MZX180" s="477"/>
      <c r="MZY180" s="477"/>
      <c r="MZZ180" s="477"/>
      <c r="NAA180" s="477"/>
      <c r="NAB180" s="477"/>
      <c r="NAC180" s="477"/>
      <c r="NAD180" s="477"/>
      <c r="NAE180" s="477"/>
      <c r="NAF180" s="477"/>
      <c r="NAG180" s="477"/>
      <c r="NAH180" s="477"/>
      <c r="NAI180" s="477"/>
      <c r="NAJ180" s="477"/>
      <c r="NAK180" s="477"/>
      <c r="NAL180" s="477"/>
      <c r="NAM180" s="477"/>
      <c r="NAN180" s="477"/>
      <c r="NAO180" s="477"/>
      <c r="NAP180" s="477"/>
      <c r="NAQ180" s="477"/>
      <c r="NAR180" s="477"/>
      <c r="NAS180" s="477"/>
      <c r="NAT180" s="477"/>
      <c r="NAU180" s="477"/>
      <c r="NAV180" s="477"/>
      <c r="NAW180" s="477"/>
      <c r="NAX180" s="477"/>
      <c r="NAY180" s="477"/>
      <c r="NAZ180" s="477"/>
      <c r="NBA180" s="477"/>
      <c r="NBB180" s="477"/>
      <c r="NBC180" s="477"/>
      <c r="NBD180" s="477"/>
      <c r="NBE180" s="477"/>
      <c r="NBF180" s="477"/>
      <c r="NBG180" s="477"/>
      <c r="NBH180" s="477"/>
      <c r="NBI180" s="477"/>
      <c r="NBJ180" s="477"/>
      <c r="NBK180" s="477"/>
      <c r="NBL180" s="477"/>
      <c r="NBM180" s="477"/>
      <c r="NBN180" s="477"/>
      <c r="NBO180" s="477"/>
      <c r="NBP180" s="477"/>
      <c r="NBQ180" s="477"/>
      <c r="NBR180" s="477"/>
      <c r="NBS180" s="477"/>
      <c r="NBT180" s="477"/>
      <c r="NBU180" s="477"/>
      <c r="NBV180" s="477"/>
      <c r="NBW180" s="477"/>
      <c r="NBX180" s="477"/>
      <c r="NBY180" s="477"/>
      <c r="NBZ180" s="477"/>
      <c r="NCA180" s="477"/>
      <c r="NCB180" s="477"/>
      <c r="NCC180" s="477"/>
      <c r="NCD180" s="477"/>
      <c r="NCE180" s="477"/>
      <c r="NCF180" s="477"/>
      <c r="NCG180" s="477"/>
      <c r="NCH180" s="477"/>
      <c r="NCI180" s="477"/>
      <c r="NCJ180" s="477"/>
      <c r="NCK180" s="477"/>
      <c r="NCL180" s="477"/>
      <c r="NCM180" s="477"/>
      <c r="NCN180" s="477"/>
      <c r="NCO180" s="477"/>
      <c r="NCP180" s="477"/>
      <c r="NCQ180" s="477"/>
      <c r="NCR180" s="477"/>
      <c r="NCS180" s="477"/>
      <c r="NCT180" s="477"/>
      <c r="NCU180" s="477"/>
      <c r="NCV180" s="477"/>
      <c r="NCW180" s="477"/>
      <c r="NCX180" s="477"/>
      <c r="NCY180" s="477"/>
      <c r="NCZ180" s="477"/>
      <c r="NDA180" s="477"/>
      <c r="NDB180" s="477"/>
      <c r="NDC180" s="477"/>
      <c r="NDD180" s="477"/>
      <c r="NDE180" s="477"/>
      <c r="NDF180" s="477"/>
      <c r="NDG180" s="477"/>
      <c r="NDH180" s="477"/>
      <c r="NDI180" s="477"/>
      <c r="NDJ180" s="477"/>
      <c r="NDK180" s="477"/>
      <c r="NDL180" s="477"/>
      <c r="NDM180" s="477"/>
      <c r="NDN180" s="477"/>
      <c r="NDO180" s="477"/>
      <c r="NDP180" s="477"/>
      <c r="NDQ180" s="477"/>
      <c r="NDR180" s="477"/>
      <c r="NDS180" s="477"/>
      <c r="NDT180" s="477"/>
      <c r="NDU180" s="477"/>
      <c r="NDV180" s="477"/>
      <c r="NDW180" s="477"/>
      <c r="NDX180" s="477"/>
      <c r="NDY180" s="477"/>
      <c r="NDZ180" s="477"/>
      <c r="NEA180" s="477"/>
      <c r="NEB180" s="477"/>
      <c r="NEC180" s="477"/>
      <c r="NED180" s="477"/>
      <c r="NEE180" s="477"/>
      <c r="NEF180" s="477"/>
      <c r="NEG180" s="477"/>
      <c r="NEH180" s="477"/>
      <c r="NEI180" s="477"/>
      <c r="NEJ180" s="477"/>
      <c r="NEK180" s="477"/>
      <c r="NEL180" s="477"/>
      <c r="NEM180" s="477"/>
      <c r="NEN180" s="477"/>
      <c r="NEO180" s="477"/>
      <c r="NEP180" s="477"/>
      <c r="NEQ180" s="477"/>
      <c r="NER180" s="477"/>
      <c r="NES180" s="477"/>
      <c r="NET180" s="477"/>
      <c r="NEU180" s="477"/>
      <c r="NEV180" s="477"/>
      <c r="NEW180" s="477"/>
      <c r="NEX180" s="477"/>
      <c r="NEY180" s="477"/>
      <c r="NEZ180" s="477"/>
      <c r="NFA180" s="477"/>
      <c r="NFB180" s="477"/>
      <c r="NFC180" s="477"/>
      <c r="NFD180" s="477"/>
      <c r="NFE180" s="477"/>
      <c r="NFF180" s="477"/>
      <c r="NFG180" s="477"/>
      <c r="NFH180" s="477"/>
      <c r="NFI180" s="477"/>
      <c r="NFJ180" s="477"/>
      <c r="NFK180" s="477"/>
      <c r="NFL180" s="477"/>
      <c r="NFM180" s="477"/>
      <c r="NFN180" s="477"/>
      <c r="NFO180" s="477"/>
      <c r="NFP180" s="477"/>
      <c r="NFQ180" s="477"/>
      <c r="NFR180" s="477"/>
      <c r="NFS180" s="477"/>
      <c r="NFT180" s="477"/>
      <c r="NFU180" s="477"/>
      <c r="NFV180" s="477"/>
      <c r="NFW180" s="477"/>
      <c r="NFX180" s="477"/>
      <c r="NFY180" s="477"/>
      <c r="NFZ180" s="477"/>
      <c r="NGA180" s="477"/>
      <c r="NGB180" s="477"/>
      <c r="NGC180" s="477"/>
      <c r="NGD180" s="477"/>
      <c r="NGE180" s="477"/>
      <c r="NGF180" s="477"/>
      <c r="NGG180" s="477"/>
      <c r="NGH180" s="477"/>
      <c r="NGI180" s="477"/>
      <c r="NGJ180" s="477"/>
      <c r="NGK180" s="477"/>
      <c r="NGL180" s="477"/>
      <c r="NGM180" s="477"/>
      <c r="NGN180" s="477"/>
      <c r="NGO180" s="477"/>
      <c r="NGP180" s="477"/>
      <c r="NGQ180" s="477"/>
      <c r="NGR180" s="477"/>
      <c r="NGS180" s="477"/>
      <c r="NGT180" s="477"/>
      <c r="NGU180" s="477"/>
      <c r="NGV180" s="477"/>
      <c r="NGW180" s="477"/>
      <c r="NGX180" s="477"/>
      <c r="NGY180" s="477"/>
      <c r="NGZ180" s="477"/>
      <c r="NHA180" s="477"/>
      <c r="NHB180" s="477"/>
      <c r="NHC180" s="477"/>
      <c r="NHD180" s="477"/>
      <c r="NHE180" s="477"/>
      <c r="NHF180" s="477"/>
      <c r="NHG180" s="477"/>
      <c r="NHH180" s="477"/>
      <c r="NHI180" s="477"/>
      <c r="NHJ180" s="477"/>
      <c r="NHK180" s="477"/>
      <c r="NHL180" s="477"/>
      <c r="NHM180" s="477"/>
      <c r="NHN180" s="477"/>
      <c r="NHO180" s="477"/>
      <c r="NHP180" s="477"/>
      <c r="NHQ180" s="477"/>
      <c r="NHR180" s="477"/>
      <c r="NHS180" s="477"/>
      <c r="NHT180" s="477"/>
      <c r="NHU180" s="477"/>
      <c r="NHV180" s="477"/>
      <c r="NHW180" s="477"/>
      <c r="NHX180" s="477"/>
      <c r="NHY180" s="477"/>
      <c r="NHZ180" s="477"/>
      <c r="NIA180" s="477"/>
      <c r="NIB180" s="477"/>
      <c r="NIC180" s="477"/>
      <c r="NID180" s="477"/>
      <c r="NIE180" s="477"/>
      <c r="NIF180" s="477"/>
      <c r="NIG180" s="477"/>
      <c r="NIH180" s="477"/>
      <c r="NII180" s="477"/>
      <c r="NIJ180" s="477"/>
      <c r="NIK180" s="477"/>
      <c r="NIL180" s="477"/>
      <c r="NIM180" s="477"/>
      <c r="NIN180" s="477"/>
      <c r="NIO180" s="477"/>
      <c r="NIP180" s="477"/>
      <c r="NIQ180" s="477"/>
      <c r="NIR180" s="477"/>
      <c r="NIS180" s="477"/>
      <c r="NIT180" s="477"/>
      <c r="NIU180" s="477"/>
      <c r="NIV180" s="477"/>
      <c r="NIW180" s="477"/>
      <c r="NIX180" s="477"/>
      <c r="NIY180" s="477"/>
      <c r="NIZ180" s="477"/>
      <c r="NJA180" s="477"/>
      <c r="NJB180" s="477"/>
      <c r="NJC180" s="477"/>
      <c r="NJD180" s="477"/>
      <c r="NJE180" s="477"/>
      <c r="NJF180" s="477"/>
      <c r="NJG180" s="477"/>
      <c r="NJH180" s="477"/>
      <c r="NJI180" s="477"/>
      <c r="NJJ180" s="477"/>
      <c r="NJK180" s="477"/>
      <c r="NJL180" s="477"/>
      <c r="NJM180" s="477"/>
      <c r="NJN180" s="477"/>
      <c r="NJO180" s="477"/>
      <c r="NJP180" s="477"/>
      <c r="NJQ180" s="477"/>
      <c r="NJR180" s="477"/>
      <c r="NJS180" s="477"/>
      <c r="NJT180" s="477"/>
      <c r="NJU180" s="477"/>
      <c r="NJV180" s="477"/>
      <c r="NJW180" s="477"/>
      <c r="NJX180" s="477"/>
      <c r="NJY180" s="477"/>
      <c r="NJZ180" s="477"/>
      <c r="NKA180" s="477"/>
      <c r="NKB180" s="477"/>
      <c r="NKC180" s="477"/>
      <c r="NKD180" s="477"/>
      <c r="NKE180" s="477"/>
      <c r="NKF180" s="477"/>
      <c r="NKG180" s="477"/>
      <c r="NKH180" s="477"/>
      <c r="NKI180" s="477"/>
      <c r="NKJ180" s="477"/>
      <c r="NKK180" s="477"/>
      <c r="NKL180" s="477"/>
      <c r="NKM180" s="477"/>
      <c r="NKN180" s="477"/>
      <c r="NKO180" s="477"/>
      <c r="NKP180" s="477"/>
      <c r="NKQ180" s="477"/>
      <c r="NKR180" s="477"/>
      <c r="NKS180" s="477"/>
      <c r="NKT180" s="477"/>
      <c r="NKU180" s="477"/>
      <c r="NKV180" s="477"/>
      <c r="NKW180" s="477"/>
      <c r="NKX180" s="477"/>
      <c r="NKY180" s="477"/>
      <c r="NKZ180" s="477"/>
      <c r="NLA180" s="477"/>
      <c r="NLB180" s="477"/>
      <c r="NLC180" s="477"/>
      <c r="NLD180" s="477"/>
      <c r="NLE180" s="477"/>
      <c r="NLF180" s="477"/>
      <c r="NLG180" s="477"/>
      <c r="NLH180" s="477"/>
      <c r="NLI180" s="477"/>
      <c r="NLJ180" s="477"/>
      <c r="NLK180" s="477"/>
      <c r="NLL180" s="477"/>
      <c r="NLM180" s="477"/>
      <c r="NLN180" s="477"/>
      <c r="NLO180" s="477"/>
      <c r="NLP180" s="477"/>
      <c r="NLQ180" s="477"/>
      <c r="NLR180" s="477"/>
      <c r="NLS180" s="477"/>
      <c r="NLT180" s="477"/>
      <c r="NLU180" s="477"/>
      <c r="NLV180" s="477"/>
      <c r="NLW180" s="477"/>
      <c r="NLX180" s="477"/>
      <c r="NLY180" s="477"/>
      <c r="NLZ180" s="477"/>
      <c r="NMA180" s="477"/>
      <c r="NMB180" s="477"/>
      <c r="NMC180" s="477"/>
      <c r="NMD180" s="477"/>
      <c r="NME180" s="477"/>
      <c r="NMF180" s="477"/>
      <c r="NMG180" s="477"/>
      <c r="NMH180" s="477"/>
      <c r="NMI180" s="477"/>
      <c r="NMJ180" s="477"/>
      <c r="NMK180" s="477"/>
      <c r="NML180" s="477"/>
      <c r="NMM180" s="477"/>
      <c r="NMN180" s="477"/>
      <c r="NMO180" s="477"/>
      <c r="NMP180" s="477"/>
      <c r="NMQ180" s="477"/>
      <c r="NMR180" s="477"/>
      <c r="NMS180" s="477"/>
      <c r="NMT180" s="477"/>
      <c r="NMU180" s="477"/>
      <c r="NMV180" s="477"/>
      <c r="NMW180" s="477"/>
      <c r="NMX180" s="477"/>
      <c r="NMY180" s="477"/>
      <c r="NMZ180" s="477"/>
      <c r="NNA180" s="477"/>
      <c r="NNB180" s="477"/>
      <c r="NNC180" s="477"/>
      <c r="NND180" s="477"/>
      <c r="NNE180" s="477"/>
      <c r="NNF180" s="477"/>
      <c r="NNG180" s="477"/>
      <c r="NNH180" s="477"/>
      <c r="NNI180" s="477"/>
      <c r="NNJ180" s="477"/>
      <c r="NNK180" s="477"/>
      <c r="NNL180" s="477"/>
      <c r="NNM180" s="477"/>
      <c r="NNN180" s="477"/>
      <c r="NNO180" s="477"/>
      <c r="NNP180" s="477"/>
      <c r="NNQ180" s="477"/>
      <c r="NNR180" s="477"/>
      <c r="NNS180" s="477"/>
      <c r="NNT180" s="477"/>
      <c r="NNU180" s="477"/>
      <c r="NNV180" s="477"/>
      <c r="NNW180" s="477"/>
      <c r="NNX180" s="477"/>
      <c r="NNY180" s="477"/>
      <c r="NNZ180" s="477"/>
      <c r="NOA180" s="477"/>
      <c r="NOB180" s="477"/>
      <c r="NOC180" s="477"/>
      <c r="NOD180" s="477"/>
      <c r="NOE180" s="477"/>
      <c r="NOF180" s="477"/>
      <c r="NOG180" s="477"/>
      <c r="NOH180" s="477"/>
      <c r="NOI180" s="477"/>
      <c r="NOJ180" s="477"/>
      <c r="NOK180" s="477"/>
      <c r="NOL180" s="477"/>
      <c r="NOM180" s="477"/>
      <c r="NON180" s="477"/>
      <c r="NOO180" s="477"/>
      <c r="NOP180" s="477"/>
      <c r="NOQ180" s="477"/>
      <c r="NOR180" s="477"/>
      <c r="NOS180" s="477"/>
      <c r="NOT180" s="477"/>
      <c r="NOU180" s="477"/>
      <c r="NOV180" s="477"/>
      <c r="NOW180" s="477"/>
      <c r="NOX180" s="477"/>
      <c r="NOY180" s="477"/>
      <c r="NOZ180" s="477"/>
      <c r="NPA180" s="477"/>
      <c r="NPB180" s="477"/>
      <c r="NPC180" s="477"/>
      <c r="NPD180" s="477"/>
      <c r="NPE180" s="477"/>
      <c r="NPF180" s="477"/>
      <c r="NPG180" s="477"/>
      <c r="NPH180" s="477"/>
      <c r="NPI180" s="477"/>
      <c r="NPJ180" s="477"/>
      <c r="NPK180" s="477"/>
      <c r="NPL180" s="477"/>
      <c r="NPM180" s="477"/>
      <c r="NPN180" s="477"/>
      <c r="NPO180" s="477"/>
      <c r="NPP180" s="477"/>
      <c r="NPQ180" s="477"/>
      <c r="NPR180" s="477"/>
      <c r="NPS180" s="477"/>
      <c r="NPT180" s="477"/>
      <c r="NPU180" s="477"/>
      <c r="NPV180" s="477"/>
      <c r="NPW180" s="477"/>
      <c r="NPX180" s="477"/>
      <c r="NPY180" s="477"/>
      <c r="NPZ180" s="477"/>
      <c r="NQA180" s="477"/>
      <c r="NQB180" s="477"/>
      <c r="NQC180" s="477"/>
      <c r="NQD180" s="477"/>
      <c r="NQE180" s="477"/>
      <c r="NQF180" s="477"/>
      <c r="NQG180" s="477"/>
      <c r="NQH180" s="477"/>
      <c r="NQI180" s="477"/>
      <c r="NQJ180" s="477"/>
      <c r="NQK180" s="477"/>
      <c r="NQL180" s="477"/>
      <c r="NQM180" s="477"/>
      <c r="NQN180" s="477"/>
      <c r="NQO180" s="477"/>
      <c r="NQP180" s="477"/>
      <c r="NQQ180" s="477"/>
      <c r="NQR180" s="477"/>
      <c r="NQS180" s="477"/>
      <c r="NQT180" s="477"/>
      <c r="NQU180" s="477"/>
      <c r="NQV180" s="477"/>
      <c r="NQW180" s="477"/>
      <c r="NQX180" s="477"/>
      <c r="NQY180" s="477"/>
      <c r="NQZ180" s="477"/>
      <c r="NRA180" s="477"/>
      <c r="NRB180" s="477"/>
      <c r="NRC180" s="477"/>
      <c r="NRD180" s="477"/>
      <c r="NRE180" s="477"/>
      <c r="NRF180" s="477"/>
      <c r="NRG180" s="477"/>
      <c r="NRH180" s="477"/>
      <c r="NRI180" s="477"/>
      <c r="NRJ180" s="477"/>
      <c r="NRK180" s="477"/>
      <c r="NRL180" s="477"/>
      <c r="NRM180" s="477"/>
      <c r="NRN180" s="477"/>
      <c r="NRO180" s="477"/>
      <c r="NRP180" s="477"/>
      <c r="NRQ180" s="477"/>
      <c r="NRR180" s="477"/>
      <c r="NRS180" s="477"/>
      <c r="NRT180" s="477"/>
      <c r="NRU180" s="477"/>
      <c r="NRV180" s="477"/>
      <c r="NRW180" s="477"/>
      <c r="NRX180" s="477"/>
      <c r="NRY180" s="477"/>
      <c r="NRZ180" s="477"/>
      <c r="NSA180" s="477"/>
      <c r="NSB180" s="477"/>
      <c r="NSC180" s="477"/>
      <c r="NSD180" s="477"/>
      <c r="NSE180" s="477"/>
      <c r="NSF180" s="477"/>
      <c r="NSG180" s="477"/>
      <c r="NSH180" s="477"/>
      <c r="NSI180" s="477"/>
      <c r="NSJ180" s="477"/>
      <c r="NSK180" s="477"/>
      <c r="NSL180" s="477"/>
      <c r="NSM180" s="477"/>
      <c r="NSN180" s="477"/>
      <c r="NSO180" s="477"/>
      <c r="NSP180" s="477"/>
      <c r="NSQ180" s="477"/>
      <c r="NSR180" s="477"/>
      <c r="NSS180" s="477"/>
      <c r="NST180" s="477"/>
      <c r="NSU180" s="477"/>
      <c r="NSV180" s="477"/>
      <c r="NSW180" s="477"/>
      <c r="NSX180" s="477"/>
      <c r="NSY180" s="477"/>
      <c r="NSZ180" s="477"/>
      <c r="NTA180" s="477"/>
      <c r="NTB180" s="477"/>
      <c r="NTC180" s="477"/>
      <c r="NTD180" s="477"/>
      <c r="NTE180" s="477"/>
      <c r="NTF180" s="477"/>
      <c r="NTG180" s="477"/>
      <c r="NTH180" s="477"/>
      <c r="NTI180" s="477"/>
      <c r="NTJ180" s="477"/>
      <c r="NTK180" s="477"/>
      <c r="NTL180" s="477"/>
      <c r="NTM180" s="477"/>
      <c r="NTN180" s="477"/>
      <c r="NTO180" s="477"/>
      <c r="NTP180" s="477"/>
      <c r="NTQ180" s="477"/>
      <c r="NTR180" s="477"/>
      <c r="NTS180" s="477"/>
      <c r="NTT180" s="477"/>
      <c r="NTU180" s="477"/>
      <c r="NTV180" s="477"/>
      <c r="NTW180" s="477"/>
      <c r="NTX180" s="477"/>
      <c r="NTY180" s="477"/>
      <c r="NTZ180" s="477"/>
      <c r="NUA180" s="477"/>
      <c r="NUB180" s="477"/>
      <c r="NUC180" s="477"/>
      <c r="NUD180" s="477"/>
      <c r="NUE180" s="477"/>
      <c r="NUF180" s="477"/>
      <c r="NUG180" s="477"/>
      <c r="NUH180" s="477"/>
      <c r="NUI180" s="477"/>
      <c r="NUJ180" s="477"/>
      <c r="NUK180" s="477"/>
      <c r="NUL180" s="477"/>
      <c r="NUM180" s="477"/>
      <c r="NUN180" s="477"/>
      <c r="NUO180" s="477"/>
      <c r="NUP180" s="477"/>
      <c r="NUQ180" s="477"/>
      <c r="NUR180" s="477"/>
      <c r="NUS180" s="477"/>
      <c r="NUT180" s="477"/>
      <c r="NUU180" s="477"/>
      <c r="NUV180" s="477"/>
      <c r="NUW180" s="477"/>
      <c r="NUX180" s="477"/>
      <c r="NUY180" s="477"/>
      <c r="NUZ180" s="477"/>
      <c r="NVA180" s="477"/>
      <c r="NVB180" s="477"/>
      <c r="NVC180" s="477"/>
      <c r="NVD180" s="477"/>
      <c r="NVE180" s="477"/>
      <c r="NVF180" s="477"/>
      <c r="NVG180" s="477"/>
      <c r="NVH180" s="477"/>
      <c r="NVI180" s="477"/>
      <c r="NVJ180" s="477"/>
      <c r="NVK180" s="477"/>
      <c r="NVL180" s="477"/>
      <c r="NVM180" s="477"/>
      <c r="NVN180" s="477"/>
      <c r="NVO180" s="477"/>
      <c r="NVP180" s="477"/>
      <c r="NVQ180" s="477"/>
      <c r="NVR180" s="477"/>
      <c r="NVS180" s="477"/>
      <c r="NVT180" s="477"/>
      <c r="NVU180" s="477"/>
      <c r="NVV180" s="477"/>
      <c r="NVW180" s="477"/>
      <c r="NVX180" s="477"/>
      <c r="NVY180" s="477"/>
      <c r="NVZ180" s="477"/>
      <c r="NWA180" s="477"/>
      <c r="NWB180" s="477"/>
      <c r="NWC180" s="477"/>
      <c r="NWD180" s="477"/>
      <c r="NWE180" s="477"/>
      <c r="NWF180" s="477"/>
      <c r="NWG180" s="477"/>
      <c r="NWH180" s="477"/>
      <c r="NWI180" s="477"/>
      <c r="NWJ180" s="477"/>
      <c r="NWK180" s="477"/>
      <c r="NWL180" s="477"/>
      <c r="NWM180" s="477"/>
      <c r="NWN180" s="477"/>
      <c r="NWO180" s="477"/>
      <c r="NWP180" s="477"/>
      <c r="NWQ180" s="477"/>
      <c r="NWR180" s="477"/>
      <c r="NWS180" s="477"/>
      <c r="NWT180" s="477"/>
      <c r="NWU180" s="477"/>
      <c r="NWV180" s="477"/>
      <c r="NWW180" s="477"/>
      <c r="NWX180" s="477"/>
      <c r="NWY180" s="477"/>
      <c r="NWZ180" s="477"/>
      <c r="NXA180" s="477"/>
      <c r="NXB180" s="477"/>
      <c r="NXC180" s="477"/>
      <c r="NXD180" s="477"/>
      <c r="NXE180" s="477"/>
      <c r="NXF180" s="477"/>
      <c r="NXG180" s="477"/>
      <c r="NXH180" s="477"/>
      <c r="NXI180" s="477"/>
      <c r="NXJ180" s="477"/>
      <c r="NXK180" s="477"/>
      <c r="NXL180" s="477"/>
      <c r="NXM180" s="477"/>
      <c r="NXN180" s="477"/>
      <c r="NXO180" s="477"/>
      <c r="NXP180" s="477"/>
      <c r="NXQ180" s="477"/>
      <c r="NXR180" s="477"/>
      <c r="NXS180" s="477"/>
      <c r="NXT180" s="477"/>
      <c r="NXU180" s="477"/>
      <c r="NXV180" s="477"/>
      <c r="NXW180" s="477"/>
      <c r="NXX180" s="477"/>
      <c r="NXY180" s="477"/>
      <c r="NXZ180" s="477"/>
      <c r="NYA180" s="477"/>
      <c r="NYB180" s="477"/>
      <c r="NYC180" s="477"/>
      <c r="NYD180" s="477"/>
      <c r="NYE180" s="477"/>
      <c r="NYF180" s="477"/>
      <c r="NYG180" s="477"/>
      <c r="NYH180" s="477"/>
      <c r="NYI180" s="477"/>
      <c r="NYJ180" s="477"/>
      <c r="NYK180" s="477"/>
      <c r="NYL180" s="477"/>
      <c r="NYM180" s="477"/>
      <c r="NYN180" s="477"/>
      <c r="NYO180" s="477"/>
      <c r="NYP180" s="477"/>
      <c r="NYQ180" s="477"/>
      <c r="NYR180" s="477"/>
      <c r="NYS180" s="477"/>
      <c r="NYT180" s="477"/>
      <c r="NYU180" s="477"/>
      <c r="NYV180" s="477"/>
      <c r="NYW180" s="477"/>
      <c r="NYX180" s="477"/>
      <c r="NYY180" s="477"/>
      <c r="NYZ180" s="477"/>
      <c r="NZA180" s="477"/>
      <c r="NZB180" s="477"/>
      <c r="NZC180" s="477"/>
      <c r="NZD180" s="477"/>
      <c r="NZE180" s="477"/>
      <c r="NZF180" s="477"/>
      <c r="NZG180" s="477"/>
      <c r="NZH180" s="477"/>
      <c r="NZI180" s="477"/>
      <c r="NZJ180" s="477"/>
      <c r="NZK180" s="477"/>
      <c r="NZL180" s="477"/>
      <c r="NZM180" s="477"/>
      <c r="NZN180" s="477"/>
      <c r="NZO180" s="477"/>
      <c r="NZP180" s="477"/>
      <c r="NZQ180" s="477"/>
      <c r="NZR180" s="477"/>
      <c r="NZS180" s="477"/>
      <c r="NZT180" s="477"/>
      <c r="NZU180" s="477"/>
      <c r="NZV180" s="477"/>
      <c r="NZW180" s="477"/>
      <c r="NZX180" s="477"/>
      <c r="NZY180" s="477"/>
      <c r="NZZ180" s="477"/>
      <c r="OAA180" s="477"/>
      <c r="OAB180" s="477"/>
      <c r="OAC180" s="477"/>
      <c r="OAD180" s="477"/>
      <c r="OAE180" s="477"/>
      <c r="OAF180" s="477"/>
      <c r="OAG180" s="477"/>
      <c r="OAH180" s="477"/>
      <c r="OAI180" s="477"/>
      <c r="OAJ180" s="477"/>
      <c r="OAK180" s="477"/>
      <c r="OAL180" s="477"/>
      <c r="OAM180" s="477"/>
      <c r="OAN180" s="477"/>
      <c r="OAO180" s="477"/>
      <c r="OAP180" s="477"/>
      <c r="OAQ180" s="477"/>
      <c r="OAR180" s="477"/>
      <c r="OAS180" s="477"/>
      <c r="OAT180" s="477"/>
      <c r="OAU180" s="477"/>
      <c r="OAV180" s="477"/>
      <c r="OAW180" s="477"/>
      <c r="OAX180" s="477"/>
      <c r="OAY180" s="477"/>
      <c r="OAZ180" s="477"/>
      <c r="OBA180" s="477"/>
      <c r="OBB180" s="477"/>
      <c r="OBC180" s="477"/>
      <c r="OBD180" s="477"/>
      <c r="OBE180" s="477"/>
      <c r="OBF180" s="477"/>
      <c r="OBG180" s="477"/>
      <c r="OBH180" s="477"/>
      <c r="OBI180" s="477"/>
      <c r="OBJ180" s="477"/>
      <c r="OBK180" s="477"/>
      <c r="OBL180" s="477"/>
      <c r="OBM180" s="477"/>
      <c r="OBN180" s="477"/>
      <c r="OBO180" s="477"/>
      <c r="OBP180" s="477"/>
      <c r="OBQ180" s="477"/>
      <c r="OBR180" s="477"/>
      <c r="OBS180" s="477"/>
      <c r="OBT180" s="477"/>
      <c r="OBU180" s="477"/>
      <c r="OBV180" s="477"/>
      <c r="OBW180" s="477"/>
      <c r="OBX180" s="477"/>
      <c r="OBY180" s="477"/>
      <c r="OBZ180" s="477"/>
      <c r="OCA180" s="477"/>
      <c r="OCB180" s="477"/>
      <c r="OCC180" s="477"/>
      <c r="OCD180" s="477"/>
      <c r="OCE180" s="477"/>
      <c r="OCF180" s="477"/>
      <c r="OCG180" s="477"/>
      <c r="OCH180" s="477"/>
      <c r="OCI180" s="477"/>
      <c r="OCJ180" s="477"/>
      <c r="OCK180" s="477"/>
      <c r="OCL180" s="477"/>
      <c r="OCM180" s="477"/>
      <c r="OCN180" s="477"/>
      <c r="OCO180" s="477"/>
      <c r="OCP180" s="477"/>
      <c r="OCQ180" s="477"/>
      <c r="OCR180" s="477"/>
      <c r="OCS180" s="477"/>
      <c r="OCT180" s="477"/>
      <c r="OCU180" s="477"/>
      <c r="OCV180" s="477"/>
      <c r="OCW180" s="477"/>
      <c r="OCX180" s="477"/>
      <c r="OCY180" s="477"/>
      <c r="OCZ180" s="477"/>
      <c r="ODA180" s="477"/>
      <c r="ODB180" s="477"/>
      <c r="ODC180" s="477"/>
      <c r="ODD180" s="477"/>
      <c r="ODE180" s="477"/>
      <c r="ODF180" s="477"/>
      <c r="ODG180" s="477"/>
      <c r="ODH180" s="477"/>
      <c r="ODI180" s="477"/>
      <c r="ODJ180" s="477"/>
      <c r="ODK180" s="477"/>
      <c r="ODL180" s="477"/>
      <c r="ODM180" s="477"/>
      <c r="ODN180" s="477"/>
      <c r="ODO180" s="477"/>
      <c r="ODP180" s="477"/>
      <c r="ODQ180" s="477"/>
      <c r="ODR180" s="477"/>
      <c r="ODS180" s="477"/>
      <c r="ODT180" s="477"/>
      <c r="ODU180" s="477"/>
      <c r="ODV180" s="477"/>
      <c r="ODW180" s="477"/>
      <c r="ODX180" s="477"/>
      <c r="ODY180" s="477"/>
      <c r="ODZ180" s="477"/>
      <c r="OEA180" s="477"/>
      <c r="OEB180" s="477"/>
      <c r="OEC180" s="477"/>
      <c r="OED180" s="477"/>
      <c r="OEE180" s="477"/>
      <c r="OEF180" s="477"/>
      <c r="OEG180" s="477"/>
      <c r="OEH180" s="477"/>
      <c r="OEI180" s="477"/>
      <c r="OEJ180" s="477"/>
      <c r="OEK180" s="477"/>
      <c r="OEL180" s="477"/>
      <c r="OEM180" s="477"/>
      <c r="OEN180" s="477"/>
      <c r="OEO180" s="477"/>
      <c r="OEP180" s="477"/>
      <c r="OEQ180" s="477"/>
      <c r="OER180" s="477"/>
      <c r="OES180" s="477"/>
      <c r="OET180" s="477"/>
      <c r="OEU180" s="477"/>
      <c r="OEV180" s="477"/>
      <c r="OEW180" s="477"/>
      <c r="OEX180" s="477"/>
      <c r="OEY180" s="477"/>
      <c r="OEZ180" s="477"/>
      <c r="OFA180" s="477"/>
      <c r="OFB180" s="477"/>
      <c r="OFC180" s="477"/>
      <c r="OFD180" s="477"/>
      <c r="OFE180" s="477"/>
      <c r="OFF180" s="477"/>
      <c r="OFG180" s="477"/>
      <c r="OFH180" s="477"/>
      <c r="OFI180" s="477"/>
      <c r="OFJ180" s="477"/>
      <c r="OFK180" s="477"/>
      <c r="OFL180" s="477"/>
      <c r="OFM180" s="477"/>
      <c r="OFN180" s="477"/>
      <c r="OFO180" s="477"/>
      <c r="OFP180" s="477"/>
      <c r="OFQ180" s="477"/>
      <c r="OFR180" s="477"/>
      <c r="OFS180" s="477"/>
      <c r="OFT180" s="477"/>
      <c r="OFU180" s="477"/>
      <c r="OFV180" s="477"/>
      <c r="OFW180" s="477"/>
      <c r="OFX180" s="477"/>
      <c r="OFY180" s="477"/>
      <c r="OFZ180" s="477"/>
      <c r="OGA180" s="477"/>
      <c r="OGB180" s="477"/>
      <c r="OGC180" s="477"/>
      <c r="OGD180" s="477"/>
      <c r="OGE180" s="477"/>
      <c r="OGF180" s="477"/>
      <c r="OGG180" s="477"/>
      <c r="OGH180" s="477"/>
      <c r="OGI180" s="477"/>
      <c r="OGJ180" s="477"/>
      <c r="OGK180" s="477"/>
      <c r="OGL180" s="477"/>
      <c r="OGM180" s="477"/>
      <c r="OGN180" s="477"/>
      <c r="OGO180" s="477"/>
      <c r="OGP180" s="477"/>
      <c r="OGQ180" s="477"/>
      <c r="OGR180" s="477"/>
      <c r="OGS180" s="477"/>
      <c r="OGT180" s="477"/>
      <c r="OGU180" s="477"/>
      <c r="OGV180" s="477"/>
      <c r="OGW180" s="477"/>
      <c r="OGX180" s="477"/>
      <c r="OGY180" s="477"/>
      <c r="OGZ180" s="477"/>
      <c r="OHA180" s="477"/>
      <c r="OHB180" s="477"/>
      <c r="OHC180" s="477"/>
      <c r="OHD180" s="477"/>
      <c r="OHE180" s="477"/>
      <c r="OHF180" s="477"/>
      <c r="OHG180" s="477"/>
      <c r="OHH180" s="477"/>
      <c r="OHI180" s="477"/>
      <c r="OHJ180" s="477"/>
      <c r="OHK180" s="477"/>
      <c r="OHL180" s="477"/>
      <c r="OHM180" s="477"/>
      <c r="OHN180" s="477"/>
      <c r="OHO180" s="477"/>
      <c r="OHP180" s="477"/>
      <c r="OHQ180" s="477"/>
      <c r="OHR180" s="477"/>
      <c r="OHS180" s="477"/>
      <c r="OHT180" s="477"/>
      <c r="OHU180" s="477"/>
      <c r="OHV180" s="477"/>
      <c r="OHW180" s="477"/>
      <c r="OHX180" s="477"/>
      <c r="OHY180" s="477"/>
      <c r="OHZ180" s="477"/>
      <c r="OIA180" s="477"/>
      <c r="OIB180" s="477"/>
      <c r="OIC180" s="477"/>
      <c r="OID180" s="477"/>
      <c r="OIE180" s="477"/>
      <c r="OIF180" s="477"/>
      <c r="OIG180" s="477"/>
      <c r="OIH180" s="477"/>
      <c r="OII180" s="477"/>
      <c r="OIJ180" s="477"/>
      <c r="OIK180" s="477"/>
      <c r="OIL180" s="477"/>
      <c r="OIM180" s="477"/>
      <c r="OIN180" s="477"/>
      <c r="OIO180" s="477"/>
      <c r="OIP180" s="477"/>
      <c r="OIQ180" s="477"/>
      <c r="OIR180" s="477"/>
      <c r="OIS180" s="477"/>
      <c r="OIT180" s="477"/>
      <c r="OIU180" s="477"/>
      <c r="OIV180" s="477"/>
      <c r="OIW180" s="477"/>
      <c r="OIX180" s="477"/>
      <c r="OIY180" s="477"/>
      <c r="OIZ180" s="477"/>
      <c r="OJA180" s="477"/>
      <c r="OJB180" s="477"/>
      <c r="OJC180" s="477"/>
      <c r="OJD180" s="477"/>
      <c r="OJE180" s="477"/>
      <c r="OJF180" s="477"/>
      <c r="OJG180" s="477"/>
      <c r="OJH180" s="477"/>
      <c r="OJI180" s="477"/>
      <c r="OJJ180" s="477"/>
      <c r="OJK180" s="477"/>
      <c r="OJL180" s="477"/>
      <c r="OJM180" s="477"/>
      <c r="OJN180" s="477"/>
      <c r="OJO180" s="477"/>
      <c r="OJP180" s="477"/>
      <c r="OJQ180" s="477"/>
      <c r="OJR180" s="477"/>
      <c r="OJS180" s="477"/>
      <c r="OJT180" s="477"/>
      <c r="OJU180" s="477"/>
      <c r="OJV180" s="477"/>
      <c r="OJW180" s="477"/>
      <c r="OJX180" s="477"/>
      <c r="OJY180" s="477"/>
      <c r="OJZ180" s="477"/>
      <c r="OKA180" s="477"/>
      <c r="OKB180" s="477"/>
      <c r="OKC180" s="477"/>
      <c r="OKD180" s="477"/>
      <c r="OKE180" s="477"/>
      <c r="OKF180" s="477"/>
      <c r="OKG180" s="477"/>
      <c r="OKH180" s="477"/>
      <c r="OKI180" s="477"/>
      <c r="OKJ180" s="477"/>
      <c r="OKK180" s="477"/>
      <c r="OKL180" s="477"/>
      <c r="OKM180" s="477"/>
      <c r="OKN180" s="477"/>
      <c r="OKO180" s="477"/>
      <c r="OKP180" s="477"/>
      <c r="OKQ180" s="477"/>
      <c r="OKR180" s="477"/>
      <c r="OKS180" s="477"/>
      <c r="OKT180" s="477"/>
      <c r="OKU180" s="477"/>
      <c r="OKV180" s="477"/>
      <c r="OKW180" s="477"/>
      <c r="OKX180" s="477"/>
      <c r="OKY180" s="477"/>
      <c r="OKZ180" s="477"/>
      <c r="OLA180" s="477"/>
      <c r="OLB180" s="477"/>
      <c r="OLC180" s="477"/>
      <c r="OLD180" s="477"/>
      <c r="OLE180" s="477"/>
      <c r="OLF180" s="477"/>
      <c r="OLG180" s="477"/>
      <c r="OLH180" s="477"/>
      <c r="OLI180" s="477"/>
      <c r="OLJ180" s="477"/>
      <c r="OLK180" s="477"/>
      <c r="OLL180" s="477"/>
      <c r="OLM180" s="477"/>
      <c r="OLN180" s="477"/>
      <c r="OLO180" s="477"/>
      <c r="OLP180" s="477"/>
      <c r="OLQ180" s="477"/>
      <c r="OLR180" s="477"/>
      <c r="OLS180" s="477"/>
      <c r="OLT180" s="477"/>
      <c r="OLU180" s="477"/>
      <c r="OLV180" s="477"/>
      <c r="OLW180" s="477"/>
      <c r="OLX180" s="477"/>
      <c r="OLY180" s="477"/>
      <c r="OLZ180" s="477"/>
      <c r="OMA180" s="477"/>
      <c r="OMB180" s="477"/>
      <c r="OMC180" s="477"/>
      <c r="OMD180" s="477"/>
      <c r="OME180" s="477"/>
      <c r="OMF180" s="477"/>
      <c r="OMG180" s="477"/>
      <c r="OMH180" s="477"/>
      <c r="OMI180" s="477"/>
      <c r="OMJ180" s="477"/>
      <c r="OMK180" s="477"/>
      <c r="OML180" s="477"/>
      <c r="OMM180" s="477"/>
      <c r="OMN180" s="477"/>
      <c r="OMO180" s="477"/>
      <c r="OMP180" s="477"/>
      <c r="OMQ180" s="477"/>
      <c r="OMR180" s="477"/>
      <c r="OMS180" s="477"/>
      <c r="OMT180" s="477"/>
      <c r="OMU180" s="477"/>
      <c r="OMV180" s="477"/>
      <c r="OMW180" s="477"/>
      <c r="OMX180" s="477"/>
      <c r="OMY180" s="477"/>
      <c r="OMZ180" s="477"/>
      <c r="ONA180" s="477"/>
      <c r="ONB180" s="477"/>
      <c r="ONC180" s="477"/>
      <c r="OND180" s="477"/>
      <c r="ONE180" s="477"/>
      <c r="ONF180" s="477"/>
      <c r="ONG180" s="477"/>
      <c r="ONH180" s="477"/>
      <c r="ONI180" s="477"/>
      <c r="ONJ180" s="477"/>
      <c r="ONK180" s="477"/>
      <c r="ONL180" s="477"/>
      <c r="ONM180" s="477"/>
      <c r="ONN180" s="477"/>
      <c r="ONO180" s="477"/>
      <c r="ONP180" s="477"/>
      <c r="ONQ180" s="477"/>
      <c r="ONR180" s="477"/>
      <c r="ONS180" s="477"/>
      <c r="ONT180" s="477"/>
      <c r="ONU180" s="477"/>
      <c r="ONV180" s="477"/>
      <c r="ONW180" s="477"/>
      <c r="ONX180" s="477"/>
      <c r="ONY180" s="477"/>
      <c r="ONZ180" s="477"/>
      <c r="OOA180" s="477"/>
      <c r="OOB180" s="477"/>
      <c r="OOC180" s="477"/>
      <c r="OOD180" s="477"/>
      <c r="OOE180" s="477"/>
      <c r="OOF180" s="477"/>
      <c r="OOG180" s="477"/>
      <c r="OOH180" s="477"/>
      <c r="OOI180" s="477"/>
      <c r="OOJ180" s="477"/>
      <c r="OOK180" s="477"/>
      <c r="OOL180" s="477"/>
      <c r="OOM180" s="477"/>
      <c r="OON180" s="477"/>
      <c r="OOO180" s="477"/>
      <c r="OOP180" s="477"/>
      <c r="OOQ180" s="477"/>
      <c r="OOR180" s="477"/>
      <c r="OOS180" s="477"/>
      <c r="OOT180" s="477"/>
      <c r="OOU180" s="477"/>
      <c r="OOV180" s="477"/>
      <c r="OOW180" s="477"/>
      <c r="OOX180" s="477"/>
      <c r="OOY180" s="477"/>
      <c r="OOZ180" s="477"/>
      <c r="OPA180" s="477"/>
      <c r="OPB180" s="477"/>
      <c r="OPC180" s="477"/>
      <c r="OPD180" s="477"/>
      <c r="OPE180" s="477"/>
      <c r="OPF180" s="477"/>
      <c r="OPG180" s="477"/>
      <c r="OPH180" s="477"/>
      <c r="OPI180" s="477"/>
      <c r="OPJ180" s="477"/>
      <c r="OPK180" s="477"/>
      <c r="OPL180" s="477"/>
      <c r="OPM180" s="477"/>
      <c r="OPN180" s="477"/>
      <c r="OPO180" s="477"/>
      <c r="OPP180" s="477"/>
      <c r="OPQ180" s="477"/>
      <c r="OPR180" s="477"/>
      <c r="OPS180" s="477"/>
      <c r="OPT180" s="477"/>
      <c r="OPU180" s="477"/>
      <c r="OPV180" s="477"/>
      <c r="OPW180" s="477"/>
      <c r="OPX180" s="477"/>
      <c r="OPY180" s="477"/>
      <c r="OPZ180" s="477"/>
      <c r="OQA180" s="477"/>
      <c r="OQB180" s="477"/>
      <c r="OQC180" s="477"/>
      <c r="OQD180" s="477"/>
      <c r="OQE180" s="477"/>
      <c r="OQF180" s="477"/>
      <c r="OQG180" s="477"/>
      <c r="OQH180" s="477"/>
      <c r="OQI180" s="477"/>
      <c r="OQJ180" s="477"/>
      <c r="OQK180" s="477"/>
      <c r="OQL180" s="477"/>
      <c r="OQM180" s="477"/>
      <c r="OQN180" s="477"/>
      <c r="OQO180" s="477"/>
      <c r="OQP180" s="477"/>
      <c r="OQQ180" s="477"/>
      <c r="OQR180" s="477"/>
      <c r="OQS180" s="477"/>
      <c r="OQT180" s="477"/>
      <c r="OQU180" s="477"/>
      <c r="OQV180" s="477"/>
      <c r="OQW180" s="477"/>
      <c r="OQX180" s="477"/>
      <c r="OQY180" s="477"/>
      <c r="OQZ180" s="477"/>
      <c r="ORA180" s="477"/>
      <c r="ORB180" s="477"/>
      <c r="ORC180" s="477"/>
      <c r="ORD180" s="477"/>
      <c r="ORE180" s="477"/>
      <c r="ORF180" s="477"/>
      <c r="ORG180" s="477"/>
      <c r="ORH180" s="477"/>
      <c r="ORI180" s="477"/>
      <c r="ORJ180" s="477"/>
      <c r="ORK180" s="477"/>
      <c r="ORL180" s="477"/>
      <c r="ORM180" s="477"/>
      <c r="ORN180" s="477"/>
      <c r="ORO180" s="477"/>
      <c r="ORP180" s="477"/>
      <c r="ORQ180" s="477"/>
      <c r="ORR180" s="477"/>
      <c r="ORS180" s="477"/>
      <c r="ORT180" s="477"/>
      <c r="ORU180" s="477"/>
      <c r="ORV180" s="477"/>
      <c r="ORW180" s="477"/>
      <c r="ORX180" s="477"/>
      <c r="ORY180" s="477"/>
      <c r="ORZ180" s="477"/>
      <c r="OSA180" s="477"/>
      <c r="OSB180" s="477"/>
      <c r="OSC180" s="477"/>
      <c r="OSD180" s="477"/>
      <c r="OSE180" s="477"/>
      <c r="OSF180" s="477"/>
      <c r="OSG180" s="477"/>
      <c r="OSH180" s="477"/>
      <c r="OSI180" s="477"/>
      <c r="OSJ180" s="477"/>
      <c r="OSK180" s="477"/>
      <c r="OSL180" s="477"/>
      <c r="OSM180" s="477"/>
      <c r="OSN180" s="477"/>
      <c r="OSO180" s="477"/>
      <c r="OSP180" s="477"/>
      <c r="OSQ180" s="477"/>
      <c r="OSR180" s="477"/>
      <c r="OSS180" s="477"/>
      <c r="OST180" s="477"/>
      <c r="OSU180" s="477"/>
      <c r="OSV180" s="477"/>
      <c r="OSW180" s="477"/>
      <c r="OSX180" s="477"/>
      <c r="OSY180" s="477"/>
      <c r="OSZ180" s="477"/>
      <c r="OTA180" s="477"/>
      <c r="OTB180" s="477"/>
      <c r="OTC180" s="477"/>
      <c r="OTD180" s="477"/>
      <c r="OTE180" s="477"/>
      <c r="OTF180" s="477"/>
      <c r="OTG180" s="477"/>
      <c r="OTH180" s="477"/>
      <c r="OTI180" s="477"/>
      <c r="OTJ180" s="477"/>
      <c r="OTK180" s="477"/>
      <c r="OTL180" s="477"/>
      <c r="OTM180" s="477"/>
      <c r="OTN180" s="477"/>
      <c r="OTO180" s="477"/>
      <c r="OTP180" s="477"/>
      <c r="OTQ180" s="477"/>
      <c r="OTR180" s="477"/>
      <c r="OTS180" s="477"/>
      <c r="OTT180" s="477"/>
      <c r="OTU180" s="477"/>
      <c r="OTV180" s="477"/>
      <c r="OTW180" s="477"/>
      <c r="OTX180" s="477"/>
      <c r="OTY180" s="477"/>
      <c r="OTZ180" s="477"/>
      <c r="OUA180" s="477"/>
      <c r="OUB180" s="477"/>
      <c r="OUC180" s="477"/>
      <c r="OUD180" s="477"/>
      <c r="OUE180" s="477"/>
      <c r="OUF180" s="477"/>
      <c r="OUG180" s="477"/>
      <c r="OUH180" s="477"/>
      <c r="OUI180" s="477"/>
      <c r="OUJ180" s="477"/>
      <c r="OUK180" s="477"/>
      <c r="OUL180" s="477"/>
      <c r="OUM180" s="477"/>
      <c r="OUN180" s="477"/>
      <c r="OUO180" s="477"/>
      <c r="OUP180" s="477"/>
      <c r="OUQ180" s="477"/>
      <c r="OUR180" s="477"/>
      <c r="OUS180" s="477"/>
      <c r="OUT180" s="477"/>
      <c r="OUU180" s="477"/>
      <c r="OUV180" s="477"/>
      <c r="OUW180" s="477"/>
      <c r="OUX180" s="477"/>
      <c r="OUY180" s="477"/>
      <c r="OUZ180" s="477"/>
      <c r="OVA180" s="477"/>
      <c r="OVB180" s="477"/>
      <c r="OVC180" s="477"/>
      <c r="OVD180" s="477"/>
      <c r="OVE180" s="477"/>
      <c r="OVF180" s="477"/>
      <c r="OVG180" s="477"/>
      <c r="OVH180" s="477"/>
      <c r="OVI180" s="477"/>
      <c r="OVJ180" s="477"/>
      <c r="OVK180" s="477"/>
      <c r="OVL180" s="477"/>
      <c r="OVM180" s="477"/>
      <c r="OVN180" s="477"/>
      <c r="OVO180" s="477"/>
      <c r="OVP180" s="477"/>
      <c r="OVQ180" s="477"/>
      <c r="OVR180" s="477"/>
      <c r="OVS180" s="477"/>
      <c r="OVT180" s="477"/>
      <c r="OVU180" s="477"/>
      <c r="OVV180" s="477"/>
      <c r="OVW180" s="477"/>
      <c r="OVX180" s="477"/>
      <c r="OVY180" s="477"/>
      <c r="OVZ180" s="477"/>
      <c r="OWA180" s="477"/>
      <c r="OWB180" s="477"/>
      <c r="OWC180" s="477"/>
      <c r="OWD180" s="477"/>
      <c r="OWE180" s="477"/>
      <c r="OWF180" s="477"/>
      <c r="OWG180" s="477"/>
      <c r="OWH180" s="477"/>
      <c r="OWI180" s="477"/>
      <c r="OWJ180" s="477"/>
      <c r="OWK180" s="477"/>
      <c r="OWL180" s="477"/>
      <c r="OWM180" s="477"/>
      <c r="OWN180" s="477"/>
      <c r="OWO180" s="477"/>
      <c r="OWP180" s="477"/>
      <c r="OWQ180" s="477"/>
      <c r="OWR180" s="477"/>
      <c r="OWS180" s="477"/>
      <c r="OWT180" s="477"/>
      <c r="OWU180" s="477"/>
      <c r="OWV180" s="477"/>
      <c r="OWW180" s="477"/>
      <c r="OWX180" s="477"/>
      <c r="OWY180" s="477"/>
      <c r="OWZ180" s="477"/>
      <c r="OXA180" s="477"/>
      <c r="OXB180" s="477"/>
      <c r="OXC180" s="477"/>
      <c r="OXD180" s="477"/>
      <c r="OXE180" s="477"/>
      <c r="OXF180" s="477"/>
      <c r="OXG180" s="477"/>
      <c r="OXH180" s="477"/>
      <c r="OXI180" s="477"/>
      <c r="OXJ180" s="477"/>
      <c r="OXK180" s="477"/>
      <c r="OXL180" s="477"/>
      <c r="OXM180" s="477"/>
      <c r="OXN180" s="477"/>
      <c r="OXO180" s="477"/>
      <c r="OXP180" s="477"/>
      <c r="OXQ180" s="477"/>
      <c r="OXR180" s="477"/>
      <c r="OXS180" s="477"/>
      <c r="OXT180" s="477"/>
      <c r="OXU180" s="477"/>
      <c r="OXV180" s="477"/>
      <c r="OXW180" s="477"/>
      <c r="OXX180" s="477"/>
      <c r="OXY180" s="477"/>
      <c r="OXZ180" s="477"/>
      <c r="OYA180" s="477"/>
      <c r="OYB180" s="477"/>
      <c r="OYC180" s="477"/>
      <c r="OYD180" s="477"/>
      <c r="OYE180" s="477"/>
      <c r="OYF180" s="477"/>
      <c r="OYG180" s="477"/>
      <c r="OYH180" s="477"/>
      <c r="OYI180" s="477"/>
      <c r="OYJ180" s="477"/>
      <c r="OYK180" s="477"/>
      <c r="OYL180" s="477"/>
      <c r="OYM180" s="477"/>
      <c r="OYN180" s="477"/>
      <c r="OYO180" s="477"/>
      <c r="OYP180" s="477"/>
      <c r="OYQ180" s="477"/>
      <c r="OYR180" s="477"/>
      <c r="OYS180" s="477"/>
      <c r="OYT180" s="477"/>
      <c r="OYU180" s="477"/>
      <c r="OYV180" s="477"/>
      <c r="OYW180" s="477"/>
      <c r="OYX180" s="477"/>
      <c r="OYY180" s="477"/>
      <c r="OYZ180" s="477"/>
      <c r="OZA180" s="477"/>
      <c r="OZB180" s="477"/>
      <c r="OZC180" s="477"/>
      <c r="OZD180" s="477"/>
      <c r="OZE180" s="477"/>
      <c r="OZF180" s="477"/>
      <c r="OZG180" s="477"/>
      <c r="OZH180" s="477"/>
      <c r="OZI180" s="477"/>
      <c r="OZJ180" s="477"/>
      <c r="OZK180" s="477"/>
      <c r="OZL180" s="477"/>
      <c r="OZM180" s="477"/>
      <c r="OZN180" s="477"/>
      <c r="OZO180" s="477"/>
      <c r="OZP180" s="477"/>
      <c r="OZQ180" s="477"/>
      <c r="OZR180" s="477"/>
      <c r="OZS180" s="477"/>
      <c r="OZT180" s="477"/>
      <c r="OZU180" s="477"/>
      <c r="OZV180" s="477"/>
      <c r="OZW180" s="477"/>
      <c r="OZX180" s="477"/>
      <c r="OZY180" s="477"/>
      <c r="OZZ180" s="477"/>
      <c r="PAA180" s="477"/>
      <c r="PAB180" s="477"/>
      <c r="PAC180" s="477"/>
      <c r="PAD180" s="477"/>
      <c r="PAE180" s="477"/>
      <c r="PAF180" s="477"/>
      <c r="PAG180" s="477"/>
      <c r="PAH180" s="477"/>
      <c r="PAI180" s="477"/>
      <c r="PAJ180" s="477"/>
      <c r="PAK180" s="477"/>
      <c r="PAL180" s="477"/>
      <c r="PAM180" s="477"/>
      <c r="PAN180" s="477"/>
      <c r="PAO180" s="477"/>
      <c r="PAP180" s="477"/>
      <c r="PAQ180" s="477"/>
      <c r="PAR180" s="477"/>
      <c r="PAS180" s="477"/>
      <c r="PAT180" s="477"/>
      <c r="PAU180" s="477"/>
      <c r="PAV180" s="477"/>
      <c r="PAW180" s="477"/>
      <c r="PAX180" s="477"/>
      <c r="PAY180" s="477"/>
      <c r="PAZ180" s="477"/>
      <c r="PBA180" s="477"/>
      <c r="PBB180" s="477"/>
      <c r="PBC180" s="477"/>
      <c r="PBD180" s="477"/>
      <c r="PBE180" s="477"/>
      <c r="PBF180" s="477"/>
      <c r="PBG180" s="477"/>
      <c r="PBH180" s="477"/>
      <c r="PBI180" s="477"/>
      <c r="PBJ180" s="477"/>
      <c r="PBK180" s="477"/>
      <c r="PBL180" s="477"/>
      <c r="PBM180" s="477"/>
      <c r="PBN180" s="477"/>
      <c r="PBO180" s="477"/>
      <c r="PBP180" s="477"/>
      <c r="PBQ180" s="477"/>
      <c r="PBR180" s="477"/>
      <c r="PBS180" s="477"/>
      <c r="PBT180" s="477"/>
      <c r="PBU180" s="477"/>
      <c r="PBV180" s="477"/>
      <c r="PBW180" s="477"/>
      <c r="PBX180" s="477"/>
      <c r="PBY180" s="477"/>
      <c r="PBZ180" s="477"/>
      <c r="PCA180" s="477"/>
      <c r="PCB180" s="477"/>
      <c r="PCC180" s="477"/>
      <c r="PCD180" s="477"/>
      <c r="PCE180" s="477"/>
      <c r="PCF180" s="477"/>
      <c r="PCG180" s="477"/>
      <c r="PCH180" s="477"/>
      <c r="PCI180" s="477"/>
      <c r="PCJ180" s="477"/>
      <c r="PCK180" s="477"/>
      <c r="PCL180" s="477"/>
      <c r="PCM180" s="477"/>
      <c r="PCN180" s="477"/>
      <c r="PCO180" s="477"/>
      <c r="PCP180" s="477"/>
      <c r="PCQ180" s="477"/>
      <c r="PCR180" s="477"/>
      <c r="PCS180" s="477"/>
      <c r="PCT180" s="477"/>
      <c r="PCU180" s="477"/>
      <c r="PCV180" s="477"/>
      <c r="PCW180" s="477"/>
      <c r="PCX180" s="477"/>
      <c r="PCY180" s="477"/>
      <c r="PCZ180" s="477"/>
      <c r="PDA180" s="477"/>
      <c r="PDB180" s="477"/>
      <c r="PDC180" s="477"/>
      <c r="PDD180" s="477"/>
      <c r="PDE180" s="477"/>
      <c r="PDF180" s="477"/>
      <c r="PDG180" s="477"/>
      <c r="PDH180" s="477"/>
      <c r="PDI180" s="477"/>
      <c r="PDJ180" s="477"/>
      <c r="PDK180" s="477"/>
      <c r="PDL180" s="477"/>
      <c r="PDM180" s="477"/>
      <c r="PDN180" s="477"/>
      <c r="PDO180" s="477"/>
      <c r="PDP180" s="477"/>
      <c r="PDQ180" s="477"/>
      <c r="PDR180" s="477"/>
      <c r="PDS180" s="477"/>
      <c r="PDT180" s="477"/>
      <c r="PDU180" s="477"/>
      <c r="PDV180" s="477"/>
      <c r="PDW180" s="477"/>
      <c r="PDX180" s="477"/>
      <c r="PDY180" s="477"/>
      <c r="PDZ180" s="477"/>
      <c r="PEA180" s="477"/>
      <c r="PEB180" s="477"/>
      <c r="PEC180" s="477"/>
      <c r="PED180" s="477"/>
      <c r="PEE180" s="477"/>
      <c r="PEF180" s="477"/>
      <c r="PEG180" s="477"/>
      <c r="PEH180" s="477"/>
      <c r="PEI180" s="477"/>
      <c r="PEJ180" s="477"/>
      <c r="PEK180" s="477"/>
      <c r="PEL180" s="477"/>
      <c r="PEM180" s="477"/>
      <c r="PEN180" s="477"/>
      <c r="PEO180" s="477"/>
      <c r="PEP180" s="477"/>
      <c r="PEQ180" s="477"/>
      <c r="PER180" s="477"/>
      <c r="PES180" s="477"/>
      <c r="PET180" s="477"/>
      <c r="PEU180" s="477"/>
      <c r="PEV180" s="477"/>
      <c r="PEW180" s="477"/>
      <c r="PEX180" s="477"/>
      <c r="PEY180" s="477"/>
      <c r="PEZ180" s="477"/>
      <c r="PFA180" s="477"/>
      <c r="PFB180" s="477"/>
      <c r="PFC180" s="477"/>
      <c r="PFD180" s="477"/>
      <c r="PFE180" s="477"/>
      <c r="PFF180" s="477"/>
      <c r="PFG180" s="477"/>
      <c r="PFH180" s="477"/>
      <c r="PFI180" s="477"/>
      <c r="PFJ180" s="477"/>
      <c r="PFK180" s="477"/>
      <c r="PFL180" s="477"/>
      <c r="PFM180" s="477"/>
      <c r="PFN180" s="477"/>
      <c r="PFO180" s="477"/>
      <c r="PFP180" s="477"/>
      <c r="PFQ180" s="477"/>
      <c r="PFR180" s="477"/>
      <c r="PFS180" s="477"/>
      <c r="PFT180" s="477"/>
      <c r="PFU180" s="477"/>
      <c r="PFV180" s="477"/>
      <c r="PFW180" s="477"/>
      <c r="PFX180" s="477"/>
      <c r="PFY180" s="477"/>
      <c r="PFZ180" s="477"/>
      <c r="PGA180" s="477"/>
      <c r="PGB180" s="477"/>
      <c r="PGC180" s="477"/>
      <c r="PGD180" s="477"/>
      <c r="PGE180" s="477"/>
      <c r="PGF180" s="477"/>
      <c r="PGG180" s="477"/>
      <c r="PGH180" s="477"/>
      <c r="PGI180" s="477"/>
      <c r="PGJ180" s="477"/>
      <c r="PGK180" s="477"/>
      <c r="PGL180" s="477"/>
      <c r="PGM180" s="477"/>
      <c r="PGN180" s="477"/>
      <c r="PGO180" s="477"/>
      <c r="PGP180" s="477"/>
      <c r="PGQ180" s="477"/>
      <c r="PGR180" s="477"/>
      <c r="PGS180" s="477"/>
      <c r="PGT180" s="477"/>
      <c r="PGU180" s="477"/>
      <c r="PGV180" s="477"/>
      <c r="PGW180" s="477"/>
      <c r="PGX180" s="477"/>
      <c r="PGY180" s="477"/>
      <c r="PGZ180" s="477"/>
      <c r="PHA180" s="477"/>
      <c r="PHB180" s="477"/>
      <c r="PHC180" s="477"/>
      <c r="PHD180" s="477"/>
      <c r="PHE180" s="477"/>
      <c r="PHF180" s="477"/>
      <c r="PHG180" s="477"/>
      <c r="PHH180" s="477"/>
      <c r="PHI180" s="477"/>
      <c r="PHJ180" s="477"/>
      <c r="PHK180" s="477"/>
      <c r="PHL180" s="477"/>
      <c r="PHM180" s="477"/>
      <c r="PHN180" s="477"/>
      <c r="PHO180" s="477"/>
      <c r="PHP180" s="477"/>
      <c r="PHQ180" s="477"/>
      <c r="PHR180" s="477"/>
      <c r="PHS180" s="477"/>
      <c r="PHT180" s="477"/>
      <c r="PHU180" s="477"/>
      <c r="PHV180" s="477"/>
      <c r="PHW180" s="477"/>
      <c r="PHX180" s="477"/>
      <c r="PHY180" s="477"/>
      <c r="PHZ180" s="477"/>
      <c r="PIA180" s="477"/>
      <c r="PIB180" s="477"/>
      <c r="PIC180" s="477"/>
      <c r="PID180" s="477"/>
      <c r="PIE180" s="477"/>
      <c r="PIF180" s="477"/>
      <c r="PIG180" s="477"/>
      <c r="PIH180" s="477"/>
      <c r="PII180" s="477"/>
      <c r="PIJ180" s="477"/>
      <c r="PIK180" s="477"/>
      <c r="PIL180" s="477"/>
      <c r="PIM180" s="477"/>
      <c r="PIN180" s="477"/>
      <c r="PIO180" s="477"/>
      <c r="PIP180" s="477"/>
      <c r="PIQ180" s="477"/>
      <c r="PIR180" s="477"/>
      <c r="PIS180" s="477"/>
      <c r="PIT180" s="477"/>
      <c r="PIU180" s="477"/>
      <c r="PIV180" s="477"/>
      <c r="PIW180" s="477"/>
      <c r="PIX180" s="477"/>
      <c r="PIY180" s="477"/>
      <c r="PIZ180" s="477"/>
      <c r="PJA180" s="477"/>
      <c r="PJB180" s="477"/>
      <c r="PJC180" s="477"/>
      <c r="PJD180" s="477"/>
      <c r="PJE180" s="477"/>
      <c r="PJF180" s="477"/>
      <c r="PJG180" s="477"/>
      <c r="PJH180" s="477"/>
      <c r="PJI180" s="477"/>
      <c r="PJJ180" s="477"/>
      <c r="PJK180" s="477"/>
      <c r="PJL180" s="477"/>
      <c r="PJM180" s="477"/>
      <c r="PJN180" s="477"/>
      <c r="PJO180" s="477"/>
      <c r="PJP180" s="477"/>
      <c r="PJQ180" s="477"/>
      <c r="PJR180" s="477"/>
      <c r="PJS180" s="477"/>
      <c r="PJT180" s="477"/>
      <c r="PJU180" s="477"/>
      <c r="PJV180" s="477"/>
      <c r="PJW180" s="477"/>
      <c r="PJX180" s="477"/>
      <c r="PJY180" s="477"/>
      <c r="PJZ180" s="477"/>
      <c r="PKA180" s="477"/>
      <c r="PKB180" s="477"/>
      <c r="PKC180" s="477"/>
      <c r="PKD180" s="477"/>
      <c r="PKE180" s="477"/>
      <c r="PKF180" s="477"/>
      <c r="PKG180" s="477"/>
      <c r="PKH180" s="477"/>
      <c r="PKI180" s="477"/>
      <c r="PKJ180" s="477"/>
      <c r="PKK180" s="477"/>
      <c r="PKL180" s="477"/>
      <c r="PKM180" s="477"/>
      <c r="PKN180" s="477"/>
      <c r="PKO180" s="477"/>
      <c r="PKP180" s="477"/>
      <c r="PKQ180" s="477"/>
      <c r="PKR180" s="477"/>
      <c r="PKS180" s="477"/>
      <c r="PKT180" s="477"/>
      <c r="PKU180" s="477"/>
      <c r="PKV180" s="477"/>
      <c r="PKW180" s="477"/>
      <c r="PKX180" s="477"/>
      <c r="PKY180" s="477"/>
      <c r="PKZ180" s="477"/>
      <c r="PLA180" s="477"/>
      <c r="PLB180" s="477"/>
      <c r="PLC180" s="477"/>
      <c r="PLD180" s="477"/>
      <c r="PLE180" s="477"/>
      <c r="PLF180" s="477"/>
      <c r="PLG180" s="477"/>
      <c r="PLH180" s="477"/>
      <c r="PLI180" s="477"/>
      <c r="PLJ180" s="477"/>
      <c r="PLK180" s="477"/>
      <c r="PLL180" s="477"/>
      <c r="PLM180" s="477"/>
      <c r="PLN180" s="477"/>
      <c r="PLO180" s="477"/>
      <c r="PLP180" s="477"/>
      <c r="PLQ180" s="477"/>
      <c r="PLR180" s="477"/>
      <c r="PLS180" s="477"/>
      <c r="PLT180" s="477"/>
      <c r="PLU180" s="477"/>
      <c r="PLV180" s="477"/>
      <c r="PLW180" s="477"/>
      <c r="PLX180" s="477"/>
      <c r="PLY180" s="477"/>
      <c r="PLZ180" s="477"/>
      <c r="PMA180" s="477"/>
      <c r="PMB180" s="477"/>
      <c r="PMC180" s="477"/>
      <c r="PMD180" s="477"/>
      <c r="PME180" s="477"/>
      <c r="PMF180" s="477"/>
      <c r="PMG180" s="477"/>
      <c r="PMH180" s="477"/>
      <c r="PMI180" s="477"/>
      <c r="PMJ180" s="477"/>
      <c r="PMK180" s="477"/>
      <c r="PML180" s="477"/>
      <c r="PMM180" s="477"/>
      <c r="PMN180" s="477"/>
      <c r="PMO180" s="477"/>
      <c r="PMP180" s="477"/>
      <c r="PMQ180" s="477"/>
      <c r="PMR180" s="477"/>
      <c r="PMS180" s="477"/>
      <c r="PMT180" s="477"/>
      <c r="PMU180" s="477"/>
      <c r="PMV180" s="477"/>
      <c r="PMW180" s="477"/>
      <c r="PMX180" s="477"/>
      <c r="PMY180" s="477"/>
      <c r="PMZ180" s="477"/>
      <c r="PNA180" s="477"/>
      <c r="PNB180" s="477"/>
      <c r="PNC180" s="477"/>
      <c r="PND180" s="477"/>
      <c r="PNE180" s="477"/>
      <c r="PNF180" s="477"/>
      <c r="PNG180" s="477"/>
      <c r="PNH180" s="477"/>
      <c r="PNI180" s="477"/>
      <c r="PNJ180" s="477"/>
      <c r="PNK180" s="477"/>
      <c r="PNL180" s="477"/>
      <c r="PNM180" s="477"/>
      <c r="PNN180" s="477"/>
      <c r="PNO180" s="477"/>
      <c r="PNP180" s="477"/>
      <c r="PNQ180" s="477"/>
      <c r="PNR180" s="477"/>
      <c r="PNS180" s="477"/>
      <c r="PNT180" s="477"/>
      <c r="PNU180" s="477"/>
      <c r="PNV180" s="477"/>
      <c r="PNW180" s="477"/>
      <c r="PNX180" s="477"/>
      <c r="PNY180" s="477"/>
      <c r="PNZ180" s="477"/>
      <c r="POA180" s="477"/>
      <c r="POB180" s="477"/>
      <c r="POC180" s="477"/>
      <c r="POD180" s="477"/>
      <c r="POE180" s="477"/>
      <c r="POF180" s="477"/>
      <c r="POG180" s="477"/>
      <c r="POH180" s="477"/>
      <c r="POI180" s="477"/>
      <c r="POJ180" s="477"/>
      <c r="POK180" s="477"/>
      <c r="POL180" s="477"/>
      <c r="POM180" s="477"/>
      <c r="PON180" s="477"/>
      <c r="POO180" s="477"/>
      <c r="POP180" s="477"/>
      <c r="POQ180" s="477"/>
      <c r="POR180" s="477"/>
      <c r="POS180" s="477"/>
      <c r="POT180" s="477"/>
      <c r="POU180" s="477"/>
      <c r="POV180" s="477"/>
      <c r="POW180" s="477"/>
      <c r="POX180" s="477"/>
      <c r="POY180" s="477"/>
      <c r="POZ180" s="477"/>
      <c r="PPA180" s="477"/>
      <c r="PPB180" s="477"/>
      <c r="PPC180" s="477"/>
      <c r="PPD180" s="477"/>
      <c r="PPE180" s="477"/>
      <c r="PPF180" s="477"/>
      <c r="PPG180" s="477"/>
      <c r="PPH180" s="477"/>
      <c r="PPI180" s="477"/>
      <c r="PPJ180" s="477"/>
      <c r="PPK180" s="477"/>
      <c r="PPL180" s="477"/>
      <c r="PPM180" s="477"/>
      <c r="PPN180" s="477"/>
      <c r="PPO180" s="477"/>
      <c r="PPP180" s="477"/>
      <c r="PPQ180" s="477"/>
      <c r="PPR180" s="477"/>
      <c r="PPS180" s="477"/>
      <c r="PPT180" s="477"/>
      <c r="PPU180" s="477"/>
      <c r="PPV180" s="477"/>
      <c r="PPW180" s="477"/>
      <c r="PPX180" s="477"/>
      <c r="PPY180" s="477"/>
      <c r="PPZ180" s="477"/>
      <c r="PQA180" s="477"/>
      <c r="PQB180" s="477"/>
      <c r="PQC180" s="477"/>
      <c r="PQD180" s="477"/>
      <c r="PQE180" s="477"/>
      <c r="PQF180" s="477"/>
      <c r="PQG180" s="477"/>
      <c r="PQH180" s="477"/>
      <c r="PQI180" s="477"/>
      <c r="PQJ180" s="477"/>
      <c r="PQK180" s="477"/>
      <c r="PQL180" s="477"/>
      <c r="PQM180" s="477"/>
      <c r="PQN180" s="477"/>
      <c r="PQO180" s="477"/>
      <c r="PQP180" s="477"/>
      <c r="PQQ180" s="477"/>
      <c r="PQR180" s="477"/>
      <c r="PQS180" s="477"/>
      <c r="PQT180" s="477"/>
      <c r="PQU180" s="477"/>
      <c r="PQV180" s="477"/>
      <c r="PQW180" s="477"/>
      <c r="PQX180" s="477"/>
      <c r="PQY180" s="477"/>
      <c r="PQZ180" s="477"/>
      <c r="PRA180" s="477"/>
      <c r="PRB180" s="477"/>
      <c r="PRC180" s="477"/>
      <c r="PRD180" s="477"/>
      <c r="PRE180" s="477"/>
      <c r="PRF180" s="477"/>
      <c r="PRG180" s="477"/>
      <c r="PRH180" s="477"/>
      <c r="PRI180" s="477"/>
      <c r="PRJ180" s="477"/>
      <c r="PRK180" s="477"/>
      <c r="PRL180" s="477"/>
      <c r="PRM180" s="477"/>
      <c r="PRN180" s="477"/>
      <c r="PRO180" s="477"/>
      <c r="PRP180" s="477"/>
      <c r="PRQ180" s="477"/>
      <c r="PRR180" s="477"/>
      <c r="PRS180" s="477"/>
      <c r="PRT180" s="477"/>
      <c r="PRU180" s="477"/>
      <c r="PRV180" s="477"/>
      <c r="PRW180" s="477"/>
      <c r="PRX180" s="477"/>
      <c r="PRY180" s="477"/>
      <c r="PRZ180" s="477"/>
      <c r="PSA180" s="477"/>
      <c r="PSB180" s="477"/>
      <c r="PSC180" s="477"/>
      <c r="PSD180" s="477"/>
      <c r="PSE180" s="477"/>
      <c r="PSF180" s="477"/>
      <c r="PSG180" s="477"/>
      <c r="PSH180" s="477"/>
      <c r="PSI180" s="477"/>
      <c r="PSJ180" s="477"/>
      <c r="PSK180" s="477"/>
      <c r="PSL180" s="477"/>
      <c r="PSM180" s="477"/>
      <c r="PSN180" s="477"/>
      <c r="PSO180" s="477"/>
      <c r="PSP180" s="477"/>
      <c r="PSQ180" s="477"/>
      <c r="PSR180" s="477"/>
      <c r="PSS180" s="477"/>
      <c r="PST180" s="477"/>
      <c r="PSU180" s="477"/>
      <c r="PSV180" s="477"/>
      <c r="PSW180" s="477"/>
      <c r="PSX180" s="477"/>
      <c r="PSY180" s="477"/>
      <c r="PSZ180" s="477"/>
      <c r="PTA180" s="477"/>
      <c r="PTB180" s="477"/>
      <c r="PTC180" s="477"/>
      <c r="PTD180" s="477"/>
      <c r="PTE180" s="477"/>
      <c r="PTF180" s="477"/>
      <c r="PTG180" s="477"/>
      <c r="PTH180" s="477"/>
      <c r="PTI180" s="477"/>
      <c r="PTJ180" s="477"/>
      <c r="PTK180" s="477"/>
      <c r="PTL180" s="477"/>
      <c r="PTM180" s="477"/>
      <c r="PTN180" s="477"/>
      <c r="PTO180" s="477"/>
      <c r="PTP180" s="477"/>
      <c r="PTQ180" s="477"/>
      <c r="PTR180" s="477"/>
      <c r="PTS180" s="477"/>
      <c r="PTT180" s="477"/>
      <c r="PTU180" s="477"/>
      <c r="PTV180" s="477"/>
      <c r="PTW180" s="477"/>
      <c r="PTX180" s="477"/>
      <c r="PTY180" s="477"/>
      <c r="PTZ180" s="477"/>
      <c r="PUA180" s="477"/>
      <c r="PUB180" s="477"/>
      <c r="PUC180" s="477"/>
      <c r="PUD180" s="477"/>
      <c r="PUE180" s="477"/>
      <c r="PUF180" s="477"/>
      <c r="PUG180" s="477"/>
      <c r="PUH180" s="477"/>
      <c r="PUI180" s="477"/>
      <c r="PUJ180" s="477"/>
      <c r="PUK180" s="477"/>
      <c r="PUL180" s="477"/>
      <c r="PUM180" s="477"/>
      <c r="PUN180" s="477"/>
      <c r="PUO180" s="477"/>
      <c r="PUP180" s="477"/>
      <c r="PUQ180" s="477"/>
      <c r="PUR180" s="477"/>
      <c r="PUS180" s="477"/>
      <c r="PUT180" s="477"/>
      <c r="PUU180" s="477"/>
      <c r="PUV180" s="477"/>
      <c r="PUW180" s="477"/>
      <c r="PUX180" s="477"/>
      <c r="PUY180" s="477"/>
      <c r="PUZ180" s="477"/>
      <c r="PVA180" s="477"/>
      <c r="PVB180" s="477"/>
      <c r="PVC180" s="477"/>
      <c r="PVD180" s="477"/>
      <c r="PVE180" s="477"/>
      <c r="PVF180" s="477"/>
      <c r="PVG180" s="477"/>
      <c r="PVH180" s="477"/>
      <c r="PVI180" s="477"/>
      <c r="PVJ180" s="477"/>
      <c r="PVK180" s="477"/>
      <c r="PVL180" s="477"/>
      <c r="PVM180" s="477"/>
      <c r="PVN180" s="477"/>
      <c r="PVO180" s="477"/>
      <c r="PVP180" s="477"/>
      <c r="PVQ180" s="477"/>
      <c r="PVR180" s="477"/>
      <c r="PVS180" s="477"/>
      <c r="PVT180" s="477"/>
      <c r="PVU180" s="477"/>
      <c r="PVV180" s="477"/>
      <c r="PVW180" s="477"/>
      <c r="PVX180" s="477"/>
      <c r="PVY180" s="477"/>
      <c r="PVZ180" s="477"/>
      <c r="PWA180" s="477"/>
      <c r="PWB180" s="477"/>
      <c r="PWC180" s="477"/>
      <c r="PWD180" s="477"/>
      <c r="PWE180" s="477"/>
      <c r="PWF180" s="477"/>
      <c r="PWG180" s="477"/>
      <c r="PWH180" s="477"/>
      <c r="PWI180" s="477"/>
      <c r="PWJ180" s="477"/>
      <c r="PWK180" s="477"/>
      <c r="PWL180" s="477"/>
      <c r="PWM180" s="477"/>
      <c r="PWN180" s="477"/>
      <c r="PWO180" s="477"/>
      <c r="PWP180" s="477"/>
      <c r="PWQ180" s="477"/>
      <c r="PWR180" s="477"/>
      <c r="PWS180" s="477"/>
      <c r="PWT180" s="477"/>
      <c r="PWU180" s="477"/>
      <c r="PWV180" s="477"/>
      <c r="PWW180" s="477"/>
      <c r="PWX180" s="477"/>
      <c r="PWY180" s="477"/>
      <c r="PWZ180" s="477"/>
      <c r="PXA180" s="477"/>
      <c r="PXB180" s="477"/>
      <c r="PXC180" s="477"/>
      <c r="PXD180" s="477"/>
      <c r="PXE180" s="477"/>
      <c r="PXF180" s="477"/>
      <c r="PXG180" s="477"/>
      <c r="PXH180" s="477"/>
      <c r="PXI180" s="477"/>
      <c r="PXJ180" s="477"/>
      <c r="PXK180" s="477"/>
      <c r="PXL180" s="477"/>
      <c r="PXM180" s="477"/>
      <c r="PXN180" s="477"/>
      <c r="PXO180" s="477"/>
      <c r="PXP180" s="477"/>
      <c r="PXQ180" s="477"/>
      <c r="PXR180" s="477"/>
      <c r="PXS180" s="477"/>
      <c r="PXT180" s="477"/>
      <c r="PXU180" s="477"/>
      <c r="PXV180" s="477"/>
      <c r="PXW180" s="477"/>
      <c r="PXX180" s="477"/>
      <c r="PXY180" s="477"/>
      <c r="PXZ180" s="477"/>
      <c r="PYA180" s="477"/>
      <c r="PYB180" s="477"/>
      <c r="PYC180" s="477"/>
      <c r="PYD180" s="477"/>
      <c r="PYE180" s="477"/>
      <c r="PYF180" s="477"/>
      <c r="PYG180" s="477"/>
      <c r="PYH180" s="477"/>
      <c r="PYI180" s="477"/>
      <c r="PYJ180" s="477"/>
      <c r="PYK180" s="477"/>
      <c r="PYL180" s="477"/>
      <c r="PYM180" s="477"/>
      <c r="PYN180" s="477"/>
      <c r="PYO180" s="477"/>
      <c r="PYP180" s="477"/>
      <c r="PYQ180" s="477"/>
      <c r="PYR180" s="477"/>
      <c r="PYS180" s="477"/>
      <c r="PYT180" s="477"/>
      <c r="PYU180" s="477"/>
      <c r="PYV180" s="477"/>
      <c r="PYW180" s="477"/>
      <c r="PYX180" s="477"/>
      <c r="PYY180" s="477"/>
      <c r="PYZ180" s="477"/>
      <c r="PZA180" s="477"/>
      <c r="PZB180" s="477"/>
      <c r="PZC180" s="477"/>
      <c r="PZD180" s="477"/>
      <c r="PZE180" s="477"/>
      <c r="PZF180" s="477"/>
      <c r="PZG180" s="477"/>
      <c r="PZH180" s="477"/>
      <c r="PZI180" s="477"/>
      <c r="PZJ180" s="477"/>
      <c r="PZK180" s="477"/>
      <c r="PZL180" s="477"/>
      <c r="PZM180" s="477"/>
      <c r="PZN180" s="477"/>
      <c r="PZO180" s="477"/>
      <c r="PZP180" s="477"/>
      <c r="PZQ180" s="477"/>
      <c r="PZR180" s="477"/>
      <c r="PZS180" s="477"/>
      <c r="PZT180" s="477"/>
      <c r="PZU180" s="477"/>
      <c r="PZV180" s="477"/>
      <c r="PZW180" s="477"/>
      <c r="PZX180" s="477"/>
      <c r="PZY180" s="477"/>
      <c r="PZZ180" s="477"/>
      <c r="QAA180" s="477"/>
      <c r="QAB180" s="477"/>
      <c r="QAC180" s="477"/>
      <c r="QAD180" s="477"/>
      <c r="QAE180" s="477"/>
      <c r="QAF180" s="477"/>
      <c r="QAG180" s="477"/>
      <c r="QAH180" s="477"/>
      <c r="QAI180" s="477"/>
      <c r="QAJ180" s="477"/>
      <c r="QAK180" s="477"/>
      <c r="QAL180" s="477"/>
      <c r="QAM180" s="477"/>
      <c r="QAN180" s="477"/>
      <c r="QAO180" s="477"/>
      <c r="QAP180" s="477"/>
      <c r="QAQ180" s="477"/>
      <c r="QAR180" s="477"/>
      <c r="QAS180" s="477"/>
      <c r="QAT180" s="477"/>
      <c r="QAU180" s="477"/>
      <c r="QAV180" s="477"/>
      <c r="QAW180" s="477"/>
      <c r="QAX180" s="477"/>
      <c r="QAY180" s="477"/>
      <c r="QAZ180" s="477"/>
      <c r="QBA180" s="477"/>
      <c r="QBB180" s="477"/>
      <c r="QBC180" s="477"/>
      <c r="QBD180" s="477"/>
      <c r="QBE180" s="477"/>
      <c r="QBF180" s="477"/>
      <c r="QBG180" s="477"/>
      <c r="QBH180" s="477"/>
      <c r="QBI180" s="477"/>
      <c r="QBJ180" s="477"/>
      <c r="QBK180" s="477"/>
      <c r="QBL180" s="477"/>
      <c r="QBM180" s="477"/>
      <c r="QBN180" s="477"/>
      <c r="QBO180" s="477"/>
      <c r="QBP180" s="477"/>
      <c r="QBQ180" s="477"/>
      <c r="QBR180" s="477"/>
      <c r="QBS180" s="477"/>
      <c r="QBT180" s="477"/>
      <c r="QBU180" s="477"/>
      <c r="QBV180" s="477"/>
      <c r="QBW180" s="477"/>
      <c r="QBX180" s="477"/>
      <c r="QBY180" s="477"/>
      <c r="QBZ180" s="477"/>
      <c r="QCA180" s="477"/>
      <c r="QCB180" s="477"/>
      <c r="QCC180" s="477"/>
      <c r="QCD180" s="477"/>
      <c r="QCE180" s="477"/>
      <c r="QCF180" s="477"/>
      <c r="QCG180" s="477"/>
      <c r="QCH180" s="477"/>
      <c r="QCI180" s="477"/>
      <c r="QCJ180" s="477"/>
      <c r="QCK180" s="477"/>
      <c r="QCL180" s="477"/>
      <c r="QCM180" s="477"/>
      <c r="QCN180" s="477"/>
      <c r="QCO180" s="477"/>
      <c r="QCP180" s="477"/>
      <c r="QCQ180" s="477"/>
      <c r="QCR180" s="477"/>
      <c r="QCS180" s="477"/>
      <c r="QCT180" s="477"/>
      <c r="QCU180" s="477"/>
      <c r="QCV180" s="477"/>
      <c r="QCW180" s="477"/>
      <c r="QCX180" s="477"/>
      <c r="QCY180" s="477"/>
      <c r="QCZ180" s="477"/>
      <c r="QDA180" s="477"/>
      <c r="QDB180" s="477"/>
      <c r="QDC180" s="477"/>
      <c r="QDD180" s="477"/>
      <c r="QDE180" s="477"/>
      <c r="QDF180" s="477"/>
      <c r="QDG180" s="477"/>
      <c r="QDH180" s="477"/>
      <c r="QDI180" s="477"/>
      <c r="QDJ180" s="477"/>
      <c r="QDK180" s="477"/>
      <c r="QDL180" s="477"/>
      <c r="QDM180" s="477"/>
      <c r="QDN180" s="477"/>
      <c r="QDO180" s="477"/>
      <c r="QDP180" s="477"/>
      <c r="QDQ180" s="477"/>
      <c r="QDR180" s="477"/>
      <c r="QDS180" s="477"/>
      <c r="QDT180" s="477"/>
      <c r="QDU180" s="477"/>
      <c r="QDV180" s="477"/>
      <c r="QDW180" s="477"/>
      <c r="QDX180" s="477"/>
      <c r="QDY180" s="477"/>
      <c r="QDZ180" s="477"/>
      <c r="QEA180" s="477"/>
      <c r="QEB180" s="477"/>
      <c r="QEC180" s="477"/>
      <c r="QED180" s="477"/>
      <c r="QEE180" s="477"/>
      <c r="QEF180" s="477"/>
      <c r="QEG180" s="477"/>
      <c r="QEH180" s="477"/>
      <c r="QEI180" s="477"/>
      <c r="QEJ180" s="477"/>
      <c r="QEK180" s="477"/>
      <c r="QEL180" s="477"/>
      <c r="QEM180" s="477"/>
      <c r="QEN180" s="477"/>
      <c r="QEO180" s="477"/>
      <c r="QEP180" s="477"/>
      <c r="QEQ180" s="477"/>
      <c r="QER180" s="477"/>
      <c r="QES180" s="477"/>
      <c r="QET180" s="477"/>
      <c r="QEU180" s="477"/>
      <c r="QEV180" s="477"/>
      <c r="QEW180" s="477"/>
      <c r="QEX180" s="477"/>
      <c r="QEY180" s="477"/>
      <c r="QEZ180" s="477"/>
      <c r="QFA180" s="477"/>
      <c r="QFB180" s="477"/>
      <c r="QFC180" s="477"/>
      <c r="QFD180" s="477"/>
      <c r="QFE180" s="477"/>
      <c r="QFF180" s="477"/>
      <c r="QFG180" s="477"/>
      <c r="QFH180" s="477"/>
      <c r="QFI180" s="477"/>
      <c r="QFJ180" s="477"/>
      <c r="QFK180" s="477"/>
      <c r="QFL180" s="477"/>
      <c r="QFM180" s="477"/>
      <c r="QFN180" s="477"/>
      <c r="QFO180" s="477"/>
      <c r="QFP180" s="477"/>
      <c r="QFQ180" s="477"/>
      <c r="QFR180" s="477"/>
      <c r="QFS180" s="477"/>
      <c r="QFT180" s="477"/>
      <c r="QFU180" s="477"/>
      <c r="QFV180" s="477"/>
      <c r="QFW180" s="477"/>
      <c r="QFX180" s="477"/>
      <c r="QFY180" s="477"/>
      <c r="QFZ180" s="477"/>
      <c r="QGA180" s="477"/>
      <c r="QGB180" s="477"/>
      <c r="QGC180" s="477"/>
      <c r="QGD180" s="477"/>
      <c r="QGE180" s="477"/>
      <c r="QGF180" s="477"/>
      <c r="QGG180" s="477"/>
      <c r="QGH180" s="477"/>
      <c r="QGI180" s="477"/>
      <c r="QGJ180" s="477"/>
      <c r="QGK180" s="477"/>
      <c r="QGL180" s="477"/>
      <c r="QGM180" s="477"/>
      <c r="QGN180" s="477"/>
      <c r="QGO180" s="477"/>
      <c r="QGP180" s="477"/>
      <c r="QGQ180" s="477"/>
      <c r="QGR180" s="477"/>
      <c r="QGS180" s="477"/>
      <c r="QGT180" s="477"/>
      <c r="QGU180" s="477"/>
      <c r="QGV180" s="477"/>
      <c r="QGW180" s="477"/>
      <c r="QGX180" s="477"/>
      <c r="QGY180" s="477"/>
      <c r="QGZ180" s="477"/>
      <c r="QHA180" s="477"/>
      <c r="QHB180" s="477"/>
      <c r="QHC180" s="477"/>
      <c r="QHD180" s="477"/>
      <c r="QHE180" s="477"/>
      <c r="QHF180" s="477"/>
      <c r="QHG180" s="477"/>
      <c r="QHH180" s="477"/>
      <c r="QHI180" s="477"/>
      <c r="QHJ180" s="477"/>
      <c r="QHK180" s="477"/>
      <c r="QHL180" s="477"/>
      <c r="QHM180" s="477"/>
      <c r="QHN180" s="477"/>
      <c r="QHO180" s="477"/>
      <c r="QHP180" s="477"/>
      <c r="QHQ180" s="477"/>
      <c r="QHR180" s="477"/>
      <c r="QHS180" s="477"/>
      <c r="QHT180" s="477"/>
      <c r="QHU180" s="477"/>
      <c r="QHV180" s="477"/>
      <c r="QHW180" s="477"/>
      <c r="QHX180" s="477"/>
      <c r="QHY180" s="477"/>
      <c r="QHZ180" s="477"/>
      <c r="QIA180" s="477"/>
      <c r="QIB180" s="477"/>
      <c r="QIC180" s="477"/>
      <c r="QID180" s="477"/>
      <c r="QIE180" s="477"/>
      <c r="QIF180" s="477"/>
      <c r="QIG180" s="477"/>
      <c r="QIH180" s="477"/>
      <c r="QII180" s="477"/>
      <c r="QIJ180" s="477"/>
      <c r="QIK180" s="477"/>
      <c r="QIL180" s="477"/>
      <c r="QIM180" s="477"/>
      <c r="QIN180" s="477"/>
      <c r="QIO180" s="477"/>
      <c r="QIP180" s="477"/>
      <c r="QIQ180" s="477"/>
      <c r="QIR180" s="477"/>
      <c r="QIS180" s="477"/>
      <c r="QIT180" s="477"/>
      <c r="QIU180" s="477"/>
      <c r="QIV180" s="477"/>
      <c r="QIW180" s="477"/>
      <c r="QIX180" s="477"/>
      <c r="QIY180" s="477"/>
      <c r="QIZ180" s="477"/>
      <c r="QJA180" s="477"/>
      <c r="QJB180" s="477"/>
      <c r="QJC180" s="477"/>
      <c r="QJD180" s="477"/>
      <c r="QJE180" s="477"/>
      <c r="QJF180" s="477"/>
      <c r="QJG180" s="477"/>
      <c r="QJH180" s="477"/>
      <c r="QJI180" s="477"/>
      <c r="QJJ180" s="477"/>
      <c r="QJK180" s="477"/>
      <c r="QJL180" s="477"/>
      <c r="QJM180" s="477"/>
      <c r="QJN180" s="477"/>
      <c r="QJO180" s="477"/>
      <c r="QJP180" s="477"/>
      <c r="QJQ180" s="477"/>
      <c r="QJR180" s="477"/>
      <c r="QJS180" s="477"/>
      <c r="QJT180" s="477"/>
      <c r="QJU180" s="477"/>
      <c r="QJV180" s="477"/>
      <c r="QJW180" s="477"/>
      <c r="QJX180" s="477"/>
      <c r="QJY180" s="477"/>
      <c r="QJZ180" s="477"/>
      <c r="QKA180" s="477"/>
      <c r="QKB180" s="477"/>
      <c r="QKC180" s="477"/>
      <c r="QKD180" s="477"/>
      <c r="QKE180" s="477"/>
      <c r="QKF180" s="477"/>
      <c r="QKG180" s="477"/>
      <c r="QKH180" s="477"/>
      <c r="QKI180" s="477"/>
      <c r="QKJ180" s="477"/>
      <c r="QKK180" s="477"/>
      <c r="QKL180" s="477"/>
      <c r="QKM180" s="477"/>
      <c r="QKN180" s="477"/>
      <c r="QKO180" s="477"/>
      <c r="QKP180" s="477"/>
      <c r="QKQ180" s="477"/>
      <c r="QKR180" s="477"/>
      <c r="QKS180" s="477"/>
      <c r="QKT180" s="477"/>
      <c r="QKU180" s="477"/>
      <c r="QKV180" s="477"/>
      <c r="QKW180" s="477"/>
      <c r="QKX180" s="477"/>
      <c r="QKY180" s="477"/>
      <c r="QKZ180" s="477"/>
      <c r="QLA180" s="477"/>
      <c r="QLB180" s="477"/>
      <c r="QLC180" s="477"/>
      <c r="QLD180" s="477"/>
      <c r="QLE180" s="477"/>
      <c r="QLF180" s="477"/>
      <c r="QLG180" s="477"/>
      <c r="QLH180" s="477"/>
      <c r="QLI180" s="477"/>
      <c r="QLJ180" s="477"/>
      <c r="QLK180" s="477"/>
      <c r="QLL180" s="477"/>
      <c r="QLM180" s="477"/>
      <c r="QLN180" s="477"/>
      <c r="QLO180" s="477"/>
      <c r="QLP180" s="477"/>
      <c r="QLQ180" s="477"/>
      <c r="QLR180" s="477"/>
      <c r="QLS180" s="477"/>
      <c r="QLT180" s="477"/>
      <c r="QLU180" s="477"/>
      <c r="QLV180" s="477"/>
      <c r="QLW180" s="477"/>
      <c r="QLX180" s="477"/>
      <c r="QLY180" s="477"/>
      <c r="QLZ180" s="477"/>
      <c r="QMA180" s="477"/>
      <c r="QMB180" s="477"/>
      <c r="QMC180" s="477"/>
      <c r="QMD180" s="477"/>
      <c r="QME180" s="477"/>
      <c r="QMF180" s="477"/>
      <c r="QMG180" s="477"/>
      <c r="QMH180" s="477"/>
      <c r="QMI180" s="477"/>
      <c r="QMJ180" s="477"/>
      <c r="QMK180" s="477"/>
      <c r="QML180" s="477"/>
      <c r="QMM180" s="477"/>
      <c r="QMN180" s="477"/>
      <c r="QMO180" s="477"/>
      <c r="QMP180" s="477"/>
      <c r="QMQ180" s="477"/>
      <c r="QMR180" s="477"/>
      <c r="QMS180" s="477"/>
      <c r="QMT180" s="477"/>
      <c r="QMU180" s="477"/>
      <c r="QMV180" s="477"/>
      <c r="QMW180" s="477"/>
      <c r="QMX180" s="477"/>
      <c r="QMY180" s="477"/>
      <c r="QMZ180" s="477"/>
      <c r="QNA180" s="477"/>
      <c r="QNB180" s="477"/>
      <c r="QNC180" s="477"/>
      <c r="QND180" s="477"/>
      <c r="QNE180" s="477"/>
      <c r="QNF180" s="477"/>
      <c r="QNG180" s="477"/>
      <c r="QNH180" s="477"/>
      <c r="QNI180" s="477"/>
      <c r="QNJ180" s="477"/>
      <c r="QNK180" s="477"/>
      <c r="QNL180" s="477"/>
      <c r="QNM180" s="477"/>
      <c r="QNN180" s="477"/>
      <c r="QNO180" s="477"/>
      <c r="QNP180" s="477"/>
      <c r="QNQ180" s="477"/>
      <c r="QNR180" s="477"/>
      <c r="QNS180" s="477"/>
      <c r="QNT180" s="477"/>
      <c r="QNU180" s="477"/>
      <c r="QNV180" s="477"/>
      <c r="QNW180" s="477"/>
      <c r="QNX180" s="477"/>
      <c r="QNY180" s="477"/>
      <c r="QNZ180" s="477"/>
      <c r="QOA180" s="477"/>
      <c r="QOB180" s="477"/>
      <c r="QOC180" s="477"/>
      <c r="QOD180" s="477"/>
      <c r="QOE180" s="477"/>
      <c r="QOF180" s="477"/>
      <c r="QOG180" s="477"/>
      <c r="QOH180" s="477"/>
      <c r="QOI180" s="477"/>
      <c r="QOJ180" s="477"/>
      <c r="QOK180" s="477"/>
      <c r="QOL180" s="477"/>
      <c r="QOM180" s="477"/>
      <c r="QON180" s="477"/>
      <c r="QOO180" s="477"/>
      <c r="QOP180" s="477"/>
      <c r="QOQ180" s="477"/>
      <c r="QOR180" s="477"/>
      <c r="QOS180" s="477"/>
      <c r="QOT180" s="477"/>
      <c r="QOU180" s="477"/>
      <c r="QOV180" s="477"/>
      <c r="QOW180" s="477"/>
      <c r="QOX180" s="477"/>
      <c r="QOY180" s="477"/>
      <c r="QOZ180" s="477"/>
      <c r="QPA180" s="477"/>
      <c r="QPB180" s="477"/>
      <c r="QPC180" s="477"/>
      <c r="QPD180" s="477"/>
      <c r="QPE180" s="477"/>
      <c r="QPF180" s="477"/>
      <c r="QPG180" s="477"/>
      <c r="QPH180" s="477"/>
      <c r="QPI180" s="477"/>
      <c r="QPJ180" s="477"/>
      <c r="QPK180" s="477"/>
      <c r="QPL180" s="477"/>
      <c r="QPM180" s="477"/>
      <c r="QPN180" s="477"/>
      <c r="QPO180" s="477"/>
      <c r="QPP180" s="477"/>
      <c r="QPQ180" s="477"/>
      <c r="QPR180" s="477"/>
      <c r="QPS180" s="477"/>
      <c r="QPT180" s="477"/>
      <c r="QPU180" s="477"/>
      <c r="QPV180" s="477"/>
      <c r="QPW180" s="477"/>
      <c r="QPX180" s="477"/>
      <c r="QPY180" s="477"/>
      <c r="QPZ180" s="477"/>
      <c r="QQA180" s="477"/>
      <c r="QQB180" s="477"/>
      <c r="QQC180" s="477"/>
      <c r="QQD180" s="477"/>
      <c r="QQE180" s="477"/>
      <c r="QQF180" s="477"/>
      <c r="QQG180" s="477"/>
      <c r="QQH180" s="477"/>
      <c r="QQI180" s="477"/>
      <c r="QQJ180" s="477"/>
      <c r="QQK180" s="477"/>
      <c r="QQL180" s="477"/>
      <c r="QQM180" s="477"/>
      <c r="QQN180" s="477"/>
      <c r="QQO180" s="477"/>
      <c r="QQP180" s="477"/>
      <c r="QQQ180" s="477"/>
      <c r="QQR180" s="477"/>
      <c r="QQS180" s="477"/>
      <c r="QQT180" s="477"/>
      <c r="QQU180" s="477"/>
      <c r="QQV180" s="477"/>
      <c r="QQW180" s="477"/>
      <c r="QQX180" s="477"/>
      <c r="QQY180" s="477"/>
      <c r="QQZ180" s="477"/>
      <c r="QRA180" s="477"/>
      <c r="QRB180" s="477"/>
      <c r="QRC180" s="477"/>
      <c r="QRD180" s="477"/>
      <c r="QRE180" s="477"/>
      <c r="QRF180" s="477"/>
      <c r="QRG180" s="477"/>
      <c r="QRH180" s="477"/>
      <c r="QRI180" s="477"/>
      <c r="QRJ180" s="477"/>
      <c r="QRK180" s="477"/>
      <c r="QRL180" s="477"/>
      <c r="QRM180" s="477"/>
      <c r="QRN180" s="477"/>
      <c r="QRO180" s="477"/>
      <c r="QRP180" s="477"/>
      <c r="QRQ180" s="477"/>
      <c r="QRR180" s="477"/>
      <c r="QRS180" s="477"/>
      <c r="QRT180" s="477"/>
      <c r="QRU180" s="477"/>
      <c r="QRV180" s="477"/>
      <c r="QRW180" s="477"/>
      <c r="QRX180" s="477"/>
      <c r="QRY180" s="477"/>
      <c r="QRZ180" s="477"/>
      <c r="QSA180" s="477"/>
      <c r="QSB180" s="477"/>
      <c r="QSC180" s="477"/>
      <c r="QSD180" s="477"/>
      <c r="QSE180" s="477"/>
      <c r="QSF180" s="477"/>
      <c r="QSG180" s="477"/>
      <c r="QSH180" s="477"/>
      <c r="QSI180" s="477"/>
      <c r="QSJ180" s="477"/>
      <c r="QSK180" s="477"/>
      <c r="QSL180" s="477"/>
      <c r="QSM180" s="477"/>
      <c r="QSN180" s="477"/>
      <c r="QSO180" s="477"/>
      <c r="QSP180" s="477"/>
      <c r="QSQ180" s="477"/>
      <c r="QSR180" s="477"/>
      <c r="QSS180" s="477"/>
      <c r="QST180" s="477"/>
      <c r="QSU180" s="477"/>
      <c r="QSV180" s="477"/>
      <c r="QSW180" s="477"/>
      <c r="QSX180" s="477"/>
      <c r="QSY180" s="477"/>
      <c r="QSZ180" s="477"/>
      <c r="QTA180" s="477"/>
      <c r="QTB180" s="477"/>
      <c r="QTC180" s="477"/>
      <c r="QTD180" s="477"/>
      <c r="QTE180" s="477"/>
      <c r="QTF180" s="477"/>
      <c r="QTG180" s="477"/>
      <c r="QTH180" s="477"/>
      <c r="QTI180" s="477"/>
      <c r="QTJ180" s="477"/>
      <c r="QTK180" s="477"/>
      <c r="QTL180" s="477"/>
      <c r="QTM180" s="477"/>
      <c r="QTN180" s="477"/>
      <c r="QTO180" s="477"/>
      <c r="QTP180" s="477"/>
      <c r="QTQ180" s="477"/>
      <c r="QTR180" s="477"/>
      <c r="QTS180" s="477"/>
      <c r="QTT180" s="477"/>
      <c r="QTU180" s="477"/>
      <c r="QTV180" s="477"/>
      <c r="QTW180" s="477"/>
      <c r="QTX180" s="477"/>
      <c r="QTY180" s="477"/>
      <c r="QTZ180" s="477"/>
      <c r="QUA180" s="477"/>
      <c r="QUB180" s="477"/>
      <c r="QUC180" s="477"/>
      <c r="QUD180" s="477"/>
      <c r="QUE180" s="477"/>
      <c r="QUF180" s="477"/>
      <c r="QUG180" s="477"/>
      <c r="QUH180" s="477"/>
      <c r="QUI180" s="477"/>
      <c r="QUJ180" s="477"/>
      <c r="QUK180" s="477"/>
      <c r="QUL180" s="477"/>
      <c r="QUM180" s="477"/>
      <c r="QUN180" s="477"/>
      <c r="QUO180" s="477"/>
      <c r="QUP180" s="477"/>
      <c r="QUQ180" s="477"/>
      <c r="QUR180" s="477"/>
      <c r="QUS180" s="477"/>
      <c r="QUT180" s="477"/>
      <c r="QUU180" s="477"/>
      <c r="QUV180" s="477"/>
      <c r="QUW180" s="477"/>
      <c r="QUX180" s="477"/>
      <c r="QUY180" s="477"/>
      <c r="QUZ180" s="477"/>
      <c r="QVA180" s="477"/>
      <c r="QVB180" s="477"/>
      <c r="QVC180" s="477"/>
      <c r="QVD180" s="477"/>
      <c r="QVE180" s="477"/>
      <c r="QVF180" s="477"/>
      <c r="QVG180" s="477"/>
      <c r="QVH180" s="477"/>
      <c r="QVI180" s="477"/>
      <c r="QVJ180" s="477"/>
      <c r="QVK180" s="477"/>
      <c r="QVL180" s="477"/>
      <c r="QVM180" s="477"/>
      <c r="QVN180" s="477"/>
      <c r="QVO180" s="477"/>
      <c r="QVP180" s="477"/>
      <c r="QVQ180" s="477"/>
      <c r="QVR180" s="477"/>
      <c r="QVS180" s="477"/>
      <c r="QVT180" s="477"/>
      <c r="QVU180" s="477"/>
      <c r="QVV180" s="477"/>
      <c r="QVW180" s="477"/>
      <c r="QVX180" s="477"/>
      <c r="QVY180" s="477"/>
      <c r="QVZ180" s="477"/>
      <c r="QWA180" s="477"/>
      <c r="QWB180" s="477"/>
      <c r="QWC180" s="477"/>
      <c r="QWD180" s="477"/>
      <c r="QWE180" s="477"/>
      <c r="QWF180" s="477"/>
      <c r="QWG180" s="477"/>
      <c r="QWH180" s="477"/>
      <c r="QWI180" s="477"/>
      <c r="QWJ180" s="477"/>
      <c r="QWK180" s="477"/>
      <c r="QWL180" s="477"/>
      <c r="QWM180" s="477"/>
      <c r="QWN180" s="477"/>
      <c r="QWO180" s="477"/>
      <c r="QWP180" s="477"/>
      <c r="QWQ180" s="477"/>
      <c r="QWR180" s="477"/>
      <c r="QWS180" s="477"/>
      <c r="QWT180" s="477"/>
      <c r="QWU180" s="477"/>
      <c r="QWV180" s="477"/>
      <c r="QWW180" s="477"/>
      <c r="QWX180" s="477"/>
      <c r="QWY180" s="477"/>
      <c r="QWZ180" s="477"/>
      <c r="QXA180" s="477"/>
      <c r="QXB180" s="477"/>
      <c r="QXC180" s="477"/>
      <c r="QXD180" s="477"/>
      <c r="QXE180" s="477"/>
      <c r="QXF180" s="477"/>
      <c r="QXG180" s="477"/>
      <c r="QXH180" s="477"/>
      <c r="QXI180" s="477"/>
      <c r="QXJ180" s="477"/>
      <c r="QXK180" s="477"/>
      <c r="QXL180" s="477"/>
      <c r="QXM180" s="477"/>
      <c r="QXN180" s="477"/>
      <c r="QXO180" s="477"/>
      <c r="QXP180" s="477"/>
      <c r="QXQ180" s="477"/>
      <c r="QXR180" s="477"/>
      <c r="QXS180" s="477"/>
      <c r="QXT180" s="477"/>
      <c r="QXU180" s="477"/>
      <c r="QXV180" s="477"/>
      <c r="QXW180" s="477"/>
      <c r="QXX180" s="477"/>
      <c r="QXY180" s="477"/>
      <c r="QXZ180" s="477"/>
      <c r="QYA180" s="477"/>
      <c r="QYB180" s="477"/>
      <c r="QYC180" s="477"/>
      <c r="QYD180" s="477"/>
      <c r="QYE180" s="477"/>
      <c r="QYF180" s="477"/>
      <c r="QYG180" s="477"/>
      <c r="QYH180" s="477"/>
      <c r="QYI180" s="477"/>
      <c r="QYJ180" s="477"/>
      <c r="QYK180" s="477"/>
      <c r="QYL180" s="477"/>
      <c r="QYM180" s="477"/>
      <c r="QYN180" s="477"/>
      <c r="QYO180" s="477"/>
      <c r="QYP180" s="477"/>
      <c r="QYQ180" s="477"/>
      <c r="QYR180" s="477"/>
      <c r="QYS180" s="477"/>
      <c r="QYT180" s="477"/>
      <c r="QYU180" s="477"/>
      <c r="QYV180" s="477"/>
      <c r="QYW180" s="477"/>
      <c r="QYX180" s="477"/>
      <c r="QYY180" s="477"/>
      <c r="QYZ180" s="477"/>
      <c r="QZA180" s="477"/>
      <c r="QZB180" s="477"/>
      <c r="QZC180" s="477"/>
      <c r="QZD180" s="477"/>
      <c r="QZE180" s="477"/>
      <c r="QZF180" s="477"/>
      <c r="QZG180" s="477"/>
      <c r="QZH180" s="477"/>
      <c r="QZI180" s="477"/>
      <c r="QZJ180" s="477"/>
      <c r="QZK180" s="477"/>
      <c r="QZL180" s="477"/>
      <c r="QZM180" s="477"/>
      <c r="QZN180" s="477"/>
      <c r="QZO180" s="477"/>
      <c r="QZP180" s="477"/>
      <c r="QZQ180" s="477"/>
      <c r="QZR180" s="477"/>
      <c r="QZS180" s="477"/>
      <c r="QZT180" s="477"/>
      <c r="QZU180" s="477"/>
      <c r="QZV180" s="477"/>
      <c r="QZW180" s="477"/>
      <c r="QZX180" s="477"/>
      <c r="QZY180" s="477"/>
      <c r="QZZ180" s="477"/>
      <c r="RAA180" s="477"/>
      <c r="RAB180" s="477"/>
      <c r="RAC180" s="477"/>
      <c r="RAD180" s="477"/>
      <c r="RAE180" s="477"/>
      <c r="RAF180" s="477"/>
      <c r="RAG180" s="477"/>
      <c r="RAH180" s="477"/>
      <c r="RAI180" s="477"/>
      <c r="RAJ180" s="477"/>
      <c r="RAK180" s="477"/>
      <c r="RAL180" s="477"/>
      <c r="RAM180" s="477"/>
      <c r="RAN180" s="477"/>
      <c r="RAO180" s="477"/>
      <c r="RAP180" s="477"/>
      <c r="RAQ180" s="477"/>
      <c r="RAR180" s="477"/>
      <c r="RAS180" s="477"/>
      <c r="RAT180" s="477"/>
      <c r="RAU180" s="477"/>
      <c r="RAV180" s="477"/>
      <c r="RAW180" s="477"/>
      <c r="RAX180" s="477"/>
      <c r="RAY180" s="477"/>
      <c r="RAZ180" s="477"/>
      <c r="RBA180" s="477"/>
      <c r="RBB180" s="477"/>
      <c r="RBC180" s="477"/>
      <c r="RBD180" s="477"/>
      <c r="RBE180" s="477"/>
      <c r="RBF180" s="477"/>
      <c r="RBG180" s="477"/>
      <c r="RBH180" s="477"/>
      <c r="RBI180" s="477"/>
      <c r="RBJ180" s="477"/>
      <c r="RBK180" s="477"/>
      <c r="RBL180" s="477"/>
      <c r="RBM180" s="477"/>
      <c r="RBN180" s="477"/>
      <c r="RBO180" s="477"/>
      <c r="RBP180" s="477"/>
      <c r="RBQ180" s="477"/>
      <c r="RBR180" s="477"/>
      <c r="RBS180" s="477"/>
      <c r="RBT180" s="477"/>
      <c r="RBU180" s="477"/>
      <c r="RBV180" s="477"/>
      <c r="RBW180" s="477"/>
      <c r="RBX180" s="477"/>
      <c r="RBY180" s="477"/>
      <c r="RBZ180" s="477"/>
      <c r="RCA180" s="477"/>
      <c r="RCB180" s="477"/>
      <c r="RCC180" s="477"/>
      <c r="RCD180" s="477"/>
      <c r="RCE180" s="477"/>
      <c r="RCF180" s="477"/>
      <c r="RCG180" s="477"/>
      <c r="RCH180" s="477"/>
      <c r="RCI180" s="477"/>
      <c r="RCJ180" s="477"/>
      <c r="RCK180" s="477"/>
      <c r="RCL180" s="477"/>
      <c r="RCM180" s="477"/>
      <c r="RCN180" s="477"/>
      <c r="RCO180" s="477"/>
      <c r="RCP180" s="477"/>
      <c r="RCQ180" s="477"/>
      <c r="RCR180" s="477"/>
      <c r="RCS180" s="477"/>
      <c r="RCT180" s="477"/>
      <c r="RCU180" s="477"/>
      <c r="RCV180" s="477"/>
      <c r="RCW180" s="477"/>
      <c r="RCX180" s="477"/>
      <c r="RCY180" s="477"/>
      <c r="RCZ180" s="477"/>
      <c r="RDA180" s="477"/>
      <c r="RDB180" s="477"/>
      <c r="RDC180" s="477"/>
      <c r="RDD180" s="477"/>
      <c r="RDE180" s="477"/>
      <c r="RDF180" s="477"/>
      <c r="RDG180" s="477"/>
      <c r="RDH180" s="477"/>
      <c r="RDI180" s="477"/>
      <c r="RDJ180" s="477"/>
      <c r="RDK180" s="477"/>
      <c r="RDL180" s="477"/>
      <c r="RDM180" s="477"/>
      <c r="RDN180" s="477"/>
      <c r="RDO180" s="477"/>
      <c r="RDP180" s="477"/>
      <c r="RDQ180" s="477"/>
      <c r="RDR180" s="477"/>
      <c r="RDS180" s="477"/>
      <c r="RDT180" s="477"/>
      <c r="RDU180" s="477"/>
      <c r="RDV180" s="477"/>
      <c r="RDW180" s="477"/>
      <c r="RDX180" s="477"/>
      <c r="RDY180" s="477"/>
      <c r="RDZ180" s="477"/>
      <c r="REA180" s="477"/>
      <c r="REB180" s="477"/>
      <c r="REC180" s="477"/>
      <c r="RED180" s="477"/>
      <c r="REE180" s="477"/>
      <c r="REF180" s="477"/>
      <c r="REG180" s="477"/>
      <c r="REH180" s="477"/>
      <c r="REI180" s="477"/>
      <c r="REJ180" s="477"/>
      <c r="REK180" s="477"/>
      <c r="REL180" s="477"/>
      <c r="REM180" s="477"/>
      <c r="REN180" s="477"/>
      <c r="REO180" s="477"/>
      <c r="REP180" s="477"/>
      <c r="REQ180" s="477"/>
      <c r="RER180" s="477"/>
      <c r="RES180" s="477"/>
      <c r="RET180" s="477"/>
      <c r="REU180" s="477"/>
      <c r="REV180" s="477"/>
      <c r="REW180" s="477"/>
      <c r="REX180" s="477"/>
      <c r="REY180" s="477"/>
      <c r="REZ180" s="477"/>
      <c r="RFA180" s="477"/>
      <c r="RFB180" s="477"/>
      <c r="RFC180" s="477"/>
      <c r="RFD180" s="477"/>
      <c r="RFE180" s="477"/>
      <c r="RFF180" s="477"/>
      <c r="RFG180" s="477"/>
      <c r="RFH180" s="477"/>
      <c r="RFI180" s="477"/>
      <c r="RFJ180" s="477"/>
      <c r="RFK180" s="477"/>
      <c r="RFL180" s="477"/>
      <c r="RFM180" s="477"/>
      <c r="RFN180" s="477"/>
      <c r="RFO180" s="477"/>
      <c r="RFP180" s="477"/>
      <c r="RFQ180" s="477"/>
      <c r="RFR180" s="477"/>
      <c r="RFS180" s="477"/>
      <c r="RFT180" s="477"/>
      <c r="RFU180" s="477"/>
      <c r="RFV180" s="477"/>
      <c r="RFW180" s="477"/>
      <c r="RFX180" s="477"/>
      <c r="RFY180" s="477"/>
      <c r="RFZ180" s="477"/>
      <c r="RGA180" s="477"/>
      <c r="RGB180" s="477"/>
      <c r="RGC180" s="477"/>
      <c r="RGD180" s="477"/>
      <c r="RGE180" s="477"/>
      <c r="RGF180" s="477"/>
      <c r="RGG180" s="477"/>
      <c r="RGH180" s="477"/>
      <c r="RGI180" s="477"/>
      <c r="RGJ180" s="477"/>
      <c r="RGK180" s="477"/>
      <c r="RGL180" s="477"/>
      <c r="RGM180" s="477"/>
      <c r="RGN180" s="477"/>
      <c r="RGO180" s="477"/>
      <c r="RGP180" s="477"/>
      <c r="RGQ180" s="477"/>
      <c r="RGR180" s="477"/>
      <c r="RGS180" s="477"/>
      <c r="RGT180" s="477"/>
      <c r="RGU180" s="477"/>
      <c r="RGV180" s="477"/>
      <c r="RGW180" s="477"/>
      <c r="RGX180" s="477"/>
      <c r="RGY180" s="477"/>
      <c r="RGZ180" s="477"/>
      <c r="RHA180" s="477"/>
      <c r="RHB180" s="477"/>
      <c r="RHC180" s="477"/>
      <c r="RHD180" s="477"/>
      <c r="RHE180" s="477"/>
      <c r="RHF180" s="477"/>
      <c r="RHG180" s="477"/>
      <c r="RHH180" s="477"/>
      <c r="RHI180" s="477"/>
      <c r="RHJ180" s="477"/>
      <c r="RHK180" s="477"/>
      <c r="RHL180" s="477"/>
      <c r="RHM180" s="477"/>
      <c r="RHN180" s="477"/>
      <c r="RHO180" s="477"/>
      <c r="RHP180" s="477"/>
      <c r="RHQ180" s="477"/>
      <c r="RHR180" s="477"/>
      <c r="RHS180" s="477"/>
      <c r="RHT180" s="477"/>
      <c r="RHU180" s="477"/>
      <c r="RHV180" s="477"/>
      <c r="RHW180" s="477"/>
      <c r="RHX180" s="477"/>
      <c r="RHY180" s="477"/>
      <c r="RHZ180" s="477"/>
      <c r="RIA180" s="477"/>
      <c r="RIB180" s="477"/>
      <c r="RIC180" s="477"/>
      <c r="RID180" s="477"/>
      <c r="RIE180" s="477"/>
      <c r="RIF180" s="477"/>
      <c r="RIG180" s="477"/>
      <c r="RIH180" s="477"/>
      <c r="RII180" s="477"/>
      <c r="RIJ180" s="477"/>
      <c r="RIK180" s="477"/>
      <c r="RIL180" s="477"/>
      <c r="RIM180" s="477"/>
      <c r="RIN180" s="477"/>
      <c r="RIO180" s="477"/>
      <c r="RIP180" s="477"/>
      <c r="RIQ180" s="477"/>
      <c r="RIR180" s="477"/>
      <c r="RIS180" s="477"/>
      <c r="RIT180" s="477"/>
      <c r="RIU180" s="477"/>
      <c r="RIV180" s="477"/>
      <c r="RIW180" s="477"/>
      <c r="RIX180" s="477"/>
      <c r="RIY180" s="477"/>
      <c r="RIZ180" s="477"/>
      <c r="RJA180" s="477"/>
      <c r="RJB180" s="477"/>
      <c r="RJC180" s="477"/>
      <c r="RJD180" s="477"/>
      <c r="RJE180" s="477"/>
      <c r="RJF180" s="477"/>
      <c r="RJG180" s="477"/>
      <c r="RJH180" s="477"/>
      <c r="RJI180" s="477"/>
      <c r="RJJ180" s="477"/>
      <c r="RJK180" s="477"/>
      <c r="RJL180" s="477"/>
      <c r="RJM180" s="477"/>
      <c r="RJN180" s="477"/>
      <c r="RJO180" s="477"/>
      <c r="RJP180" s="477"/>
      <c r="RJQ180" s="477"/>
      <c r="RJR180" s="477"/>
      <c r="RJS180" s="477"/>
      <c r="RJT180" s="477"/>
      <c r="RJU180" s="477"/>
      <c r="RJV180" s="477"/>
      <c r="RJW180" s="477"/>
      <c r="RJX180" s="477"/>
      <c r="RJY180" s="477"/>
      <c r="RJZ180" s="477"/>
      <c r="RKA180" s="477"/>
      <c r="RKB180" s="477"/>
      <c r="RKC180" s="477"/>
      <c r="RKD180" s="477"/>
      <c r="RKE180" s="477"/>
      <c r="RKF180" s="477"/>
      <c r="RKG180" s="477"/>
      <c r="RKH180" s="477"/>
      <c r="RKI180" s="477"/>
      <c r="RKJ180" s="477"/>
      <c r="RKK180" s="477"/>
      <c r="RKL180" s="477"/>
      <c r="RKM180" s="477"/>
      <c r="RKN180" s="477"/>
      <c r="RKO180" s="477"/>
      <c r="RKP180" s="477"/>
      <c r="RKQ180" s="477"/>
      <c r="RKR180" s="477"/>
      <c r="RKS180" s="477"/>
      <c r="RKT180" s="477"/>
      <c r="RKU180" s="477"/>
      <c r="RKV180" s="477"/>
      <c r="RKW180" s="477"/>
      <c r="RKX180" s="477"/>
      <c r="RKY180" s="477"/>
      <c r="RKZ180" s="477"/>
      <c r="RLA180" s="477"/>
      <c r="RLB180" s="477"/>
      <c r="RLC180" s="477"/>
      <c r="RLD180" s="477"/>
      <c r="RLE180" s="477"/>
      <c r="RLF180" s="477"/>
      <c r="RLG180" s="477"/>
      <c r="RLH180" s="477"/>
      <c r="RLI180" s="477"/>
      <c r="RLJ180" s="477"/>
      <c r="RLK180" s="477"/>
      <c r="RLL180" s="477"/>
      <c r="RLM180" s="477"/>
      <c r="RLN180" s="477"/>
      <c r="RLO180" s="477"/>
      <c r="RLP180" s="477"/>
      <c r="RLQ180" s="477"/>
      <c r="RLR180" s="477"/>
      <c r="RLS180" s="477"/>
      <c r="RLT180" s="477"/>
      <c r="RLU180" s="477"/>
      <c r="RLV180" s="477"/>
      <c r="RLW180" s="477"/>
      <c r="RLX180" s="477"/>
      <c r="RLY180" s="477"/>
      <c r="RLZ180" s="477"/>
      <c r="RMA180" s="477"/>
      <c r="RMB180" s="477"/>
      <c r="RMC180" s="477"/>
      <c r="RMD180" s="477"/>
      <c r="RME180" s="477"/>
      <c r="RMF180" s="477"/>
      <c r="RMG180" s="477"/>
      <c r="RMH180" s="477"/>
      <c r="RMI180" s="477"/>
      <c r="RMJ180" s="477"/>
      <c r="RMK180" s="477"/>
      <c r="RML180" s="477"/>
      <c r="RMM180" s="477"/>
      <c r="RMN180" s="477"/>
      <c r="RMO180" s="477"/>
      <c r="RMP180" s="477"/>
      <c r="RMQ180" s="477"/>
      <c r="RMR180" s="477"/>
      <c r="RMS180" s="477"/>
      <c r="RMT180" s="477"/>
      <c r="RMU180" s="477"/>
      <c r="RMV180" s="477"/>
      <c r="RMW180" s="477"/>
      <c r="RMX180" s="477"/>
      <c r="RMY180" s="477"/>
      <c r="RMZ180" s="477"/>
      <c r="RNA180" s="477"/>
      <c r="RNB180" s="477"/>
      <c r="RNC180" s="477"/>
      <c r="RND180" s="477"/>
      <c r="RNE180" s="477"/>
      <c r="RNF180" s="477"/>
      <c r="RNG180" s="477"/>
      <c r="RNH180" s="477"/>
      <c r="RNI180" s="477"/>
      <c r="RNJ180" s="477"/>
      <c r="RNK180" s="477"/>
      <c r="RNL180" s="477"/>
      <c r="RNM180" s="477"/>
      <c r="RNN180" s="477"/>
      <c r="RNO180" s="477"/>
      <c r="RNP180" s="477"/>
      <c r="RNQ180" s="477"/>
      <c r="RNR180" s="477"/>
      <c r="RNS180" s="477"/>
      <c r="RNT180" s="477"/>
      <c r="RNU180" s="477"/>
      <c r="RNV180" s="477"/>
      <c r="RNW180" s="477"/>
      <c r="RNX180" s="477"/>
      <c r="RNY180" s="477"/>
      <c r="RNZ180" s="477"/>
      <c r="ROA180" s="477"/>
      <c r="ROB180" s="477"/>
      <c r="ROC180" s="477"/>
      <c r="ROD180" s="477"/>
      <c r="ROE180" s="477"/>
      <c r="ROF180" s="477"/>
      <c r="ROG180" s="477"/>
      <c r="ROH180" s="477"/>
      <c r="ROI180" s="477"/>
      <c r="ROJ180" s="477"/>
      <c r="ROK180" s="477"/>
      <c r="ROL180" s="477"/>
      <c r="ROM180" s="477"/>
      <c r="RON180" s="477"/>
      <c r="ROO180" s="477"/>
      <c r="ROP180" s="477"/>
      <c r="ROQ180" s="477"/>
      <c r="ROR180" s="477"/>
      <c r="ROS180" s="477"/>
      <c r="ROT180" s="477"/>
      <c r="ROU180" s="477"/>
      <c r="ROV180" s="477"/>
      <c r="ROW180" s="477"/>
      <c r="ROX180" s="477"/>
      <c r="ROY180" s="477"/>
      <c r="ROZ180" s="477"/>
      <c r="RPA180" s="477"/>
      <c r="RPB180" s="477"/>
      <c r="RPC180" s="477"/>
      <c r="RPD180" s="477"/>
      <c r="RPE180" s="477"/>
      <c r="RPF180" s="477"/>
      <c r="RPG180" s="477"/>
      <c r="RPH180" s="477"/>
      <c r="RPI180" s="477"/>
      <c r="RPJ180" s="477"/>
      <c r="RPK180" s="477"/>
      <c r="RPL180" s="477"/>
      <c r="RPM180" s="477"/>
      <c r="RPN180" s="477"/>
      <c r="RPO180" s="477"/>
      <c r="RPP180" s="477"/>
      <c r="RPQ180" s="477"/>
      <c r="RPR180" s="477"/>
      <c r="RPS180" s="477"/>
      <c r="RPT180" s="477"/>
      <c r="RPU180" s="477"/>
      <c r="RPV180" s="477"/>
      <c r="RPW180" s="477"/>
      <c r="RPX180" s="477"/>
      <c r="RPY180" s="477"/>
      <c r="RPZ180" s="477"/>
      <c r="RQA180" s="477"/>
      <c r="RQB180" s="477"/>
      <c r="RQC180" s="477"/>
      <c r="RQD180" s="477"/>
      <c r="RQE180" s="477"/>
      <c r="RQF180" s="477"/>
      <c r="RQG180" s="477"/>
      <c r="RQH180" s="477"/>
      <c r="RQI180" s="477"/>
      <c r="RQJ180" s="477"/>
      <c r="RQK180" s="477"/>
      <c r="RQL180" s="477"/>
      <c r="RQM180" s="477"/>
      <c r="RQN180" s="477"/>
      <c r="RQO180" s="477"/>
      <c r="RQP180" s="477"/>
      <c r="RQQ180" s="477"/>
      <c r="RQR180" s="477"/>
      <c r="RQS180" s="477"/>
      <c r="RQT180" s="477"/>
      <c r="RQU180" s="477"/>
      <c r="RQV180" s="477"/>
      <c r="RQW180" s="477"/>
      <c r="RQX180" s="477"/>
      <c r="RQY180" s="477"/>
      <c r="RQZ180" s="477"/>
      <c r="RRA180" s="477"/>
      <c r="RRB180" s="477"/>
      <c r="RRC180" s="477"/>
      <c r="RRD180" s="477"/>
      <c r="RRE180" s="477"/>
      <c r="RRF180" s="477"/>
      <c r="RRG180" s="477"/>
      <c r="RRH180" s="477"/>
      <c r="RRI180" s="477"/>
      <c r="RRJ180" s="477"/>
      <c r="RRK180" s="477"/>
      <c r="RRL180" s="477"/>
      <c r="RRM180" s="477"/>
      <c r="RRN180" s="477"/>
      <c r="RRO180" s="477"/>
      <c r="RRP180" s="477"/>
      <c r="RRQ180" s="477"/>
      <c r="RRR180" s="477"/>
      <c r="RRS180" s="477"/>
      <c r="RRT180" s="477"/>
      <c r="RRU180" s="477"/>
      <c r="RRV180" s="477"/>
      <c r="RRW180" s="477"/>
      <c r="RRX180" s="477"/>
      <c r="RRY180" s="477"/>
      <c r="RRZ180" s="477"/>
      <c r="RSA180" s="477"/>
      <c r="RSB180" s="477"/>
      <c r="RSC180" s="477"/>
      <c r="RSD180" s="477"/>
      <c r="RSE180" s="477"/>
      <c r="RSF180" s="477"/>
      <c r="RSG180" s="477"/>
      <c r="RSH180" s="477"/>
      <c r="RSI180" s="477"/>
      <c r="RSJ180" s="477"/>
      <c r="RSK180" s="477"/>
      <c r="RSL180" s="477"/>
      <c r="RSM180" s="477"/>
      <c r="RSN180" s="477"/>
      <c r="RSO180" s="477"/>
      <c r="RSP180" s="477"/>
      <c r="RSQ180" s="477"/>
      <c r="RSR180" s="477"/>
      <c r="RSS180" s="477"/>
      <c r="RST180" s="477"/>
      <c r="RSU180" s="477"/>
      <c r="RSV180" s="477"/>
      <c r="RSW180" s="477"/>
      <c r="RSX180" s="477"/>
      <c r="RSY180" s="477"/>
      <c r="RSZ180" s="477"/>
      <c r="RTA180" s="477"/>
      <c r="RTB180" s="477"/>
      <c r="RTC180" s="477"/>
      <c r="RTD180" s="477"/>
      <c r="RTE180" s="477"/>
      <c r="RTF180" s="477"/>
      <c r="RTG180" s="477"/>
      <c r="RTH180" s="477"/>
      <c r="RTI180" s="477"/>
      <c r="RTJ180" s="477"/>
      <c r="RTK180" s="477"/>
      <c r="RTL180" s="477"/>
      <c r="RTM180" s="477"/>
      <c r="RTN180" s="477"/>
      <c r="RTO180" s="477"/>
      <c r="RTP180" s="477"/>
      <c r="RTQ180" s="477"/>
      <c r="RTR180" s="477"/>
      <c r="RTS180" s="477"/>
      <c r="RTT180" s="477"/>
      <c r="RTU180" s="477"/>
      <c r="RTV180" s="477"/>
      <c r="RTW180" s="477"/>
      <c r="RTX180" s="477"/>
      <c r="RTY180" s="477"/>
      <c r="RTZ180" s="477"/>
      <c r="RUA180" s="477"/>
      <c r="RUB180" s="477"/>
      <c r="RUC180" s="477"/>
      <c r="RUD180" s="477"/>
      <c r="RUE180" s="477"/>
      <c r="RUF180" s="477"/>
      <c r="RUG180" s="477"/>
      <c r="RUH180" s="477"/>
      <c r="RUI180" s="477"/>
      <c r="RUJ180" s="477"/>
      <c r="RUK180" s="477"/>
      <c r="RUL180" s="477"/>
      <c r="RUM180" s="477"/>
      <c r="RUN180" s="477"/>
      <c r="RUO180" s="477"/>
      <c r="RUP180" s="477"/>
      <c r="RUQ180" s="477"/>
      <c r="RUR180" s="477"/>
      <c r="RUS180" s="477"/>
      <c r="RUT180" s="477"/>
      <c r="RUU180" s="477"/>
      <c r="RUV180" s="477"/>
      <c r="RUW180" s="477"/>
      <c r="RUX180" s="477"/>
      <c r="RUY180" s="477"/>
      <c r="RUZ180" s="477"/>
      <c r="RVA180" s="477"/>
      <c r="RVB180" s="477"/>
      <c r="RVC180" s="477"/>
      <c r="RVD180" s="477"/>
      <c r="RVE180" s="477"/>
      <c r="RVF180" s="477"/>
      <c r="RVG180" s="477"/>
      <c r="RVH180" s="477"/>
      <c r="RVI180" s="477"/>
      <c r="RVJ180" s="477"/>
      <c r="RVK180" s="477"/>
      <c r="RVL180" s="477"/>
      <c r="RVM180" s="477"/>
      <c r="RVN180" s="477"/>
      <c r="RVO180" s="477"/>
      <c r="RVP180" s="477"/>
      <c r="RVQ180" s="477"/>
      <c r="RVR180" s="477"/>
      <c r="RVS180" s="477"/>
      <c r="RVT180" s="477"/>
      <c r="RVU180" s="477"/>
      <c r="RVV180" s="477"/>
      <c r="RVW180" s="477"/>
      <c r="RVX180" s="477"/>
      <c r="RVY180" s="477"/>
      <c r="RVZ180" s="477"/>
      <c r="RWA180" s="477"/>
      <c r="RWB180" s="477"/>
      <c r="RWC180" s="477"/>
      <c r="RWD180" s="477"/>
      <c r="RWE180" s="477"/>
      <c r="RWF180" s="477"/>
      <c r="RWG180" s="477"/>
      <c r="RWH180" s="477"/>
      <c r="RWI180" s="477"/>
      <c r="RWJ180" s="477"/>
      <c r="RWK180" s="477"/>
      <c r="RWL180" s="477"/>
      <c r="RWM180" s="477"/>
      <c r="RWN180" s="477"/>
      <c r="RWO180" s="477"/>
      <c r="RWP180" s="477"/>
      <c r="RWQ180" s="477"/>
      <c r="RWR180" s="477"/>
      <c r="RWS180" s="477"/>
      <c r="RWT180" s="477"/>
      <c r="RWU180" s="477"/>
      <c r="RWV180" s="477"/>
      <c r="RWW180" s="477"/>
      <c r="RWX180" s="477"/>
      <c r="RWY180" s="477"/>
      <c r="RWZ180" s="477"/>
      <c r="RXA180" s="477"/>
      <c r="RXB180" s="477"/>
      <c r="RXC180" s="477"/>
      <c r="RXD180" s="477"/>
      <c r="RXE180" s="477"/>
      <c r="RXF180" s="477"/>
      <c r="RXG180" s="477"/>
      <c r="RXH180" s="477"/>
      <c r="RXI180" s="477"/>
      <c r="RXJ180" s="477"/>
      <c r="RXK180" s="477"/>
      <c r="RXL180" s="477"/>
      <c r="RXM180" s="477"/>
      <c r="RXN180" s="477"/>
      <c r="RXO180" s="477"/>
      <c r="RXP180" s="477"/>
      <c r="RXQ180" s="477"/>
      <c r="RXR180" s="477"/>
      <c r="RXS180" s="477"/>
      <c r="RXT180" s="477"/>
      <c r="RXU180" s="477"/>
      <c r="RXV180" s="477"/>
      <c r="RXW180" s="477"/>
      <c r="RXX180" s="477"/>
      <c r="RXY180" s="477"/>
      <c r="RXZ180" s="477"/>
      <c r="RYA180" s="477"/>
      <c r="RYB180" s="477"/>
      <c r="RYC180" s="477"/>
      <c r="RYD180" s="477"/>
      <c r="RYE180" s="477"/>
      <c r="RYF180" s="477"/>
      <c r="RYG180" s="477"/>
      <c r="RYH180" s="477"/>
      <c r="RYI180" s="477"/>
      <c r="RYJ180" s="477"/>
      <c r="RYK180" s="477"/>
      <c r="RYL180" s="477"/>
      <c r="RYM180" s="477"/>
      <c r="RYN180" s="477"/>
      <c r="RYO180" s="477"/>
      <c r="RYP180" s="477"/>
      <c r="RYQ180" s="477"/>
      <c r="RYR180" s="477"/>
      <c r="RYS180" s="477"/>
      <c r="RYT180" s="477"/>
      <c r="RYU180" s="477"/>
      <c r="RYV180" s="477"/>
      <c r="RYW180" s="477"/>
      <c r="RYX180" s="477"/>
      <c r="RYY180" s="477"/>
      <c r="RYZ180" s="477"/>
      <c r="RZA180" s="477"/>
      <c r="RZB180" s="477"/>
      <c r="RZC180" s="477"/>
      <c r="RZD180" s="477"/>
      <c r="RZE180" s="477"/>
      <c r="RZF180" s="477"/>
      <c r="RZG180" s="477"/>
      <c r="RZH180" s="477"/>
      <c r="RZI180" s="477"/>
      <c r="RZJ180" s="477"/>
      <c r="RZK180" s="477"/>
      <c r="RZL180" s="477"/>
      <c r="RZM180" s="477"/>
      <c r="RZN180" s="477"/>
      <c r="RZO180" s="477"/>
      <c r="RZP180" s="477"/>
      <c r="RZQ180" s="477"/>
      <c r="RZR180" s="477"/>
      <c r="RZS180" s="477"/>
      <c r="RZT180" s="477"/>
      <c r="RZU180" s="477"/>
      <c r="RZV180" s="477"/>
      <c r="RZW180" s="477"/>
      <c r="RZX180" s="477"/>
      <c r="RZY180" s="477"/>
      <c r="RZZ180" s="477"/>
      <c r="SAA180" s="477"/>
      <c r="SAB180" s="477"/>
      <c r="SAC180" s="477"/>
      <c r="SAD180" s="477"/>
      <c r="SAE180" s="477"/>
      <c r="SAF180" s="477"/>
      <c r="SAG180" s="477"/>
      <c r="SAH180" s="477"/>
      <c r="SAI180" s="477"/>
      <c r="SAJ180" s="477"/>
      <c r="SAK180" s="477"/>
      <c r="SAL180" s="477"/>
      <c r="SAM180" s="477"/>
      <c r="SAN180" s="477"/>
      <c r="SAO180" s="477"/>
      <c r="SAP180" s="477"/>
      <c r="SAQ180" s="477"/>
      <c r="SAR180" s="477"/>
      <c r="SAS180" s="477"/>
      <c r="SAT180" s="477"/>
      <c r="SAU180" s="477"/>
      <c r="SAV180" s="477"/>
      <c r="SAW180" s="477"/>
      <c r="SAX180" s="477"/>
      <c r="SAY180" s="477"/>
      <c r="SAZ180" s="477"/>
      <c r="SBA180" s="477"/>
      <c r="SBB180" s="477"/>
      <c r="SBC180" s="477"/>
      <c r="SBD180" s="477"/>
      <c r="SBE180" s="477"/>
      <c r="SBF180" s="477"/>
      <c r="SBG180" s="477"/>
      <c r="SBH180" s="477"/>
      <c r="SBI180" s="477"/>
      <c r="SBJ180" s="477"/>
      <c r="SBK180" s="477"/>
      <c r="SBL180" s="477"/>
      <c r="SBM180" s="477"/>
      <c r="SBN180" s="477"/>
      <c r="SBO180" s="477"/>
      <c r="SBP180" s="477"/>
      <c r="SBQ180" s="477"/>
      <c r="SBR180" s="477"/>
      <c r="SBS180" s="477"/>
      <c r="SBT180" s="477"/>
      <c r="SBU180" s="477"/>
      <c r="SBV180" s="477"/>
      <c r="SBW180" s="477"/>
      <c r="SBX180" s="477"/>
      <c r="SBY180" s="477"/>
      <c r="SBZ180" s="477"/>
      <c r="SCA180" s="477"/>
      <c r="SCB180" s="477"/>
      <c r="SCC180" s="477"/>
      <c r="SCD180" s="477"/>
      <c r="SCE180" s="477"/>
      <c r="SCF180" s="477"/>
      <c r="SCG180" s="477"/>
      <c r="SCH180" s="477"/>
      <c r="SCI180" s="477"/>
      <c r="SCJ180" s="477"/>
      <c r="SCK180" s="477"/>
      <c r="SCL180" s="477"/>
      <c r="SCM180" s="477"/>
      <c r="SCN180" s="477"/>
      <c r="SCO180" s="477"/>
      <c r="SCP180" s="477"/>
      <c r="SCQ180" s="477"/>
      <c r="SCR180" s="477"/>
      <c r="SCS180" s="477"/>
      <c r="SCT180" s="477"/>
      <c r="SCU180" s="477"/>
      <c r="SCV180" s="477"/>
      <c r="SCW180" s="477"/>
      <c r="SCX180" s="477"/>
      <c r="SCY180" s="477"/>
      <c r="SCZ180" s="477"/>
      <c r="SDA180" s="477"/>
      <c r="SDB180" s="477"/>
      <c r="SDC180" s="477"/>
      <c r="SDD180" s="477"/>
      <c r="SDE180" s="477"/>
      <c r="SDF180" s="477"/>
      <c r="SDG180" s="477"/>
      <c r="SDH180" s="477"/>
      <c r="SDI180" s="477"/>
      <c r="SDJ180" s="477"/>
      <c r="SDK180" s="477"/>
      <c r="SDL180" s="477"/>
      <c r="SDM180" s="477"/>
      <c r="SDN180" s="477"/>
      <c r="SDO180" s="477"/>
      <c r="SDP180" s="477"/>
      <c r="SDQ180" s="477"/>
      <c r="SDR180" s="477"/>
      <c r="SDS180" s="477"/>
      <c r="SDT180" s="477"/>
      <c r="SDU180" s="477"/>
      <c r="SDV180" s="477"/>
      <c r="SDW180" s="477"/>
      <c r="SDX180" s="477"/>
      <c r="SDY180" s="477"/>
      <c r="SDZ180" s="477"/>
      <c r="SEA180" s="477"/>
      <c r="SEB180" s="477"/>
      <c r="SEC180" s="477"/>
      <c r="SED180" s="477"/>
      <c r="SEE180" s="477"/>
      <c r="SEF180" s="477"/>
      <c r="SEG180" s="477"/>
      <c r="SEH180" s="477"/>
      <c r="SEI180" s="477"/>
      <c r="SEJ180" s="477"/>
      <c r="SEK180" s="477"/>
      <c r="SEL180" s="477"/>
      <c r="SEM180" s="477"/>
      <c r="SEN180" s="477"/>
      <c r="SEO180" s="477"/>
      <c r="SEP180" s="477"/>
      <c r="SEQ180" s="477"/>
      <c r="SER180" s="477"/>
      <c r="SES180" s="477"/>
      <c r="SET180" s="477"/>
      <c r="SEU180" s="477"/>
      <c r="SEV180" s="477"/>
      <c r="SEW180" s="477"/>
      <c r="SEX180" s="477"/>
      <c r="SEY180" s="477"/>
      <c r="SEZ180" s="477"/>
      <c r="SFA180" s="477"/>
      <c r="SFB180" s="477"/>
      <c r="SFC180" s="477"/>
      <c r="SFD180" s="477"/>
      <c r="SFE180" s="477"/>
      <c r="SFF180" s="477"/>
      <c r="SFG180" s="477"/>
      <c r="SFH180" s="477"/>
      <c r="SFI180" s="477"/>
      <c r="SFJ180" s="477"/>
      <c r="SFK180" s="477"/>
      <c r="SFL180" s="477"/>
      <c r="SFM180" s="477"/>
      <c r="SFN180" s="477"/>
      <c r="SFO180" s="477"/>
      <c r="SFP180" s="477"/>
      <c r="SFQ180" s="477"/>
      <c r="SFR180" s="477"/>
      <c r="SFS180" s="477"/>
      <c r="SFT180" s="477"/>
      <c r="SFU180" s="477"/>
      <c r="SFV180" s="477"/>
      <c r="SFW180" s="477"/>
      <c r="SFX180" s="477"/>
      <c r="SFY180" s="477"/>
      <c r="SFZ180" s="477"/>
      <c r="SGA180" s="477"/>
      <c r="SGB180" s="477"/>
      <c r="SGC180" s="477"/>
      <c r="SGD180" s="477"/>
      <c r="SGE180" s="477"/>
      <c r="SGF180" s="477"/>
      <c r="SGG180" s="477"/>
      <c r="SGH180" s="477"/>
      <c r="SGI180" s="477"/>
      <c r="SGJ180" s="477"/>
      <c r="SGK180" s="477"/>
      <c r="SGL180" s="477"/>
      <c r="SGM180" s="477"/>
      <c r="SGN180" s="477"/>
      <c r="SGO180" s="477"/>
      <c r="SGP180" s="477"/>
      <c r="SGQ180" s="477"/>
      <c r="SGR180" s="477"/>
      <c r="SGS180" s="477"/>
      <c r="SGT180" s="477"/>
      <c r="SGU180" s="477"/>
      <c r="SGV180" s="477"/>
      <c r="SGW180" s="477"/>
      <c r="SGX180" s="477"/>
      <c r="SGY180" s="477"/>
      <c r="SGZ180" s="477"/>
      <c r="SHA180" s="477"/>
      <c r="SHB180" s="477"/>
      <c r="SHC180" s="477"/>
      <c r="SHD180" s="477"/>
      <c r="SHE180" s="477"/>
      <c r="SHF180" s="477"/>
      <c r="SHG180" s="477"/>
      <c r="SHH180" s="477"/>
      <c r="SHI180" s="477"/>
      <c r="SHJ180" s="477"/>
      <c r="SHK180" s="477"/>
      <c r="SHL180" s="477"/>
      <c r="SHM180" s="477"/>
      <c r="SHN180" s="477"/>
      <c r="SHO180" s="477"/>
      <c r="SHP180" s="477"/>
      <c r="SHQ180" s="477"/>
      <c r="SHR180" s="477"/>
      <c r="SHS180" s="477"/>
      <c r="SHT180" s="477"/>
      <c r="SHU180" s="477"/>
      <c r="SHV180" s="477"/>
      <c r="SHW180" s="477"/>
      <c r="SHX180" s="477"/>
      <c r="SHY180" s="477"/>
      <c r="SHZ180" s="477"/>
      <c r="SIA180" s="477"/>
      <c r="SIB180" s="477"/>
      <c r="SIC180" s="477"/>
      <c r="SID180" s="477"/>
      <c r="SIE180" s="477"/>
      <c r="SIF180" s="477"/>
      <c r="SIG180" s="477"/>
      <c r="SIH180" s="477"/>
      <c r="SII180" s="477"/>
      <c r="SIJ180" s="477"/>
      <c r="SIK180" s="477"/>
      <c r="SIL180" s="477"/>
      <c r="SIM180" s="477"/>
      <c r="SIN180" s="477"/>
      <c r="SIO180" s="477"/>
      <c r="SIP180" s="477"/>
      <c r="SIQ180" s="477"/>
      <c r="SIR180" s="477"/>
      <c r="SIS180" s="477"/>
      <c r="SIT180" s="477"/>
      <c r="SIU180" s="477"/>
      <c r="SIV180" s="477"/>
      <c r="SIW180" s="477"/>
      <c r="SIX180" s="477"/>
      <c r="SIY180" s="477"/>
      <c r="SIZ180" s="477"/>
      <c r="SJA180" s="477"/>
      <c r="SJB180" s="477"/>
      <c r="SJC180" s="477"/>
      <c r="SJD180" s="477"/>
      <c r="SJE180" s="477"/>
      <c r="SJF180" s="477"/>
      <c r="SJG180" s="477"/>
      <c r="SJH180" s="477"/>
      <c r="SJI180" s="477"/>
      <c r="SJJ180" s="477"/>
      <c r="SJK180" s="477"/>
      <c r="SJL180" s="477"/>
      <c r="SJM180" s="477"/>
      <c r="SJN180" s="477"/>
      <c r="SJO180" s="477"/>
      <c r="SJP180" s="477"/>
      <c r="SJQ180" s="477"/>
      <c r="SJR180" s="477"/>
      <c r="SJS180" s="477"/>
      <c r="SJT180" s="477"/>
      <c r="SJU180" s="477"/>
      <c r="SJV180" s="477"/>
      <c r="SJW180" s="477"/>
      <c r="SJX180" s="477"/>
      <c r="SJY180" s="477"/>
      <c r="SJZ180" s="477"/>
      <c r="SKA180" s="477"/>
      <c r="SKB180" s="477"/>
      <c r="SKC180" s="477"/>
      <c r="SKD180" s="477"/>
      <c r="SKE180" s="477"/>
      <c r="SKF180" s="477"/>
      <c r="SKG180" s="477"/>
      <c r="SKH180" s="477"/>
      <c r="SKI180" s="477"/>
      <c r="SKJ180" s="477"/>
      <c r="SKK180" s="477"/>
      <c r="SKL180" s="477"/>
      <c r="SKM180" s="477"/>
      <c r="SKN180" s="477"/>
      <c r="SKO180" s="477"/>
      <c r="SKP180" s="477"/>
      <c r="SKQ180" s="477"/>
      <c r="SKR180" s="477"/>
      <c r="SKS180" s="477"/>
      <c r="SKT180" s="477"/>
      <c r="SKU180" s="477"/>
      <c r="SKV180" s="477"/>
      <c r="SKW180" s="477"/>
      <c r="SKX180" s="477"/>
      <c r="SKY180" s="477"/>
      <c r="SKZ180" s="477"/>
      <c r="SLA180" s="477"/>
      <c r="SLB180" s="477"/>
      <c r="SLC180" s="477"/>
      <c r="SLD180" s="477"/>
      <c r="SLE180" s="477"/>
      <c r="SLF180" s="477"/>
      <c r="SLG180" s="477"/>
      <c r="SLH180" s="477"/>
      <c r="SLI180" s="477"/>
      <c r="SLJ180" s="477"/>
      <c r="SLK180" s="477"/>
      <c r="SLL180" s="477"/>
      <c r="SLM180" s="477"/>
      <c r="SLN180" s="477"/>
      <c r="SLO180" s="477"/>
      <c r="SLP180" s="477"/>
      <c r="SLQ180" s="477"/>
      <c r="SLR180" s="477"/>
      <c r="SLS180" s="477"/>
      <c r="SLT180" s="477"/>
      <c r="SLU180" s="477"/>
      <c r="SLV180" s="477"/>
      <c r="SLW180" s="477"/>
      <c r="SLX180" s="477"/>
      <c r="SLY180" s="477"/>
      <c r="SLZ180" s="477"/>
      <c r="SMA180" s="477"/>
      <c r="SMB180" s="477"/>
      <c r="SMC180" s="477"/>
      <c r="SMD180" s="477"/>
      <c r="SME180" s="477"/>
      <c r="SMF180" s="477"/>
      <c r="SMG180" s="477"/>
      <c r="SMH180" s="477"/>
      <c r="SMI180" s="477"/>
      <c r="SMJ180" s="477"/>
      <c r="SMK180" s="477"/>
      <c r="SML180" s="477"/>
      <c r="SMM180" s="477"/>
      <c r="SMN180" s="477"/>
      <c r="SMO180" s="477"/>
      <c r="SMP180" s="477"/>
      <c r="SMQ180" s="477"/>
      <c r="SMR180" s="477"/>
      <c r="SMS180" s="477"/>
      <c r="SMT180" s="477"/>
      <c r="SMU180" s="477"/>
      <c r="SMV180" s="477"/>
      <c r="SMW180" s="477"/>
      <c r="SMX180" s="477"/>
      <c r="SMY180" s="477"/>
      <c r="SMZ180" s="477"/>
      <c r="SNA180" s="477"/>
      <c r="SNB180" s="477"/>
      <c r="SNC180" s="477"/>
      <c r="SND180" s="477"/>
      <c r="SNE180" s="477"/>
      <c r="SNF180" s="477"/>
      <c r="SNG180" s="477"/>
      <c r="SNH180" s="477"/>
      <c r="SNI180" s="477"/>
      <c r="SNJ180" s="477"/>
      <c r="SNK180" s="477"/>
      <c r="SNL180" s="477"/>
      <c r="SNM180" s="477"/>
      <c r="SNN180" s="477"/>
      <c r="SNO180" s="477"/>
      <c r="SNP180" s="477"/>
      <c r="SNQ180" s="477"/>
      <c r="SNR180" s="477"/>
      <c r="SNS180" s="477"/>
      <c r="SNT180" s="477"/>
      <c r="SNU180" s="477"/>
      <c r="SNV180" s="477"/>
      <c r="SNW180" s="477"/>
      <c r="SNX180" s="477"/>
      <c r="SNY180" s="477"/>
      <c r="SNZ180" s="477"/>
      <c r="SOA180" s="477"/>
      <c r="SOB180" s="477"/>
      <c r="SOC180" s="477"/>
      <c r="SOD180" s="477"/>
      <c r="SOE180" s="477"/>
      <c r="SOF180" s="477"/>
      <c r="SOG180" s="477"/>
      <c r="SOH180" s="477"/>
      <c r="SOI180" s="477"/>
      <c r="SOJ180" s="477"/>
      <c r="SOK180" s="477"/>
      <c r="SOL180" s="477"/>
      <c r="SOM180" s="477"/>
      <c r="SON180" s="477"/>
      <c r="SOO180" s="477"/>
      <c r="SOP180" s="477"/>
      <c r="SOQ180" s="477"/>
      <c r="SOR180" s="477"/>
      <c r="SOS180" s="477"/>
      <c r="SOT180" s="477"/>
      <c r="SOU180" s="477"/>
      <c r="SOV180" s="477"/>
      <c r="SOW180" s="477"/>
      <c r="SOX180" s="477"/>
      <c r="SOY180" s="477"/>
      <c r="SOZ180" s="477"/>
      <c r="SPA180" s="477"/>
      <c r="SPB180" s="477"/>
      <c r="SPC180" s="477"/>
      <c r="SPD180" s="477"/>
      <c r="SPE180" s="477"/>
      <c r="SPF180" s="477"/>
      <c r="SPG180" s="477"/>
      <c r="SPH180" s="477"/>
      <c r="SPI180" s="477"/>
      <c r="SPJ180" s="477"/>
      <c r="SPK180" s="477"/>
      <c r="SPL180" s="477"/>
      <c r="SPM180" s="477"/>
      <c r="SPN180" s="477"/>
      <c r="SPO180" s="477"/>
      <c r="SPP180" s="477"/>
      <c r="SPQ180" s="477"/>
      <c r="SPR180" s="477"/>
      <c r="SPS180" s="477"/>
      <c r="SPT180" s="477"/>
      <c r="SPU180" s="477"/>
      <c r="SPV180" s="477"/>
      <c r="SPW180" s="477"/>
      <c r="SPX180" s="477"/>
      <c r="SPY180" s="477"/>
      <c r="SPZ180" s="477"/>
      <c r="SQA180" s="477"/>
      <c r="SQB180" s="477"/>
      <c r="SQC180" s="477"/>
      <c r="SQD180" s="477"/>
      <c r="SQE180" s="477"/>
      <c r="SQF180" s="477"/>
      <c r="SQG180" s="477"/>
      <c r="SQH180" s="477"/>
      <c r="SQI180" s="477"/>
      <c r="SQJ180" s="477"/>
      <c r="SQK180" s="477"/>
      <c r="SQL180" s="477"/>
      <c r="SQM180" s="477"/>
      <c r="SQN180" s="477"/>
      <c r="SQO180" s="477"/>
      <c r="SQP180" s="477"/>
      <c r="SQQ180" s="477"/>
      <c r="SQR180" s="477"/>
      <c r="SQS180" s="477"/>
      <c r="SQT180" s="477"/>
      <c r="SQU180" s="477"/>
      <c r="SQV180" s="477"/>
      <c r="SQW180" s="477"/>
      <c r="SQX180" s="477"/>
      <c r="SQY180" s="477"/>
      <c r="SQZ180" s="477"/>
      <c r="SRA180" s="477"/>
      <c r="SRB180" s="477"/>
      <c r="SRC180" s="477"/>
      <c r="SRD180" s="477"/>
      <c r="SRE180" s="477"/>
      <c r="SRF180" s="477"/>
      <c r="SRG180" s="477"/>
      <c r="SRH180" s="477"/>
      <c r="SRI180" s="477"/>
      <c r="SRJ180" s="477"/>
      <c r="SRK180" s="477"/>
      <c r="SRL180" s="477"/>
      <c r="SRM180" s="477"/>
      <c r="SRN180" s="477"/>
      <c r="SRO180" s="477"/>
      <c r="SRP180" s="477"/>
      <c r="SRQ180" s="477"/>
      <c r="SRR180" s="477"/>
      <c r="SRS180" s="477"/>
      <c r="SRT180" s="477"/>
      <c r="SRU180" s="477"/>
      <c r="SRV180" s="477"/>
      <c r="SRW180" s="477"/>
      <c r="SRX180" s="477"/>
      <c r="SRY180" s="477"/>
      <c r="SRZ180" s="477"/>
      <c r="SSA180" s="477"/>
      <c r="SSB180" s="477"/>
      <c r="SSC180" s="477"/>
      <c r="SSD180" s="477"/>
      <c r="SSE180" s="477"/>
      <c r="SSF180" s="477"/>
      <c r="SSG180" s="477"/>
      <c r="SSH180" s="477"/>
      <c r="SSI180" s="477"/>
      <c r="SSJ180" s="477"/>
      <c r="SSK180" s="477"/>
      <c r="SSL180" s="477"/>
      <c r="SSM180" s="477"/>
      <c r="SSN180" s="477"/>
      <c r="SSO180" s="477"/>
      <c r="SSP180" s="477"/>
      <c r="SSQ180" s="477"/>
      <c r="SSR180" s="477"/>
      <c r="SSS180" s="477"/>
      <c r="SST180" s="477"/>
      <c r="SSU180" s="477"/>
      <c r="SSV180" s="477"/>
      <c r="SSW180" s="477"/>
      <c r="SSX180" s="477"/>
      <c r="SSY180" s="477"/>
      <c r="SSZ180" s="477"/>
      <c r="STA180" s="477"/>
      <c r="STB180" s="477"/>
      <c r="STC180" s="477"/>
      <c r="STD180" s="477"/>
      <c r="STE180" s="477"/>
      <c r="STF180" s="477"/>
      <c r="STG180" s="477"/>
      <c r="STH180" s="477"/>
      <c r="STI180" s="477"/>
      <c r="STJ180" s="477"/>
      <c r="STK180" s="477"/>
      <c r="STL180" s="477"/>
      <c r="STM180" s="477"/>
      <c r="STN180" s="477"/>
      <c r="STO180" s="477"/>
      <c r="STP180" s="477"/>
      <c r="STQ180" s="477"/>
      <c r="STR180" s="477"/>
      <c r="STS180" s="477"/>
      <c r="STT180" s="477"/>
      <c r="STU180" s="477"/>
      <c r="STV180" s="477"/>
      <c r="STW180" s="477"/>
      <c r="STX180" s="477"/>
      <c r="STY180" s="477"/>
      <c r="STZ180" s="477"/>
      <c r="SUA180" s="477"/>
      <c r="SUB180" s="477"/>
      <c r="SUC180" s="477"/>
      <c r="SUD180" s="477"/>
      <c r="SUE180" s="477"/>
      <c r="SUF180" s="477"/>
      <c r="SUG180" s="477"/>
      <c r="SUH180" s="477"/>
      <c r="SUI180" s="477"/>
      <c r="SUJ180" s="477"/>
      <c r="SUK180" s="477"/>
      <c r="SUL180" s="477"/>
      <c r="SUM180" s="477"/>
      <c r="SUN180" s="477"/>
      <c r="SUO180" s="477"/>
      <c r="SUP180" s="477"/>
      <c r="SUQ180" s="477"/>
      <c r="SUR180" s="477"/>
      <c r="SUS180" s="477"/>
      <c r="SUT180" s="477"/>
      <c r="SUU180" s="477"/>
      <c r="SUV180" s="477"/>
      <c r="SUW180" s="477"/>
      <c r="SUX180" s="477"/>
      <c r="SUY180" s="477"/>
      <c r="SUZ180" s="477"/>
      <c r="SVA180" s="477"/>
      <c r="SVB180" s="477"/>
      <c r="SVC180" s="477"/>
      <c r="SVD180" s="477"/>
      <c r="SVE180" s="477"/>
      <c r="SVF180" s="477"/>
      <c r="SVG180" s="477"/>
      <c r="SVH180" s="477"/>
      <c r="SVI180" s="477"/>
      <c r="SVJ180" s="477"/>
      <c r="SVK180" s="477"/>
      <c r="SVL180" s="477"/>
      <c r="SVM180" s="477"/>
      <c r="SVN180" s="477"/>
      <c r="SVO180" s="477"/>
      <c r="SVP180" s="477"/>
      <c r="SVQ180" s="477"/>
      <c r="SVR180" s="477"/>
      <c r="SVS180" s="477"/>
      <c r="SVT180" s="477"/>
      <c r="SVU180" s="477"/>
      <c r="SVV180" s="477"/>
      <c r="SVW180" s="477"/>
      <c r="SVX180" s="477"/>
      <c r="SVY180" s="477"/>
      <c r="SVZ180" s="477"/>
      <c r="SWA180" s="477"/>
      <c r="SWB180" s="477"/>
      <c r="SWC180" s="477"/>
      <c r="SWD180" s="477"/>
      <c r="SWE180" s="477"/>
      <c r="SWF180" s="477"/>
      <c r="SWG180" s="477"/>
      <c r="SWH180" s="477"/>
      <c r="SWI180" s="477"/>
      <c r="SWJ180" s="477"/>
      <c r="SWK180" s="477"/>
      <c r="SWL180" s="477"/>
      <c r="SWM180" s="477"/>
      <c r="SWN180" s="477"/>
      <c r="SWO180" s="477"/>
      <c r="SWP180" s="477"/>
      <c r="SWQ180" s="477"/>
      <c r="SWR180" s="477"/>
      <c r="SWS180" s="477"/>
      <c r="SWT180" s="477"/>
      <c r="SWU180" s="477"/>
      <c r="SWV180" s="477"/>
      <c r="SWW180" s="477"/>
      <c r="SWX180" s="477"/>
      <c r="SWY180" s="477"/>
      <c r="SWZ180" s="477"/>
      <c r="SXA180" s="477"/>
      <c r="SXB180" s="477"/>
      <c r="SXC180" s="477"/>
      <c r="SXD180" s="477"/>
      <c r="SXE180" s="477"/>
      <c r="SXF180" s="477"/>
      <c r="SXG180" s="477"/>
      <c r="SXH180" s="477"/>
      <c r="SXI180" s="477"/>
      <c r="SXJ180" s="477"/>
      <c r="SXK180" s="477"/>
      <c r="SXL180" s="477"/>
      <c r="SXM180" s="477"/>
      <c r="SXN180" s="477"/>
      <c r="SXO180" s="477"/>
      <c r="SXP180" s="477"/>
      <c r="SXQ180" s="477"/>
      <c r="SXR180" s="477"/>
      <c r="SXS180" s="477"/>
      <c r="SXT180" s="477"/>
      <c r="SXU180" s="477"/>
      <c r="SXV180" s="477"/>
      <c r="SXW180" s="477"/>
      <c r="SXX180" s="477"/>
      <c r="SXY180" s="477"/>
      <c r="SXZ180" s="477"/>
      <c r="SYA180" s="477"/>
      <c r="SYB180" s="477"/>
      <c r="SYC180" s="477"/>
      <c r="SYD180" s="477"/>
      <c r="SYE180" s="477"/>
      <c r="SYF180" s="477"/>
      <c r="SYG180" s="477"/>
      <c r="SYH180" s="477"/>
      <c r="SYI180" s="477"/>
      <c r="SYJ180" s="477"/>
      <c r="SYK180" s="477"/>
      <c r="SYL180" s="477"/>
      <c r="SYM180" s="477"/>
      <c r="SYN180" s="477"/>
      <c r="SYO180" s="477"/>
      <c r="SYP180" s="477"/>
      <c r="SYQ180" s="477"/>
      <c r="SYR180" s="477"/>
      <c r="SYS180" s="477"/>
      <c r="SYT180" s="477"/>
      <c r="SYU180" s="477"/>
      <c r="SYV180" s="477"/>
      <c r="SYW180" s="477"/>
      <c r="SYX180" s="477"/>
      <c r="SYY180" s="477"/>
      <c r="SYZ180" s="477"/>
      <c r="SZA180" s="477"/>
      <c r="SZB180" s="477"/>
      <c r="SZC180" s="477"/>
      <c r="SZD180" s="477"/>
      <c r="SZE180" s="477"/>
      <c r="SZF180" s="477"/>
      <c r="SZG180" s="477"/>
      <c r="SZH180" s="477"/>
      <c r="SZI180" s="477"/>
      <c r="SZJ180" s="477"/>
      <c r="SZK180" s="477"/>
      <c r="SZL180" s="477"/>
      <c r="SZM180" s="477"/>
      <c r="SZN180" s="477"/>
      <c r="SZO180" s="477"/>
      <c r="SZP180" s="477"/>
      <c r="SZQ180" s="477"/>
      <c r="SZR180" s="477"/>
      <c r="SZS180" s="477"/>
      <c r="SZT180" s="477"/>
      <c r="SZU180" s="477"/>
      <c r="SZV180" s="477"/>
      <c r="SZW180" s="477"/>
      <c r="SZX180" s="477"/>
      <c r="SZY180" s="477"/>
      <c r="SZZ180" s="477"/>
      <c r="TAA180" s="477"/>
      <c r="TAB180" s="477"/>
      <c r="TAC180" s="477"/>
      <c r="TAD180" s="477"/>
      <c r="TAE180" s="477"/>
      <c r="TAF180" s="477"/>
      <c r="TAG180" s="477"/>
      <c r="TAH180" s="477"/>
      <c r="TAI180" s="477"/>
      <c r="TAJ180" s="477"/>
      <c r="TAK180" s="477"/>
      <c r="TAL180" s="477"/>
      <c r="TAM180" s="477"/>
      <c r="TAN180" s="477"/>
      <c r="TAO180" s="477"/>
      <c r="TAP180" s="477"/>
      <c r="TAQ180" s="477"/>
      <c r="TAR180" s="477"/>
      <c r="TAS180" s="477"/>
      <c r="TAT180" s="477"/>
      <c r="TAU180" s="477"/>
      <c r="TAV180" s="477"/>
      <c r="TAW180" s="477"/>
      <c r="TAX180" s="477"/>
      <c r="TAY180" s="477"/>
      <c r="TAZ180" s="477"/>
      <c r="TBA180" s="477"/>
      <c r="TBB180" s="477"/>
      <c r="TBC180" s="477"/>
      <c r="TBD180" s="477"/>
      <c r="TBE180" s="477"/>
      <c r="TBF180" s="477"/>
      <c r="TBG180" s="477"/>
      <c r="TBH180" s="477"/>
      <c r="TBI180" s="477"/>
      <c r="TBJ180" s="477"/>
      <c r="TBK180" s="477"/>
      <c r="TBL180" s="477"/>
      <c r="TBM180" s="477"/>
      <c r="TBN180" s="477"/>
      <c r="TBO180" s="477"/>
      <c r="TBP180" s="477"/>
      <c r="TBQ180" s="477"/>
      <c r="TBR180" s="477"/>
      <c r="TBS180" s="477"/>
      <c r="TBT180" s="477"/>
      <c r="TBU180" s="477"/>
      <c r="TBV180" s="477"/>
      <c r="TBW180" s="477"/>
      <c r="TBX180" s="477"/>
      <c r="TBY180" s="477"/>
      <c r="TBZ180" s="477"/>
      <c r="TCA180" s="477"/>
      <c r="TCB180" s="477"/>
      <c r="TCC180" s="477"/>
      <c r="TCD180" s="477"/>
      <c r="TCE180" s="477"/>
      <c r="TCF180" s="477"/>
      <c r="TCG180" s="477"/>
      <c r="TCH180" s="477"/>
      <c r="TCI180" s="477"/>
      <c r="TCJ180" s="477"/>
      <c r="TCK180" s="477"/>
      <c r="TCL180" s="477"/>
      <c r="TCM180" s="477"/>
      <c r="TCN180" s="477"/>
      <c r="TCO180" s="477"/>
      <c r="TCP180" s="477"/>
      <c r="TCQ180" s="477"/>
      <c r="TCR180" s="477"/>
      <c r="TCS180" s="477"/>
      <c r="TCT180" s="477"/>
      <c r="TCU180" s="477"/>
      <c r="TCV180" s="477"/>
      <c r="TCW180" s="477"/>
      <c r="TCX180" s="477"/>
      <c r="TCY180" s="477"/>
      <c r="TCZ180" s="477"/>
      <c r="TDA180" s="477"/>
      <c r="TDB180" s="477"/>
      <c r="TDC180" s="477"/>
      <c r="TDD180" s="477"/>
      <c r="TDE180" s="477"/>
      <c r="TDF180" s="477"/>
      <c r="TDG180" s="477"/>
      <c r="TDH180" s="477"/>
      <c r="TDI180" s="477"/>
      <c r="TDJ180" s="477"/>
      <c r="TDK180" s="477"/>
      <c r="TDL180" s="477"/>
      <c r="TDM180" s="477"/>
      <c r="TDN180" s="477"/>
      <c r="TDO180" s="477"/>
      <c r="TDP180" s="477"/>
      <c r="TDQ180" s="477"/>
      <c r="TDR180" s="477"/>
      <c r="TDS180" s="477"/>
      <c r="TDT180" s="477"/>
      <c r="TDU180" s="477"/>
      <c r="TDV180" s="477"/>
      <c r="TDW180" s="477"/>
      <c r="TDX180" s="477"/>
      <c r="TDY180" s="477"/>
      <c r="TDZ180" s="477"/>
      <c r="TEA180" s="477"/>
      <c r="TEB180" s="477"/>
      <c r="TEC180" s="477"/>
      <c r="TED180" s="477"/>
      <c r="TEE180" s="477"/>
      <c r="TEF180" s="477"/>
      <c r="TEG180" s="477"/>
      <c r="TEH180" s="477"/>
      <c r="TEI180" s="477"/>
      <c r="TEJ180" s="477"/>
      <c r="TEK180" s="477"/>
      <c r="TEL180" s="477"/>
      <c r="TEM180" s="477"/>
      <c r="TEN180" s="477"/>
      <c r="TEO180" s="477"/>
      <c r="TEP180" s="477"/>
      <c r="TEQ180" s="477"/>
      <c r="TER180" s="477"/>
      <c r="TES180" s="477"/>
      <c r="TET180" s="477"/>
      <c r="TEU180" s="477"/>
      <c r="TEV180" s="477"/>
      <c r="TEW180" s="477"/>
      <c r="TEX180" s="477"/>
      <c r="TEY180" s="477"/>
      <c r="TEZ180" s="477"/>
      <c r="TFA180" s="477"/>
      <c r="TFB180" s="477"/>
      <c r="TFC180" s="477"/>
      <c r="TFD180" s="477"/>
      <c r="TFE180" s="477"/>
      <c r="TFF180" s="477"/>
      <c r="TFG180" s="477"/>
      <c r="TFH180" s="477"/>
      <c r="TFI180" s="477"/>
      <c r="TFJ180" s="477"/>
      <c r="TFK180" s="477"/>
      <c r="TFL180" s="477"/>
      <c r="TFM180" s="477"/>
      <c r="TFN180" s="477"/>
      <c r="TFO180" s="477"/>
      <c r="TFP180" s="477"/>
      <c r="TFQ180" s="477"/>
      <c r="TFR180" s="477"/>
      <c r="TFS180" s="477"/>
      <c r="TFT180" s="477"/>
      <c r="TFU180" s="477"/>
      <c r="TFV180" s="477"/>
      <c r="TFW180" s="477"/>
      <c r="TFX180" s="477"/>
      <c r="TFY180" s="477"/>
      <c r="TFZ180" s="477"/>
      <c r="TGA180" s="477"/>
      <c r="TGB180" s="477"/>
      <c r="TGC180" s="477"/>
      <c r="TGD180" s="477"/>
      <c r="TGE180" s="477"/>
      <c r="TGF180" s="477"/>
      <c r="TGG180" s="477"/>
      <c r="TGH180" s="477"/>
      <c r="TGI180" s="477"/>
      <c r="TGJ180" s="477"/>
      <c r="TGK180" s="477"/>
      <c r="TGL180" s="477"/>
      <c r="TGM180" s="477"/>
      <c r="TGN180" s="477"/>
      <c r="TGO180" s="477"/>
      <c r="TGP180" s="477"/>
      <c r="TGQ180" s="477"/>
      <c r="TGR180" s="477"/>
      <c r="TGS180" s="477"/>
      <c r="TGT180" s="477"/>
      <c r="TGU180" s="477"/>
      <c r="TGV180" s="477"/>
      <c r="TGW180" s="477"/>
      <c r="TGX180" s="477"/>
      <c r="TGY180" s="477"/>
      <c r="TGZ180" s="477"/>
      <c r="THA180" s="477"/>
      <c r="THB180" s="477"/>
      <c r="THC180" s="477"/>
      <c r="THD180" s="477"/>
      <c r="THE180" s="477"/>
      <c r="THF180" s="477"/>
      <c r="THG180" s="477"/>
      <c r="THH180" s="477"/>
      <c r="THI180" s="477"/>
      <c r="THJ180" s="477"/>
      <c r="THK180" s="477"/>
      <c r="THL180" s="477"/>
      <c r="THM180" s="477"/>
      <c r="THN180" s="477"/>
      <c r="THO180" s="477"/>
      <c r="THP180" s="477"/>
      <c r="THQ180" s="477"/>
      <c r="THR180" s="477"/>
      <c r="THS180" s="477"/>
      <c r="THT180" s="477"/>
      <c r="THU180" s="477"/>
      <c r="THV180" s="477"/>
      <c r="THW180" s="477"/>
      <c r="THX180" s="477"/>
      <c r="THY180" s="477"/>
      <c r="THZ180" s="477"/>
      <c r="TIA180" s="477"/>
      <c r="TIB180" s="477"/>
      <c r="TIC180" s="477"/>
      <c r="TID180" s="477"/>
      <c r="TIE180" s="477"/>
      <c r="TIF180" s="477"/>
      <c r="TIG180" s="477"/>
      <c r="TIH180" s="477"/>
      <c r="TII180" s="477"/>
      <c r="TIJ180" s="477"/>
      <c r="TIK180" s="477"/>
      <c r="TIL180" s="477"/>
      <c r="TIM180" s="477"/>
      <c r="TIN180" s="477"/>
      <c r="TIO180" s="477"/>
      <c r="TIP180" s="477"/>
      <c r="TIQ180" s="477"/>
      <c r="TIR180" s="477"/>
      <c r="TIS180" s="477"/>
      <c r="TIT180" s="477"/>
      <c r="TIU180" s="477"/>
      <c r="TIV180" s="477"/>
      <c r="TIW180" s="477"/>
      <c r="TIX180" s="477"/>
      <c r="TIY180" s="477"/>
      <c r="TIZ180" s="477"/>
      <c r="TJA180" s="477"/>
      <c r="TJB180" s="477"/>
      <c r="TJC180" s="477"/>
      <c r="TJD180" s="477"/>
      <c r="TJE180" s="477"/>
      <c r="TJF180" s="477"/>
      <c r="TJG180" s="477"/>
      <c r="TJH180" s="477"/>
      <c r="TJI180" s="477"/>
      <c r="TJJ180" s="477"/>
      <c r="TJK180" s="477"/>
      <c r="TJL180" s="477"/>
      <c r="TJM180" s="477"/>
      <c r="TJN180" s="477"/>
      <c r="TJO180" s="477"/>
      <c r="TJP180" s="477"/>
      <c r="TJQ180" s="477"/>
      <c r="TJR180" s="477"/>
      <c r="TJS180" s="477"/>
      <c r="TJT180" s="477"/>
      <c r="TJU180" s="477"/>
      <c r="TJV180" s="477"/>
      <c r="TJW180" s="477"/>
      <c r="TJX180" s="477"/>
      <c r="TJY180" s="477"/>
      <c r="TJZ180" s="477"/>
      <c r="TKA180" s="477"/>
      <c r="TKB180" s="477"/>
      <c r="TKC180" s="477"/>
      <c r="TKD180" s="477"/>
      <c r="TKE180" s="477"/>
      <c r="TKF180" s="477"/>
      <c r="TKG180" s="477"/>
      <c r="TKH180" s="477"/>
      <c r="TKI180" s="477"/>
      <c r="TKJ180" s="477"/>
      <c r="TKK180" s="477"/>
      <c r="TKL180" s="477"/>
      <c r="TKM180" s="477"/>
      <c r="TKN180" s="477"/>
      <c r="TKO180" s="477"/>
      <c r="TKP180" s="477"/>
      <c r="TKQ180" s="477"/>
      <c r="TKR180" s="477"/>
      <c r="TKS180" s="477"/>
      <c r="TKT180" s="477"/>
      <c r="TKU180" s="477"/>
      <c r="TKV180" s="477"/>
      <c r="TKW180" s="477"/>
      <c r="TKX180" s="477"/>
      <c r="TKY180" s="477"/>
      <c r="TKZ180" s="477"/>
      <c r="TLA180" s="477"/>
      <c r="TLB180" s="477"/>
      <c r="TLC180" s="477"/>
      <c r="TLD180" s="477"/>
      <c r="TLE180" s="477"/>
      <c r="TLF180" s="477"/>
      <c r="TLG180" s="477"/>
      <c r="TLH180" s="477"/>
      <c r="TLI180" s="477"/>
      <c r="TLJ180" s="477"/>
      <c r="TLK180" s="477"/>
      <c r="TLL180" s="477"/>
      <c r="TLM180" s="477"/>
      <c r="TLN180" s="477"/>
      <c r="TLO180" s="477"/>
      <c r="TLP180" s="477"/>
      <c r="TLQ180" s="477"/>
      <c r="TLR180" s="477"/>
      <c r="TLS180" s="477"/>
      <c r="TLT180" s="477"/>
      <c r="TLU180" s="477"/>
      <c r="TLV180" s="477"/>
      <c r="TLW180" s="477"/>
      <c r="TLX180" s="477"/>
      <c r="TLY180" s="477"/>
      <c r="TLZ180" s="477"/>
      <c r="TMA180" s="477"/>
      <c r="TMB180" s="477"/>
      <c r="TMC180" s="477"/>
      <c r="TMD180" s="477"/>
      <c r="TME180" s="477"/>
      <c r="TMF180" s="477"/>
      <c r="TMG180" s="477"/>
      <c r="TMH180" s="477"/>
      <c r="TMI180" s="477"/>
      <c r="TMJ180" s="477"/>
      <c r="TMK180" s="477"/>
      <c r="TML180" s="477"/>
      <c r="TMM180" s="477"/>
      <c r="TMN180" s="477"/>
      <c r="TMO180" s="477"/>
      <c r="TMP180" s="477"/>
      <c r="TMQ180" s="477"/>
      <c r="TMR180" s="477"/>
      <c r="TMS180" s="477"/>
      <c r="TMT180" s="477"/>
      <c r="TMU180" s="477"/>
      <c r="TMV180" s="477"/>
      <c r="TMW180" s="477"/>
      <c r="TMX180" s="477"/>
      <c r="TMY180" s="477"/>
      <c r="TMZ180" s="477"/>
      <c r="TNA180" s="477"/>
      <c r="TNB180" s="477"/>
      <c r="TNC180" s="477"/>
      <c r="TND180" s="477"/>
      <c r="TNE180" s="477"/>
      <c r="TNF180" s="477"/>
      <c r="TNG180" s="477"/>
      <c r="TNH180" s="477"/>
      <c r="TNI180" s="477"/>
      <c r="TNJ180" s="477"/>
      <c r="TNK180" s="477"/>
      <c r="TNL180" s="477"/>
      <c r="TNM180" s="477"/>
      <c r="TNN180" s="477"/>
      <c r="TNO180" s="477"/>
      <c r="TNP180" s="477"/>
      <c r="TNQ180" s="477"/>
      <c r="TNR180" s="477"/>
      <c r="TNS180" s="477"/>
      <c r="TNT180" s="477"/>
      <c r="TNU180" s="477"/>
      <c r="TNV180" s="477"/>
      <c r="TNW180" s="477"/>
      <c r="TNX180" s="477"/>
      <c r="TNY180" s="477"/>
      <c r="TNZ180" s="477"/>
      <c r="TOA180" s="477"/>
      <c r="TOB180" s="477"/>
      <c r="TOC180" s="477"/>
      <c r="TOD180" s="477"/>
      <c r="TOE180" s="477"/>
      <c r="TOF180" s="477"/>
      <c r="TOG180" s="477"/>
      <c r="TOH180" s="477"/>
      <c r="TOI180" s="477"/>
      <c r="TOJ180" s="477"/>
      <c r="TOK180" s="477"/>
      <c r="TOL180" s="477"/>
      <c r="TOM180" s="477"/>
      <c r="TON180" s="477"/>
      <c r="TOO180" s="477"/>
      <c r="TOP180" s="477"/>
      <c r="TOQ180" s="477"/>
      <c r="TOR180" s="477"/>
      <c r="TOS180" s="477"/>
      <c r="TOT180" s="477"/>
      <c r="TOU180" s="477"/>
      <c r="TOV180" s="477"/>
      <c r="TOW180" s="477"/>
      <c r="TOX180" s="477"/>
      <c r="TOY180" s="477"/>
      <c r="TOZ180" s="477"/>
      <c r="TPA180" s="477"/>
      <c r="TPB180" s="477"/>
      <c r="TPC180" s="477"/>
      <c r="TPD180" s="477"/>
      <c r="TPE180" s="477"/>
      <c r="TPF180" s="477"/>
      <c r="TPG180" s="477"/>
      <c r="TPH180" s="477"/>
      <c r="TPI180" s="477"/>
      <c r="TPJ180" s="477"/>
      <c r="TPK180" s="477"/>
      <c r="TPL180" s="477"/>
      <c r="TPM180" s="477"/>
      <c r="TPN180" s="477"/>
      <c r="TPO180" s="477"/>
      <c r="TPP180" s="477"/>
      <c r="TPQ180" s="477"/>
      <c r="TPR180" s="477"/>
      <c r="TPS180" s="477"/>
      <c r="TPT180" s="477"/>
      <c r="TPU180" s="477"/>
      <c r="TPV180" s="477"/>
      <c r="TPW180" s="477"/>
      <c r="TPX180" s="477"/>
      <c r="TPY180" s="477"/>
      <c r="TPZ180" s="477"/>
      <c r="TQA180" s="477"/>
      <c r="TQB180" s="477"/>
      <c r="TQC180" s="477"/>
      <c r="TQD180" s="477"/>
      <c r="TQE180" s="477"/>
      <c r="TQF180" s="477"/>
      <c r="TQG180" s="477"/>
      <c r="TQH180" s="477"/>
      <c r="TQI180" s="477"/>
      <c r="TQJ180" s="477"/>
      <c r="TQK180" s="477"/>
      <c r="TQL180" s="477"/>
      <c r="TQM180" s="477"/>
      <c r="TQN180" s="477"/>
      <c r="TQO180" s="477"/>
      <c r="TQP180" s="477"/>
      <c r="TQQ180" s="477"/>
      <c r="TQR180" s="477"/>
      <c r="TQS180" s="477"/>
      <c r="TQT180" s="477"/>
      <c r="TQU180" s="477"/>
      <c r="TQV180" s="477"/>
      <c r="TQW180" s="477"/>
      <c r="TQX180" s="477"/>
      <c r="TQY180" s="477"/>
      <c r="TQZ180" s="477"/>
      <c r="TRA180" s="477"/>
      <c r="TRB180" s="477"/>
      <c r="TRC180" s="477"/>
      <c r="TRD180" s="477"/>
      <c r="TRE180" s="477"/>
      <c r="TRF180" s="477"/>
      <c r="TRG180" s="477"/>
      <c r="TRH180" s="477"/>
      <c r="TRI180" s="477"/>
      <c r="TRJ180" s="477"/>
      <c r="TRK180" s="477"/>
      <c r="TRL180" s="477"/>
      <c r="TRM180" s="477"/>
      <c r="TRN180" s="477"/>
      <c r="TRO180" s="477"/>
      <c r="TRP180" s="477"/>
      <c r="TRQ180" s="477"/>
      <c r="TRR180" s="477"/>
      <c r="TRS180" s="477"/>
      <c r="TRT180" s="477"/>
      <c r="TRU180" s="477"/>
      <c r="TRV180" s="477"/>
      <c r="TRW180" s="477"/>
      <c r="TRX180" s="477"/>
      <c r="TRY180" s="477"/>
      <c r="TRZ180" s="477"/>
      <c r="TSA180" s="477"/>
      <c r="TSB180" s="477"/>
      <c r="TSC180" s="477"/>
      <c r="TSD180" s="477"/>
      <c r="TSE180" s="477"/>
      <c r="TSF180" s="477"/>
      <c r="TSG180" s="477"/>
      <c r="TSH180" s="477"/>
      <c r="TSI180" s="477"/>
      <c r="TSJ180" s="477"/>
      <c r="TSK180" s="477"/>
      <c r="TSL180" s="477"/>
      <c r="TSM180" s="477"/>
      <c r="TSN180" s="477"/>
      <c r="TSO180" s="477"/>
      <c r="TSP180" s="477"/>
      <c r="TSQ180" s="477"/>
      <c r="TSR180" s="477"/>
      <c r="TSS180" s="477"/>
      <c r="TST180" s="477"/>
      <c r="TSU180" s="477"/>
      <c r="TSV180" s="477"/>
      <c r="TSW180" s="477"/>
      <c r="TSX180" s="477"/>
      <c r="TSY180" s="477"/>
      <c r="TSZ180" s="477"/>
      <c r="TTA180" s="477"/>
      <c r="TTB180" s="477"/>
      <c r="TTC180" s="477"/>
      <c r="TTD180" s="477"/>
      <c r="TTE180" s="477"/>
      <c r="TTF180" s="477"/>
      <c r="TTG180" s="477"/>
      <c r="TTH180" s="477"/>
      <c r="TTI180" s="477"/>
      <c r="TTJ180" s="477"/>
      <c r="TTK180" s="477"/>
      <c r="TTL180" s="477"/>
      <c r="TTM180" s="477"/>
      <c r="TTN180" s="477"/>
      <c r="TTO180" s="477"/>
      <c r="TTP180" s="477"/>
      <c r="TTQ180" s="477"/>
      <c r="TTR180" s="477"/>
      <c r="TTS180" s="477"/>
      <c r="TTT180" s="477"/>
      <c r="TTU180" s="477"/>
      <c r="TTV180" s="477"/>
      <c r="TTW180" s="477"/>
      <c r="TTX180" s="477"/>
      <c r="TTY180" s="477"/>
      <c r="TTZ180" s="477"/>
      <c r="TUA180" s="477"/>
      <c r="TUB180" s="477"/>
      <c r="TUC180" s="477"/>
      <c r="TUD180" s="477"/>
      <c r="TUE180" s="477"/>
      <c r="TUF180" s="477"/>
      <c r="TUG180" s="477"/>
      <c r="TUH180" s="477"/>
      <c r="TUI180" s="477"/>
      <c r="TUJ180" s="477"/>
      <c r="TUK180" s="477"/>
      <c r="TUL180" s="477"/>
      <c r="TUM180" s="477"/>
      <c r="TUN180" s="477"/>
      <c r="TUO180" s="477"/>
      <c r="TUP180" s="477"/>
      <c r="TUQ180" s="477"/>
      <c r="TUR180" s="477"/>
      <c r="TUS180" s="477"/>
      <c r="TUT180" s="477"/>
      <c r="TUU180" s="477"/>
      <c r="TUV180" s="477"/>
      <c r="TUW180" s="477"/>
      <c r="TUX180" s="477"/>
      <c r="TUY180" s="477"/>
      <c r="TUZ180" s="477"/>
      <c r="TVA180" s="477"/>
      <c r="TVB180" s="477"/>
      <c r="TVC180" s="477"/>
      <c r="TVD180" s="477"/>
      <c r="TVE180" s="477"/>
      <c r="TVF180" s="477"/>
      <c r="TVG180" s="477"/>
      <c r="TVH180" s="477"/>
      <c r="TVI180" s="477"/>
      <c r="TVJ180" s="477"/>
      <c r="TVK180" s="477"/>
      <c r="TVL180" s="477"/>
      <c r="TVM180" s="477"/>
      <c r="TVN180" s="477"/>
      <c r="TVO180" s="477"/>
      <c r="TVP180" s="477"/>
      <c r="TVQ180" s="477"/>
      <c r="TVR180" s="477"/>
      <c r="TVS180" s="477"/>
      <c r="TVT180" s="477"/>
      <c r="TVU180" s="477"/>
      <c r="TVV180" s="477"/>
      <c r="TVW180" s="477"/>
      <c r="TVX180" s="477"/>
      <c r="TVY180" s="477"/>
      <c r="TVZ180" s="477"/>
      <c r="TWA180" s="477"/>
      <c r="TWB180" s="477"/>
      <c r="TWC180" s="477"/>
      <c r="TWD180" s="477"/>
      <c r="TWE180" s="477"/>
      <c r="TWF180" s="477"/>
      <c r="TWG180" s="477"/>
      <c r="TWH180" s="477"/>
      <c r="TWI180" s="477"/>
      <c r="TWJ180" s="477"/>
      <c r="TWK180" s="477"/>
      <c r="TWL180" s="477"/>
      <c r="TWM180" s="477"/>
      <c r="TWN180" s="477"/>
      <c r="TWO180" s="477"/>
      <c r="TWP180" s="477"/>
      <c r="TWQ180" s="477"/>
      <c r="TWR180" s="477"/>
      <c r="TWS180" s="477"/>
      <c r="TWT180" s="477"/>
      <c r="TWU180" s="477"/>
      <c r="TWV180" s="477"/>
      <c r="TWW180" s="477"/>
      <c r="TWX180" s="477"/>
      <c r="TWY180" s="477"/>
      <c r="TWZ180" s="477"/>
      <c r="TXA180" s="477"/>
      <c r="TXB180" s="477"/>
      <c r="TXC180" s="477"/>
      <c r="TXD180" s="477"/>
      <c r="TXE180" s="477"/>
      <c r="TXF180" s="477"/>
      <c r="TXG180" s="477"/>
      <c r="TXH180" s="477"/>
      <c r="TXI180" s="477"/>
      <c r="TXJ180" s="477"/>
      <c r="TXK180" s="477"/>
      <c r="TXL180" s="477"/>
      <c r="TXM180" s="477"/>
      <c r="TXN180" s="477"/>
      <c r="TXO180" s="477"/>
      <c r="TXP180" s="477"/>
      <c r="TXQ180" s="477"/>
      <c r="TXR180" s="477"/>
      <c r="TXS180" s="477"/>
      <c r="TXT180" s="477"/>
      <c r="TXU180" s="477"/>
      <c r="TXV180" s="477"/>
      <c r="TXW180" s="477"/>
      <c r="TXX180" s="477"/>
      <c r="TXY180" s="477"/>
      <c r="TXZ180" s="477"/>
      <c r="TYA180" s="477"/>
      <c r="TYB180" s="477"/>
      <c r="TYC180" s="477"/>
      <c r="TYD180" s="477"/>
      <c r="TYE180" s="477"/>
      <c r="TYF180" s="477"/>
      <c r="TYG180" s="477"/>
      <c r="TYH180" s="477"/>
      <c r="TYI180" s="477"/>
      <c r="TYJ180" s="477"/>
      <c r="TYK180" s="477"/>
      <c r="TYL180" s="477"/>
      <c r="TYM180" s="477"/>
      <c r="TYN180" s="477"/>
      <c r="TYO180" s="477"/>
      <c r="TYP180" s="477"/>
      <c r="TYQ180" s="477"/>
      <c r="TYR180" s="477"/>
      <c r="TYS180" s="477"/>
      <c r="TYT180" s="477"/>
      <c r="TYU180" s="477"/>
      <c r="TYV180" s="477"/>
      <c r="TYW180" s="477"/>
      <c r="TYX180" s="477"/>
      <c r="TYY180" s="477"/>
      <c r="TYZ180" s="477"/>
      <c r="TZA180" s="477"/>
      <c r="TZB180" s="477"/>
      <c r="TZC180" s="477"/>
      <c r="TZD180" s="477"/>
      <c r="TZE180" s="477"/>
      <c r="TZF180" s="477"/>
      <c r="TZG180" s="477"/>
      <c r="TZH180" s="477"/>
      <c r="TZI180" s="477"/>
      <c r="TZJ180" s="477"/>
      <c r="TZK180" s="477"/>
      <c r="TZL180" s="477"/>
      <c r="TZM180" s="477"/>
      <c r="TZN180" s="477"/>
      <c r="TZO180" s="477"/>
      <c r="TZP180" s="477"/>
      <c r="TZQ180" s="477"/>
      <c r="TZR180" s="477"/>
      <c r="TZS180" s="477"/>
      <c r="TZT180" s="477"/>
      <c r="TZU180" s="477"/>
      <c r="TZV180" s="477"/>
      <c r="TZW180" s="477"/>
      <c r="TZX180" s="477"/>
      <c r="TZY180" s="477"/>
      <c r="TZZ180" s="477"/>
      <c r="UAA180" s="477"/>
      <c r="UAB180" s="477"/>
      <c r="UAC180" s="477"/>
      <c r="UAD180" s="477"/>
      <c r="UAE180" s="477"/>
      <c r="UAF180" s="477"/>
      <c r="UAG180" s="477"/>
      <c r="UAH180" s="477"/>
      <c r="UAI180" s="477"/>
      <c r="UAJ180" s="477"/>
      <c r="UAK180" s="477"/>
      <c r="UAL180" s="477"/>
      <c r="UAM180" s="477"/>
      <c r="UAN180" s="477"/>
      <c r="UAO180" s="477"/>
      <c r="UAP180" s="477"/>
      <c r="UAQ180" s="477"/>
      <c r="UAR180" s="477"/>
      <c r="UAS180" s="477"/>
      <c r="UAT180" s="477"/>
      <c r="UAU180" s="477"/>
      <c r="UAV180" s="477"/>
      <c r="UAW180" s="477"/>
      <c r="UAX180" s="477"/>
      <c r="UAY180" s="477"/>
      <c r="UAZ180" s="477"/>
      <c r="UBA180" s="477"/>
      <c r="UBB180" s="477"/>
      <c r="UBC180" s="477"/>
      <c r="UBD180" s="477"/>
      <c r="UBE180" s="477"/>
      <c r="UBF180" s="477"/>
      <c r="UBG180" s="477"/>
      <c r="UBH180" s="477"/>
      <c r="UBI180" s="477"/>
      <c r="UBJ180" s="477"/>
      <c r="UBK180" s="477"/>
      <c r="UBL180" s="477"/>
      <c r="UBM180" s="477"/>
      <c r="UBN180" s="477"/>
      <c r="UBO180" s="477"/>
      <c r="UBP180" s="477"/>
      <c r="UBQ180" s="477"/>
      <c r="UBR180" s="477"/>
      <c r="UBS180" s="477"/>
      <c r="UBT180" s="477"/>
      <c r="UBU180" s="477"/>
      <c r="UBV180" s="477"/>
      <c r="UBW180" s="477"/>
      <c r="UBX180" s="477"/>
      <c r="UBY180" s="477"/>
      <c r="UBZ180" s="477"/>
      <c r="UCA180" s="477"/>
      <c r="UCB180" s="477"/>
      <c r="UCC180" s="477"/>
      <c r="UCD180" s="477"/>
      <c r="UCE180" s="477"/>
      <c r="UCF180" s="477"/>
      <c r="UCG180" s="477"/>
      <c r="UCH180" s="477"/>
      <c r="UCI180" s="477"/>
      <c r="UCJ180" s="477"/>
      <c r="UCK180" s="477"/>
      <c r="UCL180" s="477"/>
      <c r="UCM180" s="477"/>
      <c r="UCN180" s="477"/>
      <c r="UCO180" s="477"/>
      <c r="UCP180" s="477"/>
      <c r="UCQ180" s="477"/>
      <c r="UCR180" s="477"/>
      <c r="UCS180" s="477"/>
      <c r="UCT180" s="477"/>
      <c r="UCU180" s="477"/>
      <c r="UCV180" s="477"/>
      <c r="UCW180" s="477"/>
      <c r="UCX180" s="477"/>
      <c r="UCY180" s="477"/>
      <c r="UCZ180" s="477"/>
      <c r="UDA180" s="477"/>
      <c r="UDB180" s="477"/>
      <c r="UDC180" s="477"/>
      <c r="UDD180" s="477"/>
      <c r="UDE180" s="477"/>
      <c r="UDF180" s="477"/>
      <c r="UDG180" s="477"/>
      <c r="UDH180" s="477"/>
      <c r="UDI180" s="477"/>
      <c r="UDJ180" s="477"/>
      <c r="UDK180" s="477"/>
      <c r="UDL180" s="477"/>
      <c r="UDM180" s="477"/>
      <c r="UDN180" s="477"/>
      <c r="UDO180" s="477"/>
      <c r="UDP180" s="477"/>
      <c r="UDQ180" s="477"/>
      <c r="UDR180" s="477"/>
      <c r="UDS180" s="477"/>
      <c r="UDT180" s="477"/>
      <c r="UDU180" s="477"/>
      <c r="UDV180" s="477"/>
      <c r="UDW180" s="477"/>
      <c r="UDX180" s="477"/>
      <c r="UDY180" s="477"/>
      <c r="UDZ180" s="477"/>
      <c r="UEA180" s="477"/>
      <c r="UEB180" s="477"/>
      <c r="UEC180" s="477"/>
      <c r="UED180" s="477"/>
      <c r="UEE180" s="477"/>
      <c r="UEF180" s="477"/>
      <c r="UEG180" s="477"/>
      <c r="UEH180" s="477"/>
      <c r="UEI180" s="477"/>
      <c r="UEJ180" s="477"/>
      <c r="UEK180" s="477"/>
      <c r="UEL180" s="477"/>
      <c r="UEM180" s="477"/>
      <c r="UEN180" s="477"/>
      <c r="UEO180" s="477"/>
      <c r="UEP180" s="477"/>
      <c r="UEQ180" s="477"/>
      <c r="UER180" s="477"/>
      <c r="UES180" s="477"/>
      <c r="UET180" s="477"/>
      <c r="UEU180" s="477"/>
      <c r="UEV180" s="477"/>
      <c r="UEW180" s="477"/>
      <c r="UEX180" s="477"/>
      <c r="UEY180" s="477"/>
      <c r="UEZ180" s="477"/>
      <c r="UFA180" s="477"/>
      <c r="UFB180" s="477"/>
      <c r="UFC180" s="477"/>
      <c r="UFD180" s="477"/>
      <c r="UFE180" s="477"/>
      <c r="UFF180" s="477"/>
      <c r="UFG180" s="477"/>
      <c r="UFH180" s="477"/>
      <c r="UFI180" s="477"/>
      <c r="UFJ180" s="477"/>
      <c r="UFK180" s="477"/>
      <c r="UFL180" s="477"/>
      <c r="UFM180" s="477"/>
      <c r="UFN180" s="477"/>
      <c r="UFO180" s="477"/>
      <c r="UFP180" s="477"/>
      <c r="UFQ180" s="477"/>
      <c r="UFR180" s="477"/>
      <c r="UFS180" s="477"/>
      <c r="UFT180" s="477"/>
      <c r="UFU180" s="477"/>
      <c r="UFV180" s="477"/>
      <c r="UFW180" s="477"/>
      <c r="UFX180" s="477"/>
      <c r="UFY180" s="477"/>
      <c r="UFZ180" s="477"/>
      <c r="UGA180" s="477"/>
      <c r="UGB180" s="477"/>
      <c r="UGC180" s="477"/>
      <c r="UGD180" s="477"/>
      <c r="UGE180" s="477"/>
      <c r="UGF180" s="477"/>
      <c r="UGG180" s="477"/>
      <c r="UGH180" s="477"/>
      <c r="UGI180" s="477"/>
      <c r="UGJ180" s="477"/>
      <c r="UGK180" s="477"/>
      <c r="UGL180" s="477"/>
      <c r="UGM180" s="477"/>
      <c r="UGN180" s="477"/>
      <c r="UGO180" s="477"/>
      <c r="UGP180" s="477"/>
      <c r="UGQ180" s="477"/>
      <c r="UGR180" s="477"/>
      <c r="UGS180" s="477"/>
      <c r="UGT180" s="477"/>
      <c r="UGU180" s="477"/>
      <c r="UGV180" s="477"/>
      <c r="UGW180" s="477"/>
      <c r="UGX180" s="477"/>
      <c r="UGY180" s="477"/>
      <c r="UGZ180" s="477"/>
      <c r="UHA180" s="477"/>
      <c r="UHB180" s="477"/>
      <c r="UHC180" s="477"/>
      <c r="UHD180" s="477"/>
      <c r="UHE180" s="477"/>
      <c r="UHF180" s="477"/>
      <c r="UHG180" s="477"/>
      <c r="UHH180" s="477"/>
      <c r="UHI180" s="477"/>
      <c r="UHJ180" s="477"/>
      <c r="UHK180" s="477"/>
      <c r="UHL180" s="477"/>
      <c r="UHM180" s="477"/>
      <c r="UHN180" s="477"/>
      <c r="UHO180" s="477"/>
      <c r="UHP180" s="477"/>
      <c r="UHQ180" s="477"/>
      <c r="UHR180" s="477"/>
      <c r="UHS180" s="477"/>
      <c r="UHT180" s="477"/>
      <c r="UHU180" s="477"/>
      <c r="UHV180" s="477"/>
      <c r="UHW180" s="477"/>
      <c r="UHX180" s="477"/>
      <c r="UHY180" s="477"/>
      <c r="UHZ180" s="477"/>
      <c r="UIA180" s="477"/>
      <c r="UIB180" s="477"/>
      <c r="UIC180" s="477"/>
      <c r="UID180" s="477"/>
      <c r="UIE180" s="477"/>
      <c r="UIF180" s="477"/>
      <c r="UIG180" s="477"/>
      <c r="UIH180" s="477"/>
      <c r="UII180" s="477"/>
      <c r="UIJ180" s="477"/>
      <c r="UIK180" s="477"/>
      <c r="UIL180" s="477"/>
      <c r="UIM180" s="477"/>
      <c r="UIN180" s="477"/>
      <c r="UIO180" s="477"/>
      <c r="UIP180" s="477"/>
      <c r="UIQ180" s="477"/>
      <c r="UIR180" s="477"/>
      <c r="UIS180" s="477"/>
      <c r="UIT180" s="477"/>
      <c r="UIU180" s="477"/>
      <c r="UIV180" s="477"/>
      <c r="UIW180" s="477"/>
      <c r="UIX180" s="477"/>
      <c r="UIY180" s="477"/>
      <c r="UIZ180" s="477"/>
      <c r="UJA180" s="477"/>
      <c r="UJB180" s="477"/>
      <c r="UJC180" s="477"/>
      <c r="UJD180" s="477"/>
      <c r="UJE180" s="477"/>
      <c r="UJF180" s="477"/>
      <c r="UJG180" s="477"/>
      <c r="UJH180" s="477"/>
      <c r="UJI180" s="477"/>
      <c r="UJJ180" s="477"/>
      <c r="UJK180" s="477"/>
      <c r="UJL180" s="477"/>
      <c r="UJM180" s="477"/>
      <c r="UJN180" s="477"/>
      <c r="UJO180" s="477"/>
      <c r="UJP180" s="477"/>
      <c r="UJQ180" s="477"/>
      <c r="UJR180" s="477"/>
      <c r="UJS180" s="477"/>
      <c r="UJT180" s="477"/>
      <c r="UJU180" s="477"/>
      <c r="UJV180" s="477"/>
      <c r="UJW180" s="477"/>
      <c r="UJX180" s="477"/>
      <c r="UJY180" s="477"/>
      <c r="UJZ180" s="477"/>
      <c r="UKA180" s="477"/>
      <c r="UKB180" s="477"/>
      <c r="UKC180" s="477"/>
      <c r="UKD180" s="477"/>
      <c r="UKE180" s="477"/>
      <c r="UKF180" s="477"/>
      <c r="UKG180" s="477"/>
      <c r="UKH180" s="477"/>
      <c r="UKI180" s="477"/>
      <c r="UKJ180" s="477"/>
      <c r="UKK180" s="477"/>
      <c r="UKL180" s="477"/>
      <c r="UKM180" s="477"/>
      <c r="UKN180" s="477"/>
      <c r="UKO180" s="477"/>
      <c r="UKP180" s="477"/>
      <c r="UKQ180" s="477"/>
      <c r="UKR180" s="477"/>
      <c r="UKS180" s="477"/>
      <c r="UKT180" s="477"/>
      <c r="UKU180" s="477"/>
      <c r="UKV180" s="477"/>
      <c r="UKW180" s="477"/>
      <c r="UKX180" s="477"/>
      <c r="UKY180" s="477"/>
      <c r="UKZ180" s="477"/>
      <c r="ULA180" s="477"/>
      <c r="ULB180" s="477"/>
      <c r="ULC180" s="477"/>
      <c r="ULD180" s="477"/>
      <c r="ULE180" s="477"/>
      <c r="ULF180" s="477"/>
      <c r="ULG180" s="477"/>
      <c r="ULH180" s="477"/>
      <c r="ULI180" s="477"/>
      <c r="ULJ180" s="477"/>
      <c r="ULK180" s="477"/>
      <c r="ULL180" s="477"/>
      <c r="ULM180" s="477"/>
      <c r="ULN180" s="477"/>
      <c r="ULO180" s="477"/>
      <c r="ULP180" s="477"/>
      <c r="ULQ180" s="477"/>
      <c r="ULR180" s="477"/>
      <c r="ULS180" s="477"/>
      <c r="ULT180" s="477"/>
      <c r="ULU180" s="477"/>
      <c r="ULV180" s="477"/>
      <c r="ULW180" s="477"/>
      <c r="ULX180" s="477"/>
      <c r="ULY180" s="477"/>
      <c r="ULZ180" s="477"/>
      <c r="UMA180" s="477"/>
      <c r="UMB180" s="477"/>
      <c r="UMC180" s="477"/>
      <c r="UMD180" s="477"/>
      <c r="UME180" s="477"/>
      <c r="UMF180" s="477"/>
      <c r="UMG180" s="477"/>
      <c r="UMH180" s="477"/>
      <c r="UMI180" s="477"/>
      <c r="UMJ180" s="477"/>
      <c r="UMK180" s="477"/>
      <c r="UML180" s="477"/>
      <c r="UMM180" s="477"/>
      <c r="UMN180" s="477"/>
      <c r="UMO180" s="477"/>
      <c r="UMP180" s="477"/>
      <c r="UMQ180" s="477"/>
      <c r="UMR180" s="477"/>
      <c r="UMS180" s="477"/>
      <c r="UMT180" s="477"/>
      <c r="UMU180" s="477"/>
      <c r="UMV180" s="477"/>
      <c r="UMW180" s="477"/>
      <c r="UMX180" s="477"/>
      <c r="UMY180" s="477"/>
      <c r="UMZ180" s="477"/>
      <c r="UNA180" s="477"/>
      <c r="UNB180" s="477"/>
      <c r="UNC180" s="477"/>
      <c r="UND180" s="477"/>
      <c r="UNE180" s="477"/>
      <c r="UNF180" s="477"/>
      <c r="UNG180" s="477"/>
      <c r="UNH180" s="477"/>
      <c r="UNI180" s="477"/>
      <c r="UNJ180" s="477"/>
      <c r="UNK180" s="477"/>
      <c r="UNL180" s="477"/>
      <c r="UNM180" s="477"/>
      <c r="UNN180" s="477"/>
      <c r="UNO180" s="477"/>
      <c r="UNP180" s="477"/>
      <c r="UNQ180" s="477"/>
      <c r="UNR180" s="477"/>
      <c r="UNS180" s="477"/>
      <c r="UNT180" s="477"/>
      <c r="UNU180" s="477"/>
      <c r="UNV180" s="477"/>
      <c r="UNW180" s="477"/>
      <c r="UNX180" s="477"/>
      <c r="UNY180" s="477"/>
      <c r="UNZ180" s="477"/>
      <c r="UOA180" s="477"/>
      <c r="UOB180" s="477"/>
      <c r="UOC180" s="477"/>
      <c r="UOD180" s="477"/>
      <c r="UOE180" s="477"/>
      <c r="UOF180" s="477"/>
      <c r="UOG180" s="477"/>
      <c r="UOH180" s="477"/>
      <c r="UOI180" s="477"/>
      <c r="UOJ180" s="477"/>
      <c r="UOK180" s="477"/>
      <c r="UOL180" s="477"/>
      <c r="UOM180" s="477"/>
      <c r="UON180" s="477"/>
      <c r="UOO180" s="477"/>
      <c r="UOP180" s="477"/>
      <c r="UOQ180" s="477"/>
      <c r="UOR180" s="477"/>
      <c r="UOS180" s="477"/>
      <c r="UOT180" s="477"/>
      <c r="UOU180" s="477"/>
      <c r="UOV180" s="477"/>
      <c r="UOW180" s="477"/>
      <c r="UOX180" s="477"/>
      <c r="UOY180" s="477"/>
      <c r="UOZ180" s="477"/>
      <c r="UPA180" s="477"/>
      <c r="UPB180" s="477"/>
      <c r="UPC180" s="477"/>
      <c r="UPD180" s="477"/>
      <c r="UPE180" s="477"/>
      <c r="UPF180" s="477"/>
      <c r="UPG180" s="477"/>
      <c r="UPH180" s="477"/>
      <c r="UPI180" s="477"/>
      <c r="UPJ180" s="477"/>
      <c r="UPK180" s="477"/>
      <c r="UPL180" s="477"/>
      <c r="UPM180" s="477"/>
      <c r="UPN180" s="477"/>
      <c r="UPO180" s="477"/>
      <c r="UPP180" s="477"/>
      <c r="UPQ180" s="477"/>
      <c r="UPR180" s="477"/>
      <c r="UPS180" s="477"/>
      <c r="UPT180" s="477"/>
      <c r="UPU180" s="477"/>
      <c r="UPV180" s="477"/>
      <c r="UPW180" s="477"/>
      <c r="UPX180" s="477"/>
      <c r="UPY180" s="477"/>
      <c r="UPZ180" s="477"/>
      <c r="UQA180" s="477"/>
      <c r="UQB180" s="477"/>
      <c r="UQC180" s="477"/>
      <c r="UQD180" s="477"/>
      <c r="UQE180" s="477"/>
      <c r="UQF180" s="477"/>
      <c r="UQG180" s="477"/>
      <c r="UQH180" s="477"/>
      <c r="UQI180" s="477"/>
      <c r="UQJ180" s="477"/>
      <c r="UQK180" s="477"/>
      <c r="UQL180" s="477"/>
      <c r="UQM180" s="477"/>
      <c r="UQN180" s="477"/>
      <c r="UQO180" s="477"/>
      <c r="UQP180" s="477"/>
      <c r="UQQ180" s="477"/>
      <c r="UQR180" s="477"/>
      <c r="UQS180" s="477"/>
      <c r="UQT180" s="477"/>
      <c r="UQU180" s="477"/>
      <c r="UQV180" s="477"/>
      <c r="UQW180" s="477"/>
      <c r="UQX180" s="477"/>
      <c r="UQY180" s="477"/>
      <c r="UQZ180" s="477"/>
      <c r="URA180" s="477"/>
      <c r="URB180" s="477"/>
      <c r="URC180" s="477"/>
      <c r="URD180" s="477"/>
      <c r="URE180" s="477"/>
      <c r="URF180" s="477"/>
      <c r="URG180" s="477"/>
      <c r="URH180" s="477"/>
      <c r="URI180" s="477"/>
      <c r="URJ180" s="477"/>
      <c r="URK180" s="477"/>
      <c r="URL180" s="477"/>
      <c r="URM180" s="477"/>
      <c r="URN180" s="477"/>
      <c r="URO180" s="477"/>
      <c r="URP180" s="477"/>
      <c r="URQ180" s="477"/>
      <c r="URR180" s="477"/>
      <c r="URS180" s="477"/>
      <c r="URT180" s="477"/>
      <c r="URU180" s="477"/>
      <c r="URV180" s="477"/>
      <c r="URW180" s="477"/>
      <c r="URX180" s="477"/>
      <c r="URY180" s="477"/>
      <c r="URZ180" s="477"/>
      <c r="USA180" s="477"/>
      <c r="USB180" s="477"/>
      <c r="USC180" s="477"/>
      <c r="USD180" s="477"/>
      <c r="USE180" s="477"/>
      <c r="USF180" s="477"/>
      <c r="USG180" s="477"/>
      <c r="USH180" s="477"/>
      <c r="USI180" s="477"/>
      <c r="USJ180" s="477"/>
      <c r="USK180" s="477"/>
      <c r="USL180" s="477"/>
      <c r="USM180" s="477"/>
      <c r="USN180" s="477"/>
      <c r="USO180" s="477"/>
      <c r="USP180" s="477"/>
      <c r="USQ180" s="477"/>
      <c r="USR180" s="477"/>
      <c r="USS180" s="477"/>
      <c r="UST180" s="477"/>
      <c r="USU180" s="477"/>
      <c r="USV180" s="477"/>
      <c r="USW180" s="477"/>
      <c r="USX180" s="477"/>
      <c r="USY180" s="477"/>
      <c r="USZ180" s="477"/>
      <c r="UTA180" s="477"/>
      <c r="UTB180" s="477"/>
      <c r="UTC180" s="477"/>
      <c r="UTD180" s="477"/>
      <c r="UTE180" s="477"/>
      <c r="UTF180" s="477"/>
      <c r="UTG180" s="477"/>
      <c r="UTH180" s="477"/>
      <c r="UTI180" s="477"/>
      <c r="UTJ180" s="477"/>
      <c r="UTK180" s="477"/>
      <c r="UTL180" s="477"/>
      <c r="UTM180" s="477"/>
      <c r="UTN180" s="477"/>
      <c r="UTO180" s="477"/>
      <c r="UTP180" s="477"/>
      <c r="UTQ180" s="477"/>
      <c r="UTR180" s="477"/>
      <c r="UTS180" s="477"/>
      <c r="UTT180" s="477"/>
      <c r="UTU180" s="477"/>
      <c r="UTV180" s="477"/>
      <c r="UTW180" s="477"/>
      <c r="UTX180" s="477"/>
      <c r="UTY180" s="477"/>
      <c r="UTZ180" s="477"/>
      <c r="UUA180" s="477"/>
      <c r="UUB180" s="477"/>
      <c r="UUC180" s="477"/>
      <c r="UUD180" s="477"/>
      <c r="UUE180" s="477"/>
      <c r="UUF180" s="477"/>
      <c r="UUG180" s="477"/>
      <c r="UUH180" s="477"/>
      <c r="UUI180" s="477"/>
      <c r="UUJ180" s="477"/>
      <c r="UUK180" s="477"/>
      <c r="UUL180" s="477"/>
      <c r="UUM180" s="477"/>
      <c r="UUN180" s="477"/>
      <c r="UUO180" s="477"/>
      <c r="UUP180" s="477"/>
      <c r="UUQ180" s="477"/>
      <c r="UUR180" s="477"/>
      <c r="UUS180" s="477"/>
      <c r="UUT180" s="477"/>
      <c r="UUU180" s="477"/>
      <c r="UUV180" s="477"/>
      <c r="UUW180" s="477"/>
      <c r="UUX180" s="477"/>
      <c r="UUY180" s="477"/>
      <c r="UUZ180" s="477"/>
      <c r="UVA180" s="477"/>
      <c r="UVB180" s="477"/>
      <c r="UVC180" s="477"/>
      <c r="UVD180" s="477"/>
      <c r="UVE180" s="477"/>
      <c r="UVF180" s="477"/>
      <c r="UVG180" s="477"/>
      <c r="UVH180" s="477"/>
      <c r="UVI180" s="477"/>
      <c r="UVJ180" s="477"/>
      <c r="UVK180" s="477"/>
      <c r="UVL180" s="477"/>
      <c r="UVM180" s="477"/>
      <c r="UVN180" s="477"/>
      <c r="UVO180" s="477"/>
      <c r="UVP180" s="477"/>
      <c r="UVQ180" s="477"/>
      <c r="UVR180" s="477"/>
      <c r="UVS180" s="477"/>
      <c r="UVT180" s="477"/>
      <c r="UVU180" s="477"/>
      <c r="UVV180" s="477"/>
      <c r="UVW180" s="477"/>
      <c r="UVX180" s="477"/>
      <c r="UVY180" s="477"/>
      <c r="UVZ180" s="477"/>
      <c r="UWA180" s="477"/>
      <c r="UWB180" s="477"/>
      <c r="UWC180" s="477"/>
      <c r="UWD180" s="477"/>
      <c r="UWE180" s="477"/>
      <c r="UWF180" s="477"/>
      <c r="UWG180" s="477"/>
      <c r="UWH180" s="477"/>
      <c r="UWI180" s="477"/>
      <c r="UWJ180" s="477"/>
      <c r="UWK180" s="477"/>
      <c r="UWL180" s="477"/>
      <c r="UWM180" s="477"/>
      <c r="UWN180" s="477"/>
      <c r="UWO180" s="477"/>
      <c r="UWP180" s="477"/>
      <c r="UWQ180" s="477"/>
      <c r="UWR180" s="477"/>
      <c r="UWS180" s="477"/>
      <c r="UWT180" s="477"/>
      <c r="UWU180" s="477"/>
      <c r="UWV180" s="477"/>
      <c r="UWW180" s="477"/>
      <c r="UWX180" s="477"/>
      <c r="UWY180" s="477"/>
      <c r="UWZ180" s="477"/>
      <c r="UXA180" s="477"/>
      <c r="UXB180" s="477"/>
      <c r="UXC180" s="477"/>
      <c r="UXD180" s="477"/>
      <c r="UXE180" s="477"/>
      <c r="UXF180" s="477"/>
      <c r="UXG180" s="477"/>
      <c r="UXH180" s="477"/>
      <c r="UXI180" s="477"/>
      <c r="UXJ180" s="477"/>
      <c r="UXK180" s="477"/>
      <c r="UXL180" s="477"/>
      <c r="UXM180" s="477"/>
      <c r="UXN180" s="477"/>
      <c r="UXO180" s="477"/>
      <c r="UXP180" s="477"/>
      <c r="UXQ180" s="477"/>
      <c r="UXR180" s="477"/>
      <c r="UXS180" s="477"/>
      <c r="UXT180" s="477"/>
      <c r="UXU180" s="477"/>
      <c r="UXV180" s="477"/>
      <c r="UXW180" s="477"/>
      <c r="UXX180" s="477"/>
      <c r="UXY180" s="477"/>
      <c r="UXZ180" s="477"/>
      <c r="UYA180" s="477"/>
      <c r="UYB180" s="477"/>
      <c r="UYC180" s="477"/>
      <c r="UYD180" s="477"/>
      <c r="UYE180" s="477"/>
      <c r="UYF180" s="477"/>
      <c r="UYG180" s="477"/>
      <c r="UYH180" s="477"/>
      <c r="UYI180" s="477"/>
      <c r="UYJ180" s="477"/>
      <c r="UYK180" s="477"/>
      <c r="UYL180" s="477"/>
      <c r="UYM180" s="477"/>
      <c r="UYN180" s="477"/>
      <c r="UYO180" s="477"/>
      <c r="UYP180" s="477"/>
      <c r="UYQ180" s="477"/>
      <c r="UYR180" s="477"/>
      <c r="UYS180" s="477"/>
      <c r="UYT180" s="477"/>
      <c r="UYU180" s="477"/>
      <c r="UYV180" s="477"/>
      <c r="UYW180" s="477"/>
      <c r="UYX180" s="477"/>
      <c r="UYY180" s="477"/>
      <c r="UYZ180" s="477"/>
      <c r="UZA180" s="477"/>
      <c r="UZB180" s="477"/>
      <c r="UZC180" s="477"/>
      <c r="UZD180" s="477"/>
      <c r="UZE180" s="477"/>
      <c r="UZF180" s="477"/>
      <c r="UZG180" s="477"/>
      <c r="UZH180" s="477"/>
      <c r="UZI180" s="477"/>
      <c r="UZJ180" s="477"/>
      <c r="UZK180" s="477"/>
      <c r="UZL180" s="477"/>
      <c r="UZM180" s="477"/>
      <c r="UZN180" s="477"/>
      <c r="UZO180" s="477"/>
      <c r="UZP180" s="477"/>
      <c r="UZQ180" s="477"/>
      <c r="UZR180" s="477"/>
      <c r="UZS180" s="477"/>
      <c r="UZT180" s="477"/>
      <c r="UZU180" s="477"/>
      <c r="UZV180" s="477"/>
      <c r="UZW180" s="477"/>
      <c r="UZX180" s="477"/>
      <c r="UZY180" s="477"/>
      <c r="UZZ180" s="477"/>
      <c r="VAA180" s="477"/>
      <c r="VAB180" s="477"/>
      <c r="VAC180" s="477"/>
      <c r="VAD180" s="477"/>
      <c r="VAE180" s="477"/>
      <c r="VAF180" s="477"/>
      <c r="VAG180" s="477"/>
      <c r="VAH180" s="477"/>
      <c r="VAI180" s="477"/>
      <c r="VAJ180" s="477"/>
      <c r="VAK180" s="477"/>
      <c r="VAL180" s="477"/>
      <c r="VAM180" s="477"/>
      <c r="VAN180" s="477"/>
      <c r="VAO180" s="477"/>
      <c r="VAP180" s="477"/>
      <c r="VAQ180" s="477"/>
      <c r="VAR180" s="477"/>
      <c r="VAS180" s="477"/>
      <c r="VAT180" s="477"/>
      <c r="VAU180" s="477"/>
      <c r="VAV180" s="477"/>
      <c r="VAW180" s="477"/>
      <c r="VAX180" s="477"/>
      <c r="VAY180" s="477"/>
      <c r="VAZ180" s="477"/>
      <c r="VBA180" s="477"/>
      <c r="VBB180" s="477"/>
      <c r="VBC180" s="477"/>
      <c r="VBD180" s="477"/>
      <c r="VBE180" s="477"/>
      <c r="VBF180" s="477"/>
      <c r="VBG180" s="477"/>
      <c r="VBH180" s="477"/>
      <c r="VBI180" s="477"/>
      <c r="VBJ180" s="477"/>
      <c r="VBK180" s="477"/>
      <c r="VBL180" s="477"/>
      <c r="VBM180" s="477"/>
      <c r="VBN180" s="477"/>
      <c r="VBO180" s="477"/>
      <c r="VBP180" s="477"/>
      <c r="VBQ180" s="477"/>
      <c r="VBR180" s="477"/>
      <c r="VBS180" s="477"/>
      <c r="VBT180" s="477"/>
      <c r="VBU180" s="477"/>
      <c r="VBV180" s="477"/>
      <c r="VBW180" s="477"/>
      <c r="VBX180" s="477"/>
      <c r="VBY180" s="477"/>
      <c r="VBZ180" s="477"/>
      <c r="VCA180" s="477"/>
      <c r="VCB180" s="477"/>
      <c r="VCC180" s="477"/>
      <c r="VCD180" s="477"/>
      <c r="VCE180" s="477"/>
      <c r="VCF180" s="477"/>
      <c r="VCG180" s="477"/>
      <c r="VCH180" s="477"/>
      <c r="VCI180" s="477"/>
      <c r="VCJ180" s="477"/>
      <c r="VCK180" s="477"/>
      <c r="VCL180" s="477"/>
      <c r="VCM180" s="477"/>
      <c r="VCN180" s="477"/>
      <c r="VCO180" s="477"/>
      <c r="VCP180" s="477"/>
      <c r="VCQ180" s="477"/>
      <c r="VCR180" s="477"/>
      <c r="VCS180" s="477"/>
      <c r="VCT180" s="477"/>
      <c r="VCU180" s="477"/>
      <c r="VCV180" s="477"/>
      <c r="VCW180" s="477"/>
      <c r="VCX180" s="477"/>
      <c r="VCY180" s="477"/>
      <c r="VCZ180" s="477"/>
      <c r="VDA180" s="477"/>
      <c r="VDB180" s="477"/>
      <c r="VDC180" s="477"/>
      <c r="VDD180" s="477"/>
      <c r="VDE180" s="477"/>
      <c r="VDF180" s="477"/>
      <c r="VDG180" s="477"/>
      <c r="VDH180" s="477"/>
      <c r="VDI180" s="477"/>
      <c r="VDJ180" s="477"/>
      <c r="VDK180" s="477"/>
      <c r="VDL180" s="477"/>
      <c r="VDM180" s="477"/>
      <c r="VDN180" s="477"/>
      <c r="VDO180" s="477"/>
      <c r="VDP180" s="477"/>
      <c r="VDQ180" s="477"/>
      <c r="VDR180" s="477"/>
      <c r="VDS180" s="477"/>
      <c r="VDT180" s="477"/>
      <c r="VDU180" s="477"/>
      <c r="VDV180" s="477"/>
      <c r="VDW180" s="477"/>
      <c r="VDX180" s="477"/>
      <c r="VDY180" s="477"/>
      <c r="VDZ180" s="477"/>
      <c r="VEA180" s="477"/>
      <c r="VEB180" s="477"/>
      <c r="VEC180" s="477"/>
      <c r="VED180" s="477"/>
      <c r="VEE180" s="477"/>
      <c r="VEF180" s="477"/>
      <c r="VEG180" s="477"/>
      <c r="VEH180" s="477"/>
      <c r="VEI180" s="477"/>
      <c r="VEJ180" s="477"/>
      <c r="VEK180" s="477"/>
      <c r="VEL180" s="477"/>
      <c r="VEM180" s="477"/>
      <c r="VEN180" s="477"/>
      <c r="VEO180" s="477"/>
      <c r="VEP180" s="477"/>
      <c r="VEQ180" s="477"/>
      <c r="VER180" s="477"/>
      <c r="VES180" s="477"/>
      <c r="VET180" s="477"/>
      <c r="VEU180" s="477"/>
      <c r="VEV180" s="477"/>
      <c r="VEW180" s="477"/>
      <c r="VEX180" s="477"/>
      <c r="VEY180" s="477"/>
      <c r="VEZ180" s="477"/>
      <c r="VFA180" s="477"/>
      <c r="VFB180" s="477"/>
      <c r="VFC180" s="477"/>
      <c r="VFD180" s="477"/>
      <c r="VFE180" s="477"/>
      <c r="VFF180" s="477"/>
      <c r="VFG180" s="477"/>
      <c r="VFH180" s="477"/>
      <c r="VFI180" s="477"/>
      <c r="VFJ180" s="477"/>
      <c r="VFK180" s="477"/>
      <c r="VFL180" s="477"/>
      <c r="VFM180" s="477"/>
      <c r="VFN180" s="477"/>
      <c r="VFO180" s="477"/>
      <c r="VFP180" s="477"/>
      <c r="VFQ180" s="477"/>
      <c r="VFR180" s="477"/>
      <c r="VFS180" s="477"/>
      <c r="VFT180" s="477"/>
      <c r="VFU180" s="477"/>
      <c r="VFV180" s="477"/>
      <c r="VFW180" s="477"/>
      <c r="VFX180" s="477"/>
      <c r="VFY180" s="477"/>
      <c r="VFZ180" s="477"/>
      <c r="VGA180" s="477"/>
      <c r="VGB180" s="477"/>
      <c r="VGC180" s="477"/>
      <c r="VGD180" s="477"/>
      <c r="VGE180" s="477"/>
      <c r="VGF180" s="477"/>
      <c r="VGG180" s="477"/>
      <c r="VGH180" s="477"/>
      <c r="VGI180" s="477"/>
      <c r="VGJ180" s="477"/>
      <c r="VGK180" s="477"/>
      <c r="VGL180" s="477"/>
      <c r="VGM180" s="477"/>
      <c r="VGN180" s="477"/>
      <c r="VGO180" s="477"/>
      <c r="VGP180" s="477"/>
      <c r="VGQ180" s="477"/>
      <c r="VGR180" s="477"/>
      <c r="VGS180" s="477"/>
      <c r="VGT180" s="477"/>
      <c r="VGU180" s="477"/>
      <c r="VGV180" s="477"/>
      <c r="VGW180" s="477"/>
      <c r="VGX180" s="477"/>
      <c r="VGY180" s="477"/>
      <c r="VGZ180" s="477"/>
      <c r="VHA180" s="477"/>
      <c r="VHB180" s="477"/>
      <c r="VHC180" s="477"/>
      <c r="VHD180" s="477"/>
      <c r="VHE180" s="477"/>
      <c r="VHF180" s="477"/>
      <c r="VHG180" s="477"/>
      <c r="VHH180" s="477"/>
      <c r="VHI180" s="477"/>
      <c r="VHJ180" s="477"/>
      <c r="VHK180" s="477"/>
      <c r="VHL180" s="477"/>
      <c r="VHM180" s="477"/>
      <c r="VHN180" s="477"/>
      <c r="VHO180" s="477"/>
      <c r="VHP180" s="477"/>
      <c r="VHQ180" s="477"/>
      <c r="VHR180" s="477"/>
      <c r="VHS180" s="477"/>
      <c r="VHT180" s="477"/>
      <c r="VHU180" s="477"/>
      <c r="VHV180" s="477"/>
      <c r="VHW180" s="477"/>
      <c r="VHX180" s="477"/>
      <c r="VHY180" s="477"/>
      <c r="VHZ180" s="477"/>
      <c r="VIA180" s="477"/>
      <c r="VIB180" s="477"/>
      <c r="VIC180" s="477"/>
      <c r="VID180" s="477"/>
      <c r="VIE180" s="477"/>
      <c r="VIF180" s="477"/>
      <c r="VIG180" s="477"/>
      <c r="VIH180" s="477"/>
      <c r="VII180" s="477"/>
      <c r="VIJ180" s="477"/>
      <c r="VIK180" s="477"/>
      <c r="VIL180" s="477"/>
      <c r="VIM180" s="477"/>
      <c r="VIN180" s="477"/>
      <c r="VIO180" s="477"/>
      <c r="VIP180" s="477"/>
      <c r="VIQ180" s="477"/>
      <c r="VIR180" s="477"/>
      <c r="VIS180" s="477"/>
      <c r="VIT180" s="477"/>
      <c r="VIU180" s="477"/>
      <c r="VIV180" s="477"/>
      <c r="VIW180" s="477"/>
      <c r="VIX180" s="477"/>
      <c r="VIY180" s="477"/>
      <c r="VIZ180" s="477"/>
      <c r="VJA180" s="477"/>
      <c r="VJB180" s="477"/>
      <c r="VJC180" s="477"/>
      <c r="VJD180" s="477"/>
      <c r="VJE180" s="477"/>
      <c r="VJF180" s="477"/>
      <c r="VJG180" s="477"/>
      <c r="VJH180" s="477"/>
      <c r="VJI180" s="477"/>
      <c r="VJJ180" s="477"/>
      <c r="VJK180" s="477"/>
      <c r="VJL180" s="477"/>
      <c r="VJM180" s="477"/>
      <c r="VJN180" s="477"/>
      <c r="VJO180" s="477"/>
      <c r="VJP180" s="477"/>
      <c r="VJQ180" s="477"/>
      <c r="VJR180" s="477"/>
      <c r="VJS180" s="477"/>
      <c r="VJT180" s="477"/>
      <c r="VJU180" s="477"/>
      <c r="VJV180" s="477"/>
      <c r="VJW180" s="477"/>
      <c r="VJX180" s="477"/>
      <c r="VJY180" s="477"/>
      <c r="VJZ180" s="477"/>
      <c r="VKA180" s="477"/>
      <c r="VKB180" s="477"/>
      <c r="VKC180" s="477"/>
      <c r="VKD180" s="477"/>
      <c r="VKE180" s="477"/>
      <c r="VKF180" s="477"/>
      <c r="VKG180" s="477"/>
      <c r="VKH180" s="477"/>
      <c r="VKI180" s="477"/>
      <c r="VKJ180" s="477"/>
      <c r="VKK180" s="477"/>
      <c r="VKL180" s="477"/>
      <c r="VKM180" s="477"/>
      <c r="VKN180" s="477"/>
      <c r="VKO180" s="477"/>
      <c r="VKP180" s="477"/>
      <c r="VKQ180" s="477"/>
      <c r="VKR180" s="477"/>
      <c r="VKS180" s="477"/>
      <c r="VKT180" s="477"/>
      <c r="VKU180" s="477"/>
      <c r="VKV180" s="477"/>
      <c r="VKW180" s="477"/>
      <c r="VKX180" s="477"/>
      <c r="VKY180" s="477"/>
      <c r="VKZ180" s="477"/>
      <c r="VLA180" s="477"/>
      <c r="VLB180" s="477"/>
      <c r="VLC180" s="477"/>
      <c r="VLD180" s="477"/>
      <c r="VLE180" s="477"/>
      <c r="VLF180" s="477"/>
      <c r="VLG180" s="477"/>
      <c r="VLH180" s="477"/>
      <c r="VLI180" s="477"/>
      <c r="VLJ180" s="477"/>
      <c r="VLK180" s="477"/>
      <c r="VLL180" s="477"/>
      <c r="VLM180" s="477"/>
      <c r="VLN180" s="477"/>
      <c r="VLO180" s="477"/>
      <c r="VLP180" s="477"/>
      <c r="VLQ180" s="477"/>
      <c r="VLR180" s="477"/>
      <c r="VLS180" s="477"/>
      <c r="VLT180" s="477"/>
      <c r="VLU180" s="477"/>
      <c r="VLV180" s="477"/>
      <c r="VLW180" s="477"/>
      <c r="VLX180" s="477"/>
      <c r="VLY180" s="477"/>
      <c r="VLZ180" s="477"/>
      <c r="VMA180" s="477"/>
      <c r="VMB180" s="477"/>
      <c r="VMC180" s="477"/>
      <c r="VMD180" s="477"/>
      <c r="VME180" s="477"/>
      <c r="VMF180" s="477"/>
      <c r="VMG180" s="477"/>
      <c r="VMH180" s="477"/>
      <c r="VMI180" s="477"/>
      <c r="VMJ180" s="477"/>
      <c r="VMK180" s="477"/>
      <c r="VML180" s="477"/>
      <c r="VMM180" s="477"/>
      <c r="VMN180" s="477"/>
      <c r="VMO180" s="477"/>
      <c r="VMP180" s="477"/>
      <c r="VMQ180" s="477"/>
      <c r="VMR180" s="477"/>
      <c r="VMS180" s="477"/>
      <c r="VMT180" s="477"/>
      <c r="VMU180" s="477"/>
      <c r="VMV180" s="477"/>
      <c r="VMW180" s="477"/>
      <c r="VMX180" s="477"/>
      <c r="VMY180" s="477"/>
      <c r="VMZ180" s="477"/>
      <c r="VNA180" s="477"/>
      <c r="VNB180" s="477"/>
      <c r="VNC180" s="477"/>
      <c r="VND180" s="477"/>
      <c r="VNE180" s="477"/>
      <c r="VNF180" s="477"/>
      <c r="VNG180" s="477"/>
      <c r="VNH180" s="477"/>
      <c r="VNI180" s="477"/>
      <c r="VNJ180" s="477"/>
      <c r="VNK180" s="477"/>
      <c r="VNL180" s="477"/>
      <c r="VNM180" s="477"/>
      <c r="VNN180" s="477"/>
      <c r="VNO180" s="477"/>
      <c r="VNP180" s="477"/>
      <c r="VNQ180" s="477"/>
      <c r="VNR180" s="477"/>
      <c r="VNS180" s="477"/>
      <c r="VNT180" s="477"/>
      <c r="VNU180" s="477"/>
      <c r="VNV180" s="477"/>
      <c r="VNW180" s="477"/>
      <c r="VNX180" s="477"/>
      <c r="VNY180" s="477"/>
      <c r="VNZ180" s="477"/>
      <c r="VOA180" s="477"/>
      <c r="VOB180" s="477"/>
      <c r="VOC180" s="477"/>
      <c r="VOD180" s="477"/>
      <c r="VOE180" s="477"/>
      <c r="VOF180" s="477"/>
      <c r="VOG180" s="477"/>
      <c r="VOH180" s="477"/>
      <c r="VOI180" s="477"/>
      <c r="VOJ180" s="477"/>
      <c r="VOK180" s="477"/>
      <c r="VOL180" s="477"/>
      <c r="VOM180" s="477"/>
      <c r="VON180" s="477"/>
      <c r="VOO180" s="477"/>
      <c r="VOP180" s="477"/>
      <c r="VOQ180" s="477"/>
      <c r="VOR180" s="477"/>
      <c r="VOS180" s="477"/>
      <c r="VOT180" s="477"/>
      <c r="VOU180" s="477"/>
      <c r="VOV180" s="477"/>
      <c r="VOW180" s="477"/>
      <c r="VOX180" s="477"/>
      <c r="VOY180" s="477"/>
      <c r="VOZ180" s="477"/>
      <c r="VPA180" s="477"/>
      <c r="VPB180" s="477"/>
      <c r="VPC180" s="477"/>
      <c r="VPD180" s="477"/>
      <c r="VPE180" s="477"/>
      <c r="VPF180" s="477"/>
      <c r="VPG180" s="477"/>
      <c r="VPH180" s="477"/>
      <c r="VPI180" s="477"/>
      <c r="VPJ180" s="477"/>
      <c r="VPK180" s="477"/>
      <c r="VPL180" s="477"/>
      <c r="VPM180" s="477"/>
      <c r="VPN180" s="477"/>
      <c r="VPO180" s="477"/>
      <c r="VPP180" s="477"/>
      <c r="VPQ180" s="477"/>
      <c r="VPR180" s="477"/>
      <c r="VPS180" s="477"/>
      <c r="VPT180" s="477"/>
      <c r="VPU180" s="477"/>
      <c r="VPV180" s="477"/>
      <c r="VPW180" s="477"/>
      <c r="VPX180" s="477"/>
      <c r="VPY180" s="477"/>
      <c r="VPZ180" s="477"/>
      <c r="VQA180" s="477"/>
      <c r="VQB180" s="477"/>
      <c r="VQC180" s="477"/>
      <c r="VQD180" s="477"/>
      <c r="VQE180" s="477"/>
      <c r="VQF180" s="477"/>
      <c r="VQG180" s="477"/>
      <c r="VQH180" s="477"/>
      <c r="VQI180" s="477"/>
      <c r="VQJ180" s="477"/>
      <c r="VQK180" s="477"/>
      <c r="VQL180" s="477"/>
      <c r="VQM180" s="477"/>
      <c r="VQN180" s="477"/>
      <c r="VQO180" s="477"/>
      <c r="VQP180" s="477"/>
      <c r="VQQ180" s="477"/>
      <c r="VQR180" s="477"/>
      <c r="VQS180" s="477"/>
      <c r="VQT180" s="477"/>
      <c r="VQU180" s="477"/>
      <c r="VQV180" s="477"/>
      <c r="VQW180" s="477"/>
      <c r="VQX180" s="477"/>
      <c r="VQY180" s="477"/>
      <c r="VQZ180" s="477"/>
      <c r="VRA180" s="477"/>
      <c r="VRB180" s="477"/>
      <c r="VRC180" s="477"/>
      <c r="VRD180" s="477"/>
      <c r="VRE180" s="477"/>
      <c r="VRF180" s="477"/>
      <c r="VRG180" s="477"/>
      <c r="VRH180" s="477"/>
      <c r="VRI180" s="477"/>
      <c r="VRJ180" s="477"/>
      <c r="VRK180" s="477"/>
      <c r="VRL180" s="477"/>
      <c r="VRM180" s="477"/>
      <c r="VRN180" s="477"/>
      <c r="VRO180" s="477"/>
      <c r="VRP180" s="477"/>
      <c r="VRQ180" s="477"/>
      <c r="VRR180" s="477"/>
      <c r="VRS180" s="477"/>
      <c r="VRT180" s="477"/>
      <c r="VRU180" s="477"/>
      <c r="VRV180" s="477"/>
      <c r="VRW180" s="477"/>
      <c r="VRX180" s="477"/>
      <c r="VRY180" s="477"/>
      <c r="VRZ180" s="477"/>
      <c r="VSA180" s="477"/>
      <c r="VSB180" s="477"/>
      <c r="VSC180" s="477"/>
      <c r="VSD180" s="477"/>
      <c r="VSE180" s="477"/>
      <c r="VSF180" s="477"/>
      <c r="VSG180" s="477"/>
      <c r="VSH180" s="477"/>
      <c r="VSI180" s="477"/>
      <c r="VSJ180" s="477"/>
      <c r="VSK180" s="477"/>
      <c r="VSL180" s="477"/>
      <c r="VSM180" s="477"/>
      <c r="VSN180" s="477"/>
      <c r="VSO180" s="477"/>
      <c r="VSP180" s="477"/>
      <c r="VSQ180" s="477"/>
      <c r="VSR180" s="477"/>
      <c r="VSS180" s="477"/>
      <c r="VST180" s="477"/>
      <c r="VSU180" s="477"/>
      <c r="VSV180" s="477"/>
      <c r="VSW180" s="477"/>
      <c r="VSX180" s="477"/>
      <c r="VSY180" s="477"/>
      <c r="VSZ180" s="477"/>
      <c r="VTA180" s="477"/>
      <c r="VTB180" s="477"/>
      <c r="VTC180" s="477"/>
      <c r="VTD180" s="477"/>
      <c r="VTE180" s="477"/>
      <c r="VTF180" s="477"/>
      <c r="VTG180" s="477"/>
      <c r="VTH180" s="477"/>
      <c r="VTI180" s="477"/>
      <c r="VTJ180" s="477"/>
      <c r="VTK180" s="477"/>
      <c r="VTL180" s="477"/>
      <c r="VTM180" s="477"/>
      <c r="VTN180" s="477"/>
      <c r="VTO180" s="477"/>
      <c r="VTP180" s="477"/>
      <c r="VTQ180" s="477"/>
      <c r="VTR180" s="477"/>
      <c r="VTS180" s="477"/>
      <c r="VTT180" s="477"/>
      <c r="VTU180" s="477"/>
      <c r="VTV180" s="477"/>
      <c r="VTW180" s="477"/>
      <c r="VTX180" s="477"/>
      <c r="VTY180" s="477"/>
      <c r="VTZ180" s="477"/>
      <c r="VUA180" s="477"/>
      <c r="VUB180" s="477"/>
      <c r="VUC180" s="477"/>
      <c r="VUD180" s="477"/>
      <c r="VUE180" s="477"/>
      <c r="VUF180" s="477"/>
      <c r="VUG180" s="477"/>
      <c r="VUH180" s="477"/>
      <c r="VUI180" s="477"/>
      <c r="VUJ180" s="477"/>
      <c r="VUK180" s="477"/>
      <c r="VUL180" s="477"/>
      <c r="VUM180" s="477"/>
      <c r="VUN180" s="477"/>
      <c r="VUO180" s="477"/>
      <c r="VUP180" s="477"/>
      <c r="VUQ180" s="477"/>
      <c r="VUR180" s="477"/>
      <c r="VUS180" s="477"/>
      <c r="VUT180" s="477"/>
      <c r="VUU180" s="477"/>
      <c r="VUV180" s="477"/>
      <c r="VUW180" s="477"/>
      <c r="VUX180" s="477"/>
      <c r="VUY180" s="477"/>
      <c r="VUZ180" s="477"/>
      <c r="VVA180" s="477"/>
      <c r="VVB180" s="477"/>
      <c r="VVC180" s="477"/>
      <c r="VVD180" s="477"/>
      <c r="VVE180" s="477"/>
      <c r="VVF180" s="477"/>
      <c r="VVG180" s="477"/>
      <c r="VVH180" s="477"/>
      <c r="VVI180" s="477"/>
      <c r="VVJ180" s="477"/>
      <c r="VVK180" s="477"/>
      <c r="VVL180" s="477"/>
      <c r="VVM180" s="477"/>
      <c r="VVN180" s="477"/>
      <c r="VVO180" s="477"/>
      <c r="VVP180" s="477"/>
      <c r="VVQ180" s="477"/>
      <c r="VVR180" s="477"/>
      <c r="VVS180" s="477"/>
      <c r="VVT180" s="477"/>
      <c r="VVU180" s="477"/>
      <c r="VVV180" s="477"/>
      <c r="VVW180" s="477"/>
      <c r="VVX180" s="477"/>
      <c r="VVY180" s="477"/>
      <c r="VVZ180" s="477"/>
      <c r="VWA180" s="477"/>
      <c r="VWB180" s="477"/>
      <c r="VWC180" s="477"/>
      <c r="VWD180" s="477"/>
      <c r="VWE180" s="477"/>
      <c r="VWF180" s="477"/>
      <c r="VWG180" s="477"/>
      <c r="VWH180" s="477"/>
      <c r="VWI180" s="477"/>
      <c r="VWJ180" s="477"/>
      <c r="VWK180" s="477"/>
      <c r="VWL180" s="477"/>
      <c r="VWM180" s="477"/>
      <c r="VWN180" s="477"/>
      <c r="VWO180" s="477"/>
      <c r="VWP180" s="477"/>
      <c r="VWQ180" s="477"/>
      <c r="VWR180" s="477"/>
      <c r="VWS180" s="477"/>
      <c r="VWT180" s="477"/>
      <c r="VWU180" s="477"/>
      <c r="VWV180" s="477"/>
      <c r="VWW180" s="477"/>
      <c r="VWX180" s="477"/>
      <c r="VWY180" s="477"/>
      <c r="VWZ180" s="477"/>
      <c r="VXA180" s="477"/>
      <c r="VXB180" s="477"/>
      <c r="VXC180" s="477"/>
      <c r="VXD180" s="477"/>
      <c r="VXE180" s="477"/>
      <c r="VXF180" s="477"/>
      <c r="VXG180" s="477"/>
      <c r="VXH180" s="477"/>
      <c r="VXI180" s="477"/>
      <c r="VXJ180" s="477"/>
      <c r="VXK180" s="477"/>
      <c r="VXL180" s="477"/>
      <c r="VXM180" s="477"/>
      <c r="VXN180" s="477"/>
      <c r="VXO180" s="477"/>
      <c r="VXP180" s="477"/>
      <c r="VXQ180" s="477"/>
      <c r="VXR180" s="477"/>
      <c r="VXS180" s="477"/>
      <c r="VXT180" s="477"/>
      <c r="VXU180" s="477"/>
      <c r="VXV180" s="477"/>
      <c r="VXW180" s="477"/>
      <c r="VXX180" s="477"/>
      <c r="VXY180" s="477"/>
      <c r="VXZ180" s="477"/>
      <c r="VYA180" s="477"/>
      <c r="VYB180" s="477"/>
      <c r="VYC180" s="477"/>
      <c r="VYD180" s="477"/>
      <c r="VYE180" s="477"/>
      <c r="VYF180" s="477"/>
      <c r="VYG180" s="477"/>
      <c r="VYH180" s="477"/>
      <c r="VYI180" s="477"/>
      <c r="VYJ180" s="477"/>
      <c r="VYK180" s="477"/>
      <c r="VYL180" s="477"/>
      <c r="VYM180" s="477"/>
      <c r="VYN180" s="477"/>
      <c r="VYO180" s="477"/>
      <c r="VYP180" s="477"/>
      <c r="VYQ180" s="477"/>
      <c r="VYR180" s="477"/>
      <c r="VYS180" s="477"/>
      <c r="VYT180" s="477"/>
      <c r="VYU180" s="477"/>
      <c r="VYV180" s="477"/>
      <c r="VYW180" s="477"/>
      <c r="VYX180" s="477"/>
      <c r="VYY180" s="477"/>
      <c r="VYZ180" s="477"/>
      <c r="VZA180" s="477"/>
      <c r="VZB180" s="477"/>
      <c r="VZC180" s="477"/>
      <c r="VZD180" s="477"/>
      <c r="VZE180" s="477"/>
      <c r="VZF180" s="477"/>
      <c r="VZG180" s="477"/>
      <c r="VZH180" s="477"/>
      <c r="VZI180" s="477"/>
      <c r="VZJ180" s="477"/>
      <c r="VZK180" s="477"/>
      <c r="VZL180" s="477"/>
      <c r="VZM180" s="477"/>
      <c r="VZN180" s="477"/>
      <c r="VZO180" s="477"/>
      <c r="VZP180" s="477"/>
      <c r="VZQ180" s="477"/>
      <c r="VZR180" s="477"/>
      <c r="VZS180" s="477"/>
      <c r="VZT180" s="477"/>
      <c r="VZU180" s="477"/>
      <c r="VZV180" s="477"/>
      <c r="VZW180" s="477"/>
      <c r="VZX180" s="477"/>
      <c r="VZY180" s="477"/>
      <c r="VZZ180" s="477"/>
      <c r="WAA180" s="477"/>
      <c r="WAB180" s="477"/>
      <c r="WAC180" s="477"/>
      <c r="WAD180" s="477"/>
      <c r="WAE180" s="477"/>
      <c r="WAF180" s="477"/>
      <c r="WAG180" s="477"/>
      <c r="WAH180" s="477"/>
      <c r="WAI180" s="477"/>
      <c r="WAJ180" s="477"/>
      <c r="WAK180" s="477"/>
      <c r="WAL180" s="477"/>
      <c r="WAM180" s="477"/>
      <c r="WAN180" s="477"/>
      <c r="WAO180" s="477"/>
      <c r="WAP180" s="477"/>
      <c r="WAQ180" s="477"/>
      <c r="WAR180" s="477"/>
      <c r="WAS180" s="477"/>
      <c r="WAT180" s="477"/>
      <c r="WAU180" s="477"/>
      <c r="WAV180" s="477"/>
      <c r="WAW180" s="477"/>
      <c r="WAX180" s="477"/>
      <c r="WAY180" s="477"/>
      <c r="WAZ180" s="477"/>
      <c r="WBA180" s="477"/>
      <c r="WBB180" s="477"/>
      <c r="WBC180" s="477"/>
      <c r="WBD180" s="477"/>
      <c r="WBE180" s="477"/>
      <c r="WBF180" s="477"/>
      <c r="WBG180" s="477"/>
      <c r="WBH180" s="477"/>
      <c r="WBI180" s="477"/>
      <c r="WBJ180" s="477"/>
      <c r="WBK180" s="477"/>
      <c r="WBL180" s="477"/>
      <c r="WBM180" s="477"/>
      <c r="WBN180" s="477"/>
      <c r="WBO180" s="477"/>
      <c r="WBP180" s="477"/>
      <c r="WBQ180" s="477"/>
      <c r="WBR180" s="477"/>
      <c r="WBS180" s="477"/>
      <c r="WBT180" s="477"/>
      <c r="WBU180" s="477"/>
      <c r="WBV180" s="477"/>
      <c r="WBW180" s="477"/>
      <c r="WBX180" s="477"/>
      <c r="WBY180" s="477"/>
      <c r="WBZ180" s="477"/>
      <c r="WCA180" s="477"/>
      <c r="WCB180" s="477"/>
      <c r="WCC180" s="477"/>
      <c r="WCD180" s="477"/>
      <c r="WCE180" s="477"/>
      <c r="WCF180" s="477"/>
      <c r="WCG180" s="477"/>
      <c r="WCH180" s="477"/>
      <c r="WCI180" s="477"/>
      <c r="WCJ180" s="477"/>
      <c r="WCK180" s="477"/>
      <c r="WCL180" s="477"/>
      <c r="WCM180" s="477"/>
      <c r="WCN180" s="477"/>
      <c r="WCO180" s="477"/>
      <c r="WCP180" s="477"/>
      <c r="WCQ180" s="477"/>
      <c r="WCR180" s="477"/>
      <c r="WCS180" s="477"/>
      <c r="WCT180" s="477"/>
      <c r="WCU180" s="477"/>
      <c r="WCV180" s="477"/>
      <c r="WCW180" s="477"/>
      <c r="WCX180" s="477"/>
      <c r="WCY180" s="477"/>
      <c r="WCZ180" s="477"/>
      <c r="WDA180" s="477"/>
      <c r="WDB180" s="477"/>
      <c r="WDC180" s="477"/>
      <c r="WDD180" s="477"/>
      <c r="WDE180" s="477"/>
      <c r="WDF180" s="477"/>
      <c r="WDG180" s="477"/>
      <c r="WDH180" s="477"/>
      <c r="WDI180" s="477"/>
      <c r="WDJ180" s="477"/>
      <c r="WDK180" s="477"/>
      <c r="WDL180" s="477"/>
      <c r="WDM180" s="477"/>
      <c r="WDN180" s="477"/>
      <c r="WDO180" s="477"/>
      <c r="WDP180" s="477"/>
      <c r="WDQ180" s="477"/>
      <c r="WDR180" s="477"/>
      <c r="WDS180" s="477"/>
      <c r="WDT180" s="477"/>
      <c r="WDU180" s="477"/>
      <c r="WDV180" s="477"/>
      <c r="WDW180" s="477"/>
      <c r="WDX180" s="477"/>
      <c r="WDY180" s="477"/>
      <c r="WDZ180" s="477"/>
      <c r="WEA180" s="477"/>
      <c r="WEB180" s="477"/>
      <c r="WEC180" s="477"/>
      <c r="WED180" s="477"/>
      <c r="WEE180" s="477"/>
      <c r="WEF180" s="477"/>
      <c r="WEG180" s="477"/>
      <c r="WEH180" s="477"/>
      <c r="WEI180" s="477"/>
      <c r="WEJ180" s="477"/>
      <c r="WEK180" s="477"/>
      <c r="WEL180" s="477"/>
      <c r="WEM180" s="477"/>
      <c r="WEN180" s="477"/>
      <c r="WEO180" s="477"/>
      <c r="WEP180" s="477"/>
      <c r="WEQ180" s="477"/>
      <c r="WER180" s="477"/>
      <c r="WES180" s="477"/>
      <c r="WET180" s="477"/>
      <c r="WEU180" s="477"/>
      <c r="WEV180" s="477"/>
      <c r="WEW180" s="477"/>
      <c r="WEX180" s="477"/>
      <c r="WEY180" s="477"/>
      <c r="WEZ180" s="477"/>
      <c r="WFA180" s="477"/>
      <c r="WFB180" s="477"/>
      <c r="WFC180" s="477"/>
      <c r="WFD180" s="477"/>
      <c r="WFE180" s="477"/>
      <c r="WFF180" s="477"/>
      <c r="WFG180" s="477"/>
      <c r="WFH180" s="477"/>
      <c r="WFI180" s="477"/>
      <c r="WFJ180" s="477"/>
      <c r="WFK180" s="477"/>
      <c r="WFL180" s="477"/>
      <c r="WFM180" s="477"/>
      <c r="WFN180" s="477"/>
      <c r="WFO180" s="477"/>
      <c r="WFP180" s="477"/>
      <c r="WFQ180" s="477"/>
      <c r="WFR180" s="477"/>
      <c r="WFS180" s="477"/>
      <c r="WFT180" s="477"/>
      <c r="WFU180" s="477"/>
      <c r="WFV180" s="477"/>
      <c r="WFW180" s="477"/>
      <c r="WFX180" s="477"/>
      <c r="WFY180" s="477"/>
      <c r="WFZ180" s="477"/>
      <c r="WGA180" s="477"/>
      <c r="WGB180" s="477"/>
      <c r="WGC180" s="477"/>
      <c r="WGD180" s="477"/>
      <c r="WGE180" s="477"/>
      <c r="WGF180" s="477"/>
      <c r="WGG180" s="477"/>
      <c r="WGH180" s="477"/>
      <c r="WGI180" s="477"/>
      <c r="WGJ180" s="477"/>
      <c r="WGK180" s="477"/>
      <c r="WGL180" s="477"/>
      <c r="WGM180" s="477"/>
      <c r="WGN180" s="477"/>
      <c r="WGO180" s="477"/>
      <c r="WGP180" s="477"/>
      <c r="WGQ180" s="477"/>
      <c r="WGR180" s="477"/>
      <c r="WGS180" s="477"/>
      <c r="WGT180" s="477"/>
      <c r="WGU180" s="477"/>
      <c r="WGV180" s="477"/>
      <c r="WGW180" s="477"/>
      <c r="WGX180" s="477"/>
      <c r="WGY180" s="477"/>
      <c r="WGZ180" s="477"/>
      <c r="WHA180" s="477"/>
      <c r="WHB180" s="477"/>
      <c r="WHC180" s="477"/>
      <c r="WHD180" s="477"/>
      <c r="WHE180" s="477"/>
      <c r="WHF180" s="477"/>
      <c r="WHG180" s="477"/>
      <c r="WHH180" s="477"/>
      <c r="WHI180" s="477"/>
      <c r="WHJ180" s="477"/>
      <c r="WHK180" s="477"/>
      <c r="WHL180" s="477"/>
      <c r="WHM180" s="477"/>
      <c r="WHN180" s="477"/>
      <c r="WHO180" s="477"/>
      <c r="WHP180" s="477"/>
      <c r="WHQ180" s="477"/>
      <c r="WHR180" s="477"/>
      <c r="WHS180" s="477"/>
      <c r="WHT180" s="477"/>
      <c r="WHU180" s="477"/>
      <c r="WHV180" s="477"/>
      <c r="WHW180" s="477"/>
      <c r="WHX180" s="477"/>
      <c r="WHY180" s="477"/>
      <c r="WHZ180" s="477"/>
      <c r="WIA180" s="477"/>
      <c r="WIB180" s="477"/>
      <c r="WIC180" s="477"/>
      <c r="WID180" s="477"/>
      <c r="WIE180" s="477"/>
      <c r="WIF180" s="477"/>
      <c r="WIG180" s="477"/>
      <c r="WIH180" s="477"/>
      <c r="WII180" s="477"/>
      <c r="WIJ180" s="477"/>
      <c r="WIK180" s="477"/>
      <c r="WIL180" s="477"/>
      <c r="WIM180" s="477"/>
      <c r="WIN180" s="477"/>
      <c r="WIO180" s="477"/>
      <c r="WIP180" s="477"/>
      <c r="WIQ180" s="477"/>
      <c r="WIR180" s="477"/>
      <c r="WIS180" s="477"/>
      <c r="WIT180" s="477"/>
      <c r="WIU180" s="477"/>
      <c r="WIV180" s="477"/>
      <c r="WIW180" s="477"/>
      <c r="WIX180" s="477"/>
      <c r="WIY180" s="477"/>
      <c r="WIZ180" s="477"/>
      <c r="WJA180" s="477"/>
      <c r="WJB180" s="477"/>
      <c r="WJC180" s="477"/>
      <c r="WJD180" s="477"/>
      <c r="WJE180" s="477"/>
      <c r="WJF180" s="477"/>
      <c r="WJG180" s="477"/>
      <c r="WJH180" s="477"/>
      <c r="WJI180" s="477"/>
      <c r="WJJ180" s="477"/>
      <c r="WJK180" s="477"/>
      <c r="WJL180" s="477"/>
      <c r="WJM180" s="477"/>
      <c r="WJN180" s="477"/>
      <c r="WJO180" s="477"/>
      <c r="WJP180" s="477"/>
      <c r="WJQ180" s="477"/>
      <c r="WJR180" s="477"/>
      <c r="WJS180" s="477"/>
      <c r="WJT180" s="477"/>
      <c r="WJU180" s="477"/>
      <c r="WJV180" s="477"/>
      <c r="WJW180" s="477"/>
      <c r="WJX180" s="477"/>
      <c r="WJY180" s="477"/>
      <c r="WJZ180" s="477"/>
      <c r="WKA180" s="477"/>
      <c r="WKB180" s="477"/>
      <c r="WKC180" s="477"/>
      <c r="WKD180" s="477"/>
      <c r="WKE180" s="477"/>
      <c r="WKF180" s="477"/>
      <c r="WKG180" s="477"/>
      <c r="WKH180" s="477"/>
      <c r="WKI180" s="477"/>
      <c r="WKJ180" s="477"/>
      <c r="WKK180" s="477"/>
      <c r="WKL180" s="477"/>
      <c r="WKM180" s="477"/>
      <c r="WKN180" s="477"/>
      <c r="WKO180" s="477"/>
      <c r="WKP180" s="477"/>
      <c r="WKQ180" s="477"/>
      <c r="WKR180" s="477"/>
      <c r="WKS180" s="477"/>
      <c r="WKT180" s="477"/>
      <c r="WKU180" s="477"/>
      <c r="WKV180" s="477"/>
      <c r="WKW180" s="477"/>
      <c r="WKX180" s="477"/>
      <c r="WKY180" s="477"/>
      <c r="WKZ180" s="477"/>
      <c r="WLA180" s="477"/>
      <c r="WLB180" s="477"/>
      <c r="WLC180" s="477"/>
      <c r="WLD180" s="477"/>
      <c r="WLE180" s="477"/>
      <c r="WLF180" s="477"/>
      <c r="WLG180" s="477"/>
      <c r="WLH180" s="477"/>
      <c r="WLI180" s="477"/>
      <c r="WLJ180" s="477"/>
      <c r="WLK180" s="477"/>
      <c r="WLL180" s="477"/>
      <c r="WLM180" s="477"/>
      <c r="WLN180" s="477"/>
      <c r="WLO180" s="477"/>
      <c r="WLP180" s="477"/>
      <c r="WLQ180" s="477"/>
      <c r="WLR180" s="477"/>
      <c r="WLS180" s="477"/>
      <c r="WLT180" s="477"/>
      <c r="WLU180" s="477"/>
      <c r="WLV180" s="477"/>
      <c r="WLW180" s="477"/>
      <c r="WLX180" s="477"/>
      <c r="WLY180" s="477"/>
      <c r="WLZ180" s="477"/>
      <c r="WMA180" s="477"/>
      <c r="WMB180" s="477"/>
      <c r="WMC180" s="477"/>
      <c r="WMD180" s="477"/>
      <c r="WME180" s="477"/>
      <c r="WMF180" s="477"/>
      <c r="WMG180" s="477"/>
      <c r="WMH180" s="477"/>
      <c r="WMI180" s="477"/>
      <c r="WMJ180" s="477"/>
      <c r="WMK180" s="477"/>
      <c r="WML180" s="477"/>
      <c r="WMM180" s="477"/>
      <c r="WMN180" s="477"/>
      <c r="WMO180" s="477"/>
      <c r="WMP180" s="477"/>
      <c r="WMQ180" s="477"/>
      <c r="WMR180" s="477"/>
      <c r="WMS180" s="477"/>
      <c r="WMT180" s="477"/>
      <c r="WMU180" s="477"/>
      <c r="WMV180" s="477"/>
      <c r="WMW180" s="477"/>
      <c r="WMX180" s="477"/>
      <c r="WMY180" s="477"/>
      <c r="WMZ180" s="477"/>
      <c r="WNA180" s="477"/>
      <c r="WNB180" s="477"/>
      <c r="WNC180" s="477"/>
      <c r="WND180" s="477"/>
      <c r="WNE180" s="477"/>
      <c r="WNF180" s="477"/>
      <c r="WNG180" s="477"/>
      <c r="WNH180" s="477"/>
      <c r="WNI180" s="477"/>
      <c r="WNJ180" s="477"/>
      <c r="WNK180" s="477"/>
      <c r="WNL180" s="477"/>
      <c r="WNM180" s="477"/>
      <c r="WNN180" s="477"/>
      <c r="WNO180" s="477"/>
      <c r="WNP180" s="477"/>
      <c r="WNQ180" s="477"/>
      <c r="WNR180" s="477"/>
      <c r="WNS180" s="477"/>
      <c r="WNT180" s="477"/>
      <c r="WNU180" s="477"/>
      <c r="WNV180" s="477"/>
      <c r="WNW180" s="477"/>
      <c r="WNX180" s="477"/>
      <c r="WNY180" s="477"/>
      <c r="WNZ180" s="477"/>
      <c r="WOA180" s="477"/>
      <c r="WOB180" s="477"/>
      <c r="WOC180" s="477"/>
      <c r="WOD180" s="477"/>
      <c r="WOE180" s="477"/>
      <c r="WOF180" s="477"/>
      <c r="WOG180" s="477"/>
      <c r="WOH180" s="477"/>
      <c r="WOI180" s="477"/>
      <c r="WOJ180" s="477"/>
      <c r="WOK180" s="477"/>
      <c r="WOL180" s="477"/>
      <c r="WOM180" s="477"/>
      <c r="WON180" s="477"/>
      <c r="WOO180" s="477"/>
      <c r="WOP180" s="477"/>
      <c r="WOQ180" s="477"/>
      <c r="WOR180" s="477"/>
      <c r="WOS180" s="477"/>
      <c r="WOT180" s="477"/>
      <c r="WOU180" s="477"/>
      <c r="WOV180" s="477"/>
      <c r="WOW180" s="477"/>
      <c r="WOX180" s="477"/>
      <c r="WOY180" s="477"/>
      <c r="WOZ180" s="477"/>
      <c r="WPA180" s="477"/>
      <c r="WPB180" s="477"/>
      <c r="WPC180" s="477"/>
      <c r="WPD180" s="477"/>
      <c r="WPE180" s="477"/>
      <c r="WPF180" s="477"/>
      <c r="WPG180" s="477"/>
      <c r="WPH180" s="477"/>
      <c r="WPI180" s="477"/>
      <c r="WPJ180" s="477"/>
      <c r="WPK180" s="477"/>
      <c r="WPL180" s="477"/>
      <c r="WPM180" s="477"/>
      <c r="WPN180" s="477"/>
      <c r="WPO180" s="477"/>
      <c r="WPP180" s="477"/>
      <c r="WPQ180" s="477"/>
      <c r="WPR180" s="477"/>
      <c r="WPS180" s="477"/>
      <c r="WPT180" s="477"/>
      <c r="WPU180" s="477"/>
      <c r="WPV180" s="477"/>
      <c r="WPW180" s="477"/>
      <c r="WPX180" s="477"/>
      <c r="WPY180" s="477"/>
      <c r="WPZ180" s="477"/>
      <c r="WQA180" s="477"/>
      <c r="WQB180" s="477"/>
      <c r="WQC180" s="477"/>
      <c r="WQD180" s="477"/>
      <c r="WQE180" s="477"/>
      <c r="WQF180" s="477"/>
      <c r="WQG180" s="477"/>
      <c r="WQH180" s="477"/>
      <c r="WQI180" s="477"/>
      <c r="WQJ180" s="477"/>
      <c r="WQK180" s="477"/>
      <c r="WQL180" s="477"/>
      <c r="WQM180" s="477"/>
      <c r="WQN180" s="477"/>
      <c r="WQO180" s="477"/>
      <c r="WQP180" s="477"/>
      <c r="WQQ180" s="477"/>
      <c r="WQR180" s="477"/>
      <c r="WQS180" s="477"/>
      <c r="WQT180" s="477"/>
      <c r="WQU180" s="477"/>
      <c r="WQV180" s="477"/>
      <c r="WQW180" s="477"/>
      <c r="WQX180" s="477"/>
      <c r="WQY180" s="477"/>
      <c r="WQZ180" s="477"/>
      <c r="WRA180" s="477"/>
      <c r="WRB180" s="477"/>
      <c r="WRC180" s="477"/>
      <c r="WRD180" s="477"/>
      <c r="WRE180" s="477"/>
      <c r="WRF180" s="477"/>
      <c r="WRG180" s="477"/>
      <c r="WRH180" s="477"/>
      <c r="WRI180" s="477"/>
      <c r="WRJ180" s="477"/>
      <c r="WRK180" s="477"/>
      <c r="WRL180" s="477"/>
      <c r="WRM180" s="477"/>
      <c r="WRN180" s="477"/>
      <c r="WRO180" s="477"/>
      <c r="WRP180" s="477"/>
      <c r="WRQ180" s="477"/>
      <c r="WRR180" s="477"/>
      <c r="WRS180" s="477"/>
      <c r="WRT180" s="477"/>
      <c r="WRU180" s="477"/>
      <c r="WRV180" s="477"/>
      <c r="WRW180" s="477"/>
      <c r="WRX180" s="477"/>
      <c r="WRY180" s="477"/>
      <c r="WRZ180" s="477"/>
      <c r="WSA180" s="477"/>
      <c r="WSB180" s="477"/>
      <c r="WSC180" s="477"/>
      <c r="WSD180" s="477"/>
      <c r="WSE180" s="477"/>
      <c r="WSF180" s="477"/>
      <c r="WSG180" s="477"/>
      <c r="WSH180" s="477"/>
      <c r="WSI180" s="477"/>
      <c r="WSJ180" s="477"/>
      <c r="WSK180" s="477"/>
      <c r="WSL180" s="477"/>
      <c r="WSM180" s="477"/>
      <c r="WSN180" s="477"/>
      <c r="WSO180" s="477"/>
      <c r="WSP180" s="477"/>
      <c r="WSQ180" s="477"/>
      <c r="WSR180" s="477"/>
      <c r="WSS180" s="477"/>
      <c r="WST180" s="477"/>
      <c r="WSU180" s="477"/>
      <c r="WSV180" s="477"/>
      <c r="WSW180" s="477"/>
      <c r="WSX180" s="477"/>
      <c r="WSY180" s="477"/>
      <c r="WSZ180" s="477"/>
      <c r="WTA180" s="477"/>
      <c r="WTB180" s="477"/>
      <c r="WTC180" s="477"/>
      <c r="WTD180" s="477"/>
      <c r="WTE180" s="477"/>
      <c r="WTF180" s="477"/>
      <c r="WTG180" s="477"/>
      <c r="WTH180" s="477"/>
      <c r="WTI180" s="477"/>
      <c r="WTJ180" s="477"/>
      <c r="WTK180" s="477"/>
      <c r="WTL180" s="477"/>
      <c r="WTM180" s="477"/>
      <c r="WTN180" s="477"/>
      <c r="WTO180" s="477"/>
      <c r="WTP180" s="477"/>
      <c r="WTQ180" s="477"/>
      <c r="WTR180" s="477"/>
      <c r="WTS180" s="477"/>
      <c r="WTT180" s="477"/>
      <c r="WTU180" s="477"/>
      <c r="WTV180" s="477"/>
      <c r="WTW180" s="477"/>
      <c r="WTX180" s="477"/>
      <c r="WTY180" s="477"/>
      <c r="WTZ180" s="477"/>
      <c r="WUA180" s="477"/>
      <c r="WUB180" s="477"/>
      <c r="WUC180" s="477"/>
      <c r="WUD180" s="477"/>
      <c r="WUE180" s="477"/>
      <c r="WUF180" s="477"/>
      <c r="WUG180" s="477"/>
      <c r="WUH180" s="477"/>
      <c r="WUI180" s="477"/>
      <c r="WUJ180" s="477"/>
      <c r="WUK180" s="477"/>
      <c r="WUL180" s="477"/>
      <c r="WUM180" s="477"/>
      <c r="WUN180" s="477"/>
      <c r="WUO180" s="477"/>
      <c r="WUP180" s="477"/>
      <c r="WUQ180" s="477"/>
      <c r="WUR180" s="477"/>
      <c r="WUS180" s="477"/>
      <c r="WUT180" s="477"/>
      <c r="WUU180" s="477"/>
      <c r="WUV180" s="477"/>
      <c r="WUW180" s="477"/>
      <c r="WUX180" s="477"/>
      <c r="WUY180" s="477"/>
      <c r="WUZ180" s="477"/>
      <c r="WVA180" s="477"/>
      <c r="WVB180" s="477"/>
      <c r="WVC180" s="477"/>
      <c r="WVD180" s="477"/>
      <c r="WVE180" s="477"/>
      <c r="WVF180" s="477"/>
      <c r="WVG180" s="477"/>
      <c r="WVH180" s="477"/>
      <c r="WVI180" s="477"/>
      <c r="WVJ180" s="477"/>
      <c r="WVK180" s="477"/>
      <c r="WVL180" s="477"/>
      <c r="WVM180" s="477"/>
      <c r="WVN180" s="477"/>
      <c r="WVO180" s="477"/>
      <c r="WVP180" s="477"/>
      <c r="WVQ180" s="477"/>
      <c r="WVR180" s="477"/>
      <c r="WVS180" s="477"/>
      <c r="WVT180" s="477"/>
      <c r="WVU180" s="477"/>
      <c r="WVV180" s="477"/>
      <c r="WVW180" s="477"/>
      <c r="WVX180" s="477"/>
      <c r="WVY180" s="477"/>
      <c r="WVZ180" s="477"/>
      <c r="WWA180" s="477"/>
      <c r="WWB180" s="477"/>
      <c r="WWC180" s="477"/>
      <c r="WWD180" s="477"/>
      <c r="WWE180" s="477"/>
      <c r="WWF180" s="477"/>
      <c r="WWG180" s="477"/>
      <c r="WWH180" s="477"/>
      <c r="WWI180" s="477"/>
      <c r="WWJ180" s="477"/>
      <c r="WWK180" s="477"/>
      <c r="WWL180" s="477"/>
      <c r="WWM180" s="477"/>
      <c r="WWN180" s="477"/>
      <c r="WWO180" s="477"/>
      <c r="WWP180" s="477"/>
      <c r="WWQ180" s="477"/>
      <c r="WWR180" s="477"/>
      <c r="WWS180" s="477"/>
      <c r="WWT180" s="477"/>
      <c r="WWU180" s="477"/>
      <c r="WWV180" s="477"/>
      <c r="WWW180" s="477"/>
      <c r="WWX180" s="477"/>
      <c r="WWY180" s="477"/>
      <c r="WWZ180" s="477"/>
      <c r="WXA180" s="477"/>
      <c r="WXB180" s="477"/>
      <c r="WXC180" s="477"/>
      <c r="WXD180" s="477"/>
      <c r="WXE180" s="477"/>
      <c r="WXF180" s="477"/>
      <c r="WXG180" s="477"/>
      <c r="WXH180" s="477"/>
      <c r="WXI180" s="477"/>
      <c r="WXJ180" s="477"/>
      <c r="WXK180" s="477"/>
      <c r="WXL180" s="477"/>
      <c r="WXM180" s="477"/>
      <c r="WXN180" s="477"/>
      <c r="WXO180" s="477"/>
      <c r="WXP180" s="477"/>
      <c r="WXQ180" s="477"/>
      <c r="WXR180" s="477"/>
      <c r="WXS180" s="477"/>
      <c r="WXT180" s="477"/>
      <c r="WXU180" s="477"/>
      <c r="WXV180" s="477"/>
      <c r="WXW180" s="477"/>
      <c r="WXX180" s="477"/>
      <c r="WXY180" s="477"/>
      <c r="WXZ180" s="477"/>
      <c r="WYA180" s="477"/>
      <c r="WYB180" s="477"/>
      <c r="WYC180" s="477"/>
      <c r="WYD180" s="477"/>
      <c r="WYE180" s="477"/>
      <c r="WYF180" s="477"/>
      <c r="WYG180" s="477"/>
      <c r="WYH180" s="477"/>
      <c r="WYI180" s="477"/>
      <c r="WYJ180" s="477"/>
      <c r="WYK180" s="477"/>
      <c r="WYL180" s="477"/>
      <c r="WYM180" s="477"/>
      <c r="WYN180" s="477"/>
      <c r="WYO180" s="477"/>
      <c r="WYP180" s="477"/>
      <c r="WYQ180" s="477"/>
      <c r="WYR180" s="477"/>
      <c r="WYS180" s="477"/>
      <c r="WYT180" s="477"/>
      <c r="WYU180" s="477"/>
      <c r="WYV180" s="477"/>
      <c r="WYW180" s="477"/>
      <c r="WYX180" s="477"/>
      <c r="WYY180" s="477"/>
      <c r="WYZ180" s="477"/>
      <c r="WZA180" s="477"/>
      <c r="WZB180" s="477"/>
      <c r="WZC180" s="477"/>
      <c r="WZD180" s="477"/>
      <c r="WZE180" s="477"/>
      <c r="WZF180" s="477"/>
      <c r="WZG180" s="477"/>
      <c r="WZH180" s="477"/>
      <c r="WZI180" s="477"/>
      <c r="WZJ180" s="477"/>
      <c r="WZK180" s="477"/>
      <c r="WZL180" s="477"/>
      <c r="WZM180" s="477"/>
      <c r="WZN180" s="477"/>
      <c r="WZO180" s="477"/>
      <c r="WZP180" s="477"/>
      <c r="WZQ180" s="477"/>
      <c r="WZR180" s="477"/>
      <c r="WZS180" s="477"/>
      <c r="WZT180" s="477"/>
      <c r="WZU180" s="477"/>
      <c r="WZV180" s="477"/>
      <c r="WZW180" s="477"/>
      <c r="WZX180" s="477"/>
      <c r="WZY180" s="477"/>
      <c r="WZZ180" s="477"/>
      <c r="XAA180" s="477"/>
      <c r="XAB180" s="477"/>
      <c r="XAC180" s="477"/>
      <c r="XAD180" s="477"/>
      <c r="XAE180" s="477"/>
      <c r="XAF180" s="477"/>
      <c r="XAG180" s="477"/>
      <c r="XAH180" s="477"/>
      <c r="XAI180" s="477"/>
      <c r="XAJ180" s="477"/>
      <c r="XAK180" s="477"/>
      <c r="XAL180" s="477"/>
      <c r="XAM180" s="477"/>
      <c r="XAN180" s="477"/>
      <c r="XAO180" s="477"/>
      <c r="XAP180" s="477"/>
      <c r="XAQ180" s="477"/>
      <c r="XAR180" s="477"/>
      <c r="XAS180" s="477"/>
      <c r="XAT180" s="477"/>
      <c r="XAU180" s="477"/>
      <c r="XAV180" s="477"/>
      <c r="XAW180" s="477"/>
      <c r="XAX180" s="477"/>
      <c r="XAY180" s="477"/>
      <c r="XAZ180" s="477"/>
      <c r="XBA180" s="477"/>
      <c r="XBB180" s="477"/>
      <c r="XBC180" s="477"/>
      <c r="XBD180" s="477"/>
      <c r="XBE180" s="477"/>
      <c r="XBF180" s="477"/>
      <c r="XBG180" s="477"/>
      <c r="XBH180" s="477"/>
      <c r="XBI180" s="477"/>
      <c r="XBJ180" s="477"/>
      <c r="XBK180" s="477"/>
      <c r="XBL180" s="477"/>
      <c r="XBM180" s="477"/>
      <c r="XBN180" s="477"/>
      <c r="XBO180" s="477"/>
      <c r="XBP180" s="477"/>
      <c r="XBQ180" s="477"/>
      <c r="XBR180" s="477"/>
      <c r="XBS180" s="477"/>
      <c r="XBT180" s="477"/>
      <c r="XBU180" s="477"/>
      <c r="XBV180" s="477"/>
      <c r="XBW180" s="477"/>
      <c r="XBX180" s="477"/>
      <c r="XBY180" s="477"/>
      <c r="XBZ180" s="477"/>
      <c r="XCA180" s="477"/>
      <c r="XCB180" s="477"/>
      <c r="XCC180" s="477"/>
      <c r="XCD180" s="477"/>
      <c r="XCE180" s="477"/>
      <c r="XCF180" s="477"/>
      <c r="XCG180" s="477"/>
      <c r="XCH180" s="477"/>
      <c r="XCI180" s="477"/>
      <c r="XCJ180" s="477"/>
      <c r="XCK180" s="477"/>
      <c r="XCL180" s="477"/>
      <c r="XCM180" s="477"/>
      <c r="XCN180" s="477"/>
      <c r="XCO180" s="477"/>
      <c r="XCP180" s="477"/>
      <c r="XCQ180" s="477"/>
      <c r="XCR180" s="477"/>
      <c r="XCS180" s="477"/>
      <c r="XCT180" s="477"/>
      <c r="XCU180" s="477"/>
      <c r="XCV180" s="477"/>
      <c r="XCW180" s="477"/>
      <c r="XCX180" s="477"/>
      <c r="XCY180" s="477"/>
      <c r="XCZ180" s="477"/>
      <c r="XDA180" s="477"/>
      <c r="XDB180" s="477"/>
      <c r="XDC180" s="477"/>
      <c r="XDD180" s="477"/>
      <c r="XDE180" s="477"/>
      <c r="XDF180" s="477"/>
      <c r="XDG180" s="477"/>
      <c r="XDH180" s="477"/>
      <c r="XDI180" s="477"/>
      <c r="XDJ180" s="477"/>
      <c r="XDK180" s="477"/>
      <c r="XDL180" s="477"/>
      <c r="XDM180" s="477"/>
      <c r="XDN180" s="477"/>
      <c r="XDO180" s="477"/>
      <c r="XDP180" s="477"/>
      <c r="XDQ180" s="477"/>
      <c r="XDR180" s="477"/>
      <c r="XDS180" s="477"/>
      <c r="XDT180" s="477"/>
      <c r="XDU180" s="477"/>
      <c r="XDV180" s="477"/>
      <c r="XDW180" s="477"/>
      <c r="XDX180" s="477"/>
      <c r="XDY180" s="477"/>
      <c r="XDZ180" s="477"/>
      <c r="XEA180" s="477"/>
      <c r="XEB180" s="477"/>
      <c r="XEC180" s="477"/>
      <c r="XED180" s="477"/>
      <c r="XEE180" s="477"/>
      <c r="XEF180" s="477"/>
    </row>
    <row r="181" spans="1:16360" ht="15" customHeight="1" x14ac:dyDescent="0.25">
      <c r="A181" s="6" t="s">
        <v>2534</v>
      </c>
      <c r="B181" s="18">
        <v>4</v>
      </c>
      <c r="C181" s="17" t="s">
        <v>2301</v>
      </c>
      <c r="D181" s="3">
        <v>2016</v>
      </c>
      <c r="E181" s="10" t="s">
        <v>2302</v>
      </c>
      <c r="F181" s="10" t="s">
        <v>2303</v>
      </c>
      <c r="G181" s="2">
        <v>22</v>
      </c>
      <c r="H181" s="2" t="s">
        <v>2304</v>
      </c>
      <c r="I181" s="63" t="s">
        <v>50</v>
      </c>
      <c r="J181" s="59">
        <v>0</v>
      </c>
      <c r="K181" s="18" t="s">
        <v>20</v>
      </c>
      <c r="L181" s="62" t="s">
        <v>77</v>
      </c>
      <c r="M181" s="18">
        <v>13</v>
      </c>
      <c r="N181" s="18">
        <v>13</v>
      </c>
      <c r="O181" s="59">
        <f t="shared" si="99"/>
        <v>1.1139433523068367</v>
      </c>
      <c r="P181" s="18" t="s">
        <v>2306</v>
      </c>
      <c r="Q181" s="477"/>
      <c r="R181" s="18">
        <v>1</v>
      </c>
      <c r="S181" s="18">
        <v>1</v>
      </c>
      <c r="T181" s="18">
        <v>6</v>
      </c>
      <c r="U181" s="18">
        <v>1</v>
      </c>
      <c r="V181" s="18" t="s">
        <v>2305</v>
      </c>
      <c r="W181" s="6"/>
      <c r="X181" s="18" t="s">
        <v>2307</v>
      </c>
      <c r="Y181" s="477"/>
      <c r="Z181" s="474" t="s">
        <v>1093</v>
      </c>
      <c r="AA181" s="18" t="s">
        <v>29</v>
      </c>
      <c r="AB181" s="59" t="s">
        <v>29</v>
      </c>
      <c r="AC181" s="59" t="s">
        <v>112</v>
      </c>
      <c r="AD181" s="18">
        <v>0</v>
      </c>
      <c r="AE181" s="59" t="s">
        <v>29</v>
      </c>
      <c r="AF181" s="59" t="s">
        <v>29</v>
      </c>
      <c r="AG181" s="59" t="s">
        <v>29</v>
      </c>
      <c r="AH181" s="59" t="s">
        <v>29</v>
      </c>
      <c r="AI181" s="60" t="s">
        <v>29</v>
      </c>
      <c r="AJ181" s="59" t="s">
        <v>29</v>
      </c>
      <c r="AK181" s="59" t="s">
        <v>29</v>
      </c>
      <c r="AL181" s="60" t="s">
        <v>29</v>
      </c>
      <c r="AM181" s="60" t="s">
        <v>29</v>
      </c>
      <c r="AN181" s="125" t="s">
        <v>28</v>
      </c>
      <c r="AO181" s="77" t="s">
        <v>28</v>
      </c>
      <c r="AP181" s="477"/>
      <c r="AQ181" s="5" t="s">
        <v>174</v>
      </c>
      <c r="AR181" s="9" t="s">
        <v>346</v>
      </c>
      <c r="AS181" s="475" t="s">
        <v>2308</v>
      </c>
      <c r="AT181" s="497" t="s">
        <v>2427</v>
      </c>
      <c r="AU181" s="5">
        <v>52.5</v>
      </c>
      <c r="AV181" s="11">
        <v>-131.5</v>
      </c>
      <c r="AW181" s="6"/>
      <c r="AX181" s="362">
        <v>7.4916666666666645</v>
      </c>
      <c r="AY181" s="473">
        <v>2980</v>
      </c>
      <c r="AZ181" s="455">
        <f t="shared" si="100"/>
        <v>3.4742162640762553</v>
      </c>
      <c r="BA181" s="525" t="s">
        <v>137</v>
      </c>
      <c r="BB181" s="476" t="s">
        <v>2309</v>
      </c>
      <c r="BC181" s="477"/>
      <c r="BD181" s="59" t="s">
        <v>2343</v>
      </c>
      <c r="BE181" s="59" t="s">
        <v>2331</v>
      </c>
      <c r="BF181" s="477"/>
      <c r="BG181" s="477"/>
      <c r="BH181" s="477"/>
      <c r="BI181" s="392" t="s">
        <v>2232</v>
      </c>
      <c r="BJ181" s="6" t="s">
        <v>8</v>
      </c>
      <c r="BK181" s="477" t="s">
        <v>17</v>
      </c>
      <c r="BL181" s="477"/>
      <c r="BM181" s="477"/>
      <c r="BN181" s="477"/>
      <c r="BO181" s="478"/>
      <c r="BP181" s="6" t="s">
        <v>2310</v>
      </c>
      <c r="BQ181" s="18" t="s">
        <v>15</v>
      </c>
      <c r="BR181" s="477">
        <v>0.12</v>
      </c>
      <c r="BS181" s="59" t="s">
        <v>21</v>
      </c>
      <c r="BT181" s="18" t="s">
        <v>9</v>
      </c>
      <c r="BU181" s="477">
        <v>0.1</v>
      </c>
      <c r="BV181" s="477"/>
      <c r="BW181" s="63" t="s">
        <v>26</v>
      </c>
      <c r="BX181" s="59" t="s">
        <v>27</v>
      </c>
      <c r="BY181" s="70">
        <f t="shared" si="97"/>
        <v>0.2449489742783178</v>
      </c>
      <c r="BZ181" s="70">
        <f t="shared" si="95"/>
        <v>0.2449489742783178</v>
      </c>
      <c r="CA181" s="18" t="s">
        <v>18</v>
      </c>
      <c r="CB181" s="18" t="s">
        <v>2305</v>
      </c>
      <c r="CC181" s="18">
        <v>6</v>
      </c>
      <c r="CD181" s="18">
        <v>6</v>
      </c>
      <c r="CE181" s="477"/>
      <c r="CF181" s="17" t="s">
        <v>2311</v>
      </c>
      <c r="CG181" s="477">
        <v>0.11</v>
      </c>
      <c r="CH181" s="59" t="s">
        <v>21</v>
      </c>
      <c r="CI181" s="477">
        <v>7.0000000000000007E-2</v>
      </c>
      <c r="CJ181" s="477"/>
      <c r="CK181" s="6">
        <f t="shared" si="98"/>
        <v>0.17146428199482247</v>
      </c>
      <c r="CL181" s="6">
        <f t="shared" ref="CL181:CL182" si="104">CK181</f>
        <v>0.17146428199482247</v>
      </c>
      <c r="CM181" s="18">
        <v>6</v>
      </c>
      <c r="CN181" s="18">
        <v>6</v>
      </c>
      <c r="CO181" s="477"/>
      <c r="CP181" s="6">
        <f t="shared" si="66"/>
        <v>4.7298376984040186E-2</v>
      </c>
      <c r="CQ181" s="6">
        <f t="shared" si="67"/>
        <v>0.92307692307692313</v>
      </c>
      <c r="CR181" s="6">
        <f t="shared" si="102"/>
        <v>4.3660040292960174E-2</v>
      </c>
      <c r="CS181" s="6">
        <f t="shared" si="68"/>
        <v>0.33341275829659928</v>
      </c>
      <c r="CT181" s="77">
        <v>0</v>
      </c>
      <c r="CU181" s="59">
        <v>0</v>
      </c>
      <c r="CV181" s="59" t="s">
        <v>1782</v>
      </c>
      <c r="CW181" s="59">
        <v>0</v>
      </c>
      <c r="CX181" s="59">
        <v>0</v>
      </c>
      <c r="CY181" s="102">
        <v>0</v>
      </c>
      <c r="CZ181" s="102">
        <v>2</v>
      </c>
      <c r="DA181" s="102">
        <v>0</v>
      </c>
      <c r="DB181" s="102">
        <v>0</v>
      </c>
      <c r="DC181" s="102">
        <v>0</v>
      </c>
      <c r="DD181" s="59">
        <v>0</v>
      </c>
      <c r="DE181" s="60">
        <v>0</v>
      </c>
      <c r="DF181" s="60">
        <v>0</v>
      </c>
      <c r="DG181" s="60">
        <v>0</v>
      </c>
      <c r="DH181" s="60">
        <v>0</v>
      </c>
      <c r="DI181" s="60">
        <v>1</v>
      </c>
      <c r="DJ181" s="60">
        <v>0</v>
      </c>
      <c r="DK181" s="60">
        <v>0</v>
      </c>
      <c r="DL181" s="60">
        <v>0</v>
      </c>
      <c r="DM181" s="60">
        <v>0</v>
      </c>
      <c r="DN181" s="60">
        <v>0</v>
      </c>
      <c r="DO181" s="59">
        <v>0</v>
      </c>
      <c r="DP181" s="59">
        <v>0</v>
      </c>
      <c r="DQ181" s="59">
        <v>0</v>
      </c>
      <c r="DR181" s="59">
        <v>0</v>
      </c>
      <c r="DS181" s="59">
        <v>0</v>
      </c>
      <c r="DT181" s="59">
        <v>0</v>
      </c>
      <c r="DU181" s="59">
        <v>0</v>
      </c>
      <c r="DV181" s="59">
        <v>0</v>
      </c>
      <c r="DW181" s="59">
        <v>0</v>
      </c>
      <c r="DX181" s="59">
        <v>0</v>
      </c>
      <c r="DY181" s="59">
        <v>0</v>
      </c>
      <c r="DZ181" s="59">
        <v>0</v>
      </c>
      <c r="EA181" s="59">
        <v>0</v>
      </c>
      <c r="EB181" s="59">
        <v>0</v>
      </c>
      <c r="EC181" s="59">
        <v>0</v>
      </c>
      <c r="ED181" s="59">
        <v>0</v>
      </c>
      <c r="EE181" s="59">
        <v>0</v>
      </c>
      <c r="EF181" s="59">
        <v>0</v>
      </c>
      <c r="EG181" s="59">
        <v>0</v>
      </c>
      <c r="EH181" s="59">
        <v>0</v>
      </c>
      <c r="EI181" s="59">
        <v>0</v>
      </c>
      <c r="EJ181" s="59">
        <v>0</v>
      </c>
      <c r="EK181" s="59">
        <v>0</v>
      </c>
      <c r="EL181" s="59">
        <v>0</v>
      </c>
      <c r="EM181" s="18">
        <v>1</v>
      </c>
      <c r="EN181" s="18">
        <v>1</v>
      </c>
      <c r="EO181" s="18">
        <v>0</v>
      </c>
      <c r="EP181" s="18">
        <v>1</v>
      </c>
      <c r="EQ181" s="18">
        <v>2</v>
      </c>
      <c r="ET181" s="477"/>
      <c r="EU181" s="477"/>
      <c r="EV181" s="477"/>
      <c r="EW181" s="477"/>
      <c r="EX181" s="477"/>
      <c r="EY181" s="477"/>
      <c r="EZ181" s="477"/>
      <c r="FA181" s="477"/>
      <c r="FB181" s="477"/>
      <c r="FC181" s="477"/>
      <c r="FD181" s="477"/>
      <c r="FE181" s="477"/>
      <c r="FF181" s="477"/>
      <c r="FG181" s="477"/>
      <c r="FH181" s="477"/>
      <c r="FI181" s="477"/>
      <c r="FJ181" s="477"/>
      <c r="FK181" s="477"/>
      <c r="FL181" s="477"/>
      <c r="FM181" s="477"/>
      <c r="FN181" s="477"/>
      <c r="FO181" s="477"/>
      <c r="FP181" s="477"/>
      <c r="FQ181" s="477"/>
      <c r="FR181" s="477"/>
      <c r="FS181" s="477"/>
      <c r="FT181" s="477"/>
      <c r="FU181" s="477"/>
      <c r="FV181" s="477"/>
      <c r="FW181" s="477"/>
      <c r="FX181" s="477"/>
      <c r="FY181" s="477"/>
      <c r="FZ181" s="477"/>
      <c r="GA181" s="477"/>
      <c r="GB181" s="477"/>
      <c r="GC181" s="477"/>
      <c r="GD181" s="477"/>
      <c r="GE181" s="477"/>
      <c r="GF181" s="477"/>
      <c r="GG181" s="477"/>
      <c r="GH181" s="477"/>
      <c r="GI181" s="477"/>
      <c r="GJ181" s="477"/>
      <c r="GK181" s="477"/>
      <c r="GL181" s="477"/>
      <c r="GM181" s="477"/>
      <c r="GN181" s="477"/>
      <c r="GO181" s="477"/>
      <c r="GP181" s="477"/>
      <c r="GQ181" s="477"/>
      <c r="GR181" s="477"/>
      <c r="GS181" s="477"/>
      <c r="GT181" s="477"/>
      <c r="GU181" s="477"/>
      <c r="GV181" s="477"/>
      <c r="GW181" s="477"/>
      <c r="GX181" s="477"/>
      <c r="GY181" s="477"/>
      <c r="GZ181" s="477"/>
      <c r="HA181" s="477"/>
      <c r="HB181" s="477"/>
      <c r="HC181" s="477"/>
      <c r="HD181" s="477"/>
      <c r="HE181" s="477"/>
      <c r="HF181" s="477"/>
      <c r="HG181" s="477"/>
      <c r="HH181" s="477"/>
      <c r="HI181" s="477"/>
      <c r="HJ181" s="477"/>
      <c r="HK181" s="477"/>
      <c r="HL181" s="477"/>
      <c r="HM181" s="477"/>
      <c r="HN181" s="477"/>
      <c r="HO181" s="477"/>
      <c r="HP181" s="477"/>
      <c r="HQ181" s="477"/>
      <c r="HR181" s="477"/>
      <c r="HS181" s="477"/>
      <c r="HT181" s="477"/>
      <c r="HU181" s="477"/>
      <c r="HV181" s="477"/>
      <c r="HW181" s="477"/>
      <c r="HX181" s="477"/>
      <c r="HY181" s="477"/>
      <c r="HZ181" s="477"/>
      <c r="IA181" s="477"/>
      <c r="IB181" s="477"/>
      <c r="IC181" s="477"/>
      <c r="ID181" s="477"/>
      <c r="IE181" s="477"/>
      <c r="IF181" s="477"/>
      <c r="IG181" s="477"/>
      <c r="IH181" s="477"/>
      <c r="II181" s="477"/>
      <c r="IJ181" s="477"/>
      <c r="IK181" s="477"/>
      <c r="IL181" s="477"/>
      <c r="IM181" s="477"/>
      <c r="IN181" s="477"/>
      <c r="IO181" s="477"/>
      <c r="IP181" s="477"/>
      <c r="IQ181" s="477"/>
      <c r="IR181" s="477"/>
      <c r="IS181" s="477"/>
      <c r="IT181" s="477"/>
      <c r="IU181" s="477"/>
      <c r="IV181" s="477"/>
      <c r="IW181" s="477"/>
      <c r="IX181" s="477"/>
      <c r="IY181" s="477"/>
      <c r="IZ181" s="477"/>
      <c r="JA181" s="477"/>
      <c r="JB181" s="477"/>
      <c r="JC181" s="477"/>
      <c r="JD181" s="477"/>
      <c r="JE181" s="477"/>
      <c r="JF181" s="477"/>
      <c r="JG181" s="477"/>
      <c r="JH181" s="477"/>
      <c r="JI181" s="477"/>
      <c r="JJ181" s="477"/>
      <c r="JK181" s="477"/>
      <c r="JL181" s="477"/>
      <c r="JM181" s="477"/>
      <c r="JN181" s="477"/>
      <c r="JO181" s="477"/>
      <c r="JP181" s="477"/>
      <c r="JQ181" s="477"/>
      <c r="JR181" s="477"/>
      <c r="JS181" s="477"/>
      <c r="JT181" s="477"/>
      <c r="JU181" s="477"/>
      <c r="JV181" s="477"/>
      <c r="JW181" s="477"/>
      <c r="JX181" s="477"/>
      <c r="JY181" s="477"/>
      <c r="JZ181" s="477"/>
      <c r="KA181" s="477"/>
      <c r="KB181" s="477"/>
      <c r="KC181" s="477"/>
      <c r="KD181" s="477"/>
      <c r="KE181" s="477"/>
      <c r="KF181" s="477"/>
      <c r="KG181" s="477"/>
      <c r="KH181" s="477"/>
      <c r="KI181" s="477"/>
      <c r="KJ181" s="477"/>
      <c r="KK181" s="477"/>
      <c r="KL181" s="477"/>
      <c r="KM181" s="477"/>
      <c r="KN181" s="477"/>
      <c r="KO181" s="477"/>
      <c r="KP181" s="477"/>
      <c r="KQ181" s="477"/>
      <c r="KR181" s="477"/>
      <c r="KS181" s="477"/>
      <c r="KT181" s="477"/>
      <c r="KU181" s="477"/>
      <c r="KV181" s="477"/>
      <c r="KW181" s="477"/>
      <c r="KX181" s="477"/>
      <c r="KY181" s="477"/>
      <c r="KZ181" s="477"/>
      <c r="LA181" s="477"/>
      <c r="LB181" s="477"/>
      <c r="LC181" s="477"/>
      <c r="LD181" s="477"/>
      <c r="LE181" s="477"/>
      <c r="LF181" s="477"/>
      <c r="LG181" s="477"/>
      <c r="LH181" s="477"/>
      <c r="LI181" s="477"/>
      <c r="LJ181" s="477"/>
      <c r="LK181" s="477"/>
      <c r="LL181" s="477"/>
      <c r="LM181" s="477"/>
      <c r="LN181" s="477"/>
      <c r="LO181" s="477"/>
      <c r="LP181" s="477"/>
      <c r="LQ181" s="477"/>
      <c r="LR181" s="477"/>
      <c r="LS181" s="477"/>
      <c r="LT181" s="477"/>
      <c r="LU181" s="477"/>
      <c r="LV181" s="477"/>
      <c r="LW181" s="477"/>
      <c r="LX181" s="477"/>
      <c r="LY181" s="477"/>
      <c r="LZ181" s="477"/>
      <c r="MA181" s="477"/>
      <c r="MB181" s="477"/>
      <c r="MC181" s="477"/>
      <c r="MD181" s="477"/>
      <c r="ME181" s="477"/>
      <c r="MF181" s="477"/>
      <c r="MG181" s="477"/>
      <c r="MH181" s="477"/>
      <c r="MI181" s="477"/>
      <c r="MJ181" s="477"/>
      <c r="MK181" s="477"/>
      <c r="ML181" s="477"/>
      <c r="MM181" s="477"/>
      <c r="MN181" s="477"/>
      <c r="MO181" s="477"/>
      <c r="MP181" s="477"/>
      <c r="MQ181" s="477"/>
      <c r="MR181" s="477"/>
      <c r="MS181" s="477"/>
      <c r="MT181" s="477"/>
      <c r="MU181" s="477"/>
      <c r="MV181" s="477"/>
      <c r="MW181" s="477"/>
      <c r="MX181" s="477"/>
      <c r="MY181" s="477"/>
      <c r="MZ181" s="477"/>
      <c r="NA181" s="477"/>
      <c r="NB181" s="477"/>
      <c r="NC181" s="477"/>
      <c r="ND181" s="477"/>
      <c r="NE181" s="477"/>
      <c r="NF181" s="477"/>
      <c r="NG181" s="477"/>
      <c r="NH181" s="477"/>
      <c r="NI181" s="477"/>
      <c r="NJ181" s="477"/>
      <c r="NK181" s="477"/>
      <c r="NL181" s="477"/>
      <c r="NM181" s="477"/>
      <c r="NN181" s="477"/>
      <c r="NO181" s="477"/>
      <c r="NP181" s="477"/>
      <c r="NQ181" s="477"/>
      <c r="NR181" s="477"/>
      <c r="NS181" s="477"/>
      <c r="NT181" s="477"/>
      <c r="NU181" s="477"/>
      <c r="NV181" s="477"/>
      <c r="NW181" s="477"/>
      <c r="NX181" s="477"/>
      <c r="NY181" s="477"/>
      <c r="NZ181" s="477"/>
      <c r="OA181" s="477"/>
      <c r="OB181" s="477"/>
      <c r="OC181" s="477"/>
      <c r="OD181" s="477"/>
      <c r="OE181" s="477"/>
      <c r="OF181" s="477"/>
      <c r="OG181" s="477"/>
      <c r="OH181" s="477"/>
      <c r="OI181" s="477"/>
      <c r="OJ181" s="477"/>
      <c r="OK181" s="477"/>
      <c r="OL181" s="477"/>
      <c r="OM181" s="477"/>
      <c r="ON181" s="477"/>
      <c r="OO181" s="477"/>
      <c r="OP181" s="477"/>
      <c r="OQ181" s="477"/>
      <c r="OR181" s="477"/>
      <c r="OS181" s="477"/>
      <c r="OT181" s="477"/>
      <c r="OU181" s="477"/>
      <c r="OV181" s="477"/>
      <c r="OW181" s="477"/>
      <c r="OX181" s="477"/>
      <c r="OY181" s="477"/>
      <c r="OZ181" s="477"/>
      <c r="PA181" s="477"/>
      <c r="PB181" s="477"/>
      <c r="PC181" s="477"/>
      <c r="PD181" s="477"/>
      <c r="PE181" s="477"/>
      <c r="PF181" s="477"/>
      <c r="PG181" s="477"/>
      <c r="PH181" s="477"/>
      <c r="PI181" s="477"/>
      <c r="PJ181" s="477"/>
      <c r="PK181" s="477"/>
      <c r="PL181" s="477"/>
      <c r="PM181" s="477"/>
      <c r="PN181" s="477"/>
      <c r="PO181" s="477"/>
      <c r="PP181" s="477"/>
      <c r="PQ181" s="477"/>
      <c r="PR181" s="477"/>
      <c r="PS181" s="477"/>
      <c r="PT181" s="477"/>
      <c r="PU181" s="477"/>
      <c r="PV181" s="477"/>
      <c r="PW181" s="477"/>
      <c r="PX181" s="477"/>
      <c r="PY181" s="477"/>
      <c r="PZ181" s="477"/>
      <c r="QA181" s="477"/>
      <c r="QB181" s="477"/>
      <c r="QC181" s="477"/>
      <c r="QD181" s="477"/>
      <c r="QE181" s="477"/>
      <c r="QF181" s="477"/>
      <c r="QG181" s="477"/>
      <c r="QH181" s="477"/>
      <c r="QI181" s="477"/>
      <c r="QJ181" s="477"/>
      <c r="QK181" s="477"/>
      <c r="QL181" s="477"/>
      <c r="QM181" s="477"/>
      <c r="QN181" s="477"/>
      <c r="QO181" s="477"/>
      <c r="QP181" s="477"/>
      <c r="QQ181" s="477"/>
      <c r="QR181" s="477"/>
      <c r="QS181" s="477"/>
      <c r="QT181" s="477"/>
      <c r="QU181" s="477"/>
      <c r="QV181" s="477"/>
      <c r="QW181" s="477"/>
      <c r="QX181" s="477"/>
      <c r="QY181" s="477"/>
      <c r="QZ181" s="477"/>
      <c r="RA181" s="477"/>
      <c r="RB181" s="477"/>
      <c r="RC181" s="477"/>
      <c r="RD181" s="477"/>
      <c r="RE181" s="477"/>
      <c r="RF181" s="477"/>
      <c r="RG181" s="477"/>
      <c r="RH181" s="477"/>
      <c r="RI181" s="477"/>
      <c r="RJ181" s="477"/>
      <c r="RK181" s="477"/>
      <c r="RL181" s="477"/>
      <c r="RM181" s="477"/>
      <c r="RN181" s="477"/>
      <c r="RO181" s="477"/>
      <c r="RP181" s="477"/>
      <c r="RQ181" s="477"/>
      <c r="RR181" s="477"/>
      <c r="RS181" s="477"/>
      <c r="RT181" s="477"/>
      <c r="RU181" s="477"/>
      <c r="RV181" s="477"/>
      <c r="RW181" s="477"/>
      <c r="RX181" s="477"/>
      <c r="RY181" s="477"/>
      <c r="RZ181" s="477"/>
      <c r="SA181" s="477"/>
      <c r="SB181" s="477"/>
      <c r="SC181" s="477"/>
      <c r="SD181" s="477"/>
      <c r="SE181" s="477"/>
      <c r="SF181" s="477"/>
      <c r="SG181" s="477"/>
      <c r="SH181" s="477"/>
      <c r="SI181" s="477"/>
      <c r="SJ181" s="477"/>
      <c r="SK181" s="477"/>
      <c r="SL181" s="477"/>
      <c r="SM181" s="477"/>
      <c r="SN181" s="477"/>
      <c r="SO181" s="477"/>
      <c r="SP181" s="477"/>
      <c r="SQ181" s="477"/>
      <c r="SR181" s="477"/>
      <c r="SS181" s="477"/>
      <c r="ST181" s="477"/>
      <c r="SU181" s="477"/>
      <c r="SV181" s="477"/>
      <c r="SW181" s="477"/>
      <c r="SX181" s="477"/>
      <c r="SY181" s="477"/>
      <c r="SZ181" s="477"/>
      <c r="TA181" s="477"/>
      <c r="TB181" s="477"/>
      <c r="TC181" s="477"/>
      <c r="TD181" s="477"/>
      <c r="TE181" s="477"/>
      <c r="TF181" s="477"/>
      <c r="TG181" s="477"/>
      <c r="TH181" s="477"/>
      <c r="TI181" s="477"/>
      <c r="TJ181" s="477"/>
      <c r="TK181" s="477"/>
      <c r="TL181" s="477"/>
      <c r="TM181" s="477"/>
      <c r="TN181" s="477"/>
      <c r="TO181" s="477"/>
      <c r="TP181" s="477"/>
      <c r="TQ181" s="477"/>
      <c r="TR181" s="477"/>
      <c r="TS181" s="477"/>
      <c r="TT181" s="477"/>
      <c r="TU181" s="477"/>
      <c r="TV181" s="477"/>
      <c r="TW181" s="477"/>
      <c r="TX181" s="477"/>
      <c r="TY181" s="477"/>
      <c r="TZ181" s="477"/>
      <c r="UA181" s="477"/>
      <c r="UB181" s="477"/>
      <c r="UC181" s="477"/>
      <c r="UD181" s="477"/>
      <c r="UE181" s="477"/>
      <c r="UF181" s="477"/>
      <c r="UG181" s="477"/>
      <c r="UH181" s="477"/>
      <c r="UI181" s="477"/>
      <c r="UJ181" s="477"/>
      <c r="UK181" s="477"/>
      <c r="UL181" s="477"/>
      <c r="UM181" s="477"/>
      <c r="UN181" s="477"/>
      <c r="UO181" s="477"/>
      <c r="UP181" s="477"/>
      <c r="UQ181" s="477"/>
      <c r="UR181" s="477"/>
      <c r="US181" s="477"/>
      <c r="UT181" s="477"/>
      <c r="UU181" s="477"/>
      <c r="UV181" s="477"/>
      <c r="UW181" s="477"/>
      <c r="UX181" s="477"/>
      <c r="UY181" s="477"/>
      <c r="UZ181" s="477"/>
      <c r="VA181" s="477"/>
      <c r="VB181" s="477"/>
      <c r="VC181" s="477"/>
      <c r="VD181" s="477"/>
      <c r="VE181" s="477"/>
      <c r="VF181" s="477"/>
      <c r="VG181" s="477"/>
      <c r="VH181" s="477"/>
      <c r="VI181" s="477"/>
      <c r="VJ181" s="477"/>
      <c r="VK181" s="477"/>
      <c r="VL181" s="477"/>
      <c r="VM181" s="477"/>
      <c r="VN181" s="477"/>
      <c r="VO181" s="477"/>
      <c r="VP181" s="477"/>
      <c r="VQ181" s="477"/>
      <c r="VR181" s="477"/>
      <c r="VS181" s="477"/>
      <c r="VT181" s="477"/>
      <c r="VU181" s="477"/>
      <c r="VV181" s="477"/>
      <c r="VW181" s="477"/>
      <c r="VX181" s="477"/>
      <c r="VY181" s="477"/>
      <c r="VZ181" s="477"/>
      <c r="WA181" s="477"/>
      <c r="WB181" s="477"/>
      <c r="WC181" s="477"/>
      <c r="WD181" s="477"/>
      <c r="WE181" s="477"/>
      <c r="WF181" s="477"/>
      <c r="WG181" s="477"/>
      <c r="WH181" s="477"/>
      <c r="WI181" s="477"/>
      <c r="WJ181" s="477"/>
      <c r="WK181" s="477"/>
      <c r="WL181" s="477"/>
      <c r="WM181" s="477"/>
      <c r="WN181" s="477"/>
      <c r="WO181" s="477"/>
      <c r="WP181" s="477"/>
      <c r="WQ181" s="477"/>
      <c r="WR181" s="477"/>
      <c r="WS181" s="477"/>
      <c r="WT181" s="477"/>
      <c r="WU181" s="477"/>
      <c r="WV181" s="477"/>
      <c r="WW181" s="477"/>
      <c r="WX181" s="477"/>
      <c r="WY181" s="477"/>
      <c r="WZ181" s="477"/>
      <c r="XA181" s="477"/>
      <c r="XB181" s="477"/>
      <c r="XC181" s="477"/>
      <c r="XD181" s="477"/>
      <c r="XE181" s="477"/>
      <c r="XF181" s="477"/>
      <c r="XG181" s="477"/>
      <c r="XH181" s="477"/>
      <c r="XI181" s="477"/>
      <c r="XJ181" s="477"/>
      <c r="XK181" s="477"/>
      <c r="XL181" s="477"/>
      <c r="XM181" s="477"/>
      <c r="XN181" s="477"/>
      <c r="XO181" s="477"/>
      <c r="XP181" s="477"/>
      <c r="XQ181" s="477"/>
      <c r="XR181" s="477"/>
      <c r="XS181" s="477"/>
      <c r="XT181" s="477"/>
      <c r="XU181" s="477"/>
      <c r="XV181" s="477"/>
      <c r="XW181" s="477"/>
      <c r="XX181" s="477"/>
      <c r="XY181" s="477"/>
      <c r="XZ181" s="477"/>
      <c r="YA181" s="477"/>
      <c r="YB181" s="477"/>
      <c r="YC181" s="477"/>
      <c r="YD181" s="477"/>
      <c r="YE181" s="477"/>
      <c r="YF181" s="477"/>
      <c r="YG181" s="477"/>
      <c r="YH181" s="477"/>
      <c r="YI181" s="477"/>
      <c r="YJ181" s="477"/>
      <c r="YK181" s="477"/>
      <c r="YL181" s="477"/>
      <c r="YM181" s="477"/>
      <c r="YN181" s="477"/>
      <c r="YO181" s="477"/>
      <c r="YP181" s="477"/>
      <c r="YQ181" s="477"/>
      <c r="YR181" s="477"/>
      <c r="YS181" s="477"/>
      <c r="YT181" s="477"/>
      <c r="YU181" s="477"/>
      <c r="YV181" s="477"/>
      <c r="YW181" s="477"/>
      <c r="YX181" s="477"/>
      <c r="YY181" s="477"/>
      <c r="YZ181" s="477"/>
      <c r="ZA181" s="477"/>
      <c r="ZB181" s="477"/>
      <c r="ZC181" s="477"/>
      <c r="ZD181" s="477"/>
      <c r="ZE181" s="477"/>
      <c r="ZF181" s="477"/>
      <c r="ZG181" s="477"/>
      <c r="ZH181" s="477"/>
      <c r="ZI181" s="477"/>
      <c r="ZJ181" s="477"/>
      <c r="ZK181" s="477"/>
      <c r="ZL181" s="477"/>
      <c r="ZM181" s="477"/>
      <c r="ZN181" s="477"/>
      <c r="ZO181" s="477"/>
      <c r="ZP181" s="477"/>
      <c r="ZQ181" s="477"/>
      <c r="ZR181" s="477"/>
      <c r="ZS181" s="477"/>
      <c r="ZT181" s="477"/>
      <c r="ZU181" s="477"/>
      <c r="ZV181" s="477"/>
      <c r="ZW181" s="477"/>
      <c r="ZX181" s="477"/>
      <c r="ZY181" s="477"/>
      <c r="ZZ181" s="477"/>
      <c r="AAA181" s="477"/>
      <c r="AAB181" s="477"/>
      <c r="AAC181" s="477"/>
      <c r="AAD181" s="477"/>
      <c r="AAE181" s="477"/>
      <c r="AAF181" s="477"/>
      <c r="AAG181" s="477"/>
      <c r="AAH181" s="477"/>
      <c r="AAI181" s="477"/>
      <c r="AAJ181" s="477"/>
      <c r="AAK181" s="477"/>
      <c r="AAL181" s="477"/>
      <c r="AAM181" s="477"/>
      <c r="AAN181" s="477"/>
      <c r="AAO181" s="477"/>
      <c r="AAP181" s="477"/>
      <c r="AAQ181" s="477"/>
      <c r="AAR181" s="477"/>
      <c r="AAS181" s="477"/>
      <c r="AAT181" s="477"/>
      <c r="AAU181" s="477"/>
      <c r="AAV181" s="477"/>
      <c r="AAW181" s="477"/>
      <c r="AAX181" s="477"/>
      <c r="AAY181" s="477"/>
      <c r="AAZ181" s="477"/>
      <c r="ABA181" s="477"/>
      <c r="ABB181" s="477"/>
      <c r="ABC181" s="477"/>
      <c r="ABD181" s="477"/>
      <c r="ABE181" s="477"/>
      <c r="ABF181" s="477"/>
      <c r="ABG181" s="477"/>
      <c r="ABH181" s="477"/>
      <c r="ABI181" s="477"/>
      <c r="ABJ181" s="477"/>
      <c r="ABK181" s="477"/>
      <c r="ABL181" s="477"/>
      <c r="ABM181" s="477"/>
      <c r="ABN181" s="477"/>
      <c r="ABO181" s="477"/>
      <c r="ABP181" s="477"/>
      <c r="ABQ181" s="477"/>
      <c r="ABR181" s="477"/>
      <c r="ABS181" s="477"/>
      <c r="ABT181" s="477"/>
      <c r="ABU181" s="477"/>
      <c r="ABV181" s="477"/>
      <c r="ABW181" s="477"/>
      <c r="ABX181" s="477"/>
      <c r="ABY181" s="477"/>
      <c r="ABZ181" s="477"/>
      <c r="ACA181" s="477"/>
      <c r="ACB181" s="477"/>
      <c r="ACC181" s="477"/>
      <c r="ACD181" s="477"/>
      <c r="ACE181" s="477"/>
      <c r="ACF181" s="477"/>
      <c r="ACG181" s="477"/>
      <c r="ACH181" s="477"/>
      <c r="ACI181" s="477"/>
      <c r="ACJ181" s="477"/>
      <c r="ACK181" s="477"/>
      <c r="ACL181" s="477"/>
      <c r="ACM181" s="477"/>
      <c r="ACN181" s="477"/>
      <c r="ACO181" s="477"/>
      <c r="ACP181" s="477"/>
      <c r="ACQ181" s="477"/>
      <c r="ACR181" s="477"/>
      <c r="ACS181" s="477"/>
      <c r="ACT181" s="477"/>
      <c r="ACU181" s="477"/>
      <c r="ACV181" s="477"/>
      <c r="ACW181" s="477"/>
      <c r="ACX181" s="477"/>
      <c r="ACY181" s="477"/>
      <c r="ACZ181" s="477"/>
      <c r="ADA181" s="477"/>
      <c r="ADB181" s="477"/>
      <c r="ADC181" s="477"/>
      <c r="ADD181" s="477"/>
      <c r="ADE181" s="477"/>
      <c r="ADF181" s="477"/>
      <c r="ADG181" s="477"/>
      <c r="ADH181" s="477"/>
      <c r="ADI181" s="477"/>
      <c r="ADJ181" s="477"/>
      <c r="ADK181" s="477"/>
      <c r="ADL181" s="477"/>
      <c r="ADM181" s="477"/>
      <c r="ADN181" s="477"/>
      <c r="ADO181" s="477"/>
      <c r="ADP181" s="477"/>
      <c r="ADQ181" s="477"/>
      <c r="ADR181" s="477"/>
      <c r="ADS181" s="477"/>
      <c r="ADT181" s="477"/>
      <c r="ADU181" s="477"/>
      <c r="ADV181" s="477"/>
      <c r="ADW181" s="477"/>
      <c r="ADX181" s="477"/>
      <c r="ADY181" s="477"/>
      <c r="ADZ181" s="477"/>
      <c r="AEA181" s="477"/>
      <c r="AEB181" s="477"/>
      <c r="AEC181" s="477"/>
      <c r="AED181" s="477"/>
      <c r="AEE181" s="477"/>
      <c r="AEF181" s="477"/>
      <c r="AEG181" s="477"/>
      <c r="AEH181" s="477"/>
      <c r="AEI181" s="477"/>
      <c r="AEJ181" s="477"/>
      <c r="AEK181" s="477"/>
      <c r="AEL181" s="477"/>
      <c r="AEM181" s="477"/>
      <c r="AEN181" s="477"/>
      <c r="AEO181" s="477"/>
      <c r="AEP181" s="477"/>
      <c r="AEQ181" s="477"/>
      <c r="AER181" s="477"/>
      <c r="AES181" s="477"/>
      <c r="AET181" s="477"/>
      <c r="AEU181" s="477"/>
      <c r="AEV181" s="477"/>
      <c r="AEW181" s="477"/>
      <c r="AEX181" s="477"/>
      <c r="AEY181" s="477"/>
      <c r="AEZ181" s="477"/>
      <c r="AFA181" s="477"/>
      <c r="AFB181" s="477"/>
      <c r="AFC181" s="477"/>
      <c r="AFD181" s="477"/>
      <c r="AFE181" s="477"/>
      <c r="AFF181" s="477"/>
      <c r="AFG181" s="477"/>
      <c r="AFH181" s="477"/>
      <c r="AFI181" s="477"/>
      <c r="AFJ181" s="477"/>
      <c r="AFK181" s="477"/>
      <c r="AFL181" s="477"/>
      <c r="AFM181" s="477"/>
      <c r="AFN181" s="477"/>
      <c r="AFO181" s="477"/>
      <c r="AFP181" s="477"/>
      <c r="AFQ181" s="477"/>
      <c r="AFR181" s="477"/>
      <c r="AFS181" s="477"/>
      <c r="AFT181" s="477"/>
      <c r="AFU181" s="477"/>
      <c r="AFV181" s="477"/>
      <c r="AFW181" s="477"/>
      <c r="AFX181" s="477"/>
      <c r="AFY181" s="477"/>
      <c r="AFZ181" s="477"/>
      <c r="AGA181" s="477"/>
      <c r="AGB181" s="477"/>
      <c r="AGC181" s="477"/>
      <c r="AGD181" s="477"/>
      <c r="AGE181" s="477"/>
      <c r="AGF181" s="477"/>
      <c r="AGG181" s="477"/>
      <c r="AGH181" s="477"/>
      <c r="AGI181" s="477"/>
      <c r="AGJ181" s="477"/>
      <c r="AGK181" s="477"/>
      <c r="AGL181" s="477"/>
      <c r="AGM181" s="477"/>
      <c r="AGN181" s="477"/>
      <c r="AGO181" s="477"/>
      <c r="AGP181" s="477"/>
      <c r="AGQ181" s="477"/>
      <c r="AGR181" s="477"/>
      <c r="AGS181" s="477"/>
      <c r="AGT181" s="477"/>
      <c r="AGU181" s="477"/>
      <c r="AGV181" s="477"/>
      <c r="AGW181" s="477"/>
      <c r="AGX181" s="477"/>
      <c r="AGY181" s="477"/>
      <c r="AGZ181" s="477"/>
      <c r="AHA181" s="477"/>
      <c r="AHB181" s="477"/>
      <c r="AHC181" s="477"/>
      <c r="AHD181" s="477"/>
      <c r="AHE181" s="477"/>
      <c r="AHF181" s="477"/>
      <c r="AHG181" s="477"/>
      <c r="AHH181" s="477"/>
      <c r="AHI181" s="477"/>
      <c r="AHJ181" s="477"/>
      <c r="AHK181" s="477"/>
      <c r="AHL181" s="477"/>
      <c r="AHM181" s="477"/>
      <c r="AHN181" s="477"/>
      <c r="AHO181" s="477"/>
      <c r="AHP181" s="477"/>
      <c r="AHQ181" s="477"/>
      <c r="AHR181" s="477"/>
      <c r="AHS181" s="477"/>
      <c r="AHT181" s="477"/>
      <c r="AHU181" s="477"/>
      <c r="AHV181" s="477"/>
      <c r="AHW181" s="477"/>
      <c r="AHX181" s="477"/>
      <c r="AHY181" s="477"/>
      <c r="AHZ181" s="477"/>
      <c r="AIA181" s="477"/>
      <c r="AIB181" s="477"/>
      <c r="AIC181" s="477"/>
      <c r="AID181" s="477"/>
      <c r="AIE181" s="477"/>
      <c r="AIF181" s="477"/>
      <c r="AIG181" s="477"/>
      <c r="AIH181" s="477"/>
      <c r="AII181" s="477"/>
      <c r="AIJ181" s="477"/>
      <c r="AIK181" s="477"/>
      <c r="AIL181" s="477"/>
      <c r="AIM181" s="477"/>
      <c r="AIN181" s="477"/>
      <c r="AIO181" s="477"/>
      <c r="AIP181" s="477"/>
      <c r="AIQ181" s="477"/>
      <c r="AIR181" s="477"/>
      <c r="AIS181" s="477"/>
      <c r="AIT181" s="477"/>
      <c r="AIU181" s="477"/>
      <c r="AIV181" s="477"/>
      <c r="AIW181" s="477"/>
      <c r="AIX181" s="477"/>
      <c r="AIY181" s="477"/>
      <c r="AIZ181" s="477"/>
      <c r="AJA181" s="477"/>
      <c r="AJB181" s="477"/>
      <c r="AJC181" s="477"/>
      <c r="AJD181" s="477"/>
      <c r="AJE181" s="477"/>
      <c r="AJF181" s="477"/>
      <c r="AJG181" s="477"/>
      <c r="AJH181" s="477"/>
      <c r="AJI181" s="477"/>
      <c r="AJJ181" s="477"/>
      <c r="AJK181" s="477"/>
      <c r="AJL181" s="477"/>
      <c r="AJM181" s="477"/>
      <c r="AJN181" s="477"/>
      <c r="AJO181" s="477"/>
      <c r="AJP181" s="477"/>
      <c r="AJQ181" s="477"/>
      <c r="AJR181" s="477"/>
      <c r="AJS181" s="477"/>
      <c r="AJT181" s="477"/>
      <c r="AJU181" s="477"/>
      <c r="AJV181" s="477"/>
      <c r="AJW181" s="477"/>
      <c r="AJX181" s="477"/>
      <c r="AJY181" s="477"/>
      <c r="AJZ181" s="477"/>
      <c r="AKA181" s="477"/>
      <c r="AKB181" s="477"/>
      <c r="AKC181" s="477"/>
      <c r="AKD181" s="477"/>
      <c r="AKE181" s="477"/>
      <c r="AKF181" s="477"/>
      <c r="AKG181" s="477"/>
      <c r="AKH181" s="477"/>
      <c r="AKI181" s="477"/>
      <c r="AKJ181" s="477"/>
      <c r="AKK181" s="477"/>
      <c r="AKL181" s="477"/>
      <c r="AKM181" s="477"/>
      <c r="AKN181" s="477"/>
      <c r="AKO181" s="477"/>
      <c r="AKP181" s="477"/>
      <c r="AKQ181" s="477"/>
      <c r="AKR181" s="477"/>
      <c r="AKS181" s="477"/>
      <c r="AKT181" s="477"/>
      <c r="AKU181" s="477"/>
      <c r="AKV181" s="477"/>
      <c r="AKW181" s="477"/>
      <c r="AKX181" s="477"/>
      <c r="AKY181" s="477"/>
      <c r="AKZ181" s="477"/>
      <c r="ALA181" s="477"/>
      <c r="ALB181" s="477"/>
      <c r="ALC181" s="477"/>
      <c r="ALD181" s="477"/>
      <c r="ALE181" s="477"/>
      <c r="ALF181" s="477"/>
      <c r="ALG181" s="477"/>
      <c r="ALH181" s="477"/>
      <c r="ALI181" s="477"/>
      <c r="ALJ181" s="477"/>
      <c r="ALK181" s="477"/>
      <c r="ALL181" s="477"/>
      <c r="ALM181" s="477"/>
      <c r="ALN181" s="477"/>
      <c r="ALO181" s="477"/>
      <c r="ALP181" s="477"/>
      <c r="ALQ181" s="477"/>
      <c r="ALR181" s="477"/>
      <c r="ALS181" s="477"/>
      <c r="ALT181" s="477"/>
      <c r="ALU181" s="477"/>
      <c r="ALV181" s="477"/>
      <c r="ALW181" s="477"/>
      <c r="ALX181" s="477"/>
      <c r="ALY181" s="477"/>
      <c r="ALZ181" s="477"/>
      <c r="AMA181" s="477"/>
      <c r="AMB181" s="477"/>
      <c r="AMC181" s="477"/>
      <c r="AMD181" s="477"/>
      <c r="AME181" s="477"/>
      <c r="AMF181" s="477"/>
      <c r="AMG181" s="477"/>
      <c r="AMH181" s="477"/>
      <c r="AMI181" s="477"/>
      <c r="AMJ181" s="477"/>
      <c r="AMK181" s="477"/>
      <c r="AML181" s="477"/>
      <c r="AMM181" s="477"/>
      <c r="AMN181" s="477"/>
      <c r="AMO181" s="477"/>
      <c r="AMP181" s="477"/>
      <c r="AMQ181" s="477"/>
      <c r="AMR181" s="477"/>
      <c r="AMS181" s="477"/>
      <c r="AMT181" s="477"/>
      <c r="AMU181" s="477"/>
      <c r="AMV181" s="477"/>
      <c r="AMW181" s="477"/>
      <c r="AMX181" s="477"/>
      <c r="AMY181" s="477"/>
      <c r="AMZ181" s="477"/>
      <c r="ANA181" s="477"/>
      <c r="ANB181" s="477"/>
      <c r="ANC181" s="477"/>
      <c r="AND181" s="477"/>
      <c r="ANE181" s="477"/>
      <c r="ANF181" s="477"/>
      <c r="ANG181" s="477"/>
      <c r="ANH181" s="477"/>
      <c r="ANI181" s="477"/>
      <c r="ANJ181" s="477"/>
      <c r="ANK181" s="477"/>
      <c r="ANL181" s="477"/>
      <c r="ANM181" s="477"/>
      <c r="ANN181" s="477"/>
      <c r="ANO181" s="477"/>
      <c r="ANP181" s="477"/>
      <c r="ANQ181" s="477"/>
      <c r="ANR181" s="477"/>
      <c r="ANS181" s="477"/>
      <c r="ANT181" s="477"/>
      <c r="ANU181" s="477"/>
      <c r="ANV181" s="477"/>
      <c r="ANW181" s="477"/>
      <c r="ANX181" s="477"/>
      <c r="ANY181" s="477"/>
      <c r="ANZ181" s="477"/>
      <c r="AOA181" s="477"/>
      <c r="AOB181" s="477"/>
      <c r="AOC181" s="477"/>
      <c r="AOD181" s="477"/>
      <c r="AOE181" s="477"/>
      <c r="AOF181" s="477"/>
      <c r="AOG181" s="477"/>
      <c r="AOH181" s="477"/>
      <c r="AOI181" s="477"/>
      <c r="AOJ181" s="477"/>
      <c r="AOK181" s="477"/>
      <c r="AOL181" s="477"/>
      <c r="AOM181" s="477"/>
      <c r="AON181" s="477"/>
      <c r="AOO181" s="477"/>
      <c r="AOP181" s="477"/>
      <c r="AOQ181" s="477"/>
      <c r="AOR181" s="477"/>
      <c r="AOS181" s="477"/>
      <c r="AOT181" s="477"/>
      <c r="AOU181" s="477"/>
      <c r="AOV181" s="477"/>
      <c r="AOW181" s="477"/>
      <c r="AOX181" s="477"/>
      <c r="AOY181" s="477"/>
      <c r="AOZ181" s="477"/>
      <c r="APA181" s="477"/>
      <c r="APB181" s="477"/>
      <c r="APC181" s="477"/>
      <c r="APD181" s="477"/>
      <c r="APE181" s="477"/>
      <c r="APF181" s="477"/>
      <c r="APG181" s="477"/>
      <c r="APH181" s="477"/>
      <c r="API181" s="477"/>
      <c r="APJ181" s="477"/>
      <c r="APK181" s="477"/>
      <c r="APL181" s="477"/>
      <c r="APM181" s="477"/>
      <c r="APN181" s="477"/>
      <c r="APO181" s="477"/>
      <c r="APP181" s="477"/>
      <c r="APQ181" s="477"/>
      <c r="APR181" s="477"/>
      <c r="APS181" s="477"/>
      <c r="APT181" s="477"/>
      <c r="APU181" s="477"/>
      <c r="APV181" s="477"/>
      <c r="APW181" s="477"/>
      <c r="APX181" s="477"/>
      <c r="APY181" s="477"/>
      <c r="APZ181" s="477"/>
      <c r="AQA181" s="477"/>
      <c r="AQB181" s="477"/>
      <c r="AQC181" s="477"/>
      <c r="AQD181" s="477"/>
      <c r="AQE181" s="477"/>
      <c r="AQF181" s="477"/>
      <c r="AQG181" s="477"/>
      <c r="AQH181" s="477"/>
      <c r="AQI181" s="477"/>
      <c r="AQJ181" s="477"/>
      <c r="AQK181" s="477"/>
      <c r="AQL181" s="477"/>
      <c r="AQM181" s="477"/>
      <c r="AQN181" s="477"/>
      <c r="AQO181" s="477"/>
      <c r="AQP181" s="477"/>
      <c r="AQQ181" s="477"/>
      <c r="AQR181" s="477"/>
      <c r="AQS181" s="477"/>
      <c r="AQT181" s="477"/>
      <c r="AQU181" s="477"/>
      <c r="AQV181" s="477"/>
      <c r="AQW181" s="477"/>
      <c r="AQX181" s="477"/>
      <c r="AQY181" s="477"/>
      <c r="AQZ181" s="477"/>
      <c r="ARA181" s="477"/>
      <c r="ARB181" s="477"/>
      <c r="ARC181" s="477"/>
      <c r="ARD181" s="477"/>
      <c r="ARE181" s="477"/>
      <c r="ARF181" s="477"/>
      <c r="ARG181" s="477"/>
      <c r="ARH181" s="477"/>
      <c r="ARI181" s="477"/>
      <c r="ARJ181" s="477"/>
      <c r="ARK181" s="477"/>
      <c r="ARL181" s="477"/>
      <c r="ARM181" s="477"/>
      <c r="ARN181" s="477"/>
      <c r="ARO181" s="477"/>
      <c r="ARP181" s="477"/>
      <c r="ARQ181" s="477"/>
      <c r="ARR181" s="477"/>
      <c r="ARS181" s="477"/>
      <c r="ART181" s="477"/>
      <c r="ARU181" s="477"/>
      <c r="ARV181" s="477"/>
      <c r="ARW181" s="477"/>
      <c r="ARX181" s="477"/>
      <c r="ARY181" s="477"/>
      <c r="ARZ181" s="477"/>
      <c r="ASA181" s="477"/>
      <c r="ASB181" s="477"/>
      <c r="ASC181" s="477"/>
      <c r="ASD181" s="477"/>
      <c r="ASE181" s="477"/>
      <c r="ASF181" s="477"/>
      <c r="ASG181" s="477"/>
      <c r="ASH181" s="477"/>
      <c r="ASI181" s="477"/>
      <c r="ASJ181" s="477"/>
      <c r="ASK181" s="477"/>
      <c r="ASL181" s="477"/>
      <c r="ASM181" s="477"/>
      <c r="ASN181" s="477"/>
      <c r="ASO181" s="477"/>
      <c r="ASP181" s="477"/>
      <c r="ASQ181" s="477"/>
      <c r="ASR181" s="477"/>
      <c r="ASS181" s="477"/>
      <c r="AST181" s="477"/>
      <c r="ASU181" s="477"/>
      <c r="ASV181" s="477"/>
      <c r="ASW181" s="477"/>
      <c r="ASX181" s="477"/>
      <c r="ASY181" s="477"/>
      <c r="ASZ181" s="477"/>
      <c r="ATA181" s="477"/>
      <c r="ATB181" s="477"/>
      <c r="ATC181" s="477"/>
      <c r="ATD181" s="477"/>
      <c r="ATE181" s="477"/>
      <c r="ATF181" s="477"/>
      <c r="ATG181" s="477"/>
      <c r="ATH181" s="477"/>
      <c r="ATI181" s="477"/>
      <c r="ATJ181" s="477"/>
      <c r="ATK181" s="477"/>
      <c r="ATL181" s="477"/>
      <c r="ATM181" s="477"/>
      <c r="ATN181" s="477"/>
      <c r="ATO181" s="477"/>
      <c r="ATP181" s="477"/>
      <c r="ATQ181" s="477"/>
      <c r="ATR181" s="477"/>
      <c r="ATS181" s="477"/>
      <c r="ATT181" s="477"/>
      <c r="ATU181" s="477"/>
      <c r="ATV181" s="477"/>
      <c r="ATW181" s="477"/>
      <c r="ATX181" s="477"/>
      <c r="ATY181" s="477"/>
      <c r="ATZ181" s="477"/>
      <c r="AUA181" s="477"/>
      <c r="AUB181" s="477"/>
      <c r="AUC181" s="477"/>
      <c r="AUD181" s="477"/>
      <c r="AUE181" s="477"/>
      <c r="AUF181" s="477"/>
      <c r="AUG181" s="477"/>
      <c r="AUH181" s="477"/>
      <c r="AUI181" s="477"/>
      <c r="AUJ181" s="477"/>
      <c r="AUK181" s="477"/>
      <c r="AUL181" s="477"/>
      <c r="AUM181" s="477"/>
      <c r="AUN181" s="477"/>
      <c r="AUO181" s="477"/>
      <c r="AUP181" s="477"/>
      <c r="AUQ181" s="477"/>
      <c r="AUR181" s="477"/>
      <c r="AUS181" s="477"/>
      <c r="AUT181" s="477"/>
      <c r="AUU181" s="477"/>
      <c r="AUV181" s="477"/>
      <c r="AUW181" s="477"/>
      <c r="AUX181" s="477"/>
      <c r="AUY181" s="477"/>
      <c r="AUZ181" s="477"/>
      <c r="AVA181" s="477"/>
      <c r="AVB181" s="477"/>
      <c r="AVC181" s="477"/>
      <c r="AVD181" s="477"/>
      <c r="AVE181" s="477"/>
      <c r="AVF181" s="477"/>
      <c r="AVG181" s="477"/>
      <c r="AVH181" s="477"/>
      <c r="AVI181" s="477"/>
      <c r="AVJ181" s="477"/>
      <c r="AVK181" s="477"/>
      <c r="AVL181" s="477"/>
      <c r="AVM181" s="477"/>
      <c r="AVN181" s="477"/>
      <c r="AVO181" s="477"/>
      <c r="AVP181" s="477"/>
      <c r="AVQ181" s="477"/>
      <c r="AVR181" s="477"/>
      <c r="AVS181" s="477"/>
      <c r="AVT181" s="477"/>
      <c r="AVU181" s="477"/>
      <c r="AVV181" s="477"/>
      <c r="AVW181" s="477"/>
      <c r="AVX181" s="477"/>
      <c r="AVY181" s="477"/>
      <c r="AVZ181" s="477"/>
      <c r="AWA181" s="477"/>
      <c r="AWB181" s="477"/>
      <c r="AWC181" s="477"/>
      <c r="AWD181" s="477"/>
      <c r="AWE181" s="477"/>
      <c r="AWF181" s="477"/>
      <c r="AWG181" s="477"/>
      <c r="AWH181" s="477"/>
      <c r="AWI181" s="477"/>
      <c r="AWJ181" s="477"/>
      <c r="AWK181" s="477"/>
      <c r="AWL181" s="477"/>
      <c r="AWM181" s="477"/>
      <c r="AWN181" s="477"/>
      <c r="AWO181" s="477"/>
      <c r="AWP181" s="477"/>
      <c r="AWQ181" s="477"/>
      <c r="AWR181" s="477"/>
      <c r="AWS181" s="477"/>
      <c r="AWT181" s="477"/>
      <c r="AWU181" s="477"/>
      <c r="AWV181" s="477"/>
      <c r="AWW181" s="477"/>
      <c r="AWX181" s="477"/>
      <c r="AWY181" s="477"/>
      <c r="AWZ181" s="477"/>
      <c r="AXA181" s="477"/>
      <c r="AXB181" s="477"/>
      <c r="AXC181" s="477"/>
      <c r="AXD181" s="477"/>
      <c r="AXE181" s="477"/>
      <c r="AXF181" s="477"/>
      <c r="AXG181" s="477"/>
      <c r="AXH181" s="477"/>
      <c r="AXI181" s="477"/>
      <c r="AXJ181" s="477"/>
      <c r="AXK181" s="477"/>
      <c r="AXL181" s="477"/>
      <c r="AXM181" s="477"/>
      <c r="AXN181" s="477"/>
      <c r="AXO181" s="477"/>
      <c r="AXP181" s="477"/>
      <c r="AXQ181" s="477"/>
      <c r="AXR181" s="477"/>
      <c r="AXS181" s="477"/>
      <c r="AXT181" s="477"/>
      <c r="AXU181" s="477"/>
      <c r="AXV181" s="477"/>
      <c r="AXW181" s="477"/>
      <c r="AXX181" s="477"/>
      <c r="AXY181" s="477"/>
      <c r="AXZ181" s="477"/>
      <c r="AYA181" s="477"/>
      <c r="AYB181" s="477"/>
      <c r="AYC181" s="477"/>
      <c r="AYD181" s="477"/>
      <c r="AYE181" s="477"/>
      <c r="AYF181" s="477"/>
      <c r="AYG181" s="477"/>
      <c r="AYH181" s="477"/>
      <c r="AYI181" s="477"/>
      <c r="AYJ181" s="477"/>
      <c r="AYK181" s="477"/>
      <c r="AYL181" s="477"/>
      <c r="AYM181" s="477"/>
      <c r="AYN181" s="477"/>
      <c r="AYO181" s="477"/>
      <c r="AYP181" s="477"/>
      <c r="AYQ181" s="477"/>
      <c r="AYR181" s="477"/>
      <c r="AYS181" s="477"/>
      <c r="AYT181" s="477"/>
      <c r="AYU181" s="477"/>
      <c r="AYV181" s="477"/>
      <c r="AYW181" s="477"/>
      <c r="AYX181" s="477"/>
      <c r="AYY181" s="477"/>
      <c r="AYZ181" s="477"/>
      <c r="AZA181" s="477"/>
      <c r="AZB181" s="477"/>
      <c r="AZC181" s="477"/>
      <c r="AZD181" s="477"/>
      <c r="AZE181" s="477"/>
      <c r="AZF181" s="477"/>
      <c r="AZG181" s="477"/>
      <c r="AZH181" s="477"/>
      <c r="AZI181" s="477"/>
      <c r="AZJ181" s="477"/>
      <c r="AZK181" s="477"/>
      <c r="AZL181" s="477"/>
      <c r="AZM181" s="477"/>
      <c r="AZN181" s="477"/>
      <c r="AZO181" s="477"/>
      <c r="AZP181" s="477"/>
      <c r="AZQ181" s="477"/>
      <c r="AZR181" s="477"/>
      <c r="AZS181" s="477"/>
      <c r="AZT181" s="477"/>
      <c r="AZU181" s="477"/>
      <c r="AZV181" s="477"/>
      <c r="AZW181" s="477"/>
      <c r="AZX181" s="477"/>
      <c r="AZY181" s="477"/>
      <c r="AZZ181" s="477"/>
      <c r="BAA181" s="477"/>
      <c r="BAB181" s="477"/>
      <c r="BAC181" s="477"/>
      <c r="BAD181" s="477"/>
      <c r="BAE181" s="477"/>
      <c r="BAF181" s="477"/>
      <c r="BAG181" s="477"/>
      <c r="BAH181" s="477"/>
      <c r="BAI181" s="477"/>
      <c r="BAJ181" s="477"/>
      <c r="BAK181" s="477"/>
      <c r="BAL181" s="477"/>
      <c r="BAM181" s="477"/>
      <c r="BAN181" s="477"/>
      <c r="BAO181" s="477"/>
      <c r="BAP181" s="477"/>
      <c r="BAQ181" s="477"/>
      <c r="BAR181" s="477"/>
      <c r="BAS181" s="477"/>
      <c r="BAT181" s="477"/>
      <c r="BAU181" s="477"/>
      <c r="BAV181" s="477"/>
      <c r="BAW181" s="477"/>
      <c r="BAX181" s="477"/>
      <c r="BAY181" s="477"/>
      <c r="BAZ181" s="477"/>
      <c r="BBA181" s="477"/>
      <c r="BBB181" s="477"/>
      <c r="BBC181" s="477"/>
      <c r="BBD181" s="477"/>
      <c r="BBE181" s="477"/>
      <c r="BBF181" s="477"/>
      <c r="BBG181" s="477"/>
      <c r="BBH181" s="477"/>
      <c r="BBI181" s="477"/>
      <c r="BBJ181" s="477"/>
      <c r="BBK181" s="477"/>
      <c r="BBL181" s="477"/>
      <c r="BBM181" s="477"/>
      <c r="BBN181" s="477"/>
      <c r="BBO181" s="477"/>
      <c r="BBP181" s="477"/>
      <c r="BBQ181" s="477"/>
      <c r="BBR181" s="477"/>
      <c r="BBS181" s="477"/>
      <c r="BBT181" s="477"/>
      <c r="BBU181" s="477"/>
      <c r="BBV181" s="477"/>
      <c r="BBW181" s="477"/>
      <c r="BBX181" s="477"/>
      <c r="BBY181" s="477"/>
      <c r="BBZ181" s="477"/>
      <c r="BCA181" s="477"/>
      <c r="BCB181" s="477"/>
      <c r="BCC181" s="477"/>
      <c r="BCD181" s="477"/>
      <c r="BCE181" s="477"/>
      <c r="BCF181" s="477"/>
      <c r="BCG181" s="477"/>
      <c r="BCH181" s="477"/>
      <c r="BCI181" s="477"/>
      <c r="BCJ181" s="477"/>
      <c r="BCK181" s="477"/>
      <c r="BCL181" s="477"/>
      <c r="BCM181" s="477"/>
      <c r="BCN181" s="477"/>
      <c r="BCO181" s="477"/>
      <c r="BCP181" s="477"/>
      <c r="BCQ181" s="477"/>
      <c r="BCR181" s="477"/>
      <c r="BCS181" s="477"/>
      <c r="BCT181" s="477"/>
      <c r="BCU181" s="477"/>
      <c r="BCV181" s="477"/>
      <c r="BCW181" s="477"/>
      <c r="BCX181" s="477"/>
      <c r="BCY181" s="477"/>
      <c r="BCZ181" s="477"/>
      <c r="BDA181" s="477"/>
      <c r="BDB181" s="477"/>
      <c r="BDC181" s="477"/>
      <c r="BDD181" s="477"/>
      <c r="BDE181" s="477"/>
      <c r="BDF181" s="477"/>
      <c r="BDG181" s="477"/>
      <c r="BDH181" s="477"/>
      <c r="BDI181" s="477"/>
      <c r="BDJ181" s="477"/>
      <c r="BDK181" s="477"/>
      <c r="BDL181" s="477"/>
      <c r="BDM181" s="477"/>
      <c r="BDN181" s="477"/>
      <c r="BDO181" s="477"/>
      <c r="BDP181" s="477"/>
      <c r="BDQ181" s="477"/>
      <c r="BDR181" s="477"/>
      <c r="BDS181" s="477"/>
      <c r="BDT181" s="477"/>
      <c r="BDU181" s="477"/>
      <c r="BDV181" s="477"/>
      <c r="BDW181" s="477"/>
      <c r="BDX181" s="477"/>
      <c r="BDY181" s="477"/>
      <c r="BDZ181" s="477"/>
      <c r="BEA181" s="477"/>
      <c r="BEB181" s="477"/>
      <c r="BEC181" s="477"/>
      <c r="BED181" s="477"/>
      <c r="BEE181" s="477"/>
      <c r="BEF181" s="477"/>
      <c r="BEG181" s="477"/>
      <c r="BEH181" s="477"/>
      <c r="BEI181" s="477"/>
      <c r="BEJ181" s="477"/>
      <c r="BEK181" s="477"/>
      <c r="BEL181" s="477"/>
      <c r="BEM181" s="477"/>
      <c r="BEN181" s="477"/>
      <c r="BEO181" s="477"/>
      <c r="BEP181" s="477"/>
      <c r="BEQ181" s="477"/>
      <c r="BER181" s="477"/>
      <c r="BES181" s="477"/>
      <c r="BET181" s="477"/>
      <c r="BEU181" s="477"/>
      <c r="BEV181" s="477"/>
      <c r="BEW181" s="477"/>
      <c r="BEX181" s="477"/>
      <c r="BEY181" s="477"/>
      <c r="BEZ181" s="477"/>
      <c r="BFA181" s="477"/>
      <c r="BFB181" s="477"/>
      <c r="BFC181" s="477"/>
      <c r="BFD181" s="477"/>
      <c r="BFE181" s="477"/>
      <c r="BFF181" s="477"/>
      <c r="BFG181" s="477"/>
      <c r="BFH181" s="477"/>
      <c r="BFI181" s="477"/>
      <c r="BFJ181" s="477"/>
      <c r="BFK181" s="477"/>
      <c r="BFL181" s="477"/>
      <c r="BFM181" s="477"/>
      <c r="BFN181" s="477"/>
      <c r="BFO181" s="477"/>
      <c r="BFP181" s="477"/>
      <c r="BFQ181" s="477"/>
      <c r="BFR181" s="477"/>
      <c r="BFS181" s="477"/>
      <c r="BFT181" s="477"/>
      <c r="BFU181" s="477"/>
      <c r="BFV181" s="477"/>
      <c r="BFW181" s="477"/>
      <c r="BFX181" s="477"/>
      <c r="BFY181" s="477"/>
      <c r="BFZ181" s="477"/>
      <c r="BGA181" s="477"/>
      <c r="BGB181" s="477"/>
      <c r="BGC181" s="477"/>
      <c r="BGD181" s="477"/>
      <c r="BGE181" s="477"/>
      <c r="BGF181" s="477"/>
      <c r="BGG181" s="477"/>
      <c r="BGH181" s="477"/>
      <c r="BGI181" s="477"/>
      <c r="BGJ181" s="477"/>
      <c r="BGK181" s="477"/>
      <c r="BGL181" s="477"/>
      <c r="BGM181" s="477"/>
      <c r="BGN181" s="477"/>
      <c r="BGO181" s="477"/>
      <c r="BGP181" s="477"/>
      <c r="BGQ181" s="477"/>
      <c r="BGR181" s="477"/>
      <c r="BGS181" s="477"/>
      <c r="BGT181" s="477"/>
      <c r="BGU181" s="477"/>
      <c r="BGV181" s="477"/>
      <c r="BGW181" s="477"/>
      <c r="BGX181" s="477"/>
      <c r="BGY181" s="477"/>
      <c r="BGZ181" s="477"/>
      <c r="BHA181" s="477"/>
      <c r="BHB181" s="477"/>
      <c r="BHC181" s="477"/>
      <c r="BHD181" s="477"/>
      <c r="BHE181" s="477"/>
      <c r="BHF181" s="477"/>
      <c r="BHG181" s="477"/>
      <c r="BHH181" s="477"/>
      <c r="BHI181" s="477"/>
      <c r="BHJ181" s="477"/>
      <c r="BHK181" s="477"/>
      <c r="BHL181" s="477"/>
      <c r="BHM181" s="477"/>
      <c r="BHN181" s="477"/>
      <c r="BHO181" s="477"/>
      <c r="BHP181" s="477"/>
      <c r="BHQ181" s="477"/>
      <c r="BHR181" s="477"/>
      <c r="BHS181" s="477"/>
      <c r="BHT181" s="477"/>
      <c r="BHU181" s="477"/>
      <c r="BHV181" s="477"/>
      <c r="BHW181" s="477"/>
      <c r="BHX181" s="477"/>
      <c r="BHY181" s="477"/>
      <c r="BHZ181" s="477"/>
      <c r="BIA181" s="477"/>
      <c r="BIB181" s="477"/>
      <c r="BIC181" s="477"/>
      <c r="BID181" s="477"/>
      <c r="BIE181" s="477"/>
      <c r="BIF181" s="477"/>
      <c r="BIG181" s="477"/>
      <c r="BIH181" s="477"/>
      <c r="BII181" s="477"/>
      <c r="BIJ181" s="477"/>
      <c r="BIK181" s="477"/>
      <c r="BIL181" s="477"/>
      <c r="BIM181" s="477"/>
      <c r="BIN181" s="477"/>
      <c r="BIO181" s="477"/>
      <c r="BIP181" s="477"/>
      <c r="BIQ181" s="477"/>
      <c r="BIR181" s="477"/>
      <c r="BIS181" s="477"/>
      <c r="BIT181" s="477"/>
      <c r="BIU181" s="477"/>
      <c r="BIV181" s="477"/>
      <c r="BIW181" s="477"/>
      <c r="BIX181" s="477"/>
      <c r="BIY181" s="477"/>
      <c r="BIZ181" s="477"/>
      <c r="BJA181" s="477"/>
      <c r="BJB181" s="477"/>
      <c r="BJC181" s="477"/>
      <c r="BJD181" s="477"/>
      <c r="BJE181" s="477"/>
      <c r="BJF181" s="477"/>
      <c r="BJG181" s="477"/>
      <c r="BJH181" s="477"/>
      <c r="BJI181" s="477"/>
      <c r="BJJ181" s="477"/>
      <c r="BJK181" s="477"/>
      <c r="BJL181" s="477"/>
      <c r="BJM181" s="477"/>
      <c r="BJN181" s="477"/>
      <c r="BJO181" s="477"/>
      <c r="BJP181" s="477"/>
      <c r="BJQ181" s="477"/>
      <c r="BJR181" s="477"/>
      <c r="BJS181" s="477"/>
      <c r="BJT181" s="477"/>
      <c r="BJU181" s="477"/>
      <c r="BJV181" s="477"/>
      <c r="BJW181" s="477"/>
      <c r="BJX181" s="477"/>
      <c r="BJY181" s="477"/>
      <c r="BJZ181" s="477"/>
      <c r="BKA181" s="477"/>
      <c r="BKB181" s="477"/>
      <c r="BKC181" s="477"/>
      <c r="BKD181" s="477"/>
      <c r="BKE181" s="477"/>
      <c r="BKF181" s="477"/>
      <c r="BKG181" s="477"/>
      <c r="BKH181" s="477"/>
      <c r="BKI181" s="477"/>
      <c r="BKJ181" s="477"/>
      <c r="BKK181" s="477"/>
      <c r="BKL181" s="477"/>
      <c r="BKM181" s="477"/>
      <c r="BKN181" s="477"/>
      <c r="BKO181" s="477"/>
      <c r="BKP181" s="477"/>
      <c r="BKQ181" s="477"/>
      <c r="BKR181" s="477"/>
      <c r="BKS181" s="477"/>
      <c r="BKT181" s="477"/>
      <c r="BKU181" s="477"/>
      <c r="BKV181" s="477"/>
      <c r="BKW181" s="477"/>
      <c r="BKX181" s="477"/>
      <c r="BKY181" s="477"/>
      <c r="BKZ181" s="477"/>
      <c r="BLA181" s="477"/>
      <c r="BLB181" s="477"/>
      <c r="BLC181" s="477"/>
      <c r="BLD181" s="477"/>
      <c r="BLE181" s="477"/>
      <c r="BLF181" s="477"/>
      <c r="BLG181" s="477"/>
      <c r="BLH181" s="477"/>
      <c r="BLI181" s="477"/>
      <c r="BLJ181" s="477"/>
      <c r="BLK181" s="477"/>
      <c r="BLL181" s="477"/>
      <c r="BLM181" s="477"/>
      <c r="BLN181" s="477"/>
      <c r="BLO181" s="477"/>
      <c r="BLP181" s="477"/>
      <c r="BLQ181" s="477"/>
      <c r="BLR181" s="477"/>
      <c r="BLS181" s="477"/>
      <c r="BLT181" s="477"/>
      <c r="BLU181" s="477"/>
      <c r="BLV181" s="477"/>
      <c r="BLW181" s="477"/>
      <c r="BLX181" s="477"/>
      <c r="BLY181" s="477"/>
      <c r="BLZ181" s="477"/>
      <c r="BMA181" s="477"/>
      <c r="BMB181" s="477"/>
      <c r="BMC181" s="477"/>
      <c r="BMD181" s="477"/>
      <c r="BME181" s="477"/>
      <c r="BMF181" s="477"/>
      <c r="BMG181" s="477"/>
      <c r="BMH181" s="477"/>
      <c r="BMI181" s="477"/>
      <c r="BMJ181" s="477"/>
      <c r="BMK181" s="477"/>
      <c r="BML181" s="477"/>
      <c r="BMM181" s="477"/>
      <c r="BMN181" s="477"/>
      <c r="BMO181" s="477"/>
      <c r="BMP181" s="477"/>
      <c r="BMQ181" s="477"/>
      <c r="BMR181" s="477"/>
      <c r="BMS181" s="477"/>
      <c r="BMT181" s="477"/>
      <c r="BMU181" s="477"/>
      <c r="BMV181" s="477"/>
      <c r="BMW181" s="477"/>
      <c r="BMX181" s="477"/>
      <c r="BMY181" s="477"/>
      <c r="BMZ181" s="477"/>
      <c r="BNA181" s="477"/>
      <c r="BNB181" s="477"/>
      <c r="BNC181" s="477"/>
      <c r="BND181" s="477"/>
      <c r="BNE181" s="477"/>
      <c r="BNF181" s="477"/>
      <c r="BNG181" s="477"/>
      <c r="BNH181" s="477"/>
      <c r="BNI181" s="477"/>
      <c r="BNJ181" s="477"/>
      <c r="BNK181" s="477"/>
      <c r="BNL181" s="477"/>
      <c r="BNM181" s="477"/>
      <c r="BNN181" s="477"/>
      <c r="BNO181" s="477"/>
      <c r="BNP181" s="477"/>
      <c r="BNQ181" s="477"/>
      <c r="BNR181" s="477"/>
      <c r="BNS181" s="477"/>
      <c r="BNT181" s="477"/>
      <c r="BNU181" s="477"/>
      <c r="BNV181" s="477"/>
      <c r="BNW181" s="477"/>
      <c r="BNX181" s="477"/>
      <c r="BNY181" s="477"/>
      <c r="BNZ181" s="477"/>
      <c r="BOA181" s="477"/>
      <c r="BOB181" s="477"/>
      <c r="BOC181" s="477"/>
      <c r="BOD181" s="477"/>
      <c r="BOE181" s="477"/>
      <c r="BOF181" s="477"/>
      <c r="BOG181" s="477"/>
      <c r="BOH181" s="477"/>
      <c r="BOI181" s="477"/>
      <c r="BOJ181" s="477"/>
      <c r="BOK181" s="477"/>
      <c r="BOL181" s="477"/>
      <c r="BOM181" s="477"/>
      <c r="BON181" s="477"/>
      <c r="BOO181" s="477"/>
      <c r="BOP181" s="477"/>
      <c r="BOQ181" s="477"/>
      <c r="BOR181" s="477"/>
      <c r="BOS181" s="477"/>
      <c r="BOT181" s="477"/>
      <c r="BOU181" s="477"/>
      <c r="BOV181" s="477"/>
      <c r="BOW181" s="477"/>
      <c r="BOX181" s="477"/>
      <c r="BOY181" s="477"/>
      <c r="BOZ181" s="477"/>
      <c r="BPA181" s="477"/>
      <c r="BPB181" s="477"/>
      <c r="BPC181" s="477"/>
      <c r="BPD181" s="477"/>
      <c r="BPE181" s="477"/>
      <c r="BPF181" s="477"/>
      <c r="BPG181" s="477"/>
      <c r="BPH181" s="477"/>
      <c r="BPI181" s="477"/>
      <c r="BPJ181" s="477"/>
      <c r="BPK181" s="477"/>
      <c r="BPL181" s="477"/>
      <c r="BPM181" s="477"/>
      <c r="BPN181" s="477"/>
      <c r="BPO181" s="477"/>
      <c r="BPP181" s="477"/>
      <c r="BPQ181" s="477"/>
      <c r="BPR181" s="477"/>
      <c r="BPS181" s="477"/>
      <c r="BPT181" s="477"/>
      <c r="BPU181" s="477"/>
      <c r="BPV181" s="477"/>
      <c r="BPW181" s="477"/>
      <c r="BPX181" s="477"/>
      <c r="BPY181" s="477"/>
      <c r="BPZ181" s="477"/>
      <c r="BQA181" s="477"/>
      <c r="BQB181" s="477"/>
      <c r="BQC181" s="477"/>
      <c r="BQD181" s="477"/>
      <c r="BQE181" s="477"/>
      <c r="BQF181" s="477"/>
      <c r="BQG181" s="477"/>
      <c r="BQH181" s="477"/>
      <c r="BQI181" s="477"/>
      <c r="BQJ181" s="477"/>
      <c r="BQK181" s="477"/>
      <c r="BQL181" s="477"/>
      <c r="BQM181" s="477"/>
      <c r="BQN181" s="477"/>
      <c r="BQO181" s="477"/>
      <c r="BQP181" s="477"/>
      <c r="BQQ181" s="477"/>
      <c r="BQR181" s="477"/>
      <c r="BQS181" s="477"/>
      <c r="BQT181" s="477"/>
      <c r="BQU181" s="477"/>
      <c r="BQV181" s="477"/>
      <c r="BQW181" s="477"/>
      <c r="BQX181" s="477"/>
      <c r="BQY181" s="477"/>
      <c r="BQZ181" s="477"/>
      <c r="BRA181" s="477"/>
      <c r="BRB181" s="477"/>
      <c r="BRC181" s="477"/>
      <c r="BRD181" s="477"/>
      <c r="BRE181" s="477"/>
      <c r="BRF181" s="477"/>
      <c r="BRG181" s="477"/>
      <c r="BRH181" s="477"/>
      <c r="BRI181" s="477"/>
      <c r="BRJ181" s="477"/>
      <c r="BRK181" s="477"/>
      <c r="BRL181" s="477"/>
      <c r="BRM181" s="477"/>
      <c r="BRN181" s="477"/>
      <c r="BRO181" s="477"/>
      <c r="BRP181" s="477"/>
      <c r="BRQ181" s="477"/>
      <c r="BRR181" s="477"/>
      <c r="BRS181" s="477"/>
      <c r="BRT181" s="477"/>
      <c r="BRU181" s="477"/>
      <c r="BRV181" s="477"/>
      <c r="BRW181" s="477"/>
      <c r="BRX181" s="477"/>
      <c r="BRY181" s="477"/>
      <c r="BRZ181" s="477"/>
      <c r="BSA181" s="477"/>
      <c r="BSB181" s="477"/>
      <c r="BSC181" s="477"/>
      <c r="BSD181" s="477"/>
      <c r="BSE181" s="477"/>
      <c r="BSF181" s="477"/>
      <c r="BSG181" s="477"/>
      <c r="BSH181" s="477"/>
      <c r="BSI181" s="477"/>
      <c r="BSJ181" s="477"/>
      <c r="BSK181" s="477"/>
      <c r="BSL181" s="477"/>
      <c r="BSM181" s="477"/>
      <c r="BSN181" s="477"/>
      <c r="BSO181" s="477"/>
      <c r="BSP181" s="477"/>
      <c r="BSQ181" s="477"/>
      <c r="BSR181" s="477"/>
      <c r="BSS181" s="477"/>
      <c r="BST181" s="477"/>
      <c r="BSU181" s="477"/>
      <c r="BSV181" s="477"/>
      <c r="BSW181" s="477"/>
      <c r="BSX181" s="477"/>
      <c r="BSY181" s="477"/>
      <c r="BSZ181" s="477"/>
      <c r="BTA181" s="477"/>
      <c r="BTB181" s="477"/>
      <c r="BTC181" s="477"/>
      <c r="BTD181" s="477"/>
      <c r="BTE181" s="477"/>
      <c r="BTF181" s="477"/>
      <c r="BTG181" s="477"/>
      <c r="BTH181" s="477"/>
      <c r="BTI181" s="477"/>
      <c r="BTJ181" s="477"/>
      <c r="BTK181" s="477"/>
      <c r="BTL181" s="477"/>
      <c r="BTM181" s="477"/>
      <c r="BTN181" s="477"/>
      <c r="BTO181" s="477"/>
      <c r="BTP181" s="477"/>
      <c r="BTQ181" s="477"/>
      <c r="BTR181" s="477"/>
      <c r="BTS181" s="477"/>
      <c r="BTT181" s="477"/>
      <c r="BTU181" s="477"/>
      <c r="BTV181" s="477"/>
      <c r="BTW181" s="477"/>
      <c r="BTX181" s="477"/>
      <c r="BTY181" s="477"/>
      <c r="BTZ181" s="477"/>
      <c r="BUA181" s="477"/>
      <c r="BUB181" s="477"/>
      <c r="BUC181" s="477"/>
      <c r="BUD181" s="477"/>
      <c r="BUE181" s="477"/>
      <c r="BUF181" s="477"/>
      <c r="BUG181" s="477"/>
      <c r="BUH181" s="477"/>
      <c r="BUI181" s="477"/>
      <c r="BUJ181" s="477"/>
      <c r="BUK181" s="477"/>
      <c r="BUL181" s="477"/>
      <c r="BUM181" s="477"/>
      <c r="BUN181" s="477"/>
      <c r="BUO181" s="477"/>
      <c r="BUP181" s="477"/>
      <c r="BUQ181" s="477"/>
      <c r="BUR181" s="477"/>
      <c r="BUS181" s="477"/>
      <c r="BUT181" s="477"/>
      <c r="BUU181" s="477"/>
      <c r="BUV181" s="477"/>
      <c r="BUW181" s="477"/>
      <c r="BUX181" s="477"/>
      <c r="BUY181" s="477"/>
      <c r="BUZ181" s="477"/>
      <c r="BVA181" s="477"/>
      <c r="BVB181" s="477"/>
      <c r="BVC181" s="477"/>
      <c r="BVD181" s="477"/>
      <c r="BVE181" s="477"/>
      <c r="BVF181" s="477"/>
      <c r="BVG181" s="477"/>
      <c r="BVH181" s="477"/>
      <c r="BVI181" s="477"/>
      <c r="BVJ181" s="477"/>
      <c r="BVK181" s="477"/>
      <c r="BVL181" s="477"/>
      <c r="BVM181" s="477"/>
      <c r="BVN181" s="477"/>
      <c r="BVO181" s="477"/>
      <c r="BVP181" s="477"/>
      <c r="BVQ181" s="477"/>
      <c r="BVR181" s="477"/>
      <c r="BVS181" s="477"/>
      <c r="BVT181" s="477"/>
      <c r="BVU181" s="477"/>
      <c r="BVV181" s="477"/>
      <c r="BVW181" s="477"/>
      <c r="BVX181" s="477"/>
      <c r="BVY181" s="477"/>
      <c r="BVZ181" s="477"/>
      <c r="BWA181" s="477"/>
      <c r="BWB181" s="477"/>
      <c r="BWC181" s="477"/>
      <c r="BWD181" s="477"/>
      <c r="BWE181" s="477"/>
      <c r="BWF181" s="477"/>
      <c r="BWG181" s="477"/>
      <c r="BWH181" s="477"/>
      <c r="BWI181" s="477"/>
      <c r="BWJ181" s="477"/>
      <c r="BWK181" s="477"/>
      <c r="BWL181" s="477"/>
      <c r="BWM181" s="477"/>
      <c r="BWN181" s="477"/>
      <c r="BWO181" s="477"/>
      <c r="BWP181" s="477"/>
      <c r="BWQ181" s="477"/>
      <c r="BWR181" s="477"/>
      <c r="BWS181" s="477"/>
      <c r="BWT181" s="477"/>
      <c r="BWU181" s="477"/>
      <c r="BWV181" s="477"/>
      <c r="BWW181" s="477"/>
      <c r="BWX181" s="477"/>
      <c r="BWY181" s="477"/>
      <c r="BWZ181" s="477"/>
      <c r="BXA181" s="477"/>
      <c r="BXB181" s="477"/>
      <c r="BXC181" s="477"/>
      <c r="BXD181" s="477"/>
      <c r="BXE181" s="477"/>
      <c r="BXF181" s="477"/>
      <c r="BXG181" s="477"/>
      <c r="BXH181" s="477"/>
      <c r="BXI181" s="477"/>
      <c r="BXJ181" s="477"/>
      <c r="BXK181" s="477"/>
      <c r="BXL181" s="477"/>
      <c r="BXM181" s="477"/>
      <c r="BXN181" s="477"/>
      <c r="BXO181" s="477"/>
      <c r="BXP181" s="477"/>
      <c r="BXQ181" s="477"/>
      <c r="BXR181" s="477"/>
      <c r="BXS181" s="477"/>
      <c r="BXT181" s="477"/>
      <c r="BXU181" s="477"/>
      <c r="BXV181" s="477"/>
      <c r="BXW181" s="477"/>
      <c r="BXX181" s="477"/>
      <c r="BXY181" s="477"/>
      <c r="BXZ181" s="477"/>
      <c r="BYA181" s="477"/>
      <c r="BYB181" s="477"/>
      <c r="BYC181" s="477"/>
      <c r="BYD181" s="477"/>
      <c r="BYE181" s="477"/>
      <c r="BYF181" s="477"/>
      <c r="BYG181" s="477"/>
      <c r="BYH181" s="477"/>
      <c r="BYI181" s="477"/>
      <c r="BYJ181" s="477"/>
      <c r="BYK181" s="477"/>
      <c r="BYL181" s="477"/>
      <c r="BYM181" s="477"/>
      <c r="BYN181" s="477"/>
      <c r="BYO181" s="477"/>
      <c r="BYP181" s="477"/>
      <c r="BYQ181" s="477"/>
      <c r="BYR181" s="477"/>
      <c r="BYS181" s="477"/>
      <c r="BYT181" s="477"/>
      <c r="BYU181" s="477"/>
      <c r="BYV181" s="477"/>
      <c r="BYW181" s="477"/>
      <c r="BYX181" s="477"/>
      <c r="BYY181" s="477"/>
      <c r="BYZ181" s="477"/>
      <c r="BZA181" s="477"/>
      <c r="BZB181" s="477"/>
      <c r="BZC181" s="477"/>
      <c r="BZD181" s="477"/>
      <c r="BZE181" s="477"/>
      <c r="BZF181" s="477"/>
      <c r="BZG181" s="477"/>
      <c r="BZH181" s="477"/>
      <c r="BZI181" s="477"/>
      <c r="BZJ181" s="477"/>
      <c r="BZK181" s="477"/>
      <c r="BZL181" s="477"/>
      <c r="BZM181" s="477"/>
      <c r="BZN181" s="477"/>
      <c r="BZO181" s="477"/>
      <c r="BZP181" s="477"/>
      <c r="BZQ181" s="477"/>
      <c r="BZR181" s="477"/>
      <c r="BZS181" s="477"/>
      <c r="BZT181" s="477"/>
      <c r="BZU181" s="477"/>
      <c r="BZV181" s="477"/>
      <c r="BZW181" s="477"/>
      <c r="BZX181" s="477"/>
      <c r="BZY181" s="477"/>
      <c r="BZZ181" s="477"/>
      <c r="CAA181" s="477"/>
      <c r="CAB181" s="477"/>
      <c r="CAC181" s="477"/>
      <c r="CAD181" s="477"/>
      <c r="CAE181" s="477"/>
      <c r="CAF181" s="477"/>
      <c r="CAG181" s="477"/>
      <c r="CAH181" s="477"/>
      <c r="CAI181" s="477"/>
      <c r="CAJ181" s="477"/>
      <c r="CAK181" s="477"/>
      <c r="CAL181" s="477"/>
      <c r="CAM181" s="477"/>
      <c r="CAN181" s="477"/>
      <c r="CAO181" s="477"/>
      <c r="CAP181" s="477"/>
      <c r="CAQ181" s="477"/>
      <c r="CAR181" s="477"/>
      <c r="CAS181" s="477"/>
      <c r="CAT181" s="477"/>
      <c r="CAU181" s="477"/>
      <c r="CAV181" s="477"/>
      <c r="CAW181" s="477"/>
      <c r="CAX181" s="477"/>
      <c r="CAY181" s="477"/>
      <c r="CAZ181" s="477"/>
      <c r="CBA181" s="477"/>
      <c r="CBB181" s="477"/>
      <c r="CBC181" s="477"/>
      <c r="CBD181" s="477"/>
      <c r="CBE181" s="477"/>
      <c r="CBF181" s="477"/>
      <c r="CBG181" s="477"/>
      <c r="CBH181" s="477"/>
      <c r="CBI181" s="477"/>
      <c r="CBJ181" s="477"/>
      <c r="CBK181" s="477"/>
      <c r="CBL181" s="477"/>
      <c r="CBM181" s="477"/>
      <c r="CBN181" s="477"/>
      <c r="CBO181" s="477"/>
      <c r="CBP181" s="477"/>
      <c r="CBQ181" s="477"/>
      <c r="CBR181" s="477"/>
      <c r="CBS181" s="477"/>
      <c r="CBT181" s="477"/>
      <c r="CBU181" s="477"/>
      <c r="CBV181" s="477"/>
      <c r="CBW181" s="477"/>
      <c r="CBX181" s="477"/>
      <c r="CBY181" s="477"/>
      <c r="CBZ181" s="477"/>
      <c r="CCA181" s="477"/>
      <c r="CCB181" s="477"/>
      <c r="CCC181" s="477"/>
      <c r="CCD181" s="477"/>
      <c r="CCE181" s="477"/>
      <c r="CCF181" s="477"/>
      <c r="CCG181" s="477"/>
      <c r="CCH181" s="477"/>
      <c r="CCI181" s="477"/>
      <c r="CCJ181" s="477"/>
      <c r="CCK181" s="477"/>
      <c r="CCL181" s="477"/>
      <c r="CCM181" s="477"/>
      <c r="CCN181" s="477"/>
      <c r="CCO181" s="477"/>
      <c r="CCP181" s="477"/>
      <c r="CCQ181" s="477"/>
      <c r="CCR181" s="477"/>
      <c r="CCS181" s="477"/>
      <c r="CCT181" s="477"/>
      <c r="CCU181" s="477"/>
      <c r="CCV181" s="477"/>
      <c r="CCW181" s="477"/>
      <c r="CCX181" s="477"/>
      <c r="CCY181" s="477"/>
      <c r="CCZ181" s="477"/>
      <c r="CDA181" s="477"/>
      <c r="CDB181" s="477"/>
      <c r="CDC181" s="477"/>
      <c r="CDD181" s="477"/>
      <c r="CDE181" s="477"/>
      <c r="CDF181" s="477"/>
      <c r="CDG181" s="477"/>
      <c r="CDH181" s="477"/>
      <c r="CDI181" s="477"/>
      <c r="CDJ181" s="477"/>
      <c r="CDK181" s="477"/>
      <c r="CDL181" s="477"/>
      <c r="CDM181" s="477"/>
      <c r="CDN181" s="477"/>
      <c r="CDO181" s="477"/>
      <c r="CDP181" s="477"/>
      <c r="CDQ181" s="477"/>
      <c r="CDR181" s="477"/>
      <c r="CDS181" s="477"/>
      <c r="CDT181" s="477"/>
      <c r="CDU181" s="477"/>
      <c r="CDV181" s="477"/>
      <c r="CDW181" s="477"/>
      <c r="CDX181" s="477"/>
      <c r="CDY181" s="477"/>
      <c r="CDZ181" s="477"/>
      <c r="CEA181" s="477"/>
      <c r="CEB181" s="477"/>
      <c r="CEC181" s="477"/>
      <c r="CED181" s="477"/>
      <c r="CEE181" s="477"/>
      <c r="CEF181" s="477"/>
      <c r="CEG181" s="477"/>
      <c r="CEH181" s="477"/>
      <c r="CEI181" s="477"/>
      <c r="CEJ181" s="477"/>
      <c r="CEK181" s="477"/>
      <c r="CEL181" s="477"/>
      <c r="CEM181" s="477"/>
      <c r="CEN181" s="477"/>
      <c r="CEO181" s="477"/>
      <c r="CEP181" s="477"/>
      <c r="CEQ181" s="477"/>
      <c r="CER181" s="477"/>
      <c r="CES181" s="477"/>
      <c r="CET181" s="477"/>
      <c r="CEU181" s="477"/>
      <c r="CEV181" s="477"/>
      <c r="CEW181" s="477"/>
      <c r="CEX181" s="477"/>
      <c r="CEY181" s="477"/>
      <c r="CEZ181" s="477"/>
      <c r="CFA181" s="477"/>
      <c r="CFB181" s="477"/>
      <c r="CFC181" s="477"/>
      <c r="CFD181" s="477"/>
      <c r="CFE181" s="477"/>
      <c r="CFF181" s="477"/>
      <c r="CFG181" s="477"/>
      <c r="CFH181" s="477"/>
      <c r="CFI181" s="477"/>
      <c r="CFJ181" s="477"/>
      <c r="CFK181" s="477"/>
      <c r="CFL181" s="477"/>
      <c r="CFM181" s="477"/>
      <c r="CFN181" s="477"/>
      <c r="CFO181" s="477"/>
      <c r="CFP181" s="477"/>
      <c r="CFQ181" s="477"/>
      <c r="CFR181" s="477"/>
      <c r="CFS181" s="477"/>
      <c r="CFT181" s="477"/>
      <c r="CFU181" s="477"/>
      <c r="CFV181" s="477"/>
      <c r="CFW181" s="477"/>
      <c r="CFX181" s="477"/>
      <c r="CFY181" s="477"/>
      <c r="CFZ181" s="477"/>
      <c r="CGA181" s="477"/>
      <c r="CGB181" s="477"/>
      <c r="CGC181" s="477"/>
      <c r="CGD181" s="477"/>
      <c r="CGE181" s="477"/>
      <c r="CGF181" s="477"/>
      <c r="CGG181" s="477"/>
      <c r="CGH181" s="477"/>
      <c r="CGI181" s="477"/>
      <c r="CGJ181" s="477"/>
      <c r="CGK181" s="477"/>
      <c r="CGL181" s="477"/>
      <c r="CGM181" s="477"/>
      <c r="CGN181" s="477"/>
      <c r="CGO181" s="477"/>
      <c r="CGP181" s="477"/>
      <c r="CGQ181" s="477"/>
      <c r="CGR181" s="477"/>
      <c r="CGS181" s="477"/>
      <c r="CGT181" s="477"/>
      <c r="CGU181" s="477"/>
      <c r="CGV181" s="477"/>
      <c r="CGW181" s="477"/>
      <c r="CGX181" s="477"/>
      <c r="CGY181" s="477"/>
      <c r="CGZ181" s="477"/>
      <c r="CHA181" s="477"/>
      <c r="CHB181" s="477"/>
      <c r="CHC181" s="477"/>
      <c r="CHD181" s="477"/>
      <c r="CHE181" s="477"/>
      <c r="CHF181" s="477"/>
      <c r="CHG181" s="477"/>
      <c r="CHH181" s="477"/>
      <c r="CHI181" s="477"/>
      <c r="CHJ181" s="477"/>
      <c r="CHK181" s="477"/>
      <c r="CHL181" s="477"/>
      <c r="CHM181" s="477"/>
      <c r="CHN181" s="477"/>
      <c r="CHO181" s="477"/>
      <c r="CHP181" s="477"/>
      <c r="CHQ181" s="477"/>
      <c r="CHR181" s="477"/>
      <c r="CHS181" s="477"/>
      <c r="CHT181" s="477"/>
      <c r="CHU181" s="477"/>
      <c r="CHV181" s="477"/>
      <c r="CHW181" s="477"/>
      <c r="CHX181" s="477"/>
      <c r="CHY181" s="477"/>
      <c r="CHZ181" s="477"/>
      <c r="CIA181" s="477"/>
      <c r="CIB181" s="477"/>
      <c r="CIC181" s="477"/>
      <c r="CID181" s="477"/>
      <c r="CIE181" s="477"/>
      <c r="CIF181" s="477"/>
      <c r="CIG181" s="477"/>
      <c r="CIH181" s="477"/>
      <c r="CII181" s="477"/>
      <c r="CIJ181" s="477"/>
      <c r="CIK181" s="477"/>
      <c r="CIL181" s="477"/>
      <c r="CIM181" s="477"/>
      <c r="CIN181" s="477"/>
      <c r="CIO181" s="477"/>
      <c r="CIP181" s="477"/>
      <c r="CIQ181" s="477"/>
      <c r="CIR181" s="477"/>
      <c r="CIS181" s="477"/>
      <c r="CIT181" s="477"/>
      <c r="CIU181" s="477"/>
      <c r="CIV181" s="477"/>
      <c r="CIW181" s="477"/>
      <c r="CIX181" s="477"/>
      <c r="CIY181" s="477"/>
      <c r="CIZ181" s="477"/>
      <c r="CJA181" s="477"/>
      <c r="CJB181" s="477"/>
      <c r="CJC181" s="477"/>
      <c r="CJD181" s="477"/>
      <c r="CJE181" s="477"/>
      <c r="CJF181" s="477"/>
      <c r="CJG181" s="477"/>
      <c r="CJH181" s="477"/>
      <c r="CJI181" s="477"/>
      <c r="CJJ181" s="477"/>
      <c r="CJK181" s="477"/>
      <c r="CJL181" s="477"/>
      <c r="CJM181" s="477"/>
      <c r="CJN181" s="477"/>
      <c r="CJO181" s="477"/>
      <c r="CJP181" s="477"/>
      <c r="CJQ181" s="477"/>
      <c r="CJR181" s="477"/>
      <c r="CJS181" s="477"/>
      <c r="CJT181" s="477"/>
      <c r="CJU181" s="477"/>
      <c r="CJV181" s="477"/>
      <c r="CJW181" s="477"/>
      <c r="CJX181" s="477"/>
      <c r="CJY181" s="477"/>
      <c r="CJZ181" s="477"/>
      <c r="CKA181" s="477"/>
      <c r="CKB181" s="477"/>
      <c r="CKC181" s="477"/>
      <c r="CKD181" s="477"/>
      <c r="CKE181" s="477"/>
      <c r="CKF181" s="477"/>
      <c r="CKG181" s="477"/>
      <c r="CKH181" s="477"/>
      <c r="CKI181" s="477"/>
      <c r="CKJ181" s="477"/>
      <c r="CKK181" s="477"/>
      <c r="CKL181" s="477"/>
      <c r="CKM181" s="477"/>
      <c r="CKN181" s="477"/>
      <c r="CKO181" s="477"/>
      <c r="CKP181" s="477"/>
      <c r="CKQ181" s="477"/>
      <c r="CKR181" s="477"/>
      <c r="CKS181" s="477"/>
      <c r="CKT181" s="477"/>
      <c r="CKU181" s="477"/>
      <c r="CKV181" s="477"/>
      <c r="CKW181" s="477"/>
      <c r="CKX181" s="477"/>
      <c r="CKY181" s="477"/>
      <c r="CKZ181" s="477"/>
      <c r="CLA181" s="477"/>
      <c r="CLB181" s="477"/>
      <c r="CLC181" s="477"/>
      <c r="CLD181" s="477"/>
      <c r="CLE181" s="477"/>
      <c r="CLF181" s="477"/>
      <c r="CLG181" s="477"/>
      <c r="CLH181" s="477"/>
      <c r="CLI181" s="477"/>
      <c r="CLJ181" s="477"/>
      <c r="CLK181" s="477"/>
      <c r="CLL181" s="477"/>
      <c r="CLM181" s="477"/>
      <c r="CLN181" s="477"/>
      <c r="CLO181" s="477"/>
      <c r="CLP181" s="477"/>
      <c r="CLQ181" s="477"/>
      <c r="CLR181" s="477"/>
      <c r="CLS181" s="477"/>
      <c r="CLT181" s="477"/>
      <c r="CLU181" s="477"/>
      <c r="CLV181" s="477"/>
      <c r="CLW181" s="477"/>
      <c r="CLX181" s="477"/>
      <c r="CLY181" s="477"/>
      <c r="CLZ181" s="477"/>
      <c r="CMA181" s="477"/>
      <c r="CMB181" s="477"/>
      <c r="CMC181" s="477"/>
      <c r="CMD181" s="477"/>
      <c r="CME181" s="477"/>
      <c r="CMF181" s="477"/>
      <c r="CMG181" s="477"/>
      <c r="CMH181" s="477"/>
      <c r="CMI181" s="477"/>
      <c r="CMJ181" s="477"/>
      <c r="CMK181" s="477"/>
      <c r="CML181" s="477"/>
      <c r="CMM181" s="477"/>
      <c r="CMN181" s="477"/>
      <c r="CMO181" s="477"/>
      <c r="CMP181" s="477"/>
      <c r="CMQ181" s="477"/>
      <c r="CMR181" s="477"/>
      <c r="CMS181" s="477"/>
      <c r="CMT181" s="477"/>
      <c r="CMU181" s="477"/>
      <c r="CMV181" s="477"/>
      <c r="CMW181" s="477"/>
      <c r="CMX181" s="477"/>
      <c r="CMY181" s="477"/>
      <c r="CMZ181" s="477"/>
      <c r="CNA181" s="477"/>
      <c r="CNB181" s="477"/>
      <c r="CNC181" s="477"/>
      <c r="CND181" s="477"/>
      <c r="CNE181" s="477"/>
      <c r="CNF181" s="477"/>
      <c r="CNG181" s="477"/>
      <c r="CNH181" s="477"/>
      <c r="CNI181" s="477"/>
      <c r="CNJ181" s="477"/>
      <c r="CNK181" s="477"/>
      <c r="CNL181" s="477"/>
      <c r="CNM181" s="477"/>
      <c r="CNN181" s="477"/>
      <c r="CNO181" s="477"/>
      <c r="CNP181" s="477"/>
      <c r="CNQ181" s="477"/>
      <c r="CNR181" s="477"/>
      <c r="CNS181" s="477"/>
      <c r="CNT181" s="477"/>
      <c r="CNU181" s="477"/>
      <c r="CNV181" s="477"/>
      <c r="CNW181" s="477"/>
      <c r="CNX181" s="477"/>
      <c r="CNY181" s="477"/>
      <c r="CNZ181" s="477"/>
      <c r="COA181" s="477"/>
      <c r="COB181" s="477"/>
      <c r="COC181" s="477"/>
      <c r="COD181" s="477"/>
      <c r="COE181" s="477"/>
      <c r="COF181" s="477"/>
      <c r="COG181" s="477"/>
      <c r="COH181" s="477"/>
      <c r="COI181" s="477"/>
      <c r="COJ181" s="477"/>
      <c r="COK181" s="477"/>
      <c r="COL181" s="477"/>
      <c r="COM181" s="477"/>
      <c r="CON181" s="477"/>
      <c r="COO181" s="477"/>
      <c r="COP181" s="477"/>
      <c r="COQ181" s="477"/>
      <c r="COR181" s="477"/>
      <c r="COS181" s="477"/>
      <c r="COT181" s="477"/>
      <c r="COU181" s="477"/>
      <c r="COV181" s="477"/>
      <c r="COW181" s="477"/>
      <c r="COX181" s="477"/>
      <c r="COY181" s="477"/>
      <c r="COZ181" s="477"/>
      <c r="CPA181" s="477"/>
      <c r="CPB181" s="477"/>
      <c r="CPC181" s="477"/>
      <c r="CPD181" s="477"/>
      <c r="CPE181" s="477"/>
      <c r="CPF181" s="477"/>
      <c r="CPG181" s="477"/>
      <c r="CPH181" s="477"/>
      <c r="CPI181" s="477"/>
      <c r="CPJ181" s="477"/>
      <c r="CPK181" s="477"/>
      <c r="CPL181" s="477"/>
      <c r="CPM181" s="477"/>
      <c r="CPN181" s="477"/>
      <c r="CPO181" s="477"/>
      <c r="CPP181" s="477"/>
      <c r="CPQ181" s="477"/>
      <c r="CPR181" s="477"/>
      <c r="CPS181" s="477"/>
      <c r="CPT181" s="477"/>
      <c r="CPU181" s="477"/>
      <c r="CPV181" s="477"/>
      <c r="CPW181" s="477"/>
      <c r="CPX181" s="477"/>
      <c r="CPY181" s="477"/>
      <c r="CPZ181" s="477"/>
      <c r="CQA181" s="477"/>
      <c r="CQB181" s="477"/>
      <c r="CQC181" s="477"/>
      <c r="CQD181" s="477"/>
      <c r="CQE181" s="477"/>
      <c r="CQF181" s="477"/>
      <c r="CQG181" s="477"/>
      <c r="CQH181" s="477"/>
      <c r="CQI181" s="477"/>
      <c r="CQJ181" s="477"/>
      <c r="CQK181" s="477"/>
      <c r="CQL181" s="477"/>
      <c r="CQM181" s="477"/>
      <c r="CQN181" s="477"/>
      <c r="CQO181" s="477"/>
      <c r="CQP181" s="477"/>
      <c r="CQQ181" s="477"/>
      <c r="CQR181" s="477"/>
      <c r="CQS181" s="477"/>
      <c r="CQT181" s="477"/>
      <c r="CQU181" s="477"/>
      <c r="CQV181" s="477"/>
      <c r="CQW181" s="477"/>
      <c r="CQX181" s="477"/>
      <c r="CQY181" s="477"/>
      <c r="CQZ181" s="477"/>
      <c r="CRA181" s="477"/>
      <c r="CRB181" s="477"/>
      <c r="CRC181" s="477"/>
      <c r="CRD181" s="477"/>
      <c r="CRE181" s="477"/>
      <c r="CRF181" s="477"/>
      <c r="CRG181" s="477"/>
      <c r="CRH181" s="477"/>
      <c r="CRI181" s="477"/>
      <c r="CRJ181" s="477"/>
      <c r="CRK181" s="477"/>
      <c r="CRL181" s="477"/>
      <c r="CRM181" s="477"/>
      <c r="CRN181" s="477"/>
      <c r="CRO181" s="477"/>
      <c r="CRP181" s="477"/>
      <c r="CRQ181" s="477"/>
      <c r="CRR181" s="477"/>
      <c r="CRS181" s="477"/>
      <c r="CRT181" s="477"/>
      <c r="CRU181" s="477"/>
      <c r="CRV181" s="477"/>
      <c r="CRW181" s="477"/>
      <c r="CRX181" s="477"/>
      <c r="CRY181" s="477"/>
      <c r="CRZ181" s="477"/>
      <c r="CSA181" s="477"/>
      <c r="CSB181" s="477"/>
      <c r="CSC181" s="477"/>
      <c r="CSD181" s="477"/>
      <c r="CSE181" s="477"/>
      <c r="CSF181" s="477"/>
      <c r="CSG181" s="477"/>
      <c r="CSH181" s="477"/>
      <c r="CSI181" s="477"/>
      <c r="CSJ181" s="477"/>
      <c r="CSK181" s="477"/>
      <c r="CSL181" s="477"/>
      <c r="CSM181" s="477"/>
      <c r="CSN181" s="477"/>
      <c r="CSO181" s="477"/>
      <c r="CSP181" s="477"/>
      <c r="CSQ181" s="477"/>
      <c r="CSR181" s="477"/>
      <c r="CSS181" s="477"/>
      <c r="CST181" s="477"/>
      <c r="CSU181" s="477"/>
      <c r="CSV181" s="477"/>
      <c r="CSW181" s="477"/>
      <c r="CSX181" s="477"/>
      <c r="CSY181" s="477"/>
      <c r="CSZ181" s="477"/>
      <c r="CTA181" s="477"/>
      <c r="CTB181" s="477"/>
      <c r="CTC181" s="477"/>
      <c r="CTD181" s="477"/>
      <c r="CTE181" s="477"/>
      <c r="CTF181" s="477"/>
      <c r="CTG181" s="477"/>
      <c r="CTH181" s="477"/>
      <c r="CTI181" s="477"/>
      <c r="CTJ181" s="477"/>
      <c r="CTK181" s="477"/>
      <c r="CTL181" s="477"/>
      <c r="CTM181" s="477"/>
      <c r="CTN181" s="477"/>
      <c r="CTO181" s="477"/>
      <c r="CTP181" s="477"/>
      <c r="CTQ181" s="477"/>
      <c r="CTR181" s="477"/>
      <c r="CTS181" s="477"/>
      <c r="CTT181" s="477"/>
      <c r="CTU181" s="477"/>
      <c r="CTV181" s="477"/>
      <c r="CTW181" s="477"/>
      <c r="CTX181" s="477"/>
      <c r="CTY181" s="477"/>
      <c r="CTZ181" s="477"/>
      <c r="CUA181" s="477"/>
      <c r="CUB181" s="477"/>
      <c r="CUC181" s="477"/>
      <c r="CUD181" s="477"/>
      <c r="CUE181" s="477"/>
      <c r="CUF181" s="477"/>
      <c r="CUG181" s="477"/>
      <c r="CUH181" s="477"/>
      <c r="CUI181" s="477"/>
      <c r="CUJ181" s="477"/>
      <c r="CUK181" s="477"/>
      <c r="CUL181" s="477"/>
      <c r="CUM181" s="477"/>
      <c r="CUN181" s="477"/>
      <c r="CUO181" s="477"/>
      <c r="CUP181" s="477"/>
      <c r="CUQ181" s="477"/>
      <c r="CUR181" s="477"/>
      <c r="CUS181" s="477"/>
      <c r="CUT181" s="477"/>
      <c r="CUU181" s="477"/>
      <c r="CUV181" s="477"/>
      <c r="CUW181" s="477"/>
      <c r="CUX181" s="477"/>
      <c r="CUY181" s="477"/>
      <c r="CUZ181" s="477"/>
      <c r="CVA181" s="477"/>
      <c r="CVB181" s="477"/>
      <c r="CVC181" s="477"/>
      <c r="CVD181" s="477"/>
      <c r="CVE181" s="477"/>
      <c r="CVF181" s="477"/>
      <c r="CVG181" s="477"/>
      <c r="CVH181" s="477"/>
      <c r="CVI181" s="477"/>
      <c r="CVJ181" s="477"/>
      <c r="CVK181" s="477"/>
      <c r="CVL181" s="477"/>
      <c r="CVM181" s="477"/>
      <c r="CVN181" s="477"/>
      <c r="CVO181" s="477"/>
      <c r="CVP181" s="477"/>
      <c r="CVQ181" s="477"/>
      <c r="CVR181" s="477"/>
      <c r="CVS181" s="477"/>
      <c r="CVT181" s="477"/>
      <c r="CVU181" s="477"/>
      <c r="CVV181" s="477"/>
      <c r="CVW181" s="477"/>
      <c r="CVX181" s="477"/>
      <c r="CVY181" s="477"/>
      <c r="CVZ181" s="477"/>
      <c r="CWA181" s="477"/>
      <c r="CWB181" s="477"/>
      <c r="CWC181" s="477"/>
      <c r="CWD181" s="477"/>
      <c r="CWE181" s="477"/>
      <c r="CWF181" s="477"/>
      <c r="CWG181" s="477"/>
      <c r="CWH181" s="477"/>
      <c r="CWI181" s="477"/>
      <c r="CWJ181" s="477"/>
      <c r="CWK181" s="477"/>
      <c r="CWL181" s="477"/>
      <c r="CWM181" s="477"/>
      <c r="CWN181" s="477"/>
      <c r="CWO181" s="477"/>
      <c r="CWP181" s="477"/>
      <c r="CWQ181" s="477"/>
      <c r="CWR181" s="477"/>
      <c r="CWS181" s="477"/>
      <c r="CWT181" s="477"/>
      <c r="CWU181" s="477"/>
      <c r="CWV181" s="477"/>
      <c r="CWW181" s="477"/>
      <c r="CWX181" s="477"/>
      <c r="CWY181" s="477"/>
      <c r="CWZ181" s="477"/>
      <c r="CXA181" s="477"/>
      <c r="CXB181" s="477"/>
      <c r="CXC181" s="477"/>
      <c r="CXD181" s="477"/>
      <c r="CXE181" s="477"/>
      <c r="CXF181" s="477"/>
      <c r="CXG181" s="477"/>
      <c r="CXH181" s="477"/>
      <c r="CXI181" s="477"/>
      <c r="CXJ181" s="477"/>
      <c r="CXK181" s="477"/>
      <c r="CXL181" s="477"/>
      <c r="CXM181" s="477"/>
      <c r="CXN181" s="477"/>
      <c r="CXO181" s="477"/>
      <c r="CXP181" s="477"/>
      <c r="CXQ181" s="477"/>
      <c r="CXR181" s="477"/>
      <c r="CXS181" s="477"/>
      <c r="CXT181" s="477"/>
      <c r="CXU181" s="477"/>
      <c r="CXV181" s="477"/>
      <c r="CXW181" s="477"/>
      <c r="CXX181" s="477"/>
      <c r="CXY181" s="477"/>
      <c r="CXZ181" s="477"/>
      <c r="CYA181" s="477"/>
      <c r="CYB181" s="477"/>
      <c r="CYC181" s="477"/>
      <c r="CYD181" s="477"/>
      <c r="CYE181" s="477"/>
      <c r="CYF181" s="477"/>
      <c r="CYG181" s="477"/>
      <c r="CYH181" s="477"/>
      <c r="CYI181" s="477"/>
      <c r="CYJ181" s="477"/>
      <c r="CYK181" s="477"/>
      <c r="CYL181" s="477"/>
      <c r="CYM181" s="477"/>
      <c r="CYN181" s="477"/>
      <c r="CYO181" s="477"/>
      <c r="CYP181" s="477"/>
      <c r="CYQ181" s="477"/>
      <c r="CYR181" s="477"/>
      <c r="CYS181" s="477"/>
      <c r="CYT181" s="477"/>
      <c r="CYU181" s="477"/>
      <c r="CYV181" s="477"/>
      <c r="CYW181" s="477"/>
      <c r="CYX181" s="477"/>
      <c r="CYY181" s="477"/>
      <c r="CYZ181" s="477"/>
      <c r="CZA181" s="477"/>
      <c r="CZB181" s="477"/>
      <c r="CZC181" s="477"/>
      <c r="CZD181" s="477"/>
      <c r="CZE181" s="477"/>
      <c r="CZF181" s="477"/>
      <c r="CZG181" s="477"/>
      <c r="CZH181" s="477"/>
      <c r="CZI181" s="477"/>
      <c r="CZJ181" s="477"/>
      <c r="CZK181" s="477"/>
      <c r="CZL181" s="477"/>
      <c r="CZM181" s="477"/>
      <c r="CZN181" s="477"/>
      <c r="CZO181" s="477"/>
      <c r="CZP181" s="477"/>
      <c r="CZQ181" s="477"/>
      <c r="CZR181" s="477"/>
      <c r="CZS181" s="477"/>
      <c r="CZT181" s="477"/>
      <c r="CZU181" s="477"/>
      <c r="CZV181" s="477"/>
      <c r="CZW181" s="477"/>
      <c r="CZX181" s="477"/>
      <c r="CZY181" s="477"/>
      <c r="CZZ181" s="477"/>
      <c r="DAA181" s="477"/>
      <c r="DAB181" s="477"/>
      <c r="DAC181" s="477"/>
      <c r="DAD181" s="477"/>
      <c r="DAE181" s="477"/>
      <c r="DAF181" s="477"/>
      <c r="DAG181" s="477"/>
      <c r="DAH181" s="477"/>
      <c r="DAI181" s="477"/>
      <c r="DAJ181" s="477"/>
      <c r="DAK181" s="477"/>
      <c r="DAL181" s="477"/>
      <c r="DAM181" s="477"/>
      <c r="DAN181" s="477"/>
      <c r="DAO181" s="477"/>
      <c r="DAP181" s="477"/>
      <c r="DAQ181" s="477"/>
      <c r="DAR181" s="477"/>
      <c r="DAS181" s="477"/>
      <c r="DAT181" s="477"/>
      <c r="DAU181" s="477"/>
      <c r="DAV181" s="477"/>
      <c r="DAW181" s="477"/>
      <c r="DAX181" s="477"/>
      <c r="DAY181" s="477"/>
      <c r="DAZ181" s="477"/>
      <c r="DBA181" s="477"/>
      <c r="DBB181" s="477"/>
      <c r="DBC181" s="477"/>
      <c r="DBD181" s="477"/>
      <c r="DBE181" s="477"/>
      <c r="DBF181" s="477"/>
      <c r="DBG181" s="477"/>
      <c r="DBH181" s="477"/>
      <c r="DBI181" s="477"/>
      <c r="DBJ181" s="477"/>
      <c r="DBK181" s="477"/>
      <c r="DBL181" s="477"/>
      <c r="DBM181" s="477"/>
      <c r="DBN181" s="477"/>
      <c r="DBO181" s="477"/>
      <c r="DBP181" s="477"/>
      <c r="DBQ181" s="477"/>
      <c r="DBR181" s="477"/>
      <c r="DBS181" s="477"/>
      <c r="DBT181" s="477"/>
      <c r="DBU181" s="477"/>
      <c r="DBV181" s="477"/>
      <c r="DBW181" s="477"/>
      <c r="DBX181" s="477"/>
      <c r="DBY181" s="477"/>
      <c r="DBZ181" s="477"/>
      <c r="DCA181" s="477"/>
      <c r="DCB181" s="477"/>
      <c r="DCC181" s="477"/>
      <c r="DCD181" s="477"/>
      <c r="DCE181" s="477"/>
      <c r="DCF181" s="477"/>
      <c r="DCG181" s="477"/>
      <c r="DCH181" s="477"/>
      <c r="DCI181" s="477"/>
      <c r="DCJ181" s="477"/>
      <c r="DCK181" s="477"/>
      <c r="DCL181" s="477"/>
      <c r="DCM181" s="477"/>
      <c r="DCN181" s="477"/>
      <c r="DCO181" s="477"/>
      <c r="DCP181" s="477"/>
      <c r="DCQ181" s="477"/>
      <c r="DCR181" s="477"/>
      <c r="DCS181" s="477"/>
      <c r="DCT181" s="477"/>
      <c r="DCU181" s="477"/>
      <c r="DCV181" s="477"/>
      <c r="DCW181" s="477"/>
      <c r="DCX181" s="477"/>
      <c r="DCY181" s="477"/>
      <c r="DCZ181" s="477"/>
      <c r="DDA181" s="477"/>
      <c r="DDB181" s="477"/>
      <c r="DDC181" s="477"/>
      <c r="DDD181" s="477"/>
      <c r="DDE181" s="477"/>
      <c r="DDF181" s="477"/>
      <c r="DDG181" s="477"/>
      <c r="DDH181" s="477"/>
      <c r="DDI181" s="477"/>
      <c r="DDJ181" s="477"/>
      <c r="DDK181" s="477"/>
      <c r="DDL181" s="477"/>
      <c r="DDM181" s="477"/>
      <c r="DDN181" s="477"/>
      <c r="DDO181" s="477"/>
      <c r="DDP181" s="477"/>
      <c r="DDQ181" s="477"/>
      <c r="DDR181" s="477"/>
      <c r="DDS181" s="477"/>
      <c r="DDT181" s="477"/>
      <c r="DDU181" s="477"/>
      <c r="DDV181" s="477"/>
      <c r="DDW181" s="477"/>
      <c r="DDX181" s="477"/>
      <c r="DDY181" s="477"/>
      <c r="DDZ181" s="477"/>
      <c r="DEA181" s="477"/>
      <c r="DEB181" s="477"/>
      <c r="DEC181" s="477"/>
      <c r="DED181" s="477"/>
      <c r="DEE181" s="477"/>
      <c r="DEF181" s="477"/>
      <c r="DEG181" s="477"/>
      <c r="DEH181" s="477"/>
      <c r="DEI181" s="477"/>
      <c r="DEJ181" s="477"/>
      <c r="DEK181" s="477"/>
      <c r="DEL181" s="477"/>
      <c r="DEM181" s="477"/>
      <c r="DEN181" s="477"/>
      <c r="DEO181" s="477"/>
      <c r="DEP181" s="477"/>
      <c r="DEQ181" s="477"/>
      <c r="DER181" s="477"/>
      <c r="DES181" s="477"/>
      <c r="DET181" s="477"/>
      <c r="DEU181" s="477"/>
      <c r="DEV181" s="477"/>
      <c r="DEW181" s="477"/>
      <c r="DEX181" s="477"/>
      <c r="DEY181" s="477"/>
      <c r="DEZ181" s="477"/>
      <c r="DFA181" s="477"/>
      <c r="DFB181" s="477"/>
      <c r="DFC181" s="477"/>
      <c r="DFD181" s="477"/>
      <c r="DFE181" s="477"/>
      <c r="DFF181" s="477"/>
      <c r="DFG181" s="477"/>
      <c r="DFH181" s="477"/>
      <c r="DFI181" s="477"/>
      <c r="DFJ181" s="477"/>
      <c r="DFK181" s="477"/>
      <c r="DFL181" s="477"/>
      <c r="DFM181" s="477"/>
      <c r="DFN181" s="477"/>
      <c r="DFO181" s="477"/>
      <c r="DFP181" s="477"/>
      <c r="DFQ181" s="477"/>
      <c r="DFR181" s="477"/>
      <c r="DFS181" s="477"/>
      <c r="DFT181" s="477"/>
      <c r="DFU181" s="477"/>
      <c r="DFV181" s="477"/>
      <c r="DFW181" s="477"/>
      <c r="DFX181" s="477"/>
      <c r="DFY181" s="477"/>
      <c r="DFZ181" s="477"/>
      <c r="DGA181" s="477"/>
      <c r="DGB181" s="477"/>
      <c r="DGC181" s="477"/>
      <c r="DGD181" s="477"/>
      <c r="DGE181" s="477"/>
      <c r="DGF181" s="477"/>
      <c r="DGG181" s="477"/>
      <c r="DGH181" s="477"/>
      <c r="DGI181" s="477"/>
      <c r="DGJ181" s="477"/>
      <c r="DGK181" s="477"/>
      <c r="DGL181" s="477"/>
      <c r="DGM181" s="477"/>
      <c r="DGN181" s="477"/>
      <c r="DGO181" s="477"/>
      <c r="DGP181" s="477"/>
      <c r="DGQ181" s="477"/>
      <c r="DGR181" s="477"/>
      <c r="DGS181" s="477"/>
      <c r="DGT181" s="477"/>
      <c r="DGU181" s="477"/>
      <c r="DGV181" s="477"/>
      <c r="DGW181" s="477"/>
      <c r="DGX181" s="477"/>
      <c r="DGY181" s="477"/>
      <c r="DGZ181" s="477"/>
      <c r="DHA181" s="477"/>
      <c r="DHB181" s="477"/>
      <c r="DHC181" s="477"/>
      <c r="DHD181" s="477"/>
      <c r="DHE181" s="477"/>
      <c r="DHF181" s="477"/>
      <c r="DHG181" s="477"/>
      <c r="DHH181" s="477"/>
      <c r="DHI181" s="477"/>
      <c r="DHJ181" s="477"/>
      <c r="DHK181" s="477"/>
      <c r="DHL181" s="477"/>
      <c r="DHM181" s="477"/>
      <c r="DHN181" s="477"/>
      <c r="DHO181" s="477"/>
      <c r="DHP181" s="477"/>
      <c r="DHQ181" s="477"/>
      <c r="DHR181" s="477"/>
      <c r="DHS181" s="477"/>
      <c r="DHT181" s="477"/>
      <c r="DHU181" s="477"/>
      <c r="DHV181" s="477"/>
      <c r="DHW181" s="477"/>
      <c r="DHX181" s="477"/>
      <c r="DHY181" s="477"/>
      <c r="DHZ181" s="477"/>
      <c r="DIA181" s="477"/>
      <c r="DIB181" s="477"/>
      <c r="DIC181" s="477"/>
      <c r="DID181" s="477"/>
      <c r="DIE181" s="477"/>
      <c r="DIF181" s="477"/>
      <c r="DIG181" s="477"/>
      <c r="DIH181" s="477"/>
      <c r="DII181" s="477"/>
      <c r="DIJ181" s="477"/>
      <c r="DIK181" s="477"/>
      <c r="DIL181" s="477"/>
      <c r="DIM181" s="477"/>
      <c r="DIN181" s="477"/>
      <c r="DIO181" s="477"/>
      <c r="DIP181" s="477"/>
      <c r="DIQ181" s="477"/>
      <c r="DIR181" s="477"/>
      <c r="DIS181" s="477"/>
      <c r="DIT181" s="477"/>
      <c r="DIU181" s="477"/>
      <c r="DIV181" s="477"/>
      <c r="DIW181" s="477"/>
      <c r="DIX181" s="477"/>
      <c r="DIY181" s="477"/>
      <c r="DIZ181" s="477"/>
      <c r="DJA181" s="477"/>
      <c r="DJB181" s="477"/>
      <c r="DJC181" s="477"/>
      <c r="DJD181" s="477"/>
      <c r="DJE181" s="477"/>
      <c r="DJF181" s="477"/>
      <c r="DJG181" s="477"/>
      <c r="DJH181" s="477"/>
      <c r="DJI181" s="477"/>
      <c r="DJJ181" s="477"/>
      <c r="DJK181" s="477"/>
      <c r="DJL181" s="477"/>
      <c r="DJM181" s="477"/>
      <c r="DJN181" s="477"/>
      <c r="DJO181" s="477"/>
      <c r="DJP181" s="477"/>
      <c r="DJQ181" s="477"/>
      <c r="DJR181" s="477"/>
      <c r="DJS181" s="477"/>
      <c r="DJT181" s="477"/>
      <c r="DJU181" s="477"/>
      <c r="DJV181" s="477"/>
      <c r="DJW181" s="477"/>
      <c r="DJX181" s="477"/>
      <c r="DJY181" s="477"/>
      <c r="DJZ181" s="477"/>
      <c r="DKA181" s="477"/>
      <c r="DKB181" s="477"/>
      <c r="DKC181" s="477"/>
      <c r="DKD181" s="477"/>
      <c r="DKE181" s="477"/>
      <c r="DKF181" s="477"/>
      <c r="DKG181" s="477"/>
      <c r="DKH181" s="477"/>
      <c r="DKI181" s="477"/>
      <c r="DKJ181" s="477"/>
      <c r="DKK181" s="477"/>
      <c r="DKL181" s="477"/>
      <c r="DKM181" s="477"/>
      <c r="DKN181" s="477"/>
      <c r="DKO181" s="477"/>
      <c r="DKP181" s="477"/>
      <c r="DKQ181" s="477"/>
      <c r="DKR181" s="477"/>
      <c r="DKS181" s="477"/>
      <c r="DKT181" s="477"/>
      <c r="DKU181" s="477"/>
      <c r="DKV181" s="477"/>
      <c r="DKW181" s="477"/>
      <c r="DKX181" s="477"/>
      <c r="DKY181" s="477"/>
      <c r="DKZ181" s="477"/>
      <c r="DLA181" s="477"/>
      <c r="DLB181" s="477"/>
      <c r="DLC181" s="477"/>
      <c r="DLD181" s="477"/>
      <c r="DLE181" s="477"/>
      <c r="DLF181" s="477"/>
      <c r="DLG181" s="477"/>
      <c r="DLH181" s="477"/>
      <c r="DLI181" s="477"/>
      <c r="DLJ181" s="477"/>
      <c r="DLK181" s="477"/>
      <c r="DLL181" s="477"/>
      <c r="DLM181" s="477"/>
      <c r="DLN181" s="477"/>
      <c r="DLO181" s="477"/>
      <c r="DLP181" s="477"/>
      <c r="DLQ181" s="477"/>
      <c r="DLR181" s="477"/>
      <c r="DLS181" s="477"/>
      <c r="DLT181" s="477"/>
      <c r="DLU181" s="477"/>
      <c r="DLV181" s="477"/>
      <c r="DLW181" s="477"/>
      <c r="DLX181" s="477"/>
      <c r="DLY181" s="477"/>
      <c r="DLZ181" s="477"/>
      <c r="DMA181" s="477"/>
      <c r="DMB181" s="477"/>
      <c r="DMC181" s="477"/>
      <c r="DMD181" s="477"/>
      <c r="DME181" s="477"/>
      <c r="DMF181" s="477"/>
      <c r="DMG181" s="477"/>
      <c r="DMH181" s="477"/>
      <c r="DMI181" s="477"/>
      <c r="DMJ181" s="477"/>
      <c r="DMK181" s="477"/>
      <c r="DML181" s="477"/>
      <c r="DMM181" s="477"/>
      <c r="DMN181" s="477"/>
      <c r="DMO181" s="477"/>
      <c r="DMP181" s="477"/>
      <c r="DMQ181" s="477"/>
      <c r="DMR181" s="477"/>
      <c r="DMS181" s="477"/>
      <c r="DMT181" s="477"/>
      <c r="DMU181" s="477"/>
      <c r="DMV181" s="477"/>
      <c r="DMW181" s="477"/>
      <c r="DMX181" s="477"/>
      <c r="DMY181" s="477"/>
      <c r="DMZ181" s="477"/>
      <c r="DNA181" s="477"/>
      <c r="DNB181" s="477"/>
      <c r="DNC181" s="477"/>
      <c r="DND181" s="477"/>
      <c r="DNE181" s="477"/>
      <c r="DNF181" s="477"/>
      <c r="DNG181" s="477"/>
      <c r="DNH181" s="477"/>
      <c r="DNI181" s="477"/>
      <c r="DNJ181" s="477"/>
      <c r="DNK181" s="477"/>
      <c r="DNL181" s="477"/>
      <c r="DNM181" s="477"/>
      <c r="DNN181" s="477"/>
      <c r="DNO181" s="477"/>
      <c r="DNP181" s="477"/>
      <c r="DNQ181" s="477"/>
      <c r="DNR181" s="477"/>
      <c r="DNS181" s="477"/>
      <c r="DNT181" s="477"/>
      <c r="DNU181" s="477"/>
      <c r="DNV181" s="477"/>
      <c r="DNW181" s="477"/>
      <c r="DNX181" s="477"/>
      <c r="DNY181" s="477"/>
      <c r="DNZ181" s="477"/>
      <c r="DOA181" s="477"/>
      <c r="DOB181" s="477"/>
      <c r="DOC181" s="477"/>
      <c r="DOD181" s="477"/>
      <c r="DOE181" s="477"/>
      <c r="DOF181" s="477"/>
      <c r="DOG181" s="477"/>
      <c r="DOH181" s="477"/>
      <c r="DOI181" s="477"/>
      <c r="DOJ181" s="477"/>
      <c r="DOK181" s="477"/>
      <c r="DOL181" s="477"/>
      <c r="DOM181" s="477"/>
      <c r="DON181" s="477"/>
      <c r="DOO181" s="477"/>
      <c r="DOP181" s="477"/>
      <c r="DOQ181" s="477"/>
      <c r="DOR181" s="477"/>
      <c r="DOS181" s="477"/>
      <c r="DOT181" s="477"/>
      <c r="DOU181" s="477"/>
      <c r="DOV181" s="477"/>
      <c r="DOW181" s="477"/>
      <c r="DOX181" s="477"/>
      <c r="DOY181" s="477"/>
      <c r="DOZ181" s="477"/>
      <c r="DPA181" s="477"/>
      <c r="DPB181" s="477"/>
      <c r="DPC181" s="477"/>
      <c r="DPD181" s="477"/>
      <c r="DPE181" s="477"/>
      <c r="DPF181" s="477"/>
      <c r="DPG181" s="477"/>
      <c r="DPH181" s="477"/>
      <c r="DPI181" s="477"/>
      <c r="DPJ181" s="477"/>
      <c r="DPK181" s="477"/>
      <c r="DPL181" s="477"/>
      <c r="DPM181" s="477"/>
      <c r="DPN181" s="477"/>
      <c r="DPO181" s="477"/>
      <c r="DPP181" s="477"/>
      <c r="DPQ181" s="477"/>
      <c r="DPR181" s="477"/>
      <c r="DPS181" s="477"/>
      <c r="DPT181" s="477"/>
      <c r="DPU181" s="477"/>
      <c r="DPV181" s="477"/>
      <c r="DPW181" s="477"/>
      <c r="DPX181" s="477"/>
      <c r="DPY181" s="477"/>
      <c r="DPZ181" s="477"/>
      <c r="DQA181" s="477"/>
      <c r="DQB181" s="477"/>
      <c r="DQC181" s="477"/>
      <c r="DQD181" s="477"/>
      <c r="DQE181" s="477"/>
      <c r="DQF181" s="477"/>
      <c r="DQG181" s="477"/>
      <c r="DQH181" s="477"/>
      <c r="DQI181" s="477"/>
      <c r="DQJ181" s="477"/>
      <c r="DQK181" s="477"/>
      <c r="DQL181" s="477"/>
      <c r="DQM181" s="477"/>
      <c r="DQN181" s="477"/>
      <c r="DQO181" s="477"/>
      <c r="DQP181" s="477"/>
      <c r="DQQ181" s="477"/>
      <c r="DQR181" s="477"/>
      <c r="DQS181" s="477"/>
      <c r="DQT181" s="477"/>
      <c r="DQU181" s="477"/>
      <c r="DQV181" s="477"/>
      <c r="DQW181" s="477"/>
      <c r="DQX181" s="477"/>
      <c r="DQY181" s="477"/>
      <c r="DQZ181" s="477"/>
      <c r="DRA181" s="477"/>
      <c r="DRB181" s="477"/>
      <c r="DRC181" s="477"/>
      <c r="DRD181" s="477"/>
      <c r="DRE181" s="477"/>
      <c r="DRF181" s="477"/>
      <c r="DRG181" s="477"/>
      <c r="DRH181" s="477"/>
      <c r="DRI181" s="477"/>
      <c r="DRJ181" s="477"/>
      <c r="DRK181" s="477"/>
      <c r="DRL181" s="477"/>
      <c r="DRM181" s="477"/>
      <c r="DRN181" s="477"/>
      <c r="DRO181" s="477"/>
      <c r="DRP181" s="477"/>
      <c r="DRQ181" s="477"/>
      <c r="DRR181" s="477"/>
      <c r="DRS181" s="477"/>
      <c r="DRT181" s="477"/>
      <c r="DRU181" s="477"/>
      <c r="DRV181" s="477"/>
      <c r="DRW181" s="477"/>
      <c r="DRX181" s="477"/>
      <c r="DRY181" s="477"/>
      <c r="DRZ181" s="477"/>
      <c r="DSA181" s="477"/>
      <c r="DSB181" s="477"/>
      <c r="DSC181" s="477"/>
      <c r="DSD181" s="477"/>
      <c r="DSE181" s="477"/>
      <c r="DSF181" s="477"/>
      <c r="DSG181" s="477"/>
      <c r="DSH181" s="477"/>
      <c r="DSI181" s="477"/>
      <c r="DSJ181" s="477"/>
      <c r="DSK181" s="477"/>
      <c r="DSL181" s="477"/>
      <c r="DSM181" s="477"/>
      <c r="DSN181" s="477"/>
      <c r="DSO181" s="477"/>
      <c r="DSP181" s="477"/>
      <c r="DSQ181" s="477"/>
      <c r="DSR181" s="477"/>
      <c r="DSS181" s="477"/>
      <c r="DST181" s="477"/>
      <c r="DSU181" s="477"/>
      <c r="DSV181" s="477"/>
      <c r="DSW181" s="477"/>
      <c r="DSX181" s="477"/>
      <c r="DSY181" s="477"/>
      <c r="DSZ181" s="477"/>
      <c r="DTA181" s="477"/>
      <c r="DTB181" s="477"/>
      <c r="DTC181" s="477"/>
      <c r="DTD181" s="477"/>
      <c r="DTE181" s="477"/>
      <c r="DTF181" s="477"/>
      <c r="DTG181" s="477"/>
      <c r="DTH181" s="477"/>
      <c r="DTI181" s="477"/>
      <c r="DTJ181" s="477"/>
      <c r="DTK181" s="477"/>
      <c r="DTL181" s="477"/>
      <c r="DTM181" s="477"/>
      <c r="DTN181" s="477"/>
      <c r="DTO181" s="477"/>
      <c r="DTP181" s="477"/>
      <c r="DTQ181" s="477"/>
      <c r="DTR181" s="477"/>
      <c r="DTS181" s="477"/>
      <c r="DTT181" s="477"/>
      <c r="DTU181" s="477"/>
      <c r="DTV181" s="477"/>
      <c r="DTW181" s="477"/>
      <c r="DTX181" s="477"/>
      <c r="DTY181" s="477"/>
      <c r="DTZ181" s="477"/>
      <c r="DUA181" s="477"/>
      <c r="DUB181" s="477"/>
      <c r="DUC181" s="477"/>
      <c r="DUD181" s="477"/>
      <c r="DUE181" s="477"/>
      <c r="DUF181" s="477"/>
      <c r="DUG181" s="477"/>
      <c r="DUH181" s="477"/>
      <c r="DUI181" s="477"/>
      <c r="DUJ181" s="477"/>
      <c r="DUK181" s="477"/>
      <c r="DUL181" s="477"/>
      <c r="DUM181" s="477"/>
      <c r="DUN181" s="477"/>
      <c r="DUO181" s="477"/>
      <c r="DUP181" s="477"/>
      <c r="DUQ181" s="477"/>
      <c r="DUR181" s="477"/>
      <c r="DUS181" s="477"/>
      <c r="DUT181" s="477"/>
      <c r="DUU181" s="477"/>
      <c r="DUV181" s="477"/>
      <c r="DUW181" s="477"/>
      <c r="DUX181" s="477"/>
      <c r="DUY181" s="477"/>
      <c r="DUZ181" s="477"/>
      <c r="DVA181" s="477"/>
      <c r="DVB181" s="477"/>
      <c r="DVC181" s="477"/>
      <c r="DVD181" s="477"/>
      <c r="DVE181" s="477"/>
      <c r="DVF181" s="477"/>
      <c r="DVG181" s="477"/>
      <c r="DVH181" s="477"/>
      <c r="DVI181" s="477"/>
      <c r="DVJ181" s="477"/>
      <c r="DVK181" s="477"/>
      <c r="DVL181" s="477"/>
      <c r="DVM181" s="477"/>
      <c r="DVN181" s="477"/>
      <c r="DVO181" s="477"/>
      <c r="DVP181" s="477"/>
      <c r="DVQ181" s="477"/>
      <c r="DVR181" s="477"/>
      <c r="DVS181" s="477"/>
      <c r="DVT181" s="477"/>
      <c r="DVU181" s="477"/>
      <c r="DVV181" s="477"/>
      <c r="DVW181" s="477"/>
      <c r="DVX181" s="477"/>
      <c r="DVY181" s="477"/>
      <c r="DVZ181" s="477"/>
      <c r="DWA181" s="477"/>
      <c r="DWB181" s="477"/>
      <c r="DWC181" s="477"/>
      <c r="DWD181" s="477"/>
      <c r="DWE181" s="477"/>
      <c r="DWF181" s="477"/>
      <c r="DWG181" s="477"/>
      <c r="DWH181" s="477"/>
      <c r="DWI181" s="477"/>
      <c r="DWJ181" s="477"/>
      <c r="DWK181" s="477"/>
      <c r="DWL181" s="477"/>
      <c r="DWM181" s="477"/>
      <c r="DWN181" s="477"/>
      <c r="DWO181" s="477"/>
      <c r="DWP181" s="477"/>
      <c r="DWQ181" s="477"/>
      <c r="DWR181" s="477"/>
      <c r="DWS181" s="477"/>
      <c r="DWT181" s="477"/>
      <c r="DWU181" s="477"/>
      <c r="DWV181" s="477"/>
      <c r="DWW181" s="477"/>
      <c r="DWX181" s="477"/>
      <c r="DWY181" s="477"/>
      <c r="DWZ181" s="477"/>
      <c r="DXA181" s="477"/>
      <c r="DXB181" s="477"/>
      <c r="DXC181" s="477"/>
      <c r="DXD181" s="477"/>
      <c r="DXE181" s="477"/>
      <c r="DXF181" s="477"/>
      <c r="DXG181" s="477"/>
      <c r="DXH181" s="477"/>
      <c r="DXI181" s="477"/>
      <c r="DXJ181" s="477"/>
      <c r="DXK181" s="477"/>
      <c r="DXL181" s="477"/>
      <c r="DXM181" s="477"/>
      <c r="DXN181" s="477"/>
      <c r="DXO181" s="477"/>
      <c r="DXP181" s="477"/>
      <c r="DXQ181" s="477"/>
      <c r="DXR181" s="477"/>
      <c r="DXS181" s="477"/>
      <c r="DXT181" s="477"/>
      <c r="DXU181" s="477"/>
      <c r="DXV181" s="477"/>
      <c r="DXW181" s="477"/>
      <c r="DXX181" s="477"/>
      <c r="DXY181" s="477"/>
      <c r="DXZ181" s="477"/>
      <c r="DYA181" s="477"/>
      <c r="DYB181" s="477"/>
      <c r="DYC181" s="477"/>
      <c r="DYD181" s="477"/>
      <c r="DYE181" s="477"/>
      <c r="DYF181" s="477"/>
      <c r="DYG181" s="477"/>
      <c r="DYH181" s="477"/>
      <c r="DYI181" s="477"/>
      <c r="DYJ181" s="477"/>
      <c r="DYK181" s="477"/>
      <c r="DYL181" s="477"/>
      <c r="DYM181" s="477"/>
      <c r="DYN181" s="477"/>
      <c r="DYO181" s="477"/>
      <c r="DYP181" s="477"/>
      <c r="DYQ181" s="477"/>
      <c r="DYR181" s="477"/>
      <c r="DYS181" s="477"/>
      <c r="DYT181" s="477"/>
      <c r="DYU181" s="477"/>
      <c r="DYV181" s="477"/>
      <c r="DYW181" s="477"/>
      <c r="DYX181" s="477"/>
      <c r="DYY181" s="477"/>
      <c r="DYZ181" s="477"/>
      <c r="DZA181" s="477"/>
      <c r="DZB181" s="477"/>
      <c r="DZC181" s="477"/>
      <c r="DZD181" s="477"/>
      <c r="DZE181" s="477"/>
      <c r="DZF181" s="477"/>
      <c r="DZG181" s="477"/>
      <c r="DZH181" s="477"/>
      <c r="DZI181" s="477"/>
      <c r="DZJ181" s="477"/>
      <c r="DZK181" s="477"/>
      <c r="DZL181" s="477"/>
      <c r="DZM181" s="477"/>
      <c r="DZN181" s="477"/>
      <c r="DZO181" s="477"/>
      <c r="DZP181" s="477"/>
      <c r="DZQ181" s="477"/>
      <c r="DZR181" s="477"/>
      <c r="DZS181" s="477"/>
      <c r="DZT181" s="477"/>
      <c r="DZU181" s="477"/>
      <c r="DZV181" s="477"/>
      <c r="DZW181" s="477"/>
      <c r="DZX181" s="477"/>
      <c r="DZY181" s="477"/>
      <c r="DZZ181" s="477"/>
      <c r="EAA181" s="477"/>
      <c r="EAB181" s="477"/>
      <c r="EAC181" s="477"/>
      <c r="EAD181" s="477"/>
      <c r="EAE181" s="477"/>
      <c r="EAF181" s="477"/>
      <c r="EAG181" s="477"/>
      <c r="EAH181" s="477"/>
      <c r="EAI181" s="477"/>
      <c r="EAJ181" s="477"/>
      <c r="EAK181" s="477"/>
      <c r="EAL181" s="477"/>
      <c r="EAM181" s="477"/>
      <c r="EAN181" s="477"/>
      <c r="EAO181" s="477"/>
      <c r="EAP181" s="477"/>
      <c r="EAQ181" s="477"/>
      <c r="EAR181" s="477"/>
      <c r="EAS181" s="477"/>
      <c r="EAT181" s="477"/>
      <c r="EAU181" s="477"/>
      <c r="EAV181" s="477"/>
      <c r="EAW181" s="477"/>
      <c r="EAX181" s="477"/>
      <c r="EAY181" s="477"/>
      <c r="EAZ181" s="477"/>
      <c r="EBA181" s="477"/>
      <c r="EBB181" s="477"/>
      <c r="EBC181" s="477"/>
      <c r="EBD181" s="477"/>
      <c r="EBE181" s="477"/>
      <c r="EBF181" s="477"/>
      <c r="EBG181" s="477"/>
      <c r="EBH181" s="477"/>
      <c r="EBI181" s="477"/>
      <c r="EBJ181" s="477"/>
      <c r="EBK181" s="477"/>
      <c r="EBL181" s="477"/>
      <c r="EBM181" s="477"/>
      <c r="EBN181" s="477"/>
      <c r="EBO181" s="477"/>
      <c r="EBP181" s="477"/>
      <c r="EBQ181" s="477"/>
      <c r="EBR181" s="477"/>
      <c r="EBS181" s="477"/>
      <c r="EBT181" s="477"/>
      <c r="EBU181" s="477"/>
      <c r="EBV181" s="477"/>
      <c r="EBW181" s="477"/>
      <c r="EBX181" s="477"/>
      <c r="EBY181" s="477"/>
      <c r="EBZ181" s="477"/>
      <c r="ECA181" s="477"/>
      <c r="ECB181" s="477"/>
      <c r="ECC181" s="477"/>
      <c r="ECD181" s="477"/>
      <c r="ECE181" s="477"/>
      <c r="ECF181" s="477"/>
      <c r="ECG181" s="477"/>
      <c r="ECH181" s="477"/>
      <c r="ECI181" s="477"/>
      <c r="ECJ181" s="477"/>
      <c r="ECK181" s="477"/>
      <c r="ECL181" s="477"/>
      <c r="ECM181" s="477"/>
      <c r="ECN181" s="477"/>
      <c r="ECO181" s="477"/>
      <c r="ECP181" s="477"/>
      <c r="ECQ181" s="477"/>
      <c r="ECR181" s="477"/>
      <c r="ECS181" s="477"/>
      <c r="ECT181" s="477"/>
      <c r="ECU181" s="477"/>
      <c r="ECV181" s="477"/>
      <c r="ECW181" s="477"/>
      <c r="ECX181" s="477"/>
      <c r="ECY181" s="477"/>
      <c r="ECZ181" s="477"/>
      <c r="EDA181" s="477"/>
      <c r="EDB181" s="477"/>
      <c r="EDC181" s="477"/>
      <c r="EDD181" s="477"/>
      <c r="EDE181" s="477"/>
      <c r="EDF181" s="477"/>
      <c r="EDG181" s="477"/>
      <c r="EDH181" s="477"/>
      <c r="EDI181" s="477"/>
      <c r="EDJ181" s="477"/>
      <c r="EDK181" s="477"/>
      <c r="EDL181" s="477"/>
      <c r="EDM181" s="477"/>
      <c r="EDN181" s="477"/>
      <c r="EDO181" s="477"/>
      <c r="EDP181" s="477"/>
      <c r="EDQ181" s="477"/>
      <c r="EDR181" s="477"/>
      <c r="EDS181" s="477"/>
      <c r="EDT181" s="477"/>
      <c r="EDU181" s="477"/>
      <c r="EDV181" s="477"/>
      <c r="EDW181" s="477"/>
      <c r="EDX181" s="477"/>
      <c r="EDY181" s="477"/>
      <c r="EDZ181" s="477"/>
      <c r="EEA181" s="477"/>
      <c r="EEB181" s="477"/>
      <c r="EEC181" s="477"/>
      <c r="EED181" s="477"/>
      <c r="EEE181" s="477"/>
      <c r="EEF181" s="477"/>
      <c r="EEG181" s="477"/>
      <c r="EEH181" s="477"/>
      <c r="EEI181" s="477"/>
      <c r="EEJ181" s="477"/>
      <c r="EEK181" s="477"/>
      <c r="EEL181" s="477"/>
      <c r="EEM181" s="477"/>
      <c r="EEN181" s="477"/>
      <c r="EEO181" s="477"/>
      <c r="EEP181" s="477"/>
      <c r="EEQ181" s="477"/>
      <c r="EER181" s="477"/>
      <c r="EES181" s="477"/>
      <c r="EET181" s="477"/>
      <c r="EEU181" s="477"/>
      <c r="EEV181" s="477"/>
      <c r="EEW181" s="477"/>
      <c r="EEX181" s="477"/>
      <c r="EEY181" s="477"/>
      <c r="EEZ181" s="477"/>
      <c r="EFA181" s="477"/>
      <c r="EFB181" s="477"/>
      <c r="EFC181" s="477"/>
      <c r="EFD181" s="477"/>
      <c r="EFE181" s="477"/>
      <c r="EFF181" s="477"/>
      <c r="EFG181" s="477"/>
      <c r="EFH181" s="477"/>
      <c r="EFI181" s="477"/>
      <c r="EFJ181" s="477"/>
      <c r="EFK181" s="477"/>
      <c r="EFL181" s="477"/>
      <c r="EFM181" s="477"/>
      <c r="EFN181" s="477"/>
      <c r="EFO181" s="477"/>
      <c r="EFP181" s="477"/>
      <c r="EFQ181" s="477"/>
      <c r="EFR181" s="477"/>
      <c r="EFS181" s="477"/>
      <c r="EFT181" s="477"/>
      <c r="EFU181" s="477"/>
      <c r="EFV181" s="477"/>
      <c r="EFW181" s="477"/>
      <c r="EFX181" s="477"/>
      <c r="EFY181" s="477"/>
      <c r="EFZ181" s="477"/>
      <c r="EGA181" s="477"/>
      <c r="EGB181" s="477"/>
      <c r="EGC181" s="477"/>
      <c r="EGD181" s="477"/>
      <c r="EGE181" s="477"/>
      <c r="EGF181" s="477"/>
      <c r="EGG181" s="477"/>
      <c r="EGH181" s="477"/>
      <c r="EGI181" s="477"/>
      <c r="EGJ181" s="477"/>
      <c r="EGK181" s="477"/>
      <c r="EGL181" s="477"/>
      <c r="EGM181" s="477"/>
      <c r="EGN181" s="477"/>
      <c r="EGO181" s="477"/>
      <c r="EGP181" s="477"/>
      <c r="EGQ181" s="477"/>
      <c r="EGR181" s="477"/>
      <c r="EGS181" s="477"/>
      <c r="EGT181" s="477"/>
      <c r="EGU181" s="477"/>
      <c r="EGV181" s="477"/>
      <c r="EGW181" s="477"/>
      <c r="EGX181" s="477"/>
      <c r="EGY181" s="477"/>
      <c r="EGZ181" s="477"/>
      <c r="EHA181" s="477"/>
      <c r="EHB181" s="477"/>
      <c r="EHC181" s="477"/>
      <c r="EHD181" s="477"/>
      <c r="EHE181" s="477"/>
      <c r="EHF181" s="477"/>
      <c r="EHG181" s="477"/>
      <c r="EHH181" s="477"/>
      <c r="EHI181" s="477"/>
      <c r="EHJ181" s="477"/>
      <c r="EHK181" s="477"/>
      <c r="EHL181" s="477"/>
      <c r="EHM181" s="477"/>
      <c r="EHN181" s="477"/>
      <c r="EHO181" s="477"/>
      <c r="EHP181" s="477"/>
      <c r="EHQ181" s="477"/>
      <c r="EHR181" s="477"/>
      <c r="EHS181" s="477"/>
      <c r="EHT181" s="477"/>
      <c r="EHU181" s="477"/>
      <c r="EHV181" s="477"/>
      <c r="EHW181" s="477"/>
      <c r="EHX181" s="477"/>
      <c r="EHY181" s="477"/>
      <c r="EHZ181" s="477"/>
      <c r="EIA181" s="477"/>
      <c r="EIB181" s="477"/>
      <c r="EIC181" s="477"/>
      <c r="EID181" s="477"/>
      <c r="EIE181" s="477"/>
      <c r="EIF181" s="477"/>
      <c r="EIG181" s="477"/>
      <c r="EIH181" s="477"/>
      <c r="EII181" s="477"/>
      <c r="EIJ181" s="477"/>
      <c r="EIK181" s="477"/>
      <c r="EIL181" s="477"/>
      <c r="EIM181" s="477"/>
      <c r="EIN181" s="477"/>
      <c r="EIO181" s="477"/>
      <c r="EIP181" s="477"/>
      <c r="EIQ181" s="477"/>
      <c r="EIR181" s="477"/>
      <c r="EIS181" s="477"/>
      <c r="EIT181" s="477"/>
      <c r="EIU181" s="477"/>
      <c r="EIV181" s="477"/>
      <c r="EIW181" s="477"/>
      <c r="EIX181" s="477"/>
      <c r="EIY181" s="477"/>
      <c r="EIZ181" s="477"/>
      <c r="EJA181" s="477"/>
      <c r="EJB181" s="477"/>
      <c r="EJC181" s="477"/>
      <c r="EJD181" s="477"/>
      <c r="EJE181" s="477"/>
      <c r="EJF181" s="477"/>
      <c r="EJG181" s="477"/>
      <c r="EJH181" s="477"/>
      <c r="EJI181" s="477"/>
      <c r="EJJ181" s="477"/>
      <c r="EJK181" s="477"/>
      <c r="EJL181" s="477"/>
      <c r="EJM181" s="477"/>
      <c r="EJN181" s="477"/>
      <c r="EJO181" s="477"/>
      <c r="EJP181" s="477"/>
      <c r="EJQ181" s="477"/>
      <c r="EJR181" s="477"/>
      <c r="EJS181" s="477"/>
      <c r="EJT181" s="477"/>
      <c r="EJU181" s="477"/>
      <c r="EJV181" s="477"/>
      <c r="EJW181" s="477"/>
      <c r="EJX181" s="477"/>
      <c r="EJY181" s="477"/>
      <c r="EJZ181" s="477"/>
      <c r="EKA181" s="477"/>
      <c r="EKB181" s="477"/>
      <c r="EKC181" s="477"/>
      <c r="EKD181" s="477"/>
      <c r="EKE181" s="477"/>
      <c r="EKF181" s="477"/>
      <c r="EKG181" s="477"/>
      <c r="EKH181" s="477"/>
      <c r="EKI181" s="477"/>
      <c r="EKJ181" s="477"/>
      <c r="EKK181" s="477"/>
      <c r="EKL181" s="477"/>
      <c r="EKM181" s="477"/>
      <c r="EKN181" s="477"/>
      <c r="EKO181" s="477"/>
      <c r="EKP181" s="477"/>
      <c r="EKQ181" s="477"/>
      <c r="EKR181" s="477"/>
      <c r="EKS181" s="477"/>
      <c r="EKT181" s="477"/>
      <c r="EKU181" s="477"/>
      <c r="EKV181" s="477"/>
      <c r="EKW181" s="477"/>
      <c r="EKX181" s="477"/>
      <c r="EKY181" s="477"/>
      <c r="EKZ181" s="477"/>
      <c r="ELA181" s="477"/>
      <c r="ELB181" s="477"/>
      <c r="ELC181" s="477"/>
      <c r="ELD181" s="477"/>
      <c r="ELE181" s="477"/>
      <c r="ELF181" s="477"/>
      <c r="ELG181" s="477"/>
      <c r="ELH181" s="477"/>
      <c r="ELI181" s="477"/>
      <c r="ELJ181" s="477"/>
      <c r="ELK181" s="477"/>
      <c r="ELL181" s="477"/>
      <c r="ELM181" s="477"/>
      <c r="ELN181" s="477"/>
      <c r="ELO181" s="477"/>
      <c r="ELP181" s="477"/>
      <c r="ELQ181" s="477"/>
      <c r="ELR181" s="477"/>
      <c r="ELS181" s="477"/>
      <c r="ELT181" s="477"/>
      <c r="ELU181" s="477"/>
      <c r="ELV181" s="477"/>
      <c r="ELW181" s="477"/>
      <c r="ELX181" s="477"/>
      <c r="ELY181" s="477"/>
      <c r="ELZ181" s="477"/>
      <c r="EMA181" s="477"/>
      <c r="EMB181" s="477"/>
      <c r="EMC181" s="477"/>
      <c r="EMD181" s="477"/>
      <c r="EME181" s="477"/>
      <c r="EMF181" s="477"/>
      <c r="EMG181" s="477"/>
      <c r="EMH181" s="477"/>
      <c r="EMI181" s="477"/>
      <c r="EMJ181" s="477"/>
      <c r="EMK181" s="477"/>
      <c r="EML181" s="477"/>
      <c r="EMM181" s="477"/>
      <c r="EMN181" s="477"/>
      <c r="EMO181" s="477"/>
      <c r="EMP181" s="477"/>
      <c r="EMQ181" s="477"/>
      <c r="EMR181" s="477"/>
      <c r="EMS181" s="477"/>
      <c r="EMT181" s="477"/>
      <c r="EMU181" s="477"/>
      <c r="EMV181" s="477"/>
      <c r="EMW181" s="477"/>
      <c r="EMX181" s="477"/>
      <c r="EMY181" s="477"/>
      <c r="EMZ181" s="477"/>
      <c r="ENA181" s="477"/>
      <c r="ENB181" s="477"/>
      <c r="ENC181" s="477"/>
      <c r="END181" s="477"/>
      <c r="ENE181" s="477"/>
      <c r="ENF181" s="477"/>
      <c r="ENG181" s="477"/>
      <c r="ENH181" s="477"/>
      <c r="ENI181" s="477"/>
      <c r="ENJ181" s="477"/>
      <c r="ENK181" s="477"/>
      <c r="ENL181" s="477"/>
      <c r="ENM181" s="477"/>
      <c r="ENN181" s="477"/>
      <c r="ENO181" s="477"/>
      <c r="ENP181" s="477"/>
      <c r="ENQ181" s="477"/>
      <c r="ENR181" s="477"/>
      <c r="ENS181" s="477"/>
      <c r="ENT181" s="477"/>
      <c r="ENU181" s="477"/>
      <c r="ENV181" s="477"/>
      <c r="ENW181" s="477"/>
      <c r="ENX181" s="477"/>
      <c r="ENY181" s="477"/>
      <c r="ENZ181" s="477"/>
      <c r="EOA181" s="477"/>
      <c r="EOB181" s="477"/>
      <c r="EOC181" s="477"/>
      <c r="EOD181" s="477"/>
      <c r="EOE181" s="477"/>
      <c r="EOF181" s="477"/>
      <c r="EOG181" s="477"/>
      <c r="EOH181" s="477"/>
      <c r="EOI181" s="477"/>
      <c r="EOJ181" s="477"/>
      <c r="EOK181" s="477"/>
      <c r="EOL181" s="477"/>
      <c r="EOM181" s="477"/>
      <c r="EON181" s="477"/>
      <c r="EOO181" s="477"/>
      <c r="EOP181" s="477"/>
      <c r="EOQ181" s="477"/>
      <c r="EOR181" s="477"/>
      <c r="EOS181" s="477"/>
      <c r="EOT181" s="477"/>
      <c r="EOU181" s="477"/>
      <c r="EOV181" s="477"/>
      <c r="EOW181" s="477"/>
      <c r="EOX181" s="477"/>
      <c r="EOY181" s="477"/>
      <c r="EOZ181" s="477"/>
      <c r="EPA181" s="477"/>
      <c r="EPB181" s="477"/>
      <c r="EPC181" s="477"/>
      <c r="EPD181" s="477"/>
      <c r="EPE181" s="477"/>
      <c r="EPF181" s="477"/>
      <c r="EPG181" s="477"/>
      <c r="EPH181" s="477"/>
      <c r="EPI181" s="477"/>
      <c r="EPJ181" s="477"/>
      <c r="EPK181" s="477"/>
      <c r="EPL181" s="477"/>
      <c r="EPM181" s="477"/>
      <c r="EPN181" s="477"/>
      <c r="EPO181" s="477"/>
      <c r="EPP181" s="477"/>
      <c r="EPQ181" s="477"/>
      <c r="EPR181" s="477"/>
      <c r="EPS181" s="477"/>
      <c r="EPT181" s="477"/>
      <c r="EPU181" s="477"/>
      <c r="EPV181" s="477"/>
      <c r="EPW181" s="477"/>
      <c r="EPX181" s="477"/>
      <c r="EPY181" s="477"/>
      <c r="EPZ181" s="477"/>
      <c r="EQA181" s="477"/>
      <c r="EQB181" s="477"/>
      <c r="EQC181" s="477"/>
      <c r="EQD181" s="477"/>
      <c r="EQE181" s="477"/>
      <c r="EQF181" s="477"/>
      <c r="EQG181" s="477"/>
      <c r="EQH181" s="477"/>
      <c r="EQI181" s="477"/>
      <c r="EQJ181" s="477"/>
      <c r="EQK181" s="477"/>
      <c r="EQL181" s="477"/>
      <c r="EQM181" s="477"/>
      <c r="EQN181" s="477"/>
      <c r="EQO181" s="477"/>
      <c r="EQP181" s="477"/>
      <c r="EQQ181" s="477"/>
      <c r="EQR181" s="477"/>
      <c r="EQS181" s="477"/>
      <c r="EQT181" s="477"/>
      <c r="EQU181" s="477"/>
      <c r="EQV181" s="477"/>
      <c r="EQW181" s="477"/>
      <c r="EQX181" s="477"/>
      <c r="EQY181" s="477"/>
      <c r="EQZ181" s="477"/>
      <c r="ERA181" s="477"/>
      <c r="ERB181" s="477"/>
      <c r="ERC181" s="477"/>
      <c r="ERD181" s="477"/>
      <c r="ERE181" s="477"/>
      <c r="ERF181" s="477"/>
      <c r="ERG181" s="477"/>
      <c r="ERH181" s="477"/>
      <c r="ERI181" s="477"/>
      <c r="ERJ181" s="477"/>
      <c r="ERK181" s="477"/>
      <c r="ERL181" s="477"/>
      <c r="ERM181" s="477"/>
      <c r="ERN181" s="477"/>
      <c r="ERO181" s="477"/>
      <c r="ERP181" s="477"/>
      <c r="ERQ181" s="477"/>
      <c r="ERR181" s="477"/>
      <c r="ERS181" s="477"/>
      <c r="ERT181" s="477"/>
      <c r="ERU181" s="477"/>
      <c r="ERV181" s="477"/>
      <c r="ERW181" s="477"/>
      <c r="ERX181" s="477"/>
      <c r="ERY181" s="477"/>
      <c r="ERZ181" s="477"/>
      <c r="ESA181" s="477"/>
      <c r="ESB181" s="477"/>
      <c r="ESC181" s="477"/>
      <c r="ESD181" s="477"/>
      <c r="ESE181" s="477"/>
      <c r="ESF181" s="477"/>
      <c r="ESG181" s="477"/>
      <c r="ESH181" s="477"/>
      <c r="ESI181" s="477"/>
      <c r="ESJ181" s="477"/>
      <c r="ESK181" s="477"/>
      <c r="ESL181" s="477"/>
      <c r="ESM181" s="477"/>
      <c r="ESN181" s="477"/>
      <c r="ESO181" s="477"/>
      <c r="ESP181" s="477"/>
      <c r="ESQ181" s="477"/>
      <c r="ESR181" s="477"/>
      <c r="ESS181" s="477"/>
      <c r="EST181" s="477"/>
      <c r="ESU181" s="477"/>
      <c r="ESV181" s="477"/>
      <c r="ESW181" s="477"/>
      <c r="ESX181" s="477"/>
      <c r="ESY181" s="477"/>
      <c r="ESZ181" s="477"/>
      <c r="ETA181" s="477"/>
      <c r="ETB181" s="477"/>
      <c r="ETC181" s="477"/>
      <c r="ETD181" s="477"/>
      <c r="ETE181" s="477"/>
      <c r="ETF181" s="477"/>
      <c r="ETG181" s="477"/>
      <c r="ETH181" s="477"/>
      <c r="ETI181" s="477"/>
      <c r="ETJ181" s="477"/>
      <c r="ETK181" s="477"/>
      <c r="ETL181" s="477"/>
      <c r="ETM181" s="477"/>
      <c r="ETN181" s="477"/>
      <c r="ETO181" s="477"/>
      <c r="ETP181" s="477"/>
      <c r="ETQ181" s="477"/>
      <c r="ETR181" s="477"/>
      <c r="ETS181" s="477"/>
      <c r="ETT181" s="477"/>
      <c r="ETU181" s="477"/>
      <c r="ETV181" s="477"/>
      <c r="ETW181" s="477"/>
      <c r="ETX181" s="477"/>
      <c r="ETY181" s="477"/>
      <c r="ETZ181" s="477"/>
      <c r="EUA181" s="477"/>
      <c r="EUB181" s="477"/>
      <c r="EUC181" s="477"/>
      <c r="EUD181" s="477"/>
      <c r="EUE181" s="477"/>
      <c r="EUF181" s="477"/>
      <c r="EUG181" s="477"/>
      <c r="EUH181" s="477"/>
      <c r="EUI181" s="477"/>
      <c r="EUJ181" s="477"/>
      <c r="EUK181" s="477"/>
      <c r="EUL181" s="477"/>
      <c r="EUM181" s="477"/>
      <c r="EUN181" s="477"/>
      <c r="EUO181" s="477"/>
      <c r="EUP181" s="477"/>
      <c r="EUQ181" s="477"/>
      <c r="EUR181" s="477"/>
      <c r="EUS181" s="477"/>
      <c r="EUT181" s="477"/>
      <c r="EUU181" s="477"/>
      <c r="EUV181" s="477"/>
      <c r="EUW181" s="477"/>
      <c r="EUX181" s="477"/>
      <c r="EUY181" s="477"/>
      <c r="EUZ181" s="477"/>
      <c r="EVA181" s="477"/>
      <c r="EVB181" s="477"/>
      <c r="EVC181" s="477"/>
      <c r="EVD181" s="477"/>
      <c r="EVE181" s="477"/>
      <c r="EVF181" s="477"/>
      <c r="EVG181" s="477"/>
      <c r="EVH181" s="477"/>
      <c r="EVI181" s="477"/>
      <c r="EVJ181" s="477"/>
      <c r="EVK181" s="477"/>
      <c r="EVL181" s="477"/>
      <c r="EVM181" s="477"/>
      <c r="EVN181" s="477"/>
      <c r="EVO181" s="477"/>
      <c r="EVP181" s="477"/>
      <c r="EVQ181" s="477"/>
      <c r="EVR181" s="477"/>
      <c r="EVS181" s="477"/>
      <c r="EVT181" s="477"/>
      <c r="EVU181" s="477"/>
      <c r="EVV181" s="477"/>
      <c r="EVW181" s="477"/>
      <c r="EVX181" s="477"/>
      <c r="EVY181" s="477"/>
      <c r="EVZ181" s="477"/>
      <c r="EWA181" s="477"/>
      <c r="EWB181" s="477"/>
      <c r="EWC181" s="477"/>
      <c r="EWD181" s="477"/>
      <c r="EWE181" s="477"/>
      <c r="EWF181" s="477"/>
      <c r="EWG181" s="477"/>
      <c r="EWH181" s="477"/>
      <c r="EWI181" s="477"/>
      <c r="EWJ181" s="477"/>
      <c r="EWK181" s="477"/>
      <c r="EWL181" s="477"/>
      <c r="EWM181" s="477"/>
      <c r="EWN181" s="477"/>
      <c r="EWO181" s="477"/>
      <c r="EWP181" s="477"/>
      <c r="EWQ181" s="477"/>
      <c r="EWR181" s="477"/>
      <c r="EWS181" s="477"/>
      <c r="EWT181" s="477"/>
      <c r="EWU181" s="477"/>
      <c r="EWV181" s="477"/>
      <c r="EWW181" s="477"/>
      <c r="EWX181" s="477"/>
      <c r="EWY181" s="477"/>
      <c r="EWZ181" s="477"/>
      <c r="EXA181" s="477"/>
      <c r="EXB181" s="477"/>
      <c r="EXC181" s="477"/>
      <c r="EXD181" s="477"/>
      <c r="EXE181" s="477"/>
      <c r="EXF181" s="477"/>
      <c r="EXG181" s="477"/>
      <c r="EXH181" s="477"/>
      <c r="EXI181" s="477"/>
      <c r="EXJ181" s="477"/>
      <c r="EXK181" s="477"/>
      <c r="EXL181" s="477"/>
      <c r="EXM181" s="477"/>
      <c r="EXN181" s="477"/>
      <c r="EXO181" s="477"/>
      <c r="EXP181" s="477"/>
      <c r="EXQ181" s="477"/>
      <c r="EXR181" s="477"/>
      <c r="EXS181" s="477"/>
      <c r="EXT181" s="477"/>
      <c r="EXU181" s="477"/>
      <c r="EXV181" s="477"/>
      <c r="EXW181" s="477"/>
      <c r="EXX181" s="477"/>
      <c r="EXY181" s="477"/>
      <c r="EXZ181" s="477"/>
      <c r="EYA181" s="477"/>
      <c r="EYB181" s="477"/>
      <c r="EYC181" s="477"/>
      <c r="EYD181" s="477"/>
      <c r="EYE181" s="477"/>
      <c r="EYF181" s="477"/>
      <c r="EYG181" s="477"/>
      <c r="EYH181" s="477"/>
      <c r="EYI181" s="477"/>
      <c r="EYJ181" s="477"/>
      <c r="EYK181" s="477"/>
      <c r="EYL181" s="477"/>
      <c r="EYM181" s="477"/>
      <c r="EYN181" s="477"/>
      <c r="EYO181" s="477"/>
      <c r="EYP181" s="477"/>
      <c r="EYQ181" s="477"/>
      <c r="EYR181" s="477"/>
      <c r="EYS181" s="477"/>
      <c r="EYT181" s="477"/>
      <c r="EYU181" s="477"/>
      <c r="EYV181" s="477"/>
      <c r="EYW181" s="477"/>
      <c r="EYX181" s="477"/>
      <c r="EYY181" s="477"/>
      <c r="EYZ181" s="477"/>
      <c r="EZA181" s="477"/>
      <c r="EZB181" s="477"/>
      <c r="EZC181" s="477"/>
      <c r="EZD181" s="477"/>
      <c r="EZE181" s="477"/>
      <c r="EZF181" s="477"/>
      <c r="EZG181" s="477"/>
      <c r="EZH181" s="477"/>
      <c r="EZI181" s="477"/>
      <c r="EZJ181" s="477"/>
      <c r="EZK181" s="477"/>
      <c r="EZL181" s="477"/>
      <c r="EZM181" s="477"/>
      <c r="EZN181" s="477"/>
      <c r="EZO181" s="477"/>
      <c r="EZP181" s="477"/>
      <c r="EZQ181" s="477"/>
      <c r="EZR181" s="477"/>
      <c r="EZS181" s="477"/>
      <c r="EZT181" s="477"/>
      <c r="EZU181" s="477"/>
      <c r="EZV181" s="477"/>
      <c r="EZW181" s="477"/>
      <c r="EZX181" s="477"/>
      <c r="EZY181" s="477"/>
      <c r="EZZ181" s="477"/>
      <c r="FAA181" s="477"/>
      <c r="FAB181" s="477"/>
      <c r="FAC181" s="477"/>
      <c r="FAD181" s="477"/>
      <c r="FAE181" s="477"/>
      <c r="FAF181" s="477"/>
      <c r="FAG181" s="477"/>
      <c r="FAH181" s="477"/>
      <c r="FAI181" s="477"/>
      <c r="FAJ181" s="477"/>
      <c r="FAK181" s="477"/>
      <c r="FAL181" s="477"/>
      <c r="FAM181" s="477"/>
      <c r="FAN181" s="477"/>
      <c r="FAO181" s="477"/>
      <c r="FAP181" s="477"/>
      <c r="FAQ181" s="477"/>
      <c r="FAR181" s="477"/>
      <c r="FAS181" s="477"/>
      <c r="FAT181" s="477"/>
      <c r="FAU181" s="477"/>
      <c r="FAV181" s="477"/>
      <c r="FAW181" s="477"/>
      <c r="FAX181" s="477"/>
      <c r="FAY181" s="477"/>
      <c r="FAZ181" s="477"/>
      <c r="FBA181" s="477"/>
      <c r="FBB181" s="477"/>
      <c r="FBC181" s="477"/>
      <c r="FBD181" s="477"/>
      <c r="FBE181" s="477"/>
      <c r="FBF181" s="477"/>
      <c r="FBG181" s="477"/>
      <c r="FBH181" s="477"/>
      <c r="FBI181" s="477"/>
      <c r="FBJ181" s="477"/>
      <c r="FBK181" s="477"/>
      <c r="FBL181" s="477"/>
      <c r="FBM181" s="477"/>
      <c r="FBN181" s="477"/>
      <c r="FBO181" s="477"/>
      <c r="FBP181" s="477"/>
      <c r="FBQ181" s="477"/>
      <c r="FBR181" s="477"/>
      <c r="FBS181" s="477"/>
      <c r="FBT181" s="477"/>
      <c r="FBU181" s="477"/>
      <c r="FBV181" s="477"/>
      <c r="FBW181" s="477"/>
      <c r="FBX181" s="477"/>
      <c r="FBY181" s="477"/>
      <c r="FBZ181" s="477"/>
      <c r="FCA181" s="477"/>
      <c r="FCB181" s="477"/>
      <c r="FCC181" s="477"/>
      <c r="FCD181" s="477"/>
      <c r="FCE181" s="477"/>
      <c r="FCF181" s="477"/>
      <c r="FCG181" s="477"/>
      <c r="FCH181" s="477"/>
      <c r="FCI181" s="477"/>
      <c r="FCJ181" s="477"/>
      <c r="FCK181" s="477"/>
      <c r="FCL181" s="477"/>
      <c r="FCM181" s="477"/>
      <c r="FCN181" s="477"/>
      <c r="FCO181" s="477"/>
      <c r="FCP181" s="477"/>
      <c r="FCQ181" s="477"/>
      <c r="FCR181" s="477"/>
      <c r="FCS181" s="477"/>
      <c r="FCT181" s="477"/>
      <c r="FCU181" s="477"/>
      <c r="FCV181" s="477"/>
      <c r="FCW181" s="477"/>
      <c r="FCX181" s="477"/>
      <c r="FCY181" s="477"/>
      <c r="FCZ181" s="477"/>
      <c r="FDA181" s="477"/>
      <c r="FDB181" s="477"/>
      <c r="FDC181" s="477"/>
      <c r="FDD181" s="477"/>
      <c r="FDE181" s="477"/>
      <c r="FDF181" s="477"/>
      <c r="FDG181" s="477"/>
      <c r="FDH181" s="477"/>
      <c r="FDI181" s="477"/>
      <c r="FDJ181" s="477"/>
      <c r="FDK181" s="477"/>
      <c r="FDL181" s="477"/>
      <c r="FDM181" s="477"/>
      <c r="FDN181" s="477"/>
      <c r="FDO181" s="477"/>
      <c r="FDP181" s="477"/>
      <c r="FDQ181" s="477"/>
      <c r="FDR181" s="477"/>
      <c r="FDS181" s="477"/>
      <c r="FDT181" s="477"/>
      <c r="FDU181" s="477"/>
      <c r="FDV181" s="477"/>
      <c r="FDW181" s="477"/>
      <c r="FDX181" s="477"/>
      <c r="FDY181" s="477"/>
      <c r="FDZ181" s="477"/>
      <c r="FEA181" s="477"/>
      <c r="FEB181" s="477"/>
      <c r="FEC181" s="477"/>
      <c r="FED181" s="477"/>
      <c r="FEE181" s="477"/>
      <c r="FEF181" s="477"/>
      <c r="FEG181" s="477"/>
      <c r="FEH181" s="477"/>
      <c r="FEI181" s="477"/>
      <c r="FEJ181" s="477"/>
      <c r="FEK181" s="477"/>
      <c r="FEL181" s="477"/>
      <c r="FEM181" s="477"/>
      <c r="FEN181" s="477"/>
      <c r="FEO181" s="477"/>
      <c r="FEP181" s="477"/>
      <c r="FEQ181" s="477"/>
      <c r="FER181" s="477"/>
      <c r="FES181" s="477"/>
      <c r="FET181" s="477"/>
      <c r="FEU181" s="477"/>
      <c r="FEV181" s="477"/>
      <c r="FEW181" s="477"/>
      <c r="FEX181" s="477"/>
      <c r="FEY181" s="477"/>
      <c r="FEZ181" s="477"/>
      <c r="FFA181" s="477"/>
      <c r="FFB181" s="477"/>
      <c r="FFC181" s="477"/>
      <c r="FFD181" s="477"/>
      <c r="FFE181" s="477"/>
      <c r="FFF181" s="477"/>
      <c r="FFG181" s="477"/>
      <c r="FFH181" s="477"/>
      <c r="FFI181" s="477"/>
      <c r="FFJ181" s="477"/>
      <c r="FFK181" s="477"/>
      <c r="FFL181" s="477"/>
      <c r="FFM181" s="477"/>
      <c r="FFN181" s="477"/>
      <c r="FFO181" s="477"/>
      <c r="FFP181" s="477"/>
      <c r="FFQ181" s="477"/>
      <c r="FFR181" s="477"/>
      <c r="FFS181" s="477"/>
      <c r="FFT181" s="477"/>
      <c r="FFU181" s="477"/>
      <c r="FFV181" s="477"/>
      <c r="FFW181" s="477"/>
      <c r="FFX181" s="477"/>
      <c r="FFY181" s="477"/>
      <c r="FFZ181" s="477"/>
      <c r="FGA181" s="477"/>
      <c r="FGB181" s="477"/>
      <c r="FGC181" s="477"/>
      <c r="FGD181" s="477"/>
      <c r="FGE181" s="477"/>
      <c r="FGF181" s="477"/>
      <c r="FGG181" s="477"/>
      <c r="FGH181" s="477"/>
      <c r="FGI181" s="477"/>
      <c r="FGJ181" s="477"/>
      <c r="FGK181" s="477"/>
      <c r="FGL181" s="477"/>
      <c r="FGM181" s="477"/>
      <c r="FGN181" s="477"/>
      <c r="FGO181" s="477"/>
      <c r="FGP181" s="477"/>
      <c r="FGQ181" s="477"/>
      <c r="FGR181" s="477"/>
      <c r="FGS181" s="477"/>
      <c r="FGT181" s="477"/>
      <c r="FGU181" s="477"/>
      <c r="FGV181" s="477"/>
      <c r="FGW181" s="477"/>
      <c r="FGX181" s="477"/>
      <c r="FGY181" s="477"/>
      <c r="FGZ181" s="477"/>
      <c r="FHA181" s="477"/>
      <c r="FHB181" s="477"/>
      <c r="FHC181" s="477"/>
      <c r="FHD181" s="477"/>
      <c r="FHE181" s="477"/>
      <c r="FHF181" s="477"/>
      <c r="FHG181" s="477"/>
      <c r="FHH181" s="477"/>
      <c r="FHI181" s="477"/>
      <c r="FHJ181" s="477"/>
      <c r="FHK181" s="477"/>
      <c r="FHL181" s="477"/>
      <c r="FHM181" s="477"/>
      <c r="FHN181" s="477"/>
      <c r="FHO181" s="477"/>
      <c r="FHP181" s="477"/>
      <c r="FHQ181" s="477"/>
      <c r="FHR181" s="477"/>
      <c r="FHS181" s="477"/>
      <c r="FHT181" s="477"/>
      <c r="FHU181" s="477"/>
      <c r="FHV181" s="477"/>
      <c r="FHW181" s="477"/>
      <c r="FHX181" s="477"/>
      <c r="FHY181" s="477"/>
      <c r="FHZ181" s="477"/>
      <c r="FIA181" s="477"/>
      <c r="FIB181" s="477"/>
      <c r="FIC181" s="477"/>
      <c r="FID181" s="477"/>
      <c r="FIE181" s="477"/>
      <c r="FIF181" s="477"/>
      <c r="FIG181" s="477"/>
      <c r="FIH181" s="477"/>
      <c r="FII181" s="477"/>
      <c r="FIJ181" s="477"/>
      <c r="FIK181" s="477"/>
      <c r="FIL181" s="477"/>
      <c r="FIM181" s="477"/>
      <c r="FIN181" s="477"/>
      <c r="FIO181" s="477"/>
      <c r="FIP181" s="477"/>
      <c r="FIQ181" s="477"/>
      <c r="FIR181" s="477"/>
      <c r="FIS181" s="477"/>
      <c r="FIT181" s="477"/>
      <c r="FIU181" s="477"/>
      <c r="FIV181" s="477"/>
      <c r="FIW181" s="477"/>
      <c r="FIX181" s="477"/>
      <c r="FIY181" s="477"/>
      <c r="FIZ181" s="477"/>
      <c r="FJA181" s="477"/>
      <c r="FJB181" s="477"/>
      <c r="FJC181" s="477"/>
      <c r="FJD181" s="477"/>
      <c r="FJE181" s="477"/>
      <c r="FJF181" s="477"/>
      <c r="FJG181" s="477"/>
      <c r="FJH181" s="477"/>
      <c r="FJI181" s="477"/>
      <c r="FJJ181" s="477"/>
      <c r="FJK181" s="477"/>
      <c r="FJL181" s="477"/>
      <c r="FJM181" s="477"/>
      <c r="FJN181" s="477"/>
      <c r="FJO181" s="477"/>
      <c r="FJP181" s="477"/>
      <c r="FJQ181" s="477"/>
      <c r="FJR181" s="477"/>
      <c r="FJS181" s="477"/>
      <c r="FJT181" s="477"/>
      <c r="FJU181" s="477"/>
      <c r="FJV181" s="477"/>
      <c r="FJW181" s="477"/>
      <c r="FJX181" s="477"/>
      <c r="FJY181" s="477"/>
      <c r="FJZ181" s="477"/>
      <c r="FKA181" s="477"/>
      <c r="FKB181" s="477"/>
      <c r="FKC181" s="477"/>
      <c r="FKD181" s="477"/>
      <c r="FKE181" s="477"/>
      <c r="FKF181" s="477"/>
      <c r="FKG181" s="477"/>
      <c r="FKH181" s="477"/>
      <c r="FKI181" s="477"/>
      <c r="FKJ181" s="477"/>
      <c r="FKK181" s="477"/>
      <c r="FKL181" s="477"/>
      <c r="FKM181" s="477"/>
      <c r="FKN181" s="477"/>
      <c r="FKO181" s="477"/>
      <c r="FKP181" s="477"/>
      <c r="FKQ181" s="477"/>
      <c r="FKR181" s="477"/>
      <c r="FKS181" s="477"/>
      <c r="FKT181" s="477"/>
      <c r="FKU181" s="477"/>
      <c r="FKV181" s="477"/>
      <c r="FKW181" s="477"/>
      <c r="FKX181" s="477"/>
      <c r="FKY181" s="477"/>
      <c r="FKZ181" s="477"/>
      <c r="FLA181" s="477"/>
      <c r="FLB181" s="477"/>
      <c r="FLC181" s="477"/>
      <c r="FLD181" s="477"/>
      <c r="FLE181" s="477"/>
      <c r="FLF181" s="477"/>
      <c r="FLG181" s="477"/>
      <c r="FLH181" s="477"/>
      <c r="FLI181" s="477"/>
      <c r="FLJ181" s="477"/>
      <c r="FLK181" s="477"/>
      <c r="FLL181" s="477"/>
      <c r="FLM181" s="477"/>
      <c r="FLN181" s="477"/>
      <c r="FLO181" s="477"/>
      <c r="FLP181" s="477"/>
      <c r="FLQ181" s="477"/>
      <c r="FLR181" s="477"/>
      <c r="FLS181" s="477"/>
      <c r="FLT181" s="477"/>
      <c r="FLU181" s="477"/>
      <c r="FLV181" s="477"/>
      <c r="FLW181" s="477"/>
      <c r="FLX181" s="477"/>
      <c r="FLY181" s="477"/>
      <c r="FLZ181" s="477"/>
      <c r="FMA181" s="477"/>
      <c r="FMB181" s="477"/>
      <c r="FMC181" s="477"/>
      <c r="FMD181" s="477"/>
      <c r="FME181" s="477"/>
      <c r="FMF181" s="477"/>
      <c r="FMG181" s="477"/>
      <c r="FMH181" s="477"/>
      <c r="FMI181" s="477"/>
      <c r="FMJ181" s="477"/>
      <c r="FMK181" s="477"/>
      <c r="FML181" s="477"/>
      <c r="FMM181" s="477"/>
      <c r="FMN181" s="477"/>
      <c r="FMO181" s="477"/>
      <c r="FMP181" s="477"/>
      <c r="FMQ181" s="477"/>
      <c r="FMR181" s="477"/>
      <c r="FMS181" s="477"/>
      <c r="FMT181" s="477"/>
      <c r="FMU181" s="477"/>
      <c r="FMV181" s="477"/>
      <c r="FMW181" s="477"/>
      <c r="FMX181" s="477"/>
      <c r="FMY181" s="477"/>
      <c r="FMZ181" s="477"/>
      <c r="FNA181" s="477"/>
      <c r="FNB181" s="477"/>
      <c r="FNC181" s="477"/>
      <c r="FND181" s="477"/>
      <c r="FNE181" s="477"/>
      <c r="FNF181" s="477"/>
      <c r="FNG181" s="477"/>
      <c r="FNH181" s="477"/>
      <c r="FNI181" s="477"/>
      <c r="FNJ181" s="477"/>
      <c r="FNK181" s="477"/>
      <c r="FNL181" s="477"/>
      <c r="FNM181" s="477"/>
      <c r="FNN181" s="477"/>
      <c r="FNO181" s="477"/>
      <c r="FNP181" s="477"/>
      <c r="FNQ181" s="477"/>
      <c r="FNR181" s="477"/>
      <c r="FNS181" s="477"/>
      <c r="FNT181" s="477"/>
      <c r="FNU181" s="477"/>
      <c r="FNV181" s="477"/>
      <c r="FNW181" s="477"/>
      <c r="FNX181" s="477"/>
      <c r="FNY181" s="477"/>
      <c r="FNZ181" s="477"/>
      <c r="FOA181" s="477"/>
      <c r="FOB181" s="477"/>
      <c r="FOC181" s="477"/>
      <c r="FOD181" s="477"/>
      <c r="FOE181" s="477"/>
      <c r="FOF181" s="477"/>
      <c r="FOG181" s="477"/>
      <c r="FOH181" s="477"/>
      <c r="FOI181" s="477"/>
      <c r="FOJ181" s="477"/>
      <c r="FOK181" s="477"/>
      <c r="FOL181" s="477"/>
      <c r="FOM181" s="477"/>
      <c r="FON181" s="477"/>
      <c r="FOO181" s="477"/>
      <c r="FOP181" s="477"/>
      <c r="FOQ181" s="477"/>
      <c r="FOR181" s="477"/>
      <c r="FOS181" s="477"/>
      <c r="FOT181" s="477"/>
      <c r="FOU181" s="477"/>
      <c r="FOV181" s="477"/>
      <c r="FOW181" s="477"/>
      <c r="FOX181" s="477"/>
      <c r="FOY181" s="477"/>
      <c r="FOZ181" s="477"/>
      <c r="FPA181" s="477"/>
      <c r="FPB181" s="477"/>
      <c r="FPC181" s="477"/>
      <c r="FPD181" s="477"/>
      <c r="FPE181" s="477"/>
      <c r="FPF181" s="477"/>
      <c r="FPG181" s="477"/>
      <c r="FPH181" s="477"/>
      <c r="FPI181" s="477"/>
      <c r="FPJ181" s="477"/>
      <c r="FPK181" s="477"/>
      <c r="FPL181" s="477"/>
      <c r="FPM181" s="477"/>
      <c r="FPN181" s="477"/>
      <c r="FPO181" s="477"/>
      <c r="FPP181" s="477"/>
      <c r="FPQ181" s="477"/>
      <c r="FPR181" s="477"/>
      <c r="FPS181" s="477"/>
      <c r="FPT181" s="477"/>
      <c r="FPU181" s="477"/>
      <c r="FPV181" s="477"/>
      <c r="FPW181" s="477"/>
      <c r="FPX181" s="477"/>
      <c r="FPY181" s="477"/>
      <c r="FPZ181" s="477"/>
      <c r="FQA181" s="477"/>
      <c r="FQB181" s="477"/>
      <c r="FQC181" s="477"/>
      <c r="FQD181" s="477"/>
      <c r="FQE181" s="477"/>
      <c r="FQF181" s="477"/>
      <c r="FQG181" s="477"/>
      <c r="FQH181" s="477"/>
      <c r="FQI181" s="477"/>
      <c r="FQJ181" s="477"/>
      <c r="FQK181" s="477"/>
      <c r="FQL181" s="477"/>
      <c r="FQM181" s="477"/>
      <c r="FQN181" s="477"/>
      <c r="FQO181" s="477"/>
      <c r="FQP181" s="477"/>
      <c r="FQQ181" s="477"/>
      <c r="FQR181" s="477"/>
      <c r="FQS181" s="477"/>
      <c r="FQT181" s="477"/>
      <c r="FQU181" s="477"/>
      <c r="FQV181" s="477"/>
      <c r="FQW181" s="477"/>
      <c r="FQX181" s="477"/>
      <c r="FQY181" s="477"/>
      <c r="FQZ181" s="477"/>
      <c r="FRA181" s="477"/>
      <c r="FRB181" s="477"/>
      <c r="FRC181" s="477"/>
      <c r="FRD181" s="477"/>
      <c r="FRE181" s="477"/>
      <c r="FRF181" s="477"/>
      <c r="FRG181" s="477"/>
      <c r="FRH181" s="477"/>
      <c r="FRI181" s="477"/>
      <c r="FRJ181" s="477"/>
      <c r="FRK181" s="477"/>
      <c r="FRL181" s="477"/>
      <c r="FRM181" s="477"/>
      <c r="FRN181" s="477"/>
      <c r="FRO181" s="477"/>
      <c r="FRP181" s="477"/>
      <c r="FRQ181" s="477"/>
      <c r="FRR181" s="477"/>
      <c r="FRS181" s="477"/>
      <c r="FRT181" s="477"/>
      <c r="FRU181" s="477"/>
      <c r="FRV181" s="477"/>
      <c r="FRW181" s="477"/>
      <c r="FRX181" s="477"/>
      <c r="FRY181" s="477"/>
      <c r="FRZ181" s="477"/>
      <c r="FSA181" s="477"/>
      <c r="FSB181" s="477"/>
      <c r="FSC181" s="477"/>
      <c r="FSD181" s="477"/>
      <c r="FSE181" s="477"/>
      <c r="FSF181" s="477"/>
      <c r="FSG181" s="477"/>
      <c r="FSH181" s="477"/>
      <c r="FSI181" s="477"/>
      <c r="FSJ181" s="477"/>
      <c r="FSK181" s="477"/>
      <c r="FSL181" s="477"/>
      <c r="FSM181" s="477"/>
      <c r="FSN181" s="477"/>
      <c r="FSO181" s="477"/>
      <c r="FSP181" s="477"/>
      <c r="FSQ181" s="477"/>
      <c r="FSR181" s="477"/>
      <c r="FSS181" s="477"/>
      <c r="FST181" s="477"/>
      <c r="FSU181" s="477"/>
      <c r="FSV181" s="477"/>
      <c r="FSW181" s="477"/>
      <c r="FSX181" s="477"/>
      <c r="FSY181" s="477"/>
      <c r="FSZ181" s="477"/>
      <c r="FTA181" s="477"/>
      <c r="FTB181" s="477"/>
      <c r="FTC181" s="477"/>
      <c r="FTD181" s="477"/>
      <c r="FTE181" s="477"/>
      <c r="FTF181" s="477"/>
      <c r="FTG181" s="477"/>
      <c r="FTH181" s="477"/>
      <c r="FTI181" s="477"/>
      <c r="FTJ181" s="477"/>
      <c r="FTK181" s="477"/>
      <c r="FTL181" s="477"/>
      <c r="FTM181" s="477"/>
      <c r="FTN181" s="477"/>
      <c r="FTO181" s="477"/>
      <c r="FTP181" s="477"/>
      <c r="FTQ181" s="477"/>
      <c r="FTR181" s="477"/>
      <c r="FTS181" s="477"/>
      <c r="FTT181" s="477"/>
      <c r="FTU181" s="477"/>
      <c r="FTV181" s="477"/>
      <c r="FTW181" s="477"/>
      <c r="FTX181" s="477"/>
      <c r="FTY181" s="477"/>
      <c r="FTZ181" s="477"/>
      <c r="FUA181" s="477"/>
      <c r="FUB181" s="477"/>
      <c r="FUC181" s="477"/>
      <c r="FUD181" s="477"/>
      <c r="FUE181" s="477"/>
      <c r="FUF181" s="477"/>
      <c r="FUG181" s="477"/>
      <c r="FUH181" s="477"/>
      <c r="FUI181" s="477"/>
      <c r="FUJ181" s="477"/>
      <c r="FUK181" s="477"/>
      <c r="FUL181" s="477"/>
      <c r="FUM181" s="477"/>
      <c r="FUN181" s="477"/>
      <c r="FUO181" s="477"/>
      <c r="FUP181" s="477"/>
      <c r="FUQ181" s="477"/>
      <c r="FUR181" s="477"/>
      <c r="FUS181" s="477"/>
      <c r="FUT181" s="477"/>
      <c r="FUU181" s="477"/>
      <c r="FUV181" s="477"/>
      <c r="FUW181" s="477"/>
      <c r="FUX181" s="477"/>
      <c r="FUY181" s="477"/>
      <c r="FUZ181" s="477"/>
      <c r="FVA181" s="477"/>
      <c r="FVB181" s="477"/>
      <c r="FVC181" s="477"/>
      <c r="FVD181" s="477"/>
      <c r="FVE181" s="477"/>
      <c r="FVF181" s="477"/>
      <c r="FVG181" s="477"/>
      <c r="FVH181" s="477"/>
      <c r="FVI181" s="477"/>
      <c r="FVJ181" s="477"/>
      <c r="FVK181" s="477"/>
      <c r="FVL181" s="477"/>
      <c r="FVM181" s="477"/>
      <c r="FVN181" s="477"/>
      <c r="FVO181" s="477"/>
      <c r="FVP181" s="477"/>
      <c r="FVQ181" s="477"/>
      <c r="FVR181" s="477"/>
      <c r="FVS181" s="477"/>
      <c r="FVT181" s="477"/>
      <c r="FVU181" s="477"/>
      <c r="FVV181" s="477"/>
      <c r="FVW181" s="477"/>
      <c r="FVX181" s="477"/>
      <c r="FVY181" s="477"/>
      <c r="FVZ181" s="477"/>
      <c r="FWA181" s="477"/>
      <c r="FWB181" s="477"/>
      <c r="FWC181" s="477"/>
      <c r="FWD181" s="477"/>
      <c r="FWE181" s="477"/>
      <c r="FWF181" s="477"/>
      <c r="FWG181" s="477"/>
      <c r="FWH181" s="477"/>
      <c r="FWI181" s="477"/>
      <c r="FWJ181" s="477"/>
      <c r="FWK181" s="477"/>
      <c r="FWL181" s="477"/>
      <c r="FWM181" s="477"/>
      <c r="FWN181" s="477"/>
      <c r="FWO181" s="477"/>
      <c r="FWP181" s="477"/>
      <c r="FWQ181" s="477"/>
      <c r="FWR181" s="477"/>
      <c r="FWS181" s="477"/>
      <c r="FWT181" s="477"/>
      <c r="FWU181" s="477"/>
      <c r="FWV181" s="477"/>
      <c r="FWW181" s="477"/>
      <c r="FWX181" s="477"/>
      <c r="FWY181" s="477"/>
      <c r="FWZ181" s="477"/>
      <c r="FXA181" s="477"/>
      <c r="FXB181" s="477"/>
      <c r="FXC181" s="477"/>
      <c r="FXD181" s="477"/>
      <c r="FXE181" s="477"/>
      <c r="FXF181" s="477"/>
      <c r="FXG181" s="477"/>
      <c r="FXH181" s="477"/>
      <c r="FXI181" s="477"/>
      <c r="FXJ181" s="477"/>
      <c r="FXK181" s="477"/>
      <c r="FXL181" s="477"/>
      <c r="FXM181" s="477"/>
      <c r="FXN181" s="477"/>
      <c r="FXO181" s="477"/>
      <c r="FXP181" s="477"/>
      <c r="FXQ181" s="477"/>
      <c r="FXR181" s="477"/>
      <c r="FXS181" s="477"/>
      <c r="FXT181" s="477"/>
      <c r="FXU181" s="477"/>
      <c r="FXV181" s="477"/>
      <c r="FXW181" s="477"/>
      <c r="FXX181" s="477"/>
      <c r="FXY181" s="477"/>
      <c r="FXZ181" s="477"/>
      <c r="FYA181" s="477"/>
      <c r="FYB181" s="477"/>
      <c r="FYC181" s="477"/>
      <c r="FYD181" s="477"/>
      <c r="FYE181" s="477"/>
      <c r="FYF181" s="477"/>
      <c r="FYG181" s="477"/>
      <c r="FYH181" s="477"/>
      <c r="FYI181" s="477"/>
      <c r="FYJ181" s="477"/>
      <c r="FYK181" s="477"/>
      <c r="FYL181" s="477"/>
      <c r="FYM181" s="477"/>
      <c r="FYN181" s="477"/>
      <c r="FYO181" s="477"/>
      <c r="FYP181" s="477"/>
      <c r="FYQ181" s="477"/>
      <c r="FYR181" s="477"/>
      <c r="FYS181" s="477"/>
      <c r="FYT181" s="477"/>
      <c r="FYU181" s="477"/>
      <c r="FYV181" s="477"/>
      <c r="FYW181" s="477"/>
      <c r="FYX181" s="477"/>
      <c r="FYY181" s="477"/>
      <c r="FYZ181" s="477"/>
      <c r="FZA181" s="477"/>
      <c r="FZB181" s="477"/>
      <c r="FZC181" s="477"/>
      <c r="FZD181" s="477"/>
      <c r="FZE181" s="477"/>
      <c r="FZF181" s="477"/>
      <c r="FZG181" s="477"/>
      <c r="FZH181" s="477"/>
      <c r="FZI181" s="477"/>
      <c r="FZJ181" s="477"/>
      <c r="FZK181" s="477"/>
      <c r="FZL181" s="477"/>
      <c r="FZM181" s="477"/>
      <c r="FZN181" s="477"/>
      <c r="FZO181" s="477"/>
      <c r="FZP181" s="477"/>
      <c r="FZQ181" s="477"/>
      <c r="FZR181" s="477"/>
      <c r="FZS181" s="477"/>
      <c r="FZT181" s="477"/>
      <c r="FZU181" s="477"/>
      <c r="FZV181" s="477"/>
      <c r="FZW181" s="477"/>
      <c r="FZX181" s="477"/>
      <c r="FZY181" s="477"/>
      <c r="FZZ181" s="477"/>
      <c r="GAA181" s="477"/>
      <c r="GAB181" s="477"/>
      <c r="GAC181" s="477"/>
      <c r="GAD181" s="477"/>
      <c r="GAE181" s="477"/>
      <c r="GAF181" s="477"/>
      <c r="GAG181" s="477"/>
      <c r="GAH181" s="477"/>
      <c r="GAI181" s="477"/>
      <c r="GAJ181" s="477"/>
      <c r="GAK181" s="477"/>
      <c r="GAL181" s="477"/>
      <c r="GAM181" s="477"/>
      <c r="GAN181" s="477"/>
      <c r="GAO181" s="477"/>
      <c r="GAP181" s="477"/>
      <c r="GAQ181" s="477"/>
      <c r="GAR181" s="477"/>
      <c r="GAS181" s="477"/>
      <c r="GAT181" s="477"/>
      <c r="GAU181" s="477"/>
      <c r="GAV181" s="477"/>
      <c r="GAW181" s="477"/>
      <c r="GAX181" s="477"/>
      <c r="GAY181" s="477"/>
      <c r="GAZ181" s="477"/>
      <c r="GBA181" s="477"/>
      <c r="GBB181" s="477"/>
      <c r="GBC181" s="477"/>
      <c r="GBD181" s="477"/>
      <c r="GBE181" s="477"/>
      <c r="GBF181" s="477"/>
      <c r="GBG181" s="477"/>
      <c r="GBH181" s="477"/>
      <c r="GBI181" s="477"/>
      <c r="GBJ181" s="477"/>
      <c r="GBK181" s="477"/>
      <c r="GBL181" s="477"/>
      <c r="GBM181" s="477"/>
      <c r="GBN181" s="477"/>
      <c r="GBO181" s="477"/>
      <c r="GBP181" s="477"/>
      <c r="GBQ181" s="477"/>
      <c r="GBR181" s="477"/>
      <c r="GBS181" s="477"/>
      <c r="GBT181" s="477"/>
      <c r="GBU181" s="477"/>
      <c r="GBV181" s="477"/>
      <c r="GBW181" s="477"/>
      <c r="GBX181" s="477"/>
      <c r="GBY181" s="477"/>
      <c r="GBZ181" s="477"/>
      <c r="GCA181" s="477"/>
      <c r="GCB181" s="477"/>
      <c r="GCC181" s="477"/>
      <c r="GCD181" s="477"/>
      <c r="GCE181" s="477"/>
      <c r="GCF181" s="477"/>
      <c r="GCG181" s="477"/>
      <c r="GCH181" s="477"/>
      <c r="GCI181" s="477"/>
      <c r="GCJ181" s="477"/>
      <c r="GCK181" s="477"/>
      <c r="GCL181" s="477"/>
      <c r="GCM181" s="477"/>
      <c r="GCN181" s="477"/>
      <c r="GCO181" s="477"/>
      <c r="GCP181" s="477"/>
      <c r="GCQ181" s="477"/>
      <c r="GCR181" s="477"/>
      <c r="GCS181" s="477"/>
      <c r="GCT181" s="477"/>
      <c r="GCU181" s="477"/>
      <c r="GCV181" s="477"/>
      <c r="GCW181" s="477"/>
      <c r="GCX181" s="477"/>
      <c r="GCY181" s="477"/>
      <c r="GCZ181" s="477"/>
      <c r="GDA181" s="477"/>
      <c r="GDB181" s="477"/>
      <c r="GDC181" s="477"/>
      <c r="GDD181" s="477"/>
      <c r="GDE181" s="477"/>
      <c r="GDF181" s="477"/>
      <c r="GDG181" s="477"/>
      <c r="GDH181" s="477"/>
      <c r="GDI181" s="477"/>
      <c r="GDJ181" s="477"/>
      <c r="GDK181" s="477"/>
      <c r="GDL181" s="477"/>
      <c r="GDM181" s="477"/>
      <c r="GDN181" s="477"/>
      <c r="GDO181" s="477"/>
      <c r="GDP181" s="477"/>
      <c r="GDQ181" s="477"/>
      <c r="GDR181" s="477"/>
      <c r="GDS181" s="477"/>
      <c r="GDT181" s="477"/>
      <c r="GDU181" s="477"/>
      <c r="GDV181" s="477"/>
      <c r="GDW181" s="477"/>
      <c r="GDX181" s="477"/>
      <c r="GDY181" s="477"/>
      <c r="GDZ181" s="477"/>
      <c r="GEA181" s="477"/>
      <c r="GEB181" s="477"/>
      <c r="GEC181" s="477"/>
      <c r="GED181" s="477"/>
      <c r="GEE181" s="477"/>
      <c r="GEF181" s="477"/>
      <c r="GEG181" s="477"/>
      <c r="GEH181" s="477"/>
      <c r="GEI181" s="477"/>
      <c r="GEJ181" s="477"/>
      <c r="GEK181" s="477"/>
      <c r="GEL181" s="477"/>
      <c r="GEM181" s="477"/>
      <c r="GEN181" s="477"/>
      <c r="GEO181" s="477"/>
      <c r="GEP181" s="477"/>
      <c r="GEQ181" s="477"/>
      <c r="GER181" s="477"/>
      <c r="GES181" s="477"/>
      <c r="GET181" s="477"/>
      <c r="GEU181" s="477"/>
      <c r="GEV181" s="477"/>
      <c r="GEW181" s="477"/>
      <c r="GEX181" s="477"/>
      <c r="GEY181" s="477"/>
      <c r="GEZ181" s="477"/>
      <c r="GFA181" s="477"/>
      <c r="GFB181" s="477"/>
      <c r="GFC181" s="477"/>
      <c r="GFD181" s="477"/>
      <c r="GFE181" s="477"/>
      <c r="GFF181" s="477"/>
      <c r="GFG181" s="477"/>
      <c r="GFH181" s="477"/>
      <c r="GFI181" s="477"/>
      <c r="GFJ181" s="477"/>
      <c r="GFK181" s="477"/>
      <c r="GFL181" s="477"/>
      <c r="GFM181" s="477"/>
      <c r="GFN181" s="477"/>
      <c r="GFO181" s="477"/>
      <c r="GFP181" s="477"/>
      <c r="GFQ181" s="477"/>
      <c r="GFR181" s="477"/>
      <c r="GFS181" s="477"/>
      <c r="GFT181" s="477"/>
      <c r="GFU181" s="477"/>
      <c r="GFV181" s="477"/>
      <c r="GFW181" s="477"/>
      <c r="GFX181" s="477"/>
      <c r="GFY181" s="477"/>
      <c r="GFZ181" s="477"/>
      <c r="GGA181" s="477"/>
      <c r="GGB181" s="477"/>
      <c r="GGC181" s="477"/>
      <c r="GGD181" s="477"/>
      <c r="GGE181" s="477"/>
      <c r="GGF181" s="477"/>
      <c r="GGG181" s="477"/>
      <c r="GGH181" s="477"/>
      <c r="GGI181" s="477"/>
      <c r="GGJ181" s="477"/>
      <c r="GGK181" s="477"/>
      <c r="GGL181" s="477"/>
      <c r="GGM181" s="477"/>
      <c r="GGN181" s="477"/>
      <c r="GGO181" s="477"/>
      <c r="GGP181" s="477"/>
      <c r="GGQ181" s="477"/>
      <c r="GGR181" s="477"/>
      <c r="GGS181" s="477"/>
      <c r="GGT181" s="477"/>
      <c r="GGU181" s="477"/>
      <c r="GGV181" s="477"/>
      <c r="GGW181" s="477"/>
      <c r="GGX181" s="477"/>
      <c r="GGY181" s="477"/>
      <c r="GGZ181" s="477"/>
      <c r="GHA181" s="477"/>
      <c r="GHB181" s="477"/>
      <c r="GHC181" s="477"/>
      <c r="GHD181" s="477"/>
      <c r="GHE181" s="477"/>
      <c r="GHF181" s="477"/>
      <c r="GHG181" s="477"/>
      <c r="GHH181" s="477"/>
      <c r="GHI181" s="477"/>
      <c r="GHJ181" s="477"/>
      <c r="GHK181" s="477"/>
      <c r="GHL181" s="477"/>
      <c r="GHM181" s="477"/>
      <c r="GHN181" s="477"/>
      <c r="GHO181" s="477"/>
      <c r="GHP181" s="477"/>
      <c r="GHQ181" s="477"/>
      <c r="GHR181" s="477"/>
      <c r="GHS181" s="477"/>
      <c r="GHT181" s="477"/>
      <c r="GHU181" s="477"/>
      <c r="GHV181" s="477"/>
      <c r="GHW181" s="477"/>
      <c r="GHX181" s="477"/>
      <c r="GHY181" s="477"/>
      <c r="GHZ181" s="477"/>
      <c r="GIA181" s="477"/>
      <c r="GIB181" s="477"/>
      <c r="GIC181" s="477"/>
      <c r="GID181" s="477"/>
      <c r="GIE181" s="477"/>
      <c r="GIF181" s="477"/>
      <c r="GIG181" s="477"/>
      <c r="GIH181" s="477"/>
      <c r="GII181" s="477"/>
      <c r="GIJ181" s="477"/>
      <c r="GIK181" s="477"/>
      <c r="GIL181" s="477"/>
      <c r="GIM181" s="477"/>
      <c r="GIN181" s="477"/>
      <c r="GIO181" s="477"/>
      <c r="GIP181" s="477"/>
      <c r="GIQ181" s="477"/>
      <c r="GIR181" s="477"/>
      <c r="GIS181" s="477"/>
      <c r="GIT181" s="477"/>
      <c r="GIU181" s="477"/>
      <c r="GIV181" s="477"/>
      <c r="GIW181" s="477"/>
      <c r="GIX181" s="477"/>
      <c r="GIY181" s="477"/>
      <c r="GIZ181" s="477"/>
      <c r="GJA181" s="477"/>
      <c r="GJB181" s="477"/>
      <c r="GJC181" s="477"/>
      <c r="GJD181" s="477"/>
      <c r="GJE181" s="477"/>
      <c r="GJF181" s="477"/>
      <c r="GJG181" s="477"/>
      <c r="GJH181" s="477"/>
      <c r="GJI181" s="477"/>
      <c r="GJJ181" s="477"/>
      <c r="GJK181" s="477"/>
      <c r="GJL181" s="477"/>
      <c r="GJM181" s="477"/>
      <c r="GJN181" s="477"/>
      <c r="GJO181" s="477"/>
      <c r="GJP181" s="477"/>
      <c r="GJQ181" s="477"/>
      <c r="GJR181" s="477"/>
      <c r="GJS181" s="477"/>
      <c r="GJT181" s="477"/>
      <c r="GJU181" s="477"/>
      <c r="GJV181" s="477"/>
      <c r="GJW181" s="477"/>
      <c r="GJX181" s="477"/>
      <c r="GJY181" s="477"/>
      <c r="GJZ181" s="477"/>
      <c r="GKA181" s="477"/>
      <c r="GKB181" s="477"/>
      <c r="GKC181" s="477"/>
      <c r="GKD181" s="477"/>
      <c r="GKE181" s="477"/>
      <c r="GKF181" s="477"/>
      <c r="GKG181" s="477"/>
      <c r="GKH181" s="477"/>
      <c r="GKI181" s="477"/>
      <c r="GKJ181" s="477"/>
      <c r="GKK181" s="477"/>
      <c r="GKL181" s="477"/>
      <c r="GKM181" s="477"/>
      <c r="GKN181" s="477"/>
      <c r="GKO181" s="477"/>
      <c r="GKP181" s="477"/>
      <c r="GKQ181" s="477"/>
      <c r="GKR181" s="477"/>
      <c r="GKS181" s="477"/>
      <c r="GKT181" s="477"/>
      <c r="GKU181" s="477"/>
      <c r="GKV181" s="477"/>
      <c r="GKW181" s="477"/>
      <c r="GKX181" s="477"/>
      <c r="GKY181" s="477"/>
      <c r="GKZ181" s="477"/>
      <c r="GLA181" s="477"/>
      <c r="GLB181" s="477"/>
      <c r="GLC181" s="477"/>
      <c r="GLD181" s="477"/>
      <c r="GLE181" s="477"/>
      <c r="GLF181" s="477"/>
      <c r="GLG181" s="477"/>
      <c r="GLH181" s="477"/>
      <c r="GLI181" s="477"/>
      <c r="GLJ181" s="477"/>
      <c r="GLK181" s="477"/>
      <c r="GLL181" s="477"/>
      <c r="GLM181" s="477"/>
      <c r="GLN181" s="477"/>
      <c r="GLO181" s="477"/>
      <c r="GLP181" s="477"/>
      <c r="GLQ181" s="477"/>
      <c r="GLR181" s="477"/>
      <c r="GLS181" s="477"/>
      <c r="GLT181" s="477"/>
      <c r="GLU181" s="477"/>
      <c r="GLV181" s="477"/>
      <c r="GLW181" s="477"/>
      <c r="GLX181" s="477"/>
      <c r="GLY181" s="477"/>
      <c r="GLZ181" s="477"/>
      <c r="GMA181" s="477"/>
      <c r="GMB181" s="477"/>
      <c r="GMC181" s="477"/>
      <c r="GMD181" s="477"/>
      <c r="GME181" s="477"/>
      <c r="GMF181" s="477"/>
      <c r="GMG181" s="477"/>
      <c r="GMH181" s="477"/>
      <c r="GMI181" s="477"/>
      <c r="GMJ181" s="477"/>
      <c r="GMK181" s="477"/>
      <c r="GML181" s="477"/>
      <c r="GMM181" s="477"/>
      <c r="GMN181" s="477"/>
      <c r="GMO181" s="477"/>
      <c r="GMP181" s="477"/>
      <c r="GMQ181" s="477"/>
      <c r="GMR181" s="477"/>
      <c r="GMS181" s="477"/>
      <c r="GMT181" s="477"/>
      <c r="GMU181" s="477"/>
      <c r="GMV181" s="477"/>
      <c r="GMW181" s="477"/>
      <c r="GMX181" s="477"/>
      <c r="GMY181" s="477"/>
      <c r="GMZ181" s="477"/>
      <c r="GNA181" s="477"/>
      <c r="GNB181" s="477"/>
      <c r="GNC181" s="477"/>
      <c r="GND181" s="477"/>
      <c r="GNE181" s="477"/>
      <c r="GNF181" s="477"/>
      <c r="GNG181" s="477"/>
      <c r="GNH181" s="477"/>
      <c r="GNI181" s="477"/>
      <c r="GNJ181" s="477"/>
      <c r="GNK181" s="477"/>
      <c r="GNL181" s="477"/>
      <c r="GNM181" s="477"/>
      <c r="GNN181" s="477"/>
      <c r="GNO181" s="477"/>
      <c r="GNP181" s="477"/>
      <c r="GNQ181" s="477"/>
      <c r="GNR181" s="477"/>
      <c r="GNS181" s="477"/>
      <c r="GNT181" s="477"/>
      <c r="GNU181" s="477"/>
      <c r="GNV181" s="477"/>
      <c r="GNW181" s="477"/>
      <c r="GNX181" s="477"/>
      <c r="GNY181" s="477"/>
      <c r="GNZ181" s="477"/>
      <c r="GOA181" s="477"/>
      <c r="GOB181" s="477"/>
      <c r="GOC181" s="477"/>
      <c r="GOD181" s="477"/>
      <c r="GOE181" s="477"/>
      <c r="GOF181" s="477"/>
      <c r="GOG181" s="477"/>
      <c r="GOH181" s="477"/>
      <c r="GOI181" s="477"/>
      <c r="GOJ181" s="477"/>
      <c r="GOK181" s="477"/>
      <c r="GOL181" s="477"/>
      <c r="GOM181" s="477"/>
      <c r="GON181" s="477"/>
      <c r="GOO181" s="477"/>
      <c r="GOP181" s="477"/>
      <c r="GOQ181" s="477"/>
      <c r="GOR181" s="477"/>
      <c r="GOS181" s="477"/>
      <c r="GOT181" s="477"/>
      <c r="GOU181" s="477"/>
      <c r="GOV181" s="477"/>
      <c r="GOW181" s="477"/>
      <c r="GOX181" s="477"/>
      <c r="GOY181" s="477"/>
      <c r="GOZ181" s="477"/>
      <c r="GPA181" s="477"/>
      <c r="GPB181" s="477"/>
      <c r="GPC181" s="477"/>
      <c r="GPD181" s="477"/>
      <c r="GPE181" s="477"/>
      <c r="GPF181" s="477"/>
      <c r="GPG181" s="477"/>
      <c r="GPH181" s="477"/>
      <c r="GPI181" s="477"/>
      <c r="GPJ181" s="477"/>
      <c r="GPK181" s="477"/>
      <c r="GPL181" s="477"/>
      <c r="GPM181" s="477"/>
      <c r="GPN181" s="477"/>
      <c r="GPO181" s="477"/>
      <c r="GPP181" s="477"/>
      <c r="GPQ181" s="477"/>
      <c r="GPR181" s="477"/>
      <c r="GPS181" s="477"/>
      <c r="GPT181" s="477"/>
      <c r="GPU181" s="477"/>
      <c r="GPV181" s="477"/>
      <c r="GPW181" s="477"/>
      <c r="GPX181" s="477"/>
      <c r="GPY181" s="477"/>
      <c r="GPZ181" s="477"/>
      <c r="GQA181" s="477"/>
      <c r="GQB181" s="477"/>
      <c r="GQC181" s="477"/>
      <c r="GQD181" s="477"/>
      <c r="GQE181" s="477"/>
      <c r="GQF181" s="477"/>
      <c r="GQG181" s="477"/>
      <c r="GQH181" s="477"/>
      <c r="GQI181" s="477"/>
      <c r="GQJ181" s="477"/>
      <c r="GQK181" s="477"/>
      <c r="GQL181" s="477"/>
      <c r="GQM181" s="477"/>
      <c r="GQN181" s="477"/>
      <c r="GQO181" s="477"/>
      <c r="GQP181" s="477"/>
      <c r="GQQ181" s="477"/>
      <c r="GQR181" s="477"/>
      <c r="GQS181" s="477"/>
      <c r="GQT181" s="477"/>
      <c r="GQU181" s="477"/>
      <c r="GQV181" s="477"/>
      <c r="GQW181" s="477"/>
      <c r="GQX181" s="477"/>
      <c r="GQY181" s="477"/>
      <c r="GQZ181" s="477"/>
      <c r="GRA181" s="477"/>
      <c r="GRB181" s="477"/>
      <c r="GRC181" s="477"/>
      <c r="GRD181" s="477"/>
      <c r="GRE181" s="477"/>
      <c r="GRF181" s="477"/>
      <c r="GRG181" s="477"/>
      <c r="GRH181" s="477"/>
      <c r="GRI181" s="477"/>
      <c r="GRJ181" s="477"/>
      <c r="GRK181" s="477"/>
      <c r="GRL181" s="477"/>
      <c r="GRM181" s="477"/>
      <c r="GRN181" s="477"/>
      <c r="GRO181" s="477"/>
      <c r="GRP181" s="477"/>
      <c r="GRQ181" s="477"/>
      <c r="GRR181" s="477"/>
      <c r="GRS181" s="477"/>
      <c r="GRT181" s="477"/>
      <c r="GRU181" s="477"/>
      <c r="GRV181" s="477"/>
      <c r="GRW181" s="477"/>
      <c r="GRX181" s="477"/>
      <c r="GRY181" s="477"/>
      <c r="GRZ181" s="477"/>
      <c r="GSA181" s="477"/>
      <c r="GSB181" s="477"/>
      <c r="GSC181" s="477"/>
      <c r="GSD181" s="477"/>
      <c r="GSE181" s="477"/>
      <c r="GSF181" s="477"/>
      <c r="GSG181" s="477"/>
      <c r="GSH181" s="477"/>
      <c r="GSI181" s="477"/>
      <c r="GSJ181" s="477"/>
      <c r="GSK181" s="477"/>
      <c r="GSL181" s="477"/>
      <c r="GSM181" s="477"/>
      <c r="GSN181" s="477"/>
      <c r="GSO181" s="477"/>
      <c r="GSP181" s="477"/>
      <c r="GSQ181" s="477"/>
      <c r="GSR181" s="477"/>
      <c r="GSS181" s="477"/>
      <c r="GST181" s="477"/>
      <c r="GSU181" s="477"/>
      <c r="GSV181" s="477"/>
      <c r="GSW181" s="477"/>
      <c r="GSX181" s="477"/>
      <c r="GSY181" s="477"/>
      <c r="GSZ181" s="477"/>
      <c r="GTA181" s="477"/>
      <c r="GTB181" s="477"/>
      <c r="GTC181" s="477"/>
      <c r="GTD181" s="477"/>
      <c r="GTE181" s="477"/>
      <c r="GTF181" s="477"/>
      <c r="GTG181" s="477"/>
      <c r="GTH181" s="477"/>
      <c r="GTI181" s="477"/>
      <c r="GTJ181" s="477"/>
      <c r="GTK181" s="477"/>
      <c r="GTL181" s="477"/>
      <c r="GTM181" s="477"/>
      <c r="GTN181" s="477"/>
      <c r="GTO181" s="477"/>
      <c r="GTP181" s="477"/>
      <c r="GTQ181" s="477"/>
      <c r="GTR181" s="477"/>
      <c r="GTS181" s="477"/>
      <c r="GTT181" s="477"/>
      <c r="GTU181" s="477"/>
      <c r="GTV181" s="477"/>
      <c r="GTW181" s="477"/>
      <c r="GTX181" s="477"/>
      <c r="GTY181" s="477"/>
      <c r="GTZ181" s="477"/>
      <c r="GUA181" s="477"/>
      <c r="GUB181" s="477"/>
      <c r="GUC181" s="477"/>
      <c r="GUD181" s="477"/>
      <c r="GUE181" s="477"/>
      <c r="GUF181" s="477"/>
      <c r="GUG181" s="477"/>
      <c r="GUH181" s="477"/>
      <c r="GUI181" s="477"/>
      <c r="GUJ181" s="477"/>
      <c r="GUK181" s="477"/>
      <c r="GUL181" s="477"/>
      <c r="GUM181" s="477"/>
      <c r="GUN181" s="477"/>
      <c r="GUO181" s="477"/>
      <c r="GUP181" s="477"/>
      <c r="GUQ181" s="477"/>
      <c r="GUR181" s="477"/>
      <c r="GUS181" s="477"/>
      <c r="GUT181" s="477"/>
      <c r="GUU181" s="477"/>
      <c r="GUV181" s="477"/>
      <c r="GUW181" s="477"/>
      <c r="GUX181" s="477"/>
      <c r="GUY181" s="477"/>
      <c r="GUZ181" s="477"/>
      <c r="GVA181" s="477"/>
      <c r="GVB181" s="477"/>
      <c r="GVC181" s="477"/>
      <c r="GVD181" s="477"/>
      <c r="GVE181" s="477"/>
      <c r="GVF181" s="477"/>
      <c r="GVG181" s="477"/>
      <c r="GVH181" s="477"/>
      <c r="GVI181" s="477"/>
      <c r="GVJ181" s="477"/>
      <c r="GVK181" s="477"/>
      <c r="GVL181" s="477"/>
      <c r="GVM181" s="477"/>
      <c r="GVN181" s="477"/>
      <c r="GVO181" s="477"/>
      <c r="GVP181" s="477"/>
      <c r="GVQ181" s="477"/>
      <c r="GVR181" s="477"/>
      <c r="GVS181" s="477"/>
      <c r="GVT181" s="477"/>
      <c r="GVU181" s="477"/>
      <c r="GVV181" s="477"/>
      <c r="GVW181" s="477"/>
      <c r="GVX181" s="477"/>
      <c r="GVY181" s="477"/>
      <c r="GVZ181" s="477"/>
      <c r="GWA181" s="477"/>
      <c r="GWB181" s="477"/>
      <c r="GWC181" s="477"/>
      <c r="GWD181" s="477"/>
      <c r="GWE181" s="477"/>
      <c r="GWF181" s="477"/>
      <c r="GWG181" s="477"/>
      <c r="GWH181" s="477"/>
      <c r="GWI181" s="477"/>
      <c r="GWJ181" s="477"/>
      <c r="GWK181" s="477"/>
      <c r="GWL181" s="477"/>
      <c r="GWM181" s="477"/>
      <c r="GWN181" s="477"/>
      <c r="GWO181" s="477"/>
      <c r="GWP181" s="477"/>
      <c r="GWQ181" s="477"/>
      <c r="GWR181" s="477"/>
      <c r="GWS181" s="477"/>
      <c r="GWT181" s="477"/>
      <c r="GWU181" s="477"/>
      <c r="GWV181" s="477"/>
      <c r="GWW181" s="477"/>
      <c r="GWX181" s="477"/>
      <c r="GWY181" s="477"/>
      <c r="GWZ181" s="477"/>
      <c r="GXA181" s="477"/>
      <c r="GXB181" s="477"/>
      <c r="GXC181" s="477"/>
      <c r="GXD181" s="477"/>
      <c r="GXE181" s="477"/>
      <c r="GXF181" s="477"/>
      <c r="GXG181" s="477"/>
      <c r="GXH181" s="477"/>
      <c r="GXI181" s="477"/>
      <c r="GXJ181" s="477"/>
      <c r="GXK181" s="477"/>
      <c r="GXL181" s="477"/>
      <c r="GXM181" s="477"/>
      <c r="GXN181" s="477"/>
      <c r="GXO181" s="477"/>
      <c r="GXP181" s="477"/>
      <c r="GXQ181" s="477"/>
      <c r="GXR181" s="477"/>
      <c r="GXS181" s="477"/>
      <c r="GXT181" s="477"/>
      <c r="GXU181" s="477"/>
      <c r="GXV181" s="477"/>
      <c r="GXW181" s="477"/>
      <c r="GXX181" s="477"/>
      <c r="GXY181" s="477"/>
      <c r="GXZ181" s="477"/>
      <c r="GYA181" s="477"/>
      <c r="GYB181" s="477"/>
      <c r="GYC181" s="477"/>
      <c r="GYD181" s="477"/>
      <c r="GYE181" s="477"/>
      <c r="GYF181" s="477"/>
      <c r="GYG181" s="477"/>
      <c r="GYH181" s="477"/>
      <c r="GYI181" s="477"/>
      <c r="GYJ181" s="477"/>
      <c r="GYK181" s="477"/>
      <c r="GYL181" s="477"/>
      <c r="GYM181" s="477"/>
      <c r="GYN181" s="477"/>
      <c r="GYO181" s="477"/>
      <c r="GYP181" s="477"/>
      <c r="GYQ181" s="477"/>
      <c r="GYR181" s="477"/>
      <c r="GYS181" s="477"/>
      <c r="GYT181" s="477"/>
      <c r="GYU181" s="477"/>
      <c r="GYV181" s="477"/>
      <c r="GYW181" s="477"/>
      <c r="GYX181" s="477"/>
      <c r="GYY181" s="477"/>
      <c r="GYZ181" s="477"/>
      <c r="GZA181" s="477"/>
      <c r="GZB181" s="477"/>
      <c r="GZC181" s="477"/>
      <c r="GZD181" s="477"/>
      <c r="GZE181" s="477"/>
      <c r="GZF181" s="477"/>
      <c r="GZG181" s="477"/>
      <c r="GZH181" s="477"/>
      <c r="GZI181" s="477"/>
      <c r="GZJ181" s="477"/>
      <c r="GZK181" s="477"/>
      <c r="GZL181" s="477"/>
      <c r="GZM181" s="477"/>
      <c r="GZN181" s="477"/>
      <c r="GZO181" s="477"/>
      <c r="GZP181" s="477"/>
      <c r="GZQ181" s="477"/>
      <c r="GZR181" s="477"/>
      <c r="GZS181" s="477"/>
      <c r="GZT181" s="477"/>
      <c r="GZU181" s="477"/>
      <c r="GZV181" s="477"/>
      <c r="GZW181" s="477"/>
      <c r="GZX181" s="477"/>
      <c r="GZY181" s="477"/>
      <c r="GZZ181" s="477"/>
      <c r="HAA181" s="477"/>
      <c r="HAB181" s="477"/>
      <c r="HAC181" s="477"/>
      <c r="HAD181" s="477"/>
      <c r="HAE181" s="477"/>
      <c r="HAF181" s="477"/>
      <c r="HAG181" s="477"/>
      <c r="HAH181" s="477"/>
      <c r="HAI181" s="477"/>
      <c r="HAJ181" s="477"/>
      <c r="HAK181" s="477"/>
      <c r="HAL181" s="477"/>
      <c r="HAM181" s="477"/>
      <c r="HAN181" s="477"/>
      <c r="HAO181" s="477"/>
      <c r="HAP181" s="477"/>
      <c r="HAQ181" s="477"/>
      <c r="HAR181" s="477"/>
      <c r="HAS181" s="477"/>
      <c r="HAT181" s="477"/>
      <c r="HAU181" s="477"/>
      <c r="HAV181" s="477"/>
      <c r="HAW181" s="477"/>
      <c r="HAX181" s="477"/>
      <c r="HAY181" s="477"/>
      <c r="HAZ181" s="477"/>
      <c r="HBA181" s="477"/>
      <c r="HBB181" s="477"/>
      <c r="HBC181" s="477"/>
      <c r="HBD181" s="477"/>
      <c r="HBE181" s="477"/>
      <c r="HBF181" s="477"/>
      <c r="HBG181" s="477"/>
      <c r="HBH181" s="477"/>
      <c r="HBI181" s="477"/>
      <c r="HBJ181" s="477"/>
      <c r="HBK181" s="477"/>
      <c r="HBL181" s="477"/>
      <c r="HBM181" s="477"/>
      <c r="HBN181" s="477"/>
      <c r="HBO181" s="477"/>
      <c r="HBP181" s="477"/>
      <c r="HBQ181" s="477"/>
      <c r="HBR181" s="477"/>
      <c r="HBS181" s="477"/>
      <c r="HBT181" s="477"/>
      <c r="HBU181" s="477"/>
      <c r="HBV181" s="477"/>
      <c r="HBW181" s="477"/>
      <c r="HBX181" s="477"/>
      <c r="HBY181" s="477"/>
      <c r="HBZ181" s="477"/>
      <c r="HCA181" s="477"/>
      <c r="HCB181" s="477"/>
      <c r="HCC181" s="477"/>
      <c r="HCD181" s="477"/>
      <c r="HCE181" s="477"/>
      <c r="HCF181" s="477"/>
      <c r="HCG181" s="477"/>
      <c r="HCH181" s="477"/>
      <c r="HCI181" s="477"/>
      <c r="HCJ181" s="477"/>
      <c r="HCK181" s="477"/>
      <c r="HCL181" s="477"/>
      <c r="HCM181" s="477"/>
      <c r="HCN181" s="477"/>
      <c r="HCO181" s="477"/>
      <c r="HCP181" s="477"/>
      <c r="HCQ181" s="477"/>
      <c r="HCR181" s="477"/>
      <c r="HCS181" s="477"/>
      <c r="HCT181" s="477"/>
      <c r="HCU181" s="477"/>
      <c r="HCV181" s="477"/>
      <c r="HCW181" s="477"/>
      <c r="HCX181" s="477"/>
      <c r="HCY181" s="477"/>
      <c r="HCZ181" s="477"/>
      <c r="HDA181" s="477"/>
      <c r="HDB181" s="477"/>
      <c r="HDC181" s="477"/>
      <c r="HDD181" s="477"/>
      <c r="HDE181" s="477"/>
      <c r="HDF181" s="477"/>
      <c r="HDG181" s="477"/>
      <c r="HDH181" s="477"/>
      <c r="HDI181" s="477"/>
      <c r="HDJ181" s="477"/>
      <c r="HDK181" s="477"/>
      <c r="HDL181" s="477"/>
      <c r="HDM181" s="477"/>
      <c r="HDN181" s="477"/>
      <c r="HDO181" s="477"/>
      <c r="HDP181" s="477"/>
      <c r="HDQ181" s="477"/>
      <c r="HDR181" s="477"/>
      <c r="HDS181" s="477"/>
      <c r="HDT181" s="477"/>
      <c r="HDU181" s="477"/>
      <c r="HDV181" s="477"/>
      <c r="HDW181" s="477"/>
      <c r="HDX181" s="477"/>
      <c r="HDY181" s="477"/>
      <c r="HDZ181" s="477"/>
      <c r="HEA181" s="477"/>
      <c r="HEB181" s="477"/>
      <c r="HEC181" s="477"/>
      <c r="HED181" s="477"/>
      <c r="HEE181" s="477"/>
      <c r="HEF181" s="477"/>
      <c r="HEG181" s="477"/>
      <c r="HEH181" s="477"/>
      <c r="HEI181" s="477"/>
      <c r="HEJ181" s="477"/>
      <c r="HEK181" s="477"/>
      <c r="HEL181" s="477"/>
      <c r="HEM181" s="477"/>
      <c r="HEN181" s="477"/>
      <c r="HEO181" s="477"/>
      <c r="HEP181" s="477"/>
      <c r="HEQ181" s="477"/>
      <c r="HER181" s="477"/>
      <c r="HES181" s="477"/>
      <c r="HET181" s="477"/>
      <c r="HEU181" s="477"/>
      <c r="HEV181" s="477"/>
      <c r="HEW181" s="477"/>
      <c r="HEX181" s="477"/>
      <c r="HEY181" s="477"/>
      <c r="HEZ181" s="477"/>
      <c r="HFA181" s="477"/>
      <c r="HFB181" s="477"/>
      <c r="HFC181" s="477"/>
      <c r="HFD181" s="477"/>
      <c r="HFE181" s="477"/>
      <c r="HFF181" s="477"/>
      <c r="HFG181" s="477"/>
      <c r="HFH181" s="477"/>
      <c r="HFI181" s="477"/>
      <c r="HFJ181" s="477"/>
      <c r="HFK181" s="477"/>
      <c r="HFL181" s="477"/>
      <c r="HFM181" s="477"/>
      <c r="HFN181" s="477"/>
      <c r="HFO181" s="477"/>
      <c r="HFP181" s="477"/>
      <c r="HFQ181" s="477"/>
      <c r="HFR181" s="477"/>
      <c r="HFS181" s="477"/>
      <c r="HFT181" s="477"/>
      <c r="HFU181" s="477"/>
      <c r="HFV181" s="477"/>
      <c r="HFW181" s="477"/>
      <c r="HFX181" s="477"/>
      <c r="HFY181" s="477"/>
      <c r="HFZ181" s="477"/>
      <c r="HGA181" s="477"/>
      <c r="HGB181" s="477"/>
      <c r="HGC181" s="477"/>
      <c r="HGD181" s="477"/>
      <c r="HGE181" s="477"/>
      <c r="HGF181" s="477"/>
      <c r="HGG181" s="477"/>
      <c r="HGH181" s="477"/>
      <c r="HGI181" s="477"/>
      <c r="HGJ181" s="477"/>
      <c r="HGK181" s="477"/>
      <c r="HGL181" s="477"/>
      <c r="HGM181" s="477"/>
      <c r="HGN181" s="477"/>
      <c r="HGO181" s="477"/>
      <c r="HGP181" s="477"/>
      <c r="HGQ181" s="477"/>
      <c r="HGR181" s="477"/>
      <c r="HGS181" s="477"/>
      <c r="HGT181" s="477"/>
      <c r="HGU181" s="477"/>
      <c r="HGV181" s="477"/>
      <c r="HGW181" s="477"/>
      <c r="HGX181" s="477"/>
      <c r="HGY181" s="477"/>
      <c r="HGZ181" s="477"/>
      <c r="HHA181" s="477"/>
      <c r="HHB181" s="477"/>
      <c r="HHC181" s="477"/>
      <c r="HHD181" s="477"/>
      <c r="HHE181" s="477"/>
      <c r="HHF181" s="477"/>
      <c r="HHG181" s="477"/>
      <c r="HHH181" s="477"/>
      <c r="HHI181" s="477"/>
      <c r="HHJ181" s="477"/>
      <c r="HHK181" s="477"/>
      <c r="HHL181" s="477"/>
      <c r="HHM181" s="477"/>
      <c r="HHN181" s="477"/>
      <c r="HHO181" s="477"/>
      <c r="HHP181" s="477"/>
      <c r="HHQ181" s="477"/>
      <c r="HHR181" s="477"/>
      <c r="HHS181" s="477"/>
      <c r="HHT181" s="477"/>
      <c r="HHU181" s="477"/>
      <c r="HHV181" s="477"/>
      <c r="HHW181" s="477"/>
      <c r="HHX181" s="477"/>
      <c r="HHY181" s="477"/>
      <c r="HHZ181" s="477"/>
      <c r="HIA181" s="477"/>
      <c r="HIB181" s="477"/>
      <c r="HIC181" s="477"/>
      <c r="HID181" s="477"/>
      <c r="HIE181" s="477"/>
      <c r="HIF181" s="477"/>
      <c r="HIG181" s="477"/>
      <c r="HIH181" s="477"/>
      <c r="HII181" s="477"/>
      <c r="HIJ181" s="477"/>
      <c r="HIK181" s="477"/>
      <c r="HIL181" s="477"/>
      <c r="HIM181" s="477"/>
      <c r="HIN181" s="477"/>
      <c r="HIO181" s="477"/>
      <c r="HIP181" s="477"/>
      <c r="HIQ181" s="477"/>
      <c r="HIR181" s="477"/>
      <c r="HIS181" s="477"/>
      <c r="HIT181" s="477"/>
      <c r="HIU181" s="477"/>
      <c r="HIV181" s="477"/>
      <c r="HIW181" s="477"/>
      <c r="HIX181" s="477"/>
      <c r="HIY181" s="477"/>
      <c r="HIZ181" s="477"/>
      <c r="HJA181" s="477"/>
      <c r="HJB181" s="477"/>
      <c r="HJC181" s="477"/>
      <c r="HJD181" s="477"/>
      <c r="HJE181" s="477"/>
      <c r="HJF181" s="477"/>
      <c r="HJG181" s="477"/>
      <c r="HJH181" s="477"/>
      <c r="HJI181" s="477"/>
      <c r="HJJ181" s="477"/>
      <c r="HJK181" s="477"/>
      <c r="HJL181" s="477"/>
      <c r="HJM181" s="477"/>
      <c r="HJN181" s="477"/>
      <c r="HJO181" s="477"/>
      <c r="HJP181" s="477"/>
      <c r="HJQ181" s="477"/>
      <c r="HJR181" s="477"/>
      <c r="HJS181" s="477"/>
      <c r="HJT181" s="477"/>
      <c r="HJU181" s="477"/>
      <c r="HJV181" s="477"/>
      <c r="HJW181" s="477"/>
      <c r="HJX181" s="477"/>
      <c r="HJY181" s="477"/>
      <c r="HJZ181" s="477"/>
      <c r="HKA181" s="477"/>
      <c r="HKB181" s="477"/>
      <c r="HKC181" s="477"/>
      <c r="HKD181" s="477"/>
      <c r="HKE181" s="477"/>
      <c r="HKF181" s="477"/>
      <c r="HKG181" s="477"/>
      <c r="HKH181" s="477"/>
      <c r="HKI181" s="477"/>
      <c r="HKJ181" s="477"/>
      <c r="HKK181" s="477"/>
      <c r="HKL181" s="477"/>
      <c r="HKM181" s="477"/>
      <c r="HKN181" s="477"/>
      <c r="HKO181" s="477"/>
      <c r="HKP181" s="477"/>
      <c r="HKQ181" s="477"/>
      <c r="HKR181" s="477"/>
      <c r="HKS181" s="477"/>
      <c r="HKT181" s="477"/>
      <c r="HKU181" s="477"/>
      <c r="HKV181" s="477"/>
      <c r="HKW181" s="477"/>
      <c r="HKX181" s="477"/>
      <c r="HKY181" s="477"/>
      <c r="HKZ181" s="477"/>
      <c r="HLA181" s="477"/>
      <c r="HLB181" s="477"/>
      <c r="HLC181" s="477"/>
      <c r="HLD181" s="477"/>
      <c r="HLE181" s="477"/>
      <c r="HLF181" s="477"/>
      <c r="HLG181" s="477"/>
      <c r="HLH181" s="477"/>
      <c r="HLI181" s="477"/>
      <c r="HLJ181" s="477"/>
      <c r="HLK181" s="477"/>
      <c r="HLL181" s="477"/>
      <c r="HLM181" s="477"/>
      <c r="HLN181" s="477"/>
      <c r="HLO181" s="477"/>
      <c r="HLP181" s="477"/>
      <c r="HLQ181" s="477"/>
      <c r="HLR181" s="477"/>
      <c r="HLS181" s="477"/>
      <c r="HLT181" s="477"/>
      <c r="HLU181" s="477"/>
      <c r="HLV181" s="477"/>
      <c r="HLW181" s="477"/>
      <c r="HLX181" s="477"/>
      <c r="HLY181" s="477"/>
      <c r="HLZ181" s="477"/>
      <c r="HMA181" s="477"/>
      <c r="HMB181" s="477"/>
      <c r="HMC181" s="477"/>
      <c r="HMD181" s="477"/>
      <c r="HME181" s="477"/>
      <c r="HMF181" s="477"/>
      <c r="HMG181" s="477"/>
      <c r="HMH181" s="477"/>
      <c r="HMI181" s="477"/>
      <c r="HMJ181" s="477"/>
      <c r="HMK181" s="477"/>
      <c r="HML181" s="477"/>
      <c r="HMM181" s="477"/>
      <c r="HMN181" s="477"/>
      <c r="HMO181" s="477"/>
      <c r="HMP181" s="477"/>
      <c r="HMQ181" s="477"/>
      <c r="HMR181" s="477"/>
      <c r="HMS181" s="477"/>
      <c r="HMT181" s="477"/>
      <c r="HMU181" s="477"/>
      <c r="HMV181" s="477"/>
      <c r="HMW181" s="477"/>
      <c r="HMX181" s="477"/>
      <c r="HMY181" s="477"/>
      <c r="HMZ181" s="477"/>
      <c r="HNA181" s="477"/>
      <c r="HNB181" s="477"/>
      <c r="HNC181" s="477"/>
      <c r="HND181" s="477"/>
      <c r="HNE181" s="477"/>
      <c r="HNF181" s="477"/>
      <c r="HNG181" s="477"/>
      <c r="HNH181" s="477"/>
      <c r="HNI181" s="477"/>
      <c r="HNJ181" s="477"/>
      <c r="HNK181" s="477"/>
      <c r="HNL181" s="477"/>
      <c r="HNM181" s="477"/>
      <c r="HNN181" s="477"/>
      <c r="HNO181" s="477"/>
      <c r="HNP181" s="477"/>
      <c r="HNQ181" s="477"/>
      <c r="HNR181" s="477"/>
      <c r="HNS181" s="477"/>
      <c r="HNT181" s="477"/>
      <c r="HNU181" s="477"/>
      <c r="HNV181" s="477"/>
      <c r="HNW181" s="477"/>
      <c r="HNX181" s="477"/>
      <c r="HNY181" s="477"/>
      <c r="HNZ181" s="477"/>
      <c r="HOA181" s="477"/>
      <c r="HOB181" s="477"/>
      <c r="HOC181" s="477"/>
      <c r="HOD181" s="477"/>
      <c r="HOE181" s="477"/>
      <c r="HOF181" s="477"/>
      <c r="HOG181" s="477"/>
      <c r="HOH181" s="477"/>
      <c r="HOI181" s="477"/>
      <c r="HOJ181" s="477"/>
      <c r="HOK181" s="477"/>
      <c r="HOL181" s="477"/>
      <c r="HOM181" s="477"/>
      <c r="HON181" s="477"/>
      <c r="HOO181" s="477"/>
      <c r="HOP181" s="477"/>
      <c r="HOQ181" s="477"/>
      <c r="HOR181" s="477"/>
      <c r="HOS181" s="477"/>
      <c r="HOT181" s="477"/>
      <c r="HOU181" s="477"/>
      <c r="HOV181" s="477"/>
      <c r="HOW181" s="477"/>
      <c r="HOX181" s="477"/>
      <c r="HOY181" s="477"/>
      <c r="HOZ181" s="477"/>
      <c r="HPA181" s="477"/>
      <c r="HPB181" s="477"/>
      <c r="HPC181" s="477"/>
      <c r="HPD181" s="477"/>
      <c r="HPE181" s="477"/>
      <c r="HPF181" s="477"/>
      <c r="HPG181" s="477"/>
      <c r="HPH181" s="477"/>
      <c r="HPI181" s="477"/>
      <c r="HPJ181" s="477"/>
      <c r="HPK181" s="477"/>
      <c r="HPL181" s="477"/>
      <c r="HPM181" s="477"/>
      <c r="HPN181" s="477"/>
      <c r="HPO181" s="477"/>
      <c r="HPP181" s="477"/>
      <c r="HPQ181" s="477"/>
      <c r="HPR181" s="477"/>
      <c r="HPS181" s="477"/>
      <c r="HPT181" s="477"/>
      <c r="HPU181" s="477"/>
      <c r="HPV181" s="477"/>
      <c r="HPW181" s="477"/>
      <c r="HPX181" s="477"/>
      <c r="HPY181" s="477"/>
      <c r="HPZ181" s="477"/>
      <c r="HQA181" s="477"/>
      <c r="HQB181" s="477"/>
      <c r="HQC181" s="477"/>
      <c r="HQD181" s="477"/>
      <c r="HQE181" s="477"/>
      <c r="HQF181" s="477"/>
      <c r="HQG181" s="477"/>
      <c r="HQH181" s="477"/>
      <c r="HQI181" s="477"/>
      <c r="HQJ181" s="477"/>
      <c r="HQK181" s="477"/>
      <c r="HQL181" s="477"/>
      <c r="HQM181" s="477"/>
      <c r="HQN181" s="477"/>
      <c r="HQO181" s="477"/>
      <c r="HQP181" s="477"/>
      <c r="HQQ181" s="477"/>
      <c r="HQR181" s="477"/>
      <c r="HQS181" s="477"/>
      <c r="HQT181" s="477"/>
      <c r="HQU181" s="477"/>
      <c r="HQV181" s="477"/>
      <c r="HQW181" s="477"/>
      <c r="HQX181" s="477"/>
      <c r="HQY181" s="477"/>
      <c r="HQZ181" s="477"/>
      <c r="HRA181" s="477"/>
      <c r="HRB181" s="477"/>
      <c r="HRC181" s="477"/>
      <c r="HRD181" s="477"/>
      <c r="HRE181" s="477"/>
      <c r="HRF181" s="477"/>
      <c r="HRG181" s="477"/>
      <c r="HRH181" s="477"/>
      <c r="HRI181" s="477"/>
      <c r="HRJ181" s="477"/>
      <c r="HRK181" s="477"/>
      <c r="HRL181" s="477"/>
      <c r="HRM181" s="477"/>
      <c r="HRN181" s="477"/>
      <c r="HRO181" s="477"/>
      <c r="HRP181" s="477"/>
      <c r="HRQ181" s="477"/>
      <c r="HRR181" s="477"/>
      <c r="HRS181" s="477"/>
      <c r="HRT181" s="477"/>
      <c r="HRU181" s="477"/>
      <c r="HRV181" s="477"/>
      <c r="HRW181" s="477"/>
      <c r="HRX181" s="477"/>
      <c r="HRY181" s="477"/>
      <c r="HRZ181" s="477"/>
      <c r="HSA181" s="477"/>
      <c r="HSB181" s="477"/>
      <c r="HSC181" s="477"/>
      <c r="HSD181" s="477"/>
      <c r="HSE181" s="477"/>
      <c r="HSF181" s="477"/>
      <c r="HSG181" s="477"/>
      <c r="HSH181" s="477"/>
      <c r="HSI181" s="477"/>
      <c r="HSJ181" s="477"/>
      <c r="HSK181" s="477"/>
      <c r="HSL181" s="477"/>
      <c r="HSM181" s="477"/>
      <c r="HSN181" s="477"/>
      <c r="HSO181" s="477"/>
      <c r="HSP181" s="477"/>
      <c r="HSQ181" s="477"/>
      <c r="HSR181" s="477"/>
      <c r="HSS181" s="477"/>
      <c r="HST181" s="477"/>
      <c r="HSU181" s="477"/>
      <c r="HSV181" s="477"/>
      <c r="HSW181" s="477"/>
      <c r="HSX181" s="477"/>
      <c r="HSY181" s="477"/>
      <c r="HSZ181" s="477"/>
      <c r="HTA181" s="477"/>
      <c r="HTB181" s="477"/>
      <c r="HTC181" s="477"/>
      <c r="HTD181" s="477"/>
      <c r="HTE181" s="477"/>
      <c r="HTF181" s="477"/>
      <c r="HTG181" s="477"/>
      <c r="HTH181" s="477"/>
      <c r="HTI181" s="477"/>
      <c r="HTJ181" s="477"/>
      <c r="HTK181" s="477"/>
      <c r="HTL181" s="477"/>
      <c r="HTM181" s="477"/>
      <c r="HTN181" s="477"/>
      <c r="HTO181" s="477"/>
      <c r="HTP181" s="477"/>
      <c r="HTQ181" s="477"/>
      <c r="HTR181" s="477"/>
      <c r="HTS181" s="477"/>
      <c r="HTT181" s="477"/>
      <c r="HTU181" s="477"/>
      <c r="HTV181" s="477"/>
      <c r="HTW181" s="477"/>
      <c r="HTX181" s="477"/>
      <c r="HTY181" s="477"/>
      <c r="HTZ181" s="477"/>
      <c r="HUA181" s="477"/>
      <c r="HUB181" s="477"/>
      <c r="HUC181" s="477"/>
      <c r="HUD181" s="477"/>
      <c r="HUE181" s="477"/>
      <c r="HUF181" s="477"/>
      <c r="HUG181" s="477"/>
      <c r="HUH181" s="477"/>
      <c r="HUI181" s="477"/>
      <c r="HUJ181" s="477"/>
      <c r="HUK181" s="477"/>
      <c r="HUL181" s="477"/>
      <c r="HUM181" s="477"/>
      <c r="HUN181" s="477"/>
      <c r="HUO181" s="477"/>
      <c r="HUP181" s="477"/>
      <c r="HUQ181" s="477"/>
      <c r="HUR181" s="477"/>
      <c r="HUS181" s="477"/>
      <c r="HUT181" s="477"/>
      <c r="HUU181" s="477"/>
      <c r="HUV181" s="477"/>
      <c r="HUW181" s="477"/>
      <c r="HUX181" s="477"/>
      <c r="HUY181" s="477"/>
      <c r="HUZ181" s="477"/>
      <c r="HVA181" s="477"/>
      <c r="HVB181" s="477"/>
      <c r="HVC181" s="477"/>
      <c r="HVD181" s="477"/>
      <c r="HVE181" s="477"/>
      <c r="HVF181" s="477"/>
      <c r="HVG181" s="477"/>
      <c r="HVH181" s="477"/>
      <c r="HVI181" s="477"/>
      <c r="HVJ181" s="477"/>
      <c r="HVK181" s="477"/>
      <c r="HVL181" s="477"/>
      <c r="HVM181" s="477"/>
      <c r="HVN181" s="477"/>
      <c r="HVO181" s="477"/>
      <c r="HVP181" s="477"/>
      <c r="HVQ181" s="477"/>
      <c r="HVR181" s="477"/>
      <c r="HVS181" s="477"/>
      <c r="HVT181" s="477"/>
      <c r="HVU181" s="477"/>
      <c r="HVV181" s="477"/>
      <c r="HVW181" s="477"/>
      <c r="HVX181" s="477"/>
      <c r="HVY181" s="477"/>
      <c r="HVZ181" s="477"/>
      <c r="HWA181" s="477"/>
      <c r="HWB181" s="477"/>
      <c r="HWC181" s="477"/>
      <c r="HWD181" s="477"/>
      <c r="HWE181" s="477"/>
      <c r="HWF181" s="477"/>
      <c r="HWG181" s="477"/>
      <c r="HWH181" s="477"/>
      <c r="HWI181" s="477"/>
      <c r="HWJ181" s="477"/>
      <c r="HWK181" s="477"/>
      <c r="HWL181" s="477"/>
      <c r="HWM181" s="477"/>
      <c r="HWN181" s="477"/>
      <c r="HWO181" s="477"/>
      <c r="HWP181" s="477"/>
      <c r="HWQ181" s="477"/>
      <c r="HWR181" s="477"/>
      <c r="HWS181" s="477"/>
      <c r="HWT181" s="477"/>
      <c r="HWU181" s="477"/>
      <c r="HWV181" s="477"/>
      <c r="HWW181" s="477"/>
      <c r="HWX181" s="477"/>
      <c r="HWY181" s="477"/>
      <c r="HWZ181" s="477"/>
      <c r="HXA181" s="477"/>
      <c r="HXB181" s="477"/>
      <c r="HXC181" s="477"/>
      <c r="HXD181" s="477"/>
      <c r="HXE181" s="477"/>
      <c r="HXF181" s="477"/>
      <c r="HXG181" s="477"/>
      <c r="HXH181" s="477"/>
      <c r="HXI181" s="477"/>
      <c r="HXJ181" s="477"/>
      <c r="HXK181" s="477"/>
      <c r="HXL181" s="477"/>
      <c r="HXM181" s="477"/>
      <c r="HXN181" s="477"/>
      <c r="HXO181" s="477"/>
      <c r="HXP181" s="477"/>
      <c r="HXQ181" s="477"/>
      <c r="HXR181" s="477"/>
      <c r="HXS181" s="477"/>
      <c r="HXT181" s="477"/>
      <c r="HXU181" s="477"/>
      <c r="HXV181" s="477"/>
      <c r="HXW181" s="477"/>
      <c r="HXX181" s="477"/>
      <c r="HXY181" s="477"/>
      <c r="HXZ181" s="477"/>
      <c r="HYA181" s="477"/>
      <c r="HYB181" s="477"/>
      <c r="HYC181" s="477"/>
      <c r="HYD181" s="477"/>
      <c r="HYE181" s="477"/>
      <c r="HYF181" s="477"/>
      <c r="HYG181" s="477"/>
      <c r="HYH181" s="477"/>
      <c r="HYI181" s="477"/>
      <c r="HYJ181" s="477"/>
      <c r="HYK181" s="477"/>
      <c r="HYL181" s="477"/>
      <c r="HYM181" s="477"/>
      <c r="HYN181" s="477"/>
      <c r="HYO181" s="477"/>
      <c r="HYP181" s="477"/>
      <c r="HYQ181" s="477"/>
      <c r="HYR181" s="477"/>
      <c r="HYS181" s="477"/>
      <c r="HYT181" s="477"/>
      <c r="HYU181" s="477"/>
      <c r="HYV181" s="477"/>
      <c r="HYW181" s="477"/>
      <c r="HYX181" s="477"/>
      <c r="HYY181" s="477"/>
      <c r="HYZ181" s="477"/>
      <c r="HZA181" s="477"/>
      <c r="HZB181" s="477"/>
      <c r="HZC181" s="477"/>
      <c r="HZD181" s="477"/>
      <c r="HZE181" s="477"/>
      <c r="HZF181" s="477"/>
      <c r="HZG181" s="477"/>
      <c r="HZH181" s="477"/>
      <c r="HZI181" s="477"/>
      <c r="HZJ181" s="477"/>
      <c r="HZK181" s="477"/>
      <c r="HZL181" s="477"/>
      <c r="HZM181" s="477"/>
      <c r="HZN181" s="477"/>
      <c r="HZO181" s="477"/>
      <c r="HZP181" s="477"/>
      <c r="HZQ181" s="477"/>
      <c r="HZR181" s="477"/>
      <c r="HZS181" s="477"/>
      <c r="HZT181" s="477"/>
      <c r="HZU181" s="477"/>
      <c r="HZV181" s="477"/>
      <c r="HZW181" s="477"/>
      <c r="HZX181" s="477"/>
      <c r="HZY181" s="477"/>
      <c r="HZZ181" s="477"/>
      <c r="IAA181" s="477"/>
      <c r="IAB181" s="477"/>
      <c r="IAC181" s="477"/>
      <c r="IAD181" s="477"/>
      <c r="IAE181" s="477"/>
      <c r="IAF181" s="477"/>
      <c r="IAG181" s="477"/>
      <c r="IAH181" s="477"/>
      <c r="IAI181" s="477"/>
      <c r="IAJ181" s="477"/>
      <c r="IAK181" s="477"/>
      <c r="IAL181" s="477"/>
      <c r="IAM181" s="477"/>
      <c r="IAN181" s="477"/>
      <c r="IAO181" s="477"/>
      <c r="IAP181" s="477"/>
      <c r="IAQ181" s="477"/>
      <c r="IAR181" s="477"/>
      <c r="IAS181" s="477"/>
      <c r="IAT181" s="477"/>
      <c r="IAU181" s="477"/>
      <c r="IAV181" s="477"/>
      <c r="IAW181" s="477"/>
      <c r="IAX181" s="477"/>
      <c r="IAY181" s="477"/>
      <c r="IAZ181" s="477"/>
      <c r="IBA181" s="477"/>
      <c r="IBB181" s="477"/>
      <c r="IBC181" s="477"/>
      <c r="IBD181" s="477"/>
      <c r="IBE181" s="477"/>
      <c r="IBF181" s="477"/>
      <c r="IBG181" s="477"/>
      <c r="IBH181" s="477"/>
      <c r="IBI181" s="477"/>
      <c r="IBJ181" s="477"/>
      <c r="IBK181" s="477"/>
      <c r="IBL181" s="477"/>
      <c r="IBM181" s="477"/>
      <c r="IBN181" s="477"/>
      <c r="IBO181" s="477"/>
      <c r="IBP181" s="477"/>
      <c r="IBQ181" s="477"/>
      <c r="IBR181" s="477"/>
      <c r="IBS181" s="477"/>
      <c r="IBT181" s="477"/>
      <c r="IBU181" s="477"/>
      <c r="IBV181" s="477"/>
      <c r="IBW181" s="477"/>
      <c r="IBX181" s="477"/>
      <c r="IBY181" s="477"/>
      <c r="IBZ181" s="477"/>
      <c r="ICA181" s="477"/>
      <c r="ICB181" s="477"/>
      <c r="ICC181" s="477"/>
      <c r="ICD181" s="477"/>
      <c r="ICE181" s="477"/>
      <c r="ICF181" s="477"/>
      <c r="ICG181" s="477"/>
      <c r="ICH181" s="477"/>
      <c r="ICI181" s="477"/>
      <c r="ICJ181" s="477"/>
      <c r="ICK181" s="477"/>
      <c r="ICL181" s="477"/>
      <c r="ICM181" s="477"/>
      <c r="ICN181" s="477"/>
      <c r="ICO181" s="477"/>
      <c r="ICP181" s="477"/>
      <c r="ICQ181" s="477"/>
      <c r="ICR181" s="477"/>
      <c r="ICS181" s="477"/>
      <c r="ICT181" s="477"/>
      <c r="ICU181" s="477"/>
      <c r="ICV181" s="477"/>
      <c r="ICW181" s="477"/>
      <c r="ICX181" s="477"/>
      <c r="ICY181" s="477"/>
      <c r="ICZ181" s="477"/>
      <c r="IDA181" s="477"/>
      <c r="IDB181" s="477"/>
      <c r="IDC181" s="477"/>
      <c r="IDD181" s="477"/>
      <c r="IDE181" s="477"/>
      <c r="IDF181" s="477"/>
      <c r="IDG181" s="477"/>
      <c r="IDH181" s="477"/>
      <c r="IDI181" s="477"/>
      <c r="IDJ181" s="477"/>
      <c r="IDK181" s="477"/>
      <c r="IDL181" s="477"/>
      <c r="IDM181" s="477"/>
      <c r="IDN181" s="477"/>
      <c r="IDO181" s="477"/>
      <c r="IDP181" s="477"/>
      <c r="IDQ181" s="477"/>
      <c r="IDR181" s="477"/>
      <c r="IDS181" s="477"/>
      <c r="IDT181" s="477"/>
      <c r="IDU181" s="477"/>
      <c r="IDV181" s="477"/>
      <c r="IDW181" s="477"/>
      <c r="IDX181" s="477"/>
      <c r="IDY181" s="477"/>
      <c r="IDZ181" s="477"/>
      <c r="IEA181" s="477"/>
      <c r="IEB181" s="477"/>
      <c r="IEC181" s="477"/>
      <c r="IED181" s="477"/>
      <c r="IEE181" s="477"/>
      <c r="IEF181" s="477"/>
      <c r="IEG181" s="477"/>
      <c r="IEH181" s="477"/>
      <c r="IEI181" s="477"/>
      <c r="IEJ181" s="477"/>
      <c r="IEK181" s="477"/>
      <c r="IEL181" s="477"/>
      <c r="IEM181" s="477"/>
      <c r="IEN181" s="477"/>
      <c r="IEO181" s="477"/>
      <c r="IEP181" s="477"/>
      <c r="IEQ181" s="477"/>
      <c r="IER181" s="477"/>
      <c r="IES181" s="477"/>
      <c r="IET181" s="477"/>
      <c r="IEU181" s="477"/>
      <c r="IEV181" s="477"/>
      <c r="IEW181" s="477"/>
      <c r="IEX181" s="477"/>
      <c r="IEY181" s="477"/>
      <c r="IEZ181" s="477"/>
      <c r="IFA181" s="477"/>
      <c r="IFB181" s="477"/>
      <c r="IFC181" s="477"/>
      <c r="IFD181" s="477"/>
      <c r="IFE181" s="477"/>
      <c r="IFF181" s="477"/>
      <c r="IFG181" s="477"/>
      <c r="IFH181" s="477"/>
      <c r="IFI181" s="477"/>
      <c r="IFJ181" s="477"/>
      <c r="IFK181" s="477"/>
      <c r="IFL181" s="477"/>
      <c r="IFM181" s="477"/>
      <c r="IFN181" s="477"/>
      <c r="IFO181" s="477"/>
      <c r="IFP181" s="477"/>
      <c r="IFQ181" s="477"/>
      <c r="IFR181" s="477"/>
      <c r="IFS181" s="477"/>
      <c r="IFT181" s="477"/>
      <c r="IFU181" s="477"/>
      <c r="IFV181" s="477"/>
      <c r="IFW181" s="477"/>
      <c r="IFX181" s="477"/>
      <c r="IFY181" s="477"/>
      <c r="IFZ181" s="477"/>
      <c r="IGA181" s="477"/>
      <c r="IGB181" s="477"/>
      <c r="IGC181" s="477"/>
      <c r="IGD181" s="477"/>
      <c r="IGE181" s="477"/>
      <c r="IGF181" s="477"/>
      <c r="IGG181" s="477"/>
      <c r="IGH181" s="477"/>
      <c r="IGI181" s="477"/>
      <c r="IGJ181" s="477"/>
      <c r="IGK181" s="477"/>
      <c r="IGL181" s="477"/>
      <c r="IGM181" s="477"/>
      <c r="IGN181" s="477"/>
      <c r="IGO181" s="477"/>
      <c r="IGP181" s="477"/>
      <c r="IGQ181" s="477"/>
      <c r="IGR181" s="477"/>
      <c r="IGS181" s="477"/>
      <c r="IGT181" s="477"/>
      <c r="IGU181" s="477"/>
      <c r="IGV181" s="477"/>
      <c r="IGW181" s="477"/>
      <c r="IGX181" s="477"/>
      <c r="IGY181" s="477"/>
      <c r="IGZ181" s="477"/>
      <c r="IHA181" s="477"/>
      <c r="IHB181" s="477"/>
      <c r="IHC181" s="477"/>
      <c r="IHD181" s="477"/>
      <c r="IHE181" s="477"/>
      <c r="IHF181" s="477"/>
      <c r="IHG181" s="477"/>
      <c r="IHH181" s="477"/>
      <c r="IHI181" s="477"/>
      <c r="IHJ181" s="477"/>
      <c r="IHK181" s="477"/>
      <c r="IHL181" s="477"/>
      <c r="IHM181" s="477"/>
      <c r="IHN181" s="477"/>
      <c r="IHO181" s="477"/>
      <c r="IHP181" s="477"/>
      <c r="IHQ181" s="477"/>
      <c r="IHR181" s="477"/>
      <c r="IHS181" s="477"/>
      <c r="IHT181" s="477"/>
      <c r="IHU181" s="477"/>
      <c r="IHV181" s="477"/>
      <c r="IHW181" s="477"/>
      <c r="IHX181" s="477"/>
      <c r="IHY181" s="477"/>
      <c r="IHZ181" s="477"/>
      <c r="IIA181" s="477"/>
      <c r="IIB181" s="477"/>
      <c r="IIC181" s="477"/>
      <c r="IID181" s="477"/>
      <c r="IIE181" s="477"/>
      <c r="IIF181" s="477"/>
      <c r="IIG181" s="477"/>
      <c r="IIH181" s="477"/>
      <c r="III181" s="477"/>
      <c r="IIJ181" s="477"/>
      <c r="IIK181" s="477"/>
      <c r="IIL181" s="477"/>
      <c r="IIM181" s="477"/>
      <c r="IIN181" s="477"/>
      <c r="IIO181" s="477"/>
      <c r="IIP181" s="477"/>
      <c r="IIQ181" s="477"/>
      <c r="IIR181" s="477"/>
      <c r="IIS181" s="477"/>
      <c r="IIT181" s="477"/>
      <c r="IIU181" s="477"/>
      <c r="IIV181" s="477"/>
      <c r="IIW181" s="477"/>
      <c r="IIX181" s="477"/>
      <c r="IIY181" s="477"/>
      <c r="IIZ181" s="477"/>
      <c r="IJA181" s="477"/>
      <c r="IJB181" s="477"/>
      <c r="IJC181" s="477"/>
      <c r="IJD181" s="477"/>
      <c r="IJE181" s="477"/>
      <c r="IJF181" s="477"/>
      <c r="IJG181" s="477"/>
      <c r="IJH181" s="477"/>
      <c r="IJI181" s="477"/>
      <c r="IJJ181" s="477"/>
      <c r="IJK181" s="477"/>
      <c r="IJL181" s="477"/>
      <c r="IJM181" s="477"/>
      <c r="IJN181" s="477"/>
      <c r="IJO181" s="477"/>
      <c r="IJP181" s="477"/>
      <c r="IJQ181" s="477"/>
      <c r="IJR181" s="477"/>
      <c r="IJS181" s="477"/>
      <c r="IJT181" s="477"/>
      <c r="IJU181" s="477"/>
      <c r="IJV181" s="477"/>
      <c r="IJW181" s="477"/>
      <c r="IJX181" s="477"/>
      <c r="IJY181" s="477"/>
      <c r="IJZ181" s="477"/>
      <c r="IKA181" s="477"/>
      <c r="IKB181" s="477"/>
      <c r="IKC181" s="477"/>
      <c r="IKD181" s="477"/>
      <c r="IKE181" s="477"/>
      <c r="IKF181" s="477"/>
      <c r="IKG181" s="477"/>
      <c r="IKH181" s="477"/>
      <c r="IKI181" s="477"/>
      <c r="IKJ181" s="477"/>
      <c r="IKK181" s="477"/>
      <c r="IKL181" s="477"/>
      <c r="IKM181" s="477"/>
      <c r="IKN181" s="477"/>
      <c r="IKO181" s="477"/>
      <c r="IKP181" s="477"/>
      <c r="IKQ181" s="477"/>
      <c r="IKR181" s="477"/>
      <c r="IKS181" s="477"/>
      <c r="IKT181" s="477"/>
      <c r="IKU181" s="477"/>
      <c r="IKV181" s="477"/>
      <c r="IKW181" s="477"/>
      <c r="IKX181" s="477"/>
      <c r="IKY181" s="477"/>
      <c r="IKZ181" s="477"/>
      <c r="ILA181" s="477"/>
      <c r="ILB181" s="477"/>
      <c r="ILC181" s="477"/>
      <c r="ILD181" s="477"/>
      <c r="ILE181" s="477"/>
      <c r="ILF181" s="477"/>
      <c r="ILG181" s="477"/>
      <c r="ILH181" s="477"/>
      <c r="ILI181" s="477"/>
      <c r="ILJ181" s="477"/>
      <c r="ILK181" s="477"/>
      <c r="ILL181" s="477"/>
      <c r="ILM181" s="477"/>
      <c r="ILN181" s="477"/>
      <c r="ILO181" s="477"/>
      <c r="ILP181" s="477"/>
      <c r="ILQ181" s="477"/>
      <c r="ILR181" s="477"/>
      <c r="ILS181" s="477"/>
      <c r="ILT181" s="477"/>
      <c r="ILU181" s="477"/>
      <c r="ILV181" s="477"/>
      <c r="ILW181" s="477"/>
      <c r="ILX181" s="477"/>
      <c r="ILY181" s="477"/>
      <c r="ILZ181" s="477"/>
      <c r="IMA181" s="477"/>
      <c r="IMB181" s="477"/>
      <c r="IMC181" s="477"/>
      <c r="IMD181" s="477"/>
      <c r="IME181" s="477"/>
      <c r="IMF181" s="477"/>
      <c r="IMG181" s="477"/>
      <c r="IMH181" s="477"/>
      <c r="IMI181" s="477"/>
      <c r="IMJ181" s="477"/>
      <c r="IMK181" s="477"/>
      <c r="IML181" s="477"/>
      <c r="IMM181" s="477"/>
      <c r="IMN181" s="477"/>
      <c r="IMO181" s="477"/>
      <c r="IMP181" s="477"/>
      <c r="IMQ181" s="477"/>
      <c r="IMR181" s="477"/>
      <c r="IMS181" s="477"/>
      <c r="IMT181" s="477"/>
      <c r="IMU181" s="477"/>
      <c r="IMV181" s="477"/>
      <c r="IMW181" s="477"/>
      <c r="IMX181" s="477"/>
      <c r="IMY181" s="477"/>
      <c r="IMZ181" s="477"/>
      <c r="INA181" s="477"/>
      <c r="INB181" s="477"/>
      <c r="INC181" s="477"/>
      <c r="IND181" s="477"/>
      <c r="INE181" s="477"/>
      <c r="INF181" s="477"/>
      <c r="ING181" s="477"/>
      <c r="INH181" s="477"/>
      <c r="INI181" s="477"/>
      <c r="INJ181" s="477"/>
      <c r="INK181" s="477"/>
      <c r="INL181" s="477"/>
      <c r="INM181" s="477"/>
      <c r="INN181" s="477"/>
      <c r="INO181" s="477"/>
      <c r="INP181" s="477"/>
      <c r="INQ181" s="477"/>
      <c r="INR181" s="477"/>
      <c r="INS181" s="477"/>
      <c r="INT181" s="477"/>
      <c r="INU181" s="477"/>
      <c r="INV181" s="477"/>
      <c r="INW181" s="477"/>
      <c r="INX181" s="477"/>
      <c r="INY181" s="477"/>
      <c r="INZ181" s="477"/>
      <c r="IOA181" s="477"/>
      <c r="IOB181" s="477"/>
      <c r="IOC181" s="477"/>
      <c r="IOD181" s="477"/>
      <c r="IOE181" s="477"/>
      <c r="IOF181" s="477"/>
      <c r="IOG181" s="477"/>
      <c r="IOH181" s="477"/>
      <c r="IOI181" s="477"/>
      <c r="IOJ181" s="477"/>
      <c r="IOK181" s="477"/>
      <c r="IOL181" s="477"/>
      <c r="IOM181" s="477"/>
      <c r="ION181" s="477"/>
      <c r="IOO181" s="477"/>
      <c r="IOP181" s="477"/>
      <c r="IOQ181" s="477"/>
      <c r="IOR181" s="477"/>
      <c r="IOS181" s="477"/>
      <c r="IOT181" s="477"/>
      <c r="IOU181" s="477"/>
      <c r="IOV181" s="477"/>
      <c r="IOW181" s="477"/>
      <c r="IOX181" s="477"/>
      <c r="IOY181" s="477"/>
      <c r="IOZ181" s="477"/>
      <c r="IPA181" s="477"/>
      <c r="IPB181" s="477"/>
      <c r="IPC181" s="477"/>
      <c r="IPD181" s="477"/>
      <c r="IPE181" s="477"/>
      <c r="IPF181" s="477"/>
      <c r="IPG181" s="477"/>
      <c r="IPH181" s="477"/>
      <c r="IPI181" s="477"/>
      <c r="IPJ181" s="477"/>
      <c r="IPK181" s="477"/>
      <c r="IPL181" s="477"/>
      <c r="IPM181" s="477"/>
      <c r="IPN181" s="477"/>
      <c r="IPO181" s="477"/>
      <c r="IPP181" s="477"/>
      <c r="IPQ181" s="477"/>
      <c r="IPR181" s="477"/>
      <c r="IPS181" s="477"/>
      <c r="IPT181" s="477"/>
      <c r="IPU181" s="477"/>
      <c r="IPV181" s="477"/>
      <c r="IPW181" s="477"/>
      <c r="IPX181" s="477"/>
      <c r="IPY181" s="477"/>
      <c r="IPZ181" s="477"/>
      <c r="IQA181" s="477"/>
      <c r="IQB181" s="477"/>
      <c r="IQC181" s="477"/>
      <c r="IQD181" s="477"/>
      <c r="IQE181" s="477"/>
      <c r="IQF181" s="477"/>
      <c r="IQG181" s="477"/>
      <c r="IQH181" s="477"/>
      <c r="IQI181" s="477"/>
      <c r="IQJ181" s="477"/>
      <c r="IQK181" s="477"/>
      <c r="IQL181" s="477"/>
      <c r="IQM181" s="477"/>
      <c r="IQN181" s="477"/>
      <c r="IQO181" s="477"/>
      <c r="IQP181" s="477"/>
      <c r="IQQ181" s="477"/>
      <c r="IQR181" s="477"/>
      <c r="IQS181" s="477"/>
      <c r="IQT181" s="477"/>
      <c r="IQU181" s="477"/>
      <c r="IQV181" s="477"/>
      <c r="IQW181" s="477"/>
      <c r="IQX181" s="477"/>
      <c r="IQY181" s="477"/>
      <c r="IQZ181" s="477"/>
      <c r="IRA181" s="477"/>
      <c r="IRB181" s="477"/>
      <c r="IRC181" s="477"/>
      <c r="IRD181" s="477"/>
      <c r="IRE181" s="477"/>
      <c r="IRF181" s="477"/>
      <c r="IRG181" s="477"/>
      <c r="IRH181" s="477"/>
      <c r="IRI181" s="477"/>
      <c r="IRJ181" s="477"/>
      <c r="IRK181" s="477"/>
      <c r="IRL181" s="477"/>
      <c r="IRM181" s="477"/>
      <c r="IRN181" s="477"/>
      <c r="IRO181" s="477"/>
      <c r="IRP181" s="477"/>
      <c r="IRQ181" s="477"/>
      <c r="IRR181" s="477"/>
      <c r="IRS181" s="477"/>
      <c r="IRT181" s="477"/>
      <c r="IRU181" s="477"/>
      <c r="IRV181" s="477"/>
      <c r="IRW181" s="477"/>
      <c r="IRX181" s="477"/>
      <c r="IRY181" s="477"/>
      <c r="IRZ181" s="477"/>
      <c r="ISA181" s="477"/>
      <c r="ISB181" s="477"/>
      <c r="ISC181" s="477"/>
      <c r="ISD181" s="477"/>
      <c r="ISE181" s="477"/>
      <c r="ISF181" s="477"/>
      <c r="ISG181" s="477"/>
      <c r="ISH181" s="477"/>
      <c r="ISI181" s="477"/>
      <c r="ISJ181" s="477"/>
      <c r="ISK181" s="477"/>
      <c r="ISL181" s="477"/>
      <c r="ISM181" s="477"/>
      <c r="ISN181" s="477"/>
      <c r="ISO181" s="477"/>
      <c r="ISP181" s="477"/>
      <c r="ISQ181" s="477"/>
      <c r="ISR181" s="477"/>
      <c r="ISS181" s="477"/>
      <c r="IST181" s="477"/>
      <c r="ISU181" s="477"/>
      <c r="ISV181" s="477"/>
      <c r="ISW181" s="477"/>
      <c r="ISX181" s="477"/>
      <c r="ISY181" s="477"/>
      <c r="ISZ181" s="477"/>
      <c r="ITA181" s="477"/>
      <c r="ITB181" s="477"/>
      <c r="ITC181" s="477"/>
      <c r="ITD181" s="477"/>
      <c r="ITE181" s="477"/>
      <c r="ITF181" s="477"/>
      <c r="ITG181" s="477"/>
      <c r="ITH181" s="477"/>
      <c r="ITI181" s="477"/>
      <c r="ITJ181" s="477"/>
      <c r="ITK181" s="477"/>
      <c r="ITL181" s="477"/>
      <c r="ITM181" s="477"/>
      <c r="ITN181" s="477"/>
      <c r="ITO181" s="477"/>
      <c r="ITP181" s="477"/>
      <c r="ITQ181" s="477"/>
      <c r="ITR181" s="477"/>
      <c r="ITS181" s="477"/>
      <c r="ITT181" s="477"/>
      <c r="ITU181" s="477"/>
      <c r="ITV181" s="477"/>
      <c r="ITW181" s="477"/>
      <c r="ITX181" s="477"/>
      <c r="ITY181" s="477"/>
      <c r="ITZ181" s="477"/>
      <c r="IUA181" s="477"/>
      <c r="IUB181" s="477"/>
      <c r="IUC181" s="477"/>
      <c r="IUD181" s="477"/>
      <c r="IUE181" s="477"/>
      <c r="IUF181" s="477"/>
      <c r="IUG181" s="477"/>
      <c r="IUH181" s="477"/>
      <c r="IUI181" s="477"/>
      <c r="IUJ181" s="477"/>
      <c r="IUK181" s="477"/>
      <c r="IUL181" s="477"/>
      <c r="IUM181" s="477"/>
      <c r="IUN181" s="477"/>
      <c r="IUO181" s="477"/>
      <c r="IUP181" s="477"/>
      <c r="IUQ181" s="477"/>
      <c r="IUR181" s="477"/>
      <c r="IUS181" s="477"/>
      <c r="IUT181" s="477"/>
      <c r="IUU181" s="477"/>
      <c r="IUV181" s="477"/>
      <c r="IUW181" s="477"/>
      <c r="IUX181" s="477"/>
      <c r="IUY181" s="477"/>
      <c r="IUZ181" s="477"/>
      <c r="IVA181" s="477"/>
      <c r="IVB181" s="477"/>
      <c r="IVC181" s="477"/>
      <c r="IVD181" s="477"/>
      <c r="IVE181" s="477"/>
      <c r="IVF181" s="477"/>
      <c r="IVG181" s="477"/>
      <c r="IVH181" s="477"/>
      <c r="IVI181" s="477"/>
      <c r="IVJ181" s="477"/>
      <c r="IVK181" s="477"/>
      <c r="IVL181" s="477"/>
      <c r="IVM181" s="477"/>
      <c r="IVN181" s="477"/>
      <c r="IVO181" s="477"/>
      <c r="IVP181" s="477"/>
      <c r="IVQ181" s="477"/>
      <c r="IVR181" s="477"/>
      <c r="IVS181" s="477"/>
      <c r="IVT181" s="477"/>
      <c r="IVU181" s="477"/>
      <c r="IVV181" s="477"/>
      <c r="IVW181" s="477"/>
      <c r="IVX181" s="477"/>
      <c r="IVY181" s="477"/>
      <c r="IVZ181" s="477"/>
      <c r="IWA181" s="477"/>
      <c r="IWB181" s="477"/>
      <c r="IWC181" s="477"/>
      <c r="IWD181" s="477"/>
      <c r="IWE181" s="477"/>
      <c r="IWF181" s="477"/>
      <c r="IWG181" s="477"/>
      <c r="IWH181" s="477"/>
      <c r="IWI181" s="477"/>
      <c r="IWJ181" s="477"/>
      <c r="IWK181" s="477"/>
      <c r="IWL181" s="477"/>
      <c r="IWM181" s="477"/>
      <c r="IWN181" s="477"/>
      <c r="IWO181" s="477"/>
      <c r="IWP181" s="477"/>
      <c r="IWQ181" s="477"/>
      <c r="IWR181" s="477"/>
      <c r="IWS181" s="477"/>
      <c r="IWT181" s="477"/>
      <c r="IWU181" s="477"/>
      <c r="IWV181" s="477"/>
      <c r="IWW181" s="477"/>
      <c r="IWX181" s="477"/>
      <c r="IWY181" s="477"/>
      <c r="IWZ181" s="477"/>
      <c r="IXA181" s="477"/>
      <c r="IXB181" s="477"/>
      <c r="IXC181" s="477"/>
      <c r="IXD181" s="477"/>
      <c r="IXE181" s="477"/>
      <c r="IXF181" s="477"/>
      <c r="IXG181" s="477"/>
      <c r="IXH181" s="477"/>
      <c r="IXI181" s="477"/>
      <c r="IXJ181" s="477"/>
      <c r="IXK181" s="477"/>
      <c r="IXL181" s="477"/>
      <c r="IXM181" s="477"/>
      <c r="IXN181" s="477"/>
      <c r="IXO181" s="477"/>
      <c r="IXP181" s="477"/>
      <c r="IXQ181" s="477"/>
      <c r="IXR181" s="477"/>
      <c r="IXS181" s="477"/>
      <c r="IXT181" s="477"/>
      <c r="IXU181" s="477"/>
      <c r="IXV181" s="477"/>
      <c r="IXW181" s="477"/>
      <c r="IXX181" s="477"/>
      <c r="IXY181" s="477"/>
      <c r="IXZ181" s="477"/>
      <c r="IYA181" s="477"/>
      <c r="IYB181" s="477"/>
      <c r="IYC181" s="477"/>
      <c r="IYD181" s="477"/>
      <c r="IYE181" s="477"/>
      <c r="IYF181" s="477"/>
      <c r="IYG181" s="477"/>
      <c r="IYH181" s="477"/>
      <c r="IYI181" s="477"/>
      <c r="IYJ181" s="477"/>
      <c r="IYK181" s="477"/>
      <c r="IYL181" s="477"/>
      <c r="IYM181" s="477"/>
      <c r="IYN181" s="477"/>
      <c r="IYO181" s="477"/>
      <c r="IYP181" s="477"/>
      <c r="IYQ181" s="477"/>
      <c r="IYR181" s="477"/>
      <c r="IYS181" s="477"/>
      <c r="IYT181" s="477"/>
      <c r="IYU181" s="477"/>
      <c r="IYV181" s="477"/>
      <c r="IYW181" s="477"/>
      <c r="IYX181" s="477"/>
      <c r="IYY181" s="477"/>
      <c r="IYZ181" s="477"/>
      <c r="IZA181" s="477"/>
      <c r="IZB181" s="477"/>
      <c r="IZC181" s="477"/>
      <c r="IZD181" s="477"/>
      <c r="IZE181" s="477"/>
      <c r="IZF181" s="477"/>
      <c r="IZG181" s="477"/>
      <c r="IZH181" s="477"/>
      <c r="IZI181" s="477"/>
      <c r="IZJ181" s="477"/>
      <c r="IZK181" s="477"/>
      <c r="IZL181" s="477"/>
      <c r="IZM181" s="477"/>
      <c r="IZN181" s="477"/>
      <c r="IZO181" s="477"/>
      <c r="IZP181" s="477"/>
      <c r="IZQ181" s="477"/>
      <c r="IZR181" s="477"/>
      <c r="IZS181" s="477"/>
      <c r="IZT181" s="477"/>
      <c r="IZU181" s="477"/>
      <c r="IZV181" s="477"/>
      <c r="IZW181" s="477"/>
      <c r="IZX181" s="477"/>
      <c r="IZY181" s="477"/>
      <c r="IZZ181" s="477"/>
      <c r="JAA181" s="477"/>
      <c r="JAB181" s="477"/>
      <c r="JAC181" s="477"/>
      <c r="JAD181" s="477"/>
      <c r="JAE181" s="477"/>
      <c r="JAF181" s="477"/>
      <c r="JAG181" s="477"/>
      <c r="JAH181" s="477"/>
      <c r="JAI181" s="477"/>
      <c r="JAJ181" s="477"/>
      <c r="JAK181" s="477"/>
      <c r="JAL181" s="477"/>
      <c r="JAM181" s="477"/>
      <c r="JAN181" s="477"/>
      <c r="JAO181" s="477"/>
      <c r="JAP181" s="477"/>
      <c r="JAQ181" s="477"/>
      <c r="JAR181" s="477"/>
      <c r="JAS181" s="477"/>
      <c r="JAT181" s="477"/>
      <c r="JAU181" s="477"/>
      <c r="JAV181" s="477"/>
      <c r="JAW181" s="477"/>
      <c r="JAX181" s="477"/>
      <c r="JAY181" s="477"/>
      <c r="JAZ181" s="477"/>
      <c r="JBA181" s="477"/>
      <c r="JBB181" s="477"/>
      <c r="JBC181" s="477"/>
      <c r="JBD181" s="477"/>
      <c r="JBE181" s="477"/>
      <c r="JBF181" s="477"/>
      <c r="JBG181" s="477"/>
      <c r="JBH181" s="477"/>
      <c r="JBI181" s="477"/>
      <c r="JBJ181" s="477"/>
      <c r="JBK181" s="477"/>
      <c r="JBL181" s="477"/>
      <c r="JBM181" s="477"/>
      <c r="JBN181" s="477"/>
      <c r="JBO181" s="477"/>
      <c r="JBP181" s="477"/>
      <c r="JBQ181" s="477"/>
      <c r="JBR181" s="477"/>
      <c r="JBS181" s="477"/>
      <c r="JBT181" s="477"/>
      <c r="JBU181" s="477"/>
      <c r="JBV181" s="477"/>
      <c r="JBW181" s="477"/>
      <c r="JBX181" s="477"/>
      <c r="JBY181" s="477"/>
      <c r="JBZ181" s="477"/>
      <c r="JCA181" s="477"/>
      <c r="JCB181" s="477"/>
      <c r="JCC181" s="477"/>
      <c r="JCD181" s="477"/>
      <c r="JCE181" s="477"/>
      <c r="JCF181" s="477"/>
      <c r="JCG181" s="477"/>
      <c r="JCH181" s="477"/>
      <c r="JCI181" s="477"/>
      <c r="JCJ181" s="477"/>
      <c r="JCK181" s="477"/>
      <c r="JCL181" s="477"/>
      <c r="JCM181" s="477"/>
      <c r="JCN181" s="477"/>
      <c r="JCO181" s="477"/>
      <c r="JCP181" s="477"/>
      <c r="JCQ181" s="477"/>
      <c r="JCR181" s="477"/>
      <c r="JCS181" s="477"/>
      <c r="JCT181" s="477"/>
      <c r="JCU181" s="477"/>
      <c r="JCV181" s="477"/>
      <c r="JCW181" s="477"/>
      <c r="JCX181" s="477"/>
      <c r="JCY181" s="477"/>
      <c r="JCZ181" s="477"/>
      <c r="JDA181" s="477"/>
      <c r="JDB181" s="477"/>
      <c r="JDC181" s="477"/>
      <c r="JDD181" s="477"/>
      <c r="JDE181" s="477"/>
      <c r="JDF181" s="477"/>
      <c r="JDG181" s="477"/>
      <c r="JDH181" s="477"/>
      <c r="JDI181" s="477"/>
      <c r="JDJ181" s="477"/>
      <c r="JDK181" s="477"/>
      <c r="JDL181" s="477"/>
      <c r="JDM181" s="477"/>
      <c r="JDN181" s="477"/>
      <c r="JDO181" s="477"/>
      <c r="JDP181" s="477"/>
      <c r="JDQ181" s="477"/>
      <c r="JDR181" s="477"/>
      <c r="JDS181" s="477"/>
      <c r="JDT181" s="477"/>
      <c r="JDU181" s="477"/>
      <c r="JDV181" s="477"/>
      <c r="JDW181" s="477"/>
      <c r="JDX181" s="477"/>
      <c r="JDY181" s="477"/>
      <c r="JDZ181" s="477"/>
      <c r="JEA181" s="477"/>
      <c r="JEB181" s="477"/>
      <c r="JEC181" s="477"/>
      <c r="JED181" s="477"/>
      <c r="JEE181" s="477"/>
      <c r="JEF181" s="477"/>
      <c r="JEG181" s="477"/>
      <c r="JEH181" s="477"/>
      <c r="JEI181" s="477"/>
      <c r="JEJ181" s="477"/>
      <c r="JEK181" s="477"/>
      <c r="JEL181" s="477"/>
      <c r="JEM181" s="477"/>
      <c r="JEN181" s="477"/>
      <c r="JEO181" s="477"/>
      <c r="JEP181" s="477"/>
      <c r="JEQ181" s="477"/>
      <c r="JER181" s="477"/>
      <c r="JES181" s="477"/>
      <c r="JET181" s="477"/>
      <c r="JEU181" s="477"/>
      <c r="JEV181" s="477"/>
      <c r="JEW181" s="477"/>
      <c r="JEX181" s="477"/>
      <c r="JEY181" s="477"/>
      <c r="JEZ181" s="477"/>
      <c r="JFA181" s="477"/>
      <c r="JFB181" s="477"/>
      <c r="JFC181" s="477"/>
      <c r="JFD181" s="477"/>
      <c r="JFE181" s="477"/>
      <c r="JFF181" s="477"/>
      <c r="JFG181" s="477"/>
      <c r="JFH181" s="477"/>
      <c r="JFI181" s="477"/>
      <c r="JFJ181" s="477"/>
      <c r="JFK181" s="477"/>
      <c r="JFL181" s="477"/>
      <c r="JFM181" s="477"/>
      <c r="JFN181" s="477"/>
      <c r="JFO181" s="477"/>
      <c r="JFP181" s="477"/>
      <c r="JFQ181" s="477"/>
      <c r="JFR181" s="477"/>
      <c r="JFS181" s="477"/>
      <c r="JFT181" s="477"/>
      <c r="JFU181" s="477"/>
      <c r="JFV181" s="477"/>
      <c r="JFW181" s="477"/>
      <c r="JFX181" s="477"/>
      <c r="JFY181" s="477"/>
      <c r="JFZ181" s="477"/>
      <c r="JGA181" s="477"/>
      <c r="JGB181" s="477"/>
      <c r="JGC181" s="477"/>
      <c r="JGD181" s="477"/>
      <c r="JGE181" s="477"/>
      <c r="JGF181" s="477"/>
      <c r="JGG181" s="477"/>
      <c r="JGH181" s="477"/>
      <c r="JGI181" s="477"/>
      <c r="JGJ181" s="477"/>
      <c r="JGK181" s="477"/>
      <c r="JGL181" s="477"/>
      <c r="JGM181" s="477"/>
      <c r="JGN181" s="477"/>
      <c r="JGO181" s="477"/>
      <c r="JGP181" s="477"/>
      <c r="JGQ181" s="477"/>
      <c r="JGR181" s="477"/>
      <c r="JGS181" s="477"/>
      <c r="JGT181" s="477"/>
      <c r="JGU181" s="477"/>
      <c r="JGV181" s="477"/>
      <c r="JGW181" s="477"/>
      <c r="JGX181" s="477"/>
      <c r="JGY181" s="477"/>
      <c r="JGZ181" s="477"/>
      <c r="JHA181" s="477"/>
      <c r="JHB181" s="477"/>
      <c r="JHC181" s="477"/>
      <c r="JHD181" s="477"/>
      <c r="JHE181" s="477"/>
      <c r="JHF181" s="477"/>
      <c r="JHG181" s="477"/>
      <c r="JHH181" s="477"/>
      <c r="JHI181" s="477"/>
      <c r="JHJ181" s="477"/>
      <c r="JHK181" s="477"/>
      <c r="JHL181" s="477"/>
      <c r="JHM181" s="477"/>
      <c r="JHN181" s="477"/>
      <c r="JHO181" s="477"/>
      <c r="JHP181" s="477"/>
      <c r="JHQ181" s="477"/>
      <c r="JHR181" s="477"/>
      <c r="JHS181" s="477"/>
      <c r="JHT181" s="477"/>
      <c r="JHU181" s="477"/>
      <c r="JHV181" s="477"/>
      <c r="JHW181" s="477"/>
      <c r="JHX181" s="477"/>
      <c r="JHY181" s="477"/>
      <c r="JHZ181" s="477"/>
      <c r="JIA181" s="477"/>
      <c r="JIB181" s="477"/>
      <c r="JIC181" s="477"/>
      <c r="JID181" s="477"/>
      <c r="JIE181" s="477"/>
      <c r="JIF181" s="477"/>
      <c r="JIG181" s="477"/>
      <c r="JIH181" s="477"/>
      <c r="JII181" s="477"/>
      <c r="JIJ181" s="477"/>
      <c r="JIK181" s="477"/>
      <c r="JIL181" s="477"/>
      <c r="JIM181" s="477"/>
      <c r="JIN181" s="477"/>
      <c r="JIO181" s="477"/>
      <c r="JIP181" s="477"/>
      <c r="JIQ181" s="477"/>
      <c r="JIR181" s="477"/>
      <c r="JIS181" s="477"/>
      <c r="JIT181" s="477"/>
      <c r="JIU181" s="477"/>
      <c r="JIV181" s="477"/>
      <c r="JIW181" s="477"/>
      <c r="JIX181" s="477"/>
      <c r="JIY181" s="477"/>
      <c r="JIZ181" s="477"/>
      <c r="JJA181" s="477"/>
      <c r="JJB181" s="477"/>
      <c r="JJC181" s="477"/>
      <c r="JJD181" s="477"/>
      <c r="JJE181" s="477"/>
      <c r="JJF181" s="477"/>
      <c r="JJG181" s="477"/>
      <c r="JJH181" s="477"/>
      <c r="JJI181" s="477"/>
      <c r="JJJ181" s="477"/>
      <c r="JJK181" s="477"/>
      <c r="JJL181" s="477"/>
      <c r="JJM181" s="477"/>
      <c r="JJN181" s="477"/>
      <c r="JJO181" s="477"/>
      <c r="JJP181" s="477"/>
      <c r="JJQ181" s="477"/>
      <c r="JJR181" s="477"/>
      <c r="JJS181" s="477"/>
      <c r="JJT181" s="477"/>
      <c r="JJU181" s="477"/>
      <c r="JJV181" s="477"/>
      <c r="JJW181" s="477"/>
      <c r="JJX181" s="477"/>
      <c r="JJY181" s="477"/>
      <c r="JJZ181" s="477"/>
      <c r="JKA181" s="477"/>
      <c r="JKB181" s="477"/>
      <c r="JKC181" s="477"/>
      <c r="JKD181" s="477"/>
      <c r="JKE181" s="477"/>
      <c r="JKF181" s="477"/>
      <c r="JKG181" s="477"/>
      <c r="JKH181" s="477"/>
      <c r="JKI181" s="477"/>
      <c r="JKJ181" s="477"/>
      <c r="JKK181" s="477"/>
      <c r="JKL181" s="477"/>
      <c r="JKM181" s="477"/>
      <c r="JKN181" s="477"/>
      <c r="JKO181" s="477"/>
      <c r="JKP181" s="477"/>
      <c r="JKQ181" s="477"/>
      <c r="JKR181" s="477"/>
      <c r="JKS181" s="477"/>
      <c r="JKT181" s="477"/>
      <c r="JKU181" s="477"/>
      <c r="JKV181" s="477"/>
      <c r="JKW181" s="477"/>
      <c r="JKX181" s="477"/>
      <c r="JKY181" s="477"/>
      <c r="JKZ181" s="477"/>
      <c r="JLA181" s="477"/>
      <c r="JLB181" s="477"/>
      <c r="JLC181" s="477"/>
      <c r="JLD181" s="477"/>
      <c r="JLE181" s="477"/>
      <c r="JLF181" s="477"/>
      <c r="JLG181" s="477"/>
      <c r="JLH181" s="477"/>
      <c r="JLI181" s="477"/>
      <c r="JLJ181" s="477"/>
      <c r="JLK181" s="477"/>
      <c r="JLL181" s="477"/>
      <c r="JLM181" s="477"/>
      <c r="JLN181" s="477"/>
      <c r="JLO181" s="477"/>
      <c r="JLP181" s="477"/>
      <c r="JLQ181" s="477"/>
      <c r="JLR181" s="477"/>
      <c r="JLS181" s="477"/>
      <c r="JLT181" s="477"/>
      <c r="JLU181" s="477"/>
      <c r="JLV181" s="477"/>
      <c r="JLW181" s="477"/>
      <c r="JLX181" s="477"/>
      <c r="JLY181" s="477"/>
      <c r="JLZ181" s="477"/>
      <c r="JMA181" s="477"/>
      <c r="JMB181" s="477"/>
      <c r="JMC181" s="477"/>
      <c r="JMD181" s="477"/>
      <c r="JME181" s="477"/>
      <c r="JMF181" s="477"/>
      <c r="JMG181" s="477"/>
      <c r="JMH181" s="477"/>
      <c r="JMI181" s="477"/>
      <c r="JMJ181" s="477"/>
      <c r="JMK181" s="477"/>
      <c r="JML181" s="477"/>
      <c r="JMM181" s="477"/>
      <c r="JMN181" s="477"/>
      <c r="JMO181" s="477"/>
      <c r="JMP181" s="477"/>
      <c r="JMQ181" s="477"/>
      <c r="JMR181" s="477"/>
      <c r="JMS181" s="477"/>
      <c r="JMT181" s="477"/>
      <c r="JMU181" s="477"/>
      <c r="JMV181" s="477"/>
      <c r="JMW181" s="477"/>
      <c r="JMX181" s="477"/>
      <c r="JMY181" s="477"/>
      <c r="JMZ181" s="477"/>
      <c r="JNA181" s="477"/>
      <c r="JNB181" s="477"/>
      <c r="JNC181" s="477"/>
      <c r="JND181" s="477"/>
      <c r="JNE181" s="477"/>
      <c r="JNF181" s="477"/>
      <c r="JNG181" s="477"/>
      <c r="JNH181" s="477"/>
      <c r="JNI181" s="477"/>
      <c r="JNJ181" s="477"/>
      <c r="JNK181" s="477"/>
      <c r="JNL181" s="477"/>
      <c r="JNM181" s="477"/>
      <c r="JNN181" s="477"/>
      <c r="JNO181" s="477"/>
      <c r="JNP181" s="477"/>
      <c r="JNQ181" s="477"/>
      <c r="JNR181" s="477"/>
      <c r="JNS181" s="477"/>
      <c r="JNT181" s="477"/>
      <c r="JNU181" s="477"/>
      <c r="JNV181" s="477"/>
      <c r="JNW181" s="477"/>
      <c r="JNX181" s="477"/>
      <c r="JNY181" s="477"/>
      <c r="JNZ181" s="477"/>
      <c r="JOA181" s="477"/>
      <c r="JOB181" s="477"/>
      <c r="JOC181" s="477"/>
      <c r="JOD181" s="477"/>
      <c r="JOE181" s="477"/>
      <c r="JOF181" s="477"/>
      <c r="JOG181" s="477"/>
      <c r="JOH181" s="477"/>
      <c r="JOI181" s="477"/>
      <c r="JOJ181" s="477"/>
      <c r="JOK181" s="477"/>
      <c r="JOL181" s="477"/>
      <c r="JOM181" s="477"/>
      <c r="JON181" s="477"/>
      <c r="JOO181" s="477"/>
      <c r="JOP181" s="477"/>
      <c r="JOQ181" s="477"/>
      <c r="JOR181" s="477"/>
      <c r="JOS181" s="477"/>
      <c r="JOT181" s="477"/>
      <c r="JOU181" s="477"/>
      <c r="JOV181" s="477"/>
      <c r="JOW181" s="477"/>
      <c r="JOX181" s="477"/>
      <c r="JOY181" s="477"/>
      <c r="JOZ181" s="477"/>
      <c r="JPA181" s="477"/>
      <c r="JPB181" s="477"/>
      <c r="JPC181" s="477"/>
      <c r="JPD181" s="477"/>
      <c r="JPE181" s="477"/>
      <c r="JPF181" s="477"/>
      <c r="JPG181" s="477"/>
      <c r="JPH181" s="477"/>
      <c r="JPI181" s="477"/>
      <c r="JPJ181" s="477"/>
      <c r="JPK181" s="477"/>
      <c r="JPL181" s="477"/>
      <c r="JPM181" s="477"/>
      <c r="JPN181" s="477"/>
      <c r="JPO181" s="477"/>
      <c r="JPP181" s="477"/>
      <c r="JPQ181" s="477"/>
      <c r="JPR181" s="477"/>
      <c r="JPS181" s="477"/>
      <c r="JPT181" s="477"/>
      <c r="JPU181" s="477"/>
      <c r="JPV181" s="477"/>
      <c r="JPW181" s="477"/>
      <c r="JPX181" s="477"/>
      <c r="JPY181" s="477"/>
      <c r="JPZ181" s="477"/>
      <c r="JQA181" s="477"/>
      <c r="JQB181" s="477"/>
      <c r="JQC181" s="477"/>
      <c r="JQD181" s="477"/>
      <c r="JQE181" s="477"/>
      <c r="JQF181" s="477"/>
      <c r="JQG181" s="477"/>
      <c r="JQH181" s="477"/>
      <c r="JQI181" s="477"/>
      <c r="JQJ181" s="477"/>
      <c r="JQK181" s="477"/>
      <c r="JQL181" s="477"/>
      <c r="JQM181" s="477"/>
      <c r="JQN181" s="477"/>
      <c r="JQO181" s="477"/>
      <c r="JQP181" s="477"/>
      <c r="JQQ181" s="477"/>
      <c r="JQR181" s="477"/>
      <c r="JQS181" s="477"/>
      <c r="JQT181" s="477"/>
      <c r="JQU181" s="477"/>
      <c r="JQV181" s="477"/>
      <c r="JQW181" s="477"/>
      <c r="JQX181" s="477"/>
      <c r="JQY181" s="477"/>
      <c r="JQZ181" s="477"/>
      <c r="JRA181" s="477"/>
      <c r="JRB181" s="477"/>
      <c r="JRC181" s="477"/>
      <c r="JRD181" s="477"/>
      <c r="JRE181" s="477"/>
      <c r="JRF181" s="477"/>
      <c r="JRG181" s="477"/>
      <c r="JRH181" s="477"/>
      <c r="JRI181" s="477"/>
      <c r="JRJ181" s="477"/>
      <c r="JRK181" s="477"/>
      <c r="JRL181" s="477"/>
      <c r="JRM181" s="477"/>
      <c r="JRN181" s="477"/>
      <c r="JRO181" s="477"/>
      <c r="JRP181" s="477"/>
      <c r="JRQ181" s="477"/>
      <c r="JRR181" s="477"/>
      <c r="JRS181" s="477"/>
      <c r="JRT181" s="477"/>
      <c r="JRU181" s="477"/>
      <c r="JRV181" s="477"/>
      <c r="JRW181" s="477"/>
      <c r="JRX181" s="477"/>
      <c r="JRY181" s="477"/>
      <c r="JRZ181" s="477"/>
      <c r="JSA181" s="477"/>
      <c r="JSB181" s="477"/>
      <c r="JSC181" s="477"/>
      <c r="JSD181" s="477"/>
      <c r="JSE181" s="477"/>
      <c r="JSF181" s="477"/>
      <c r="JSG181" s="477"/>
      <c r="JSH181" s="477"/>
      <c r="JSI181" s="477"/>
      <c r="JSJ181" s="477"/>
      <c r="JSK181" s="477"/>
      <c r="JSL181" s="477"/>
      <c r="JSM181" s="477"/>
      <c r="JSN181" s="477"/>
      <c r="JSO181" s="477"/>
      <c r="JSP181" s="477"/>
      <c r="JSQ181" s="477"/>
      <c r="JSR181" s="477"/>
      <c r="JSS181" s="477"/>
      <c r="JST181" s="477"/>
      <c r="JSU181" s="477"/>
      <c r="JSV181" s="477"/>
      <c r="JSW181" s="477"/>
      <c r="JSX181" s="477"/>
      <c r="JSY181" s="477"/>
      <c r="JSZ181" s="477"/>
      <c r="JTA181" s="477"/>
      <c r="JTB181" s="477"/>
      <c r="JTC181" s="477"/>
      <c r="JTD181" s="477"/>
      <c r="JTE181" s="477"/>
      <c r="JTF181" s="477"/>
      <c r="JTG181" s="477"/>
      <c r="JTH181" s="477"/>
      <c r="JTI181" s="477"/>
      <c r="JTJ181" s="477"/>
      <c r="JTK181" s="477"/>
      <c r="JTL181" s="477"/>
      <c r="JTM181" s="477"/>
      <c r="JTN181" s="477"/>
      <c r="JTO181" s="477"/>
      <c r="JTP181" s="477"/>
      <c r="JTQ181" s="477"/>
      <c r="JTR181" s="477"/>
      <c r="JTS181" s="477"/>
      <c r="JTT181" s="477"/>
      <c r="JTU181" s="477"/>
      <c r="JTV181" s="477"/>
      <c r="JTW181" s="477"/>
      <c r="JTX181" s="477"/>
      <c r="JTY181" s="477"/>
      <c r="JTZ181" s="477"/>
      <c r="JUA181" s="477"/>
      <c r="JUB181" s="477"/>
      <c r="JUC181" s="477"/>
      <c r="JUD181" s="477"/>
      <c r="JUE181" s="477"/>
      <c r="JUF181" s="477"/>
      <c r="JUG181" s="477"/>
      <c r="JUH181" s="477"/>
      <c r="JUI181" s="477"/>
      <c r="JUJ181" s="477"/>
      <c r="JUK181" s="477"/>
      <c r="JUL181" s="477"/>
      <c r="JUM181" s="477"/>
      <c r="JUN181" s="477"/>
      <c r="JUO181" s="477"/>
      <c r="JUP181" s="477"/>
      <c r="JUQ181" s="477"/>
      <c r="JUR181" s="477"/>
      <c r="JUS181" s="477"/>
      <c r="JUT181" s="477"/>
      <c r="JUU181" s="477"/>
      <c r="JUV181" s="477"/>
      <c r="JUW181" s="477"/>
      <c r="JUX181" s="477"/>
      <c r="JUY181" s="477"/>
      <c r="JUZ181" s="477"/>
      <c r="JVA181" s="477"/>
      <c r="JVB181" s="477"/>
      <c r="JVC181" s="477"/>
      <c r="JVD181" s="477"/>
      <c r="JVE181" s="477"/>
      <c r="JVF181" s="477"/>
      <c r="JVG181" s="477"/>
      <c r="JVH181" s="477"/>
      <c r="JVI181" s="477"/>
      <c r="JVJ181" s="477"/>
      <c r="JVK181" s="477"/>
      <c r="JVL181" s="477"/>
      <c r="JVM181" s="477"/>
      <c r="JVN181" s="477"/>
      <c r="JVO181" s="477"/>
      <c r="JVP181" s="477"/>
      <c r="JVQ181" s="477"/>
      <c r="JVR181" s="477"/>
      <c r="JVS181" s="477"/>
      <c r="JVT181" s="477"/>
      <c r="JVU181" s="477"/>
      <c r="JVV181" s="477"/>
      <c r="JVW181" s="477"/>
      <c r="JVX181" s="477"/>
      <c r="JVY181" s="477"/>
      <c r="JVZ181" s="477"/>
      <c r="JWA181" s="477"/>
      <c r="JWB181" s="477"/>
      <c r="JWC181" s="477"/>
      <c r="JWD181" s="477"/>
      <c r="JWE181" s="477"/>
      <c r="JWF181" s="477"/>
      <c r="JWG181" s="477"/>
      <c r="JWH181" s="477"/>
      <c r="JWI181" s="477"/>
      <c r="JWJ181" s="477"/>
      <c r="JWK181" s="477"/>
      <c r="JWL181" s="477"/>
      <c r="JWM181" s="477"/>
      <c r="JWN181" s="477"/>
      <c r="JWO181" s="477"/>
      <c r="JWP181" s="477"/>
      <c r="JWQ181" s="477"/>
      <c r="JWR181" s="477"/>
      <c r="JWS181" s="477"/>
      <c r="JWT181" s="477"/>
      <c r="JWU181" s="477"/>
      <c r="JWV181" s="477"/>
      <c r="JWW181" s="477"/>
      <c r="JWX181" s="477"/>
      <c r="JWY181" s="477"/>
      <c r="JWZ181" s="477"/>
      <c r="JXA181" s="477"/>
      <c r="JXB181" s="477"/>
      <c r="JXC181" s="477"/>
      <c r="JXD181" s="477"/>
      <c r="JXE181" s="477"/>
      <c r="JXF181" s="477"/>
      <c r="JXG181" s="477"/>
      <c r="JXH181" s="477"/>
      <c r="JXI181" s="477"/>
      <c r="JXJ181" s="477"/>
      <c r="JXK181" s="477"/>
      <c r="JXL181" s="477"/>
      <c r="JXM181" s="477"/>
      <c r="JXN181" s="477"/>
      <c r="JXO181" s="477"/>
      <c r="JXP181" s="477"/>
      <c r="JXQ181" s="477"/>
      <c r="JXR181" s="477"/>
      <c r="JXS181" s="477"/>
      <c r="JXT181" s="477"/>
      <c r="JXU181" s="477"/>
      <c r="JXV181" s="477"/>
      <c r="JXW181" s="477"/>
      <c r="JXX181" s="477"/>
      <c r="JXY181" s="477"/>
      <c r="JXZ181" s="477"/>
      <c r="JYA181" s="477"/>
      <c r="JYB181" s="477"/>
      <c r="JYC181" s="477"/>
      <c r="JYD181" s="477"/>
      <c r="JYE181" s="477"/>
      <c r="JYF181" s="477"/>
      <c r="JYG181" s="477"/>
      <c r="JYH181" s="477"/>
      <c r="JYI181" s="477"/>
      <c r="JYJ181" s="477"/>
      <c r="JYK181" s="477"/>
      <c r="JYL181" s="477"/>
      <c r="JYM181" s="477"/>
      <c r="JYN181" s="477"/>
      <c r="JYO181" s="477"/>
      <c r="JYP181" s="477"/>
      <c r="JYQ181" s="477"/>
      <c r="JYR181" s="477"/>
      <c r="JYS181" s="477"/>
      <c r="JYT181" s="477"/>
      <c r="JYU181" s="477"/>
      <c r="JYV181" s="477"/>
      <c r="JYW181" s="477"/>
      <c r="JYX181" s="477"/>
      <c r="JYY181" s="477"/>
      <c r="JYZ181" s="477"/>
      <c r="JZA181" s="477"/>
      <c r="JZB181" s="477"/>
      <c r="JZC181" s="477"/>
      <c r="JZD181" s="477"/>
      <c r="JZE181" s="477"/>
      <c r="JZF181" s="477"/>
      <c r="JZG181" s="477"/>
      <c r="JZH181" s="477"/>
      <c r="JZI181" s="477"/>
      <c r="JZJ181" s="477"/>
      <c r="JZK181" s="477"/>
      <c r="JZL181" s="477"/>
      <c r="JZM181" s="477"/>
      <c r="JZN181" s="477"/>
      <c r="JZO181" s="477"/>
      <c r="JZP181" s="477"/>
      <c r="JZQ181" s="477"/>
      <c r="JZR181" s="477"/>
      <c r="JZS181" s="477"/>
      <c r="JZT181" s="477"/>
      <c r="JZU181" s="477"/>
      <c r="JZV181" s="477"/>
      <c r="JZW181" s="477"/>
      <c r="JZX181" s="477"/>
      <c r="JZY181" s="477"/>
      <c r="JZZ181" s="477"/>
      <c r="KAA181" s="477"/>
      <c r="KAB181" s="477"/>
      <c r="KAC181" s="477"/>
      <c r="KAD181" s="477"/>
      <c r="KAE181" s="477"/>
      <c r="KAF181" s="477"/>
      <c r="KAG181" s="477"/>
      <c r="KAH181" s="477"/>
      <c r="KAI181" s="477"/>
      <c r="KAJ181" s="477"/>
      <c r="KAK181" s="477"/>
      <c r="KAL181" s="477"/>
      <c r="KAM181" s="477"/>
      <c r="KAN181" s="477"/>
      <c r="KAO181" s="477"/>
      <c r="KAP181" s="477"/>
      <c r="KAQ181" s="477"/>
      <c r="KAR181" s="477"/>
      <c r="KAS181" s="477"/>
      <c r="KAT181" s="477"/>
      <c r="KAU181" s="477"/>
      <c r="KAV181" s="477"/>
      <c r="KAW181" s="477"/>
      <c r="KAX181" s="477"/>
      <c r="KAY181" s="477"/>
      <c r="KAZ181" s="477"/>
      <c r="KBA181" s="477"/>
      <c r="KBB181" s="477"/>
      <c r="KBC181" s="477"/>
      <c r="KBD181" s="477"/>
      <c r="KBE181" s="477"/>
      <c r="KBF181" s="477"/>
      <c r="KBG181" s="477"/>
      <c r="KBH181" s="477"/>
      <c r="KBI181" s="477"/>
      <c r="KBJ181" s="477"/>
      <c r="KBK181" s="477"/>
      <c r="KBL181" s="477"/>
      <c r="KBM181" s="477"/>
      <c r="KBN181" s="477"/>
      <c r="KBO181" s="477"/>
      <c r="KBP181" s="477"/>
      <c r="KBQ181" s="477"/>
      <c r="KBR181" s="477"/>
      <c r="KBS181" s="477"/>
      <c r="KBT181" s="477"/>
      <c r="KBU181" s="477"/>
      <c r="KBV181" s="477"/>
      <c r="KBW181" s="477"/>
      <c r="KBX181" s="477"/>
      <c r="KBY181" s="477"/>
      <c r="KBZ181" s="477"/>
      <c r="KCA181" s="477"/>
      <c r="KCB181" s="477"/>
      <c r="KCC181" s="477"/>
      <c r="KCD181" s="477"/>
      <c r="KCE181" s="477"/>
      <c r="KCF181" s="477"/>
      <c r="KCG181" s="477"/>
      <c r="KCH181" s="477"/>
      <c r="KCI181" s="477"/>
      <c r="KCJ181" s="477"/>
      <c r="KCK181" s="477"/>
      <c r="KCL181" s="477"/>
      <c r="KCM181" s="477"/>
      <c r="KCN181" s="477"/>
      <c r="KCO181" s="477"/>
      <c r="KCP181" s="477"/>
      <c r="KCQ181" s="477"/>
      <c r="KCR181" s="477"/>
      <c r="KCS181" s="477"/>
      <c r="KCT181" s="477"/>
      <c r="KCU181" s="477"/>
      <c r="KCV181" s="477"/>
      <c r="KCW181" s="477"/>
      <c r="KCX181" s="477"/>
      <c r="KCY181" s="477"/>
      <c r="KCZ181" s="477"/>
      <c r="KDA181" s="477"/>
      <c r="KDB181" s="477"/>
      <c r="KDC181" s="477"/>
      <c r="KDD181" s="477"/>
      <c r="KDE181" s="477"/>
      <c r="KDF181" s="477"/>
      <c r="KDG181" s="477"/>
      <c r="KDH181" s="477"/>
      <c r="KDI181" s="477"/>
      <c r="KDJ181" s="477"/>
      <c r="KDK181" s="477"/>
      <c r="KDL181" s="477"/>
      <c r="KDM181" s="477"/>
      <c r="KDN181" s="477"/>
      <c r="KDO181" s="477"/>
      <c r="KDP181" s="477"/>
      <c r="KDQ181" s="477"/>
      <c r="KDR181" s="477"/>
      <c r="KDS181" s="477"/>
      <c r="KDT181" s="477"/>
      <c r="KDU181" s="477"/>
      <c r="KDV181" s="477"/>
      <c r="KDW181" s="477"/>
      <c r="KDX181" s="477"/>
      <c r="KDY181" s="477"/>
      <c r="KDZ181" s="477"/>
      <c r="KEA181" s="477"/>
      <c r="KEB181" s="477"/>
      <c r="KEC181" s="477"/>
      <c r="KED181" s="477"/>
      <c r="KEE181" s="477"/>
      <c r="KEF181" s="477"/>
      <c r="KEG181" s="477"/>
      <c r="KEH181" s="477"/>
      <c r="KEI181" s="477"/>
      <c r="KEJ181" s="477"/>
      <c r="KEK181" s="477"/>
      <c r="KEL181" s="477"/>
      <c r="KEM181" s="477"/>
      <c r="KEN181" s="477"/>
      <c r="KEO181" s="477"/>
      <c r="KEP181" s="477"/>
      <c r="KEQ181" s="477"/>
      <c r="KER181" s="477"/>
      <c r="KES181" s="477"/>
      <c r="KET181" s="477"/>
      <c r="KEU181" s="477"/>
      <c r="KEV181" s="477"/>
      <c r="KEW181" s="477"/>
      <c r="KEX181" s="477"/>
      <c r="KEY181" s="477"/>
      <c r="KEZ181" s="477"/>
      <c r="KFA181" s="477"/>
      <c r="KFB181" s="477"/>
      <c r="KFC181" s="477"/>
      <c r="KFD181" s="477"/>
      <c r="KFE181" s="477"/>
      <c r="KFF181" s="477"/>
      <c r="KFG181" s="477"/>
      <c r="KFH181" s="477"/>
      <c r="KFI181" s="477"/>
      <c r="KFJ181" s="477"/>
      <c r="KFK181" s="477"/>
      <c r="KFL181" s="477"/>
      <c r="KFM181" s="477"/>
      <c r="KFN181" s="477"/>
      <c r="KFO181" s="477"/>
      <c r="KFP181" s="477"/>
      <c r="KFQ181" s="477"/>
      <c r="KFR181" s="477"/>
      <c r="KFS181" s="477"/>
      <c r="KFT181" s="477"/>
      <c r="KFU181" s="477"/>
      <c r="KFV181" s="477"/>
      <c r="KFW181" s="477"/>
      <c r="KFX181" s="477"/>
      <c r="KFY181" s="477"/>
      <c r="KFZ181" s="477"/>
      <c r="KGA181" s="477"/>
      <c r="KGB181" s="477"/>
      <c r="KGC181" s="477"/>
      <c r="KGD181" s="477"/>
      <c r="KGE181" s="477"/>
      <c r="KGF181" s="477"/>
      <c r="KGG181" s="477"/>
      <c r="KGH181" s="477"/>
      <c r="KGI181" s="477"/>
      <c r="KGJ181" s="477"/>
      <c r="KGK181" s="477"/>
      <c r="KGL181" s="477"/>
      <c r="KGM181" s="477"/>
      <c r="KGN181" s="477"/>
      <c r="KGO181" s="477"/>
      <c r="KGP181" s="477"/>
      <c r="KGQ181" s="477"/>
      <c r="KGR181" s="477"/>
      <c r="KGS181" s="477"/>
      <c r="KGT181" s="477"/>
      <c r="KGU181" s="477"/>
      <c r="KGV181" s="477"/>
      <c r="KGW181" s="477"/>
      <c r="KGX181" s="477"/>
      <c r="KGY181" s="477"/>
      <c r="KGZ181" s="477"/>
      <c r="KHA181" s="477"/>
      <c r="KHB181" s="477"/>
      <c r="KHC181" s="477"/>
      <c r="KHD181" s="477"/>
      <c r="KHE181" s="477"/>
      <c r="KHF181" s="477"/>
      <c r="KHG181" s="477"/>
      <c r="KHH181" s="477"/>
      <c r="KHI181" s="477"/>
      <c r="KHJ181" s="477"/>
      <c r="KHK181" s="477"/>
      <c r="KHL181" s="477"/>
      <c r="KHM181" s="477"/>
      <c r="KHN181" s="477"/>
      <c r="KHO181" s="477"/>
      <c r="KHP181" s="477"/>
      <c r="KHQ181" s="477"/>
      <c r="KHR181" s="477"/>
      <c r="KHS181" s="477"/>
      <c r="KHT181" s="477"/>
      <c r="KHU181" s="477"/>
      <c r="KHV181" s="477"/>
      <c r="KHW181" s="477"/>
      <c r="KHX181" s="477"/>
      <c r="KHY181" s="477"/>
      <c r="KHZ181" s="477"/>
      <c r="KIA181" s="477"/>
      <c r="KIB181" s="477"/>
      <c r="KIC181" s="477"/>
      <c r="KID181" s="477"/>
      <c r="KIE181" s="477"/>
      <c r="KIF181" s="477"/>
      <c r="KIG181" s="477"/>
      <c r="KIH181" s="477"/>
      <c r="KII181" s="477"/>
      <c r="KIJ181" s="477"/>
      <c r="KIK181" s="477"/>
      <c r="KIL181" s="477"/>
      <c r="KIM181" s="477"/>
      <c r="KIN181" s="477"/>
      <c r="KIO181" s="477"/>
      <c r="KIP181" s="477"/>
      <c r="KIQ181" s="477"/>
      <c r="KIR181" s="477"/>
      <c r="KIS181" s="477"/>
      <c r="KIT181" s="477"/>
      <c r="KIU181" s="477"/>
      <c r="KIV181" s="477"/>
      <c r="KIW181" s="477"/>
      <c r="KIX181" s="477"/>
      <c r="KIY181" s="477"/>
      <c r="KIZ181" s="477"/>
      <c r="KJA181" s="477"/>
      <c r="KJB181" s="477"/>
      <c r="KJC181" s="477"/>
      <c r="KJD181" s="477"/>
      <c r="KJE181" s="477"/>
      <c r="KJF181" s="477"/>
      <c r="KJG181" s="477"/>
      <c r="KJH181" s="477"/>
      <c r="KJI181" s="477"/>
      <c r="KJJ181" s="477"/>
      <c r="KJK181" s="477"/>
      <c r="KJL181" s="477"/>
      <c r="KJM181" s="477"/>
      <c r="KJN181" s="477"/>
      <c r="KJO181" s="477"/>
      <c r="KJP181" s="477"/>
      <c r="KJQ181" s="477"/>
      <c r="KJR181" s="477"/>
      <c r="KJS181" s="477"/>
      <c r="KJT181" s="477"/>
      <c r="KJU181" s="477"/>
      <c r="KJV181" s="477"/>
      <c r="KJW181" s="477"/>
      <c r="KJX181" s="477"/>
      <c r="KJY181" s="477"/>
      <c r="KJZ181" s="477"/>
      <c r="KKA181" s="477"/>
      <c r="KKB181" s="477"/>
      <c r="KKC181" s="477"/>
      <c r="KKD181" s="477"/>
      <c r="KKE181" s="477"/>
      <c r="KKF181" s="477"/>
      <c r="KKG181" s="477"/>
      <c r="KKH181" s="477"/>
      <c r="KKI181" s="477"/>
      <c r="KKJ181" s="477"/>
      <c r="KKK181" s="477"/>
      <c r="KKL181" s="477"/>
      <c r="KKM181" s="477"/>
      <c r="KKN181" s="477"/>
      <c r="KKO181" s="477"/>
      <c r="KKP181" s="477"/>
      <c r="KKQ181" s="477"/>
      <c r="KKR181" s="477"/>
      <c r="KKS181" s="477"/>
      <c r="KKT181" s="477"/>
      <c r="KKU181" s="477"/>
      <c r="KKV181" s="477"/>
      <c r="KKW181" s="477"/>
      <c r="KKX181" s="477"/>
      <c r="KKY181" s="477"/>
      <c r="KKZ181" s="477"/>
      <c r="KLA181" s="477"/>
      <c r="KLB181" s="477"/>
      <c r="KLC181" s="477"/>
      <c r="KLD181" s="477"/>
      <c r="KLE181" s="477"/>
      <c r="KLF181" s="477"/>
      <c r="KLG181" s="477"/>
      <c r="KLH181" s="477"/>
      <c r="KLI181" s="477"/>
      <c r="KLJ181" s="477"/>
      <c r="KLK181" s="477"/>
      <c r="KLL181" s="477"/>
      <c r="KLM181" s="477"/>
      <c r="KLN181" s="477"/>
      <c r="KLO181" s="477"/>
      <c r="KLP181" s="477"/>
      <c r="KLQ181" s="477"/>
      <c r="KLR181" s="477"/>
      <c r="KLS181" s="477"/>
      <c r="KLT181" s="477"/>
      <c r="KLU181" s="477"/>
      <c r="KLV181" s="477"/>
      <c r="KLW181" s="477"/>
      <c r="KLX181" s="477"/>
      <c r="KLY181" s="477"/>
      <c r="KLZ181" s="477"/>
      <c r="KMA181" s="477"/>
      <c r="KMB181" s="477"/>
      <c r="KMC181" s="477"/>
      <c r="KMD181" s="477"/>
      <c r="KME181" s="477"/>
      <c r="KMF181" s="477"/>
      <c r="KMG181" s="477"/>
      <c r="KMH181" s="477"/>
      <c r="KMI181" s="477"/>
      <c r="KMJ181" s="477"/>
      <c r="KMK181" s="477"/>
      <c r="KML181" s="477"/>
      <c r="KMM181" s="477"/>
      <c r="KMN181" s="477"/>
      <c r="KMO181" s="477"/>
      <c r="KMP181" s="477"/>
      <c r="KMQ181" s="477"/>
      <c r="KMR181" s="477"/>
      <c r="KMS181" s="477"/>
      <c r="KMT181" s="477"/>
      <c r="KMU181" s="477"/>
      <c r="KMV181" s="477"/>
      <c r="KMW181" s="477"/>
      <c r="KMX181" s="477"/>
      <c r="KMY181" s="477"/>
      <c r="KMZ181" s="477"/>
      <c r="KNA181" s="477"/>
      <c r="KNB181" s="477"/>
      <c r="KNC181" s="477"/>
      <c r="KND181" s="477"/>
      <c r="KNE181" s="477"/>
      <c r="KNF181" s="477"/>
      <c r="KNG181" s="477"/>
      <c r="KNH181" s="477"/>
      <c r="KNI181" s="477"/>
      <c r="KNJ181" s="477"/>
      <c r="KNK181" s="477"/>
      <c r="KNL181" s="477"/>
      <c r="KNM181" s="477"/>
      <c r="KNN181" s="477"/>
      <c r="KNO181" s="477"/>
      <c r="KNP181" s="477"/>
      <c r="KNQ181" s="477"/>
      <c r="KNR181" s="477"/>
      <c r="KNS181" s="477"/>
      <c r="KNT181" s="477"/>
      <c r="KNU181" s="477"/>
      <c r="KNV181" s="477"/>
      <c r="KNW181" s="477"/>
      <c r="KNX181" s="477"/>
      <c r="KNY181" s="477"/>
      <c r="KNZ181" s="477"/>
      <c r="KOA181" s="477"/>
      <c r="KOB181" s="477"/>
      <c r="KOC181" s="477"/>
      <c r="KOD181" s="477"/>
      <c r="KOE181" s="477"/>
      <c r="KOF181" s="477"/>
      <c r="KOG181" s="477"/>
      <c r="KOH181" s="477"/>
      <c r="KOI181" s="477"/>
      <c r="KOJ181" s="477"/>
      <c r="KOK181" s="477"/>
      <c r="KOL181" s="477"/>
      <c r="KOM181" s="477"/>
      <c r="KON181" s="477"/>
      <c r="KOO181" s="477"/>
      <c r="KOP181" s="477"/>
      <c r="KOQ181" s="477"/>
      <c r="KOR181" s="477"/>
      <c r="KOS181" s="477"/>
      <c r="KOT181" s="477"/>
      <c r="KOU181" s="477"/>
      <c r="KOV181" s="477"/>
      <c r="KOW181" s="477"/>
      <c r="KOX181" s="477"/>
      <c r="KOY181" s="477"/>
      <c r="KOZ181" s="477"/>
      <c r="KPA181" s="477"/>
      <c r="KPB181" s="477"/>
      <c r="KPC181" s="477"/>
      <c r="KPD181" s="477"/>
      <c r="KPE181" s="477"/>
      <c r="KPF181" s="477"/>
      <c r="KPG181" s="477"/>
      <c r="KPH181" s="477"/>
      <c r="KPI181" s="477"/>
      <c r="KPJ181" s="477"/>
      <c r="KPK181" s="477"/>
      <c r="KPL181" s="477"/>
      <c r="KPM181" s="477"/>
      <c r="KPN181" s="477"/>
      <c r="KPO181" s="477"/>
      <c r="KPP181" s="477"/>
      <c r="KPQ181" s="477"/>
      <c r="KPR181" s="477"/>
      <c r="KPS181" s="477"/>
      <c r="KPT181" s="477"/>
      <c r="KPU181" s="477"/>
      <c r="KPV181" s="477"/>
      <c r="KPW181" s="477"/>
      <c r="KPX181" s="477"/>
      <c r="KPY181" s="477"/>
      <c r="KPZ181" s="477"/>
      <c r="KQA181" s="477"/>
      <c r="KQB181" s="477"/>
      <c r="KQC181" s="477"/>
      <c r="KQD181" s="477"/>
      <c r="KQE181" s="477"/>
      <c r="KQF181" s="477"/>
      <c r="KQG181" s="477"/>
      <c r="KQH181" s="477"/>
      <c r="KQI181" s="477"/>
      <c r="KQJ181" s="477"/>
      <c r="KQK181" s="477"/>
      <c r="KQL181" s="477"/>
      <c r="KQM181" s="477"/>
      <c r="KQN181" s="477"/>
      <c r="KQO181" s="477"/>
      <c r="KQP181" s="477"/>
      <c r="KQQ181" s="477"/>
      <c r="KQR181" s="477"/>
      <c r="KQS181" s="477"/>
      <c r="KQT181" s="477"/>
      <c r="KQU181" s="477"/>
      <c r="KQV181" s="477"/>
      <c r="KQW181" s="477"/>
      <c r="KQX181" s="477"/>
      <c r="KQY181" s="477"/>
      <c r="KQZ181" s="477"/>
      <c r="KRA181" s="477"/>
      <c r="KRB181" s="477"/>
      <c r="KRC181" s="477"/>
      <c r="KRD181" s="477"/>
      <c r="KRE181" s="477"/>
      <c r="KRF181" s="477"/>
      <c r="KRG181" s="477"/>
      <c r="KRH181" s="477"/>
      <c r="KRI181" s="477"/>
      <c r="KRJ181" s="477"/>
      <c r="KRK181" s="477"/>
      <c r="KRL181" s="477"/>
      <c r="KRM181" s="477"/>
      <c r="KRN181" s="477"/>
      <c r="KRO181" s="477"/>
      <c r="KRP181" s="477"/>
      <c r="KRQ181" s="477"/>
      <c r="KRR181" s="477"/>
      <c r="KRS181" s="477"/>
      <c r="KRT181" s="477"/>
      <c r="KRU181" s="477"/>
      <c r="KRV181" s="477"/>
      <c r="KRW181" s="477"/>
      <c r="KRX181" s="477"/>
      <c r="KRY181" s="477"/>
      <c r="KRZ181" s="477"/>
      <c r="KSA181" s="477"/>
      <c r="KSB181" s="477"/>
      <c r="KSC181" s="477"/>
      <c r="KSD181" s="477"/>
      <c r="KSE181" s="477"/>
      <c r="KSF181" s="477"/>
      <c r="KSG181" s="477"/>
      <c r="KSH181" s="477"/>
      <c r="KSI181" s="477"/>
      <c r="KSJ181" s="477"/>
      <c r="KSK181" s="477"/>
      <c r="KSL181" s="477"/>
      <c r="KSM181" s="477"/>
      <c r="KSN181" s="477"/>
      <c r="KSO181" s="477"/>
      <c r="KSP181" s="477"/>
      <c r="KSQ181" s="477"/>
      <c r="KSR181" s="477"/>
      <c r="KSS181" s="477"/>
      <c r="KST181" s="477"/>
      <c r="KSU181" s="477"/>
      <c r="KSV181" s="477"/>
      <c r="KSW181" s="477"/>
      <c r="KSX181" s="477"/>
      <c r="KSY181" s="477"/>
      <c r="KSZ181" s="477"/>
      <c r="KTA181" s="477"/>
      <c r="KTB181" s="477"/>
      <c r="KTC181" s="477"/>
      <c r="KTD181" s="477"/>
      <c r="KTE181" s="477"/>
      <c r="KTF181" s="477"/>
      <c r="KTG181" s="477"/>
      <c r="KTH181" s="477"/>
      <c r="KTI181" s="477"/>
      <c r="KTJ181" s="477"/>
      <c r="KTK181" s="477"/>
      <c r="KTL181" s="477"/>
      <c r="KTM181" s="477"/>
      <c r="KTN181" s="477"/>
      <c r="KTO181" s="477"/>
      <c r="KTP181" s="477"/>
      <c r="KTQ181" s="477"/>
      <c r="KTR181" s="477"/>
      <c r="KTS181" s="477"/>
      <c r="KTT181" s="477"/>
      <c r="KTU181" s="477"/>
      <c r="KTV181" s="477"/>
      <c r="KTW181" s="477"/>
      <c r="KTX181" s="477"/>
      <c r="KTY181" s="477"/>
      <c r="KTZ181" s="477"/>
      <c r="KUA181" s="477"/>
      <c r="KUB181" s="477"/>
      <c r="KUC181" s="477"/>
      <c r="KUD181" s="477"/>
      <c r="KUE181" s="477"/>
      <c r="KUF181" s="477"/>
      <c r="KUG181" s="477"/>
      <c r="KUH181" s="477"/>
      <c r="KUI181" s="477"/>
      <c r="KUJ181" s="477"/>
      <c r="KUK181" s="477"/>
      <c r="KUL181" s="477"/>
      <c r="KUM181" s="477"/>
      <c r="KUN181" s="477"/>
      <c r="KUO181" s="477"/>
      <c r="KUP181" s="477"/>
      <c r="KUQ181" s="477"/>
      <c r="KUR181" s="477"/>
      <c r="KUS181" s="477"/>
      <c r="KUT181" s="477"/>
      <c r="KUU181" s="477"/>
      <c r="KUV181" s="477"/>
      <c r="KUW181" s="477"/>
      <c r="KUX181" s="477"/>
      <c r="KUY181" s="477"/>
      <c r="KUZ181" s="477"/>
      <c r="KVA181" s="477"/>
      <c r="KVB181" s="477"/>
      <c r="KVC181" s="477"/>
      <c r="KVD181" s="477"/>
      <c r="KVE181" s="477"/>
      <c r="KVF181" s="477"/>
      <c r="KVG181" s="477"/>
      <c r="KVH181" s="477"/>
      <c r="KVI181" s="477"/>
      <c r="KVJ181" s="477"/>
      <c r="KVK181" s="477"/>
      <c r="KVL181" s="477"/>
      <c r="KVM181" s="477"/>
      <c r="KVN181" s="477"/>
      <c r="KVO181" s="477"/>
      <c r="KVP181" s="477"/>
      <c r="KVQ181" s="477"/>
      <c r="KVR181" s="477"/>
      <c r="KVS181" s="477"/>
      <c r="KVT181" s="477"/>
      <c r="KVU181" s="477"/>
      <c r="KVV181" s="477"/>
      <c r="KVW181" s="477"/>
      <c r="KVX181" s="477"/>
      <c r="KVY181" s="477"/>
      <c r="KVZ181" s="477"/>
      <c r="KWA181" s="477"/>
      <c r="KWB181" s="477"/>
      <c r="KWC181" s="477"/>
      <c r="KWD181" s="477"/>
      <c r="KWE181" s="477"/>
      <c r="KWF181" s="477"/>
      <c r="KWG181" s="477"/>
      <c r="KWH181" s="477"/>
      <c r="KWI181" s="477"/>
      <c r="KWJ181" s="477"/>
      <c r="KWK181" s="477"/>
      <c r="KWL181" s="477"/>
      <c r="KWM181" s="477"/>
      <c r="KWN181" s="477"/>
      <c r="KWO181" s="477"/>
      <c r="KWP181" s="477"/>
      <c r="KWQ181" s="477"/>
      <c r="KWR181" s="477"/>
      <c r="KWS181" s="477"/>
      <c r="KWT181" s="477"/>
      <c r="KWU181" s="477"/>
      <c r="KWV181" s="477"/>
      <c r="KWW181" s="477"/>
      <c r="KWX181" s="477"/>
      <c r="KWY181" s="477"/>
      <c r="KWZ181" s="477"/>
      <c r="KXA181" s="477"/>
      <c r="KXB181" s="477"/>
      <c r="KXC181" s="477"/>
      <c r="KXD181" s="477"/>
      <c r="KXE181" s="477"/>
      <c r="KXF181" s="477"/>
      <c r="KXG181" s="477"/>
      <c r="KXH181" s="477"/>
      <c r="KXI181" s="477"/>
      <c r="KXJ181" s="477"/>
      <c r="KXK181" s="477"/>
      <c r="KXL181" s="477"/>
      <c r="KXM181" s="477"/>
      <c r="KXN181" s="477"/>
      <c r="KXO181" s="477"/>
      <c r="KXP181" s="477"/>
      <c r="KXQ181" s="477"/>
      <c r="KXR181" s="477"/>
      <c r="KXS181" s="477"/>
      <c r="KXT181" s="477"/>
      <c r="KXU181" s="477"/>
      <c r="KXV181" s="477"/>
      <c r="KXW181" s="477"/>
      <c r="KXX181" s="477"/>
      <c r="KXY181" s="477"/>
      <c r="KXZ181" s="477"/>
      <c r="KYA181" s="477"/>
      <c r="KYB181" s="477"/>
      <c r="KYC181" s="477"/>
      <c r="KYD181" s="477"/>
      <c r="KYE181" s="477"/>
      <c r="KYF181" s="477"/>
      <c r="KYG181" s="477"/>
      <c r="KYH181" s="477"/>
      <c r="KYI181" s="477"/>
      <c r="KYJ181" s="477"/>
      <c r="KYK181" s="477"/>
      <c r="KYL181" s="477"/>
      <c r="KYM181" s="477"/>
      <c r="KYN181" s="477"/>
      <c r="KYO181" s="477"/>
      <c r="KYP181" s="477"/>
      <c r="KYQ181" s="477"/>
      <c r="KYR181" s="477"/>
      <c r="KYS181" s="477"/>
      <c r="KYT181" s="477"/>
      <c r="KYU181" s="477"/>
      <c r="KYV181" s="477"/>
      <c r="KYW181" s="477"/>
      <c r="KYX181" s="477"/>
      <c r="KYY181" s="477"/>
      <c r="KYZ181" s="477"/>
      <c r="KZA181" s="477"/>
      <c r="KZB181" s="477"/>
      <c r="KZC181" s="477"/>
      <c r="KZD181" s="477"/>
      <c r="KZE181" s="477"/>
      <c r="KZF181" s="477"/>
      <c r="KZG181" s="477"/>
      <c r="KZH181" s="477"/>
      <c r="KZI181" s="477"/>
      <c r="KZJ181" s="477"/>
      <c r="KZK181" s="477"/>
      <c r="KZL181" s="477"/>
      <c r="KZM181" s="477"/>
      <c r="KZN181" s="477"/>
      <c r="KZO181" s="477"/>
      <c r="KZP181" s="477"/>
      <c r="KZQ181" s="477"/>
      <c r="KZR181" s="477"/>
      <c r="KZS181" s="477"/>
      <c r="KZT181" s="477"/>
      <c r="KZU181" s="477"/>
      <c r="KZV181" s="477"/>
      <c r="KZW181" s="477"/>
      <c r="KZX181" s="477"/>
      <c r="KZY181" s="477"/>
      <c r="KZZ181" s="477"/>
      <c r="LAA181" s="477"/>
      <c r="LAB181" s="477"/>
      <c r="LAC181" s="477"/>
      <c r="LAD181" s="477"/>
      <c r="LAE181" s="477"/>
      <c r="LAF181" s="477"/>
      <c r="LAG181" s="477"/>
      <c r="LAH181" s="477"/>
      <c r="LAI181" s="477"/>
      <c r="LAJ181" s="477"/>
      <c r="LAK181" s="477"/>
      <c r="LAL181" s="477"/>
      <c r="LAM181" s="477"/>
      <c r="LAN181" s="477"/>
      <c r="LAO181" s="477"/>
      <c r="LAP181" s="477"/>
      <c r="LAQ181" s="477"/>
      <c r="LAR181" s="477"/>
      <c r="LAS181" s="477"/>
      <c r="LAT181" s="477"/>
      <c r="LAU181" s="477"/>
      <c r="LAV181" s="477"/>
      <c r="LAW181" s="477"/>
      <c r="LAX181" s="477"/>
      <c r="LAY181" s="477"/>
      <c r="LAZ181" s="477"/>
      <c r="LBA181" s="477"/>
      <c r="LBB181" s="477"/>
      <c r="LBC181" s="477"/>
      <c r="LBD181" s="477"/>
      <c r="LBE181" s="477"/>
      <c r="LBF181" s="477"/>
      <c r="LBG181" s="477"/>
      <c r="LBH181" s="477"/>
      <c r="LBI181" s="477"/>
      <c r="LBJ181" s="477"/>
      <c r="LBK181" s="477"/>
      <c r="LBL181" s="477"/>
      <c r="LBM181" s="477"/>
      <c r="LBN181" s="477"/>
      <c r="LBO181" s="477"/>
      <c r="LBP181" s="477"/>
      <c r="LBQ181" s="477"/>
      <c r="LBR181" s="477"/>
      <c r="LBS181" s="477"/>
      <c r="LBT181" s="477"/>
      <c r="LBU181" s="477"/>
      <c r="LBV181" s="477"/>
      <c r="LBW181" s="477"/>
      <c r="LBX181" s="477"/>
      <c r="LBY181" s="477"/>
      <c r="LBZ181" s="477"/>
      <c r="LCA181" s="477"/>
      <c r="LCB181" s="477"/>
      <c r="LCC181" s="477"/>
      <c r="LCD181" s="477"/>
      <c r="LCE181" s="477"/>
      <c r="LCF181" s="477"/>
      <c r="LCG181" s="477"/>
      <c r="LCH181" s="477"/>
      <c r="LCI181" s="477"/>
      <c r="LCJ181" s="477"/>
      <c r="LCK181" s="477"/>
      <c r="LCL181" s="477"/>
      <c r="LCM181" s="477"/>
      <c r="LCN181" s="477"/>
      <c r="LCO181" s="477"/>
      <c r="LCP181" s="477"/>
      <c r="LCQ181" s="477"/>
      <c r="LCR181" s="477"/>
      <c r="LCS181" s="477"/>
      <c r="LCT181" s="477"/>
      <c r="LCU181" s="477"/>
      <c r="LCV181" s="477"/>
      <c r="LCW181" s="477"/>
      <c r="LCX181" s="477"/>
      <c r="LCY181" s="477"/>
      <c r="LCZ181" s="477"/>
      <c r="LDA181" s="477"/>
      <c r="LDB181" s="477"/>
      <c r="LDC181" s="477"/>
      <c r="LDD181" s="477"/>
      <c r="LDE181" s="477"/>
      <c r="LDF181" s="477"/>
      <c r="LDG181" s="477"/>
      <c r="LDH181" s="477"/>
      <c r="LDI181" s="477"/>
      <c r="LDJ181" s="477"/>
      <c r="LDK181" s="477"/>
      <c r="LDL181" s="477"/>
      <c r="LDM181" s="477"/>
      <c r="LDN181" s="477"/>
      <c r="LDO181" s="477"/>
      <c r="LDP181" s="477"/>
      <c r="LDQ181" s="477"/>
      <c r="LDR181" s="477"/>
      <c r="LDS181" s="477"/>
      <c r="LDT181" s="477"/>
      <c r="LDU181" s="477"/>
      <c r="LDV181" s="477"/>
      <c r="LDW181" s="477"/>
      <c r="LDX181" s="477"/>
      <c r="LDY181" s="477"/>
      <c r="LDZ181" s="477"/>
      <c r="LEA181" s="477"/>
      <c r="LEB181" s="477"/>
      <c r="LEC181" s="477"/>
      <c r="LED181" s="477"/>
      <c r="LEE181" s="477"/>
      <c r="LEF181" s="477"/>
      <c r="LEG181" s="477"/>
      <c r="LEH181" s="477"/>
      <c r="LEI181" s="477"/>
      <c r="LEJ181" s="477"/>
      <c r="LEK181" s="477"/>
      <c r="LEL181" s="477"/>
      <c r="LEM181" s="477"/>
      <c r="LEN181" s="477"/>
      <c r="LEO181" s="477"/>
      <c r="LEP181" s="477"/>
      <c r="LEQ181" s="477"/>
      <c r="LER181" s="477"/>
      <c r="LES181" s="477"/>
      <c r="LET181" s="477"/>
      <c r="LEU181" s="477"/>
      <c r="LEV181" s="477"/>
      <c r="LEW181" s="477"/>
      <c r="LEX181" s="477"/>
      <c r="LEY181" s="477"/>
      <c r="LEZ181" s="477"/>
      <c r="LFA181" s="477"/>
      <c r="LFB181" s="477"/>
      <c r="LFC181" s="477"/>
      <c r="LFD181" s="477"/>
      <c r="LFE181" s="477"/>
      <c r="LFF181" s="477"/>
      <c r="LFG181" s="477"/>
      <c r="LFH181" s="477"/>
      <c r="LFI181" s="477"/>
      <c r="LFJ181" s="477"/>
      <c r="LFK181" s="477"/>
      <c r="LFL181" s="477"/>
      <c r="LFM181" s="477"/>
      <c r="LFN181" s="477"/>
      <c r="LFO181" s="477"/>
      <c r="LFP181" s="477"/>
      <c r="LFQ181" s="477"/>
      <c r="LFR181" s="477"/>
      <c r="LFS181" s="477"/>
      <c r="LFT181" s="477"/>
      <c r="LFU181" s="477"/>
      <c r="LFV181" s="477"/>
      <c r="LFW181" s="477"/>
      <c r="LFX181" s="477"/>
      <c r="LFY181" s="477"/>
      <c r="LFZ181" s="477"/>
      <c r="LGA181" s="477"/>
      <c r="LGB181" s="477"/>
      <c r="LGC181" s="477"/>
      <c r="LGD181" s="477"/>
      <c r="LGE181" s="477"/>
      <c r="LGF181" s="477"/>
      <c r="LGG181" s="477"/>
      <c r="LGH181" s="477"/>
      <c r="LGI181" s="477"/>
      <c r="LGJ181" s="477"/>
      <c r="LGK181" s="477"/>
      <c r="LGL181" s="477"/>
      <c r="LGM181" s="477"/>
      <c r="LGN181" s="477"/>
      <c r="LGO181" s="477"/>
      <c r="LGP181" s="477"/>
      <c r="LGQ181" s="477"/>
      <c r="LGR181" s="477"/>
      <c r="LGS181" s="477"/>
      <c r="LGT181" s="477"/>
      <c r="LGU181" s="477"/>
      <c r="LGV181" s="477"/>
      <c r="LGW181" s="477"/>
      <c r="LGX181" s="477"/>
      <c r="LGY181" s="477"/>
      <c r="LGZ181" s="477"/>
      <c r="LHA181" s="477"/>
      <c r="LHB181" s="477"/>
      <c r="LHC181" s="477"/>
      <c r="LHD181" s="477"/>
      <c r="LHE181" s="477"/>
      <c r="LHF181" s="477"/>
      <c r="LHG181" s="477"/>
      <c r="LHH181" s="477"/>
      <c r="LHI181" s="477"/>
      <c r="LHJ181" s="477"/>
      <c r="LHK181" s="477"/>
      <c r="LHL181" s="477"/>
      <c r="LHM181" s="477"/>
      <c r="LHN181" s="477"/>
      <c r="LHO181" s="477"/>
      <c r="LHP181" s="477"/>
      <c r="LHQ181" s="477"/>
      <c r="LHR181" s="477"/>
      <c r="LHS181" s="477"/>
      <c r="LHT181" s="477"/>
      <c r="LHU181" s="477"/>
      <c r="LHV181" s="477"/>
      <c r="LHW181" s="477"/>
      <c r="LHX181" s="477"/>
      <c r="LHY181" s="477"/>
      <c r="LHZ181" s="477"/>
      <c r="LIA181" s="477"/>
      <c r="LIB181" s="477"/>
      <c r="LIC181" s="477"/>
      <c r="LID181" s="477"/>
      <c r="LIE181" s="477"/>
      <c r="LIF181" s="477"/>
      <c r="LIG181" s="477"/>
      <c r="LIH181" s="477"/>
      <c r="LII181" s="477"/>
      <c r="LIJ181" s="477"/>
      <c r="LIK181" s="477"/>
      <c r="LIL181" s="477"/>
      <c r="LIM181" s="477"/>
      <c r="LIN181" s="477"/>
      <c r="LIO181" s="477"/>
      <c r="LIP181" s="477"/>
      <c r="LIQ181" s="477"/>
      <c r="LIR181" s="477"/>
      <c r="LIS181" s="477"/>
      <c r="LIT181" s="477"/>
      <c r="LIU181" s="477"/>
      <c r="LIV181" s="477"/>
      <c r="LIW181" s="477"/>
      <c r="LIX181" s="477"/>
      <c r="LIY181" s="477"/>
      <c r="LIZ181" s="477"/>
      <c r="LJA181" s="477"/>
      <c r="LJB181" s="477"/>
      <c r="LJC181" s="477"/>
      <c r="LJD181" s="477"/>
      <c r="LJE181" s="477"/>
      <c r="LJF181" s="477"/>
      <c r="LJG181" s="477"/>
      <c r="LJH181" s="477"/>
      <c r="LJI181" s="477"/>
      <c r="LJJ181" s="477"/>
      <c r="LJK181" s="477"/>
      <c r="LJL181" s="477"/>
      <c r="LJM181" s="477"/>
      <c r="LJN181" s="477"/>
      <c r="LJO181" s="477"/>
      <c r="LJP181" s="477"/>
      <c r="LJQ181" s="477"/>
      <c r="LJR181" s="477"/>
      <c r="LJS181" s="477"/>
      <c r="LJT181" s="477"/>
      <c r="LJU181" s="477"/>
      <c r="LJV181" s="477"/>
      <c r="LJW181" s="477"/>
      <c r="LJX181" s="477"/>
      <c r="LJY181" s="477"/>
      <c r="LJZ181" s="477"/>
      <c r="LKA181" s="477"/>
      <c r="LKB181" s="477"/>
      <c r="LKC181" s="477"/>
      <c r="LKD181" s="477"/>
      <c r="LKE181" s="477"/>
      <c r="LKF181" s="477"/>
      <c r="LKG181" s="477"/>
      <c r="LKH181" s="477"/>
      <c r="LKI181" s="477"/>
      <c r="LKJ181" s="477"/>
      <c r="LKK181" s="477"/>
      <c r="LKL181" s="477"/>
      <c r="LKM181" s="477"/>
      <c r="LKN181" s="477"/>
      <c r="LKO181" s="477"/>
      <c r="LKP181" s="477"/>
      <c r="LKQ181" s="477"/>
      <c r="LKR181" s="477"/>
      <c r="LKS181" s="477"/>
      <c r="LKT181" s="477"/>
      <c r="LKU181" s="477"/>
      <c r="LKV181" s="477"/>
      <c r="LKW181" s="477"/>
      <c r="LKX181" s="477"/>
      <c r="LKY181" s="477"/>
      <c r="LKZ181" s="477"/>
      <c r="LLA181" s="477"/>
      <c r="LLB181" s="477"/>
      <c r="LLC181" s="477"/>
      <c r="LLD181" s="477"/>
      <c r="LLE181" s="477"/>
      <c r="LLF181" s="477"/>
      <c r="LLG181" s="477"/>
      <c r="LLH181" s="477"/>
      <c r="LLI181" s="477"/>
      <c r="LLJ181" s="477"/>
      <c r="LLK181" s="477"/>
      <c r="LLL181" s="477"/>
      <c r="LLM181" s="477"/>
      <c r="LLN181" s="477"/>
      <c r="LLO181" s="477"/>
      <c r="LLP181" s="477"/>
      <c r="LLQ181" s="477"/>
      <c r="LLR181" s="477"/>
      <c r="LLS181" s="477"/>
      <c r="LLT181" s="477"/>
      <c r="LLU181" s="477"/>
      <c r="LLV181" s="477"/>
      <c r="LLW181" s="477"/>
      <c r="LLX181" s="477"/>
      <c r="LLY181" s="477"/>
      <c r="LLZ181" s="477"/>
      <c r="LMA181" s="477"/>
      <c r="LMB181" s="477"/>
      <c r="LMC181" s="477"/>
      <c r="LMD181" s="477"/>
      <c r="LME181" s="477"/>
      <c r="LMF181" s="477"/>
      <c r="LMG181" s="477"/>
      <c r="LMH181" s="477"/>
      <c r="LMI181" s="477"/>
      <c r="LMJ181" s="477"/>
      <c r="LMK181" s="477"/>
      <c r="LML181" s="477"/>
      <c r="LMM181" s="477"/>
      <c r="LMN181" s="477"/>
      <c r="LMO181" s="477"/>
      <c r="LMP181" s="477"/>
      <c r="LMQ181" s="477"/>
      <c r="LMR181" s="477"/>
      <c r="LMS181" s="477"/>
      <c r="LMT181" s="477"/>
      <c r="LMU181" s="477"/>
      <c r="LMV181" s="477"/>
      <c r="LMW181" s="477"/>
      <c r="LMX181" s="477"/>
      <c r="LMY181" s="477"/>
      <c r="LMZ181" s="477"/>
      <c r="LNA181" s="477"/>
      <c r="LNB181" s="477"/>
      <c r="LNC181" s="477"/>
      <c r="LND181" s="477"/>
      <c r="LNE181" s="477"/>
      <c r="LNF181" s="477"/>
      <c r="LNG181" s="477"/>
      <c r="LNH181" s="477"/>
      <c r="LNI181" s="477"/>
      <c r="LNJ181" s="477"/>
      <c r="LNK181" s="477"/>
      <c r="LNL181" s="477"/>
      <c r="LNM181" s="477"/>
      <c r="LNN181" s="477"/>
      <c r="LNO181" s="477"/>
      <c r="LNP181" s="477"/>
      <c r="LNQ181" s="477"/>
      <c r="LNR181" s="477"/>
      <c r="LNS181" s="477"/>
      <c r="LNT181" s="477"/>
      <c r="LNU181" s="477"/>
      <c r="LNV181" s="477"/>
      <c r="LNW181" s="477"/>
      <c r="LNX181" s="477"/>
      <c r="LNY181" s="477"/>
      <c r="LNZ181" s="477"/>
      <c r="LOA181" s="477"/>
      <c r="LOB181" s="477"/>
      <c r="LOC181" s="477"/>
      <c r="LOD181" s="477"/>
      <c r="LOE181" s="477"/>
      <c r="LOF181" s="477"/>
      <c r="LOG181" s="477"/>
      <c r="LOH181" s="477"/>
      <c r="LOI181" s="477"/>
      <c r="LOJ181" s="477"/>
      <c r="LOK181" s="477"/>
      <c r="LOL181" s="477"/>
      <c r="LOM181" s="477"/>
      <c r="LON181" s="477"/>
      <c r="LOO181" s="477"/>
      <c r="LOP181" s="477"/>
      <c r="LOQ181" s="477"/>
      <c r="LOR181" s="477"/>
      <c r="LOS181" s="477"/>
      <c r="LOT181" s="477"/>
      <c r="LOU181" s="477"/>
      <c r="LOV181" s="477"/>
      <c r="LOW181" s="477"/>
      <c r="LOX181" s="477"/>
      <c r="LOY181" s="477"/>
      <c r="LOZ181" s="477"/>
      <c r="LPA181" s="477"/>
      <c r="LPB181" s="477"/>
      <c r="LPC181" s="477"/>
      <c r="LPD181" s="477"/>
      <c r="LPE181" s="477"/>
      <c r="LPF181" s="477"/>
      <c r="LPG181" s="477"/>
      <c r="LPH181" s="477"/>
      <c r="LPI181" s="477"/>
      <c r="LPJ181" s="477"/>
      <c r="LPK181" s="477"/>
      <c r="LPL181" s="477"/>
      <c r="LPM181" s="477"/>
      <c r="LPN181" s="477"/>
      <c r="LPO181" s="477"/>
      <c r="LPP181" s="477"/>
      <c r="LPQ181" s="477"/>
      <c r="LPR181" s="477"/>
      <c r="LPS181" s="477"/>
      <c r="LPT181" s="477"/>
      <c r="LPU181" s="477"/>
      <c r="LPV181" s="477"/>
      <c r="LPW181" s="477"/>
      <c r="LPX181" s="477"/>
      <c r="LPY181" s="477"/>
      <c r="LPZ181" s="477"/>
      <c r="LQA181" s="477"/>
      <c r="LQB181" s="477"/>
      <c r="LQC181" s="477"/>
      <c r="LQD181" s="477"/>
      <c r="LQE181" s="477"/>
      <c r="LQF181" s="477"/>
      <c r="LQG181" s="477"/>
      <c r="LQH181" s="477"/>
      <c r="LQI181" s="477"/>
      <c r="LQJ181" s="477"/>
      <c r="LQK181" s="477"/>
      <c r="LQL181" s="477"/>
      <c r="LQM181" s="477"/>
      <c r="LQN181" s="477"/>
      <c r="LQO181" s="477"/>
      <c r="LQP181" s="477"/>
      <c r="LQQ181" s="477"/>
      <c r="LQR181" s="477"/>
      <c r="LQS181" s="477"/>
      <c r="LQT181" s="477"/>
      <c r="LQU181" s="477"/>
      <c r="LQV181" s="477"/>
      <c r="LQW181" s="477"/>
      <c r="LQX181" s="477"/>
      <c r="LQY181" s="477"/>
      <c r="LQZ181" s="477"/>
      <c r="LRA181" s="477"/>
      <c r="LRB181" s="477"/>
      <c r="LRC181" s="477"/>
      <c r="LRD181" s="477"/>
      <c r="LRE181" s="477"/>
      <c r="LRF181" s="477"/>
      <c r="LRG181" s="477"/>
      <c r="LRH181" s="477"/>
      <c r="LRI181" s="477"/>
      <c r="LRJ181" s="477"/>
      <c r="LRK181" s="477"/>
      <c r="LRL181" s="477"/>
      <c r="LRM181" s="477"/>
      <c r="LRN181" s="477"/>
      <c r="LRO181" s="477"/>
      <c r="LRP181" s="477"/>
      <c r="LRQ181" s="477"/>
      <c r="LRR181" s="477"/>
      <c r="LRS181" s="477"/>
      <c r="LRT181" s="477"/>
      <c r="LRU181" s="477"/>
      <c r="LRV181" s="477"/>
      <c r="LRW181" s="477"/>
      <c r="LRX181" s="477"/>
      <c r="LRY181" s="477"/>
      <c r="LRZ181" s="477"/>
      <c r="LSA181" s="477"/>
      <c r="LSB181" s="477"/>
      <c r="LSC181" s="477"/>
      <c r="LSD181" s="477"/>
      <c r="LSE181" s="477"/>
      <c r="LSF181" s="477"/>
      <c r="LSG181" s="477"/>
      <c r="LSH181" s="477"/>
      <c r="LSI181" s="477"/>
      <c r="LSJ181" s="477"/>
      <c r="LSK181" s="477"/>
      <c r="LSL181" s="477"/>
      <c r="LSM181" s="477"/>
      <c r="LSN181" s="477"/>
      <c r="LSO181" s="477"/>
      <c r="LSP181" s="477"/>
      <c r="LSQ181" s="477"/>
      <c r="LSR181" s="477"/>
      <c r="LSS181" s="477"/>
      <c r="LST181" s="477"/>
      <c r="LSU181" s="477"/>
      <c r="LSV181" s="477"/>
      <c r="LSW181" s="477"/>
      <c r="LSX181" s="477"/>
      <c r="LSY181" s="477"/>
      <c r="LSZ181" s="477"/>
      <c r="LTA181" s="477"/>
      <c r="LTB181" s="477"/>
      <c r="LTC181" s="477"/>
      <c r="LTD181" s="477"/>
      <c r="LTE181" s="477"/>
      <c r="LTF181" s="477"/>
      <c r="LTG181" s="477"/>
      <c r="LTH181" s="477"/>
      <c r="LTI181" s="477"/>
      <c r="LTJ181" s="477"/>
      <c r="LTK181" s="477"/>
      <c r="LTL181" s="477"/>
      <c r="LTM181" s="477"/>
      <c r="LTN181" s="477"/>
      <c r="LTO181" s="477"/>
      <c r="LTP181" s="477"/>
      <c r="LTQ181" s="477"/>
      <c r="LTR181" s="477"/>
      <c r="LTS181" s="477"/>
      <c r="LTT181" s="477"/>
      <c r="LTU181" s="477"/>
      <c r="LTV181" s="477"/>
      <c r="LTW181" s="477"/>
      <c r="LTX181" s="477"/>
      <c r="LTY181" s="477"/>
      <c r="LTZ181" s="477"/>
      <c r="LUA181" s="477"/>
      <c r="LUB181" s="477"/>
      <c r="LUC181" s="477"/>
      <c r="LUD181" s="477"/>
      <c r="LUE181" s="477"/>
      <c r="LUF181" s="477"/>
      <c r="LUG181" s="477"/>
      <c r="LUH181" s="477"/>
      <c r="LUI181" s="477"/>
      <c r="LUJ181" s="477"/>
      <c r="LUK181" s="477"/>
      <c r="LUL181" s="477"/>
      <c r="LUM181" s="477"/>
      <c r="LUN181" s="477"/>
      <c r="LUO181" s="477"/>
      <c r="LUP181" s="477"/>
      <c r="LUQ181" s="477"/>
      <c r="LUR181" s="477"/>
      <c r="LUS181" s="477"/>
      <c r="LUT181" s="477"/>
      <c r="LUU181" s="477"/>
      <c r="LUV181" s="477"/>
      <c r="LUW181" s="477"/>
      <c r="LUX181" s="477"/>
      <c r="LUY181" s="477"/>
      <c r="LUZ181" s="477"/>
      <c r="LVA181" s="477"/>
      <c r="LVB181" s="477"/>
      <c r="LVC181" s="477"/>
      <c r="LVD181" s="477"/>
      <c r="LVE181" s="477"/>
      <c r="LVF181" s="477"/>
      <c r="LVG181" s="477"/>
      <c r="LVH181" s="477"/>
      <c r="LVI181" s="477"/>
      <c r="LVJ181" s="477"/>
      <c r="LVK181" s="477"/>
      <c r="LVL181" s="477"/>
      <c r="LVM181" s="477"/>
      <c r="LVN181" s="477"/>
      <c r="LVO181" s="477"/>
      <c r="LVP181" s="477"/>
      <c r="LVQ181" s="477"/>
      <c r="LVR181" s="477"/>
      <c r="LVS181" s="477"/>
      <c r="LVT181" s="477"/>
      <c r="LVU181" s="477"/>
      <c r="LVV181" s="477"/>
      <c r="LVW181" s="477"/>
      <c r="LVX181" s="477"/>
      <c r="LVY181" s="477"/>
      <c r="LVZ181" s="477"/>
      <c r="LWA181" s="477"/>
      <c r="LWB181" s="477"/>
      <c r="LWC181" s="477"/>
      <c r="LWD181" s="477"/>
      <c r="LWE181" s="477"/>
      <c r="LWF181" s="477"/>
      <c r="LWG181" s="477"/>
      <c r="LWH181" s="477"/>
      <c r="LWI181" s="477"/>
      <c r="LWJ181" s="477"/>
      <c r="LWK181" s="477"/>
      <c r="LWL181" s="477"/>
      <c r="LWM181" s="477"/>
      <c r="LWN181" s="477"/>
      <c r="LWO181" s="477"/>
      <c r="LWP181" s="477"/>
      <c r="LWQ181" s="477"/>
      <c r="LWR181" s="477"/>
      <c r="LWS181" s="477"/>
      <c r="LWT181" s="477"/>
      <c r="LWU181" s="477"/>
      <c r="LWV181" s="477"/>
      <c r="LWW181" s="477"/>
      <c r="LWX181" s="477"/>
      <c r="LWY181" s="477"/>
      <c r="LWZ181" s="477"/>
      <c r="LXA181" s="477"/>
      <c r="LXB181" s="477"/>
      <c r="LXC181" s="477"/>
      <c r="LXD181" s="477"/>
      <c r="LXE181" s="477"/>
      <c r="LXF181" s="477"/>
      <c r="LXG181" s="477"/>
      <c r="LXH181" s="477"/>
      <c r="LXI181" s="477"/>
      <c r="LXJ181" s="477"/>
      <c r="LXK181" s="477"/>
      <c r="LXL181" s="477"/>
      <c r="LXM181" s="477"/>
      <c r="LXN181" s="477"/>
      <c r="LXO181" s="477"/>
      <c r="LXP181" s="477"/>
      <c r="LXQ181" s="477"/>
      <c r="LXR181" s="477"/>
      <c r="LXS181" s="477"/>
      <c r="LXT181" s="477"/>
      <c r="LXU181" s="477"/>
      <c r="LXV181" s="477"/>
      <c r="LXW181" s="477"/>
      <c r="LXX181" s="477"/>
      <c r="LXY181" s="477"/>
      <c r="LXZ181" s="477"/>
      <c r="LYA181" s="477"/>
      <c r="LYB181" s="477"/>
      <c r="LYC181" s="477"/>
      <c r="LYD181" s="477"/>
      <c r="LYE181" s="477"/>
      <c r="LYF181" s="477"/>
      <c r="LYG181" s="477"/>
      <c r="LYH181" s="477"/>
      <c r="LYI181" s="477"/>
      <c r="LYJ181" s="477"/>
      <c r="LYK181" s="477"/>
      <c r="LYL181" s="477"/>
      <c r="LYM181" s="477"/>
      <c r="LYN181" s="477"/>
      <c r="LYO181" s="477"/>
      <c r="LYP181" s="477"/>
      <c r="LYQ181" s="477"/>
      <c r="LYR181" s="477"/>
      <c r="LYS181" s="477"/>
      <c r="LYT181" s="477"/>
      <c r="LYU181" s="477"/>
      <c r="LYV181" s="477"/>
      <c r="LYW181" s="477"/>
      <c r="LYX181" s="477"/>
      <c r="LYY181" s="477"/>
      <c r="LYZ181" s="477"/>
      <c r="LZA181" s="477"/>
      <c r="LZB181" s="477"/>
      <c r="LZC181" s="477"/>
      <c r="LZD181" s="477"/>
      <c r="LZE181" s="477"/>
      <c r="LZF181" s="477"/>
      <c r="LZG181" s="477"/>
      <c r="LZH181" s="477"/>
      <c r="LZI181" s="477"/>
      <c r="LZJ181" s="477"/>
      <c r="LZK181" s="477"/>
      <c r="LZL181" s="477"/>
      <c r="LZM181" s="477"/>
      <c r="LZN181" s="477"/>
      <c r="LZO181" s="477"/>
      <c r="LZP181" s="477"/>
      <c r="LZQ181" s="477"/>
      <c r="LZR181" s="477"/>
      <c r="LZS181" s="477"/>
      <c r="LZT181" s="477"/>
      <c r="LZU181" s="477"/>
      <c r="LZV181" s="477"/>
      <c r="LZW181" s="477"/>
      <c r="LZX181" s="477"/>
      <c r="LZY181" s="477"/>
      <c r="LZZ181" s="477"/>
      <c r="MAA181" s="477"/>
      <c r="MAB181" s="477"/>
      <c r="MAC181" s="477"/>
      <c r="MAD181" s="477"/>
      <c r="MAE181" s="477"/>
      <c r="MAF181" s="477"/>
      <c r="MAG181" s="477"/>
      <c r="MAH181" s="477"/>
      <c r="MAI181" s="477"/>
      <c r="MAJ181" s="477"/>
      <c r="MAK181" s="477"/>
      <c r="MAL181" s="477"/>
      <c r="MAM181" s="477"/>
      <c r="MAN181" s="477"/>
      <c r="MAO181" s="477"/>
      <c r="MAP181" s="477"/>
      <c r="MAQ181" s="477"/>
      <c r="MAR181" s="477"/>
      <c r="MAS181" s="477"/>
      <c r="MAT181" s="477"/>
      <c r="MAU181" s="477"/>
      <c r="MAV181" s="477"/>
      <c r="MAW181" s="477"/>
      <c r="MAX181" s="477"/>
      <c r="MAY181" s="477"/>
      <c r="MAZ181" s="477"/>
      <c r="MBA181" s="477"/>
      <c r="MBB181" s="477"/>
      <c r="MBC181" s="477"/>
      <c r="MBD181" s="477"/>
      <c r="MBE181" s="477"/>
      <c r="MBF181" s="477"/>
      <c r="MBG181" s="477"/>
      <c r="MBH181" s="477"/>
      <c r="MBI181" s="477"/>
      <c r="MBJ181" s="477"/>
      <c r="MBK181" s="477"/>
      <c r="MBL181" s="477"/>
      <c r="MBM181" s="477"/>
      <c r="MBN181" s="477"/>
      <c r="MBO181" s="477"/>
      <c r="MBP181" s="477"/>
      <c r="MBQ181" s="477"/>
      <c r="MBR181" s="477"/>
      <c r="MBS181" s="477"/>
      <c r="MBT181" s="477"/>
      <c r="MBU181" s="477"/>
      <c r="MBV181" s="477"/>
      <c r="MBW181" s="477"/>
      <c r="MBX181" s="477"/>
      <c r="MBY181" s="477"/>
      <c r="MBZ181" s="477"/>
      <c r="MCA181" s="477"/>
      <c r="MCB181" s="477"/>
      <c r="MCC181" s="477"/>
      <c r="MCD181" s="477"/>
      <c r="MCE181" s="477"/>
      <c r="MCF181" s="477"/>
      <c r="MCG181" s="477"/>
      <c r="MCH181" s="477"/>
      <c r="MCI181" s="477"/>
      <c r="MCJ181" s="477"/>
      <c r="MCK181" s="477"/>
      <c r="MCL181" s="477"/>
      <c r="MCM181" s="477"/>
      <c r="MCN181" s="477"/>
      <c r="MCO181" s="477"/>
      <c r="MCP181" s="477"/>
      <c r="MCQ181" s="477"/>
      <c r="MCR181" s="477"/>
      <c r="MCS181" s="477"/>
      <c r="MCT181" s="477"/>
      <c r="MCU181" s="477"/>
      <c r="MCV181" s="477"/>
      <c r="MCW181" s="477"/>
      <c r="MCX181" s="477"/>
      <c r="MCY181" s="477"/>
      <c r="MCZ181" s="477"/>
      <c r="MDA181" s="477"/>
      <c r="MDB181" s="477"/>
      <c r="MDC181" s="477"/>
      <c r="MDD181" s="477"/>
      <c r="MDE181" s="477"/>
      <c r="MDF181" s="477"/>
      <c r="MDG181" s="477"/>
      <c r="MDH181" s="477"/>
      <c r="MDI181" s="477"/>
      <c r="MDJ181" s="477"/>
      <c r="MDK181" s="477"/>
      <c r="MDL181" s="477"/>
      <c r="MDM181" s="477"/>
      <c r="MDN181" s="477"/>
      <c r="MDO181" s="477"/>
      <c r="MDP181" s="477"/>
      <c r="MDQ181" s="477"/>
      <c r="MDR181" s="477"/>
      <c r="MDS181" s="477"/>
      <c r="MDT181" s="477"/>
      <c r="MDU181" s="477"/>
      <c r="MDV181" s="477"/>
      <c r="MDW181" s="477"/>
      <c r="MDX181" s="477"/>
      <c r="MDY181" s="477"/>
      <c r="MDZ181" s="477"/>
      <c r="MEA181" s="477"/>
      <c r="MEB181" s="477"/>
      <c r="MEC181" s="477"/>
      <c r="MED181" s="477"/>
      <c r="MEE181" s="477"/>
      <c r="MEF181" s="477"/>
      <c r="MEG181" s="477"/>
      <c r="MEH181" s="477"/>
      <c r="MEI181" s="477"/>
      <c r="MEJ181" s="477"/>
      <c r="MEK181" s="477"/>
      <c r="MEL181" s="477"/>
      <c r="MEM181" s="477"/>
      <c r="MEN181" s="477"/>
      <c r="MEO181" s="477"/>
      <c r="MEP181" s="477"/>
      <c r="MEQ181" s="477"/>
      <c r="MER181" s="477"/>
      <c r="MES181" s="477"/>
      <c r="MET181" s="477"/>
      <c r="MEU181" s="477"/>
      <c r="MEV181" s="477"/>
      <c r="MEW181" s="477"/>
      <c r="MEX181" s="477"/>
      <c r="MEY181" s="477"/>
      <c r="MEZ181" s="477"/>
      <c r="MFA181" s="477"/>
      <c r="MFB181" s="477"/>
      <c r="MFC181" s="477"/>
      <c r="MFD181" s="477"/>
      <c r="MFE181" s="477"/>
      <c r="MFF181" s="477"/>
      <c r="MFG181" s="477"/>
      <c r="MFH181" s="477"/>
      <c r="MFI181" s="477"/>
      <c r="MFJ181" s="477"/>
      <c r="MFK181" s="477"/>
      <c r="MFL181" s="477"/>
      <c r="MFM181" s="477"/>
      <c r="MFN181" s="477"/>
      <c r="MFO181" s="477"/>
      <c r="MFP181" s="477"/>
      <c r="MFQ181" s="477"/>
      <c r="MFR181" s="477"/>
      <c r="MFS181" s="477"/>
      <c r="MFT181" s="477"/>
      <c r="MFU181" s="477"/>
      <c r="MFV181" s="477"/>
      <c r="MFW181" s="477"/>
      <c r="MFX181" s="477"/>
      <c r="MFY181" s="477"/>
      <c r="MFZ181" s="477"/>
      <c r="MGA181" s="477"/>
      <c r="MGB181" s="477"/>
      <c r="MGC181" s="477"/>
      <c r="MGD181" s="477"/>
      <c r="MGE181" s="477"/>
      <c r="MGF181" s="477"/>
      <c r="MGG181" s="477"/>
      <c r="MGH181" s="477"/>
      <c r="MGI181" s="477"/>
      <c r="MGJ181" s="477"/>
      <c r="MGK181" s="477"/>
      <c r="MGL181" s="477"/>
      <c r="MGM181" s="477"/>
      <c r="MGN181" s="477"/>
      <c r="MGO181" s="477"/>
      <c r="MGP181" s="477"/>
      <c r="MGQ181" s="477"/>
      <c r="MGR181" s="477"/>
      <c r="MGS181" s="477"/>
      <c r="MGT181" s="477"/>
      <c r="MGU181" s="477"/>
      <c r="MGV181" s="477"/>
      <c r="MGW181" s="477"/>
      <c r="MGX181" s="477"/>
      <c r="MGY181" s="477"/>
      <c r="MGZ181" s="477"/>
      <c r="MHA181" s="477"/>
      <c r="MHB181" s="477"/>
      <c r="MHC181" s="477"/>
      <c r="MHD181" s="477"/>
      <c r="MHE181" s="477"/>
      <c r="MHF181" s="477"/>
      <c r="MHG181" s="477"/>
      <c r="MHH181" s="477"/>
      <c r="MHI181" s="477"/>
      <c r="MHJ181" s="477"/>
      <c r="MHK181" s="477"/>
      <c r="MHL181" s="477"/>
      <c r="MHM181" s="477"/>
      <c r="MHN181" s="477"/>
      <c r="MHO181" s="477"/>
      <c r="MHP181" s="477"/>
      <c r="MHQ181" s="477"/>
      <c r="MHR181" s="477"/>
      <c r="MHS181" s="477"/>
      <c r="MHT181" s="477"/>
      <c r="MHU181" s="477"/>
      <c r="MHV181" s="477"/>
      <c r="MHW181" s="477"/>
      <c r="MHX181" s="477"/>
      <c r="MHY181" s="477"/>
      <c r="MHZ181" s="477"/>
      <c r="MIA181" s="477"/>
      <c r="MIB181" s="477"/>
      <c r="MIC181" s="477"/>
      <c r="MID181" s="477"/>
      <c r="MIE181" s="477"/>
      <c r="MIF181" s="477"/>
      <c r="MIG181" s="477"/>
      <c r="MIH181" s="477"/>
      <c r="MII181" s="477"/>
      <c r="MIJ181" s="477"/>
      <c r="MIK181" s="477"/>
      <c r="MIL181" s="477"/>
      <c r="MIM181" s="477"/>
      <c r="MIN181" s="477"/>
      <c r="MIO181" s="477"/>
      <c r="MIP181" s="477"/>
      <c r="MIQ181" s="477"/>
      <c r="MIR181" s="477"/>
      <c r="MIS181" s="477"/>
      <c r="MIT181" s="477"/>
      <c r="MIU181" s="477"/>
      <c r="MIV181" s="477"/>
      <c r="MIW181" s="477"/>
      <c r="MIX181" s="477"/>
      <c r="MIY181" s="477"/>
      <c r="MIZ181" s="477"/>
      <c r="MJA181" s="477"/>
      <c r="MJB181" s="477"/>
      <c r="MJC181" s="477"/>
      <c r="MJD181" s="477"/>
      <c r="MJE181" s="477"/>
      <c r="MJF181" s="477"/>
      <c r="MJG181" s="477"/>
      <c r="MJH181" s="477"/>
      <c r="MJI181" s="477"/>
      <c r="MJJ181" s="477"/>
      <c r="MJK181" s="477"/>
      <c r="MJL181" s="477"/>
      <c r="MJM181" s="477"/>
      <c r="MJN181" s="477"/>
      <c r="MJO181" s="477"/>
      <c r="MJP181" s="477"/>
      <c r="MJQ181" s="477"/>
      <c r="MJR181" s="477"/>
      <c r="MJS181" s="477"/>
      <c r="MJT181" s="477"/>
      <c r="MJU181" s="477"/>
      <c r="MJV181" s="477"/>
      <c r="MJW181" s="477"/>
      <c r="MJX181" s="477"/>
      <c r="MJY181" s="477"/>
      <c r="MJZ181" s="477"/>
      <c r="MKA181" s="477"/>
      <c r="MKB181" s="477"/>
      <c r="MKC181" s="477"/>
      <c r="MKD181" s="477"/>
      <c r="MKE181" s="477"/>
      <c r="MKF181" s="477"/>
      <c r="MKG181" s="477"/>
      <c r="MKH181" s="477"/>
      <c r="MKI181" s="477"/>
      <c r="MKJ181" s="477"/>
      <c r="MKK181" s="477"/>
      <c r="MKL181" s="477"/>
      <c r="MKM181" s="477"/>
      <c r="MKN181" s="477"/>
      <c r="MKO181" s="477"/>
      <c r="MKP181" s="477"/>
      <c r="MKQ181" s="477"/>
      <c r="MKR181" s="477"/>
      <c r="MKS181" s="477"/>
      <c r="MKT181" s="477"/>
      <c r="MKU181" s="477"/>
      <c r="MKV181" s="477"/>
      <c r="MKW181" s="477"/>
      <c r="MKX181" s="477"/>
      <c r="MKY181" s="477"/>
      <c r="MKZ181" s="477"/>
      <c r="MLA181" s="477"/>
      <c r="MLB181" s="477"/>
      <c r="MLC181" s="477"/>
      <c r="MLD181" s="477"/>
      <c r="MLE181" s="477"/>
      <c r="MLF181" s="477"/>
      <c r="MLG181" s="477"/>
      <c r="MLH181" s="477"/>
      <c r="MLI181" s="477"/>
      <c r="MLJ181" s="477"/>
      <c r="MLK181" s="477"/>
      <c r="MLL181" s="477"/>
      <c r="MLM181" s="477"/>
      <c r="MLN181" s="477"/>
      <c r="MLO181" s="477"/>
      <c r="MLP181" s="477"/>
      <c r="MLQ181" s="477"/>
      <c r="MLR181" s="477"/>
      <c r="MLS181" s="477"/>
      <c r="MLT181" s="477"/>
      <c r="MLU181" s="477"/>
      <c r="MLV181" s="477"/>
      <c r="MLW181" s="477"/>
      <c r="MLX181" s="477"/>
      <c r="MLY181" s="477"/>
      <c r="MLZ181" s="477"/>
      <c r="MMA181" s="477"/>
      <c r="MMB181" s="477"/>
      <c r="MMC181" s="477"/>
      <c r="MMD181" s="477"/>
      <c r="MME181" s="477"/>
      <c r="MMF181" s="477"/>
      <c r="MMG181" s="477"/>
      <c r="MMH181" s="477"/>
      <c r="MMI181" s="477"/>
      <c r="MMJ181" s="477"/>
      <c r="MMK181" s="477"/>
      <c r="MML181" s="477"/>
      <c r="MMM181" s="477"/>
      <c r="MMN181" s="477"/>
      <c r="MMO181" s="477"/>
      <c r="MMP181" s="477"/>
      <c r="MMQ181" s="477"/>
      <c r="MMR181" s="477"/>
      <c r="MMS181" s="477"/>
      <c r="MMT181" s="477"/>
      <c r="MMU181" s="477"/>
      <c r="MMV181" s="477"/>
      <c r="MMW181" s="477"/>
      <c r="MMX181" s="477"/>
      <c r="MMY181" s="477"/>
      <c r="MMZ181" s="477"/>
      <c r="MNA181" s="477"/>
      <c r="MNB181" s="477"/>
      <c r="MNC181" s="477"/>
      <c r="MND181" s="477"/>
      <c r="MNE181" s="477"/>
      <c r="MNF181" s="477"/>
      <c r="MNG181" s="477"/>
      <c r="MNH181" s="477"/>
      <c r="MNI181" s="477"/>
      <c r="MNJ181" s="477"/>
      <c r="MNK181" s="477"/>
      <c r="MNL181" s="477"/>
      <c r="MNM181" s="477"/>
      <c r="MNN181" s="477"/>
      <c r="MNO181" s="477"/>
      <c r="MNP181" s="477"/>
      <c r="MNQ181" s="477"/>
      <c r="MNR181" s="477"/>
      <c r="MNS181" s="477"/>
      <c r="MNT181" s="477"/>
      <c r="MNU181" s="477"/>
      <c r="MNV181" s="477"/>
      <c r="MNW181" s="477"/>
      <c r="MNX181" s="477"/>
      <c r="MNY181" s="477"/>
      <c r="MNZ181" s="477"/>
      <c r="MOA181" s="477"/>
      <c r="MOB181" s="477"/>
      <c r="MOC181" s="477"/>
      <c r="MOD181" s="477"/>
      <c r="MOE181" s="477"/>
      <c r="MOF181" s="477"/>
      <c r="MOG181" s="477"/>
      <c r="MOH181" s="477"/>
      <c r="MOI181" s="477"/>
      <c r="MOJ181" s="477"/>
      <c r="MOK181" s="477"/>
      <c r="MOL181" s="477"/>
      <c r="MOM181" s="477"/>
      <c r="MON181" s="477"/>
      <c r="MOO181" s="477"/>
      <c r="MOP181" s="477"/>
      <c r="MOQ181" s="477"/>
      <c r="MOR181" s="477"/>
      <c r="MOS181" s="477"/>
      <c r="MOT181" s="477"/>
      <c r="MOU181" s="477"/>
      <c r="MOV181" s="477"/>
      <c r="MOW181" s="477"/>
      <c r="MOX181" s="477"/>
      <c r="MOY181" s="477"/>
      <c r="MOZ181" s="477"/>
      <c r="MPA181" s="477"/>
      <c r="MPB181" s="477"/>
      <c r="MPC181" s="477"/>
      <c r="MPD181" s="477"/>
      <c r="MPE181" s="477"/>
      <c r="MPF181" s="477"/>
      <c r="MPG181" s="477"/>
      <c r="MPH181" s="477"/>
      <c r="MPI181" s="477"/>
      <c r="MPJ181" s="477"/>
      <c r="MPK181" s="477"/>
      <c r="MPL181" s="477"/>
      <c r="MPM181" s="477"/>
      <c r="MPN181" s="477"/>
      <c r="MPO181" s="477"/>
      <c r="MPP181" s="477"/>
      <c r="MPQ181" s="477"/>
      <c r="MPR181" s="477"/>
      <c r="MPS181" s="477"/>
      <c r="MPT181" s="477"/>
      <c r="MPU181" s="477"/>
      <c r="MPV181" s="477"/>
      <c r="MPW181" s="477"/>
      <c r="MPX181" s="477"/>
      <c r="MPY181" s="477"/>
      <c r="MPZ181" s="477"/>
      <c r="MQA181" s="477"/>
      <c r="MQB181" s="477"/>
      <c r="MQC181" s="477"/>
      <c r="MQD181" s="477"/>
      <c r="MQE181" s="477"/>
      <c r="MQF181" s="477"/>
      <c r="MQG181" s="477"/>
      <c r="MQH181" s="477"/>
      <c r="MQI181" s="477"/>
      <c r="MQJ181" s="477"/>
      <c r="MQK181" s="477"/>
      <c r="MQL181" s="477"/>
      <c r="MQM181" s="477"/>
      <c r="MQN181" s="477"/>
      <c r="MQO181" s="477"/>
      <c r="MQP181" s="477"/>
      <c r="MQQ181" s="477"/>
      <c r="MQR181" s="477"/>
      <c r="MQS181" s="477"/>
      <c r="MQT181" s="477"/>
      <c r="MQU181" s="477"/>
      <c r="MQV181" s="477"/>
      <c r="MQW181" s="477"/>
      <c r="MQX181" s="477"/>
      <c r="MQY181" s="477"/>
      <c r="MQZ181" s="477"/>
      <c r="MRA181" s="477"/>
      <c r="MRB181" s="477"/>
      <c r="MRC181" s="477"/>
      <c r="MRD181" s="477"/>
      <c r="MRE181" s="477"/>
      <c r="MRF181" s="477"/>
      <c r="MRG181" s="477"/>
      <c r="MRH181" s="477"/>
      <c r="MRI181" s="477"/>
      <c r="MRJ181" s="477"/>
      <c r="MRK181" s="477"/>
      <c r="MRL181" s="477"/>
      <c r="MRM181" s="477"/>
      <c r="MRN181" s="477"/>
      <c r="MRO181" s="477"/>
      <c r="MRP181" s="477"/>
      <c r="MRQ181" s="477"/>
      <c r="MRR181" s="477"/>
      <c r="MRS181" s="477"/>
      <c r="MRT181" s="477"/>
      <c r="MRU181" s="477"/>
      <c r="MRV181" s="477"/>
      <c r="MRW181" s="477"/>
      <c r="MRX181" s="477"/>
      <c r="MRY181" s="477"/>
      <c r="MRZ181" s="477"/>
      <c r="MSA181" s="477"/>
      <c r="MSB181" s="477"/>
      <c r="MSC181" s="477"/>
      <c r="MSD181" s="477"/>
      <c r="MSE181" s="477"/>
      <c r="MSF181" s="477"/>
      <c r="MSG181" s="477"/>
      <c r="MSH181" s="477"/>
      <c r="MSI181" s="477"/>
      <c r="MSJ181" s="477"/>
      <c r="MSK181" s="477"/>
      <c r="MSL181" s="477"/>
      <c r="MSM181" s="477"/>
      <c r="MSN181" s="477"/>
      <c r="MSO181" s="477"/>
      <c r="MSP181" s="477"/>
      <c r="MSQ181" s="477"/>
      <c r="MSR181" s="477"/>
      <c r="MSS181" s="477"/>
      <c r="MST181" s="477"/>
      <c r="MSU181" s="477"/>
      <c r="MSV181" s="477"/>
      <c r="MSW181" s="477"/>
      <c r="MSX181" s="477"/>
      <c r="MSY181" s="477"/>
      <c r="MSZ181" s="477"/>
      <c r="MTA181" s="477"/>
      <c r="MTB181" s="477"/>
      <c r="MTC181" s="477"/>
      <c r="MTD181" s="477"/>
      <c r="MTE181" s="477"/>
      <c r="MTF181" s="477"/>
      <c r="MTG181" s="477"/>
      <c r="MTH181" s="477"/>
      <c r="MTI181" s="477"/>
      <c r="MTJ181" s="477"/>
      <c r="MTK181" s="477"/>
      <c r="MTL181" s="477"/>
      <c r="MTM181" s="477"/>
      <c r="MTN181" s="477"/>
      <c r="MTO181" s="477"/>
      <c r="MTP181" s="477"/>
      <c r="MTQ181" s="477"/>
      <c r="MTR181" s="477"/>
      <c r="MTS181" s="477"/>
      <c r="MTT181" s="477"/>
      <c r="MTU181" s="477"/>
      <c r="MTV181" s="477"/>
      <c r="MTW181" s="477"/>
      <c r="MTX181" s="477"/>
      <c r="MTY181" s="477"/>
      <c r="MTZ181" s="477"/>
      <c r="MUA181" s="477"/>
      <c r="MUB181" s="477"/>
      <c r="MUC181" s="477"/>
      <c r="MUD181" s="477"/>
      <c r="MUE181" s="477"/>
      <c r="MUF181" s="477"/>
      <c r="MUG181" s="477"/>
      <c r="MUH181" s="477"/>
      <c r="MUI181" s="477"/>
      <c r="MUJ181" s="477"/>
      <c r="MUK181" s="477"/>
      <c r="MUL181" s="477"/>
      <c r="MUM181" s="477"/>
      <c r="MUN181" s="477"/>
      <c r="MUO181" s="477"/>
      <c r="MUP181" s="477"/>
      <c r="MUQ181" s="477"/>
      <c r="MUR181" s="477"/>
      <c r="MUS181" s="477"/>
      <c r="MUT181" s="477"/>
      <c r="MUU181" s="477"/>
      <c r="MUV181" s="477"/>
      <c r="MUW181" s="477"/>
      <c r="MUX181" s="477"/>
      <c r="MUY181" s="477"/>
      <c r="MUZ181" s="477"/>
      <c r="MVA181" s="477"/>
      <c r="MVB181" s="477"/>
      <c r="MVC181" s="477"/>
      <c r="MVD181" s="477"/>
      <c r="MVE181" s="477"/>
      <c r="MVF181" s="477"/>
      <c r="MVG181" s="477"/>
      <c r="MVH181" s="477"/>
      <c r="MVI181" s="477"/>
      <c r="MVJ181" s="477"/>
      <c r="MVK181" s="477"/>
      <c r="MVL181" s="477"/>
      <c r="MVM181" s="477"/>
      <c r="MVN181" s="477"/>
      <c r="MVO181" s="477"/>
      <c r="MVP181" s="477"/>
      <c r="MVQ181" s="477"/>
      <c r="MVR181" s="477"/>
      <c r="MVS181" s="477"/>
      <c r="MVT181" s="477"/>
      <c r="MVU181" s="477"/>
      <c r="MVV181" s="477"/>
      <c r="MVW181" s="477"/>
      <c r="MVX181" s="477"/>
      <c r="MVY181" s="477"/>
      <c r="MVZ181" s="477"/>
      <c r="MWA181" s="477"/>
      <c r="MWB181" s="477"/>
      <c r="MWC181" s="477"/>
      <c r="MWD181" s="477"/>
      <c r="MWE181" s="477"/>
      <c r="MWF181" s="477"/>
      <c r="MWG181" s="477"/>
      <c r="MWH181" s="477"/>
      <c r="MWI181" s="477"/>
      <c r="MWJ181" s="477"/>
      <c r="MWK181" s="477"/>
      <c r="MWL181" s="477"/>
      <c r="MWM181" s="477"/>
      <c r="MWN181" s="477"/>
      <c r="MWO181" s="477"/>
      <c r="MWP181" s="477"/>
      <c r="MWQ181" s="477"/>
      <c r="MWR181" s="477"/>
      <c r="MWS181" s="477"/>
      <c r="MWT181" s="477"/>
      <c r="MWU181" s="477"/>
      <c r="MWV181" s="477"/>
      <c r="MWW181" s="477"/>
      <c r="MWX181" s="477"/>
      <c r="MWY181" s="477"/>
      <c r="MWZ181" s="477"/>
      <c r="MXA181" s="477"/>
      <c r="MXB181" s="477"/>
      <c r="MXC181" s="477"/>
      <c r="MXD181" s="477"/>
      <c r="MXE181" s="477"/>
      <c r="MXF181" s="477"/>
      <c r="MXG181" s="477"/>
      <c r="MXH181" s="477"/>
      <c r="MXI181" s="477"/>
      <c r="MXJ181" s="477"/>
      <c r="MXK181" s="477"/>
      <c r="MXL181" s="477"/>
      <c r="MXM181" s="477"/>
      <c r="MXN181" s="477"/>
      <c r="MXO181" s="477"/>
      <c r="MXP181" s="477"/>
      <c r="MXQ181" s="477"/>
      <c r="MXR181" s="477"/>
      <c r="MXS181" s="477"/>
      <c r="MXT181" s="477"/>
      <c r="MXU181" s="477"/>
      <c r="MXV181" s="477"/>
      <c r="MXW181" s="477"/>
      <c r="MXX181" s="477"/>
      <c r="MXY181" s="477"/>
      <c r="MXZ181" s="477"/>
      <c r="MYA181" s="477"/>
      <c r="MYB181" s="477"/>
      <c r="MYC181" s="477"/>
      <c r="MYD181" s="477"/>
      <c r="MYE181" s="477"/>
      <c r="MYF181" s="477"/>
      <c r="MYG181" s="477"/>
      <c r="MYH181" s="477"/>
      <c r="MYI181" s="477"/>
      <c r="MYJ181" s="477"/>
      <c r="MYK181" s="477"/>
      <c r="MYL181" s="477"/>
      <c r="MYM181" s="477"/>
      <c r="MYN181" s="477"/>
      <c r="MYO181" s="477"/>
      <c r="MYP181" s="477"/>
      <c r="MYQ181" s="477"/>
      <c r="MYR181" s="477"/>
      <c r="MYS181" s="477"/>
      <c r="MYT181" s="477"/>
      <c r="MYU181" s="477"/>
      <c r="MYV181" s="477"/>
      <c r="MYW181" s="477"/>
      <c r="MYX181" s="477"/>
      <c r="MYY181" s="477"/>
      <c r="MYZ181" s="477"/>
      <c r="MZA181" s="477"/>
      <c r="MZB181" s="477"/>
      <c r="MZC181" s="477"/>
      <c r="MZD181" s="477"/>
      <c r="MZE181" s="477"/>
      <c r="MZF181" s="477"/>
      <c r="MZG181" s="477"/>
      <c r="MZH181" s="477"/>
      <c r="MZI181" s="477"/>
      <c r="MZJ181" s="477"/>
      <c r="MZK181" s="477"/>
      <c r="MZL181" s="477"/>
      <c r="MZM181" s="477"/>
      <c r="MZN181" s="477"/>
      <c r="MZO181" s="477"/>
      <c r="MZP181" s="477"/>
      <c r="MZQ181" s="477"/>
      <c r="MZR181" s="477"/>
      <c r="MZS181" s="477"/>
      <c r="MZT181" s="477"/>
      <c r="MZU181" s="477"/>
      <c r="MZV181" s="477"/>
      <c r="MZW181" s="477"/>
      <c r="MZX181" s="477"/>
      <c r="MZY181" s="477"/>
      <c r="MZZ181" s="477"/>
      <c r="NAA181" s="477"/>
      <c r="NAB181" s="477"/>
      <c r="NAC181" s="477"/>
      <c r="NAD181" s="477"/>
      <c r="NAE181" s="477"/>
      <c r="NAF181" s="477"/>
      <c r="NAG181" s="477"/>
      <c r="NAH181" s="477"/>
      <c r="NAI181" s="477"/>
      <c r="NAJ181" s="477"/>
      <c r="NAK181" s="477"/>
      <c r="NAL181" s="477"/>
      <c r="NAM181" s="477"/>
      <c r="NAN181" s="477"/>
      <c r="NAO181" s="477"/>
      <c r="NAP181" s="477"/>
      <c r="NAQ181" s="477"/>
      <c r="NAR181" s="477"/>
      <c r="NAS181" s="477"/>
      <c r="NAT181" s="477"/>
      <c r="NAU181" s="477"/>
      <c r="NAV181" s="477"/>
      <c r="NAW181" s="477"/>
      <c r="NAX181" s="477"/>
      <c r="NAY181" s="477"/>
      <c r="NAZ181" s="477"/>
      <c r="NBA181" s="477"/>
      <c r="NBB181" s="477"/>
      <c r="NBC181" s="477"/>
      <c r="NBD181" s="477"/>
      <c r="NBE181" s="477"/>
      <c r="NBF181" s="477"/>
      <c r="NBG181" s="477"/>
      <c r="NBH181" s="477"/>
      <c r="NBI181" s="477"/>
      <c r="NBJ181" s="477"/>
      <c r="NBK181" s="477"/>
      <c r="NBL181" s="477"/>
      <c r="NBM181" s="477"/>
      <c r="NBN181" s="477"/>
      <c r="NBO181" s="477"/>
      <c r="NBP181" s="477"/>
      <c r="NBQ181" s="477"/>
      <c r="NBR181" s="477"/>
      <c r="NBS181" s="477"/>
      <c r="NBT181" s="477"/>
      <c r="NBU181" s="477"/>
      <c r="NBV181" s="477"/>
      <c r="NBW181" s="477"/>
      <c r="NBX181" s="477"/>
      <c r="NBY181" s="477"/>
      <c r="NBZ181" s="477"/>
      <c r="NCA181" s="477"/>
      <c r="NCB181" s="477"/>
      <c r="NCC181" s="477"/>
      <c r="NCD181" s="477"/>
      <c r="NCE181" s="477"/>
      <c r="NCF181" s="477"/>
      <c r="NCG181" s="477"/>
      <c r="NCH181" s="477"/>
      <c r="NCI181" s="477"/>
      <c r="NCJ181" s="477"/>
      <c r="NCK181" s="477"/>
      <c r="NCL181" s="477"/>
      <c r="NCM181" s="477"/>
      <c r="NCN181" s="477"/>
      <c r="NCO181" s="477"/>
      <c r="NCP181" s="477"/>
      <c r="NCQ181" s="477"/>
      <c r="NCR181" s="477"/>
      <c r="NCS181" s="477"/>
      <c r="NCT181" s="477"/>
      <c r="NCU181" s="477"/>
      <c r="NCV181" s="477"/>
      <c r="NCW181" s="477"/>
      <c r="NCX181" s="477"/>
      <c r="NCY181" s="477"/>
      <c r="NCZ181" s="477"/>
      <c r="NDA181" s="477"/>
      <c r="NDB181" s="477"/>
      <c r="NDC181" s="477"/>
      <c r="NDD181" s="477"/>
      <c r="NDE181" s="477"/>
      <c r="NDF181" s="477"/>
      <c r="NDG181" s="477"/>
      <c r="NDH181" s="477"/>
      <c r="NDI181" s="477"/>
      <c r="NDJ181" s="477"/>
      <c r="NDK181" s="477"/>
      <c r="NDL181" s="477"/>
      <c r="NDM181" s="477"/>
      <c r="NDN181" s="477"/>
      <c r="NDO181" s="477"/>
      <c r="NDP181" s="477"/>
      <c r="NDQ181" s="477"/>
      <c r="NDR181" s="477"/>
      <c r="NDS181" s="477"/>
      <c r="NDT181" s="477"/>
      <c r="NDU181" s="477"/>
      <c r="NDV181" s="477"/>
      <c r="NDW181" s="477"/>
      <c r="NDX181" s="477"/>
      <c r="NDY181" s="477"/>
      <c r="NDZ181" s="477"/>
      <c r="NEA181" s="477"/>
      <c r="NEB181" s="477"/>
      <c r="NEC181" s="477"/>
      <c r="NED181" s="477"/>
      <c r="NEE181" s="477"/>
      <c r="NEF181" s="477"/>
      <c r="NEG181" s="477"/>
      <c r="NEH181" s="477"/>
      <c r="NEI181" s="477"/>
      <c r="NEJ181" s="477"/>
      <c r="NEK181" s="477"/>
      <c r="NEL181" s="477"/>
      <c r="NEM181" s="477"/>
      <c r="NEN181" s="477"/>
      <c r="NEO181" s="477"/>
      <c r="NEP181" s="477"/>
      <c r="NEQ181" s="477"/>
      <c r="NER181" s="477"/>
      <c r="NES181" s="477"/>
      <c r="NET181" s="477"/>
      <c r="NEU181" s="477"/>
      <c r="NEV181" s="477"/>
      <c r="NEW181" s="477"/>
      <c r="NEX181" s="477"/>
      <c r="NEY181" s="477"/>
      <c r="NEZ181" s="477"/>
      <c r="NFA181" s="477"/>
      <c r="NFB181" s="477"/>
      <c r="NFC181" s="477"/>
      <c r="NFD181" s="477"/>
      <c r="NFE181" s="477"/>
      <c r="NFF181" s="477"/>
      <c r="NFG181" s="477"/>
      <c r="NFH181" s="477"/>
      <c r="NFI181" s="477"/>
      <c r="NFJ181" s="477"/>
      <c r="NFK181" s="477"/>
      <c r="NFL181" s="477"/>
      <c r="NFM181" s="477"/>
      <c r="NFN181" s="477"/>
      <c r="NFO181" s="477"/>
      <c r="NFP181" s="477"/>
      <c r="NFQ181" s="477"/>
      <c r="NFR181" s="477"/>
      <c r="NFS181" s="477"/>
      <c r="NFT181" s="477"/>
      <c r="NFU181" s="477"/>
      <c r="NFV181" s="477"/>
      <c r="NFW181" s="477"/>
      <c r="NFX181" s="477"/>
      <c r="NFY181" s="477"/>
      <c r="NFZ181" s="477"/>
      <c r="NGA181" s="477"/>
      <c r="NGB181" s="477"/>
      <c r="NGC181" s="477"/>
      <c r="NGD181" s="477"/>
      <c r="NGE181" s="477"/>
      <c r="NGF181" s="477"/>
      <c r="NGG181" s="477"/>
      <c r="NGH181" s="477"/>
      <c r="NGI181" s="477"/>
      <c r="NGJ181" s="477"/>
      <c r="NGK181" s="477"/>
      <c r="NGL181" s="477"/>
      <c r="NGM181" s="477"/>
      <c r="NGN181" s="477"/>
      <c r="NGO181" s="477"/>
      <c r="NGP181" s="477"/>
      <c r="NGQ181" s="477"/>
      <c r="NGR181" s="477"/>
      <c r="NGS181" s="477"/>
      <c r="NGT181" s="477"/>
      <c r="NGU181" s="477"/>
      <c r="NGV181" s="477"/>
      <c r="NGW181" s="477"/>
      <c r="NGX181" s="477"/>
      <c r="NGY181" s="477"/>
      <c r="NGZ181" s="477"/>
      <c r="NHA181" s="477"/>
      <c r="NHB181" s="477"/>
      <c r="NHC181" s="477"/>
      <c r="NHD181" s="477"/>
      <c r="NHE181" s="477"/>
      <c r="NHF181" s="477"/>
      <c r="NHG181" s="477"/>
      <c r="NHH181" s="477"/>
      <c r="NHI181" s="477"/>
      <c r="NHJ181" s="477"/>
      <c r="NHK181" s="477"/>
      <c r="NHL181" s="477"/>
      <c r="NHM181" s="477"/>
      <c r="NHN181" s="477"/>
      <c r="NHO181" s="477"/>
      <c r="NHP181" s="477"/>
      <c r="NHQ181" s="477"/>
      <c r="NHR181" s="477"/>
      <c r="NHS181" s="477"/>
      <c r="NHT181" s="477"/>
      <c r="NHU181" s="477"/>
      <c r="NHV181" s="477"/>
      <c r="NHW181" s="477"/>
      <c r="NHX181" s="477"/>
      <c r="NHY181" s="477"/>
      <c r="NHZ181" s="477"/>
      <c r="NIA181" s="477"/>
      <c r="NIB181" s="477"/>
      <c r="NIC181" s="477"/>
      <c r="NID181" s="477"/>
      <c r="NIE181" s="477"/>
      <c r="NIF181" s="477"/>
      <c r="NIG181" s="477"/>
      <c r="NIH181" s="477"/>
      <c r="NII181" s="477"/>
      <c r="NIJ181" s="477"/>
      <c r="NIK181" s="477"/>
      <c r="NIL181" s="477"/>
      <c r="NIM181" s="477"/>
      <c r="NIN181" s="477"/>
      <c r="NIO181" s="477"/>
      <c r="NIP181" s="477"/>
      <c r="NIQ181" s="477"/>
      <c r="NIR181" s="477"/>
      <c r="NIS181" s="477"/>
      <c r="NIT181" s="477"/>
      <c r="NIU181" s="477"/>
      <c r="NIV181" s="477"/>
      <c r="NIW181" s="477"/>
      <c r="NIX181" s="477"/>
      <c r="NIY181" s="477"/>
      <c r="NIZ181" s="477"/>
      <c r="NJA181" s="477"/>
      <c r="NJB181" s="477"/>
      <c r="NJC181" s="477"/>
      <c r="NJD181" s="477"/>
      <c r="NJE181" s="477"/>
      <c r="NJF181" s="477"/>
      <c r="NJG181" s="477"/>
      <c r="NJH181" s="477"/>
      <c r="NJI181" s="477"/>
      <c r="NJJ181" s="477"/>
      <c r="NJK181" s="477"/>
      <c r="NJL181" s="477"/>
      <c r="NJM181" s="477"/>
      <c r="NJN181" s="477"/>
      <c r="NJO181" s="477"/>
      <c r="NJP181" s="477"/>
      <c r="NJQ181" s="477"/>
      <c r="NJR181" s="477"/>
      <c r="NJS181" s="477"/>
      <c r="NJT181" s="477"/>
      <c r="NJU181" s="477"/>
      <c r="NJV181" s="477"/>
      <c r="NJW181" s="477"/>
      <c r="NJX181" s="477"/>
      <c r="NJY181" s="477"/>
      <c r="NJZ181" s="477"/>
      <c r="NKA181" s="477"/>
      <c r="NKB181" s="477"/>
      <c r="NKC181" s="477"/>
      <c r="NKD181" s="477"/>
      <c r="NKE181" s="477"/>
      <c r="NKF181" s="477"/>
      <c r="NKG181" s="477"/>
      <c r="NKH181" s="477"/>
      <c r="NKI181" s="477"/>
      <c r="NKJ181" s="477"/>
      <c r="NKK181" s="477"/>
      <c r="NKL181" s="477"/>
      <c r="NKM181" s="477"/>
      <c r="NKN181" s="477"/>
      <c r="NKO181" s="477"/>
      <c r="NKP181" s="477"/>
      <c r="NKQ181" s="477"/>
      <c r="NKR181" s="477"/>
      <c r="NKS181" s="477"/>
      <c r="NKT181" s="477"/>
      <c r="NKU181" s="477"/>
      <c r="NKV181" s="477"/>
      <c r="NKW181" s="477"/>
      <c r="NKX181" s="477"/>
      <c r="NKY181" s="477"/>
      <c r="NKZ181" s="477"/>
      <c r="NLA181" s="477"/>
      <c r="NLB181" s="477"/>
      <c r="NLC181" s="477"/>
      <c r="NLD181" s="477"/>
      <c r="NLE181" s="477"/>
      <c r="NLF181" s="477"/>
      <c r="NLG181" s="477"/>
      <c r="NLH181" s="477"/>
      <c r="NLI181" s="477"/>
      <c r="NLJ181" s="477"/>
      <c r="NLK181" s="477"/>
      <c r="NLL181" s="477"/>
      <c r="NLM181" s="477"/>
      <c r="NLN181" s="477"/>
      <c r="NLO181" s="477"/>
      <c r="NLP181" s="477"/>
      <c r="NLQ181" s="477"/>
      <c r="NLR181" s="477"/>
      <c r="NLS181" s="477"/>
      <c r="NLT181" s="477"/>
      <c r="NLU181" s="477"/>
      <c r="NLV181" s="477"/>
      <c r="NLW181" s="477"/>
      <c r="NLX181" s="477"/>
      <c r="NLY181" s="477"/>
      <c r="NLZ181" s="477"/>
      <c r="NMA181" s="477"/>
      <c r="NMB181" s="477"/>
      <c r="NMC181" s="477"/>
      <c r="NMD181" s="477"/>
      <c r="NME181" s="477"/>
      <c r="NMF181" s="477"/>
      <c r="NMG181" s="477"/>
      <c r="NMH181" s="477"/>
      <c r="NMI181" s="477"/>
      <c r="NMJ181" s="477"/>
      <c r="NMK181" s="477"/>
      <c r="NML181" s="477"/>
      <c r="NMM181" s="477"/>
      <c r="NMN181" s="477"/>
      <c r="NMO181" s="477"/>
      <c r="NMP181" s="477"/>
      <c r="NMQ181" s="477"/>
      <c r="NMR181" s="477"/>
      <c r="NMS181" s="477"/>
      <c r="NMT181" s="477"/>
      <c r="NMU181" s="477"/>
      <c r="NMV181" s="477"/>
      <c r="NMW181" s="477"/>
      <c r="NMX181" s="477"/>
      <c r="NMY181" s="477"/>
      <c r="NMZ181" s="477"/>
      <c r="NNA181" s="477"/>
      <c r="NNB181" s="477"/>
      <c r="NNC181" s="477"/>
      <c r="NND181" s="477"/>
      <c r="NNE181" s="477"/>
      <c r="NNF181" s="477"/>
      <c r="NNG181" s="477"/>
      <c r="NNH181" s="477"/>
      <c r="NNI181" s="477"/>
      <c r="NNJ181" s="477"/>
      <c r="NNK181" s="477"/>
      <c r="NNL181" s="477"/>
      <c r="NNM181" s="477"/>
      <c r="NNN181" s="477"/>
      <c r="NNO181" s="477"/>
      <c r="NNP181" s="477"/>
      <c r="NNQ181" s="477"/>
      <c r="NNR181" s="477"/>
      <c r="NNS181" s="477"/>
      <c r="NNT181" s="477"/>
      <c r="NNU181" s="477"/>
      <c r="NNV181" s="477"/>
      <c r="NNW181" s="477"/>
      <c r="NNX181" s="477"/>
      <c r="NNY181" s="477"/>
      <c r="NNZ181" s="477"/>
      <c r="NOA181" s="477"/>
      <c r="NOB181" s="477"/>
      <c r="NOC181" s="477"/>
      <c r="NOD181" s="477"/>
      <c r="NOE181" s="477"/>
      <c r="NOF181" s="477"/>
      <c r="NOG181" s="477"/>
      <c r="NOH181" s="477"/>
      <c r="NOI181" s="477"/>
      <c r="NOJ181" s="477"/>
      <c r="NOK181" s="477"/>
      <c r="NOL181" s="477"/>
      <c r="NOM181" s="477"/>
      <c r="NON181" s="477"/>
      <c r="NOO181" s="477"/>
      <c r="NOP181" s="477"/>
      <c r="NOQ181" s="477"/>
      <c r="NOR181" s="477"/>
      <c r="NOS181" s="477"/>
      <c r="NOT181" s="477"/>
      <c r="NOU181" s="477"/>
      <c r="NOV181" s="477"/>
      <c r="NOW181" s="477"/>
      <c r="NOX181" s="477"/>
      <c r="NOY181" s="477"/>
      <c r="NOZ181" s="477"/>
      <c r="NPA181" s="477"/>
      <c r="NPB181" s="477"/>
      <c r="NPC181" s="477"/>
      <c r="NPD181" s="477"/>
      <c r="NPE181" s="477"/>
      <c r="NPF181" s="477"/>
      <c r="NPG181" s="477"/>
      <c r="NPH181" s="477"/>
      <c r="NPI181" s="477"/>
      <c r="NPJ181" s="477"/>
      <c r="NPK181" s="477"/>
      <c r="NPL181" s="477"/>
      <c r="NPM181" s="477"/>
      <c r="NPN181" s="477"/>
      <c r="NPO181" s="477"/>
      <c r="NPP181" s="477"/>
      <c r="NPQ181" s="477"/>
      <c r="NPR181" s="477"/>
      <c r="NPS181" s="477"/>
      <c r="NPT181" s="477"/>
      <c r="NPU181" s="477"/>
      <c r="NPV181" s="477"/>
      <c r="NPW181" s="477"/>
      <c r="NPX181" s="477"/>
      <c r="NPY181" s="477"/>
      <c r="NPZ181" s="477"/>
      <c r="NQA181" s="477"/>
      <c r="NQB181" s="477"/>
      <c r="NQC181" s="477"/>
      <c r="NQD181" s="477"/>
      <c r="NQE181" s="477"/>
      <c r="NQF181" s="477"/>
      <c r="NQG181" s="477"/>
      <c r="NQH181" s="477"/>
      <c r="NQI181" s="477"/>
      <c r="NQJ181" s="477"/>
      <c r="NQK181" s="477"/>
      <c r="NQL181" s="477"/>
      <c r="NQM181" s="477"/>
      <c r="NQN181" s="477"/>
      <c r="NQO181" s="477"/>
      <c r="NQP181" s="477"/>
      <c r="NQQ181" s="477"/>
      <c r="NQR181" s="477"/>
      <c r="NQS181" s="477"/>
      <c r="NQT181" s="477"/>
      <c r="NQU181" s="477"/>
      <c r="NQV181" s="477"/>
      <c r="NQW181" s="477"/>
      <c r="NQX181" s="477"/>
      <c r="NQY181" s="477"/>
      <c r="NQZ181" s="477"/>
      <c r="NRA181" s="477"/>
      <c r="NRB181" s="477"/>
      <c r="NRC181" s="477"/>
      <c r="NRD181" s="477"/>
      <c r="NRE181" s="477"/>
      <c r="NRF181" s="477"/>
      <c r="NRG181" s="477"/>
      <c r="NRH181" s="477"/>
      <c r="NRI181" s="477"/>
      <c r="NRJ181" s="477"/>
      <c r="NRK181" s="477"/>
      <c r="NRL181" s="477"/>
      <c r="NRM181" s="477"/>
      <c r="NRN181" s="477"/>
      <c r="NRO181" s="477"/>
      <c r="NRP181" s="477"/>
      <c r="NRQ181" s="477"/>
      <c r="NRR181" s="477"/>
      <c r="NRS181" s="477"/>
      <c r="NRT181" s="477"/>
      <c r="NRU181" s="477"/>
      <c r="NRV181" s="477"/>
      <c r="NRW181" s="477"/>
      <c r="NRX181" s="477"/>
      <c r="NRY181" s="477"/>
      <c r="NRZ181" s="477"/>
      <c r="NSA181" s="477"/>
      <c r="NSB181" s="477"/>
      <c r="NSC181" s="477"/>
      <c r="NSD181" s="477"/>
      <c r="NSE181" s="477"/>
      <c r="NSF181" s="477"/>
      <c r="NSG181" s="477"/>
      <c r="NSH181" s="477"/>
      <c r="NSI181" s="477"/>
      <c r="NSJ181" s="477"/>
      <c r="NSK181" s="477"/>
      <c r="NSL181" s="477"/>
      <c r="NSM181" s="477"/>
      <c r="NSN181" s="477"/>
      <c r="NSO181" s="477"/>
      <c r="NSP181" s="477"/>
      <c r="NSQ181" s="477"/>
      <c r="NSR181" s="477"/>
      <c r="NSS181" s="477"/>
      <c r="NST181" s="477"/>
      <c r="NSU181" s="477"/>
      <c r="NSV181" s="477"/>
      <c r="NSW181" s="477"/>
      <c r="NSX181" s="477"/>
      <c r="NSY181" s="477"/>
      <c r="NSZ181" s="477"/>
      <c r="NTA181" s="477"/>
      <c r="NTB181" s="477"/>
      <c r="NTC181" s="477"/>
      <c r="NTD181" s="477"/>
      <c r="NTE181" s="477"/>
      <c r="NTF181" s="477"/>
      <c r="NTG181" s="477"/>
      <c r="NTH181" s="477"/>
      <c r="NTI181" s="477"/>
      <c r="NTJ181" s="477"/>
      <c r="NTK181" s="477"/>
      <c r="NTL181" s="477"/>
      <c r="NTM181" s="477"/>
      <c r="NTN181" s="477"/>
      <c r="NTO181" s="477"/>
      <c r="NTP181" s="477"/>
      <c r="NTQ181" s="477"/>
      <c r="NTR181" s="477"/>
      <c r="NTS181" s="477"/>
      <c r="NTT181" s="477"/>
      <c r="NTU181" s="477"/>
      <c r="NTV181" s="477"/>
      <c r="NTW181" s="477"/>
      <c r="NTX181" s="477"/>
      <c r="NTY181" s="477"/>
      <c r="NTZ181" s="477"/>
      <c r="NUA181" s="477"/>
      <c r="NUB181" s="477"/>
      <c r="NUC181" s="477"/>
      <c r="NUD181" s="477"/>
      <c r="NUE181" s="477"/>
      <c r="NUF181" s="477"/>
      <c r="NUG181" s="477"/>
      <c r="NUH181" s="477"/>
      <c r="NUI181" s="477"/>
      <c r="NUJ181" s="477"/>
      <c r="NUK181" s="477"/>
      <c r="NUL181" s="477"/>
      <c r="NUM181" s="477"/>
      <c r="NUN181" s="477"/>
      <c r="NUO181" s="477"/>
      <c r="NUP181" s="477"/>
      <c r="NUQ181" s="477"/>
      <c r="NUR181" s="477"/>
      <c r="NUS181" s="477"/>
      <c r="NUT181" s="477"/>
      <c r="NUU181" s="477"/>
      <c r="NUV181" s="477"/>
      <c r="NUW181" s="477"/>
      <c r="NUX181" s="477"/>
      <c r="NUY181" s="477"/>
      <c r="NUZ181" s="477"/>
      <c r="NVA181" s="477"/>
      <c r="NVB181" s="477"/>
      <c r="NVC181" s="477"/>
      <c r="NVD181" s="477"/>
      <c r="NVE181" s="477"/>
      <c r="NVF181" s="477"/>
      <c r="NVG181" s="477"/>
      <c r="NVH181" s="477"/>
      <c r="NVI181" s="477"/>
      <c r="NVJ181" s="477"/>
      <c r="NVK181" s="477"/>
      <c r="NVL181" s="477"/>
      <c r="NVM181" s="477"/>
      <c r="NVN181" s="477"/>
      <c r="NVO181" s="477"/>
      <c r="NVP181" s="477"/>
      <c r="NVQ181" s="477"/>
      <c r="NVR181" s="477"/>
      <c r="NVS181" s="477"/>
      <c r="NVT181" s="477"/>
      <c r="NVU181" s="477"/>
      <c r="NVV181" s="477"/>
      <c r="NVW181" s="477"/>
      <c r="NVX181" s="477"/>
      <c r="NVY181" s="477"/>
      <c r="NVZ181" s="477"/>
      <c r="NWA181" s="477"/>
      <c r="NWB181" s="477"/>
      <c r="NWC181" s="477"/>
      <c r="NWD181" s="477"/>
      <c r="NWE181" s="477"/>
      <c r="NWF181" s="477"/>
      <c r="NWG181" s="477"/>
      <c r="NWH181" s="477"/>
      <c r="NWI181" s="477"/>
      <c r="NWJ181" s="477"/>
      <c r="NWK181" s="477"/>
      <c r="NWL181" s="477"/>
      <c r="NWM181" s="477"/>
      <c r="NWN181" s="477"/>
      <c r="NWO181" s="477"/>
      <c r="NWP181" s="477"/>
      <c r="NWQ181" s="477"/>
      <c r="NWR181" s="477"/>
      <c r="NWS181" s="477"/>
      <c r="NWT181" s="477"/>
      <c r="NWU181" s="477"/>
      <c r="NWV181" s="477"/>
      <c r="NWW181" s="477"/>
      <c r="NWX181" s="477"/>
      <c r="NWY181" s="477"/>
      <c r="NWZ181" s="477"/>
      <c r="NXA181" s="477"/>
      <c r="NXB181" s="477"/>
      <c r="NXC181" s="477"/>
      <c r="NXD181" s="477"/>
      <c r="NXE181" s="477"/>
      <c r="NXF181" s="477"/>
      <c r="NXG181" s="477"/>
      <c r="NXH181" s="477"/>
      <c r="NXI181" s="477"/>
      <c r="NXJ181" s="477"/>
      <c r="NXK181" s="477"/>
      <c r="NXL181" s="477"/>
      <c r="NXM181" s="477"/>
      <c r="NXN181" s="477"/>
      <c r="NXO181" s="477"/>
      <c r="NXP181" s="477"/>
      <c r="NXQ181" s="477"/>
      <c r="NXR181" s="477"/>
      <c r="NXS181" s="477"/>
      <c r="NXT181" s="477"/>
      <c r="NXU181" s="477"/>
      <c r="NXV181" s="477"/>
      <c r="NXW181" s="477"/>
      <c r="NXX181" s="477"/>
      <c r="NXY181" s="477"/>
      <c r="NXZ181" s="477"/>
      <c r="NYA181" s="477"/>
      <c r="NYB181" s="477"/>
      <c r="NYC181" s="477"/>
      <c r="NYD181" s="477"/>
      <c r="NYE181" s="477"/>
      <c r="NYF181" s="477"/>
      <c r="NYG181" s="477"/>
      <c r="NYH181" s="477"/>
      <c r="NYI181" s="477"/>
      <c r="NYJ181" s="477"/>
      <c r="NYK181" s="477"/>
      <c r="NYL181" s="477"/>
      <c r="NYM181" s="477"/>
      <c r="NYN181" s="477"/>
      <c r="NYO181" s="477"/>
      <c r="NYP181" s="477"/>
      <c r="NYQ181" s="477"/>
      <c r="NYR181" s="477"/>
      <c r="NYS181" s="477"/>
      <c r="NYT181" s="477"/>
      <c r="NYU181" s="477"/>
      <c r="NYV181" s="477"/>
      <c r="NYW181" s="477"/>
      <c r="NYX181" s="477"/>
      <c r="NYY181" s="477"/>
      <c r="NYZ181" s="477"/>
      <c r="NZA181" s="477"/>
      <c r="NZB181" s="477"/>
      <c r="NZC181" s="477"/>
      <c r="NZD181" s="477"/>
      <c r="NZE181" s="477"/>
      <c r="NZF181" s="477"/>
      <c r="NZG181" s="477"/>
      <c r="NZH181" s="477"/>
      <c r="NZI181" s="477"/>
      <c r="NZJ181" s="477"/>
      <c r="NZK181" s="477"/>
      <c r="NZL181" s="477"/>
      <c r="NZM181" s="477"/>
      <c r="NZN181" s="477"/>
      <c r="NZO181" s="477"/>
      <c r="NZP181" s="477"/>
      <c r="NZQ181" s="477"/>
      <c r="NZR181" s="477"/>
      <c r="NZS181" s="477"/>
      <c r="NZT181" s="477"/>
      <c r="NZU181" s="477"/>
      <c r="NZV181" s="477"/>
      <c r="NZW181" s="477"/>
      <c r="NZX181" s="477"/>
      <c r="NZY181" s="477"/>
      <c r="NZZ181" s="477"/>
      <c r="OAA181" s="477"/>
      <c r="OAB181" s="477"/>
      <c r="OAC181" s="477"/>
      <c r="OAD181" s="477"/>
      <c r="OAE181" s="477"/>
      <c r="OAF181" s="477"/>
      <c r="OAG181" s="477"/>
      <c r="OAH181" s="477"/>
      <c r="OAI181" s="477"/>
      <c r="OAJ181" s="477"/>
      <c r="OAK181" s="477"/>
      <c r="OAL181" s="477"/>
      <c r="OAM181" s="477"/>
      <c r="OAN181" s="477"/>
      <c r="OAO181" s="477"/>
      <c r="OAP181" s="477"/>
      <c r="OAQ181" s="477"/>
      <c r="OAR181" s="477"/>
      <c r="OAS181" s="477"/>
      <c r="OAT181" s="477"/>
      <c r="OAU181" s="477"/>
      <c r="OAV181" s="477"/>
      <c r="OAW181" s="477"/>
      <c r="OAX181" s="477"/>
      <c r="OAY181" s="477"/>
      <c r="OAZ181" s="477"/>
      <c r="OBA181" s="477"/>
      <c r="OBB181" s="477"/>
      <c r="OBC181" s="477"/>
      <c r="OBD181" s="477"/>
      <c r="OBE181" s="477"/>
      <c r="OBF181" s="477"/>
      <c r="OBG181" s="477"/>
      <c r="OBH181" s="477"/>
      <c r="OBI181" s="477"/>
      <c r="OBJ181" s="477"/>
      <c r="OBK181" s="477"/>
      <c r="OBL181" s="477"/>
      <c r="OBM181" s="477"/>
      <c r="OBN181" s="477"/>
      <c r="OBO181" s="477"/>
      <c r="OBP181" s="477"/>
      <c r="OBQ181" s="477"/>
      <c r="OBR181" s="477"/>
      <c r="OBS181" s="477"/>
      <c r="OBT181" s="477"/>
      <c r="OBU181" s="477"/>
      <c r="OBV181" s="477"/>
      <c r="OBW181" s="477"/>
      <c r="OBX181" s="477"/>
      <c r="OBY181" s="477"/>
      <c r="OBZ181" s="477"/>
      <c r="OCA181" s="477"/>
      <c r="OCB181" s="477"/>
      <c r="OCC181" s="477"/>
      <c r="OCD181" s="477"/>
      <c r="OCE181" s="477"/>
      <c r="OCF181" s="477"/>
      <c r="OCG181" s="477"/>
      <c r="OCH181" s="477"/>
      <c r="OCI181" s="477"/>
      <c r="OCJ181" s="477"/>
      <c r="OCK181" s="477"/>
      <c r="OCL181" s="477"/>
      <c r="OCM181" s="477"/>
      <c r="OCN181" s="477"/>
      <c r="OCO181" s="477"/>
      <c r="OCP181" s="477"/>
      <c r="OCQ181" s="477"/>
      <c r="OCR181" s="477"/>
      <c r="OCS181" s="477"/>
      <c r="OCT181" s="477"/>
      <c r="OCU181" s="477"/>
      <c r="OCV181" s="477"/>
      <c r="OCW181" s="477"/>
      <c r="OCX181" s="477"/>
      <c r="OCY181" s="477"/>
      <c r="OCZ181" s="477"/>
      <c r="ODA181" s="477"/>
      <c r="ODB181" s="477"/>
      <c r="ODC181" s="477"/>
      <c r="ODD181" s="477"/>
      <c r="ODE181" s="477"/>
      <c r="ODF181" s="477"/>
      <c r="ODG181" s="477"/>
      <c r="ODH181" s="477"/>
      <c r="ODI181" s="477"/>
      <c r="ODJ181" s="477"/>
      <c r="ODK181" s="477"/>
      <c r="ODL181" s="477"/>
      <c r="ODM181" s="477"/>
      <c r="ODN181" s="477"/>
      <c r="ODO181" s="477"/>
      <c r="ODP181" s="477"/>
      <c r="ODQ181" s="477"/>
      <c r="ODR181" s="477"/>
      <c r="ODS181" s="477"/>
      <c r="ODT181" s="477"/>
      <c r="ODU181" s="477"/>
      <c r="ODV181" s="477"/>
      <c r="ODW181" s="477"/>
      <c r="ODX181" s="477"/>
      <c r="ODY181" s="477"/>
      <c r="ODZ181" s="477"/>
      <c r="OEA181" s="477"/>
      <c r="OEB181" s="477"/>
      <c r="OEC181" s="477"/>
      <c r="OED181" s="477"/>
      <c r="OEE181" s="477"/>
      <c r="OEF181" s="477"/>
      <c r="OEG181" s="477"/>
      <c r="OEH181" s="477"/>
      <c r="OEI181" s="477"/>
      <c r="OEJ181" s="477"/>
      <c r="OEK181" s="477"/>
      <c r="OEL181" s="477"/>
      <c r="OEM181" s="477"/>
      <c r="OEN181" s="477"/>
      <c r="OEO181" s="477"/>
      <c r="OEP181" s="477"/>
      <c r="OEQ181" s="477"/>
      <c r="OER181" s="477"/>
      <c r="OES181" s="477"/>
      <c r="OET181" s="477"/>
      <c r="OEU181" s="477"/>
      <c r="OEV181" s="477"/>
      <c r="OEW181" s="477"/>
      <c r="OEX181" s="477"/>
      <c r="OEY181" s="477"/>
      <c r="OEZ181" s="477"/>
      <c r="OFA181" s="477"/>
      <c r="OFB181" s="477"/>
      <c r="OFC181" s="477"/>
      <c r="OFD181" s="477"/>
      <c r="OFE181" s="477"/>
      <c r="OFF181" s="477"/>
      <c r="OFG181" s="477"/>
      <c r="OFH181" s="477"/>
      <c r="OFI181" s="477"/>
      <c r="OFJ181" s="477"/>
      <c r="OFK181" s="477"/>
      <c r="OFL181" s="477"/>
      <c r="OFM181" s="477"/>
      <c r="OFN181" s="477"/>
      <c r="OFO181" s="477"/>
      <c r="OFP181" s="477"/>
      <c r="OFQ181" s="477"/>
      <c r="OFR181" s="477"/>
      <c r="OFS181" s="477"/>
      <c r="OFT181" s="477"/>
      <c r="OFU181" s="477"/>
      <c r="OFV181" s="477"/>
      <c r="OFW181" s="477"/>
      <c r="OFX181" s="477"/>
      <c r="OFY181" s="477"/>
      <c r="OFZ181" s="477"/>
      <c r="OGA181" s="477"/>
      <c r="OGB181" s="477"/>
      <c r="OGC181" s="477"/>
      <c r="OGD181" s="477"/>
      <c r="OGE181" s="477"/>
      <c r="OGF181" s="477"/>
      <c r="OGG181" s="477"/>
      <c r="OGH181" s="477"/>
      <c r="OGI181" s="477"/>
      <c r="OGJ181" s="477"/>
      <c r="OGK181" s="477"/>
      <c r="OGL181" s="477"/>
      <c r="OGM181" s="477"/>
      <c r="OGN181" s="477"/>
      <c r="OGO181" s="477"/>
      <c r="OGP181" s="477"/>
      <c r="OGQ181" s="477"/>
      <c r="OGR181" s="477"/>
      <c r="OGS181" s="477"/>
      <c r="OGT181" s="477"/>
      <c r="OGU181" s="477"/>
      <c r="OGV181" s="477"/>
      <c r="OGW181" s="477"/>
      <c r="OGX181" s="477"/>
      <c r="OGY181" s="477"/>
      <c r="OGZ181" s="477"/>
      <c r="OHA181" s="477"/>
      <c r="OHB181" s="477"/>
      <c r="OHC181" s="477"/>
      <c r="OHD181" s="477"/>
      <c r="OHE181" s="477"/>
      <c r="OHF181" s="477"/>
      <c r="OHG181" s="477"/>
      <c r="OHH181" s="477"/>
      <c r="OHI181" s="477"/>
      <c r="OHJ181" s="477"/>
      <c r="OHK181" s="477"/>
      <c r="OHL181" s="477"/>
      <c r="OHM181" s="477"/>
      <c r="OHN181" s="477"/>
      <c r="OHO181" s="477"/>
      <c r="OHP181" s="477"/>
      <c r="OHQ181" s="477"/>
      <c r="OHR181" s="477"/>
      <c r="OHS181" s="477"/>
      <c r="OHT181" s="477"/>
      <c r="OHU181" s="477"/>
      <c r="OHV181" s="477"/>
      <c r="OHW181" s="477"/>
      <c r="OHX181" s="477"/>
      <c r="OHY181" s="477"/>
      <c r="OHZ181" s="477"/>
      <c r="OIA181" s="477"/>
      <c r="OIB181" s="477"/>
      <c r="OIC181" s="477"/>
      <c r="OID181" s="477"/>
      <c r="OIE181" s="477"/>
      <c r="OIF181" s="477"/>
      <c r="OIG181" s="477"/>
      <c r="OIH181" s="477"/>
      <c r="OII181" s="477"/>
      <c r="OIJ181" s="477"/>
      <c r="OIK181" s="477"/>
      <c r="OIL181" s="477"/>
      <c r="OIM181" s="477"/>
      <c r="OIN181" s="477"/>
      <c r="OIO181" s="477"/>
      <c r="OIP181" s="477"/>
      <c r="OIQ181" s="477"/>
      <c r="OIR181" s="477"/>
      <c r="OIS181" s="477"/>
      <c r="OIT181" s="477"/>
      <c r="OIU181" s="477"/>
      <c r="OIV181" s="477"/>
      <c r="OIW181" s="477"/>
      <c r="OIX181" s="477"/>
      <c r="OIY181" s="477"/>
      <c r="OIZ181" s="477"/>
      <c r="OJA181" s="477"/>
      <c r="OJB181" s="477"/>
      <c r="OJC181" s="477"/>
      <c r="OJD181" s="477"/>
      <c r="OJE181" s="477"/>
      <c r="OJF181" s="477"/>
      <c r="OJG181" s="477"/>
      <c r="OJH181" s="477"/>
      <c r="OJI181" s="477"/>
      <c r="OJJ181" s="477"/>
      <c r="OJK181" s="477"/>
      <c r="OJL181" s="477"/>
      <c r="OJM181" s="477"/>
      <c r="OJN181" s="477"/>
      <c r="OJO181" s="477"/>
      <c r="OJP181" s="477"/>
      <c r="OJQ181" s="477"/>
      <c r="OJR181" s="477"/>
      <c r="OJS181" s="477"/>
      <c r="OJT181" s="477"/>
      <c r="OJU181" s="477"/>
      <c r="OJV181" s="477"/>
      <c r="OJW181" s="477"/>
      <c r="OJX181" s="477"/>
      <c r="OJY181" s="477"/>
      <c r="OJZ181" s="477"/>
      <c r="OKA181" s="477"/>
      <c r="OKB181" s="477"/>
      <c r="OKC181" s="477"/>
      <c r="OKD181" s="477"/>
      <c r="OKE181" s="477"/>
      <c r="OKF181" s="477"/>
      <c r="OKG181" s="477"/>
      <c r="OKH181" s="477"/>
      <c r="OKI181" s="477"/>
      <c r="OKJ181" s="477"/>
      <c r="OKK181" s="477"/>
      <c r="OKL181" s="477"/>
      <c r="OKM181" s="477"/>
      <c r="OKN181" s="477"/>
      <c r="OKO181" s="477"/>
      <c r="OKP181" s="477"/>
      <c r="OKQ181" s="477"/>
      <c r="OKR181" s="477"/>
      <c r="OKS181" s="477"/>
      <c r="OKT181" s="477"/>
      <c r="OKU181" s="477"/>
      <c r="OKV181" s="477"/>
      <c r="OKW181" s="477"/>
      <c r="OKX181" s="477"/>
      <c r="OKY181" s="477"/>
      <c r="OKZ181" s="477"/>
      <c r="OLA181" s="477"/>
      <c r="OLB181" s="477"/>
      <c r="OLC181" s="477"/>
      <c r="OLD181" s="477"/>
      <c r="OLE181" s="477"/>
      <c r="OLF181" s="477"/>
      <c r="OLG181" s="477"/>
      <c r="OLH181" s="477"/>
      <c r="OLI181" s="477"/>
      <c r="OLJ181" s="477"/>
      <c r="OLK181" s="477"/>
      <c r="OLL181" s="477"/>
      <c r="OLM181" s="477"/>
      <c r="OLN181" s="477"/>
      <c r="OLO181" s="477"/>
      <c r="OLP181" s="477"/>
      <c r="OLQ181" s="477"/>
      <c r="OLR181" s="477"/>
      <c r="OLS181" s="477"/>
      <c r="OLT181" s="477"/>
      <c r="OLU181" s="477"/>
      <c r="OLV181" s="477"/>
      <c r="OLW181" s="477"/>
      <c r="OLX181" s="477"/>
      <c r="OLY181" s="477"/>
      <c r="OLZ181" s="477"/>
      <c r="OMA181" s="477"/>
      <c r="OMB181" s="477"/>
      <c r="OMC181" s="477"/>
      <c r="OMD181" s="477"/>
      <c r="OME181" s="477"/>
      <c r="OMF181" s="477"/>
      <c r="OMG181" s="477"/>
      <c r="OMH181" s="477"/>
      <c r="OMI181" s="477"/>
      <c r="OMJ181" s="477"/>
      <c r="OMK181" s="477"/>
      <c r="OML181" s="477"/>
      <c r="OMM181" s="477"/>
      <c r="OMN181" s="477"/>
      <c r="OMO181" s="477"/>
      <c r="OMP181" s="477"/>
      <c r="OMQ181" s="477"/>
      <c r="OMR181" s="477"/>
      <c r="OMS181" s="477"/>
      <c r="OMT181" s="477"/>
      <c r="OMU181" s="477"/>
      <c r="OMV181" s="477"/>
      <c r="OMW181" s="477"/>
      <c r="OMX181" s="477"/>
      <c r="OMY181" s="477"/>
      <c r="OMZ181" s="477"/>
      <c r="ONA181" s="477"/>
      <c r="ONB181" s="477"/>
      <c r="ONC181" s="477"/>
      <c r="OND181" s="477"/>
      <c r="ONE181" s="477"/>
      <c r="ONF181" s="477"/>
      <c r="ONG181" s="477"/>
      <c r="ONH181" s="477"/>
      <c r="ONI181" s="477"/>
      <c r="ONJ181" s="477"/>
      <c r="ONK181" s="477"/>
      <c r="ONL181" s="477"/>
      <c r="ONM181" s="477"/>
      <c r="ONN181" s="477"/>
      <c r="ONO181" s="477"/>
      <c r="ONP181" s="477"/>
      <c r="ONQ181" s="477"/>
      <c r="ONR181" s="477"/>
      <c r="ONS181" s="477"/>
      <c r="ONT181" s="477"/>
      <c r="ONU181" s="477"/>
      <c r="ONV181" s="477"/>
      <c r="ONW181" s="477"/>
      <c r="ONX181" s="477"/>
      <c r="ONY181" s="477"/>
      <c r="ONZ181" s="477"/>
      <c r="OOA181" s="477"/>
      <c r="OOB181" s="477"/>
      <c r="OOC181" s="477"/>
      <c r="OOD181" s="477"/>
      <c r="OOE181" s="477"/>
      <c r="OOF181" s="477"/>
      <c r="OOG181" s="477"/>
      <c r="OOH181" s="477"/>
      <c r="OOI181" s="477"/>
      <c r="OOJ181" s="477"/>
      <c r="OOK181" s="477"/>
      <c r="OOL181" s="477"/>
      <c r="OOM181" s="477"/>
      <c r="OON181" s="477"/>
      <c r="OOO181" s="477"/>
      <c r="OOP181" s="477"/>
      <c r="OOQ181" s="477"/>
      <c r="OOR181" s="477"/>
      <c r="OOS181" s="477"/>
      <c r="OOT181" s="477"/>
      <c r="OOU181" s="477"/>
      <c r="OOV181" s="477"/>
      <c r="OOW181" s="477"/>
      <c r="OOX181" s="477"/>
      <c r="OOY181" s="477"/>
      <c r="OOZ181" s="477"/>
      <c r="OPA181" s="477"/>
      <c r="OPB181" s="477"/>
      <c r="OPC181" s="477"/>
      <c r="OPD181" s="477"/>
      <c r="OPE181" s="477"/>
      <c r="OPF181" s="477"/>
      <c r="OPG181" s="477"/>
      <c r="OPH181" s="477"/>
      <c r="OPI181" s="477"/>
      <c r="OPJ181" s="477"/>
      <c r="OPK181" s="477"/>
      <c r="OPL181" s="477"/>
      <c r="OPM181" s="477"/>
      <c r="OPN181" s="477"/>
      <c r="OPO181" s="477"/>
      <c r="OPP181" s="477"/>
      <c r="OPQ181" s="477"/>
      <c r="OPR181" s="477"/>
      <c r="OPS181" s="477"/>
      <c r="OPT181" s="477"/>
      <c r="OPU181" s="477"/>
      <c r="OPV181" s="477"/>
      <c r="OPW181" s="477"/>
      <c r="OPX181" s="477"/>
      <c r="OPY181" s="477"/>
      <c r="OPZ181" s="477"/>
      <c r="OQA181" s="477"/>
      <c r="OQB181" s="477"/>
      <c r="OQC181" s="477"/>
      <c r="OQD181" s="477"/>
      <c r="OQE181" s="477"/>
      <c r="OQF181" s="477"/>
      <c r="OQG181" s="477"/>
      <c r="OQH181" s="477"/>
      <c r="OQI181" s="477"/>
      <c r="OQJ181" s="477"/>
      <c r="OQK181" s="477"/>
      <c r="OQL181" s="477"/>
      <c r="OQM181" s="477"/>
      <c r="OQN181" s="477"/>
      <c r="OQO181" s="477"/>
      <c r="OQP181" s="477"/>
      <c r="OQQ181" s="477"/>
      <c r="OQR181" s="477"/>
      <c r="OQS181" s="477"/>
      <c r="OQT181" s="477"/>
      <c r="OQU181" s="477"/>
      <c r="OQV181" s="477"/>
      <c r="OQW181" s="477"/>
      <c r="OQX181" s="477"/>
      <c r="OQY181" s="477"/>
      <c r="OQZ181" s="477"/>
      <c r="ORA181" s="477"/>
      <c r="ORB181" s="477"/>
      <c r="ORC181" s="477"/>
      <c r="ORD181" s="477"/>
      <c r="ORE181" s="477"/>
      <c r="ORF181" s="477"/>
      <c r="ORG181" s="477"/>
      <c r="ORH181" s="477"/>
      <c r="ORI181" s="477"/>
      <c r="ORJ181" s="477"/>
      <c r="ORK181" s="477"/>
      <c r="ORL181" s="477"/>
      <c r="ORM181" s="477"/>
      <c r="ORN181" s="477"/>
      <c r="ORO181" s="477"/>
      <c r="ORP181" s="477"/>
      <c r="ORQ181" s="477"/>
      <c r="ORR181" s="477"/>
      <c r="ORS181" s="477"/>
      <c r="ORT181" s="477"/>
      <c r="ORU181" s="477"/>
      <c r="ORV181" s="477"/>
      <c r="ORW181" s="477"/>
      <c r="ORX181" s="477"/>
      <c r="ORY181" s="477"/>
      <c r="ORZ181" s="477"/>
      <c r="OSA181" s="477"/>
      <c r="OSB181" s="477"/>
      <c r="OSC181" s="477"/>
      <c r="OSD181" s="477"/>
      <c r="OSE181" s="477"/>
      <c r="OSF181" s="477"/>
      <c r="OSG181" s="477"/>
      <c r="OSH181" s="477"/>
      <c r="OSI181" s="477"/>
      <c r="OSJ181" s="477"/>
      <c r="OSK181" s="477"/>
      <c r="OSL181" s="477"/>
      <c r="OSM181" s="477"/>
      <c r="OSN181" s="477"/>
      <c r="OSO181" s="477"/>
      <c r="OSP181" s="477"/>
      <c r="OSQ181" s="477"/>
      <c r="OSR181" s="477"/>
      <c r="OSS181" s="477"/>
      <c r="OST181" s="477"/>
      <c r="OSU181" s="477"/>
      <c r="OSV181" s="477"/>
      <c r="OSW181" s="477"/>
      <c r="OSX181" s="477"/>
      <c r="OSY181" s="477"/>
      <c r="OSZ181" s="477"/>
      <c r="OTA181" s="477"/>
      <c r="OTB181" s="477"/>
      <c r="OTC181" s="477"/>
      <c r="OTD181" s="477"/>
      <c r="OTE181" s="477"/>
      <c r="OTF181" s="477"/>
      <c r="OTG181" s="477"/>
      <c r="OTH181" s="477"/>
      <c r="OTI181" s="477"/>
      <c r="OTJ181" s="477"/>
      <c r="OTK181" s="477"/>
      <c r="OTL181" s="477"/>
      <c r="OTM181" s="477"/>
      <c r="OTN181" s="477"/>
      <c r="OTO181" s="477"/>
      <c r="OTP181" s="477"/>
      <c r="OTQ181" s="477"/>
      <c r="OTR181" s="477"/>
      <c r="OTS181" s="477"/>
      <c r="OTT181" s="477"/>
      <c r="OTU181" s="477"/>
      <c r="OTV181" s="477"/>
      <c r="OTW181" s="477"/>
      <c r="OTX181" s="477"/>
      <c r="OTY181" s="477"/>
      <c r="OTZ181" s="477"/>
      <c r="OUA181" s="477"/>
      <c r="OUB181" s="477"/>
      <c r="OUC181" s="477"/>
      <c r="OUD181" s="477"/>
      <c r="OUE181" s="477"/>
      <c r="OUF181" s="477"/>
      <c r="OUG181" s="477"/>
      <c r="OUH181" s="477"/>
      <c r="OUI181" s="477"/>
      <c r="OUJ181" s="477"/>
      <c r="OUK181" s="477"/>
      <c r="OUL181" s="477"/>
      <c r="OUM181" s="477"/>
      <c r="OUN181" s="477"/>
      <c r="OUO181" s="477"/>
      <c r="OUP181" s="477"/>
      <c r="OUQ181" s="477"/>
      <c r="OUR181" s="477"/>
      <c r="OUS181" s="477"/>
      <c r="OUT181" s="477"/>
      <c r="OUU181" s="477"/>
      <c r="OUV181" s="477"/>
      <c r="OUW181" s="477"/>
      <c r="OUX181" s="477"/>
      <c r="OUY181" s="477"/>
      <c r="OUZ181" s="477"/>
      <c r="OVA181" s="477"/>
      <c r="OVB181" s="477"/>
      <c r="OVC181" s="477"/>
      <c r="OVD181" s="477"/>
      <c r="OVE181" s="477"/>
      <c r="OVF181" s="477"/>
      <c r="OVG181" s="477"/>
      <c r="OVH181" s="477"/>
      <c r="OVI181" s="477"/>
      <c r="OVJ181" s="477"/>
      <c r="OVK181" s="477"/>
      <c r="OVL181" s="477"/>
      <c r="OVM181" s="477"/>
      <c r="OVN181" s="477"/>
      <c r="OVO181" s="477"/>
      <c r="OVP181" s="477"/>
      <c r="OVQ181" s="477"/>
      <c r="OVR181" s="477"/>
      <c r="OVS181" s="477"/>
      <c r="OVT181" s="477"/>
      <c r="OVU181" s="477"/>
      <c r="OVV181" s="477"/>
      <c r="OVW181" s="477"/>
      <c r="OVX181" s="477"/>
      <c r="OVY181" s="477"/>
      <c r="OVZ181" s="477"/>
      <c r="OWA181" s="477"/>
      <c r="OWB181" s="477"/>
      <c r="OWC181" s="477"/>
      <c r="OWD181" s="477"/>
      <c r="OWE181" s="477"/>
      <c r="OWF181" s="477"/>
      <c r="OWG181" s="477"/>
      <c r="OWH181" s="477"/>
      <c r="OWI181" s="477"/>
      <c r="OWJ181" s="477"/>
      <c r="OWK181" s="477"/>
      <c r="OWL181" s="477"/>
      <c r="OWM181" s="477"/>
      <c r="OWN181" s="477"/>
      <c r="OWO181" s="477"/>
      <c r="OWP181" s="477"/>
      <c r="OWQ181" s="477"/>
      <c r="OWR181" s="477"/>
      <c r="OWS181" s="477"/>
      <c r="OWT181" s="477"/>
      <c r="OWU181" s="477"/>
      <c r="OWV181" s="477"/>
      <c r="OWW181" s="477"/>
      <c r="OWX181" s="477"/>
      <c r="OWY181" s="477"/>
      <c r="OWZ181" s="477"/>
      <c r="OXA181" s="477"/>
      <c r="OXB181" s="477"/>
      <c r="OXC181" s="477"/>
      <c r="OXD181" s="477"/>
      <c r="OXE181" s="477"/>
      <c r="OXF181" s="477"/>
      <c r="OXG181" s="477"/>
      <c r="OXH181" s="477"/>
      <c r="OXI181" s="477"/>
      <c r="OXJ181" s="477"/>
      <c r="OXK181" s="477"/>
      <c r="OXL181" s="477"/>
      <c r="OXM181" s="477"/>
      <c r="OXN181" s="477"/>
      <c r="OXO181" s="477"/>
      <c r="OXP181" s="477"/>
      <c r="OXQ181" s="477"/>
      <c r="OXR181" s="477"/>
      <c r="OXS181" s="477"/>
      <c r="OXT181" s="477"/>
      <c r="OXU181" s="477"/>
      <c r="OXV181" s="477"/>
      <c r="OXW181" s="477"/>
      <c r="OXX181" s="477"/>
      <c r="OXY181" s="477"/>
      <c r="OXZ181" s="477"/>
      <c r="OYA181" s="477"/>
      <c r="OYB181" s="477"/>
      <c r="OYC181" s="477"/>
      <c r="OYD181" s="477"/>
      <c r="OYE181" s="477"/>
      <c r="OYF181" s="477"/>
      <c r="OYG181" s="477"/>
      <c r="OYH181" s="477"/>
      <c r="OYI181" s="477"/>
      <c r="OYJ181" s="477"/>
      <c r="OYK181" s="477"/>
      <c r="OYL181" s="477"/>
      <c r="OYM181" s="477"/>
      <c r="OYN181" s="477"/>
      <c r="OYO181" s="477"/>
      <c r="OYP181" s="477"/>
      <c r="OYQ181" s="477"/>
      <c r="OYR181" s="477"/>
      <c r="OYS181" s="477"/>
      <c r="OYT181" s="477"/>
      <c r="OYU181" s="477"/>
      <c r="OYV181" s="477"/>
      <c r="OYW181" s="477"/>
      <c r="OYX181" s="477"/>
      <c r="OYY181" s="477"/>
      <c r="OYZ181" s="477"/>
      <c r="OZA181" s="477"/>
      <c r="OZB181" s="477"/>
      <c r="OZC181" s="477"/>
      <c r="OZD181" s="477"/>
      <c r="OZE181" s="477"/>
      <c r="OZF181" s="477"/>
      <c r="OZG181" s="477"/>
      <c r="OZH181" s="477"/>
      <c r="OZI181" s="477"/>
      <c r="OZJ181" s="477"/>
      <c r="OZK181" s="477"/>
      <c r="OZL181" s="477"/>
      <c r="OZM181" s="477"/>
      <c r="OZN181" s="477"/>
      <c r="OZO181" s="477"/>
      <c r="OZP181" s="477"/>
      <c r="OZQ181" s="477"/>
      <c r="OZR181" s="477"/>
      <c r="OZS181" s="477"/>
      <c r="OZT181" s="477"/>
      <c r="OZU181" s="477"/>
      <c r="OZV181" s="477"/>
      <c r="OZW181" s="477"/>
      <c r="OZX181" s="477"/>
      <c r="OZY181" s="477"/>
      <c r="OZZ181" s="477"/>
      <c r="PAA181" s="477"/>
      <c r="PAB181" s="477"/>
      <c r="PAC181" s="477"/>
      <c r="PAD181" s="477"/>
      <c r="PAE181" s="477"/>
      <c r="PAF181" s="477"/>
      <c r="PAG181" s="477"/>
      <c r="PAH181" s="477"/>
      <c r="PAI181" s="477"/>
      <c r="PAJ181" s="477"/>
      <c r="PAK181" s="477"/>
      <c r="PAL181" s="477"/>
      <c r="PAM181" s="477"/>
      <c r="PAN181" s="477"/>
      <c r="PAO181" s="477"/>
      <c r="PAP181" s="477"/>
      <c r="PAQ181" s="477"/>
      <c r="PAR181" s="477"/>
      <c r="PAS181" s="477"/>
      <c r="PAT181" s="477"/>
      <c r="PAU181" s="477"/>
      <c r="PAV181" s="477"/>
      <c r="PAW181" s="477"/>
      <c r="PAX181" s="477"/>
      <c r="PAY181" s="477"/>
      <c r="PAZ181" s="477"/>
      <c r="PBA181" s="477"/>
      <c r="PBB181" s="477"/>
      <c r="PBC181" s="477"/>
      <c r="PBD181" s="477"/>
      <c r="PBE181" s="477"/>
      <c r="PBF181" s="477"/>
      <c r="PBG181" s="477"/>
      <c r="PBH181" s="477"/>
      <c r="PBI181" s="477"/>
      <c r="PBJ181" s="477"/>
      <c r="PBK181" s="477"/>
      <c r="PBL181" s="477"/>
      <c r="PBM181" s="477"/>
      <c r="PBN181" s="477"/>
      <c r="PBO181" s="477"/>
      <c r="PBP181" s="477"/>
      <c r="PBQ181" s="477"/>
      <c r="PBR181" s="477"/>
      <c r="PBS181" s="477"/>
      <c r="PBT181" s="477"/>
      <c r="PBU181" s="477"/>
      <c r="PBV181" s="477"/>
      <c r="PBW181" s="477"/>
      <c r="PBX181" s="477"/>
      <c r="PBY181" s="477"/>
      <c r="PBZ181" s="477"/>
      <c r="PCA181" s="477"/>
      <c r="PCB181" s="477"/>
      <c r="PCC181" s="477"/>
      <c r="PCD181" s="477"/>
      <c r="PCE181" s="477"/>
      <c r="PCF181" s="477"/>
      <c r="PCG181" s="477"/>
      <c r="PCH181" s="477"/>
      <c r="PCI181" s="477"/>
      <c r="PCJ181" s="477"/>
      <c r="PCK181" s="477"/>
      <c r="PCL181" s="477"/>
      <c r="PCM181" s="477"/>
      <c r="PCN181" s="477"/>
      <c r="PCO181" s="477"/>
      <c r="PCP181" s="477"/>
      <c r="PCQ181" s="477"/>
      <c r="PCR181" s="477"/>
      <c r="PCS181" s="477"/>
      <c r="PCT181" s="477"/>
      <c r="PCU181" s="477"/>
      <c r="PCV181" s="477"/>
      <c r="PCW181" s="477"/>
      <c r="PCX181" s="477"/>
      <c r="PCY181" s="477"/>
      <c r="PCZ181" s="477"/>
      <c r="PDA181" s="477"/>
      <c r="PDB181" s="477"/>
      <c r="PDC181" s="477"/>
      <c r="PDD181" s="477"/>
      <c r="PDE181" s="477"/>
      <c r="PDF181" s="477"/>
      <c r="PDG181" s="477"/>
      <c r="PDH181" s="477"/>
      <c r="PDI181" s="477"/>
      <c r="PDJ181" s="477"/>
      <c r="PDK181" s="477"/>
      <c r="PDL181" s="477"/>
      <c r="PDM181" s="477"/>
      <c r="PDN181" s="477"/>
      <c r="PDO181" s="477"/>
      <c r="PDP181" s="477"/>
      <c r="PDQ181" s="477"/>
      <c r="PDR181" s="477"/>
      <c r="PDS181" s="477"/>
      <c r="PDT181" s="477"/>
      <c r="PDU181" s="477"/>
      <c r="PDV181" s="477"/>
      <c r="PDW181" s="477"/>
      <c r="PDX181" s="477"/>
      <c r="PDY181" s="477"/>
      <c r="PDZ181" s="477"/>
      <c r="PEA181" s="477"/>
      <c r="PEB181" s="477"/>
      <c r="PEC181" s="477"/>
      <c r="PED181" s="477"/>
      <c r="PEE181" s="477"/>
      <c r="PEF181" s="477"/>
      <c r="PEG181" s="477"/>
      <c r="PEH181" s="477"/>
      <c r="PEI181" s="477"/>
      <c r="PEJ181" s="477"/>
      <c r="PEK181" s="477"/>
      <c r="PEL181" s="477"/>
      <c r="PEM181" s="477"/>
      <c r="PEN181" s="477"/>
      <c r="PEO181" s="477"/>
      <c r="PEP181" s="477"/>
      <c r="PEQ181" s="477"/>
      <c r="PER181" s="477"/>
      <c r="PES181" s="477"/>
      <c r="PET181" s="477"/>
      <c r="PEU181" s="477"/>
      <c r="PEV181" s="477"/>
      <c r="PEW181" s="477"/>
      <c r="PEX181" s="477"/>
      <c r="PEY181" s="477"/>
      <c r="PEZ181" s="477"/>
      <c r="PFA181" s="477"/>
      <c r="PFB181" s="477"/>
      <c r="PFC181" s="477"/>
      <c r="PFD181" s="477"/>
      <c r="PFE181" s="477"/>
      <c r="PFF181" s="477"/>
      <c r="PFG181" s="477"/>
      <c r="PFH181" s="477"/>
      <c r="PFI181" s="477"/>
      <c r="PFJ181" s="477"/>
      <c r="PFK181" s="477"/>
      <c r="PFL181" s="477"/>
      <c r="PFM181" s="477"/>
      <c r="PFN181" s="477"/>
      <c r="PFO181" s="477"/>
      <c r="PFP181" s="477"/>
      <c r="PFQ181" s="477"/>
      <c r="PFR181" s="477"/>
      <c r="PFS181" s="477"/>
      <c r="PFT181" s="477"/>
      <c r="PFU181" s="477"/>
      <c r="PFV181" s="477"/>
      <c r="PFW181" s="477"/>
      <c r="PFX181" s="477"/>
      <c r="PFY181" s="477"/>
      <c r="PFZ181" s="477"/>
      <c r="PGA181" s="477"/>
      <c r="PGB181" s="477"/>
      <c r="PGC181" s="477"/>
      <c r="PGD181" s="477"/>
      <c r="PGE181" s="477"/>
      <c r="PGF181" s="477"/>
      <c r="PGG181" s="477"/>
      <c r="PGH181" s="477"/>
      <c r="PGI181" s="477"/>
      <c r="PGJ181" s="477"/>
      <c r="PGK181" s="477"/>
      <c r="PGL181" s="477"/>
      <c r="PGM181" s="477"/>
      <c r="PGN181" s="477"/>
      <c r="PGO181" s="477"/>
      <c r="PGP181" s="477"/>
      <c r="PGQ181" s="477"/>
      <c r="PGR181" s="477"/>
      <c r="PGS181" s="477"/>
      <c r="PGT181" s="477"/>
      <c r="PGU181" s="477"/>
      <c r="PGV181" s="477"/>
      <c r="PGW181" s="477"/>
      <c r="PGX181" s="477"/>
      <c r="PGY181" s="477"/>
      <c r="PGZ181" s="477"/>
      <c r="PHA181" s="477"/>
      <c r="PHB181" s="477"/>
      <c r="PHC181" s="477"/>
      <c r="PHD181" s="477"/>
      <c r="PHE181" s="477"/>
      <c r="PHF181" s="477"/>
      <c r="PHG181" s="477"/>
      <c r="PHH181" s="477"/>
      <c r="PHI181" s="477"/>
      <c r="PHJ181" s="477"/>
      <c r="PHK181" s="477"/>
      <c r="PHL181" s="477"/>
      <c r="PHM181" s="477"/>
      <c r="PHN181" s="477"/>
      <c r="PHO181" s="477"/>
      <c r="PHP181" s="477"/>
      <c r="PHQ181" s="477"/>
      <c r="PHR181" s="477"/>
      <c r="PHS181" s="477"/>
      <c r="PHT181" s="477"/>
      <c r="PHU181" s="477"/>
      <c r="PHV181" s="477"/>
      <c r="PHW181" s="477"/>
      <c r="PHX181" s="477"/>
      <c r="PHY181" s="477"/>
      <c r="PHZ181" s="477"/>
      <c r="PIA181" s="477"/>
      <c r="PIB181" s="477"/>
      <c r="PIC181" s="477"/>
      <c r="PID181" s="477"/>
      <c r="PIE181" s="477"/>
      <c r="PIF181" s="477"/>
      <c r="PIG181" s="477"/>
      <c r="PIH181" s="477"/>
      <c r="PII181" s="477"/>
      <c r="PIJ181" s="477"/>
      <c r="PIK181" s="477"/>
      <c r="PIL181" s="477"/>
      <c r="PIM181" s="477"/>
      <c r="PIN181" s="477"/>
      <c r="PIO181" s="477"/>
      <c r="PIP181" s="477"/>
      <c r="PIQ181" s="477"/>
      <c r="PIR181" s="477"/>
      <c r="PIS181" s="477"/>
      <c r="PIT181" s="477"/>
      <c r="PIU181" s="477"/>
      <c r="PIV181" s="477"/>
      <c r="PIW181" s="477"/>
      <c r="PIX181" s="477"/>
      <c r="PIY181" s="477"/>
      <c r="PIZ181" s="477"/>
      <c r="PJA181" s="477"/>
      <c r="PJB181" s="477"/>
      <c r="PJC181" s="477"/>
      <c r="PJD181" s="477"/>
      <c r="PJE181" s="477"/>
      <c r="PJF181" s="477"/>
      <c r="PJG181" s="477"/>
      <c r="PJH181" s="477"/>
      <c r="PJI181" s="477"/>
      <c r="PJJ181" s="477"/>
      <c r="PJK181" s="477"/>
      <c r="PJL181" s="477"/>
      <c r="PJM181" s="477"/>
      <c r="PJN181" s="477"/>
      <c r="PJO181" s="477"/>
      <c r="PJP181" s="477"/>
      <c r="PJQ181" s="477"/>
      <c r="PJR181" s="477"/>
      <c r="PJS181" s="477"/>
      <c r="PJT181" s="477"/>
      <c r="PJU181" s="477"/>
      <c r="PJV181" s="477"/>
      <c r="PJW181" s="477"/>
      <c r="PJX181" s="477"/>
      <c r="PJY181" s="477"/>
      <c r="PJZ181" s="477"/>
      <c r="PKA181" s="477"/>
      <c r="PKB181" s="477"/>
      <c r="PKC181" s="477"/>
      <c r="PKD181" s="477"/>
      <c r="PKE181" s="477"/>
      <c r="PKF181" s="477"/>
      <c r="PKG181" s="477"/>
      <c r="PKH181" s="477"/>
      <c r="PKI181" s="477"/>
      <c r="PKJ181" s="477"/>
      <c r="PKK181" s="477"/>
      <c r="PKL181" s="477"/>
      <c r="PKM181" s="477"/>
      <c r="PKN181" s="477"/>
      <c r="PKO181" s="477"/>
      <c r="PKP181" s="477"/>
      <c r="PKQ181" s="477"/>
      <c r="PKR181" s="477"/>
      <c r="PKS181" s="477"/>
      <c r="PKT181" s="477"/>
      <c r="PKU181" s="477"/>
      <c r="PKV181" s="477"/>
      <c r="PKW181" s="477"/>
      <c r="PKX181" s="477"/>
      <c r="PKY181" s="477"/>
      <c r="PKZ181" s="477"/>
      <c r="PLA181" s="477"/>
      <c r="PLB181" s="477"/>
      <c r="PLC181" s="477"/>
      <c r="PLD181" s="477"/>
      <c r="PLE181" s="477"/>
      <c r="PLF181" s="477"/>
      <c r="PLG181" s="477"/>
      <c r="PLH181" s="477"/>
      <c r="PLI181" s="477"/>
      <c r="PLJ181" s="477"/>
      <c r="PLK181" s="477"/>
      <c r="PLL181" s="477"/>
      <c r="PLM181" s="477"/>
      <c r="PLN181" s="477"/>
      <c r="PLO181" s="477"/>
      <c r="PLP181" s="477"/>
      <c r="PLQ181" s="477"/>
      <c r="PLR181" s="477"/>
      <c r="PLS181" s="477"/>
      <c r="PLT181" s="477"/>
      <c r="PLU181" s="477"/>
      <c r="PLV181" s="477"/>
      <c r="PLW181" s="477"/>
      <c r="PLX181" s="477"/>
      <c r="PLY181" s="477"/>
      <c r="PLZ181" s="477"/>
      <c r="PMA181" s="477"/>
      <c r="PMB181" s="477"/>
      <c r="PMC181" s="477"/>
      <c r="PMD181" s="477"/>
      <c r="PME181" s="477"/>
      <c r="PMF181" s="477"/>
      <c r="PMG181" s="477"/>
      <c r="PMH181" s="477"/>
      <c r="PMI181" s="477"/>
      <c r="PMJ181" s="477"/>
      <c r="PMK181" s="477"/>
      <c r="PML181" s="477"/>
      <c r="PMM181" s="477"/>
      <c r="PMN181" s="477"/>
      <c r="PMO181" s="477"/>
      <c r="PMP181" s="477"/>
      <c r="PMQ181" s="477"/>
      <c r="PMR181" s="477"/>
      <c r="PMS181" s="477"/>
      <c r="PMT181" s="477"/>
      <c r="PMU181" s="477"/>
      <c r="PMV181" s="477"/>
      <c r="PMW181" s="477"/>
      <c r="PMX181" s="477"/>
      <c r="PMY181" s="477"/>
      <c r="PMZ181" s="477"/>
      <c r="PNA181" s="477"/>
      <c r="PNB181" s="477"/>
      <c r="PNC181" s="477"/>
      <c r="PND181" s="477"/>
      <c r="PNE181" s="477"/>
      <c r="PNF181" s="477"/>
      <c r="PNG181" s="477"/>
      <c r="PNH181" s="477"/>
      <c r="PNI181" s="477"/>
      <c r="PNJ181" s="477"/>
      <c r="PNK181" s="477"/>
      <c r="PNL181" s="477"/>
      <c r="PNM181" s="477"/>
      <c r="PNN181" s="477"/>
      <c r="PNO181" s="477"/>
      <c r="PNP181" s="477"/>
      <c r="PNQ181" s="477"/>
      <c r="PNR181" s="477"/>
      <c r="PNS181" s="477"/>
      <c r="PNT181" s="477"/>
      <c r="PNU181" s="477"/>
      <c r="PNV181" s="477"/>
      <c r="PNW181" s="477"/>
      <c r="PNX181" s="477"/>
      <c r="PNY181" s="477"/>
      <c r="PNZ181" s="477"/>
      <c r="POA181" s="477"/>
      <c r="POB181" s="477"/>
      <c r="POC181" s="477"/>
      <c r="POD181" s="477"/>
      <c r="POE181" s="477"/>
      <c r="POF181" s="477"/>
      <c r="POG181" s="477"/>
      <c r="POH181" s="477"/>
      <c r="POI181" s="477"/>
      <c r="POJ181" s="477"/>
      <c r="POK181" s="477"/>
      <c r="POL181" s="477"/>
      <c r="POM181" s="477"/>
      <c r="PON181" s="477"/>
      <c r="POO181" s="477"/>
      <c r="POP181" s="477"/>
      <c r="POQ181" s="477"/>
      <c r="POR181" s="477"/>
      <c r="POS181" s="477"/>
      <c r="POT181" s="477"/>
      <c r="POU181" s="477"/>
      <c r="POV181" s="477"/>
      <c r="POW181" s="477"/>
      <c r="POX181" s="477"/>
      <c r="POY181" s="477"/>
      <c r="POZ181" s="477"/>
      <c r="PPA181" s="477"/>
      <c r="PPB181" s="477"/>
      <c r="PPC181" s="477"/>
      <c r="PPD181" s="477"/>
      <c r="PPE181" s="477"/>
      <c r="PPF181" s="477"/>
      <c r="PPG181" s="477"/>
      <c r="PPH181" s="477"/>
      <c r="PPI181" s="477"/>
      <c r="PPJ181" s="477"/>
      <c r="PPK181" s="477"/>
      <c r="PPL181" s="477"/>
      <c r="PPM181" s="477"/>
      <c r="PPN181" s="477"/>
      <c r="PPO181" s="477"/>
      <c r="PPP181" s="477"/>
      <c r="PPQ181" s="477"/>
      <c r="PPR181" s="477"/>
      <c r="PPS181" s="477"/>
      <c r="PPT181" s="477"/>
      <c r="PPU181" s="477"/>
      <c r="PPV181" s="477"/>
      <c r="PPW181" s="477"/>
      <c r="PPX181" s="477"/>
      <c r="PPY181" s="477"/>
      <c r="PPZ181" s="477"/>
      <c r="PQA181" s="477"/>
      <c r="PQB181" s="477"/>
      <c r="PQC181" s="477"/>
      <c r="PQD181" s="477"/>
      <c r="PQE181" s="477"/>
      <c r="PQF181" s="477"/>
      <c r="PQG181" s="477"/>
      <c r="PQH181" s="477"/>
      <c r="PQI181" s="477"/>
      <c r="PQJ181" s="477"/>
      <c r="PQK181" s="477"/>
      <c r="PQL181" s="477"/>
      <c r="PQM181" s="477"/>
      <c r="PQN181" s="477"/>
      <c r="PQO181" s="477"/>
      <c r="PQP181" s="477"/>
      <c r="PQQ181" s="477"/>
      <c r="PQR181" s="477"/>
      <c r="PQS181" s="477"/>
      <c r="PQT181" s="477"/>
      <c r="PQU181" s="477"/>
      <c r="PQV181" s="477"/>
      <c r="PQW181" s="477"/>
      <c r="PQX181" s="477"/>
      <c r="PQY181" s="477"/>
      <c r="PQZ181" s="477"/>
      <c r="PRA181" s="477"/>
      <c r="PRB181" s="477"/>
      <c r="PRC181" s="477"/>
      <c r="PRD181" s="477"/>
      <c r="PRE181" s="477"/>
      <c r="PRF181" s="477"/>
      <c r="PRG181" s="477"/>
      <c r="PRH181" s="477"/>
      <c r="PRI181" s="477"/>
      <c r="PRJ181" s="477"/>
      <c r="PRK181" s="477"/>
      <c r="PRL181" s="477"/>
      <c r="PRM181" s="477"/>
      <c r="PRN181" s="477"/>
      <c r="PRO181" s="477"/>
      <c r="PRP181" s="477"/>
      <c r="PRQ181" s="477"/>
      <c r="PRR181" s="477"/>
      <c r="PRS181" s="477"/>
      <c r="PRT181" s="477"/>
      <c r="PRU181" s="477"/>
      <c r="PRV181" s="477"/>
      <c r="PRW181" s="477"/>
      <c r="PRX181" s="477"/>
      <c r="PRY181" s="477"/>
      <c r="PRZ181" s="477"/>
      <c r="PSA181" s="477"/>
      <c r="PSB181" s="477"/>
      <c r="PSC181" s="477"/>
      <c r="PSD181" s="477"/>
      <c r="PSE181" s="477"/>
      <c r="PSF181" s="477"/>
      <c r="PSG181" s="477"/>
      <c r="PSH181" s="477"/>
      <c r="PSI181" s="477"/>
      <c r="PSJ181" s="477"/>
      <c r="PSK181" s="477"/>
      <c r="PSL181" s="477"/>
      <c r="PSM181" s="477"/>
      <c r="PSN181" s="477"/>
      <c r="PSO181" s="477"/>
      <c r="PSP181" s="477"/>
      <c r="PSQ181" s="477"/>
      <c r="PSR181" s="477"/>
      <c r="PSS181" s="477"/>
      <c r="PST181" s="477"/>
      <c r="PSU181" s="477"/>
      <c r="PSV181" s="477"/>
      <c r="PSW181" s="477"/>
      <c r="PSX181" s="477"/>
      <c r="PSY181" s="477"/>
      <c r="PSZ181" s="477"/>
      <c r="PTA181" s="477"/>
      <c r="PTB181" s="477"/>
      <c r="PTC181" s="477"/>
      <c r="PTD181" s="477"/>
      <c r="PTE181" s="477"/>
      <c r="PTF181" s="477"/>
      <c r="PTG181" s="477"/>
      <c r="PTH181" s="477"/>
      <c r="PTI181" s="477"/>
      <c r="PTJ181" s="477"/>
      <c r="PTK181" s="477"/>
      <c r="PTL181" s="477"/>
      <c r="PTM181" s="477"/>
      <c r="PTN181" s="477"/>
      <c r="PTO181" s="477"/>
      <c r="PTP181" s="477"/>
      <c r="PTQ181" s="477"/>
      <c r="PTR181" s="477"/>
      <c r="PTS181" s="477"/>
      <c r="PTT181" s="477"/>
      <c r="PTU181" s="477"/>
      <c r="PTV181" s="477"/>
      <c r="PTW181" s="477"/>
      <c r="PTX181" s="477"/>
      <c r="PTY181" s="477"/>
      <c r="PTZ181" s="477"/>
      <c r="PUA181" s="477"/>
      <c r="PUB181" s="477"/>
      <c r="PUC181" s="477"/>
      <c r="PUD181" s="477"/>
      <c r="PUE181" s="477"/>
      <c r="PUF181" s="477"/>
      <c r="PUG181" s="477"/>
      <c r="PUH181" s="477"/>
      <c r="PUI181" s="477"/>
      <c r="PUJ181" s="477"/>
      <c r="PUK181" s="477"/>
      <c r="PUL181" s="477"/>
      <c r="PUM181" s="477"/>
      <c r="PUN181" s="477"/>
      <c r="PUO181" s="477"/>
      <c r="PUP181" s="477"/>
      <c r="PUQ181" s="477"/>
      <c r="PUR181" s="477"/>
      <c r="PUS181" s="477"/>
      <c r="PUT181" s="477"/>
      <c r="PUU181" s="477"/>
      <c r="PUV181" s="477"/>
      <c r="PUW181" s="477"/>
      <c r="PUX181" s="477"/>
      <c r="PUY181" s="477"/>
      <c r="PUZ181" s="477"/>
      <c r="PVA181" s="477"/>
      <c r="PVB181" s="477"/>
      <c r="PVC181" s="477"/>
      <c r="PVD181" s="477"/>
      <c r="PVE181" s="477"/>
      <c r="PVF181" s="477"/>
      <c r="PVG181" s="477"/>
      <c r="PVH181" s="477"/>
      <c r="PVI181" s="477"/>
      <c r="PVJ181" s="477"/>
      <c r="PVK181" s="477"/>
      <c r="PVL181" s="477"/>
      <c r="PVM181" s="477"/>
      <c r="PVN181" s="477"/>
      <c r="PVO181" s="477"/>
      <c r="PVP181" s="477"/>
      <c r="PVQ181" s="477"/>
      <c r="PVR181" s="477"/>
      <c r="PVS181" s="477"/>
      <c r="PVT181" s="477"/>
      <c r="PVU181" s="477"/>
      <c r="PVV181" s="477"/>
      <c r="PVW181" s="477"/>
      <c r="PVX181" s="477"/>
      <c r="PVY181" s="477"/>
      <c r="PVZ181" s="477"/>
      <c r="PWA181" s="477"/>
      <c r="PWB181" s="477"/>
      <c r="PWC181" s="477"/>
      <c r="PWD181" s="477"/>
      <c r="PWE181" s="477"/>
      <c r="PWF181" s="477"/>
      <c r="PWG181" s="477"/>
      <c r="PWH181" s="477"/>
      <c r="PWI181" s="477"/>
      <c r="PWJ181" s="477"/>
      <c r="PWK181" s="477"/>
      <c r="PWL181" s="477"/>
      <c r="PWM181" s="477"/>
      <c r="PWN181" s="477"/>
      <c r="PWO181" s="477"/>
      <c r="PWP181" s="477"/>
      <c r="PWQ181" s="477"/>
      <c r="PWR181" s="477"/>
      <c r="PWS181" s="477"/>
      <c r="PWT181" s="477"/>
      <c r="PWU181" s="477"/>
      <c r="PWV181" s="477"/>
      <c r="PWW181" s="477"/>
      <c r="PWX181" s="477"/>
      <c r="PWY181" s="477"/>
      <c r="PWZ181" s="477"/>
      <c r="PXA181" s="477"/>
      <c r="PXB181" s="477"/>
      <c r="PXC181" s="477"/>
      <c r="PXD181" s="477"/>
      <c r="PXE181" s="477"/>
      <c r="PXF181" s="477"/>
      <c r="PXG181" s="477"/>
      <c r="PXH181" s="477"/>
      <c r="PXI181" s="477"/>
      <c r="PXJ181" s="477"/>
      <c r="PXK181" s="477"/>
      <c r="PXL181" s="477"/>
      <c r="PXM181" s="477"/>
      <c r="PXN181" s="477"/>
      <c r="PXO181" s="477"/>
      <c r="PXP181" s="477"/>
      <c r="PXQ181" s="477"/>
      <c r="PXR181" s="477"/>
      <c r="PXS181" s="477"/>
      <c r="PXT181" s="477"/>
      <c r="PXU181" s="477"/>
      <c r="PXV181" s="477"/>
      <c r="PXW181" s="477"/>
      <c r="PXX181" s="477"/>
      <c r="PXY181" s="477"/>
      <c r="PXZ181" s="477"/>
      <c r="PYA181" s="477"/>
      <c r="PYB181" s="477"/>
      <c r="PYC181" s="477"/>
      <c r="PYD181" s="477"/>
      <c r="PYE181" s="477"/>
      <c r="PYF181" s="477"/>
      <c r="PYG181" s="477"/>
      <c r="PYH181" s="477"/>
      <c r="PYI181" s="477"/>
      <c r="PYJ181" s="477"/>
      <c r="PYK181" s="477"/>
      <c r="PYL181" s="477"/>
      <c r="PYM181" s="477"/>
      <c r="PYN181" s="477"/>
      <c r="PYO181" s="477"/>
      <c r="PYP181" s="477"/>
      <c r="PYQ181" s="477"/>
      <c r="PYR181" s="477"/>
      <c r="PYS181" s="477"/>
      <c r="PYT181" s="477"/>
      <c r="PYU181" s="477"/>
      <c r="PYV181" s="477"/>
      <c r="PYW181" s="477"/>
      <c r="PYX181" s="477"/>
      <c r="PYY181" s="477"/>
      <c r="PYZ181" s="477"/>
      <c r="PZA181" s="477"/>
      <c r="PZB181" s="477"/>
      <c r="PZC181" s="477"/>
      <c r="PZD181" s="477"/>
      <c r="PZE181" s="477"/>
      <c r="PZF181" s="477"/>
      <c r="PZG181" s="477"/>
      <c r="PZH181" s="477"/>
      <c r="PZI181" s="477"/>
      <c r="PZJ181" s="477"/>
      <c r="PZK181" s="477"/>
      <c r="PZL181" s="477"/>
      <c r="PZM181" s="477"/>
      <c r="PZN181" s="477"/>
      <c r="PZO181" s="477"/>
      <c r="PZP181" s="477"/>
      <c r="PZQ181" s="477"/>
      <c r="PZR181" s="477"/>
      <c r="PZS181" s="477"/>
      <c r="PZT181" s="477"/>
      <c r="PZU181" s="477"/>
      <c r="PZV181" s="477"/>
      <c r="PZW181" s="477"/>
      <c r="PZX181" s="477"/>
      <c r="PZY181" s="477"/>
      <c r="PZZ181" s="477"/>
      <c r="QAA181" s="477"/>
      <c r="QAB181" s="477"/>
      <c r="QAC181" s="477"/>
      <c r="QAD181" s="477"/>
      <c r="QAE181" s="477"/>
      <c r="QAF181" s="477"/>
      <c r="QAG181" s="477"/>
      <c r="QAH181" s="477"/>
      <c r="QAI181" s="477"/>
      <c r="QAJ181" s="477"/>
      <c r="QAK181" s="477"/>
      <c r="QAL181" s="477"/>
      <c r="QAM181" s="477"/>
      <c r="QAN181" s="477"/>
      <c r="QAO181" s="477"/>
      <c r="QAP181" s="477"/>
      <c r="QAQ181" s="477"/>
      <c r="QAR181" s="477"/>
      <c r="QAS181" s="477"/>
      <c r="QAT181" s="477"/>
      <c r="QAU181" s="477"/>
      <c r="QAV181" s="477"/>
      <c r="QAW181" s="477"/>
      <c r="QAX181" s="477"/>
      <c r="QAY181" s="477"/>
      <c r="QAZ181" s="477"/>
      <c r="QBA181" s="477"/>
      <c r="QBB181" s="477"/>
      <c r="QBC181" s="477"/>
      <c r="QBD181" s="477"/>
      <c r="QBE181" s="477"/>
      <c r="QBF181" s="477"/>
      <c r="QBG181" s="477"/>
      <c r="QBH181" s="477"/>
      <c r="QBI181" s="477"/>
      <c r="QBJ181" s="477"/>
      <c r="QBK181" s="477"/>
      <c r="QBL181" s="477"/>
      <c r="QBM181" s="477"/>
      <c r="QBN181" s="477"/>
      <c r="QBO181" s="477"/>
      <c r="QBP181" s="477"/>
      <c r="QBQ181" s="477"/>
      <c r="QBR181" s="477"/>
      <c r="QBS181" s="477"/>
      <c r="QBT181" s="477"/>
      <c r="QBU181" s="477"/>
      <c r="QBV181" s="477"/>
      <c r="QBW181" s="477"/>
      <c r="QBX181" s="477"/>
      <c r="QBY181" s="477"/>
      <c r="QBZ181" s="477"/>
      <c r="QCA181" s="477"/>
      <c r="QCB181" s="477"/>
      <c r="QCC181" s="477"/>
      <c r="QCD181" s="477"/>
      <c r="QCE181" s="477"/>
      <c r="QCF181" s="477"/>
      <c r="QCG181" s="477"/>
      <c r="QCH181" s="477"/>
      <c r="QCI181" s="477"/>
      <c r="QCJ181" s="477"/>
      <c r="QCK181" s="477"/>
      <c r="QCL181" s="477"/>
      <c r="QCM181" s="477"/>
      <c r="QCN181" s="477"/>
      <c r="QCO181" s="477"/>
      <c r="QCP181" s="477"/>
      <c r="QCQ181" s="477"/>
      <c r="QCR181" s="477"/>
      <c r="QCS181" s="477"/>
      <c r="QCT181" s="477"/>
      <c r="QCU181" s="477"/>
      <c r="QCV181" s="477"/>
      <c r="QCW181" s="477"/>
      <c r="QCX181" s="477"/>
      <c r="QCY181" s="477"/>
      <c r="QCZ181" s="477"/>
      <c r="QDA181" s="477"/>
      <c r="QDB181" s="477"/>
      <c r="QDC181" s="477"/>
      <c r="QDD181" s="477"/>
      <c r="QDE181" s="477"/>
      <c r="QDF181" s="477"/>
      <c r="QDG181" s="477"/>
      <c r="QDH181" s="477"/>
      <c r="QDI181" s="477"/>
      <c r="QDJ181" s="477"/>
      <c r="QDK181" s="477"/>
      <c r="QDL181" s="477"/>
      <c r="QDM181" s="477"/>
      <c r="QDN181" s="477"/>
      <c r="QDO181" s="477"/>
      <c r="QDP181" s="477"/>
      <c r="QDQ181" s="477"/>
      <c r="QDR181" s="477"/>
      <c r="QDS181" s="477"/>
      <c r="QDT181" s="477"/>
      <c r="QDU181" s="477"/>
      <c r="QDV181" s="477"/>
      <c r="QDW181" s="477"/>
      <c r="QDX181" s="477"/>
      <c r="QDY181" s="477"/>
      <c r="QDZ181" s="477"/>
      <c r="QEA181" s="477"/>
      <c r="QEB181" s="477"/>
      <c r="QEC181" s="477"/>
      <c r="QED181" s="477"/>
      <c r="QEE181" s="477"/>
      <c r="QEF181" s="477"/>
      <c r="QEG181" s="477"/>
      <c r="QEH181" s="477"/>
      <c r="QEI181" s="477"/>
      <c r="QEJ181" s="477"/>
      <c r="QEK181" s="477"/>
      <c r="QEL181" s="477"/>
      <c r="QEM181" s="477"/>
      <c r="QEN181" s="477"/>
      <c r="QEO181" s="477"/>
      <c r="QEP181" s="477"/>
      <c r="QEQ181" s="477"/>
      <c r="QER181" s="477"/>
      <c r="QES181" s="477"/>
      <c r="QET181" s="477"/>
      <c r="QEU181" s="477"/>
      <c r="QEV181" s="477"/>
      <c r="QEW181" s="477"/>
      <c r="QEX181" s="477"/>
      <c r="QEY181" s="477"/>
      <c r="QEZ181" s="477"/>
      <c r="QFA181" s="477"/>
      <c r="QFB181" s="477"/>
      <c r="QFC181" s="477"/>
      <c r="QFD181" s="477"/>
      <c r="QFE181" s="477"/>
      <c r="QFF181" s="477"/>
      <c r="QFG181" s="477"/>
      <c r="QFH181" s="477"/>
      <c r="QFI181" s="477"/>
      <c r="QFJ181" s="477"/>
      <c r="QFK181" s="477"/>
      <c r="QFL181" s="477"/>
      <c r="QFM181" s="477"/>
      <c r="QFN181" s="477"/>
      <c r="QFO181" s="477"/>
      <c r="QFP181" s="477"/>
      <c r="QFQ181" s="477"/>
      <c r="QFR181" s="477"/>
      <c r="QFS181" s="477"/>
      <c r="QFT181" s="477"/>
      <c r="QFU181" s="477"/>
      <c r="QFV181" s="477"/>
      <c r="QFW181" s="477"/>
      <c r="QFX181" s="477"/>
      <c r="QFY181" s="477"/>
      <c r="QFZ181" s="477"/>
      <c r="QGA181" s="477"/>
      <c r="QGB181" s="477"/>
      <c r="QGC181" s="477"/>
      <c r="QGD181" s="477"/>
      <c r="QGE181" s="477"/>
      <c r="QGF181" s="477"/>
      <c r="QGG181" s="477"/>
      <c r="QGH181" s="477"/>
      <c r="QGI181" s="477"/>
      <c r="QGJ181" s="477"/>
      <c r="QGK181" s="477"/>
      <c r="QGL181" s="477"/>
      <c r="QGM181" s="477"/>
      <c r="QGN181" s="477"/>
      <c r="QGO181" s="477"/>
      <c r="QGP181" s="477"/>
      <c r="QGQ181" s="477"/>
      <c r="QGR181" s="477"/>
      <c r="QGS181" s="477"/>
      <c r="QGT181" s="477"/>
      <c r="QGU181" s="477"/>
      <c r="QGV181" s="477"/>
      <c r="QGW181" s="477"/>
      <c r="QGX181" s="477"/>
      <c r="QGY181" s="477"/>
      <c r="QGZ181" s="477"/>
      <c r="QHA181" s="477"/>
      <c r="QHB181" s="477"/>
      <c r="QHC181" s="477"/>
      <c r="QHD181" s="477"/>
      <c r="QHE181" s="477"/>
      <c r="QHF181" s="477"/>
      <c r="QHG181" s="477"/>
      <c r="QHH181" s="477"/>
      <c r="QHI181" s="477"/>
      <c r="QHJ181" s="477"/>
      <c r="QHK181" s="477"/>
      <c r="QHL181" s="477"/>
      <c r="QHM181" s="477"/>
      <c r="QHN181" s="477"/>
      <c r="QHO181" s="477"/>
      <c r="QHP181" s="477"/>
      <c r="QHQ181" s="477"/>
      <c r="QHR181" s="477"/>
      <c r="QHS181" s="477"/>
      <c r="QHT181" s="477"/>
      <c r="QHU181" s="477"/>
      <c r="QHV181" s="477"/>
      <c r="QHW181" s="477"/>
      <c r="QHX181" s="477"/>
      <c r="QHY181" s="477"/>
      <c r="QHZ181" s="477"/>
      <c r="QIA181" s="477"/>
      <c r="QIB181" s="477"/>
      <c r="QIC181" s="477"/>
      <c r="QID181" s="477"/>
      <c r="QIE181" s="477"/>
      <c r="QIF181" s="477"/>
      <c r="QIG181" s="477"/>
      <c r="QIH181" s="477"/>
      <c r="QII181" s="477"/>
      <c r="QIJ181" s="477"/>
      <c r="QIK181" s="477"/>
      <c r="QIL181" s="477"/>
      <c r="QIM181" s="477"/>
      <c r="QIN181" s="477"/>
      <c r="QIO181" s="477"/>
      <c r="QIP181" s="477"/>
      <c r="QIQ181" s="477"/>
      <c r="QIR181" s="477"/>
      <c r="QIS181" s="477"/>
      <c r="QIT181" s="477"/>
      <c r="QIU181" s="477"/>
      <c r="QIV181" s="477"/>
      <c r="QIW181" s="477"/>
      <c r="QIX181" s="477"/>
      <c r="QIY181" s="477"/>
      <c r="QIZ181" s="477"/>
      <c r="QJA181" s="477"/>
      <c r="QJB181" s="477"/>
      <c r="QJC181" s="477"/>
      <c r="QJD181" s="477"/>
      <c r="QJE181" s="477"/>
      <c r="QJF181" s="477"/>
      <c r="QJG181" s="477"/>
      <c r="QJH181" s="477"/>
      <c r="QJI181" s="477"/>
      <c r="QJJ181" s="477"/>
      <c r="QJK181" s="477"/>
      <c r="QJL181" s="477"/>
      <c r="QJM181" s="477"/>
      <c r="QJN181" s="477"/>
      <c r="QJO181" s="477"/>
      <c r="QJP181" s="477"/>
      <c r="QJQ181" s="477"/>
      <c r="QJR181" s="477"/>
      <c r="QJS181" s="477"/>
      <c r="QJT181" s="477"/>
      <c r="QJU181" s="477"/>
      <c r="QJV181" s="477"/>
      <c r="QJW181" s="477"/>
      <c r="QJX181" s="477"/>
      <c r="QJY181" s="477"/>
      <c r="QJZ181" s="477"/>
      <c r="QKA181" s="477"/>
      <c r="QKB181" s="477"/>
      <c r="QKC181" s="477"/>
      <c r="QKD181" s="477"/>
      <c r="QKE181" s="477"/>
      <c r="QKF181" s="477"/>
      <c r="QKG181" s="477"/>
      <c r="QKH181" s="477"/>
      <c r="QKI181" s="477"/>
      <c r="QKJ181" s="477"/>
      <c r="QKK181" s="477"/>
      <c r="QKL181" s="477"/>
      <c r="QKM181" s="477"/>
      <c r="QKN181" s="477"/>
      <c r="QKO181" s="477"/>
      <c r="QKP181" s="477"/>
      <c r="QKQ181" s="477"/>
      <c r="QKR181" s="477"/>
      <c r="QKS181" s="477"/>
      <c r="QKT181" s="477"/>
      <c r="QKU181" s="477"/>
      <c r="QKV181" s="477"/>
      <c r="QKW181" s="477"/>
      <c r="QKX181" s="477"/>
      <c r="QKY181" s="477"/>
      <c r="QKZ181" s="477"/>
      <c r="QLA181" s="477"/>
      <c r="QLB181" s="477"/>
      <c r="QLC181" s="477"/>
      <c r="QLD181" s="477"/>
      <c r="QLE181" s="477"/>
      <c r="QLF181" s="477"/>
      <c r="QLG181" s="477"/>
      <c r="QLH181" s="477"/>
      <c r="QLI181" s="477"/>
      <c r="QLJ181" s="477"/>
      <c r="QLK181" s="477"/>
      <c r="QLL181" s="477"/>
      <c r="QLM181" s="477"/>
      <c r="QLN181" s="477"/>
      <c r="QLO181" s="477"/>
      <c r="QLP181" s="477"/>
      <c r="QLQ181" s="477"/>
      <c r="QLR181" s="477"/>
      <c r="QLS181" s="477"/>
      <c r="QLT181" s="477"/>
      <c r="QLU181" s="477"/>
      <c r="QLV181" s="477"/>
      <c r="QLW181" s="477"/>
      <c r="QLX181" s="477"/>
      <c r="QLY181" s="477"/>
      <c r="QLZ181" s="477"/>
      <c r="QMA181" s="477"/>
      <c r="QMB181" s="477"/>
      <c r="QMC181" s="477"/>
      <c r="QMD181" s="477"/>
      <c r="QME181" s="477"/>
      <c r="QMF181" s="477"/>
      <c r="QMG181" s="477"/>
      <c r="QMH181" s="477"/>
      <c r="QMI181" s="477"/>
      <c r="QMJ181" s="477"/>
      <c r="QMK181" s="477"/>
      <c r="QML181" s="477"/>
      <c r="QMM181" s="477"/>
      <c r="QMN181" s="477"/>
      <c r="QMO181" s="477"/>
      <c r="QMP181" s="477"/>
      <c r="QMQ181" s="477"/>
      <c r="QMR181" s="477"/>
      <c r="QMS181" s="477"/>
      <c r="QMT181" s="477"/>
      <c r="QMU181" s="477"/>
      <c r="QMV181" s="477"/>
      <c r="QMW181" s="477"/>
      <c r="QMX181" s="477"/>
      <c r="QMY181" s="477"/>
      <c r="QMZ181" s="477"/>
      <c r="QNA181" s="477"/>
      <c r="QNB181" s="477"/>
      <c r="QNC181" s="477"/>
      <c r="QND181" s="477"/>
      <c r="QNE181" s="477"/>
      <c r="QNF181" s="477"/>
      <c r="QNG181" s="477"/>
      <c r="QNH181" s="477"/>
      <c r="QNI181" s="477"/>
      <c r="QNJ181" s="477"/>
      <c r="QNK181" s="477"/>
      <c r="QNL181" s="477"/>
      <c r="QNM181" s="477"/>
      <c r="QNN181" s="477"/>
      <c r="QNO181" s="477"/>
      <c r="QNP181" s="477"/>
      <c r="QNQ181" s="477"/>
      <c r="QNR181" s="477"/>
      <c r="QNS181" s="477"/>
      <c r="QNT181" s="477"/>
      <c r="QNU181" s="477"/>
      <c r="QNV181" s="477"/>
      <c r="QNW181" s="477"/>
      <c r="QNX181" s="477"/>
      <c r="QNY181" s="477"/>
      <c r="QNZ181" s="477"/>
      <c r="QOA181" s="477"/>
      <c r="QOB181" s="477"/>
      <c r="QOC181" s="477"/>
      <c r="QOD181" s="477"/>
      <c r="QOE181" s="477"/>
      <c r="QOF181" s="477"/>
      <c r="QOG181" s="477"/>
      <c r="QOH181" s="477"/>
      <c r="QOI181" s="477"/>
      <c r="QOJ181" s="477"/>
      <c r="QOK181" s="477"/>
      <c r="QOL181" s="477"/>
      <c r="QOM181" s="477"/>
      <c r="QON181" s="477"/>
      <c r="QOO181" s="477"/>
      <c r="QOP181" s="477"/>
      <c r="QOQ181" s="477"/>
      <c r="QOR181" s="477"/>
      <c r="QOS181" s="477"/>
      <c r="QOT181" s="477"/>
      <c r="QOU181" s="477"/>
      <c r="QOV181" s="477"/>
      <c r="QOW181" s="477"/>
      <c r="QOX181" s="477"/>
      <c r="QOY181" s="477"/>
      <c r="QOZ181" s="477"/>
      <c r="QPA181" s="477"/>
      <c r="QPB181" s="477"/>
      <c r="QPC181" s="477"/>
      <c r="QPD181" s="477"/>
      <c r="QPE181" s="477"/>
      <c r="QPF181" s="477"/>
      <c r="QPG181" s="477"/>
      <c r="QPH181" s="477"/>
      <c r="QPI181" s="477"/>
      <c r="QPJ181" s="477"/>
      <c r="QPK181" s="477"/>
      <c r="QPL181" s="477"/>
      <c r="QPM181" s="477"/>
      <c r="QPN181" s="477"/>
      <c r="QPO181" s="477"/>
      <c r="QPP181" s="477"/>
      <c r="QPQ181" s="477"/>
      <c r="QPR181" s="477"/>
      <c r="QPS181" s="477"/>
      <c r="QPT181" s="477"/>
      <c r="QPU181" s="477"/>
      <c r="QPV181" s="477"/>
      <c r="QPW181" s="477"/>
      <c r="QPX181" s="477"/>
      <c r="QPY181" s="477"/>
      <c r="QPZ181" s="477"/>
      <c r="QQA181" s="477"/>
      <c r="QQB181" s="477"/>
      <c r="QQC181" s="477"/>
      <c r="QQD181" s="477"/>
      <c r="QQE181" s="477"/>
      <c r="QQF181" s="477"/>
      <c r="QQG181" s="477"/>
      <c r="QQH181" s="477"/>
      <c r="QQI181" s="477"/>
      <c r="QQJ181" s="477"/>
      <c r="QQK181" s="477"/>
      <c r="QQL181" s="477"/>
      <c r="QQM181" s="477"/>
      <c r="QQN181" s="477"/>
      <c r="QQO181" s="477"/>
      <c r="QQP181" s="477"/>
      <c r="QQQ181" s="477"/>
      <c r="QQR181" s="477"/>
      <c r="QQS181" s="477"/>
      <c r="QQT181" s="477"/>
      <c r="QQU181" s="477"/>
      <c r="QQV181" s="477"/>
      <c r="QQW181" s="477"/>
      <c r="QQX181" s="477"/>
      <c r="QQY181" s="477"/>
      <c r="QQZ181" s="477"/>
      <c r="QRA181" s="477"/>
      <c r="QRB181" s="477"/>
      <c r="QRC181" s="477"/>
      <c r="QRD181" s="477"/>
      <c r="QRE181" s="477"/>
      <c r="QRF181" s="477"/>
      <c r="QRG181" s="477"/>
      <c r="QRH181" s="477"/>
      <c r="QRI181" s="477"/>
      <c r="QRJ181" s="477"/>
      <c r="QRK181" s="477"/>
      <c r="QRL181" s="477"/>
      <c r="QRM181" s="477"/>
      <c r="QRN181" s="477"/>
      <c r="QRO181" s="477"/>
      <c r="QRP181" s="477"/>
      <c r="QRQ181" s="477"/>
      <c r="QRR181" s="477"/>
      <c r="QRS181" s="477"/>
      <c r="QRT181" s="477"/>
      <c r="QRU181" s="477"/>
      <c r="QRV181" s="477"/>
      <c r="QRW181" s="477"/>
      <c r="QRX181" s="477"/>
      <c r="QRY181" s="477"/>
      <c r="QRZ181" s="477"/>
      <c r="QSA181" s="477"/>
      <c r="QSB181" s="477"/>
      <c r="QSC181" s="477"/>
      <c r="QSD181" s="477"/>
      <c r="QSE181" s="477"/>
      <c r="QSF181" s="477"/>
      <c r="QSG181" s="477"/>
      <c r="QSH181" s="477"/>
      <c r="QSI181" s="477"/>
      <c r="QSJ181" s="477"/>
      <c r="QSK181" s="477"/>
      <c r="QSL181" s="477"/>
      <c r="QSM181" s="477"/>
      <c r="QSN181" s="477"/>
      <c r="QSO181" s="477"/>
      <c r="QSP181" s="477"/>
      <c r="QSQ181" s="477"/>
      <c r="QSR181" s="477"/>
      <c r="QSS181" s="477"/>
      <c r="QST181" s="477"/>
      <c r="QSU181" s="477"/>
      <c r="QSV181" s="477"/>
      <c r="QSW181" s="477"/>
      <c r="QSX181" s="477"/>
      <c r="QSY181" s="477"/>
      <c r="QSZ181" s="477"/>
      <c r="QTA181" s="477"/>
      <c r="QTB181" s="477"/>
      <c r="QTC181" s="477"/>
      <c r="QTD181" s="477"/>
      <c r="QTE181" s="477"/>
      <c r="QTF181" s="477"/>
      <c r="QTG181" s="477"/>
      <c r="QTH181" s="477"/>
      <c r="QTI181" s="477"/>
      <c r="QTJ181" s="477"/>
      <c r="QTK181" s="477"/>
      <c r="QTL181" s="477"/>
      <c r="QTM181" s="477"/>
      <c r="QTN181" s="477"/>
      <c r="QTO181" s="477"/>
      <c r="QTP181" s="477"/>
      <c r="QTQ181" s="477"/>
      <c r="QTR181" s="477"/>
      <c r="QTS181" s="477"/>
      <c r="QTT181" s="477"/>
      <c r="QTU181" s="477"/>
      <c r="QTV181" s="477"/>
      <c r="QTW181" s="477"/>
      <c r="QTX181" s="477"/>
      <c r="QTY181" s="477"/>
      <c r="QTZ181" s="477"/>
      <c r="QUA181" s="477"/>
      <c r="QUB181" s="477"/>
      <c r="QUC181" s="477"/>
      <c r="QUD181" s="477"/>
      <c r="QUE181" s="477"/>
      <c r="QUF181" s="477"/>
      <c r="QUG181" s="477"/>
      <c r="QUH181" s="477"/>
      <c r="QUI181" s="477"/>
      <c r="QUJ181" s="477"/>
      <c r="QUK181" s="477"/>
      <c r="QUL181" s="477"/>
      <c r="QUM181" s="477"/>
      <c r="QUN181" s="477"/>
      <c r="QUO181" s="477"/>
      <c r="QUP181" s="477"/>
      <c r="QUQ181" s="477"/>
      <c r="QUR181" s="477"/>
      <c r="QUS181" s="477"/>
      <c r="QUT181" s="477"/>
      <c r="QUU181" s="477"/>
      <c r="QUV181" s="477"/>
      <c r="QUW181" s="477"/>
      <c r="QUX181" s="477"/>
      <c r="QUY181" s="477"/>
      <c r="QUZ181" s="477"/>
      <c r="QVA181" s="477"/>
      <c r="QVB181" s="477"/>
      <c r="QVC181" s="477"/>
      <c r="QVD181" s="477"/>
      <c r="QVE181" s="477"/>
      <c r="QVF181" s="477"/>
      <c r="QVG181" s="477"/>
      <c r="QVH181" s="477"/>
      <c r="QVI181" s="477"/>
      <c r="QVJ181" s="477"/>
      <c r="QVK181" s="477"/>
      <c r="QVL181" s="477"/>
      <c r="QVM181" s="477"/>
      <c r="QVN181" s="477"/>
      <c r="QVO181" s="477"/>
      <c r="QVP181" s="477"/>
      <c r="QVQ181" s="477"/>
      <c r="QVR181" s="477"/>
      <c r="QVS181" s="477"/>
      <c r="QVT181" s="477"/>
      <c r="QVU181" s="477"/>
      <c r="QVV181" s="477"/>
      <c r="QVW181" s="477"/>
      <c r="QVX181" s="477"/>
      <c r="QVY181" s="477"/>
      <c r="QVZ181" s="477"/>
      <c r="QWA181" s="477"/>
      <c r="QWB181" s="477"/>
      <c r="QWC181" s="477"/>
      <c r="QWD181" s="477"/>
      <c r="QWE181" s="477"/>
      <c r="QWF181" s="477"/>
      <c r="QWG181" s="477"/>
      <c r="QWH181" s="477"/>
      <c r="QWI181" s="477"/>
      <c r="QWJ181" s="477"/>
      <c r="QWK181" s="477"/>
      <c r="QWL181" s="477"/>
      <c r="QWM181" s="477"/>
      <c r="QWN181" s="477"/>
      <c r="QWO181" s="477"/>
      <c r="QWP181" s="477"/>
      <c r="QWQ181" s="477"/>
      <c r="QWR181" s="477"/>
      <c r="QWS181" s="477"/>
      <c r="QWT181" s="477"/>
      <c r="QWU181" s="477"/>
      <c r="QWV181" s="477"/>
      <c r="QWW181" s="477"/>
      <c r="QWX181" s="477"/>
      <c r="QWY181" s="477"/>
      <c r="QWZ181" s="477"/>
      <c r="QXA181" s="477"/>
      <c r="QXB181" s="477"/>
      <c r="QXC181" s="477"/>
      <c r="QXD181" s="477"/>
      <c r="QXE181" s="477"/>
      <c r="QXF181" s="477"/>
      <c r="QXG181" s="477"/>
      <c r="QXH181" s="477"/>
      <c r="QXI181" s="477"/>
      <c r="QXJ181" s="477"/>
      <c r="QXK181" s="477"/>
      <c r="QXL181" s="477"/>
      <c r="QXM181" s="477"/>
      <c r="QXN181" s="477"/>
      <c r="QXO181" s="477"/>
      <c r="QXP181" s="477"/>
      <c r="QXQ181" s="477"/>
      <c r="QXR181" s="477"/>
      <c r="QXS181" s="477"/>
      <c r="QXT181" s="477"/>
      <c r="QXU181" s="477"/>
      <c r="QXV181" s="477"/>
      <c r="QXW181" s="477"/>
      <c r="QXX181" s="477"/>
      <c r="QXY181" s="477"/>
      <c r="QXZ181" s="477"/>
      <c r="QYA181" s="477"/>
      <c r="QYB181" s="477"/>
      <c r="QYC181" s="477"/>
      <c r="QYD181" s="477"/>
      <c r="QYE181" s="477"/>
      <c r="QYF181" s="477"/>
      <c r="QYG181" s="477"/>
      <c r="QYH181" s="477"/>
      <c r="QYI181" s="477"/>
      <c r="QYJ181" s="477"/>
      <c r="QYK181" s="477"/>
      <c r="QYL181" s="477"/>
      <c r="QYM181" s="477"/>
      <c r="QYN181" s="477"/>
      <c r="QYO181" s="477"/>
      <c r="QYP181" s="477"/>
      <c r="QYQ181" s="477"/>
      <c r="QYR181" s="477"/>
      <c r="QYS181" s="477"/>
      <c r="QYT181" s="477"/>
      <c r="QYU181" s="477"/>
      <c r="QYV181" s="477"/>
      <c r="QYW181" s="477"/>
      <c r="QYX181" s="477"/>
      <c r="QYY181" s="477"/>
      <c r="QYZ181" s="477"/>
      <c r="QZA181" s="477"/>
      <c r="QZB181" s="477"/>
      <c r="QZC181" s="477"/>
      <c r="QZD181" s="477"/>
      <c r="QZE181" s="477"/>
      <c r="QZF181" s="477"/>
      <c r="QZG181" s="477"/>
      <c r="QZH181" s="477"/>
      <c r="QZI181" s="477"/>
      <c r="QZJ181" s="477"/>
      <c r="QZK181" s="477"/>
      <c r="QZL181" s="477"/>
      <c r="QZM181" s="477"/>
      <c r="QZN181" s="477"/>
      <c r="QZO181" s="477"/>
      <c r="QZP181" s="477"/>
      <c r="QZQ181" s="477"/>
      <c r="QZR181" s="477"/>
      <c r="QZS181" s="477"/>
      <c r="QZT181" s="477"/>
      <c r="QZU181" s="477"/>
      <c r="QZV181" s="477"/>
      <c r="QZW181" s="477"/>
      <c r="QZX181" s="477"/>
      <c r="QZY181" s="477"/>
      <c r="QZZ181" s="477"/>
      <c r="RAA181" s="477"/>
      <c r="RAB181" s="477"/>
      <c r="RAC181" s="477"/>
      <c r="RAD181" s="477"/>
      <c r="RAE181" s="477"/>
      <c r="RAF181" s="477"/>
      <c r="RAG181" s="477"/>
      <c r="RAH181" s="477"/>
      <c r="RAI181" s="477"/>
      <c r="RAJ181" s="477"/>
      <c r="RAK181" s="477"/>
      <c r="RAL181" s="477"/>
      <c r="RAM181" s="477"/>
      <c r="RAN181" s="477"/>
      <c r="RAO181" s="477"/>
      <c r="RAP181" s="477"/>
      <c r="RAQ181" s="477"/>
      <c r="RAR181" s="477"/>
      <c r="RAS181" s="477"/>
      <c r="RAT181" s="477"/>
      <c r="RAU181" s="477"/>
      <c r="RAV181" s="477"/>
      <c r="RAW181" s="477"/>
      <c r="RAX181" s="477"/>
      <c r="RAY181" s="477"/>
      <c r="RAZ181" s="477"/>
      <c r="RBA181" s="477"/>
      <c r="RBB181" s="477"/>
      <c r="RBC181" s="477"/>
      <c r="RBD181" s="477"/>
      <c r="RBE181" s="477"/>
      <c r="RBF181" s="477"/>
      <c r="RBG181" s="477"/>
      <c r="RBH181" s="477"/>
      <c r="RBI181" s="477"/>
      <c r="RBJ181" s="477"/>
      <c r="RBK181" s="477"/>
      <c r="RBL181" s="477"/>
      <c r="RBM181" s="477"/>
      <c r="RBN181" s="477"/>
      <c r="RBO181" s="477"/>
      <c r="RBP181" s="477"/>
      <c r="RBQ181" s="477"/>
      <c r="RBR181" s="477"/>
      <c r="RBS181" s="477"/>
      <c r="RBT181" s="477"/>
      <c r="RBU181" s="477"/>
      <c r="RBV181" s="477"/>
      <c r="RBW181" s="477"/>
      <c r="RBX181" s="477"/>
      <c r="RBY181" s="477"/>
      <c r="RBZ181" s="477"/>
      <c r="RCA181" s="477"/>
      <c r="RCB181" s="477"/>
      <c r="RCC181" s="477"/>
      <c r="RCD181" s="477"/>
      <c r="RCE181" s="477"/>
      <c r="RCF181" s="477"/>
      <c r="RCG181" s="477"/>
      <c r="RCH181" s="477"/>
      <c r="RCI181" s="477"/>
      <c r="RCJ181" s="477"/>
      <c r="RCK181" s="477"/>
      <c r="RCL181" s="477"/>
      <c r="RCM181" s="477"/>
      <c r="RCN181" s="477"/>
      <c r="RCO181" s="477"/>
      <c r="RCP181" s="477"/>
      <c r="RCQ181" s="477"/>
      <c r="RCR181" s="477"/>
      <c r="RCS181" s="477"/>
      <c r="RCT181" s="477"/>
      <c r="RCU181" s="477"/>
      <c r="RCV181" s="477"/>
      <c r="RCW181" s="477"/>
      <c r="RCX181" s="477"/>
      <c r="RCY181" s="477"/>
      <c r="RCZ181" s="477"/>
      <c r="RDA181" s="477"/>
      <c r="RDB181" s="477"/>
      <c r="RDC181" s="477"/>
      <c r="RDD181" s="477"/>
      <c r="RDE181" s="477"/>
      <c r="RDF181" s="477"/>
      <c r="RDG181" s="477"/>
      <c r="RDH181" s="477"/>
      <c r="RDI181" s="477"/>
      <c r="RDJ181" s="477"/>
      <c r="RDK181" s="477"/>
      <c r="RDL181" s="477"/>
      <c r="RDM181" s="477"/>
      <c r="RDN181" s="477"/>
      <c r="RDO181" s="477"/>
      <c r="RDP181" s="477"/>
      <c r="RDQ181" s="477"/>
      <c r="RDR181" s="477"/>
      <c r="RDS181" s="477"/>
      <c r="RDT181" s="477"/>
      <c r="RDU181" s="477"/>
      <c r="RDV181" s="477"/>
      <c r="RDW181" s="477"/>
      <c r="RDX181" s="477"/>
      <c r="RDY181" s="477"/>
      <c r="RDZ181" s="477"/>
      <c r="REA181" s="477"/>
      <c r="REB181" s="477"/>
      <c r="REC181" s="477"/>
      <c r="RED181" s="477"/>
      <c r="REE181" s="477"/>
      <c r="REF181" s="477"/>
      <c r="REG181" s="477"/>
      <c r="REH181" s="477"/>
      <c r="REI181" s="477"/>
      <c r="REJ181" s="477"/>
      <c r="REK181" s="477"/>
      <c r="REL181" s="477"/>
      <c r="REM181" s="477"/>
      <c r="REN181" s="477"/>
      <c r="REO181" s="477"/>
      <c r="REP181" s="477"/>
      <c r="REQ181" s="477"/>
      <c r="RER181" s="477"/>
      <c r="RES181" s="477"/>
      <c r="RET181" s="477"/>
      <c r="REU181" s="477"/>
      <c r="REV181" s="477"/>
      <c r="REW181" s="477"/>
      <c r="REX181" s="477"/>
      <c r="REY181" s="477"/>
      <c r="REZ181" s="477"/>
      <c r="RFA181" s="477"/>
      <c r="RFB181" s="477"/>
      <c r="RFC181" s="477"/>
      <c r="RFD181" s="477"/>
      <c r="RFE181" s="477"/>
      <c r="RFF181" s="477"/>
      <c r="RFG181" s="477"/>
      <c r="RFH181" s="477"/>
      <c r="RFI181" s="477"/>
      <c r="RFJ181" s="477"/>
      <c r="RFK181" s="477"/>
      <c r="RFL181" s="477"/>
      <c r="RFM181" s="477"/>
      <c r="RFN181" s="477"/>
      <c r="RFO181" s="477"/>
      <c r="RFP181" s="477"/>
      <c r="RFQ181" s="477"/>
      <c r="RFR181" s="477"/>
      <c r="RFS181" s="477"/>
      <c r="RFT181" s="477"/>
      <c r="RFU181" s="477"/>
      <c r="RFV181" s="477"/>
      <c r="RFW181" s="477"/>
      <c r="RFX181" s="477"/>
      <c r="RFY181" s="477"/>
      <c r="RFZ181" s="477"/>
      <c r="RGA181" s="477"/>
      <c r="RGB181" s="477"/>
      <c r="RGC181" s="477"/>
      <c r="RGD181" s="477"/>
      <c r="RGE181" s="477"/>
      <c r="RGF181" s="477"/>
      <c r="RGG181" s="477"/>
      <c r="RGH181" s="477"/>
      <c r="RGI181" s="477"/>
      <c r="RGJ181" s="477"/>
      <c r="RGK181" s="477"/>
      <c r="RGL181" s="477"/>
      <c r="RGM181" s="477"/>
      <c r="RGN181" s="477"/>
      <c r="RGO181" s="477"/>
      <c r="RGP181" s="477"/>
      <c r="RGQ181" s="477"/>
      <c r="RGR181" s="477"/>
      <c r="RGS181" s="477"/>
      <c r="RGT181" s="477"/>
      <c r="RGU181" s="477"/>
      <c r="RGV181" s="477"/>
      <c r="RGW181" s="477"/>
      <c r="RGX181" s="477"/>
      <c r="RGY181" s="477"/>
      <c r="RGZ181" s="477"/>
      <c r="RHA181" s="477"/>
      <c r="RHB181" s="477"/>
      <c r="RHC181" s="477"/>
      <c r="RHD181" s="477"/>
      <c r="RHE181" s="477"/>
      <c r="RHF181" s="477"/>
      <c r="RHG181" s="477"/>
      <c r="RHH181" s="477"/>
      <c r="RHI181" s="477"/>
      <c r="RHJ181" s="477"/>
      <c r="RHK181" s="477"/>
      <c r="RHL181" s="477"/>
      <c r="RHM181" s="477"/>
      <c r="RHN181" s="477"/>
      <c r="RHO181" s="477"/>
      <c r="RHP181" s="477"/>
      <c r="RHQ181" s="477"/>
      <c r="RHR181" s="477"/>
      <c r="RHS181" s="477"/>
      <c r="RHT181" s="477"/>
      <c r="RHU181" s="477"/>
      <c r="RHV181" s="477"/>
      <c r="RHW181" s="477"/>
      <c r="RHX181" s="477"/>
      <c r="RHY181" s="477"/>
      <c r="RHZ181" s="477"/>
      <c r="RIA181" s="477"/>
      <c r="RIB181" s="477"/>
      <c r="RIC181" s="477"/>
      <c r="RID181" s="477"/>
      <c r="RIE181" s="477"/>
      <c r="RIF181" s="477"/>
      <c r="RIG181" s="477"/>
      <c r="RIH181" s="477"/>
      <c r="RII181" s="477"/>
      <c r="RIJ181" s="477"/>
      <c r="RIK181" s="477"/>
      <c r="RIL181" s="477"/>
      <c r="RIM181" s="477"/>
      <c r="RIN181" s="477"/>
      <c r="RIO181" s="477"/>
      <c r="RIP181" s="477"/>
      <c r="RIQ181" s="477"/>
      <c r="RIR181" s="477"/>
      <c r="RIS181" s="477"/>
      <c r="RIT181" s="477"/>
      <c r="RIU181" s="477"/>
      <c r="RIV181" s="477"/>
      <c r="RIW181" s="477"/>
      <c r="RIX181" s="477"/>
      <c r="RIY181" s="477"/>
      <c r="RIZ181" s="477"/>
      <c r="RJA181" s="477"/>
      <c r="RJB181" s="477"/>
      <c r="RJC181" s="477"/>
      <c r="RJD181" s="477"/>
      <c r="RJE181" s="477"/>
      <c r="RJF181" s="477"/>
      <c r="RJG181" s="477"/>
      <c r="RJH181" s="477"/>
      <c r="RJI181" s="477"/>
      <c r="RJJ181" s="477"/>
      <c r="RJK181" s="477"/>
      <c r="RJL181" s="477"/>
      <c r="RJM181" s="477"/>
      <c r="RJN181" s="477"/>
      <c r="RJO181" s="477"/>
      <c r="RJP181" s="477"/>
      <c r="RJQ181" s="477"/>
      <c r="RJR181" s="477"/>
      <c r="RJS181" s="477"/>
      <c r="RJT181" s="477"/>
      <c r="RJU181" s="477"/>
      <c r="RJV181" s="477"/>
      <c r="RJW181" s="477"/>
      <c r="RJX181" s="477"/>
      <c r="RJY181" s="477"/>
      <c r="RJZ181" s="477"/>
      <c r="RKA181" s="477"/>
      <c r="RKB181" s="477"/>
      <c r="RKC181" s="477"/>
      <c r="RKD181" s="477"/>
      <c r="RKE181" s="477"/>
      <c r="RKF181" s="477"/>
      <c r="RKG181" s="477"/>
      <c r="RKH181" s="477"/>
      <c r="RKI181" s="477"/>
      <c r="RKJ181" s="477"/>
      <c r="RKK181" s="477"/>
      <c r="RKL181" s="477"/>
      <c r="RKM181" s="477"/>
      <c r="RKN181" s="477"/>
      <c r="RKO181" s="477"/>
      <c r="RKP181" s="477"/>
      <c r="RKQ181" s="477"/>
      <c r="RKR181" s="477"/>
      <c r="RKS181" s="477"/>
      <c r="RKT181" s="477"/>
      <c r="RKU181" s="477"/>
      <c r="RKV181" s="477"/>
      <c r="RKW181" s="477"/>
      <c r="RKX181" s="477"/>
      <c r="RKY181" s="477"/>
      <c r="RKZ181" s="477"/>
      <c r="RLA181" s="477"/>
      <c r="RLB181" s="477"/>
      <c r="RLC181" s="477"/>
      <c r="RLD181" s="477"/>
      <c r="RLE181" s="477"/>
      <c r="RLF181" s="477"/>
      <c r="RLG181" s="477"/>
      <c r="RLH181" s="477"/>
      <c r="RLI181" s="477"/>
      <c r="RLJ181" s="477"/>
      <c r="RLK181" s="477"/>
      <c r="RLL181" s="477"/>
      <c r="RLM181" s="477"/>
      <c r="RLN181" s="477"/>
      <c r="RLO181" s="477"/>
      <c r="RLP181" s="477"/>
      <c r="RLQ181" s="477"/>
      <c r="RLR181" s="477"/>
      <c r="RLS181" s="477"/>
      <c r="RLT181" s="477"/>
      <c r="RLU181" s="477"/>
      <c r="RLV181" s="477"/>
      <c r="RLW181" s="477"/>
      <c r="RLX181" s="477"/>
      <c r="RLY181" s="477"/>
      <c r="RLZ181" s="477"/>
      <c r="RMA181" s="477"/>
      <c r="RMB181" s="477"/>
      <c r="RMC181" s="477"/>
      <c r="RMD181" s="477"/>
      <c r="RME181" s="477"/>
      <c r="RMF181" s="477"/>
      <c r="RMG181" s="477"/>
      <c r="RMH181" s="477"/>
      <c r="RMI181" s="477"/>
      <c r="RMJ181" s="477"/>
      <c r="RMK181" s="477"/>
      <c r="RML181" s="477"/>
      <c r="RMM181" s="477"/>
      <c r="RMN181" s="477"/>
      <c r="RMO181" s="477"/>
      <c r="RMP181" s="477"/>
      <c r="RMQ181" s="477"/>
      <c r="RMR181" s="477"/>
      <c r="RMS181" s="477"/>
      <c r="RMT181" s="477"/>
      <c r="RMU181" s="477"/>
      <c r="RMV181" s="477"/>
      <c r="RMW181" s="477"/>
      <c r="RMX181" s="477"/>
      <c r="RMY181" s="477"/>
      <c r="RMZ181" s="477"/>
      <c r="RNA181" s="477"/>
      <c r="RNB181" s="477"/>
      <c r="RNC181" s="477"/>
      <c r="RND181" s="477"/>
      <c r="RNE181" s="477"/>
      <c r="RNF181" s="477"/>
      <c r="RNG181" s="477"/>
      <c r="RNH181" s="477"/>
      <c r="RNI181" s="477"/>
      <c r="RNJ181" s="477"/>
      <c r="RNK181" s="477"/>
      <c r="RNL181" s="477"/>
      <c r="RNM181" s="477"/>
      <c r="RNN181" s="477"/>
      <c r="RNO181" s="477"/>
      <c r="RNP181" s="477"/>
      <c r="RNQ181" s="477"/>
      <c r="RNR181" s="477"/>
      <c r="RNS181" s="477"/>
      <c r="RNT181" s="477"/>
      <c r="RNU181" s="477"/>
      <c r="RNV181" s="477"/>
      <c r="RNW181" s="477"/>
      <c r="RNX181" s="477"/>
      <c r="RNY181" s="477"/>
      <c r="RNZ181" s="477"/>
      <c r="ROA181" s="477"/>
      <c r="ROB181" s="477"/>
      <c r="ROC181" s="477"/>
      <c r="ROD181" s="477"/>
      <c r="ROE181" s="477"/>
      <c r="ROF181" s="477"/>
      <c r="ROG181" s="477"/>
      <c r="ROH181" s="477"/>
      <c r="ROI181" s="477"/>
      <c r="ROJ181" s="477"/>
      <c r="ROK181" s="477"/>
      <c r="ROL181" s="477"/>
      <c r="ROM181" s="477"/>
      <c r="RON181" s="477"/>
      <c r="ROO181" s="477"/>
      <c r="ROP181" s="477"/>
      <c r="ROQ181" s="477"/>
      <c r="ROR181" s="477"/>
      <c r="ROS181" s="477"/>
      <c r="ROT181" s="477"/>
      <c r="ROU181" s="477"/>
      <c r="ROV181" s="477"/>
      <c r="ROW181" s="477"/>
      <c r="ROX181" s="477"/>
      <c r="ROY181" s="477"/>
      <c r="ROZ181" s="477"/>
      <c r="RPA181" s="477"/>
      <c r="RPB181" s="477"/>
      <c r="RPC181" s="477"/>
      <c r="RPD181" s="477"/>
      <c r="RPE181" s="477"/>
      <c r="RPF181" s="477"/>
      <c r="RPG181" s="477"/>
      <c r="RPH181" s="477"/>
      <c r="RPI181" s="477"/>
      <c r="RPJ181" s="477"/>
      <c r="RPK181" s="477"/>
      <c r="RPL181" s="477"/>
      <c r="RPM181" s="477"/>
      <c r="RPN181" s="477"/>
      <c r="RPO181" s="477"/>
      <c r="RPP181" s="477"/>
      <c r="RPQ181" s="477"/>
      <c r="RPR181" s="477"/>
      <c r="RPS181" s="477"/>
      <c r="RPT181" s="477"/>
      <c r="RPU181" s="477"/>
      <c r="RPV181" s="477"/>
      <c r="RPW181" s="477"/>
      <c r="RPX181" s="477"/>
      <c r="RPY181" s="477"/>
      <c r="RPZ181" s="477"/>
      <c r="RQA181" s="477"/>
      <c r="RQB181" s="477"/>
      <c r="RQC181" s="477"/>
      <c r="RQD181" s="477"/>
      <c r="RQE181" s="477"/>
      <c r="RQF181" s="477"/>
      <c r="RQG181" s="477"/>
      <c r="RQH181" s="477"/>
      <c r="RQI181" s="477"/>
      <c r="RQJ181" s="477"/>
      <c r="RQK181" s="477"/>
      <c r="RQL181" s="477"/>
      <c r="RQM181" s="477"/>
      <c r="RQN181" s="477"/>
      <c r="RQO181" s="477"/>
      <c r="RQP181" s="477"/>
      <c r="RQQ181" s="477"/>
      <c r="RQR181" s="477"/>
      <c r="RQS181" s="477"/>
      <c r="RQT181" s="477"/>
      <c r="RQU181" s="477"/>
      <c r="RQV181" s="477"/>
      <c r="RQW181" s="477"/>
      <c r="RQX181" s="477"/>
      <c r="RQY181" s="477"/>
      <c r="RQZ181" s="477"/>
      <c r="RRA181" s="477"/>
      <c r="RRB181" s="477"/>
      <c r="RRC181" s="477"/>
      <c r="RRD181" s="477"/>
      <c r="RRE181" s="477"/>
      <c r="RRF181" s="477"/>
      <c r="RRG181" s="477"/>
      <c r="RRH181" s="477"/>
      <c r="RRI181" s="477"/>
      <c r="RRJ181" s="477"/>
      <c r="RRK181" s="477"/>
      <c r="RRL181" s="477"/>
      <c r="RRM181" s="477"/>
      <c r="RRN181" s="477"/>
      <c r="RRO181" s="477"/>
      <c r="RRP181" s="477"/>
      <c r="RRQ181" s="477"/>
      <c r="RRR181" s="477"/>
      <c r="RRS181" s="477"/>
      <c r="RRT181" s="477"/>
      <c r="RRU181" s="477"/>
      <c r="RRV181" s="477"/>
      <c r="RRW181" s="477"/>
      <c r="RRX181" s="477"/>
      <c r="RRY181" s="477"/>
      <c r="RRZ181" s="477"/>
      <c r="RSA181" s="477"/>
      <c r="RSB181" s="477"/>
      <c r="RSC181" s="477"/>
      <c r="RSD181" s="477"/>
      <c r="RSE181" s="477"/>
      <c r="RSF181" s="477"/>
      <c r="RSG181" s="477"/>
      <c r="RSH181" s="477"/>
      <c r="RSI181" s="477"/>
      <c r="RSJ181" s="477"/>
      <c r="RSK181" s="477"/>
      <c r="RSL181" s="477"/>
      <c r="RSM181" s="477"/>
      <c r="RSN181" s="477"/>
      <c r="RSO181" s="477"/>
      <c r="RSP181" s="477"/>
      <c r="RSQ181" s="477"/>
      <c r="RSR181" s="477"/>
      <c r="RSS181" s="477"/>
      <c r="RST181" s="477"/>
      <c r="RSU181" s="477"/>
      <c r="RSV181" s="477"/>
      <c r="RSW181" s="477"/>
      <c r="RSX181" s="477"/>
      <c r="RSY181" s="477"/>
      <c r="RSZ181" s="477"/>
      <c r="RTA181" s="477"/>
      <c r="RTB181" s="477"/>
      <c r="RTC181" s="477"/>
      <c r="RTD181" s="477"/>
      <c r="RTE181" s="477"/>
      <c r="RTF181" s="477"/>
      <c r="RTG181" s="477"/>
      <c r="RTH181" s="477"/>
      <c r="RTI181" s="477"/>
      <c r="RTJ181" s="477"/>
      <c r="RTK181" s="477"/>
      <c r="RTL181" s="477"/>
      <c r="RTM181" s="477"/>
      <c r="RTN181" s="477"/>
      <c r="RTO181" s="477"/>
      <c r="RTP181" s="477"/>
      <c r="RTQ181" s="477"/>
      <c r="RTR181" s="477"/>
      <c r="RTS181" s="477"/>
      <c r="RTT181" s="477"/>
      <c r="RTU181" s="477"/>
      <c r="RTV181" s="477"/>
      <c r="RTW181" s="477"/>
      <c r="RTX181" s="477"/>
      <c r="RTY181" s="477"/>
      <c r="RTZ181" s="477"/>
      <c r="RUA181" s="477"/>
      <c r="RUB181" s="477"/>
      <c r="RUC181" s="477"/>
      <c r="RUD181" s="477"/>
      <c r="RUE181" s="477"/>
      <c r="RUF181" s="477"/>
      <c r="RUG181" s="477"/>
      <c r="RUH181" s="477"/>
      <c r="RUI181" s="477"/>
      <c r="RUJ181" s="477"/>
      <c r="RUK181" s="477"/>
      <c r="RUL181" s="477"/>
      <c r="RUM181" s="477"/>
      <c r="RUN181" s="477"/>
      <c r="RUO181" s="477"/>
      <c r="RUP181" s="477"/>
      <c r="RUQ181" s="477"/>
      <c r="RUR181" s="477"/>
      <c r="RUS181" s="477"/>
      <c r="RUT181" s="477"/>
      <c r="RUU181" s="477"/>
      <c r="RUV181" s="477"/>
      <c r="RUW181" s="477"/>
      <c r="RUX181" s="477"/>
      <c r="RUY181" s="477"/>
      <c r="RUZ181" s="477"/>
      <c r="RVA181" s="477"/>
      <c r="RVB181" s="477"/>
      <c r="RVC181" s="477"/>
      <c r="RVD181" s="477"/>
      <c r="RVE181" s="477"/>
      <c r="RVF181" s="477"/>
      <c r="RVG181" s="477"/>
      <c r="RVH181" s="477"/>
      <c r="RVI181" s="477"/>
      <c r="RVJ181" s="477"/>
      <c r="RVK181" s="477"/>
      <c r="RVL181" s="477"/>
      <c r="RVM181" s="477"/>
      <c r="RVN181" s="477"/>
      <c r="RVO181" s="477"/>
      <c r="RVP181" s="477"/>
      <c r="RVQ181" s="477"/>
      <c r="RVR181" s="477"/>
      <c r="RVS181" s="477"/>
      <c r="RVT181" s="477"/>
      <c r="RVU181" s="477"/>
      <c r="RVV181" s="477"/>
      <c r="RVW181" s="477"/>
      <c r="RVX181" s="477"/>
      <c r="RVY181" s="477"/>
      <c r="RVZ181" s="477"/>
      <c r="RWA181" s="477"/>
      <c r="RWB181" s="477"/>
      <c r="RWC181" s="477"/>
      <c r="RWD181" s="477"/>
      <c r="RWE181" s="477"/>
      <c r="RWF181" s="477"/>
      <c r="RWG181" s="477"/>
      <c r="RWH181" s="477"/>
      <c r="RWI181" s="477"/>
      <c r="RWJ181" s="477"/>
      <c r="RWK181" s="477"/>
      <c r="RWL181" s="477"/>
      <c r="RWM181" s="477"/>
      <c r="RWN181" s="477"/>
      <c r="RWO181" s="477"/>
      <c r="RWP181" s="477"/>
      <c r="RWQ181" s="477"/>
      <c r="RWR181" s="477"/>
      <c r="RWS181" s="477"/>
      <c r="RWT181" s="477"/>
      <c r="RWU181" s="477"/>
      <c r="RWV181" s="477"/>
      <c r="RWW181" s="477"/>
      <c r="RWX181" s="477"/>
      <c r="RWY181" s="477"/>
      <c r="RWZ181" s="477"/>
      <c r="RXA181" s="477"/>
      <c r="RXB181" s="477"/>
      <c r="RXC181" s="477"/>
      <c r="RXD181" s="477"/>
      <c r="RXE181" s="477"/>
      <c r="RXF181" s="477"/>
      <c r="RXG181" s="477"/>
      <c r="RXH181" s="477"/>
      <c r="RXI181" s="477"/>
      <c r="RXJ181" s="477"/>
      <c r="RXK181" s="477"/>
      <c r="RXL181" s="477"/>
      <c r="RXM181" s="477"/>
      <c r="RXN181" s="477"/>
      <c r="RXO181" s="477"/>
      <c r="RXP181" s="477"/>
      <c r="RXQ181" s="477"/>
      <c r="RXR181" s="477"/>
      <c r="RXS181" s="477"/>
      <c r="RXT181" s="477"/>
      <c r="RXU181" s="477"/>
      <c r="RXV181" s="477"/>
      <c r="RXW181" s="477"/>
      <c r="RXX181" s="477"/>
      <c r="RXY181" s="477"/>
      <c r="RXZ181" s="477"/>
      <c r="RYA181" s="477"/>
      <c r="RYB181" s="477"/>
      <c r="RYC181" s="477"/>
      <c r="RYD181" s="477"/>
      <c r="RYE181" s="477"/>
      <c r="RYF181" s="477"/>
      <c r="RYG181" s="477"/>
      <c r="RYH181" s="477"/>
      <c r="RYI181" s="477"/>
      <c r="RYJ181" s="477"/>
      <c r="RYK181" s="477"/>
      <c r="RYL181" s="477"/>
      <c r="RYM181" s="477"/>
      <c r="RYN181" s="477"/>
      <c r="RYO181" s="477"/>
      <c r="RYP181" s="477"/>
      <c r="RYQ181" s="477"/>
      <c r="RYR181" s="477"/>
      <c r="RYS181" s="477"/>
      <c r="RYT181" s="477"/>
      <c r="RYU181" s="477"/>
      <c r="RYV181" s="477"/>
      <c r="RYW181" s="477"/>
      <c r="RYX181" s="477"/>
      <c r="RYY181" s="477"/>
      <c r="RYZ181" s="477"/>
      <c r="RZA181" s="477"/>
      <c r="RZB181" s="477"/>
      <c r="RZC181" s="477"/>
      <c r="RZD181" s="477"/>
      <c r="RZE181" s="477"/>
      <c r="RZF181" s="477"/>
      <c r="RZG181" s="477"/>
      <c r="RZH181" s="477"/>
      <c r="RZI181" s="477"/>
      <c r="RZJ181" s="477"/>
      <c r="RZK181" s="477"/>
      <c r="RZL181" s="477"/>
      <c r="RZM181" s="477"/>
      <c r="RZN181" s="477"/>
      <c r="RZO181" s="477"/>
      <c r="RZP181" s="477"/>
      <c r="RZQ181" s="477"/>
      <c r="RZR181" s="477"/>
      <c r="RZS181" s="477"/>
      <c r="RZT181" s="477"/>
      <c r="RZU181" s="477"/>
      <c r="RZV181" s="477"/>
      <c r="RZW181" s="477"/>
      <c r="RZX181" s="477"/>
      <c r="RZY181" s="477"/>
      <c r="RZZ181" s="477"/>
      <c r="SAA181" s="477"/>
      <c r="SAB181" s="477"/>
      <c r="SAC181" s="477"/>
      <c r="SAD181" s="477"/>
      <c r="SAE181" s="477"/>
      <c r="SAF181" s="477"/>
      <c r="SAG181" s="477"/>
      <c r="SAH181" s="477"/>
      <c r="SAI181" s="477"/>
      <c r="SAJ181" s="477"/>
      <c r="SAK181" s="477"/>
      <c r="SAL181" s="477"/>
      <c r="SAM181" s="477"/>
      <c r="SAN181" s="477"/>
      <c r="SAO181" s="477"/>
      <c r="SAP181" s="477"/>
      <c r="SAQ181" s="477"/>
      <c r="SAR181" s="477"/>
      <c r="SAS181" s="477"/>
      <c r="SAT181" s="477"/>
      <c r="SAU181" s="477"/>
      <c r="SAV181" s="477"/>
      <c r="SAW181" s="477"/>
      <c r="SAX181" s="477"/>
      <c r="SAY181" s="477"/>
      <c r="SAZ181" s="477"/>
      <c r="SBA181" s="477"/>
      <c r="SBB181" s="477"/>
      <c r="SBC181" s="477"/>
      <c r="SBD181" s="477"/>
      <c r="SBE181" s="477"/>
      <c r="SBF181" s="477"/>
      <c r="SBG181" s="477"/>
      <c r="SBH181" s="477"/>
      <c r="SBI181" s="477"/>
      <c r="SBJ181" s="477"/>
      <c r="SBK181" s="477"/>
      <c r="SBL181" s="477"/>
      <c r="SBM181" s="477"/>
      <c r="SBN181" s="477"/>
      <c r="SBO181" s="477"/>
      <c r="SBP181" s="477"/>
      <c r="SBQ181" s="477"/>
      <c r="SBR181" s="477"/>
      <c r="SBS181" s="477"/>
      <c r="SBT181" s="477"/>
      <c r="SBU181" s="477"/>
      <c r="SBV181" s="477"/>
      <c r="SBW181" s="477"/>
      <c r="SBX181" s="477"/>
      <c r="SBY181" s="477"/>
      <c r="SBZ181" s="477"/>
      <c r="SCA181" s="477"/>
      <c r="SCB181" s="477"/>
      <c r="SCC181" s="477"/>
      <c r="SCD181" s="477"/>
      <c r="SCE181" s="477"/>
      <c r="SCF181" s="477"/>
      <c r="SCG181" s="477"/>
      <c r="SCH181" s="477"/>
      <c r="SCI181" s="477"/>
      <c r="SCJ181" s="477"/>
      <c r="SCK181" s="477"/>
      <c r="SCL181" s="477"/>
      <c r="SCM181" s="477"/>
      <c r="SCN181" s="477"/>
      <c r="SCO181" s="477"/>
      <c r="SCP181" s="477"/>
      <c r="SCQ181" s="477"/>
      <c r="SCR181" s="477"/>
      <c r="SCS181" s="477"/>
      <c r="SCT181" s="477"/>
      <c r="SCU181" s="477"/>
      <c r="SCV181" s="477"/>
      <c r="SCW181" s="477"/>
      <c r="SCX181" s="477"/>
      <c r="SCY181" s="477"/>
      <c r="SCZ181" s="477"/>
      <c r="SDA181" s="477"/>
      <c r="SDB181" s="477"/>
      <c r="SDC181" s="477"/>
      <c r="SDD181" s="477"/>
      <c r="SDE181" s="477"/>
      <c r="SDF181" s="477"/>
      <c r="SDG181" s="477"/>
      <c r="SDH181" s="477"/>
      <c r="SDI181" s="477"/>
      <c r="SDJ181" s="477"/>
      <c r="SDK181" s="477"/>
      <c r="SDL181" s="477"/>
      <c r="SDM181" s="477"/>
      <c r="SDN181" s="477"/>
      <c r="SDO181" s="477"/>
      <c r="SDP181" s="477"/>
      <c r="SDQ181" s="477"/>
      <c r="SDR181" s="477"/>
      <c r="SDS181" s="477"/>
      <c r="SDT181" s="477"/>
      <c r="SDU181" s="477"/>
      <c r="SDV181" s="477"/>
      <c r="SDW181" s="477"/>
      <c r="SDX181" s="477"/>
      <c r="SDY181" s="477"/>
      <c r="SDZ181" s="477"/>
      <c r="SEA181" s="477"/>
      <c r="SEB181" s="477"/>
      <c r="SEC181" s="477"/>
      <c r="SED181" s="477"/>
      <c r="SEE181" s="477"/>
      <c r="SEF181" s="477"/>
      <c r="SEG181" s="477"/>
      <c r="SEH181" s="477"/>
      <c r="SEI181" s="477"/>
      <c r="SEJ181" s="477"/>
      <c r="SEK181" s="477"/>
      <c r="SEL181" s="477"/>
      <c r="SEM181" s="477"/>
      <c r="SEN181" s="477"/>
      <c r="SEO181" s="477"/>
      <c r="SEP181" s="477"/>
      <c r="SEQ181" s="477"/>
      <c r="SER181" s="477"/>
      <c r="SES181" s="477"/>
      <c r="SET181" s="477"/>
      <c r="SEU181" s="477"/>
      <c r="SEV181" s="477"/>
      <c r="SEW181" s="477"/>
      <c r="SEX181" s="477"/>
      <c r="SEY181" s="477"/>
      <c r="SEZ181" s="477"/>
      <c r="SFA181" s="477"/>
      <c r="SFB181" s="477"/>
      <c r="SFC181" s="477"/>
      <c r="SFD181" s="477"/>
      <c r="SFE181" s="477"/>
      <c r="SFF181" s="477"/>
      <c r="SFG181" s="477"/>
      <c r="SFH181" s="477"/>
      <c r="SFI181" s="477"/>
      <c r="SFJ181" s="477"/>
      <c r="SFK181" s="477"/>
      <c r="SFL181" s="477"/>
      <c r="SFM181" s="477"/>
      <c r="SFN181" s="477"/>
      <c r="SFO181" s="477"/>
      <c r="SFP181" s="477"/>
      <c r="SFQ181" s="477"/>
      <c r="SFR181" s="477"/>
      <c r="SFS181" s="477"/>
      <c r="SFT181" s="477"/>
      <c r="SFU181" s="477"/>
      <c r="SFV181" s="477"/>
      <c r="SFW181" s="477"/>
      <c r="SFX181" s="477"/>
      <c r="SFY181" s="477"/>
      <c r="SFZ181" s="477"/>
      <c r="SGA181" s="477"/>
      <c r="SGB181" s="477"/>
      <c r="SGC181" s="477"/>
      <c r="SGD181" s="477"/>
      <c r="SGE181" s="477"/>
      <c r="SGF181" s="477"/>
      <c r="SGG181" s="477"/>
      <c r="SGH181" s="477"/>
      <c r="SGI181" s="477"/>
      <c r="SGJ181" s="477"/>
      <c r="SGK181" s="477"/>
      <c r="SGL181" s="477"/>
      <c r="SGM181" s="477"/>
      <c r="SGN181" s="477"/>
      <c r="SGO181" s="477"/>
      <c r="SGP181" s="477"/>
      <c r="SGQ181" s="477"/>
      <c r="SGR181" s="477"/>
      <c r="SGS181" s="477"/>
      <c r="SGT181" s="477"/>
      <c r="SGU181" s="477"/>
      <c r="SGV181" s="477"/>
      <c r="SGW181" s="477"/>
      <c r="SGX181" s="477"/>
      <c r="SGY181" s="477"/>
      <c r="SGZ181" s="477"/>
      <c r="SHA181" s="477"/>
      <c r="SHB181" s="477"/>
      <c r="SHC181" s="477"/>
      <c r="SHD181" s="477"/>
      <c r="SHE181" s="477"/>
      <c r="SHF181" s="477"/>
      <c r="SHG181" s="477"/>
      <c r="SHH181" s="477"/>
      <c r="SHI181" s="477"/>
      <c r="SHJ181" s="477"/>
      <c r="SHK181" s="477"/>
      <c r="SHL181" s="477"/>
      <c r="SHM181" s="477"/>
      <c r="SHN181" s="477"/>
      <c r="SHO181" s="477"/>
      <c r="SHP181" s="477"/>
      <c r="SHQ181" s="477"/>
      <c r="SHR181" s="477"/>
      <c r="SHS181" s="477"/>
      <c r="SHT181" s="477"/>
      <c r="SHU181" s="477"/>
      <c r="SHV181" s="477"/>
      <c r="SHW181" s="477"/>
      <c r="SHX181" s="477"/>
      <c r="SHY181" s="477"/>
      <c r="SHZ181" s="477"/>
      <c r="SIA181" s="477"/>
      <c r="SIB181" s="477"/>
      <c r="SIC181" s="477"/>
      <c r="SID181" s="477"/>
      <c r="SIE181" s="477"/>
      <c r="SIF181" s="477"/>
      <c r="SIG181" s="477"/>
      <c r="SIH181" s="477"/>
      <c r="SII181" s="477"/>
      <c r="SIJ181" s="477"/>
      <c r="SIK181" s="477"/>
      <c r="SIL181" s="477"/>
      <c r="SIM181" s="477"/>
      <c r="SIN181" s="477"/>
      <c r="SIO181" s="477"/>
      <c r="SIP181" s="477"/>
      <c r="SIQ181" s="477"/>
      <c r="SIR181" s="477"/>
      <c r="SIS181" s="477"/>
      <c r="SIT181" s="477"/>
      <c r="SIU181" s="477"/>
      <c r="SIV181" s="477"/>
      <c r="SIW181" s="477"/>
      <c r="SIX181" s="477"/>
      <c r="SIY181" s="477"/>
      <c r="SIZ181" s="477"/>
      <c r="SJA181" s="477"/>
      <c r="SJB181" s="477"/>
      <c r="SJC181" s="477"/>
      <c r="SJD181" s="477"/>
      <c r="SJE181" s="477"/>
      <c r="SJF181" s="477"/>
      <c r="SJG181" s="477"/>
      <c r="SJH181" s="477"/>
      <c r="SJI181" s="477"/>
      <c r="SJJ181" s="477"/>
      <c r="SJK181" s="477"/>
      <c r="SJL181" s="477"/>
      <c r="SJM181" s="477"/>
      <c r="SJN181" s="477"/>
      <c r="SJO181" s="477"/>
      <c r="SJP181" s="477"/>
      <c r="SJQ181" s="477"/>
      <c r="SJR181" s="477"/>
      <c r="SJS181" s="477"/>
      <c r="SJT181" s="477"/>
      <c r="SJU181" s="477"/>
      <c r="SJV181" s="477"/>
      <c r="SJW181" s="477"/>
      <c r="SJX181" s="477"/>
      <c r="SJY181" s="477"/>
      <c r="SJZ181" s="477"/>
      <c r="SKA181" s="477"/>
      <c r="SKB181" s="477"/>
      <c r="SKC181" s="477"/>
      <c r="SKD181" s="477"/>
      <c r="SKE181" s="477"/>
      <c r="SKF181" s="477"/>
      <c r="SKG181" s="477"/>
      <c r="SKH181" s="477"/>
      <c r="SKI181" s="477"/>
      <c r="SKJ181" s="477"/>
      <c r="SKK181" s="477"/>
      <c r="SKL181" s="477"/>
      <c r="SKM181" s="477"/>
      <c r="SKN181" s="477"/>
      <c r="SKO181" s="477"/>
      <c r="SKP181" s="477"/>
      <c r="SKQ181" s="477"/>
      <c r="SKR181" s="477"/>
      <c r="SKS181" s="477"/>
      <c r="SKT181" s="477"/>
      <c r="SKU181" s="477"/>
      <c r="SKV181" s="477"/>
      <c r="SKW181" s="477"/>
      <c r="SKX181" s="477"/>
      <c r="SKY181" s="477"/>
      <c r="SKZ181" s="477"/>
      <c r="SLA181" s="477"/>
      <c r="SLB181" s="477"/>
      <c r="SLC181" s="477"/>
      <c r="SLD181" s="477"/>
      <c r="SLE181" s="477"/>
      <c r="SLF181" s="477"/>
      <c r="SLG181" s="477"/>
      <c r="SLH181" s="477"/>
      <c r="SLI181" s="477"/>
      <c r="SLJ181" s="477"/>
      <c r="SLK181" s="477"/>
      <c r="SLL181" s="477"/>
      <c r="SLM181" s="477"/>
      <c r="SLN181" s="477"/>
      <c r="SLO181" s="477"/>
      <c r="SLP181" s="477"/>
      <c r="SLQ181" s="477"/>
      <c r="SLR181" s="477"/>
      <c r="SLS181" s="477"/>
      <c r="SLT181" s="477"/>
      <c r="SLU181" s="477"/>
      <c r="SLV181" s="477"/>
      <c r="SLW181" s="477"/>
      <c r="SLX181" s="477"/>
      <c r="SLY181" s="477"/>
      <c r="SLZ181" s="477"/>
      <c r="SMA181" s="477"/>
      <c r="SMB181" s="477"/>
      <c r="SMC181" s="477"/>
      <c r="SMD181" s="477"/>
      <c r="SME181" s="477"/>
      <c r="SMF181" s="477"/>
      <c r="SMG181" s="477"/>
      <c r="SMH181" s="477"/>
      <c r="SMI181" s="477"/>
      <c r="SMJ181" s="477"/>
      <c r="SMK181" s="477"/>
      <c r="SML181" s="477"/>
      <c r="SMM181" s="477"/>
      <c r="SMN181" s="477"/>
      <c r="SMO181" s="477"/>
      <c r="SMP181" s="477"/>
      <c r="SMQ181" s="477"/>
      <c r="SMR181" s="477"/>
      <c r="SMS181" s="477"/>
      <c r="SMT181" s="477"/>
      <c r="SMU181" s="477"/>
      <c r="SMV181" s="477"/>
      <c r="SMW181" s="477"/>
      <c r="SMX181" s="477"/>
      <c r="SMY181" s="477"/>
      <c r="SMZ181" s="477"/>
      <c r="SNA181" s="477"/>
      <c r="SNB181" s="477"/>
      <c r="SNC181" s="477"/>
      <c r="SND181" s="477"/>
      <c r="SNE181" s="477"/>
      <c r="SNF181" s="477"/>
      <c r="SNG181" s="477"/>
      <c r="SNH181" s="477"/>
      <c r="SNI181" s="477"/>
      <c r="SNJ181" s="477"/>
      <c r="SNK181" s="477"/>
      <c r="SNL181" s="477"/>
      <c r="SNM181" s="477"/>
      <c r="SNN181" s="477"/>
      <c r="SNO181" s="477"/>
      <c r="SNP181" s="477"/>
      <c r="SNQ181" s="477"/>
      <c r="SNR181" s="477"/>
      <c r="SNS181" s="477"/>
      <c r="SNT181" s="477"/>
      <c r="SNU181" s="477"/>
      <c r="SNV181" s="477"/>
      <c r="SNW181" s="477"/>
      <c r="SNX181" s="477"/>
      <c r="SNY181" s="477"/>
      <c r="SNZ181" s="477"/>
      <c r="SOA181" s="477"/>
      <c r="SOB181" s="477"/>
      <c r="SOC181" s="477"/>
      <c r="SOD181" s="477"/>
      <c r="SOE181" s="477"/>
      <c r="SOF181" s="477"/>
      <c r="SOG181" s="477"/>
      <c r="SOH181" s="477"/>
      <c r="SOI181" s="477"/>
      <c r="SOJ181" s="477"/>
      <c r="SOK181" s="477"/>
      <c r="SOL181" s="477"/>
      <c r="SOM181" s="477"/>
      <c r="SON181" s="477"/>
      <c r="SOO181" s="477"/>
      <c r="SOP181" s="477"/>
      <c r="SOQ181" s="477"/>
      <c r="SOR181" s="477"/>
      <c r="SOS181" s="477"/>
      <c r="SOT181" s="477"/>
      <c r="SOU181" s="477"/>
      <c r="SOV181" s="477"/>
      <c r="SOW181" s="477"/>
      <c r="SOX181" s="477"/>
      <c r="SOY181" s="477"/>
      <c r="SOZ181" s="477"/>
      <c r="SPA181" s="477"/>
      <c r="SPB181" s="477"/>
      <c r="SPC181" s="477"/>
      <c r="SPD181" s="477"/>
      <c r="SPE181" s="477"/>
      <c r="SPF181" s="477"/>
      <c r="SPG181" s="477"/>
      <c r="SPH181" s="477"/>
      <c r="SPI181" s="477"/>
      <c r="SPJ181" s="477"/>
      <c r="SPK181" s="477"/>
      <c r="SPL181" s="477"/>
      <c r="SPM181" s="477"/>
      <c r="SPN181" s="477"/>
      <c r="SPO181" s="477"/>
      <c r="SPP181" s="477"/>
      <c r="SPQ181" s="477"/>
      <c r="SPR181" s="477"/>
      <c r="SPS181" s="477"/>
      <c r="SPT181" s="477"/>
      <c r="SPU181" s="477"/>
      <c r="SPV181" s="477"/>
      <c r="SPW181" s="477"/>
      <c r="SPX181" s="477"/>
      <c r="SPY181" s="477"/>
      <c r="SPZ181" s="477"/>
      <c r="SQA181" s="477"/>
      <c r="SQB181" s="477"/>
      <c r="SQC181" s="477"/>
      <c r="SQD181" s="477"/>
      <c r="SQE181" s="477"/>
      <c r="SQF181" s="477"/>
      <c r="SQG181" s="477"/>
      <c r="SQH181" s="477"/>
      <c r="SQI181" s="477"/>
      <c r="SQJ181" s="477"/>
      <c r="SQK181" s="477"/>
      <c r="SQL181" s="477"/>
      <c r="SQM181" s="477"/>
      <c r="SQN181" s="477"/>
      <c r="SQO181" s="477"/>
      <c r="SQP181" s="477"/>
      <c r="SQQ181" s="477"/>
      <c r="SQR181" s="477"/>
      <c r="SQS181" s="477"/>
      <c r="SQT181" s="477"/>
      <c r="SQU181" s="477"/>
      <c r="SQV181" s="477"/>
      <c r="SQW181" s="477"/>
      <c r="SQX181" s="477"/>
      <c r="SQY181" s="477"/>
      <c r="SQZ181" s="477"/>
      <c r="SRA181" s="477"/>
      <c r="SRB181" s="477"/>
      <c r="SRC181" s="477"/>
      <c r="SRD181" s="477"/>
      <c r="SRE181" s="477"/>
      <c r="SRF181" s="477"/>
      <c r="SRG181" s="477"/>
      <c r="SRH181" s="477"/>
      <c r="SRI181" s="477"/>
      <c r="SRJ181" s="477"/>
      <c r="SRK181" s="477"/>
      <c r="SRL181" s="477"/>
      <c r="SRM181" s="477"/>
      <c r="SRN181" s="477"/>
      <c r="SRO181" s="477"/>
      <c r="SRP181" s="477"/>
      <c r="SRQ181" s="477"/>
      <c r="SRR181" s="477"/>
      <c r="SRS181" s="477"/>
      <c r="SRT181" s="477"/>
      <c r="SRU181" s="477"/>
      <c r="SRV181" s="477"/>
      <c r="SRW181" s="477"/>
      <c r="SRX181" s="477"/>
      <c r="SRY181" s="477"/>
      <c r="SRZ181" s="477"/>
      <c r="SSA181" s="477"/>
      <c r="SSB181" s="477"/>
      <c r="SSC181" s="477"/>
      <c r="SSD181" s="477"/>
      <c r="SSE181" s="477"/>
      <c r="SSF181" s="477"/>
      <c r="SSG181" s="477"/>
      <c r="SSH181" s="477"/>
      <c r="SSI181" s="477"/>
      <c r="SSJ181" s="477"/>
      <c r="SSK181" s="477"/>
      <c r="SSL181" s="477"/>
      <c r="SSM181" s="477"/>
      <c r="SSN181" s="477"/>
      <c r="SSO181" s="477"/>
      <c r="SSP181" s="477"/>
      <c r="SSQ181" s="477"/>
      <c r="SSR181" s="477"/>
      <c r="SSS181" s="477"/>
      <c r="SST181" s="477"/>
      <c r="SSU181" s="477"/>
      <c r="SSV181" s="477"/>
      <c r="SSW181" s="477"/>
      <c r="SSX181" s="477"/>
      <c r="SSY181" s="477"/>
      <c r="SSZ181" s="477"/>
      <c r="STA181" s="477"/>
      <c r="STB181" s="477"/>
      <c r="STC181" s="477"/>
      <c r="STD181" s="477"/>
      <c r="STE181" s="477"/>
      <c r="STF181" s="477"/>
      <c r="STG181" s="477"/>
      <c r="STH181" s="477"/>
      <c r="STI181" s="477"/>
      <c r="STJ181" s="477"/>
      <c r="STK181" s="477"/>
      <c r="STL181" s="477"/>
      <c r="STM181" s="477"/>
      <c r="STN181" s="477"/>
      <c r="STO181" s="477"/>
      <c r="STP181" s="477"/>
      <c r="STQ181" s="477"/>
      <c r="STR181" s="477"/>
      <c r="STS181" s="477"/>
      <c r="STT181" s="477"/>
      <c r="STU181" s="477"/>
      <c r="STV181" s="477"/>
      <c r="STW181" s="477"/>
      <c r="STX181" s="477"/>
      <c r="STY181" s="477"/>
      <c r="STZ181" s="477"/>
      <c r="SUA181" s="477"/>
      <c r="SUB181" s="477"/>
      <c r="SUC181" s="477"/>
      <c r="SUD181" s="477"/>
      <c r="SUE181" s="477"/>
      <c r="SUF181" s="477"/>
      <c r="SUG181" s="477"/>
      <c r="SUH181" s="477"/>
      <c r="SUI181" s="477"/>
      <c r="SUJ181" s="477"/>
      <c r="SUK181" s="477"/>
      <c r="SUL181" s="477"/>
      <c r="SUM181" s="477"/>
      <c r="SUN181" s="477"/>
      <c r="SUO181" s="477"/>
      <c r="SUP181" s="477"/>
      <c r="SUQ181" s="477"/>
      <c r="SUR181" s="477"/>
      <c r="SUS181" s="477"/>
      <c r="SUT181" s="477"/>
      <c r="SUU181" s="477"/>
      <c r="SUV181" s="477"/>
      <c r="SUW181" s="477"/>
      <c r="SUX181" s="477"/>
      <c r="SUY181" s="477"/>
      <c r="SUZ181" s="477"/>
      <c r="SVA181" s="477"/>
      <c r="SVB181" s="477"/>
      <c r="SVC181" s="477"/>
      <c r="SVD181" s="477"/>
      <c r="SVE181" s="477"/>
      <c r="SVF181" s="477"/>
      <c r="SVG181" s="477"/>
      <c r="SVH181" s="477"/>
      <c r="SVI181" s="477"/>
      <c r="SVJ181" s="477"/>
      <c r="SVK181" s="477"/>
      <c r="SVL181" s="477"/>
      <c r="SVM181" s="477"/>
      <c r="SVN181" s="477"/>
      <c r="SVO181" s="477"/>
      <c r="SVP181" s="477"/>
      <c r="SVQ181" s="477"/>
      <c r="SVR181" s="477"/>
      <c r="SVS181" s="477"/>
      <c r="SVT181" s="477"/>
      <c r="SVU181" s="477"/>
      <c r="SVV181" s="477"/>
      <c r="SVW181" s="477"/>
      <c r="SVX181" s="477"/>
      <c r="SVY181" s="477"/>
      <c r="SVZ181" s="477"/>
      <c r="SWA181" s="477"/>
      <c r="SWB181" s="477"/>
      <c r="SWC181" s="477"/>
      <c r="SWD181" s="477"/>
      <c r="SWE181" s="477"/>
      <c r="SWF181" s="477"/>
      <c r="SWG181" s="477"/>
      <c r="SWH181" s="477"/>
      <c r="SWI181" s="477"/>
      <c r="SWJ181" s="477"/>
      <c r="SWK181" s="477"/>
      <c r="SWL181" s="477"/>
      <c r="SWM181" s="477"/>
      <c r="SWN181" s="477"/>
      <c r="SWO181" s="477"/>
      <c r="SWP181" s="477"/>
      <c r="SWQ181" s="477"/>
      <c r="SWR181" s="477"/>
      <c r="SWS181" s="477"/>
      <c r="SWT181" s="477"/>
      <c r="SWU181" s="477"/>
      <c r="SWV181" s="477"/>
      <c r="SWW181" s="477"/>
      <c r="SWX181" s="477"/>
      <c r="SWY181" s="477"/>
      <c r="SWZ181" s="477"/>
      <c r="SXA181" s="477"/>
      <c r="SXB181" s="477"/>
      <c r="SXC181" s="477"/>
      <c r="SXD181" s="477"/>
      <c r="SXE181" s="477"/>
      <c r="SXF181" s="477"/>
      <c r="SXG181" s="477"/>
      <c r="SXH181" s="477"/>
      <c r="SXI181" s="477"/>
      <c r="SXJ181" s="477"/>
      <c r="SXK181" s="477"/>
      <c r="SXL181" s="477"/>
      <c r="SXM181" s="477"/>
      <c r="SXN181" s="477"/>
      <c r="SXO181" s="477"/>
      <c r="SXP181" s="477"/>
      <c r="SXQ181" s="477"/>
      <c r="SXR181" s="477"/>
      <c r="SXS181" s="477"/>
      <c r="SXT181" s="477"/>
      <c r="SXU181" s="477"/>
      <c r="SXV181" s="477"/>
      <c r="SXW181" s="477"/>
      <c r="SXX181" s="477"/>
      <c r="SXY181" s="477"/>
      <c r="SXZ181" s="477"/>
      <c r="SYA181" s="477"/>
      <c r="SYB181" s="477"/>
      <c r="SYC181" s="477"/>
      <c r="SYD181" s="477"/>
      <c r="SYE181" s="477"/>
      <c r="SYF181" s="477"/>
      <c r="SYG181" s="477"/>
      <c r="SYH181" s="477"/>
      <c r="SYI181" s="477"/>
      <c r="SYJ181" s="477"/>
      <c r="SYK181" s="477"/>
      <c r="SYL181" s="477"/>
      <c r="SYM181" s="477"/>
      <c r="SYN181" s="477"/>
      <c r="SYO181" s="477"/>
      <c r="SYP181" s="477"/>
      <c r="SYQ181" s="477"/>
      <c r="SYR181" s="477"/>
      <c r="SYS181" s="477"/>
      <c r="SYT181" s="477"/>
      <c r="SYU181" s="477"/>
      <c r="SYV181" s="477"/>
      <c r="SYW181" s="477"/>
      <c r="SYX181" s="477"/>
      <c r="SYY181" s="477"/>
      <c r="SYZ181" s="477"/>
      <c r="SZA181" s="477"/>
      <c r="SZB181" s="477"/>
      <c r="SZC181" s="477"/>
      <c r="SZD181" s="477"/>
      <c r="SZE181" s="477"/>
      <c r="SZF181" s="477"/>
      <c r="SZG181" s="477"/>
      <c r="SZH181" s="477"/>
      <c r="SZI181" s="477"/>
      <c r="SZJ181" s="477"/>
      <c r="SZK181" s="477"/>
      <c r="SZL181" s="477"/>
      <c r="SZM181" s="477"/>
      <c r="SZN181" s="477"/>
      <c r="SZO181" s="477"/>
      <c r="SZP181" s="477"/>
      <c r="SZQ181" s="477"/>
      <c r="SZR181" s="477"/>
      <c r="SZS181" s="477"/>
      <c r="SZT181" s="477"/>
      <c r="SZU181" s="477"/>
      <c r="SZV181" s="477"/>
      <c r="SZW181" s="477"/>
      <c r="SZX181" s="477"/>
      <c r="SZY181" s="477"/>
      <c r="SZZ181" s="477"/>
      <c r="TAA181" s="477"/>
      <c r="TAB181" s="477"/>
      <c r="TAC181" s="477"/>
      <c r="TAD181" s="477"/>
      <c r="TAE181" s="477"/>
      <c r="TAF181" s="477"/>
      <c r="TAG181" s="477"/>
      <c r="TAH181" s="477"/>
      <c r="TAI181" s="477"/>
      <c r="TAJ181" s="477"/>
      <c r="TAK181" s="477"/>
      <c r="TAL181" s="477"/>
      <c r="TAM181" s="477"/>
      <c r="TAN181" s="477"/>
      <c r="TAO181" s="477"/>
      <c r="TAP181" s="477"/>
      <c r="TAQ181" s="477"/>
      <c r="TAR181" s="477"/>
      <c r="TAS181" s="477"/>
      <c r="TAT181" s="477"/>
      <c r="TAU181" s="477"/>
      <c r="TAV181" s="477"/>
      <c r="TAW181" s="477"/>
      <c r="TAX181" s="477"/>
      <c r="TAY181" s="477"/>
      <c r="TAZ181" s="477"/>
      <c r="TBA181" s="477"/>
      <c r="TBB181" s="477"/>
      <c r="TBC181" s="477"/>
      <c r="TBD181" s="477"/>
      <c r="TBE181" s="477"/>
      <c r="TBF181" s="477"/>
      <c r="TBG181" s="477"/>
      <c r="TBH181" s="477"/>
      <c r="TBI181" s="477"/>
      <c r="TBJ181" s="477"/>
      <c r="TBK181" s="477"/>
      <c r="TBL181" s="477"/>
      <c r="TBM181" s="477"/>
      <c r="TBN181" s="477"/>
      <c r="TBO181" s="477"/>
      <c r="TBP181" s="477"/>
      <c r="TBQ181" s="477"/>
      <c r="TBR181" s="477"/>
      <c r="TBS181" s="477"/>
      <c r="TBT181" s="477"/>
      <c r="TBU181" s="477"/>
      <c r="TBV181" s="477"/>
      <c r="TBW181" s="477"/>
      <c r="TBX181" s="477"/>
      <c r="TBY181" s="477"/>
      <c r="TBZ181" s="477"/>
      <c r="TCA181" s="477"/>
      <c r="TCB181" s="477"/>
      <c r="TCC181" s="477"/>
      <c r="TCD181" s="477"/>
      <c r="TCE181" s="477"/>
      <c r="TCF181" s="477"/>
      <c r="TCG181" s="477"/>
      <c r="TCH181" s="477"/>
      <c r="TCI181" s="477"/>
      <c r="TCJ181" s="477"/>
      <c r="TCK181" s="477"/>
      <c r="TCL181" s="477"/>
      <c r="TCM181" s="477"/>
      <c r="TCN181" s="477"/>
      <c r="TCO181" s="477"/>
      <c r="TCP181" s="477"/>
      <c r="TCQ181" s="477"/>
      <c r="TCR181" s="477"/>
      <c r="TCS181" s="477"/>
      <c r="TCT181" s="477"/>
      <c r="TCU181" s="477"/>
      <c r="TCV181" s="477"/>
      <c r="TCW181" s="477"/>
      <c r="TCX181" s="477"/>
      <c r="TCY181" s="477"/>
      <c r="TCZ181" s="477"/>
      <c r="TDA181" s="477"/>
      <c r="TDB181" s="477"/>
      <c r="TDC181" s="477"/>
      <c r="TDD181" s="477"/>
      <c r="TDE181" s="477"/>
      <c r="TDF181" s="477"/>
      <c r="TDG181" s="477"/>
      <c r="TDH181" s="477"/>
      <c r="TDI181" s="477"/>
      <c r="TDJ181" s="477"/>
      <c r="TDK181" s="477"/>
      <c r="TDL181" s="477"/>
      <c r="TDM181" s="477"/>
      <c r="TDN181" s="477"/>
      <c r="TDO181" s="477"/>
      <c r="TDP181" s="477"/>
      <c r="TDQ181" s="477"/>
      <c r="TDR181" s="477"/>
      <c r="TDS181" s="477"/>
      <c r="TDT181" s="477"/>
      <c r="TDU181" s="477"/>
      <c r="TDV181" s="477"/>
      <c r="TDW181" s="477"/>
      <c r="TDX181" s="477"/>
      <c r="TDY181" s="477"/>
      <c r="TDZ181" s="477"/>
      <c r="TEA181" s="477"/>
      <c r="TEB181" s="477"/>
      <c r="TEC181" s="477"/>
      <c r="TED181" s="477"/>
      <c r="TEE181" s="477"/>
      <c r="TEF181" s="477"/>
      <c r="TEG181" s="477"/>
      <c r="TEH181" s="477"/>
      <c r="TEI181" s="477"/>
      <c r="TEJ181" s="477"/>
      <c r="TEK181" s="477"/>
      <c r="TEL181" s="477"/>
      <c r="TEM181" s="477"/>
      <c r="TEN181" s="477"/>
      <c r="TEO181" s="477"/>
      <c r="TEP181" s="477"/>
      <c r="TEQ181" s="477"/>
      <c r="TER181" s="477"/>
      <c r="TES181" s="477"/>
      <c r="TET181" s="477"/>
      <c r="TEU181" s="477"/>
      <c r="TEV181" s="477"/>
      <c r="TEW181" s="477"/>
      <c r="TEX181" s="477"/>
      <c r="TEY181" s="477"/>
      <c r="TEZ181" s="477"/>
      <c r="TFA181" s="477"/>
      <c r="TFB181" s="477"/>
      <c r="TFC181" s="477"/>
      <c r="TFD181" s="477"/>
      <c r="TFE181" s="477"/>
      <c r="TFF181" s="477"/>
      <c r="TFG181" s="477"/>
      <c r="TFH181" s="477"/>
      <c r="TFI181" s="477"/>
      <c r="TFJ181" s="477"/>
      <c r="TFK181" s="477"/>
      <c r="TFL181" s="477"/>
      <c r="TFM181" s="477"/>
      <c r="TFN181" s="477"/>
      <c r="TFO181" s="477"/>
      <c r="TFP181" s="477"/>
      <c r="TFQ181" s="477"/>
      <c r="TFR181" s="477"/>
      <c r="TFS181" s="477"/>
      <c r="TFT181" s="477"/>
      <c r="TFU181" s="477"/>
      <c r="TFV181" s="477"/>
      <c r="TFW181" s="477"/>
      <c r="TFX181" s="477"/>
      <c r="TFY181" s="477"/>
      <c r="TFZ181" s="477"/>
      <c r="TGA181" s="477"/>
      <c r="TGB181" s="477"/>
      <c r="TGC181" s="477"/>
      <c r="TGD181" s="477"/>
      <c r="TGE181" s="477"/>
      <c r="TGF181" s="477"/>
      <c r="TGG181" s="477"/>
      <c r="TGH181" s="477"/>
      <c r="TGI181" s="477"/>
      <c r="TGJ181" s="477"/>
      <c r="TGK181" s="477"/>
      <c r="TGL181" s="477"/>
      <c r="TGM181" s="477"/>
      <c r="TGN181" s="477"/>
      <c r="TGO181" s="477"/>
      <c r="TGP181" s="477"/>
      <c r="TGQ181" s="477"/>
      <c r="TGR181" s="477"/>
      <c r="TGS181" s="477"/>
      <c r="TGT181" s="477"/>
      <c r="TGU181" s="477"/>
      <c r="TGV181" s="477"/>
      <c r="TGW181" s="477"/>
      <c r="TGX181" s="477"/>
      <c r="TGY181" s="477"/>
      <c r="TGZ181" s="477"/>
      <c r="THA181" s="477"/>
      <c r="THB181" s="477"/>
      <c r="THC181" s="477"/>
      <c r="THD181" s="477"/>
      <c r="THE181" s="477"/>
      <c r="THF181" s="477"/>
      <c r="THG181" s="477"/>
      <c r="THH181" s="477"/>
      <c r="THI181" s="477"/>
      <c r="THJ181" s="477"/>
      <c r="THK181" s="477"/>
      <c r="THL181" s="477"/>
      <c r="THM181" s="477"/>
      <c r="THN181" s="477"/>
      <c r="THO181" s="477"/>
      <c r="THP181" s="477"/>
      <c r="THQ181" s="477"/>
      <c r="THR181" s="477"/>
      <c r="THS181" s="477"/>
      <c r="THT181" s="477"/>
      <c r="THU181" s="477"/>
      <c r="THV181" s="477"/>
      <c r="THW181" s="477"/>
      <c r="THX181" s="477"/>
      <c r="THY181" s="477"/>
      <c r="THZ181" s="477"/>
      <c r="TIA181" s="477"/>
      <c r="TIB181" s="477"/>
      <c r="TIC181" s="477"/>
      <c r="TID181" s="477"/>
      <c r="TIE181" s="477"/>
      <c r="TIF181" s="477"/>
      <c r="TIG181" s="477"/>
      <c r="TIH181" s="477"/>
      <c r="TII181" s="477"/>
      <c r="TIJ181" s="477"/>
      <c r="TIK181" s="477"/>
      <c r="TIL181" s="477"/>
      <c r="TIM181" s="477"/>
      <c r="TIN181" s="477"/>
      <c r="TIO181" s="477"/>
      <c r="TIP181" s="477"/>
      <c r="TIQ181" s="477"/>
      <c r="TIR181" s="477"/>
      <c r="TIS181" s="477"/>
      <c r="TIT181" s="477"/>
      <c r="TIU181" s="477"/>
      <c r="TIV181" s="477"/>
      <c r="TIW181" s="477"/>
      <c r="TIX181" s="477"/>
      <c r="TIY181" s="477"/>
      <c r="TIZ181" s="477"/>
      <c r="TJA181" s="477"/>
      <c r="TJB181" s="477"/>
      <c r="TJC181" s="477"/>
      <c r="TJD181" s="477"/>
      <c r="TJE181" s="477"/>
      <c r="TJF181" s="477"/>
      <c r="TJG181" s="477"/>
      <c r="TJH181" s="477"/>
      <c r="TJI181" s="477"/>
      <c r="TJJ181" s="477"/>
      <c r="TJK181" s="477"/>
      <c r="TJL181" s="477"/>
      <c r="TJM181" s="477"/>
      <c r="TJN181" s="477"/>
      <c r="TJO181" s="477"/>
      <c r="TJP181" s="477"/>
      <c r="TJQ181" s="477"/>
      <c r="TJR181" s="477"/>
      <c r="TJS181" s="477"/>
      <c r="TJT181" s="477"/>
      <c r="TJU181" s="477"/>
      <c r="TJV181" s="477"/>
      <c r="TJW181" s="477"/>
      <c r="TJX181" s="477"/>
      <c r="TJY181" s="477"/>
      <c r="TJZ181" s="477"/>
      <c r="TKA181" s="477"/>
      <c r="TKB181" s="477"/>
      <c r="TKC181" s="477"/>
      <c r="TKD181" s="477"/>
      <c r="TKE181" s="477"/>
      <c r="TKF181" s="477"/>
      <c r="TKG181" s="477"/>
      <c r="TKH181" s="477"/>
      <c r="TKI181" s="477"/>
      <c r="TKJ181" s="477"/>
      <c r="TKK181" s="477"/>
      <c r="TKL181" s="477"/>
      <c r="TKM181" s="477"/>
      <c r="TKN181" s="477"/>
      <c r="TKO181" s="477"/>
      <c r="TKP181" s="477"/>
      <c r="TKQ181" s="477"/>
      <c r="TKR181" s="477"/>
      <c r="TKS181" s="477"/>
      <c r="TKT181" s="477"/>
      <c r="TKU181" s="477"/>
      <c r="TKV181" s="477"/>
      <c r="TKW181" s="477"/>
      <c r="TKX181" s="477"/>
      <c r="TKY181" s="477"/>
      <c r="TKZ181" s="477"/>
      <c r="TLA181" s="477"/>
      <c r="TLB181" s="477"/>
      <c r="TLC181" s="477"/>
      <c r="TLD181" s="477"/>
      <c r="TLE181" s="477"/>
      <c r="TLF181" s="477"/>
      <c r="TLG181" s="477"/>
      <c r="TLH181" s="477"/>
      <c r="TLI181" s="477"/>
      <c r="TLJ181" s="477"/>
      <c r="TLK181" s="477"/>
      <c r="TLL181" s="477"/>
      <c r="TLM181" s="477"/>
      <c r="TLN181" s="477"/>
      <c r="TLO181" s="477"/>
      <c r="TLP181" s="477"/>
      <c r="TLQ181" s="477"/>
      <c r="TLR181" s="477"/>
      <c r="TLS181" s="477"/>
      <c r="TLT181" s="477"/>
      <c r="TLU181" s="477"/>
      <c r="TLV181" s="477"/>
      <c r="TLW181" s="477"/>
      <c r="TLX181" s="477"/>
      <c r="TLY181" s="477"/>
      <c r="TLZ181" s="477"/>
      <c r="TMA181" s="477"/>
      <c r="TMB181" s="477"/>
      <c r="TMC181" s="477"/>
      <c r="TMD181" s="477"/>
      <c r="TME181" s="477"/>
      <c r="TMF181" s="477"/>
      <c r="TMG181" s="477"/>
      <c r="TMH181" s="477"/>
      <c r="TMI181" s="477"/>
      <c r="TMJ181" s="477"/>
      <c r="TMK181" s="477"/>
      <c r="TML181" s="477"/>
      <c r="TMM181" s="477"/>
      <c r="TMN181" s="477"/>
      <c r="TMO181" s="477"/>
      <c r="TMP181" s="477"/>
      <c r="TMQ181" s="477"/>
      <c r="TMR181" s="477"/>
      <c r="TMS181" s="477"/>
      <c r="TMT181" s="477"/>
      <c r="TMU181" s="477"/>
      <c r="TMV181" s="477"/>
      <c r="TMW181" s="477"/>
      <c r="TMX181" s="477"/>
      <c r="TMY181" s="477"/>
      <c r="TMZ181" s="477"/>
      <c r="TNA181" s="477"/>
      <c r="TNB181" s="477"/>
      <c r="TNC181" s="477"/>
      <c r="TND181" s="477"/>
      <c r="TNE181" s="477"/>
      <c r="TNF181" s="477"/>
      <c r="TNG181" s="477"/>
      <c r="TNH181" s="477"/>
      <c r="TNI181" s="477"/>
      <c r="TNJ181" s="477"/>
      <c r="TNK181" s="477"/>
      <c r="TNL181" s="477"/>
      <c r="TNM181" s="477"/>
      <c r="TNN181" s="477"/>
      <c r="TNO181" s="477"/>
      <c r="TNP181" s="477"/>
      <c r="TNQ181" s="477"/>
      <c r="TNR181" s="477"/>
      <c r="TNS181" s="477"/>
      <c r="TNT181" s="477"/>
      <c r="TNU181" s="477"/>
      <c r="TNV181" s="477"/>
      <c r="TNW181" s="477"/>
      <c r="TNX181" s="477"/>
      <c r="TNY181" s="477"/>
      <c r="TNZ181" s="477"/>
      <c r="TOA181" s="477"/>
      <c r="TOB181" s="477"/>
      <c r="TOC181" s="477"/>
      <c r="TOD181" s="477"/>
      <c r="TOE181" s="477"/>
      <c r="TOF181" s="477"/>
      <c r="TOG181" s="477"/>
      <c r="TOH181" s="477"/>
      <c r="TOI181" s="477"/>
      <c r="TOJ181" s="477"/>
      <c r="TOK181" s="477"/>
      <c r="TOL181" s="477"/>
      <c r="TOM181" s="477"/>
      <c r="TON181" s="477"/>
      <c r="TOO181" s="477"/>
      <c r="TOP181" s="477"/>
      <c r="TOQ181" s="477"/>
      <c r="TOR181" s="477"/>
      <c r="TOS181" s="477"/>
      <c r="TOT181" s="477"/>
      <c r="TOU181" s="477"/>
      <c r="TOV181" s="477"/>
      <c r="TOW181" s="477"/>
      <c r="TOX181" s="477"/>
      <c r="TOY181" s="477"/>
      <c r="TOZ181" s="477"/>
      <c r="TPA181" s="477"/>
      <c r="TPB181" s="477"/>
      <c r="TPC181" s="477"/>
      <c r="TPD181" s="477"/>
      <c r="TPE181" s="477"/>
      <c r="TPF181" s="477"/>
      <c r="TPG181" s="477"/>
      <c r="TPH181" s="477"/>
      <c r="TPI181" s="477"/>
      <c r="TPJ181" s="477"/>
      <c r="TPK181" s="477"/>
      <c r="TPL181" s="477"/>
      <c r="TPM181" s="477"/>
      <c r="TPN181" s="477"/>
      <c r="TPO181" s="477"/>
      <c r="TPP181" s="477"/>
      <c r="TPQ181" s="477"/>
      <c r="TPR181" s="477"/>
      <c r="TPS181" s="477"/>
      <c r="TPT181" s="477"/>
      <c r="TPU181" s="477"/>
      <c r="TPV181" s="477"/>
      <c r="TPW181" s="477"/>
      <c r="TPX181" s="477"/>
      <c r="TPY181" s="477"/>
      <c r="TPZ181" s="477"/>
      <c r="TQA181" s="477"/>
      <c r="TQB181" s="477"/>
      <c r="TQC181" s="477"/>
      <c r="TQD181" s="477"/>
      <c r="TQE181" s="477"/>
      <c r="TQF181" s="477"/>
      <c r="TQG181" s="477"/>
      <c r="TQH181" s="477"/>
      <c r="TQI181" s="477"/>
      <c r="TQJ181" s="477"/>
      <c r="TQK181" s="477"/>
      <c r="TQL181" s="477"/>
      <c r="TQM181" s="477"/>
      <c r="TQN181" s="477"/>
      <c r="TQO181" s="477"/>
      <c r="TQP181" s="477"/>
      <c r="TQQ181" s="477"/>
      <c r="TQR181" s="477"/>
      <c r="TQS181" s="477"/>
      <c r="TQT181" s="477"/>
      <c r="TQU181" s="477"/>
      <c r="TQV181" s="477"/>
      <c r="TQW181" s="477"/>
      <c r="TQX181" s="477"/>
      <c r="TQY181" s="477"/>
      <c r="TQZ181" s="477"/>
      <c r="TRA181" s="477"/>
      <c r="TRB181" s="477"/>
      <c r="TRC181" s="477"/>
      <c r="TRD181" s="477"/>
      <c r="TRE181" s="477"/>
      <c r="TRF181" s="477"/>
      <c r="TRG181" s="477"/>
      <c r="TRH181" s="477"/>
      <c r="TRI181" s="477"/>
      <c r="TRJ181" s="477"/>
      <c r="TRK181" s="477"/>
      <c r="TRL181" s="477"/>
      <c r="TRM181" s="477"/>
      <c r="TRN181" s="477"/>
      <c r="TRO181" s="477"/>
      <c r="TRP181" s="477"/>
      <c r="TRQ181" s="477"/>
      <c r="TRR181" s="477"/>
      <c r="TRS181" s="477"/>
      <c r="TRT181" s="477"/>
      <c r="TRU181" s="477"/>
      <c r="TRV181" s="477"/>
      <c r="TRW181" s="477"/>
      <c r="TRX181" s="477"/>
      <c r="TRY181" s="477"/>
      <c r="TRZ181" s="477"/>
      <c r="TSA181" s="477"/>
      <c r="TSB181" s="477"/>
      <c r="TSC181" s="477"/>
      <c r="TSD181" s="477"/>
      <c r="TSE181" s="477"/>
      <c r="TSF181" s="477"/>
      <c r="TSG181" s="477"/>
      <c r="TSH181" s="477"/>
      <c r="TSI181" s="477"/>
      <c r="TSJ181" s="477"/>
      <c r="TSK181" s="477"/>
      <c r="TSL181" s="477"/>
      <c r="TSM181" s="477"/>
      <c r="TSN181" s="477"/>
      <c r="TSO181" s="477"/>
      <c r="TSP181" s="477"/>
      <c r="TSQ181" s="477"/>
      <c r="TSR181" s="477"/>
      <c r="TSS181" s="477"/>
      <c r="TST181" s="477"/>
      <c r="TSU181" s="477"/>
      <c r="TSV181" s="477"/>
      <c r="TSW181" s="477"/>
      <c r="TSX181" s="477"/>
      <c r="TSY181" s="477"/>
      <c r="TSZ181" s="477"/>
      <c r="TTA181" s="477"/>
      <c r="TTB181" s="477"/>
      <c r="TTC181" s="477"/>
      <c r="TTD181" s="477"/>
      <c r="TTE181" s="477"/>
      <c r="TTF181" s="477"/>
      <c r="TTG181" s="477"/>
      <c r="TTH181" s="477"/>
      <c r="TTI181" s="477"/>
      <c r="TTJ181" s="477"/>
      <c r="TTK181" s="477"/>
      <c r="TTL181" s="477"/>
      <c r="TTM181" s="477"/>
      <c r="TTN181" s="477"/>
      <c r="TTO181" s="477"/>
      <c r="TTP181" s="477"/>
      <c r="TTQ181" s="477"/>
      <c r="TTR181" s="477"/>
      <c r="TTS181" s="477"/>
      <c r="TTT181" s="477"/>
      <c r="TTU181" s="477"/>
      <c r="TTV181" s="477"/>
      <c r="TTW181" s="477"/>
      <c r="TTX181" s="477"/>
      <c r="TTY181" s="477"/>
      <c r="TTZ181" s="477"/>
      <c r="TUA181" s="477"/>
      <c r="TUB181" s="477"/>
      <c r="TUC181" s="477"/>
      <c r="TUD181" s="477"/>
      <c r="TUE181" s="477"/>
      <c r="TUF181" s="477"/>
      <c r="TUG181" s="477"/>
      <c r="TUH181" s="477"/>
      <c r="TUI181" s="477"/>
      <c r="TUJ181" s="477"/>
      <c r="TUK181" s="477"/>
      <c r="TUL181" s="477"/>
      <c r="TUM181" s="477"/>
      <c r="TUN181" s="477"/>
      <c r="TUO181" s="477"/>
      <c r="TUP181" s="477"/>
      <c r="TUQ181" s="477"/>
      <c r="TUR181" s="477"/>
      <c r="TUS181" s="477"/>
      <c r="TUT181" s="477"/>
      <c r="TUU181" s="477"/>
      <c r="TUV181" s="477"/>
      <c r="TUW181" s="477"/>
      <c r="TUX181" s="477"/>
      <c r="TUY181" s="477"/>
      <c r="TUZ181" s="477"/>
      <c r="TVA181" s="477"/>
      <c r="TVB181" s="477"/>
      <c r="TVC181" s="477"/>
      <c r="TVD181" s="477"/>
      <c r="TVE181" s="477"/>
      <c r="TVF181" s="477"/>
      <c r="TVG181" s="477"/>
      <c r="TVH181" s="477"/>
      <c r="TVI181" s="477"/>
      <c r="TVJ181" s="477"/>
      <c r="TVK181" s="477"/>
      <c r="TVL181" s="477"/>
      <c r="TVM181" s="477"/>
      <c r="TVN181" s="477"/>
      <c r="TVO181" s="477"/>
      <c r="TVP181" s="477"/>
      <c r="TVQ181" s="477"/>
      <c r="TVR181" s="477"/>
      <c r="TVS181" s="477"/>
      <c r="TVT181" s="477"/>
      <c r="TVU181" s="477"/>
      <c r="TVV181" s="477"/>
      <c r="TVW181" s="477"/>
      <c r="TVX181" s="477"/>
      <c r="TVY181" s="477"/>
      <c r="TVZ181" s="477"/>
      <c r="TWA181" s="477"/>
      <c r="TWB181" s="477"/>
      <c r="TWC181" s="477"/>
      <c r="TWD181" s="477"/>
      <c r="TWE181" s="477"/>
      <c r="TWF181" s="477"/>
      <c r="TWG181" s="477"/>
      <c r="TWH181" s="477"/>
      <c r="TWI181" s="477"/>
      <c r="TWJ181" s="477"/>
      <c r="TWK181" s="477"/>
      <c r="TWL181" s="477"/>
      <c r="TWM181" s="477"/>
      <c r="TWN181" s="477"/>
      <c r="TWO181" s="477"/>
      <c r="TWP181" s="477"/>
      <c r="TWQ181" s="477"/>
      <c r="TWR181" s="477"/>
      <c r="TWS181" s="477"/>
      <c r="TWT181" s="477"/>
      <c r="TWU181" s="477"/>
      <c r="TWV181" s="477"/>
      <c r="TWW181" s="477"/>
      <c r="TWX181" s="477"/>
      <c r="TWY181" s="477"/>
      <c r="TWZ181" s="477"/>
      <c r="TXA181" s="477"/>
      <c r="TXB181" s="477"/>
      <c r="TXC181" s="477"/>
      <c r="TXD181" s="477"/>
      <c r="TXE181" s="477"/>
      <c r="TXF181" s="477"/>
      <c r="TXG181" s="477"/>
      <c r="TXH181" s="477"/>
      <c r="TXI181" s="477"/>
      <c r="TXJ181" s="477"/>
      <c r="TXK181" s="477"/>
      <c r="TXL181" s="477"/>
      <c r="TXM181" s="477"/>
      <c r="TXN181" s="477"/>
      <c r="TXO181" s="477"/>
      <c r="TXP181" s="477"/>
      <c r="TXQ181" s="477"/>
      <c r="TXR181" s="477"/>
      <c r="TXS181" s="477"/>
      <c r="TXT181" s="477"/>
      <c r="TXU181" s="477"/>
      <c r="TXV181" s="477"/>
      <c r="TXW181" s="477"/>
      <c r="TXX181" s="477"/>
      <c r="TXY181" s="477"/>
      <c r="TXZ181" s="477"/>
      <c r="TYA181" s="477"/>
      <c r="TYB181" s="477"/>
      <c r="TYC181" s="477"/>
      <c r="TYD181" s="477"/>
      <c r="TYE181" s="477"/>
      <c r="TYF181" s="477"/>
      <c r="TYG181" s="477"/>
      <c r="TYH181" s="477"/>
      <c r="TYI181" s="477"/>
      <c r="TYJ181" s="477"/>
      <c r="TYK181" s="477"/>
      <c r="TYL181" s="477"/>
      <c r="TYM181" s="477"/>
      <c r="TYN181" s="477"/>
      <c r="TYO181" s="477"/>
      <c r="TYP181" s="477"/>
      <c r="TYQ181" s="477"/>
      <c r="TYR181" s="477"/>
      <c r="TYS181" s="477"/>
      <c r="TYT181" s="477"/>
      <c r="TYU181" s="477"/>
      <c r="TYV181" s="477"/>
      <c r="TYW181" s="477"/>
      <c r="TYX181" s="477"/>
      <c r="TYY181" s="477"/>
      <c r="TYZ181" s="477"/>
      <c r="TZA181" s="477"/>
      <c r="TZB181" s="477"/>
      <c r="TZC181" s="477"/>
      <c r="TZD181" s="477"/>
      <c r="TZE181" s="477"/>
      <c r="TZF181" s="477"/>
      <c r="TZG181" s="477"/>
      <c r="TZH181" s="477"/>
      <c r="TZI181" s="477"/>
      <c r="TZJ181" s="477"/>
      <c r="TZK181" s="477"/>
      <c r="TZL181" s="477"/>
      <c r="TZM181" s="477"/>
      <c r="TZN181" s="477"/>
      <c r="TZO181" s="477"/>
      <c r="TZP181" s="477"/>
      <c r="TZQ181" s="477"/>
      <c r="TZR181" s="477"/>
      <c r="TZS181" s="477"/>
      <c r="TZT181" s="477"/>
      <c r="TZU181" s="477"/>
      <c r="TZV181" s="477"/>
      <c r="TZW181" s="477"/>
      <c r="TZX181" s="477"/>
      <c r="TZY181" s="477"/>
      <c r="TZZ181" s="477"/>
      <c r="UAA181" s="477"/>
      <c r="UAB181" s="477"/>
      <c r="UAC181" s="477"/>
      <c r="UAD181" s="477"/>
      <c r="UAE181" s="477"/>
      <c r="UAF181" s="477"/>
      <c r="UAG181" s="477"/>
      <c r="UAH181" s="477"/>
      <c r="UAI181" s="477"/>
      <c r="UAJ181" s="477"/>
      <c r="UAK181" s="477"/>
      <c r="UAL181" s="477"/>
      <c r="UAM181" s="477"/>
      <c r="UAN181" s="477"/>
      <c r="UAO181" s="477"/>
      <c r="UAP181" s="477"/>
      <c r="UAQ181" s="477"/>
      <c r="UAR181" s="477"/>
      <c r="UAS181" s="477"/>
      <c r="UAT181" s="477"/>
      <c r="UAU181" s="477"/>
      <c r="UAV181" s="477"/>
      <c r="UAW181" s="477"/>
      <c r="UAX181" s="477"/>
      <c r="UAY181" s="477"/>
      <c r="UAZ181" s="477"/>
      <c r="UBA181" s="477"/>
      <c r="UBB181" s="477"/>
      <c r="UBC181" s="477"/>
      <c r="UBD181" s="477"/>
      <c r="UBE181" s="477"/>
      <c r="UBF181" s="477"/>
      <c r="UBG181" s="477"/>
      <c r="UBH181" s="477"/>
      <c r="UBI181" s="477"/>
      <c r="UBJ181" s="477"/>
      <c r="UBK181" s="477"/>
      <c r="UBL181" s="477"/>
      <c r="UBM181" s="477"/>
      <c r="UBN181" s="477"/>
      <c r="UBO181" s="477"/>
      <c r="UBP181" s="477"/>
      <c r="UBQ181" s="477"/>
      <c r="UBR181" s="477"/>
      <c r="UBS181" s="477"/>
      <c r="UBT181" s="477"/>
      <c r="UBU181" s="477"/>
      <c r="UBV181" s="477"/>
      <c r="UBW181" s="477"/>
      <c r="UBX181" s="477"/>
      <c r="UBY181" s="477"/>
      <c r="UBZ181" s="477"/>
      <c r="UCA181" s="477"/>
      <c r="UCB181" s="477"/>
      <c r="UCC181" s="477"/>
      <c r="UCD181" s="477"/>
      <c r="UCE181" s="477"/>
      <c r="UCF181" s="477"/>
      <c r="UCG181" s="477"/>
      <c r="UCH181" s="477"/>
      <c r="UCI181" s="477"/>
      <c r="UCJ181" s="477"/>
      <c r="UCK181" s="477"/>
      <c r="UCL181" s="477"/>
      <c r="UCM181" s="477"/>
      <c r="UCN181" s="477"/>
      <c r="UCO181" s="477"/>
      <c r="UCP181" s="477"/>
      <c r="UCQ181" s="477"/>
      <c r="UCR181" s="477"/>
      <c r="UCS181" s="477"/>
      <c r="UCT181" s="477"/>
      <c r="UCU181" s="477"/>
      <c r="UCV181" s="477"/>
      <c r="UCW181" s="477"/>
      <c r="UCX181" s="477"/>
      <c r="UCY181" s="477"/>
      <c r="UCZ181" s="477"/>
      <c r="UDA181" s="477"/>
      <c r="UDB181" s="477"/>
      <c r="UDC181" s="477"/>
      <c r="UDD181" s="477"/>
      <c r="UDE181" s="477"/>
      <c r="UDF181" s="477"/>
      <c r="UDG181" s="477"/>
      <c r="UDH181" s="477"/>
      <c r="UDI181" s="477"/>
      <c r="UDJ181" s="477"/>
      <c r="UDK181" s="477"/>
      <c r="UDL181" s="477"/>
      <c r="UDM181" s="477"/>
      <c r="UDN181" s="477"/>
      <c r="UDO181" s="477"/>
      <c r="UDP181" s="477"/>
      <c r="UDQ181" s="477"/>
      <c r="UDR181" s="477"/>
      <c r="UDS181" s="477"/>
      <c r="UDT181" s="477"/>
      <c r="UDU181" s="477"/>
      <c r="UDV181" s="477"/>
      <c r="UDW181" s="477"/>
      <c r="UDX181" s="477"/>
      <c r="UDY181" s="477"/>
      <c r="UDZ181" s="477"/>
      <c r="UEA181" s="477"/>
      <c r="UEB181" s="477"/>
      <c r="UEC181" s="477"/>
      <c r="UED181" s="477"/>
      <c r="UEE181" s="477"/>
      <c r="UEF181" s="477"/>
      <c r="UEG181" s="477"/>
      <c r="UEH181" s="477"/>
      <c r="UEI181" s="477"/>
      <c r="UEJ181" s="477"/>
      <c r="UEK181" s="477"/>
      <c r="UEL181" s="477"/>
      <c r="UEM181" s="477"/>
      <c r="UEN181" s="477"/>
      <c r="UEO181" s="477"/>
      <c r="UEP181" s="477"/>
      <c r="UEQ181" s="477"/>
      <c r="UER181" s="477"/>
      <c r="UES181" s="477"/>
      <c r="UET181" s="477"/>
      <c r="UEU181" s="477"/>
      <c r="UEV181" s="477"/>
      <c r="UEW181" s="477"/>
      <c r="UEX181" s="477"/>
      <c r="UEY181" s="477"/>
      <c r="UEZ181" s="477"/>
      <c r="UFA181" s="477"/>
      <c r="UFB181" s="477"/>
      <c r="UFC181" s="477"/>
      <c r="UFD181" s="477"/>
      <c r="UFE181" s="477"/>
      <c r="UFF181" s="477"/>
      <c r="UFG181" s="477"/>
      <c r="UFH181" s="477"/>
      <c r="UFI181" s="477"/>
      <c r="UFJ181" s="477"/>
      <c r="UFK181" s="477"/>
      <c r="UFL181" s="477"/>
      <c r="UFM181" s="477"/>
      <c r="UFN181" s="477"/>
      <c r="UFO181" s="477"/>
      <c r="UFP181" s="477"/>
      <c r="UFQ181" s="477"/>
      <c r="UFR181" s="477"/>
      <c r="UFS181" s="477"/>
      <c r="UFT181" s="477"/>
      <c r="UFU181" s="477"/>
      <c r="UFV181" s="477"/>
      <c r="UFW181" s="477"/>
      <c r="UFX181" s="477"/>
      <c r="UFY181" s="477"/>
      <c r="UFZ181" s="477"/>
      <c r="UGA181" s="477"/>
      <c r="UGB181" s="477"/>
      <c r="UGC181" s="477"/>
      <c r="UGD181" s="477"/>
      <c r="UGE181" s="477"/>
      <c r="UGF181" s="477"/>
      <c r="UGG181" s="477"/>
      <c r="UGH181" s="477"/>
      <c r="UGI181" s="477"/>
      <c r="UGJ181" s="477"/>
      <c r="UGK181" s="477"/>
      <c r="UGL181" s="477"/>
      <c r="UGM181" s="477"/>
      <c r="UGN181" s="477"/>
      <c r="UGO181" s="477"/>
      <c r="UGP181" s="477"/>
      <c r="UGQ181" s="477"/>
      <c r="UGR181" s="477"/>
      <c r="UGS181" s="477"/>
      <c r="UGT181" s="477"/>
      <c r="UGU181" s="477"/>
      <c r="UGV181" s="477"/>
      <c r="UGW181" s="477"/>
      <c r="UGX181" s="477"/>
      <c r="UGY181" s="477"/>
      <c r="UGZ181" s="477"/>
      <c r="UHA181" s="477"/>
      <c r="UHB181" s="477"/>
      <c r="UHC181" s="477"/>
      <c r="UHD181" s="477"/>
      <c r="UHE181" s="477"/>
      <c r="UHF181" s="477"/>
      <c r="UHG181" s="477"/>
      <c r="UHH181" s="477"/>
      <c r="UHI181" s="477"/>
      <c r="UHJ181" s="477"/>
      <c r="UHK181" s="477"/>
      <c r="UHL181" s="477"/>
      <c r="UHM181" s="477"/>
      <c r="UHN181" s="477"/>
      <c r="UHO181" s="477"/>
      <c r="UHP181" s="477"/>
      <c r="UHQ181" s="477"/>
      <c r="UHR181" s="477"/>
      <c r="UHS181" s="477"/>
      <c r="UHT181" s="477"/>
      <c r="UHU181" s="477"/>
      <c r="UHV181" s="477"/>
      <c r="UHW181" s="477"/>
      <c r="UHX181" s="477"/>
      <c r="UHY181" s="477"/>
      <c r="UHZ181" s="477"/>
      <c r="UIA181" s="477"/>
      <c r="UIB181" s="477"/>
      <c r="UIC181" s="477"/>
      <c r="UID181" s="477"/>
      <c r="UIE181" s="477"/>
      <c r="UIF181" s="477"/>
      <c r="UIG181" s="477"/>
      <c r="UIH181" s="477"/>
      <c r="UII181" s="477"/>
      <c r="UIJ181" s="477"/>
      <c r="UIK181" s="477"/>
      <c r="UIL181" s="477"/>
      <c r="UIM181" s="477"/>
      <c r="UIN181" s="477"/>
      <c r="UIO181" s="477"/>
      <c r="UIP181" s="477"/>
      <c r="UIQ181" s="477"/>
      <c r="UIR181" s="477"/>
      <c r="UIS181" s="477"/>
      <c r="UIT181" s="477"/>
      <c r="UIU181" s="477"/>
      <c r="UIV181" s="477"/>
      <c r="UIW181" s="477"/>
      <c r="UIX181" s="477"/>
      <c r="UIY181" s="477"/>
      <c r="UIZ181" s="477"/>
      <c r="UJA181" s="477"/>
      <c r="UJB181" s="477"/>
      <c r="UJC181" s="477"/>
      <c r="UJD181" s="477"/>
      <c r="UJE181" s="477"/>
      <c r="UJF181" s="477"/>
      <c r="UJG181" s="477"/>
      <c r="UJH181" s="477"/>
      <c r="UJI181" s="477"/>
      <c r="UJJ181" s="477"/>
      <c r="UJK181" s="477"/>
      <c r="UJL181" s="477"/>
      <c r="UJM181" s="477"/>
      <c r="UJN181" s="477"/>
      <c r="UJO181" s="477"/>
      <c r="UJP181" s="477"/>
      <c r="UJQ181" s="477"/>
      <c r="UJR181" s="477"/>
      <c r="UJS181" s="477"/>
      <c r="UJT181" s="477"/>
      <c r="UJU181" s="477"/>
      <c r="UJV181" s="477"/>
      <c r="UJW181" s="477"/>
      <c r="UJX181" s="477"/>
      <c r="UJY181" s="477"/>
      <c r="UJZ181" s="477"/>
      <c r="UKA181" s="477"/>
      <c r="UKB181" s="477"/>
      <c r="UKC181" s="477"/>
      <c r="UKD181" s="477"/>
      <c r="UKE181" s="477"/>
      <c r="UKF181" s="477"/>
      <c r="UKG181" s="477"/>
      <c r="UKH181" s="477"/>
      <c r="UKI181" s="477"/>
      <c r="UKJ181" s="477"/>
      <c r="UKK181" s="477"/>
      <c r="UKL181" s="477"/>
      <c r="UKM181" s="477"/>
      <c r="UKN181" s="477"/>
      <c r="UKO181" s="477"/>
      <c r="UKP181" s="477"/>
      <c r="UKQ181" s="477"/>
      <c r="UKR181" s="477"/>
      <c r="UKS181" s="477"/>
      <c r="UKT181" s="477"/>
      <c r="UKU181" s="477"/>
      <c r="UKV181" s="477"/>
      <c r="UKW181" s="477"/>
      <c r="UKX181" s="477"/>
      <c r="UKY181" s="477"/>
      <c r="UKZ181" s="477"/>
      <c r="ULA181" s="477"/>
      <c r="ULB181" s="477"/>
      <c r="ULC181" s="477"/>
      <c r="ULD181" s="477"/>
      <c r="ULE181" s="477"/>
      <c r="ULF181" s="477"/>
      <c r="ULG181" s="477"/>
      <c r="ULH181" s="477"/>
      <c r="ULI181" s="477"/>
      <c r="ULJ181" s="477"/>
      <c r="ULK181" s="477"/>
      <c r="ULL181" s="477"/>
      <c r="ULM181" s="477"/>
      <c r="ULN181" s="477"/>
      <c r="ULO181" s="477"/>
      <c r="ULP181" s="477"/>
      <c r="ULQ181" s="477"/>
      <c r="ULR181" s="477"/>
      <c r="ULS181" s="477"/>
      <c r="ULT181" s="477"/>
      <c r="ULU181" s="477"/>
      <c r="ULV181" s="477"/>
      <c r="ULW181" s="477"/>
      <c r="ULX181" s="477"/>
      <c r="ULY181" s="477"/>
      <c r="ULZ181" s="477"/>
      <c r="UMA181" s="477"/>
      <c r="UMB181" s="477"/>
      <c r="UMC181" s="477"/>
      <c r="UMD181" s="477"/>
      <c r="UME181" s="477"/>
      <c r="UMF181" s="477"/>
      <c r="UMG181" s="477"/>
      <c r="UMH181" s="477"/>
      <c r="UMI181" s="477"/>
      <c r="UMJ181" s="477"/>
      <c r="UMK181" s="477"/>
      <c r="UML181" s="477"/>
      <c r="UMM181" s="477"/>
      <c r="UMN181" s="477"/>
      <c r="UMO181" s="477"/>
      <c r="UMP181" s="477"/>
      <c r="UMQ181" s="477"/>
      <c r="UMR181" s="477"/>
      <c r="UMS181" s="477"/>
      <c r="UMT181" s="477"/>
      <c r="UMU181" s="477"/>
      <c r="UMV181" s="477"/>
      <c r="UMW181" s="477"/>
      <c r="UMX181" s="477"/>
      <c r="UMY181" s="477"/>
      <c r="UMZ181" s="477"/>
      <c r="UNA181" s="477"/>
      <c r="UNB181" s="477"/>
      <c r="UNC181" s="477"/>
      <c r="UND181" s="477"/>
      <c r="UNE181" s="477"/>
      <c r="UNF181" s="477"/>
      <c r="UNG181" s="477"/>
      <c r="UNH181" s="477"/>
      <c r="UNI181" s="477"/>
      <c r="UNJ181" s="477"/>
      <c r="UNK181" s="477"/>
      <c r="UNL181" s="477"/>
      <c r="UNM181" s="477"/>
      <c r="UNN181" s="477"/>
      <c r="UNO181" s="477"/>
      <c r="UNP181" s="477"/>
      <c r="UNQ181" s="477"/>
      <c r="UNR181" s="477"/>
      <c r="UNS181" s="477"/>
      <c r="UNT181" s="477"/>
      <c r="UNU181" s="477"/>
      <c r="UNV181" s="477"/>
      <c r="UNW181" s="477"/>
      <c r="UNX181" s="477"/>
      <c r="UNY181" s="477"/>
      <c r="UNZ181" s="477"/>
      <c r="UOA181" s="477"/>
      <c r="UOB181" s="477"/>
      <c r="UOC181" s="477"/>
      <c r="UOD181" s="477"/>
      <c r="UOE181" s="477"/>
      <c r="UOF181" s="477"/>
      <c r="UOG181" s="477"/>
      <c r="UOH181" s="477"/>
      <c r="UOI181" s="477"/>
      <c r="UOJ181" s="477"/>
      <c r="UOK181" s="477"/>
      <c r="UOL181" s="477"/>
      <c r="UOM181" s="477"/>
      <c r="UON181" s="477"/>
      <c r="UOO181" s="477"/>
      <c r="UOP181" s="477"/>
      <c r="UOQ181" s="477"/>
      <c r="UOR181" s="477"/>
      <c r="UOS181" s="477"/>
      <c r="UOT181" s="477"/>
      <c r="UOU181" s="477"/>
      <c r="UOV181" s="477"/>
      <c r="UOW181" s="477"/>
      <c r="UOX181" s="477"/>
      <c r="UOY181" s="477"/>
      <c r="UOZ181" s="477"/>
      <c r="UPA181" s="477"/>
      <c r="UPB181" s="477"/>
      <c r="UPC181" s="477"/>
      <c r="UPD181" s="477"/>
      <c r="UPE181" s="477"/>
      <c r="UPF181" s="477"/>
      <c r="UPG181" s="477"/>
      <c r="UPH181" s="477"/>
      <c r="UPI181" s="477"/>
      <c r="UPJ181" s="477"/>
      <c r="UPK181" s="477"/>
      <c r="UPL181" s="477"/>
      <c r="UPM181" s="477"/>
      <c r="UPN181" s="477"/>
      <c r="UPO181" s="477"/>
      <c r="UPP181" s="477"/>
      <c r="UPQ181" s="477"/>
      <c r="UPR181" s="477"/>
      <c r="UPS181" s="477"/>
      <c r="UPT181" s="477"/>
      <c r="UPU181" s="477"/>
      <c r="UPV181" s="477"/>
      <c r="UPW181" s="477"/>
      <c r="UPX181" s="477"/>
      <c r="UPY181" s="477"/>
      <c r="UPZ181" s="477"/>
      <c r="UQA181" s="477"/>
      <c r="UQB181" s="477"/>
      <c r="UQC181" s="477"/>
      <c r="UQD181" s="477"/>
      <c r="UQE181" s="477"/>
      <c r="UQF181" s="477"/>
      <c r="UQG181" s="477"/>
      <c r="UQH181" s="477"/>
      <c r="UQI181" s="477"/>
      <c r="UQJ181" s="477"/>
      <c r="UQK181" s="477"/>
      <c r="UQL181" s="477"/>
      <c r="UQM181" s="477"/>
      <c r="UQN181" s="477"/>
      <c r="UQO181" s="477"/>
      <c r="UQP181" s="477"/>
      <c r="UQQ181" s="477"/>
      <c r="UQR181" s="477"/>
      <c r="UQS181" s="477"/>
      <c r="UQT181" s="477"/>
      <c r="UQU181" s="477"/>
      <c r="UQV181" s="477"/>
      <c r="UQW181" s="477"/>
      <c r="UQX181" s="477"/>
      <c r="UQY181" s="477"/>
      <c r="UQZ181" s="477"/>
      <c r="URA181" s="477"/>
      <c r="URB181" s="477"/>
      <c r="URC181" s="477"/>
      <c r="URD181" s="477"/>
      <c r="URE181" s="477"/>
      <c r="URF181" s="477"/>
      <c r="URG181" s="477"/>
      <c r="URH181" s="477"/>
      <c r="URI181" s="477"/>
      <c r="URJ181" s="477"/>
      <c r="URK181" s="477"/>
      <c r="URL181" s="477"/>
      <c r="URM181" s="477"/>
      <c r="URN181" s="477"/>
      <c r="URO181" s="477"/>
      <c r="URP181" s="477"/>
      <c r="URQ181" s="477"/>
      <c r="URR181" s="477"/>
      <c r="URS181" s="477"/>
      <c r="URT181" s="477"/>
      <c r="URU181" s="477"/>
      <c r="URV181" s="477"/>
      <c r="URW181" s="477"/>
      <c r="URX181" s="477"/>
      <c r="URY181" s="477"/>
      <c r="URZ181" s="477"/>
      <c r="USA181" s="477"/>
      <c r="USB181" s="477"/>
      <c r="USC181" s="477"/>
      <c r="USD181" s="477"/>
      <c r="USE181" s="477"/>
      <c r="USF181" s="477"/>
      <c r="USG181" s="477"/>
      <c r="USH181" s="477"/>
      <c r="USI181" s="477"/>
      <c r="USJ181" s="477"/>
      <c r="USK181" s="477"/>
      <c r="USL181" s="477"/>
      <c r="USM181" s="477"/>
      <c r="USN181" s="477"/>
      <c r="USO181" s="477"/>
      <c r="USP181" s="477"/>
      <c r="USQ181" s="477"/>
      <c r="USR181" s="477"/>
      <c r="USS181" s="477"/>
      <c r="UST181" s="477"/>
      <c r="USU181" s="477"/>
      <c r="USV181" s="477"/>
      <c r="USW181" s="477"/>
      <c r="USX181" s="477"/>
      <c r="USY181" s="477"/>
      <c r="USZ181" s="477"/>
      <c r="UTA181" s="477"/>
      <c r="UTB181" s="477"/>
      <c r="UTC181" s="477"/>
      <c r="UTD181" s="477"/>
      <c r="UTE181" s="477"/>
      <c r="UTF181" s="477"/>
      <c r="UTG181" s="477"/>
      <c r="UTH181" s="477"/>
      <c r="UTI181" s="477"/>
      <c r="UTJ181" s="477"/>
      <c r="UTK181" s="477"/>
      <c r="UTL181" s="477"/>
      <c r="UTM181" s="477"/>
      <c r="UTN181" s="477"/>
      <c r="UTO181" s="477"/>
      <c r="UTP181" s="477"/>
      <c r="UTQ181" s="477"/>
      <c r="UTR181" s="477"/>
      <c r="UTS181" s="477"/>
      <c r="UTT181" s="477"/>
      <c r="UTU181" s="477"/>
      <c r="UTV181" s="477"/>
      <c r="UTW181" s="477"/>
      <c r="UTX181" s="477"/>
      <c r="UTY181" s="477"/>
      <c r="UTZ181" s="477"/>
      <c r="UUA181" s="477"/>
      <c r="UUB181" s="477"/>
      <c r="UUC181" s="477"/>
      <c r="UUD181" s="477"/>
      <c r="UUE181" s="477"/>
      <c r="UUF181" s="477"/>
      <c r="UUG181" s="477"/>
      <c r="UUH181" s="477"/>
      <c r="UUI181" s="477"/>
      <c r="UUJ181" s="477"/>
      <c r="UUK181" s="477"/>
      <c r="UUL181" s="477"/>
      <c r="UUM181" s="477"/>
      <c r="UUN181" s="477"/>
      <c r="UUO181" s="477"/>
      <c r="UUP181" s="477"/>
      <c r="UUQ181" s="477"/>
      <c r="UUR181" s="477"/>
      <c r="UUS181" s="477"/>
      <c r="UUT181" s="477"/>
      <c r="UUU181" s="477"/>
      <c r="UUV181" s="477"/>
      <c r="UUW181" s="477"/>
      <c r="UUX181" s="477"/>
      <c r="UUY181" s="477"/>
      <c r="UUZ181" s="477"/>
      <c r="UVA181" s="477"/>
      <c r="UVB181" s="477"/>
      <c r="UVC181" s="477"/>
      <c r="UVD181" s="477"/>
      <c r="UVE181" s="477"/>
      <c r="UVF181" s="477"/>
      <c r="UVG181" s="477"/>
      <c r="UVH181" s="477"/>
      <c r="UVI181" s="477"/>
      <c r="UVJ181" s="477"/>
      <c r="UVK181" s="477"/>
      <c r="UVL181" s="477"/>
      <c r="UVM181" s="477"/>
      <c r="UVN181" s="477"/>
      <c r="UVO181" s="477"/>
      <c r="UVP181" s="477"/>
      <c r="UVQ181" s="477"/>
      <c r="UVR181" s="477"/>
      <c r="UVS181" s="477"/>
      <c r="UVT181" s="477"/>
      <c r="UVU181" s="477"/>
      <c r="UVV181" s="477"/>
      <c r="UVW181" s="477"/>
      <c r="UVX181" s="477"/>
      <c r="UVY181" s="477"/>
      <c r="UVZ181" s="477"/>
      <c r="UWA181" s="477"/>
      <c r="UWB181" s="477"/>
      <c r="UWC181" s="477"/>
      <c r="UWD181" s="477"/>
      <c r="UWE181" s="477"/>
      <c r="UWF181" s="477"/>
      <c r="UWG181" s="477"/>
      <c r="UWH181" s="477"/>
      <c r="UWI181" s="477"/>
      <c r="UWJ181" s="477"/>
      <c r="UWK181" s="477"/>
      <c r="UWL181" s="477"/>
      <c r="UWM181" s="477"/>
      <c r="UWN181" s="477"/>
      <c r="UWO181" s="477"/>
      <c r="UWP181" s="477"/>
      <c r="UWQ181" s="477"/>
      <c r="UWR181" s="477"/>
      <c r="UWS181" s="477"/>
      <c r="UWT181" s="477"/>
      <c r="UWU181" s="477"/>
      <c r="UWV181" s="477"/>
      <c r="UWW181" s="477"/>
      <c r="UWX181" s="477"/>
      <c r="UWY181" s="477"/>
      <c r="UWZ181" s="477"/>
      <c r="UXA181" s="477"/>
      <c r="UXB181" s="477"/>
      <c r="UXC181" s="477"/>
      <c r="UXD181" s="477"/>
      <c r="UXE181" s="477"/>
      <c r="UXF181" s="477"/>
      <c r="UXG181" s="477"/>
      <c r="UXH181" s="477"/>
      <c r="UXI181" s="477"/>
      <c r="UXJ181" s="477"/>
      <c r="UXK181" s="477"/>
      <c r="UXL181" s="477"/>
      <c r="UXM181" s="477"/>
      <c r="UXN181" s="477"/>
      <c r="UXO181" s="477"/>
      <c r="UXP181" s="477"/>
      <c r="UXQ181" s="477"/>
      <c r="UXR181" s="477"/>
      <c r="UXS181" s="477"/>
      <c r="UXT181" s="477"/>
      <c r="UXU181" s="477"/>
      <c r="UXV181" s="477"/>
      <c r="UXW181" s="477"/>
      <c r="UXX181" s="477"/>
      <c r="UXY181" s="477"/>
      <c r="UXZ181" s="477"/>
      <c r="UYA181" s="477"/>
      <c r="UYB181" s="477"/>
      <c r="UYC181" s="477"/>
      <c r="UYD181" s="477"/>
      <c r="UYE181" s="477"/>
      <c r="UYF181" s="477"/>
      <c r="UYG181" s="477"/>
      <c r="UYH181" s="477"/>
      <c r="UYI181" s="477"/>
      <c r="UYJ181" s="477"/>
      <c r="UYK181" s="477"/>
      <c r="UYL181" s="477"/>
      <c r="UYM181" s="477"/>
      <c r="UYN181" s="477"/>
      <c r="UYO181" s="477"/>
      <c r="UYP181" s="477"/>
      <c r="UYQ181" s="477"/>
      <c r="UYR181" s="477"/>
      <c r="UYS181" s="477"/>
      <c r="UYT181" s="477"/>
      <c r="UYU181" s="477"/>
      <c r="UYV181" s="477"/>
      <c r="UYW181" s="477"/>
      <c r="UYX181" s="477"/>
      <c r="UYY181" s="477"/>
      <c r="UYZ181" s="477"/>
      <c r="UZA181" s="477"/>
      <c r="UZB181" s="477"/>
      <c r="UZC181" s="477"/>
      <c r="UZD181" s="477"/>
      <c r="UZE181" s="477"/>
      <c r="UZF181" s="477"/>
      <c r="UZG181" s="477"/>
      <c r="UZH181" s="477"/>
      <c r="UZI181" s="477"/>
      <c r="UZJ181" s="477"/>
      <c r="UZK181" s="477"/>
      <c r="UZL181" s="477"/>
      <c r="UZM181" s="477"/>
      <c r="UZN181" s="477"/>
      <c r="UZO181" s="477"/>
      <c r="UZP181" s="477"/>
      <c r="UZQ181" s="477"/>
      <c r="UZR181" s="477"/>
      <c r="UZS181" s="477"/>
      <c r="UZT181" s="477"/>
      <c r="UZU181" s="477"/>
      <c r="UZV181" s="477"/>
      <c r="UZW181" s="477"/>
      <c r="UZX181" s="477"/>
      <c r="UZY181" s="477"/>
      <c r="UZZ181" s="477"/>
      <c r="VAA181" s="477"/>
      <c r="VAB181" s="477"/>
      <c r="VAC181" s="477"/>
      <c r="VAD181" s="477"/>
      <c r="VAE181" s="477"/>
      <c r="VAF181" s="477"/>
      <c r="VAG181" s="477"/>
      <c r="VAH181" s="477"/>
      <c r="VAI181" s="477"/>
      <c r="VAJ181" s="477"/>
      <c r="VAK181" s="477"/>
      <c r="VAL181" s="477"/>
      <c r="VAM181" s="477"/>
      <c r="VAN181" s="477"/>
      <c r="VAO181" s="477"/>
      <c r="VAP181" s="477"/>
      <c r="VAQ181" s="477"/>
      <c r="VAR181" s="477"/>
      <c r="VAS181" s="477"/>
      <c r="VAT181" s="477"/>
      <c r="VAU181" s="477"/>
      <c r="VAV181" s="477"/>
      <c r="VAW181" s="477"/>
      <c r="VAX181" s="477"/>
      <c r="VAY181" s="477"/>
      <c r="VAZ181" s="477"/>
      <c r="VBA181" s="477"/>
      <c r="VBB181" s="477"/>
      <c r="VBC181" s="477"/>
      <c r="VBD181" s="477"/>
      <c r="VBE181" s="477"/>
      <c r="VBF181" s="477"/>
      <c r="VBG181" s="477"/>
      <c r="VBH181" s="477"/>
      <c r="VBI181" s="477"/>
      <c r="VBJ181" s="477"/>
      <c r="VBK181" s="477"/>
      <c r="VBL181" s="477"/>
      <c r="VBM181" s="477"/>
      <c r="VBN181" s="477"/>
      <c r="VBO181" s="477"/>
      <c r="VBP181" s="477"/>
      <c r="VBQ181" s="477"/>
      <c r="VBR181" s="477"/>
      <c r="VBS181" s="477"/>
      <c r="VBT181" s="477"/>
      <c r="VBU181" s="477"/>
      <c r="VBV181" s="477"/>
      <c r="VBW181" s="477"/>
      <c r="VBX181" s="477"/>
      <c r="VBY181" s="477"/>
      <c r="VBZ181" s="477"/>
      <c r="VCA181" s="477"/>
      <c r="VCB181" s="477"/>
      <c r="VCC181" s="477"/>
      <c r="VCD181" s="477"/>
      <c r="VCE181" s="477"/>
      <c r="VCF181" s="477"/>
      <c r="VCG181" s="477"/>
      <c r="VCH181" s="477"/>
      <c r="VCI181" s="477"/>
      <c r="VCJ181" s="477"/>
      <c r="VCK181" s="477"/>
      <c r="VCL181" s="477"/>
      <c r="VCM181" s="477"/>
      <c r="VCN181" s="477"/>
      <c r="VCO181" s="477"/>
      <c r="VCP181" s="477"/>
      <c r="VCQ181" s="477"/>
      <c r="VCR181" s="477"/>
      <c r="VCS181" s="477"/>
      <c r="VCT181" s="477"/>
      <c r="VCU181" s="477"/>
      <c r="VCV181" s="477"/>
      <c r="VCW181" s="477"/>
      <c r="VCX181" s="477"/>
      <c r="VCY181" s="477"/>
      <c r="VCZ181" s="477"/>
      <c r="VDA181" s="477"/>
      <c r="VDB181" s="477"/>
      <c r="VDC181" s="477"/>
      <c r="VDD181" s="477"/>
      <c r="VDE181" s="477"/>
      <c r="VDF181" s="477"/>
      <c r="VDG181" s="477"/>
      <c r="VDH181" s="477"/>
      <c r="VDI181" s="477"/>
      <c r="VDJ181" s="477"/>
      <c r="VDK181" s="477"/>
      <c r="VDL181" s="477"/>
      <c r="VDM181" s="477"/>
      <c r="VDN181" s="477"/>
      <c r="VDO181" s="477"/>
      <c r="VDP181" s="477"/>
      <c r="VDQ181" s="477"/>
      <c r="VDR181" s="477"/>
      <c r="VDS181" s="477"/>
      <c r="VDT181" s="477"/>
      <c r="VDU181" s="477"/>
      <c r="VDV181" s="477"/>
      <c r="VDW181" s="477"/>
      <c r="VDX181" s="477"/>
      <c r="VDY181" s="477"/>
      <c r="VDZ181" s="477"/>
      <c r="VEA181" s="477"/>
      <c r="VEB181" s="477"/>
      <c r="VEC181" s="477"/>
      <c r="VED181" s="477"/>
      <c r="VEE181" s="477"/>
      <c r="VEF181" s="477"/>
      <c r="VEG181" s="477"/>
      <c r="VEH181" s="477"/>
      <c r="VEI181" s="477"/>
      <c r="VEJ181" s="477"/>
      <c r="VEK181" s="477"/>
      <c r="VEL181" s="477"/>
      <c r="VEM181" s="477"/>
      <c r="VEN181" s="477"/>
      <c r="VEO181" s="477"/>
      <c r="VEP181" s="477"/>
      <c r="VEQ181" s="477"/>
      <c r="VER181" s="477"/>
      <c r="VES181" s="477"/>
      <c r="VET181" s="477"/>
      <c r="VEU181" s="477"/>
      <c r="VEV181" s="477"/>
      <c r="VEW181" s="477"/>
      <c r="VEX181" s="477"/>
      <c r="VEY181" s="477"/>
      <c r="VEZ181" s="477"/>
      <c r="VFA181" s="477"/>
      <c r="VFB181" s="477"/>
      <c r="VFC181" s="477"/>
      <c r="VFD181" s="477"/>
      <c r="VFE181" s="477"/>
      <c r="VFF181" s="477"/>
      <c r="VFG181" s="477"/>
      <c r="VFH181" s="477"/>
      <c r="VFI181" s="477"/>
      <c r="VFJ181" s="477"/>
      <c r="VFK181" s="477"/>
      <c r="VFL181" s="477"/>
      <c r="VFM181" s="477"/>
      <c r="VFN181" s="477"/>
      <c r="VFO181" s="477"/>
      <c r="VFP181" s="477"/>
      <c r="VFQ181" s="477"/>
      <c r="VFR181" s="477"/>
      <c r="VFS181" s="477"/>
      <c r="VFT181" s="477"/>
      <c r="VFU181" s="477"/>
      <c r="VFV181" s="477"/>
      <c r="VFW181" s="477"/>
      <c r="VFX181" s="477"/>
      <c r="VFY181" s="477"/>
      <c r="VFZ181" s="477"/>
      <c r="VGA181" s="477"/>
      <c r="VGB181" s="477"/>
      <c r="VGC181" s="477"/>
      <c r="VGD181" s="477"/>
      <c r="VGE181" s="477"/>
      <c r="VGF181" s="477"/>
      <c r="VGG181" s="477"/>
      <c r="VGH181" s="477"/>
      <c r="VGI181" s="477"/>
      <c r="VGJ181" s="477"/>
      <c r="VGK181" s="477"/>
      <c r="VGL181" s="477"/>
      <c r="VGM181" s="477"/>
      <c r="VGN181" s="477"/>
      <c r="VGO181" s="477"/>
      <c r="VGP181" s="477"/>
      <c r="VGQ181" s="477"/>
      <c r="VGR181" s="477"/>
      <c r="VGS181" s="477"/>
      <c r="VGT181" s="477"/>
      <c r="VGU181" s="477"/>
      <c r="VGV181" s="477"/>
      <c r="VGW181" s="477"/>
      <c r="VGX181" s="477"/>
      <c r="VGY181" s="477"/>
      <c r="VGZ181" s="477"/>
      <c r="VHA181" s="477"/>
      <c r="VHB181" s="477"/>
      <c r="VHC181" s="477"/>
      <c r="VHD181" s="477"/>
      <c r="VHE181" s="477"/>
      <c r="VHF181" s="477"/>
      <c r="VHG181" s="477"/>
      <c r="VHH181" s="477"/>
      <c r="VHI181" s="477"/>
      <c r="VHJ181" s="477"/>
      <c r="VHK181" s="477"/>
      <c r="VHL181" s="477"/>
      <c r="VHM181" s="477"/>
      <c r="VHN181" s="477"/>
      <c r="VHO181" s="477"/>
      <c r="VHP181" s="477"/>
      <c r="VHQ181" s="477"/>
      <c r="VHR181" s="477"/>
      <c r="VHS181" s="477"/>
      <c r="VHT181" s="477"/>
      <c r="VHU181" s="477"/>
      <c r="VHV181" s="477"/>
      <c r="VHW181" s="477"/>
      <c r="VHX181" s="477"/>
      <c r="VHY181" s="477"/>
      <c r="VHZ181" s="477"/>
      <c r="VIA181" s="477"/>
      <c r="VIB181" s="477"/>
      <c r="VIC181" s="477"/>
      <c r="VID181" s="477"/>
      <c r="VIE181" s="477"/>
      <c r="VIF181" s="477"/>
      <c r="VIG181" s="477"/>
      <c r="VIH181" s="477"/>
      <c r="VII181" s="477"/>
      <c r="VIJ181" s="477"/>
      <c r="VIK181" s="477"/>
      <c r="VIL181" s="477"/>
      <c r="VIM181" s="477"/>
      <c r="VIN181" s="477"/>
      <c r="VIO181" s="477"/>
      <c r="VIP181" s="477"/>
      <c r="VIQ181" s="477"/>
      <c r="VIR181" s="477"/>
      <c r="VIS181" s="477"/>
      <c r="VIT181" s="477"/>
      <c r="VIU181" s="477"/>
      <c r="VIV181" s="477"/>
      <c r="VIW181" s="477"/>
      <c r="VIX181" s="477"/>
      <c r="VIY181" s="477"/>
      <c r="VIZ181" s="477"/>
      <c r="VJA181" s="477"/>
      <c r="VJB181" s="477"/>
      <c r="VJC181" s="477"/>
      <c r="VJD181" s="477"/>
      <c r="VJE181" s="477"/>
      <c r="VJF181" s="477"/>
      <c r="VJG181" s="477"/>
      <c r="VJH181" s="477"/>
      <c r="VJI181" s="477"/>
      <c r="VJJ181" s="477"/>
      <c r="VJK181" s="477"/>
      <c r="VJL181" s="477"/>
      <c r="VJM181" s="477"/>
      <c r="VJN181" s="477"/>
      <c r="VJO181" s="477"/>
      <c r="VJP181" s="477"/>
      <c r="VJQ181" s="477"/>
      <c r="VJR181" s="477"/>
      <c r="VJS181" s="477"/>
      <c r="VJT181" s="477"/>
      <c r="VJU181" s="477"/>
      <c r="VJV181" s="477"/>
      <c r="VJW181" s="477"/>
      <c r="VJX181" s="477"/>
      <c r="VJY181" s="477"/>
      <c r="VJZ181" s="477"/>
      <c r="VKA181" s="477"/>
      <c r="VKB181" s="477"/>
      <c r="VKC181" s="477"/>
      <c r="VKD181" s="477"/>
      <c r="VKE181" s="477"/>
      <c r="VKF181" s="477"/>
      <c r="VKG181" s="477"/>
      <c r="VKH181" s="477"/>
      <c r="VKI181" s="477"/>
      <c r="VKJ181" s="477"/>
      <c r="VKK181" s="477"/>
      <c r="VKL181" s="477"/>
      <c r="VKM181" s="477"/>
      <c r="VKN181" s="477"/>
      <c r="VKO181" s="477"/>
      <c r="VKP181" s="477"/>
      <c r="VKQ181" s="477"/>
      <c r="VKR181" s="477"/>
      <c r="VKS181" s="477"/>
      <c r="VKT181" s="477"/>
      <c r="VKU181" s="477"/>
      <c r="VKV181" s="477"/>
      <c r="VKW181" s="477"/>
      <c r="VKX181" s="477"/>
      <c r="VKY181" s="477"/>
      <c r="VKZ181" s="477"/>
      <c r="VLA181" s="477"/>
      <c r="VLB181" s="477"/>
      <c r="VLC181" s="477"/>
      <c r="VLD181" s="477"/>
      <c r="VLE181" s="477"/>
      <c r="VLF181" s="477"/>
      <c r="VLG181" s="477"/>
      <c r="VLH181" s="477"/>
      <c r="VLI181" s="477"/>
      <c r="VLJ181" s="477"/>
      <c r="VLK181" s="477"/>
      <c r="VLL181" s="477"/>
      <c r="VLM181" s="477"/>
      <c r="VLN181" s="477"/>
      <c r="VLO181" s="477"/>
      <c r="VLP181" s="477"/>
      <c r="VLQ181" s="477"/>
      <c r="VLR181" s="477"/>
      <c r="VLS181" s="477"/>
      <c r="VLT181" s="477"/>
      <c r="VLU181" s="477"/>
      <c r="VLV181" s="477"/>
      <c r="VLW181" s="477"/>
      <c r="VLX181" s="477"/>
      <c r="VLY181" s="477"/>
      <c r="VLZ181" s="477"/>
      <c r="VMA181" s="477"/>
      <c r="VMB181" s="477"/>
      <c r="VMC181" s="477"/>
      <c r="VMD181" s="477"/>
      <c r="VME181" s="477"/>
      <c r="VMF181" s="477"/>
      <c r="VMG181" s="477"/>
      <c r="VMH181" s="477"/>
      <c r="VMI181" s="477"/>
      <c r="VMJ181" s="477"/>
      <c r="VMK181" s="477"/>
      <c r="VML181" s="477"/>
      <c r="VMM181" s="477"/>
      <c r="VMN181" s="477"/>
      <c r="VMO181" s="477"/>
      <c r="VMP181" s="477"/>
      <c r="VMQ181" s="477"/>
      <c r="VMR181" s="477"/>
      <c r="VMS181" s="477"/>
      <c r="VMT181" s="477"/>
      <c r="VMU181" s="477"/>
      <c r="VMV181" s="477"/>
      <c r="VMW181" s="477"/>
      <c r="VMX181" s="477"/>
      <c r="VMY181" s="477"/>
      <c r="VMZ181" s="477"/>
      <c r="VNA181" s="477"/>
      <c r="VNB181" s="477"/>
      <c r="VNC181" s="477"/>
      <c r="VND181" s="477"/>
      <c r="VNE181" s="477"/>
      <c r="VNF181" s="477"/>
      <c r="VNG181" s="477"/>
      <c r="VNH181" s="477"/>
      <c r="VNI181" s="477"/>
      <c r="VNJ181" s="477"/>
      <c r="VNK181" s="477"/>
      <c r="VNL181" s="477"/>
      <c r="VNM181" s="477"/>
      <c r="VNN181" s="477"/>
      <c r="VNO181" s="477"/>
      <c r="VNP181" s="477"/>
      <c r="VNQ181" s="477"/>
      <c r="VNR181" s="477"/>
      <c r="VNS181" s="477"/>
      <c r="VNT181" s="477"/>
      <c r="VNU181" s="477"/>
      <c r="VNV181" s="477"/>
      <c r="VNW181" s="477"/>
      <c r="VNX181" s="477"/>
      <c r="VNY181" s="477"/>
      <c r="VNZ181" s="477"/>
      <c r="VOA181" s="477"/>
      <c r="VOB181" s="477"/>
      <c r="VOC181" s="477"/>
      <c r="VOD181" s="477"/>
      <c r="VOE181" s="477"/>
      <c r="VOF181" s="477"/>
      <c r="VOG181" s="477"/>
      <c r="VOH181" s="477"/>
      <c r="VOI181" s="477"/>
      <c r="VOJ181" s="477"/>
      <c r="VOK181" s="477"/>
      <c r="VOL181" s="477"/>
      <c r="VOM181" s="477"/>
      <c r="VON181" s="477"/>
      <c r="VOO181" s="477"/>
      <c r="VOP181" s="477"/>
      <c r="VOQ181" s="477"/>
      <c r="VOR181" s="477"/>
      <c r="VOS181" s="477"/>
      <c r="VOT181" s="477"/>
      <c r="VOU181" s="477"/>
      <c r="VOV181" s="477"/>
      <c r="VOW181" s="477"/>
      <c r="VOX181" s="477"/>
      <c r="VOY181" s="477"/>
      <c r="VOZ181" s="477"/>
      <c r="VPA181" s="477"/>
      <c r="VPB181" s="477"/>
      <c r="VPC181" s="477"/>
      <c r="VPD181" s="477"/>
      <c r="VPE181" s="477"/>
      <c r="VPF181" s="477"/>
      <c r="VPG181" s="477"/>
      <c r="VPH181" s="477"/>
      <c r="VPI181" s="477"/>
      <c r="VPJ181" s="477"/>
      <c r="VPK181" s="477"/>
      <c r="VPL181" s="477"/>
      <c r="VPM181" s="477"/>
      <c r="VPN181" s="477"/>
      <c r="VPO181" s="477"/>
      <c r="VPP181" s="477"/>
      <c r="VPQ181" s="477"/>
      <c r="VPR181" s="477"/>
      <c r="VPS181" s="477"/>
      <c r="VPT181" s="477"/>
      <c r="VPU181" s="477"/>
      <c r="VPV181" s="477"/>
      <c r="VPW181" s="477"/>
      <c r="VPX181" s="477"/>
      <c r="VPY181" s="477"/>
      <c r="VPZ181" s="477"/>
      <c r="VQA181" s="477"/>
      <c r="VQB181" s="477"/>
      <c r="VQC181" s="477"/>
      <c r="VQD181" s="477"/>
      <c r="VQE181" s="477"/>
      <c r="VQF181" s="477"/>
      <c r="VQG181" s="477"/>
      <c r="VQH181" s="477"/>
      <c r="VQI181" s="477"/>
      <c r="VQJ181" s="477"/>
      <c r="VQK181" s="477"/>
      <c r="VQL181" s="477"/>
      <c r="VQM181" s="477"/>
      <c r="VQN181" s="477"/>
      <c r="VQO181" s="477"/>
      <c r="VQP181" s="477"/>
      <c r="VQQ181" s="477"/>
      <c r="VQR181" s="477"/>
      <c r="VQS181" s="477"/>
      <c r="VQT181" s="477"/>
      <c r="VQU181" s="477"/>
      <c r="VQV181" s="477"/>
      <c r="VQW181" s="477"/>
      <c r="VQX181" s="477"/>
      <c r="VQY181" s="477"/>
      <c r="VQZ181" s="477"/>
      <c r="VRA181" s="477"/>
      <c r="VRB181" s="477"/>
      <c r="VRC181" s="477"/>
      <c r="VRD181" s="477"/>
      <c r="VRE181" s="477"/>
      <c r="VRF181" s="477"/>
      <c r="VRG181" s="477"/>
      <c r="VRH181" s="477"/>
      <c r="VRI181" s="477"/>
      <c r="VRJ181" s="477"/>
      <c r="VRK181" s="477"/>
      <c r="VRL181" s="477"/>
      <c r="VRM181" s="477"/>
      <c r="VRN181" s="477"/>
      <c r="VRO181" s="477"/>
      <c r="VRP181" s="477"/>
      <c r="VRQ181" s="477"/>
      <c r="VRR181" s="477"/>
      <c r="VRS181" s="477"/>
      <c r="VRT181" s="477"/>
      <c r="VRU181" s="477"/>
      <c r="VRV181" s="477"/>
      <c r="VRW181" s="477"/>
      <c r="VRX181" s="477"/>
      <c r="VRY181" s="477"/>
      <c r="VRZ181" s="477"/>
      <c r="VSA181" s="477"/>
      <c r="VSB181" s="477"/>
      <c r="VSC181" s="477"/>
      <c r="VSD181" s="477"/>
      <c r="VSE181" s="477"/>
      <c r="VSF181" s="477"/>
      <c r="VSG181" s="477"/>
      <c r="VSH181" s="477"/>
      <c r="VSI181" s="477"/>
      <c r="VSJ181" s="477"/>
      <c r="VSK181" s="477"/>
      <c r="VSL181" s="477"/>
      <c r="VSM181" s="477"/>
      <c r="VSN181" s="477"/>
      <c r="VSO181" s="477"/>
      <c r="VSP181" s="477"/>
      <c r="VSQ181" s="477"/>
      <c r="VSR181" s="477"/>
      <c r="VSS181" s="477"/>
      <c r="VST181" s="477"/>
      <c r="VSU181" s="477"/>
      <c r="VSV181" s="477"/>
      <c r="VSW181" s="477"/>
      <c r="VSX181" s="477"/>
      <c r="VSY181" s="477"/>
      <c r="VSZ181" s="477"/>
      <c r="VTA181" s="477"/>
      <c r="VTB181" s="477"/>
      <c r="VTC181" s="477"/>
      <c r="VTD181" s="477"/>
      <c r="VTE181" s="477"/>
      <c r="VTF181" s="477"/>
      <c r="VTG181" s="477"/>
      <c r="VTH181" s="477"/>
      <c r="VTI181" s="477"/>
      <c r="VTJ181" s="477"/>
      <c r="VTK181" s="477"/>
      <c r="VTL181" s="477"/>
      <c r="VTM181" s="477"/>
      <c r="VTN181" s="477"/>
      <c r="VTO181" s="477"/>
      <c r="VTP181" s="477"/>
      <c r="VTQ181" s="477"/>
      <c r="VTR181" s="477"/>
      <c r="VTS181" s="477"/>
      <c r="VTT181" s="477"/>
      <c r="VTU181" s="477"/>
      <c r="VTV181" s="477"/>
      <c r="VTW181" s="477"/>
      <c r="VTX181" s="477"/>
      <c r="VTY181" s="477"/>
      <c r="VTZ181" s="477"/>
      <c r="VUA181" s="477"/>
      <c r="VUB181" s="477"/>
      <c r="VUC181" s="477"/>
      <c r="VUD181" s="477"/>
      <c r="VUE181" s="477"/>
      <c r="VUF181" s="477"/>
      <c r="VUG181" s="477"/>
      <c r="VUH181" s="477"/>
      <c r="VUI181" s="477"/>
      <c r="VUJ181" s="477"/>
      <c r="VUK181" s="477"/>
      <c r="VUL181" s="477"/>
      <c r="VUM181" s="477"/>
      <c r="VUN181" s="477"/>
      <c r="VUO181" s="477"/>
      <c r="VUP181" s="477"/>
      <c r="VUQ181" s="477"/>
      <c r="VUR181" s="477"/>
      <c r="VUS181" s="477"/>
      <c r="VUT181" s="477"/>
      <c r="VUU181" s="477"/>
      <c r="VUV181" s="477"/>
      <c r="VUW181" s="477"/>
      <c r="VUX181" s="477"/>
      <c r="VUY181" s="477"/>
      <c r="VUZ181" s="477"/>
      <c r="VVA181" s="477"/>
      <c r="VVB181" s="477"/>
      <c r="VVC181" s="477"/>
      <c r="VVD181" s="477"/>
      <c r="VVE181" s="477"/>
      <c r="VVF181" s="477"/>
      <c r="VVG181" s="477"/>
      <c r="VVH181" s="477"/>
      <c r="VVI181" s="477"/>
      <c r="VVJ181" s="477"/>
      <c r="VVK181" s="477"/>
      <c r="VVL181" s="477"/>
      <c r="VVM181" s="477"/>
      <c r="VVN181" s="477"/>
      <c r="VVO181" s="477"/>
      <c r="VVP181" s="477"/>
      <c r="VVQ181" s="477"/>
      <c r="VVR181" s="477"/>
      <c r="VVS181" s="477"/>
      <c r="VVT181" s="477"/>
      <c r="VVU181" s="477"/>
      <c r="VVV181" s="477"/>
      <c r="VVW181" s="477"/>
      <c r="VVX181" s="477"/>
      <c r="VVY181" s="477"/>
      <c r="VVZ181" s="477"/>
      <c r="VWA181" s="477"/>
      <c r="VWB181" s="477"/>
      <c r="VWC181" s="477"/>
      <c r="VWD181" s="477"/>
      <c r="VWE181" s="477"/>
      <c r="VWF181" s="477"/>
      <c r="VWG181" s="477"/>
      <c r="VWH181" s="477"/>
      <c r="VWI181" s="477"/>
      <c r="VWJ181" s="477"/>
      <c r="VWK181" s="477"/>
      <c r="VWL181" s="477"/>
      <c r="VWM181" s="477"/>
      <c r="VWN181" s="477"/>
      <c r="VWO181" s="477"/>
      <c r="VWP181" s="477"/>
      <c r="VWQ181" s="477"/>
      <c r="VWR181" s="477"/>
      <c r="VWS181" s="477"/>
      <c r="VWT181" s="477"/>
      <c r="VWU181" s="477"/>
      <c r="VWV181" s="477"/>
      <c r="VWW181" s="477"/>
      <c r="VWX181" s="477"/>
      <c r="VWY181" s="477"/>
      <c r="VWZ181" s="477"/>
      <c r="VXA181" s="477"/>
      <c r="VXB181" s="477"/>
      <c r="VXC181" s="477"/>
      <c r="VXD181" s="477"/>
      <c r="VXE181" s="477"/>
      <c r="VXF181" s="477"/>
      <c r="VXG181" s="477"/>
      <c r="VXH181" s="477"/>
      <c r="VXI181" s="477"/>
      <c r="VXJ181" s="477"/>
      <c r="VXK181" s="477"/>
      <c r="VXL181" s="477"/>
      <c r="VXM181" s="477"/>
      <c r="VXN181" s="477"/>
      <c r="VXO181" s="477"/>
      <c r="VXP181" s="477"/>
      <c r="VXQ181" s="477"/>
      <c r="VXR181" s="477"/>
      <c r="VXS181" s="477"/>
      <c r="VXT181" s="477"/>
      <c r="VXU181" s="477"/>
      <c r="VXV181" s="477"/>
      <c r="VXW181" s="477"/>
      <c r="VXX181" s="477"/>
      <c r="VXY181" s="477"/>
      <c r="VXZ181" s="477"/>
      <c r="VYA181" s="477"/>
      <c r="VYB181" s="477"/>
      <c r="VYC181" s="477"/>
      <c r="VYD181" s="477"/>
      <c r="VYE181" s="477"/>
      <c r="VYF181" s="477"/>
      <c r="VYG181" s="477"/>
      <c r="VYH181" s="477"/>
      <c r="VYI181" s="477"/>
      <c r="VYJ181" s="477"/>
      <c r="VYK181" s="477"/>
      <c r="VYL181" s="477"/>
      <c r="VYM181" s="477"/>
      <c r="VYN181" s="477"/>
      <c r="VYO181" s="477"/>
      <c r="VYP181" s="477"/>
      <c r="VYQ181" s="477"/>
      <c r="VYR181" s="477"/>
      <c r="VYS181" s="477"/>
      <c r="VYT181" s="477"/>
      <c r="VYU181" s="477"/>
      <c r="VYV181" s="477"/>
      <c r="VYW181" s="477"/>
      <c r="VYX181" s="477"/>
      <c r="VYY181" s="477"/>
      <c r="VYZ181" s="477"/>
      <c r="VZA181" s="477"/>
      <c r="VZB181" s="477"/>
      <c r="VZC181" s="477"/>
      <c r="VZD181" s="477"/>
      <c r="VZE181" s="477"/>
      <c r="VZF181" s="477"/>
      <c r="VZG181" s="477"/>
      <c r="VZH181" s="477"/>
      <c r="VZI181" s="477"/>
      <c r="VZJ181" s="477"/>
      <c r="VZK181" s="477"/>
      <c r="VZL181" s="477"/>
      <c r="VZM181" s="477"/>
      <c r="VZN181" s="477"/>
      <c r="VZO181" s="477"/>
      <c r="VZP181" s="477"/>
      <c r="VZQ181" s="477"/>
      <c r="VZR181" s="477"/>
      <c r="VZS181" s="477"/>
      <c r="VZT181" s="477"/>
      <c r="VZU181" s="477"/>
      <c r="VZV181" s="477"/>
      <c r="VZW181" s="477"/>
      <c r="VZX181" s="477"/>
      <c r="VZY181" s="477"/>
      <c r="VZZ181" s="477"/>
      <c r="WAA181" s="477"/>
      <c r="WAB181" s="477"/>
      <c r="WAC181" s="477"/>
      <c r="WAD181" s="477"/>
      <c r="WAE181" s="477"/>
      <c r="WAF181" s="477"/>
      <c r="WAG181" s="477"/>
      <c r="WAH181" s="477"/>
      <c r="WAI181" s="477"/>
      <c r="WAJ181" s="477"/>
      <c r="WAK181" s="477"/>
      <c r="WAL181" s="477"/>
      <c r="WAM181" s="477"/>
      <c r="WAN181" s="477"/>
      <c r="WAO181" s="477"/>
      <c r="WAP181" s="477"/>
      <c r="WAQ181" s="477"/>
      <c r="WAR181" s="477"/>
      <c r="WAS181" s="477"/>
      <c r="WAT181" s="477"/>
      <c r="WAU181" s="477"/>
      <c r="WAV181" s="477"/>
      <c r="WAW181" s="477"/>
      <c r="WAX181" s="477"/>
      <c r="WAY181" s="477"/>
      <c r="WAZ181" s="477"/>
      <c r="WBA181" s="477"/>
      <c r="WBB181" s="477"/>
      <c r="WBC181" s="477"/>
      <c r="WBD181" s="477"/>
      <c r="WBE181" s="477"/>
      <c r="WBF181" s="477"/>
      <c r="WBG181" s="477"/>
      <c r="WBH181" s="477"/>
      <c r="WBI181" s="477"/>
      <c r="WBJ181" s="477"/>
      <c r="WBK181" s="477"/>
      <c r="WBL181" s="477"/>
      <c r="WBM181" s="477"/>
      <c r="WBN181" s="477"/>
      <c r="WBO181" s="477"/>
      <c r="WBP181" s="477"/>
      <c r="WBQ181" s="477"/>
      <c r="WBR181" s="477"/>
      <c r="WBS181" s="477"/>
      <c r="WBT181" s="477"/>
      <c r="WBU181" s="477"/>
      <c r="WBV181" s="477"/>
      <c r="WBW181" s="477"/>
      <c r="WBX181" s="477"/>
      <c r="WBY181" s="477"/>
      <c r="WBZ181" s="477"/>
      <c r="WCA181" s="477"/>
      <c r="WCB181" s="477"/>
      <c r="WCC181" s="477"/>
      <c r="WCD181" s="477"/>
      <c r="WCE181" s="477"/>
      <c r="WCF181" s="477"/>
      <c r="WCG181" s="477"/>
      <c r="WCH181" s="477"/>
      <c r="WCI181" s="477"/>
      <c r="WCJ181" s="477"/>
      <c r="WCK181" s="477"/>
      <c r="WCL181" s="477"/>
      <c r="WCM181" s="477"/>
      <c r="WCN181" s="477"/>
      <c r="WCO181" s="477"/>
      <c r="WCP181" s="477"/>
      <c r="WCQ181" s="477"/>
      <c r="WCR181" s="477"/>
      <c r="WCS181" s="477"/>
      <c r="WCT181" s="477"/>
      <c r="WCU181" s="477"/>
      <c r="WCV181" s="477"/>
      <c r="WCW181" s="477"/>
      <c r="WCX181" s="477"/>
      <c r="WCY181" s="477"/>
      <c r="WCZ181" s="477"/>
      <c r="WDA181" s="477"/>
      <c r="WDB181" s="477"/>
      <c r="WDC181" s="477"/>
      <c r="WDD181" s="477"/>
      <c r="WDE181" s="477"/>
      <c r="WDF181" s="477"/>
      <c r="WDG181" s="477"/>
      <c r="WDH181" s="477"/>
      <c r="WDI181" s="477"/>
      <c r="WDJ181" s="477"/>
      <c r="WDK181" s="477"/>
      <c r="WDL181" s="477"/>
      <c r="WDM181" s="477"/>
      <c r="WDN181" s="477"/>
      <c r="WDO181" s="477"/>
      <c r="WDP181" s="477"/>
      <c r="WDQ181" s="477"/>
      <c r="WDR181" s="477"/>
      <c r="WDS181" s="477"/>
      <c r="WDT181" s="477"/>
      <c r="WDU181" s="477"/>
      <c r="WDV181" s="477"/>
      <c r="WDW181" s="477"/>
      <c r="WDX181" s="477"/>
      <c r="WDY181" s="477"/>
      <c r="WDZ181" s="477"/>
      <c r="WEA181" s="477"/>
      <c r="WEB181" s="477"/>
      <c r="WEC181" s="477"/>
      <c r="WED181" s="477"/>
      <c r="WEE181" s="477"/>
      <c r="WEF181" s="477"/>
      <c r="WEG181" s="477"/>
      <c r="WEH181" s="477"/>
      <c r="WEI181" s="477"/>
      <c r="WEJ181" s="477"/>
      <c r="WEK181" s="477"/>
      <c r="WEL181" s="477"/>
      <c r="WEM181" s="477"/>
      <c r="WEN181" s="477"/>
      <c r="WEO181" s="477"/>
      <c r="WEP181" s="477"/>
      <c r="WEQ181" s="477"/>
      <c r="WER181" s="477"/>
      <c r="WES181" s="477"/>
      <c r="WET181" s="477"/>
      <c r="WEU181" s="477"/>
      <c r="WEV181" s="477"/>
      <c r="WEW181" s="477"/>
      <c r="WEX181" s="477"/>
      <c r="WEY181" s="477"/>
      <c r="WEZ181" s="477"/>
      <c r="WFA181" s="477"/>
      <c r="WFB181" s="477"/>
      <c r="WFC181" s="477"/>
      <c r="WFD181" s="477"/>
      <c r="WFE181" s="477"/>
      <c r="WFF181" s="477"/>
      <c r="WFG181" s="477"/>
      <c r="WFH181" s="477"/>
      <c r="WFI181" s="477"/>
      <c r="WFJ181" s="477"/>
      <c r="WFK181" s="477"/>
      <c r="WFL181" s="477"/>
      <c r="WFM181" s="477"/>
      <c r="WFN181" s="477"/>
      <c r="WFO181" s="477"/>
      <c r="WFP181" s="477"/>
      <c r="WFQ181" s="477"/>
      <c r="WFR181" s="477"/>
      <c r="WFS181" s="477"/>
      <c r="WFT181" s="477"/>
      <c r="WFU181" s="477"/>
      <c r="WFV181" s="477"/>
      <c r="WFW181" s="477"/>
      <c r="WFX181" s="477"/>
      <c r="WFY181" s="477"/>
      <c r="WFZ181" s="477"/>
      <c r="WGA181" s="477"/>
      <c r="WGB181" s="477"/>
      <c r="WGC181" s="477"/>
      <c r="WGD181" s="477"/>
      <c r="WGE181" s="477"/>
      <c r="WGF181" s="477"/>
      <c r="WGG181" s="477"/>
      <c r="WGH181" s="477"/>
      <c r="WGI181" s="477"/>
      <c r="WGJ181" s="477"/>
      <c r="WGK181" s="477"/>
      <c r="WGL181" s="477"/>
      <c r="WGM181" s="477"/>
      <c r="WGN181" s="477"/>
      <c r="WGO181" s="477"/>
      <c r="WGP181" s="477"/>
      <c r="WGQ181" s="477"/>
      <c r="WGR181" s="477"/>
      <c r="WGS181" s="477"/>
      <c r="WGT181" s="477"/>
      <c r="WGU181" s="477"/>
      <c r="WGV181" s="477"/>
      <c r="WGW181" s="477"/>
      <c r="WGX181" s="477"/>
      <c r="WGY181" s="477"/>
      <c r="WGZ181" s="477"/>
      <c r="WHA181" s="477"/>
      <c r="WHB181" s="477"/>
      <c r="WHC181" s="477"/>
      <c r="WHD181" s="477"/>
      <c r="WHE181" s="477"/>
      <c r="WHF181" s="477"/>
      <c r="WHG181" s="477"/>
      <c r="WHH181" s="477"/>
      <c r="WHI181" s="477"/>
      <c r="WHJ181" s="477"/>
      <c r="WHK181" s="477"/>
      <c r="WHL181" s="477"/>
      <c r="WHM181" s="477"/>
      <c r="WHN181" s="477"/>
      <c r="WHO181" s="477"/>
      <c r="WHP181" s="477"/>
      <c r="WHQ181" s="477"/>
      <c r="WHR181" s="477"/>
      <c r="WHS181" s="477"/>
      <c r="WHT181" s="477"/>
      <c r="WHU181" s="477"/>
      <c r="WHV181" s="477"/>
      <c r="WHW181" s="477"/>
      <c r="WHX181" s="477"/>
      <c r="WHY181" s="477"/>
      <c r="WHZ181" s="477"/>
      <c r="WIA181" s="477"/>
      <c r="WIB181" s="477"/>
      <c r="WIC181" s="477"/>
      <c r="WID181" s="477"/>
      <c r="WIE181" s="477"/>
      <c r="WIF181" s="477"/>
      <c r="WIG181" s="477"/>
      <c r="WIH181" s="477"/>
      <c r="WII181" s="477"/>
      <c r="WIJ181" s="477"/>
      <c r="WIK181" s="477"/>
      <c r="WIL181" s="477"/>
      <c r="WIM181" s="477"/>
      <c r="WIN181" s="477"/>
      <c r="WIO181" s="477"/>
      <c r="WIP181" s="477"/>
      <c r="WIQ181" s="477"/>
      <c r="WIR181" s="477"/>
      <c r="WIS181" s="477"/>
      <c r="WIT181" s="477"/>
      <c r="WIU181" s="477"/>
      <c r="WIV181" s="477"/>
      <c r="WIW181" s="477"/>
      <c r="WIX181" s="477"/>
      <c r="WIY181" s="477"/>
      <c r="WIZ181" s="477"/>
      <c r="WJA181" s="477"/>
      <c r="WJB181" s="477"/>
      <c r="WJC181" s="477"/>
      <c r="WJD181" s="477"/>
      <c r="WJE181" s="477"/>
      <c r="WJF181" s="477"/>
      <c r="WJG181" s="477"/>
      <c r="WJH181" s="477"/>
      <c r="WJI181" s="477"/>
      <c r="WJJ181" s="477"/>
      <c r="WJK181" s="477"/>
      <c r="WJL181" s="477"/>
      <c r="WJM181" s="477"/>
      <c r="WJN181" s="477"/>
      <c r="WJO181" s="477"/>
      <c r="WJP181" s="477"/>
      <c r="WJQ181" s="477"/>
      <c r="WJR181" s="477"/>
      <c r="WJS181" s="477"/>
      <c r="WJT181" s="477"/>
      <c r="WJU181" s="477"/>
      <c r="WJV181" s="477"/>
      <c r="WJW181" s="477"/>
      <c r="WJX181" s="477"/>
      <c r="WJY181" s="477"/>
      <c r="WJZ181" s="477"/>
      <c r="WKA181" s="477"/>
      <c r="WKB181" s="477"/>
      <c r="WKC181" s="477"/>
      <c r="WKD181" s="477"/>
      <c r="WKE181" s="477"/>
      <c r="WKF181" s="477"/>
      <c r="WKG181" s="477"/>
      <c r="WKH181" s="477"/>
      <c r="WKI181" s="477"/>
      <c r="WKJ181" s="477"/>
      <c r="WKK181" s="477"/>
      <c r="WKL181" s="477"/>
      <c r="WKM181" s="477"/>
      <c r="WKN181" s="477"/>
      <c r="WKO181" s="477"/>
      <c r="WKP181" s="477"/>
      <c r="WKQ181" s="477"/>
      <c r="WKR181" s="477"/>
      <c r="WKS181" s="477"/>
      <c r="WKT181" s="477"/>
      <c r="WKU181" s="477"/>
      <c r="WKV181" s="477"/>
      <c r="WKW181" s="477"/>
      <c r="WKX181" s="477"/>
      <c r="WKY181" s="477"/>
      <c r="WKZ181" s="477"/>
      <c r="WLA181" s="477"/>
      <c r="WLB181" s="477"/>
      <c r="WLC181" s="477"/>
      <c r="WLD181" s="477"/>
      <c r="WLE181" s="477"/>
      <c r="WLF181" s="477"/>
      <c r="WLG181" s="477"/>
      <c r="WLH181" s="477"/>
      <c r="WLI181" s="477"/>
      <c r="WLJ181" s="477"/>
      <c r="WLK181" s="477"/>
      <c r="WLL181" s="477"/>
      <c r="WLM181" s="477"/>
      <c r="WLN181" s="477"/>
      <c r="WLO181" s="477"/>
      <c r="WLP181" s="477"/>
      <c r="WLQ181" s="477"/>
      <c r="WLR181" s="477"/>
      <c r="WLS181" s="477"/>
      <c r="WLT181" s="477"/>
      <c r="WLU181" s="477"/>
      <c r="WLV181" s="477"/>
      <c r="WLW181" s="477"/>
      <c r="WLX181" s="477"/>
      <c r="WLY181" s="477"/>
      <c r="WLZ181" s="477"/>
      <c r="WMA181" s="477"/>
      <c r="WMB181" s="477"/>
      <c r="WMC181" s="477"/>
      <c r="WMD181" s="477"/>
      <c r="WME181" s="477"/>
      <c r="WMF181" s="477"/>
      <c r="WMG181" s="477"/>
      <c r="WMH181" s="477"/>
      <c r="WMI181" s="477"/>
      <c r="WMJ181" s="477"/>
      <c r="WMK181" s="477"/>
      <c r="WML181" s="477"/>
      <c r="WMM181" s="477"/>
      <c r="WMN181" s="477"/>
      <c r="WMO181" s="477"/>
      <c r="WMP181" s="477"/>
      <c r="WMQ181" s="477"/>
      <c r="WMR181" s="477"/>
      <c r="WMS181" s="477"/>
      <c r="WMT181" s="477"/>
      <c r="WMU181" s="477"/>
      <c r="WMV181" s="477"/>
      <c r="WMW181" s="477"/>
      <c r="WMX181" s="477"/>
      <c r="WMY181" s="477"/>
      <c r="WMZ181" s="477"/>
      <c r="WNA181" s="477"/>
      <c r="WNB181" s="477"/>
      <c r="WNC181" s="477"/>
      <c r="WND181" s="477"/>
      <c r="WNE181" s="477"/>
      <c r="WNF181" s="477"/>
      <c r="WNG181" s="477"/>
      <c r="WNH181" s="477"/>
      <c r="WNI181" s="477"/>
      <c r="WNJ181" s="477"/>
      <c r="WNK181" s="477"/>
      <c r="WNL181" s="477"/>
      <c r="WNM181" s="477"/>
      <c r="WNN181" s="477"/>
      <c r="WNO181" s="477"/>
      <c r="WNP181" s="477"/>
      <c r="WNQ181" s="477"/>
      <c r="WNR181" s="477"/>
      <c r="WNS181" s="477"/>
      <c r="WNT181" s="477"/>
      <c r="WNU181" s="477"/>
      <c r="WNV181" s="477"/>
      <c r="WNW181" s="477"/>
      <c r="WNX181" s="477"/>
      <c r="WNY181" s="477"/>
      <c r="WNZ181" s="477"/>
      <c r="WOA181" s="477"/>
      <c r="WOB181" s="477"/>
      <c r="WOC181" s="477"/>
      <c r="WOD181" s="477"/>
      <c r="WOE181" s="477"/>
      <c r="WOF181" s="477"/>
      <c r="WOG181" s="477"/>
      <c r="WOH181" s="477"/>
      <c r="WOI181" s="477"/>
      <c r="WOJ181" s="477"/>
      <c r="WOK181" s="477"/>
      <c r="WOL181" s="477"/>
      <c r="WOM181" s="477"/>
      <c r="WON181" s="477"/>
      <c r="WOO181" s="477"/>
      <c r="WOP181" s="477"/>
      <c r="WOQ181" s="477"/>
      <c r="WOR181" s="477"/>
      <c r="WOS181" s="477"/>
      <c r="WOT181" s="477"/>
      <c r="WOU181" s="477"/>
      <c r="WOV181" s="477"/>
      <c r="WOW181" s="477"/>
      <c r="WOX181" s="477"/>
      <c r="WOY181" s="477"/>
      <c r="WOZ181" s="477"/>
      <c r="WPA181" s="477"/>
      <c r="WPB181" s="477"/>
      <c r="WPC181" s="477"/>
      <c r="WPD181" s="477"/>
      <c r="WPE181" s="477"/>
      <c r="WPF181" s="477"/>
      <c r="WPG181" s="477"/>
      <c r="WPH181" s="477"/>
      <c r="WPI181" s="477"/>
      <c r="WPJ181" s="477"/>
      <c r="WPK181" s="477"/>
      <c r="WPL181" s="477"/>
      <c r="WPM181" s="477"/>
      <c r="WPN181" s="477"/>
      <c r="WPO181" s="477"/>
      <c r="WPP181" s="477"/>
      <c r="WPQ181" s="477"/>
      <c r="WPR181" s="477"/>
      <c r="WPS181" s="477"/>
      <c r="WPT181" s="477"/>
      <c r="WPU181" s="477"/>
      <c r="WPV181" s="477"/>
      <c r="WPW181" s="477"/>
      <c r="WPX181" s="477"/>
      <c r="WPY181" s="477"/>
      <c r="WPZ181" s="477"/>
      <c r="WQA181" s="477"/>
      <c r="WQB181" s="477"/>
      <c r="WQC181" s="477"/>
      <c r="WQD181" s="477"/>
      <c r="WQE181" s="477"/>
      <c r="WQF181" s="477"/>
      <c r="WQG181" s="477"/>
      <c r="WQH181" s="477"/>
      <c r="WQI181" s="477"/>
      <c r="WQJ181" s="477"/>
      <c r="WQK181" s="477"/>
      <c r="WQL181" s="477"/>
      <c r="WQM181" s="477"/>
      <c r="WQN181" s="477"/>
      <c r="WQO181" s="477"/>
      <c r="WQP181" s="477"/>
      <c r="WQQ181" s="477"/>
      <c r="WQR181" s="477"/>
      <c r="WQS181" s="477"/>
      <c r="WQT181" s="477"/>
      <c r="WQU181" s="477"/>
      <c r="WQV181" s="477"/>
      <c r="WQW181" s="477"/>
      <c r="WQX181" s="477"/>
      <c r="WQY181" s="477"/>
      <c r="WQZ181" s="477"/>
      <c r="WRA181" s="477"/>
      <c r="WRB181" s="477"/>
      <c r="WRC181" s="477"/>
      <c r="WRD181" s="477"/>
      <c r="WRE181" s="477"/>
      <c r="WRF181" s="477"/>
      <c r="WRG181" s="477"/>
      <c r="WRH181" s="477"/>
      <c r="WRI181" s="477"/>
      <c r="WRJ181" s="477"/>
      <c r="WRK181" s="477"/>
      <c r="WRL181" s="477"/>
      <c r="WRM181" s="477"/>
      <c r="WRN181" s="477"/>
      <c r="WRO181" s="477"/>
      <c r="WRP181" s="477"/>
      <c r="WRQ181" s="477"/>
      <c r="WRR181" s="477"/>
      <c r="WRS181" s="477"/>
      <c r="WRT181" s="477"/>
      <c r="WRU181" s="477"/>
      <c r="WRV181" s="477"/>
      <c r="WRW181" s="477"/>
      <c r="WRX181" s="477"/>
      <c r="WRY181" s="477"/>
      <c r="WRZ181" s="477"/>
      <c r="WSA181" s="477"/>
      <c r="WSB181" s="477"/>
      <c r="WSC181" s="477"/>
      <c r="WSD181" s="477"/>
      <c r="WSE181" s="477"/>
      <c r="WSF181" s="477"/>
      <c r="WSG181" s="477"/>
      <c r="WSH181" s="477"/>
      <c r="WSI181" s="477"/>
      <c r="WSJ181" s="477"/>
      <c r="WSK181" s="477"/>
      <c r="WSL181" s="477"/>
      <c r="WSM181" s="477"/>
      <c r="WSN181" s="477"/>
      <c r="WSO181" s="477"/>
      <c r="WSP181" s="477"/>
      <c r="WSQ181" s="477"/>
      <c r="WSR181" s="477"/>
      <c r="WSS181" s="477"/>
      <c r="WST181" s="477"/>
      <c r="WSU181" s="477"/>
      <c r="WSV181" s="477"/>
      <c r="WSW181" s="477"/>
      <c r="WSX181" s="477"/>
      <c r="WSY181" s="477"/>
      <c r="WSZ181" s="477"/>
      <c r="WTA181" s="477"/>
      <c r="WTB181" s="477"/>
      <c r="WTC181" s="477"/>
      <c r="WTD181" s="477"/>
      <c r="WTE181" s="477"/>
      <c r="WTF181" s="477"/>
      <c r="WTG181" s="477"/>
      <c r="WTH181" s="477"/>
      <c r="WTI181" s="477"/>
      <c r="WTJ181" s="477"/>
      <c r="WTK181" s="477"/>
      <c r="WTL181" s="477"/>
      <c r="WTM181" s="477"/>
      <c r="WTN181" s="477"/>
      <c r="WTO181" s="477"/>
      <c r="WTP181" s="477"/>
      <c r="WTQ181" s="477"/>
      <c r="WTR181" s="477"/>
      <c r="WTS181" s="477"/>
      <c r="WTT181" s="477"/>
      <c r="WTU181" s="477"/>
      <c r="WTV181" s="477"/>
      <c r="WTW181" s="477"/>
      <c r="WTX181" s="477"/>
      <c r="WTY181" s="477"/>
      <c r="WTZ181" s="477"/>
      <c r="WUA181" s="477"/>
      <c r="WUB181" s="477"/>
      <c r="WUC181" s="477"/>
      <c r="WUD181" s="477"/>
      <c r="WUE181" s="477"/>
      <c r="WUF181" s="477"/>
      <c r="WUG181" s="477"/>
      <c r="WUH181" s="477"/>
      <c r="WUI181" s="477"/>
      <c r="WUJ181" s="477"/>
      <c r="WUK181" s="477"/>
      <c r="WUL181" s="477"/>
      <c r="WUM181" s="477"/>
      <c r="WUN181" s="477"/>
      <c r="WUO181" s="477"/>
      <c r="WUP181" s="477"/>
      <c r="WUQ181" s="477"/>
      <c r="WUR181" s="477"/>
      <c r="WUS181" s="477"/>
      <c r="WUT181" s="477"/>
      <c r="WUU181" s="477"/>
      <c r="WUV181" s="477"/>
      <c r="WUW181" s="477"/>
      <c r="WUX181" s="477"/>
      <c r="WUY181" s="477"/>
      <c r="WUZ181" s="477"/>
      <c r="WVA181" s="477"/>
      <c r="WVB181" s="477"/>
      <c r="WVC181" s="477"/>
      <c r="WVD181" s="477"/>
      <c r="WVE181" s="477"/>
      <c r="WVF181" s="477"/>
      <c r="WVG181" s="477"/>
      <c r="WVH181" s="477"/>
      <c r="WVI181" s="477"/>
      <c r="WVJ181" s="477"/>
      <c r="WVK181" s="477"/>
      <c r="WVL181" s="477"/>
      <c r="WVM181" s="477"/>
      <c r="WVN181" s="477"/>
      <c r="WVO181" s="477"/>
      <c r="WVP181" s="477"/>
      <c r="WVQ181" s="477"/>
      <c r="WVR181" s="477"/>
      <c r="WVS181" s="477"/>
      <c r="WVT181" s="477"/>
      <c r="WVU181" s="477"/>
      <c r="WVV181" s="477"/>
      <c r="WVW181" s="477"/>
      <c r="WVX181" s="477"/>
      <c r="WVY181" s="477"/>
      <c r="WVZ181" s="477"/>
      <c r="WWA181" s="477"/>
      <c r="WWB181" s="477"/>
      <c r="WWC181" s="477"/>
      <c r="WWD181" s="477"/>
      <c r="WWE181" s="477"/>
      <c r="WWF181" s="477"/>
      <c r="WWG181" s="477"/>
      <c r="WWH181" s="477"/>
      <c r="WWI181" s="477"/>
      <c r="WWJ181" s="477"/>
      <c r="WWK181" s="477"/>
      <c r="WWL181" s="477"/>
      <c r="WWM181" s="477"/>
      <c r="WWN181" s="477"/>
      <c r="WWO181" s="477"/>
      <c r="WWP181" s="477"/>
      <c r="WWQ181" s="477"/>
      <c r="WWR181" s="477"/>
      <c r="WWS181" s="477"/>
      <c r="WWT181" s="477"/>
      <c r="WWU181" s="477"/>
      <c r="WWV181" s="477"/>
      <c r="WWW181" s="477"/>
      <c r="WWX181" s="477"/>
      <c r="WWY181" s="477"/>
      <c r="WWZ181" s="477"/>
      <c r="WXA181" s="477"/>
      <c r="WXB181" s="477"/>
      <c r="WXC181" s="477"/>
      <c r="WXD181" s="477"/>
      <c r="WXE181" s="477"/>
      <c r="WXF181" s="477"/>
      <c r="WXG181" s="477"/>
      <c r="WXH181" s="477"/>
      <c r="WXI181" s="477"/>
      <c r="WXJ181" s="477"/>
      <c r="WXK181" s="477"/>
      <c r="WXL181" s="477"/>
      <c r="WXM181" s="477"/>
      <c r="WXN181" s="477"/>
      <c r="WXO181" s="477"/>
      <c r="WXP181" s="477"/>
      <c r="WXQ181" s="477"/>
      <c r="WXR181" s="477"/>
      <c r="WXS181" s="477"/>
      <c r="WXT181" s="477"/>
      <c r="WXU181" s="477"/>
      <c r="WXV181" s="477"/>
      <c r="WXW181" s="477"/>
      <c r="WXX181" s="477"/>
      <c r="WXY181" s="477"/>
      <c r="WXZ181" s="477"/>
      <c r="WYA181" s="477"/>
      <c r="WYB181" s="477"/>
      <c r="WYC181" s="477"/>
      <c r="WYD181" s="477"/>
      <c r="WYE181" s="477"/>
      <c r="WYF181" s="477"/>
      <c r="WYG181" s="477"/>
      <c r="WYH181" s="477"/>
      <c r="WYI181" s="477"/>
      <c r="WYJ181" s="477"/>
      <c r="WYK181" s="477"/>
      <c r="WYL181" s="477"/>
      <c r="WYM181" s="477"/>
      <c r="WYN181" s="477"/>
      <c r="WYO181" s="477"/>
      <c r="WYP181" s="477"/>
      <c r="WYQ181" s="477"/>
      <c r="WYR181" s="477"/>
      <c r="WYS181" s="477"/>
      <c r="WYT181" s="477"/>
      <c r="WYU181" s="477"/>
      <c r="WYV181" s="477"/>
      <c r="WYW181" s="477"/>
      <c r="WYX181" s="477"/>
      <c r="WYY181" s="477"/>
      <c r="WYZ181" s="477"/>
      <c r="WZA181" s="477"/>
      <c r="WZB181" s="477"/>
      <c r="WZC181" s="477"/>
      <c r="WZD181" s="477"/>
      <c r="WZE181" s="477"/>
      <c r="WZF181" s="477"/>
      <c r="WZG181" s="477"/>
      <c r="WZH181" s="477"/>
      <c r="WZI181" s="477"/>
      <c r="WZJ181" s="477"/>
      <c r="WZK181" s="477"/>
      <c r="WZL181" s="477"/>
      <c r="WZM181" s="477"/>
      <c r="WZN181" s="477"/>
      <c r="WZO181" s="477"/>
      <c r="WZP181" s="477"/>
      <c r="WZQ181" s="477"/>
      <c r="WZR181" s="477"/>
      <c r="WZS181" s="477"/>
      <c r="WZT181" s="477"/>
      <c r="WZU181" s="477"/>
      <c r="WZV181" s="477"/>
      <c r="WZW181" s="477"/>
      <c r="WZX181" s="477"/>
      <c r="WZY181" s="477"/>
      <c r="WZZ181" s="477"/>
      <c r="XAA181" s="477"/>
      <c r="XAB181" s="477"/>
      <c r="XAC181" s="477"/>
      <c r="XAD181" s="477"/>
      <c r="XAE181" s="477"/>
      <c r="XAF181" s="477"/>
      <c r="XAG181" s="477"/>
      <c r="XAH181" s="477"/>
      <c r="XAI181" s="477"/>
      <c r="XAJ181" s="477"/>
      <c r="XAK181" s="477"/>
      <c r="XAL181" s="477"/>
      <c r="XAM181" s="477"/>
      <c r="XAN181" s="477"/>
      <c r="XAO181" s="477"/>
      <c r="XAP181" s="477"/>
      <c r="XAQ181" s="477"/>
      <c r="XAR181" s="477"/>
      <c r="XAS181" s="477"/>
      <c r="XAT181" s="477"/>
      <c r="XAU181" s="477"/>
      <c r="XAV181" s="477"/>
      <c r="XAW181" s="477"/>
      <c r="XAX181" s="477"/>
      <c r="XAY181" s="477"/>
      <c r="XAZ181" s="477"/>
      <c r="XBA181" s="477"/>
      <c r="XBB181" s="477"/>
      <c r="XBC181" s="477"/>
      <c r="XBD181" s="477"/>
      <c r="XBE181" s="477"/>
      <c r="XBF181" s="477"/>
      <c r="XBG181" s="477"/>
      <c r="XBH181" s="477"/>
      <c r="XBI181" s="477"/>
      <c r="XBJ181" s="477"/>
      <c r="XBK181" s="477"/>
      <c r="XBL181" s="477"/>
      <c r="XBM181" s="477"/>
      <c r="XBN181" s="477"/>
      <c r="XBO181" s="477"/>
      <c r="XBP181" s="477"/>
      <c r="XBQ181" s="477"/>
      <c r="XBR181" s="477"/>
      <c r="XBS181" s="477"/>
      <c r="XBT181" s="477"/>
      <c r="XBU181" s="477"/>
      <c r="XBV181" s="477"/>
      <c r="XBW181" s="477"/>
      <c r="XBX181" s="477"/>
      <c r="XBY181" s="477"/>
      <c r="XBZ181" s="477"/>
      <c r="XCA181" s="477"/>
      <c r="XCB181" s="477"/>
      <c r="XCC181" s="477"/>
      <c r="XCD181" s="477"/>
      <c r="XCE181" s="477"/>
      <c r="XCF181" s="477"/>
      <c r="XCG181" s="477"/>
      <c r="XCH181" s="477"/>
      <c r="XCI181" s="477"/>
      <c r="XCJ181" s="477"/>
      <c r="XCK181" s="477"/>
      <c r="XCL181" s="477"/>
      <c r="XCM181" s="477"/>
      <c r="XCN181" s="477"/>
      <c r="XCO181" s="477"/>
      <c r="XCP181" s="477"/>
      <c r="XCQ181" s="477"/>
      <c r="XCR181" s="477"/>
      <c r="XCS181" s="477"/>
      <c r="XCT181" s="477"/>
      <c r="XCU181" s="477"/>
      <c r="XCV181" s="477"/>
      <c r="XCW181" s="477"/>
      <c r="XCX181" s="477"/>
      <c r="XCY181" s="477"/>
      <c r="XCZ181" s="477"/>
      <c r="XDA181" s="477"/>
      <c r="XDB181" s="477"/>
      <c r="XDC181" s="477"/>
      <c r="XDD181" s="477"/>
      <c r="XDE181" s="477"/>
      <c r="XDF181" s="477"/>
      <c r="XDG181" s="477"/>
      <c r="XDH181" s="477"/>
      <c r="XDI181" s="477"/>
      <c r="XDJ181" s="477"/>
      <c r="XDK181" s="477"/>
      <c r="XDL181" s="477"/>
      <c r="XDM181" s="477"/>
      <c r="XDN181" s="477"/>
      <c r="XDO181" s="477"/>
      <c r="XDP181" s="477"/>
      <c r="XDQ181" s="477"/>
      <c r="XDR181" s="477"/>
      <c r="XDS181" s="477"/>
      <c r="XDT181" s="477"/>
      <c r="XDU181" s="477"/>
      <c r="XDV181" s="477"/>
      <c r="XDW181" s="477"/>
      <c r="XDX181" s="477"/>
      <c r="XDY181" s="477"/>
      <c r="XDZ181" s="477"/>
      <c r="XEA181" s="477"/>
      <c r="XEB181" s="477"/>
      <c r="XEC181" s="477"/>
      <c r="XED181" s="477"/>
      <c r="XEE181" s="477"/>
      <c r="XEF181" s="477"/>
    </row>
    <row r="182" spans="1:16360" ht="15" customHeight="1" x14ac:dyDescent="0.25">
      <c r="A182" s="6" t="s">
        <v>2534</v>
      </c>
      <c r="B182" s="18">
        <v>5</v>
      </c>
      <c r="C182" s="17" t="s">
        <v>2301</v>
      </c>
      <c r="D182" s="3">
        <v>2016</v>
      </c>
      <c r="E182" s="10" t="s">
        <v>2302</v>
      </c>
      <c r="F182" s="10" t="s">
        <v>2303</v>
      </c>
      <c r="G182" s="2">
        <v>22</v>
      </c>
      <c r="H182" s="2" t="s">
        <v>2304</v>
      </c>
      <c r="I182" s="63" t="s">
        <v>50</v>
      </c>
      <c r="J182" s="59">
        <v>0</v>
      </c>
      <c r="K182" s="18" t="s">
        <v>20</v>
      </c>
      <c r="L182" s="62" t="s">
        <v>77</v>
      </c>
      <c r="M182" s="18">
        <v>13</v>
      </c>
      <c r="N182" s="18">
        <v>13</v>
      </c>
      <c r="O182" s="59">
        <f t="shared" si="99"/>
        <v>1.1139433523068367</v>
      </c>
      <c r="P182" s="18" t="s">
        <v>2306</v>
      </c>
      <c r="Q182" s="477"/>
      <c r="R182" s="18">
        <v>1</v>
      </c>
      <c r="S182" s="18">
        <v>1</v>
      </c>
      <c r="T182" s="18">
        <v>6</v>
      </c>
      <c r="U182" s="18">
        <v>1</v>
      </c>
      <c r="V182" s="18" t="s">
        <v>2305</v>
      </c>
      <c r="W182" s="18">
        <v>1</v>
      </c>
      <c r="X182" s="478" t="s">
        <v>2312</v>
      </c>
      <c r="Y182" s="477"/>
      <c r="Z182" s="474" t="s">
        <v>1093</v>
      </c>
      <c r="AA182" s="18" t="s">
        <v>29</v>
      </c>
      <c r="AB182" s="59" t="s">
        <v>29</v>
      </c>
      <c r="AC182" s="59" t="s">
        <v>112</v>
      </c>
      <c r="AD182" s="18">
        <v>0</v>
      </c>
      <c r="AE182" s="59" t="s">
        <v>29</v>
      </c>
      <c r="AF182" s="59" t="s">
        <v>29</v>
      </c>
      <c r="AG182" s="59" t="s">
        <v>29</v>
      </c>
      <c r="AH182" s="59" t="s">
        <v>29</v>
      </c>
      <c r="AI182" s="60" t="s">
        <v>29</v>
      </c>
      <c r="AJ182" s="59" t="s">
        <v>29</v>
      </c>
      <c r="AK182" s="59" t="s">
        <v>29</v>
      </c>
      <c r="AL182" s="60" t="s">
        <v>29</v>
      </c>
      <c r="AM182" s="60" t="s">
        <v>29</v>
      </c>
      <c r="AN182" s="125" t="s">
        <v>28</v>
      </c>
      <c r="AO182" s="77" t="s">
        <v>28</v>
      </c>
      <c r="AP182" s="477"/>
      <c r="AQ182" s="5" t="s">
        <v>174</v>
      </c>
      <c r="AR182" s="9" t="s">
        <v>346</v>
      </c>
      <c r="AS182" s="475" t="s">
        <v>2308</v>
      </c>
      <c r="AT182" s="497" t="s">
        <v>2427</v>
      </c>
      <c r="AU182" s="5">
        <v>52.5</v>
      </c>
      <c r="AV182" s="11">
        <v>-131.5</v>
      </c>
      <c r="AW182" s="6"/>
      <c r="AX182" s="362">
        <v>7.4916666666666645</v>
      </c>
      <c r="AY182" s="473">
        <v>2980</v>
      </c>
      <c r="AZ182" s="455">
        <f t="shared" si="100"/>
        <v>3.4742162640762553</v>
      </c>
      <c r="BA182" s="525" t="s">
        <v>137</v>
      </c>
      <c r="BB182" s="476" t="s">
        <v>2309</v>
      </c>
      <c r="BC182" s="477"/>
      <c r="BD182" s="59" t="s">
        <v>2343</v>
      </c>
      <c r="BE182" s="59" t="s">
        <v>2331</v>
      </c>
      <c r="BF182" s="477"/>
      <c r="BG182" s="477"/>
      <c r="BH182" s="477"/>
      <c r="BI182" s="392" t="s">
        <v>2232</v>
      </c>
      <c r="BJ182" s="477" t="s">
        <v>12</v>
      </c>
      <c r="BK182" s="477" t="s">
        <v>13</v>
      </c>
      <c r="BL182" s="477"/>
      <c r="BM182" s="477"/>
      <c r="BN182" s="477"/>
      <c r="BO182" s="478"/>
      <c r="BP182" s="6" t="s">
        <v>2310</v>
      </c>
      <c r="BQ182" s="18" t="s">
        <v>15</v>
      </c>
      <c r="BR182" s="477">
        <v>1.83</v>
      </c>
      <c r="BS182" s="59" t="s">
        <v>21</v>
      </c>
      <c r="BT182" s="478" t="s">
        <v>54</v>
      </c>
      <c r="BU182" s="477">
        <v>0.32</v>
      </c>
      <c r="BV182" s="477"/>
      <c r="BW182" s="63" t="s">
        <v>26</v>
      </c>
      <c r="BX182" s="59" t="s">
        <v>27</v>
      </c>
      <c r="BY182" s="70">
        <f t="shared" si="97"/>
        <v>0.78383671769061691</v>
      </c>
      <c r="BZ182" s="70">
        <f t="shared" si="95"/>
        <v>0.78383671769061691</v>
      </c>
      <c r="CA182" s="18" t="s">
        <v>18</v>
      </c>
      <c r="CB182" s="18" t="s">
        <v>2305</v>
      </c>
      <c r="CC182" s="18">
        <v>6</v>
      </c>
      <c r="CD182" s="18">
        <v>6</v>
      </c>
      <c r="CE182" s="477"/>
      <c r="CF182" s="17" t="s">
        <v>2311</v>
      </c>
      <c r="CG182" s="477">
        <v>7.44</v>
      </c>
      <c r="CH182" s="59" t="s">
        <v>21</v>
      </c>
      <c r="CI182" s="477">
        <v>1.01</v>
      </c>
      <c r="CJ182" s="477"/>
      <c r="CK182" s="477">
        <f t="shared" si="98"/>
        <v>2.4739846402110097</v>
      </c>
      <c r="CL182" s="477">
        <f t="shared" si="104"/>
        <v>2.4739846402110097</v>
      </c>
      <c r="CM182" s="18">
        <v>6</v>
      </c>
      <c r="CN182" s="18">
        <v>6</v>
      </c>
      <c r="CO182" s="477"/>
      <c r="CP182" s="6">
        <f t="shared" si="66"/>
        <v>-3.0570958750601163</v>
      </c>
      <c r="CQ182" s="6">
        <f t="shared" si="67"/>
        <v>0.92307692307692313</v>
      </c>
      <c r="CR182" s="6">
        <f t="shared" si="102"/>
        <v>-2.8219346539016459</v>
      </c>
      <c r="CS182" s="6">
        <f t="shared" si="68"/>
        <v>0.66513813295379176</v>
      </c>
      <c r="CT182" s="77">
        <v>0</v>
      </c>
      <c r="CU182" s="59">
        <v>0</v>
      </c>
      <c r="CV182" s="59" t="s">
        <v>1782</v>
      </c>
      <c r="CW182" s="59">
        <v>0</v>
      </c>
      <c r="CX182" s="59">
        <v>0</v>
      </c>
      <c r="CY182" s="102">
        <v>1</v>
      </c>
      <c r="CZ182" s="102">
        <v>0</v>
      </c>
      <c r="DA182" s="102">
        <v>0</v>
      </c>
      <c r="DB182" s="102">
        <v>0</v>
      </c>
      <c r="DC182" s="102">
        <v>0</v>
      </c>
      <c r="DD182" s="59">
        <v>1</v>
      </c>
      <c r="DE182" s="60">
        <v>0</v>
      </c>
      <c r="DF182" s="60">
        <v>0</v>
      </c>
      <c r="DG182" s="60">
        <v>0</v>
      </c>
      <c r="DH182" s="60">
        <v>0</v>
      </c>
      <c r="DI182" s="60">
        <v>0</v>
      </c>
      <c r="DJ182" s="60">
        <v>0</v>
      </c>
      <c r="DK182" s="60">
        <v>0</v>
      </c>
      <c r="DL182" s="60">
        <v>0</v>
      </c>
      <c r="DM182" s="60">
        <v>0</v>
      </c>
      <c r="DN182" s="60">
        <v>0</v>
      </c>
      <c r="DO182" s="59">
        <v>0</v>
      </c>
      <c r="DP182" s="59">
        <v>0</v>
      </c>
      <c r="DQ182" s="59">
        <v>0</v>
      </c>
      <c r="DR182" s="59">
        <v>0</v>
      </c>
      <c r="DS182" s="59">
        <v>0</v>
      </c>
      <c r="DT182" s="59">
        <v>0</v>
      </c>
      <c r="DU182" s="59">
        <v>0</v>
      </c>
      <c r="DV182" s="59">
        <v>0</v>
      </c>
      <c r="DW182" s="59">
        <v>0</v>
      </c>
      <c r="DX182" s="59">
        <v>0</v>
      </c>
      <c r="DY182" s="59">
        <v>0</v>
      </c>
      <c r="DZ182" s="59">
        <v>0</v>
      </c>
      <c r="EA182" s="59">
        <v>0</v>
      </c>
      <c r="EB182" s="59">
        <v>0</v>
      </c>
      <c r="EC182" s="59">
        <v>0</v>
      </c>
      <c r="ED182" s="59">
        <v>0</v>
      </c>
      <c r="EE182" s="59">
        <v>0</v>
      </c>
      <c r="EF182" s="59">
        <v>0</v>
      </c>
      <c r="EG182" s="59">
        <v>0</v>
      </c>
      <c r="EH182" s="59">
        <v>0</v>
      </c>
      <c r="EI182" s="59">
        <v>0</v>
      </c>
      <c r="EJ182" s="59">
        <v>0</v>
      </c>
      <c r="EK182" s="59">
        <v>0</v>
      </c>
      <c r="EL182" s="59">
        <v>0</v>
      </c>
      <c r="EM182" s="18">
        <v>1</v>
      </c>
      <c r="EN182" s="18">
        <v>1</v>
      </c>
      <c r="EO182" s="18">
        <v>0</v>
      </c>
      <c r="EP182" s="18">
        <v>1</v>
      </c>
      <c r="EQ182" s="18">
        <v>2</v>
      </c>
      <c r="ET182" s="477"/>
      <c r="EU182" s="477"/>
      <c r="EV182" s="477"/>
      <c r="EW182" s="477"/>
      <c r="EX182" s="477"/>
      <c r="EY182" s="477"/>
      <c r="EZ182" s="477"/>
      <c r="FA182" s="477"/>
      <c r="FB182" s="477"/>
      <c r="FC182" s="477"/>
      <c r="FD182" s="477"/>
      <c r="FE182" s="477"/>
      <c r="FF182" s="477"/>
      <c r="FG182" s="477"/>
      <c r="FH182" s="477"/>
      <c r="FI182" s="477"/>
      <c r="FJ182" s="477"/>
      <c r="FK182" s="477"/>
      <c r="FL182" s="477"/>
      <c r="FM182" s="477"/>
      <c r="FN182" s="477"/>
      <c r="FO182" s="477"/>
      <c r="FP182" s="477"/>
      <c r="FQ182" s="477"/>
      <c r="FR182" s="477"/>
      <c r="FS182" s="477"/>
      <c r="FT182" s="477"/>
      <c r="FU182" s="477"/>
      <c r="FV182" s="477"/>
      <c r="FW182" s="477"/>
      <c r="FX182" s="477"/>
      <c r="FY182" s="477"/>
      <c r="FZ182" s="477"/>
      <c r="GA182" s="477"/>
      <c r="GB182" s="477"/>
      <c r="GC182" s="477"/>
      <c r="GD182" s="477"/>
      <c r="GE182" s="477"/>
      <c r="GF182" s="477"/>
      <c r="GG182" s="477"/>
      <c r="GH182" s="477"/>
      <c r="GI182" s="477"/>
      <c r="GJ182" s="477"/>
      <c r="GK182" s="477"/>
      <c r="GL182" s="477"/>
      <c r="GM182" s="477"/>
      <c r="GN182" s="477"/>
      <c r="GO182" s="477"/>
      <c r="GP182" s="477"/>
      <c r="GQ182" s="477"/>
      <c r="GR182" s="477"/>
      <c r="GS182" s="477"/>
      <c r="GT182" s="477"/>
      <c r="GU182" s="477"/>
      <c r="GV182" s="477"/>
      <c r="GW182" s="477"/>
      <c r="GX182" s="477"/>
      <c r="GY182" s="477"/>
      <c r="GZ182" s="477"/>
      <c r="HA182" s="477"/>
      <c r="HB182" s="477"/>
      <c r="HC182" s="477"/>
      <c r="HD182" s="477"/>
      <c r="HE182" s="477"/>
      <c r="HF182" s="477"/>
      <c r="HG182" s="477"/>
      <c r="HH182" s="477"/>
      <c r="HI182" s="477"/>
      <c r="HJ182" s="477"/>
      <c r="HK182" s="477"/>
      <c r="HL182" s="477"/>
      <c r="HM182" s="477"/>
      <c r="HN182" s="477"/>
      <c r="HO182" s="477"/>
      <c r="HP182" s="477"/>
      <c r="HQ182" s="477"/>
      <c r="HR182" s="477"/>
      <c r="HS182" s="477"/>
      <c r="HT182" s="477"/>
      <c r="HU182" s="477"/>
      <c r="HV182" s="477"/>
      <c r="HW182" s="477"/>
      <c r="HX182" s="477"/>
      <c r="HY182" s="477"/>
      <c r="HZ182" s="477"/>
      <c r="IA182" s="477"/>
      <c r="IB182" s="477"/>
      <c r="IC182" s="477"/>
      <c r="ID182" s="477"/>
      <c r="IE182" s="477"/>
      <c r="IF182" s="477"/>
      <c r="IG182" s="477"/>
      <c r="IH182" s="477"/>
      <c r="II182" s="477"/>
      <c r="IJ182" s="477"/>
      <c r="IK182" s="477"/>
      <c r="IL182" s="477"/>
      <c r="IM182" s="477"/>
      <c r="IN182" s="477"/>
      <c r="IO182" s="477"/>
      <c r="IP182" s="477"/>
      <c r="IQ182" s="477"/>
      <c r="IR182" s="477"/>
      <c r="IS182" s="477"/>
      <c r="IT182" s="477"/>
      <c r="IU182" s="477"/>
      <c r="IV182" s="477"/>
      <c r="IW182" s="477"/>
      <c r="IX182" s="477"/>
      <c r="IY182" s="477"/>
      <c r="IZ182" s="477"/>
      <c r="JA182" s="477"/>
      <c r="JB182" s="477"/>
      <c r="JC182" s="477"/>
      <c r="JD182" s="477"/>
      <c r="JE182" s="477"/>
      <c r="JF182" s="477"/>
      <c r="JG182" s="477"/>
      <c r="JH182" s="477"/>
      <c r="JI182" s="477"/>
      <c r="JJ182" s="477"/>
      <c r="JK182" s="477"/>
      <c r="JL182" s="477"/>
      <c r="JM182" s="477"/>
      <c r="JN182" s="477"/>
      <c r="JO182" s="477"/>
      <c r="JP182" s="477"/>
      <c r="JQ182" s="477"/>
      <c r="JR182" s="477"/>
      <c r="JS182" s="477"/>
      <c r="JT182" s="477"/>
      <c r="JU182" s="477"/>
      <c r="JV182" s="477"/>
      <c r="JW182" s="477"/>
      <c r="JX182" s="477"/>
      <c r="JY182" s="477"/>
      <c r="JZ182" s="477"/>
      <c r="KA182" s="477"/>
      <c r="KB182" s="477"/>
      <c r="KC182" s="477"/>
      <c r="KD182" s="477"/>
      <c r="KE182" s="477"/>
      <c r="KF182" s="477"/>
      <c r="KG182" s="477"/>
      <c r="KH182" s="477"/>
      <c r="KI182" s="477"/>
      <c r="KJ182" s="477"/>
      <c r="KK182" s="477"/>
      <c r="KL182" s="477"/>
      <c r="KM182" s="477"/>
      <c r="KN182" s="477"/>
      <c r="KO182" s="477"/>
      <c r="KP182" s="477"/>
      <c r="KQ182" s="477"/>
      <c r="KR182" s="477"/>
      <c r="KS182" s="477"/>
      <c r="KT182" s="477"/>
      <c r="KU182" s="477"/>
      <c r="KV182" s="477"/>
      <c r="KW182" s="477"/>
      <c r="KX182" s="477"/>
      <c r="KY182" s="477"/>
      <c r="KZ182" s="477"/>
      <c r="LA182" s="477"/>
      <c r="LB182" s="477"/>
      <c r="LC182" s="477"/>
      <c r="LD182" s="477"/>
      <c r="LE182" s="477"/>
      <c r="LF182" s="477"/>
      <c r="LG182" s="477"/>
      <c r="LH182" s="477"/>
      <c r="LI182" s="477"/>
      <c r="LJ182" s="477"/>
      <c r="LK182" s="477"/>
      <c r="LL182" s="477"/>
      <c r="LM182" s="477"/>
      <c r="LN182" s="477"/>
      <c r="LO182" s="477"/>
      <c r="LP182" s="477"/>
      <c r="LQ182" s="477"/>
      <c r="LR182" s="477"/>
      <c r="LS182" s="477"/>
      <c r="LT182" s="477"/>
      <c r="LU182" s="477"/>
      <c r="LV182" s="477"/>
      <c r="LW182" s="477"/>
      <c r="LX182" s="477"/>
      <c r="LY182" s="477"/>
      <c r="LZ182" s="477"/>
      <c r="MA182" s="477"/>
      <c r="MB182" s="477"/>
      <c r="MC182" s="477"/>
      <c r="MD182" s="477"/>
      <c r="ME182" s="477"/>
      <c r="MF182" s="477"/>
      <c r="MG182" s="477"/>
      <c r="MH182" s="477"/>
      <c r="MI182" s="477"/>
      <c r="MJ182" s="477"/>
      <c r="MK182" s="477"/>
      <c r="ML182" s="477"/>
      <c r="MM182" s="477"/>
      <c r="MN182" s="477"/>
      <c r="MO182" s="477"/>
      <c r="MP182" s="477"/>
      <c r="MQ182" s="477"/>
      <c r="MR182" s="477"/>
      <c r="MS182" s="477"/>
      <c r="MT182" s="477"/>
      <c r="MU182" s="477"/>
      <c r="MV182" s="477"/>
      <c r="MW182" s="477"/>
      <c r="MX182" s="477"/>
      <c r="MY182" s="477"/>
      <c r="MZ182" s="477"/>
      <c r="NA182" s="477"/>
      <c r="NB182" s="477"/>
      <c r="NC182" s="477"/>
      <c r="ND182" s="477"/>
      <c r="NE182" s="477"/>
      <c r="NF182" s="477"/>
      <c r="NG182" s="477"/>
      <c r="NH182" s="477"/>
      <c r="NI182" s="477"/>
      <c r="NJ182" s="477"/>
      <c r="NK182" s="477"/>
      <c r="NL182" s="477"/>
      <c r="NM182" s="477"/>
      <c r="NN182" s="477"/>
      <c r="NO182" s="477"/>
      <c r="NP182" s="477"/>
      <c r="NQ182" s="477"/>
      <c r="NR182" s="477"/>
      <c r="NS182" s="477"/>
      <c r="NT182" s="477"/>
      <c r="NU182" s="477"/>
      <c r="NV182" s="477"/>
      <c r="NW182" s="477"/>
      <c r="NX182" s="477"/>
      <c r="NY182" s="477"/>
      <c r="NZ182" s="477"/>
      <c r="OA182" s="477"/>
      <c r="OB182" s="477"/>
      <c r="OC182" s="477"/>
      <c r="OD182" s="477"/>
      <c r="OE182" s="477"/>
      <c r="OF182" s="477"/>
      <c r="OG182" s="477"/>
      <c r="OH182" s="477"/>
      <c r="OI182" s="477"/>
      <c r="OJ182" s="477"/>
      <c r="OK182" s="477"/>
      <c r="OL182" s="477"/>
      <c r="OM182" s="477"/>
      <c r="ON182" s="477"/>
      <c r="OO182" s="477"/>
      <c r="OP182" s="477"/>
      <c r="OQ182" s="477"/>
      <c r="OR182" s="477"/>
      <c r="OS182" s="477"/>
      <c r="OT182" s="477"/>
      <c r="OU182" s="477"/>
      <c r="OV182" s="477"/>
      <c r="OW182" s="477"/>
      <c r="OX182" s="477"/>
      <c r="OY182" s="477"/>
      <c r="OZ182" s="477"/>
      <c r="PA182" s="477"/>
      <c r="PB182" s="477"/>
      <c r="PC182" s="477"/>
      <c r="PD182" s="477"/>
      <c r="PE182" s="477"/>
      <c r="PF182" s="477"/>
      <c r="PG182" s="477"/>
      <c r="PH182" s="477"/>
      <c r="PI182" s="477"/>
      <c r="PJ182" s="477"/>
      <c r="PK182" s="477"/>
      <c r="PL182" s="477"/>
      <c r="PM182" s="477"/>
      <c r="PN182" s="477"/>
      <c r="PO182" s="477"/>
      <c r="PP182" s="477"/>
      <c r="PQ182" s="477"/>
      <c r="PR182" s="477"/>
      <c r="PS182" s="477"/>
      <c r="PT182" s="477"/>
      <c r="PU182" s="477"/>
      <c r="PV182" s="477"/>
      <c r="PW182" s="477"/>
      <c r="PX182" s="477"/>
      <c r="PY182" s="477"/>
      <c r="PZ182" s="477"/>
      <c r="QA182" s="477"/>
      <c r="QB182" s="477"/>
      <c r="QC182" s="477"/>
      <c r="QD182" s="477"/>
      <c r="QE182" s="477"/>
      <c r="QF182" s="477"/>
      <c r="QG182" s="477"/>
      <c r="QH182" s="477"/>
      <c r="QI182" s="477"/>
      <c r="QJ182" s="477"/>
      <c r="QK182" s="477"/>
      <c r="QL182" s="477"/>
      <c r="QM182" s="477"/>
      <c r="QN182" s="477"/>
      <c r="QO182" s="477"/>
      <c r="QP182" s="477"/>
      <c r="QQ182" s="477"/>
      <c r="QR182" s="477"/>
      <c r="QS182" s="477"/>
      <c r="QT182" s="477"/>
      <c r="QU182" s="477"/>
      <c r="QV182" s="477"/>
      <c r="QW182" s="477"/>
      <c r="QX182" s="477"/>
      <c r="QY182" s="477"/>
      <c r="QZ182" s="477"/>
      <c r="RA182" s="477"/>
      <c r="RB182" s="477"/>
      <c r="RC182" s="477"/>
      <c r="RD182" s="477"/>
      <c r="RE182" s="477"/>
      <c r="RF182" s="477"/>
      <c r="RG182" s="477"/>
      <c r="RH182" s="477"/>
      <c r="RI182" s="477"/>
      <c r="RJ182" s="477"/>
      <c r="RK182" s="477"/>
      <c r="RL182" s="477"/>
      <c r="RM182" s="477"/>
      <c r="RN182" s="477"/>
      <c r="RO182" s="477"/>
      <c r="RP182" s="477"/>
      <c r="RQ182" s="477"/>
      <c r="RR182" s="477"/>
      <c r="RS182" s="477"/>
      <c r="RT182" s="477"/>
      <c r="RU182" s="477"/>
      <c r="RV182" s="477"/>
      <c r="RW182" s="477"/>
      <c r="RX182" s="477"/>
      <c r="RY182" s="477"/>
      <c r="RZ182" s="477"/>
      <c r="SA182" s="477"/>
      <c r="SB182" s="477"/>
      <c r="SC182" s="477"/>
      <c r="SD182" s="477"/>
      <c r="SE182" s="477"/>
      <c r="SF182" s="477"/>
      <c r="SG182" s="477"/>
      <c r="SH182" s="477"/>
      <c r="SI182" s="477"/>
      <c r="SJ182" s="477"/>
      <c r="SK182" s="477"/>
      <c r="SL182" s="477"/>
      <c r="SM182" s="477"/>
      <c r="SN182" s="477"/>
      <c r="SO182" s="477"/>
      <c r="SP182" s="477"/>
      <c r="SQ182" s="477"/>
      <c r="SR182" s="477"/>
      <c r="SS182" s="477"/>
      <c r="ST182" s="477"/>
      <c r="SU182" s="477"/>
      <c r="SV182" s="477"/>
      <c r="SW182" s="477"/>
      <c r="SX182" s="477"/>
      <c r="SY182" s="477"/>
      <c r="SZ182" s="477"/>
      <c r="TA182" s="477"/>
      <c r="TB182" s="477"/>
      <c r="TC182" s="477"/>
      <c r="TD182" s="477"/>
      <c r="TE182" s="477"/>
      <c r="TF182" s="477"/>
      <c r="TG182" s="477"/>
      <c r="TH182" s="477"/>
      <c r="TI182" s="477"/>
      <c r="TJ182" s="477"/>
      <c r="TK182" s="477"/>
      <c r="TL182" s="477"/>
      <c r="TM182" s="477"/>
      <c r="TN182" s="477"/>
      <c r="TO182" s="477"/>
      <c r="TP182" s="477"/>
      <c r="TQ182" s="477"/>
      <c r="TR182" s="477"/>
      <c r="TS182" s="477"/>
      <c r="TT182" s="477"/>
      <c r="TU182" s="477"/>
      <c r="TV182" s="477"/>
      <c r="TW182" s="477"/>
      <c r="TX182" s="477"/>
      <c r="TY182" s="477"/>
      <c r="TZ182" s="477"/>
      <c r="UA182" s="477"/>
      <c r="UB182" s="477"/>
      <c r="UC182" s="477"/>
      <c r="UD182" s="477"/>
      <c r="UE182" s="477"/>
      <c r="UF182" s="477"/>
      <c r="UG182" s="477"/>
      <c r="UH182" s="477"/>
      <c r="UI182" s="477"/>
      <c r="UJ182" s="477"/>
      <c r="UK182" s="477"/>
      <c r="UL182" s="477"/>
      <c r="UM182" s="477"/>
      <c r="UN182" s="477"/>
      <c r="UO182" s="477"/>
      <c r="UP182" s="477"/>
      <c r="UQ182" s="477"/>
      <c r="UR182" s="477"/>
      <c r="US182" s="477"/>
      <c r="UT182" s="477"/>
      <c r="UU182" s="477"/>
      <c r="UV182" s="477"/>
      <c r="UW182" s="477"/>
      <c r="UX182" s="477"/>
      <c r="UY182" s="477"/>
      <c r="UZ182" s="477"/>
      <c r="VA182" s="477"/>
      <c r="VB182" s="477"/>
      <c r="VC182" s="477"/>
      <c r="VD182" s="477"/>
      <c r="VE182" s="477"/>
      <c r="VF182" s="477"/>
      <c r="VG182" s="477"/>
      <c r="VH182" s="477"/>
      <c r="VI182" s="477"/>
      <c r="VJ182" s="477"/>
      <c r="VK182" s="477"/>
      <c r="VL182" s="477"/>
      <c r="VM182" s="477"/>
      <c r="VN182" s="477"/>
      <c r="VO182" s="477"/>
      <c r="VP182" s="477"/>
      <c r="VQ182" s="477"/>
      <c r="VR182" s="477"/>
      <c r="VS182" s="477"/>
      <c r="VT182" s="477"/>
      <c r="VU182" s="477"/>
      <c r="VV182" s="477"/>
      <c r="VW182" s="477"/>
      <c r="VX182" s="477"/>
      <c r="VY182" s="477"/>
      <c r="VZ182" s="477"/>
      <c r="WA182" s="477"/>
      <c r="WB182" s="477"/>
      <c r="WC182" s="477"/>
      <c r="WD182" s="477"/>
      <c r="WE182" s="477"/>
      <c r="WF182" s="477"/>
      <c r="WG182" s="477"/>
      <c r="WH182" s="477"/>
      <c r="WI182" s="477"/>
      <c r="WJ182" s="477"/>
      <c r="WK182" s="477"/>
      <c r="WL182" s="477"/>
      <c r="WM182" s="477"/>
      <c r="WN182" s="477"/>
      <c r="WO182" s="477"/>
      <c r="WP182" s="477"/>
      <c r="WQ182" s="477"/>
      <c r="WR182" s="477"/>
      <c r="WS182" s="477"/>
      <c r="WT182" s="477"/>
      <c r="WU182" s="477"/>
      <c r="WV182" s="477"/>
      <c r="WW182" s="477"/>
      <c r="WX182" s="477"/>
      <c r="WY182" s="477"/>
      <c r="WZ182" s="477"/>
      <c r="XA182" s="477"/>
      <c r="XB182" s="477"/>
      <c r="XC182" s="477"/>
      <c r="XD182" s="477"/>
      <c r="XE182" s="477"/>
      <c r="XF182" s="477"/>
      <c r="XG182" s="477"/>
      <c r="XH182" s="477"/>
      <c r="XI182" s="477"/>
      <c r="XJ182" s="477"/>
      <c r="XK182" s="477"/>
      <c r="XL182" s="477"/>
      <c r="XM182" s="477"/>
      <c r="XN182" s="477"/>
      <c r="XO182" s="477"/>
      <c r="XP182" s="477"/>
      <c r="XQ182" s="477"/>
      <c r="XR182" s="477"/>
      <c r="XS182" s="477"/>
      <c r="XT182" s="477"/>
      <c r="XU182" s="477"/>
      <c r="XV182" s="477"/>
      <c r="XW182" s="477"/>
      <c r="XX182" s="477"/>
      <c r="XY182" s="477"/>
      <c r="XZ182" s="477"/>
      <c r="YA182" s="477"/>
      <c r="YB182" s="477"/>
      <c r="YC182" s="477"/>
      <c r="YD182" s="477"/>
      <c r="YE182" s="477"/>
      <c r="YF182" s="477"/>
      <c r="YG182" s="477"/>
      <c r="YH182" s="477"/>
      <c r="YI182" s="477"/>
      <c r="YJ182" s="477"/>
      <c r="YK182" s="477"/>
      <c r="YL182" s="477"/>
      <c r="YM182" s="477"/>
      <c r="YN182" s="477"/>
      <c r="YO182" s="477"/>
      <c r="YP182" s="477"/>
      <c r="YQ182" s="477"/>
      <c r="YR182" s="477"/>
      <c r="YS182" s="477"/>
      <c r="YT182" s="477"/>
      <c r="YU182" s="477"/>
      <c r="YV182" s="477"/>
      <c r="YW182" s="477"/>
      <c r="YX182" s="477"/>
      <c r="YY182" s="477"/>
      <c r="YZ182" s="477"/>
      <c r="ZA182" s="477"/>
      <c r="ZB182" s="477"/>
      <c r="ZC182" s="477"/>
      <c r="ZD182" s="477"/>
      <c r="ZE182" s="477"/>
      <c r="ZF182" s="477"/>
      <c r="ZG182" s="477"/>
      <c r="ZH182" s="477"/>
      <c r="ZI182" s="477"/>
      <c r="ZJ182" s="477"/>
      <c r="ZK182" s="477"/>
      <c r="ZL182" s="477"/>
      <c r="ZM182" s="477"/>
      <c r="ZN182" s="477"/>
      <c r="ZO182" s="477"/>
      <c r="ZP182" s="477"/>
      <c r="ZQ182" s="477"/>
      <c r="ZR182" s="477"/>
      <c r="ZS182" s="477"/>
      <c r="ZT182" s="477"/>
      <c r="ZU182" s="477"/>
      <c r="ZV182" s="477"/>
      <c r="ZW182" s="477"/>
      <c r="ZX182" s="477"/>
      <c r="ZY182" s="477"/>
      <c r="ZZ182" s="477"/>
      <c r="AAA182" s="477"/>
      <c r="AAB182" s="477"/>
      <c r="AAC182" s="477"/>
      <c r="AAD182" s="477"/>
      <c r="AAE182" s="477"/>
      <c r="AAF182" s="477"/>
      <c r="AAG182" s="477"/>
      <c r="AAH182" s="477"/>
      <c r="AAI182" s="477"/>
      <c r="AAJ182" s="477"/>
      <c r="AAK182" s="477"/>
      <c r="AAL182" s="477"/>
      <c r="AAM182" s="477"/>
      <c r="AAN182" s="477"/>
      <c r="AAO182" s="477"/>
      <c r="AAP182" s="477"/>
      <c r="AAQ182" s="477"/>
      <c r="AAR182" s="477"/>
      <c r="AAS182" s="477"/>
      <c r="AAT182" s="477"/>
      <c r="AAU182" s="477"/>
      <c r="AAV182" s="477"/>
      <c r="AAW182" s="477"/>
      <c r="AAX182" s="477"/>
      <c r="AAY182" s="477"/>
      <c r="AAZ182" s="477"/>
      <c r="ABA182" s="477"/>
      <c r="ABB182" s="477"/>
      <c r="ABC182" s="477"/>
      <c r="ABD182" s="477"/>
      <c r="ABE182" s="477"/>
      <c r="ABF182" s="477"/>
      <c r="ABG182" s="477"/>
      <c r="ABH182" s="477"/>
      <c r="ABI182" s="477"/>
      <c r="ABJ182" s="477"/>
      <c r="ABK182" s="477"/>
      <c r="ABL182" s="477"/>
      <c r="ABM182" s="477"/>
      <c r="ABN182" s="477"/>
      <c r="ABO182" s="477"/>
      <c r="ABP182" s="477"/>
      <c r="ABQ182" s="477"/>
      <c r="ABR182" s="477"/>
      <c r="ABS182" s="477"/>
      <c r="ABT182" s="477"/>
      <c r="ABU182" s="477"/>
      <c r="ABV182" s="477"/>
      <c r="ABW182" s="477"/>
      <c r="ABX182" s="477"/>
      <c r="ABY182" s="477"/>
      <c r="ABZ182" s="477"/>
      <c r="ACA182" s="477"/>
      <c r="ACB182" s="477"/>
      <c r="ACC182" s="477"/>
      <c r="ACD182" s="477"/>
      <c r="ACE182" s="477"/>
      <c r="ACF182" s="477"/>
      <c r="ACG182" s="477"/>
      <c r="ACH182" s="477"/>
      <c r="ACI182" s="477"/>
      <c r="ACJ182" s="477"/>
      <c r="ACK182" s="477"/>
      <c r="ACL182" s="477"/>
      <c r="ACM182" s="477"/>
      <c r="ACN182" s="477"/>
      <c r="ACO182" s="477"/>
      <c r="ACP182" s="477"/>
      <c r="ACQ182" s="477"/>
      <c r="ACR182" s="477"/>
      <c r="ACS182" s="477"/>
      <c r="ACT182" s="477"/>
      <c r="ACU182" s="477"/>
      <c r="ACV182" s="477"/>
      <c r="ACW182" s="477"/>
      <c r="ACX182" s="477"/>
      <c r="ACY182" s="477"/>
      <c r="ACZ182" s="477"/>
      <c r="ADA182" s="477"/>
      <c r="ADB182" s="477"/>
      <c r="ADC182" s="477"/>
      <c r="ADD182" s="477"/>
      <c r="ADE182" s="477"/>
      <c r="ADF182" s="477"/>
      <c r="ADG182" s="477"/>
      <c r="ADH182" s="477"/>
      <c r="ADI182" s="477"/>
      <c r="ADJ182" s="477"/>
      <c r="ADK182" s="477"/>
      <c r="ADL182" s="477"/>
      <c r="ADM182" s="477"/>
      <c r="ADN182" s="477"/>
      <c r="ADO182" s="477"/>
      <c r="ADP182" s="477"/>
      <c r="ADQ182" s="477"/>
      <c r="ADR182" s="477"/>
      <c r="ADS182" s="477"/>
      <c r="ADT182" s="477"/>
      <c r="ADU182" s="477"/>
      <c r="ADV182" s="477"/>
      <c r="ADW182" s="477"/>
      <c r="ADX182" s="477"/>
      <c r="ADY182" s="477"/>
      <c r="ADZ182" s="477"/>
      <c r="AEA182" s="477"/>
      <c r="AEB182" s="477"/>
      <c r="AEC182" s="477"/>
      <c r="AED182" s="477"/>
      <c r="AEE182" s="477"/>
      <c r="AEF182" s="477"/>
      <c r="AEG182" s="477"/>
      <c r="AEH182" s="477"/>
      <c r="AEI182" s="477"/>
      <c r="AEJ182" s="477"/>
      <c r="AEK182" s="477"/>
      <c r="AEL182" s="477"/>
      <c r="AEM182" s="477"/>
      <c r="AEN182" s="477"/>
      <c r="AEO182" s="477"/>
      <c r="AEP182" s="477"/>
      <c r="AEQ182" s="477"/>
      <c r="AER182" s="477"/>
      <c r="AES182" s="477"/>
      <c r="AET182" s="477"/>
      <c r="AEU182" s="477"/>
      <c r="AEV182" s="477"/>
      <c r="AEW182" s="477"/>
      <c r="AEX182" s="477"/>
      <c r="AEY182" s="477"/>
      <c r="AEZ182" s="477"/>
      <c r="AFA182" s="477"/>
      <c r="AFB182" s="477"/>
      <c r="AFC182" s="477"/>
      <c r="AFD182" s="477"/>
      <c r="AFE182" s="477"/>
      <c r="AFF182" s="477"/>
      <c r="AFG182" s="477"/>
      <c r="AFH182" s="477"/>
      <c r="AFI182" s="477"/>
      <c r="AFJ182" s="477"/>
      <c r="AFK182" s="477"/>
      <c r="AFL182" s="477"/>
      <c r="AFM182" s="477"/>
      <c r="AFN182" s="477"/>
      <c r="AFO182" s="477"/>
      <c r="AFP182" s="477"/>
      <c r="AFQ182" s="477"/>
      <c r="AFR182" s="477"/>
      <c r="AFS182" s="477"/>
      <c r="AFT182" s="477"/>
      <c r="AFU182" s="477"/>
      <c r="AFV182" s="477"/>
      <c r="AFW182" s="477"/>
      <c r="AFX182" s="477"/>
      <c r="AFY182" s="477"/>
      <c r="AFZ182" s="477"/>
      <c r="AGA182" s="477"/>
      <c r="AGB182" s="477"/>
      <c r="AGC182" s="477"/>
      <c r="AGD182" s="477"/>
      <c r="AGE182" s="477"/>
      <c r="AGF182" s="477"/>
      <c r="AGG182" s="477"/>
      <c r="AGH182" s="477"/>
      <c r="AGI182" s="477"/>
      <c r="AGJ182" s="477"/>
      <c r="AGK182" s="477"/>
      <c r="AGL182" s="477"/>
      <c r="AGM182" s="477"/>
      <c r="AGN182" s="477"/>
      <c r="AGO182" s="477"/>
      <c r="AGP182" s="477"/>
      <c r="AGQ182" s="477"/>
      <c r="AGR182" s="477"/>
      <c r="AGS182" s="477"/>
      <c r="AGT182" s="477"/>
      <c r="AGU182" s="477"/>
      <c r="AGV182" s="477"/>
      <c r="AGW182" s="477"/>
      <c r="AGX182" s="477"/>
      <c r="AGY182" s="477"/>
      <c r="AGZ182" s="477"/>
      <c r="AHA182" s="477"/>
      <c r="AHB182" s="477"/>
      <c r="AHC182" s="477"/>
      <c r="AHD182" s="477"/>
      <c r="AHE182" s="477"/>
      <c r="AHF182" s="477"/>
      <c r="AHG182" s="477"/>
      <c r="AHH182" s="477"/>
      <c r="AHI182" s="477"/>
      <c r="AHJ182" s="477"/>
      <c r="AHK182" s="477"/>
      <c r="AHL182" s="477"/>
      <c r="AHM182" s="477"/>
      <c r="AHN182" s="477"/>
      <c r="AHO182" s="477"/>
      <c r="AHP182" s="477"/>
      <c r="AHQ182" s="477"/>
      <c r="AHR182" s="477"/>
      <c r="AHS182" s="477"/>
      <c r="AHT182" s="477"/>
      <c r="AHU182" s="477"/>
      <c r="AHV182" s="477"/>
      <c r="AHW182" s="477"/>
      <c r="AHX182" s="477"/>
      <c r="AHY182" s="477"/>
      <c r="AHZ182" s="477"/>
      <c r="AIA182" s="477"/>
      <c r="AIB182" s="477"/>
      <c r="AIC182" s="477"/>
      <c r="AID182" s="477"/>
      <c r="AIE182" s="477"/>
      <c r="AIF182" s="477"/>
      <c r="AIG182" s="477"/>
      <c r="AIH182" s="477"/>
      <c r="AII182" s="477"/>
      <c r="AIJ182" s="477"/>
      <c r="AIK182" s="477"/>
      <c r="AIL182" s="477"/>
      <c r="AIM182" s="477"/>
      <c r="AIN182" s="477"/>
      <c r="AIO182" s="477"/>
      <c r="AIP182" s="477"/>
      <c r="AIQ182" s="477"/>
      <c r="AIR182" s="477"/>
      <c r="AIS182" s="477"/>
      <c r="AIT182" s="477"/>
      <c r="AIU182" s="477"/>
      <c r="AIV182" s="477"/>
      <c r="AIW182" s="477"/>
      <c r="AIX182" s="477"/>
      <c r="AIY182" s="477"/>
      <c r="AIZ182" s="477"/>
      <c r="AJA182" s="477"/>
      <c r="AJB182" s="477"/>
      <c r="AJC182" s="477"/>
      <c r="AJD182" s="477"/>
      <c r="AJE182" s="477"/>
      <c r="AJF182" s="477"/>
      <c r="AJG182" s="477"/>
      <c r="AJH182" s="477"/>
      <c r="AJI182" s="477"/>
      <c r="AJJ182" s="477"/>
      <c r="AJK182" s="477"/>
      <c r="AJL182" s="477"/>
      <c r="AJM182" s="477"/>
      <c r="AJN182" s="477"/>
      <c r="AJO182" s="477"/>
      <c r="AJP182" s="477"/>
      <c r="AJQ182" s="477"/>
      <c r="AJR182" s="477"/>
      <c r="AJS182" s="477"/>
      <c r="AJT182" s="477"/>
      <c r="AJU182" s="477"/>
      <c r="AJV182" s="477"/>
      <c r="AJW182" s="477"/>
      <c r="AJX182" s="477"/>
      <c r="AJY182" s="477"/>
      <c r="AJZ182" s="477"/>
      <c r="AKA182" s="477"/>
      <c r="AKB182" s="477"/>
      <c r="AKC182" s="477"/>
      <c r="AKD182" s="477"/>
      <c r="AKE182" s="477"/>
      <c r="AKF182" s="477"/>
      <c r="AKG182" s="477"/>
      <c r="AKH182" s="477"/>
      <c r="AKI182" s="477"/>
      <c r="AKJ182" s="477"/>
      <c r="AKK182" s="477"/>
      <c r="AKL182" s="477"/>
      <c r="AKM182" s="477"/>
      <c r="AKN182" s="477"/>
      <c r="AKO182" s="477"/>
      <c r="AKP182" s="477"/>
      <c r="AKQ182" s="477"/>
      <c r="AKR182" s="477"/>
      <c r="AKS182" s="477"/>
      <c r="AKT182" s="477"/>
      <c r="AKU182" s="477"/>
      <c r="AKV182" s="477"/>
      <c r="AKW182" s="477"/>
      <c r="AKX182" s="477"/>
      <c r="AKY182" s="477"/>
      <c r="AKZ182" s="477"/>
      <c r="ALA182" s="477"/>
      <c r="ALB182" s="477"/>
      <c r="ALC182" s="477"/>
      <c r="ALD182" s="477"/>
      <c r="ALE182" s="477"/>
      <c r="ALF182" s="477"/>
      <c r="ALG182" s="477"/>
      <c r="ALH182" s="477"/>
      <c r="ALI182" s="477"/>
      <c r="ALJ182" s="477"/>
      <c r="ALK182" s="477"/>
      <c r="ALL182" s="477"/>
      <c r="ALM182" s="477"/>
      <c r="ALN182" s="477"/>
      <c r="ALO182" s="477"/>
      <c r="ALP182" s="477"/>
      <c r="ALQ182" s="477"/>
      <c r="ALR182" s="477"/>
      <c r="ALS182" s="477"/>
      <c r="ALT182" s="477"/>
      <c r="ALU182" s="477"/>
      <c r="ALV182" s="477"/>
      <c r="ALW182" s="477"/>
      <c r="ALX182" s="477"/>
      <c r="ALY182" s="477"/>
      <c r="ALZ182" s="477"/>
      <c r="AMA182" s="477"/>
      <c r="AMB182" s="477"/>
      <c r="AMC182" s="477"/>
      <c r="AMD182" s="477"/>
      <c r="AME182" s="477"/>
      <c r="AMF182" s="477"/>
      <c r="AMG182" s="477"/>
      <c r="AMH182" s="477"/>
      <c r="AMI182" s="477"/>
      <c r="AMJ182" s="477"/>
      <c r="AMK182" s="477"/>
      <c r="AML182" s="477"/>
      <c r="AMM182" s="477"/>
      <c r="AMN182" s="477"/>
      <c r="AMO182" s="477"/>
      <c r="AMP182" s="477"/>
      <c r="AMQ182" s="477"/>
      <c r="AMR182" s="477"/>
      <c r="AMS182" s="477"/>
      <c r="AMT182" s="477"/>
      <c r="AMU182" s="477"/>
      <c r="AMV182" s="477"/>
      <c r="AMW182" s="477"/>
      <c r="AMX182" s="477"/>
      <c r="AMY182" s="477"/>
      <c r="AMZ182" s="477"/>
      <c r="ANA182" s="477"/>
      <c r="ANB182" s="477"/>
      <c r="ANC182" s="477"/>
      <c r="AND182" s="477"/>
      <c r="ANE182" s="477"/>
      <c r="ANF182" s="477"/>
      <c r="ANG182" s="477"/>
      <c r="ANH182" s="477"/>
      <c r="ANI182" s="477"/>
      <c r="ANJ182" s="477"/>
      <c r="ANK182" s="477"/>
      <c r="ANL182" s="477"/>
      <c r="ANM182" s="477"/>
      <c r="ANN182" s="477"/>
      <c r="ANO182" s="477"/>
      <c r="ANP182" s="477"/>
      <c r="ANQ182" s="477"/>
      <c r="ANR182" s="477"/>
      <c r="ANS182" s="477"/>
      <c r="ANT182" s="477"/>
      <c r="ANU182" s="477"/>
      <c r="ANV182" s="477"/>
      <c r="ANW182" s="477"/>
      <c r="ANX182" s="477"/>
      <c r="ANY182" s="477"/>
      <c r="ANZ182" s="477"/>
      <c r="AOA182" s="477"/>
      <c r="AOB182" s="477"/>
      <c r="AOC182" s="477"/>
      <c r="AOD182" s="477"/>
      <c r="AOE182" s="477"/>
      <c r="AOF182" s="477"/>
      <c r="AOG182" s="477"/>
      <c r="AOH182" s="477"/>
      <c r="AOI182" s="477"/>
      <c r="AOJ182" s="477"/>
      <c r="AOK182" s="477"/>
      <c r="AOL182" s="477"/>
      <c r="AOM182" s="477"/>
      <c r="AON182" s="477"/>
      <c r="AOO182" s="477"/>
      <c r="AOP182" s="477"/>
      <c r="AOQ182" s="477"/>
      <c r="AOR182" s="477"/>
      <c r="AOS182" s="477"/>
      <c r="AOT182" s="477"/>
      <c r="AOU182" s="477"/>
      <c r="AOV182" s="477"/>
      <c r="AOW182" s="477"/>
      <c r="AOX182" s="477"/>
      <c r="AOY182" s="477"/>
      <c r="AOZ182" s="477"/>
      <c r="APA182" s="477"/>
      <c r="APB182" s="477"/>
      <c r="APC182" s="477"/>
      <c r="APD182" s="477"/>
      <c r="APE182" s="477"/>
      <c r="APF182" s="477"/>
      <c r="APG182" s="477"/>
      <c r="APH182" s="477"/>
      <c r="API182" s="477"/>
      <c r="APJ182" s="477"/>
      <c r="APK182" s="477"/>
      <c r="APL182" s="477"/>
      <c r="APM182" s="477"/>
      <c r="APN182" s="477"/>
      <c r="APO182" s="477"/>
      <c r="APP182" s="477"/>
      <c r="APQ182" s="477"/>
      <c r="APR182" s="477"/>
      <c r="APS182" s="477"/>
      <c r="APT182" s="477"/>
      <c r="APU182" s="477"/>
      <c r="APV182" s="477"/>
      <c r="APW182" s="477"/>
      <c r="APX182" s="477"/>
      <c r="APY182" s="477"/>
      <c r="APZ182" s="477"/>
      <c r="AQA182" s="477"/>
      <c r="AQB182" s="477"/>
      <c r="AQC182" s="477"/>
      <c r="AQD182" s="477"/>
      <c r="AQE182" s="477"/>
      <c r="AQF182" s="477"/>
      <c r="AQG182" s="477"/>
      <c r="AQH182" s="477"/>
      <c r="AQI182" s="477"/>
      <c r="AQJ182" s="477"/>
      <c r="AQK182" s="477"/>
      <c r="AQL182" s="477"/>
      <c r="AQM182" s="477"/>
      <c r="AQN182" s="477"/>
      <c r="AQO182" s="477"/>
      <c r="AQP182" s="477"/>
      <c r="AQQ182" s="477"/>
      <c r="AQR182" s="477"/>
      <c r="AQS182" s="477"/>
      <c r="AQT182" s="477"/>
      <c r="AQU182" s="477"/>
      <c r="AQV182" s="477"/>
      <c r="AQW182" s="477"/>
      <c r="AQX182" s="477"/>
      <c r="AQY182" s="477"/>
      <c r="AQZ182" s="477"/>
      <c r="ARA182" s="477"/>
      <c r="ARB182" s="477"/>
      <c r="ARC182" s="477"/>
      <c r="ARD182" s="477"/>
      <c r="ARE182" s="477"/>
      <c r="ARF182" s="477"/>
      <c r="ARG182" s="477"/>
      <c r="ARH182" s="477"/>
      <c r="ARI182" s="477"/>
      <c r="ARJ182" s="477"/>
      <c r="ARK182" s="477"/>
      <c r="ARL182" s="477"/>
      <c r="ARM182" s="477"/>
      <c r="ARN182" s="477"/>
      <c r="ARO182" s="477"/>
      <c r="ARP182" s="477"/>
      <c r="ARQ182" s="477"/>
      <c r="ARR182" s="477"/>
      <c r="ARS182" s="477"/>
      <c r="ART182" s="477"/>
      <c r="ARU182" s="477"/>
      <c r="ARV182" s="477"/>
      <c r="ARW182" s="477"/>
      <c r="ARX182" s="477"/>
      <c r="ARY182" s="477"/>
      <c r="ARZ182" s="477"/>
      <c r="ASA182" s="477"/>
      <c r="ASB182" s="477"/>
      <c r="ASC182" s="477"/>
      <c r="ASD182" s="477"/>
      <c r="ASE182" s="477"/>
      <c r="ASF182" s="477"/>
      <c r="ASG182" s="477"/>
      <c r="ASH182" s="477"/>
      <c r="ASI182" s="477"/>
      <c r="ASJ182" s="477"/>
      <c r="ASK182" s="477"/>
      <c r="ASL182" s="477"/>
      <c r="ASM182" s="477"/>
      <c r="ASN182" s="477"/>
      <c r="ASO182" s="477"/>
      <c r="ASP182" s="477"/>
      <c r="ASQ182" s="477"/>
      <c r="ASR182" s="477"/>
      <c r="ASS182" s="477"/>
      <c r="AST182" s="477"/>
      <c r="ASU182" s="477"/>
      <c r="ASV182" s="477"/>
      <c r="ASW182" s="477"/>
      <c r="ASX182" s="477"/>
      <c r="ASY182" s="477"/>
      <c r="ASZ182" s="477"/>
      <c r="ATA182" s="477"/>
      <c r="ATB182" s="477"/>
      <c r="ATC182" s="477"/>
      <c r="ATD182" s="477"/>
      <c r="ATE182" s="477"/>
      <c r="ATF182" s="477"/>
      <c r="ATG182" s="477"/>
      <c r="ATH182" s="477"/>
      <c r="ATI182" s="477"/>
      <c r="ATJ182" s="477"/>
      <c r="ATK182" s="477"/>
      <c r="ATL182" s="477"/>
      <c r="ATM182" s="477"/>
      <c r="ATN182" s="477"/>
      <c r="ATO182" s="477"/>
      <c r="ATP182" s="477"/>
      <c r="ATQ182" s="477"/>
      <c r="ATR182" s="477"/>
      <c r="ATS182" s="477"/>
      <c r="ATT182" s="477"/>
      <c r="ATU182" s="477"/>
      <c r="ATV182" s="477"/>
      <c r="ATW182" s="477"/>
      <c r="ATX182" s="477"/>
      <c r="ATY182" s="477"/>
      <c r="ATZ182" s="477"/>
      <c r="AUA182" s="477"/>
      <c r="AUB182" s="477"/>
      <c r="AUC182" s="477"/>
      <c r="AUD182" s="477"/>
      <c r="AUE182" s="477"/>
      <c r="AUF182" s="477"/>
      <c r="AUG182" s="477"/>
      <c r="AUH182" s="477"/>
      <c r="AUI182" s="477"/>
      <c r="AUJ182" s="477"/>
      <c r="AUK182" s="477"/>
      <c r="AUL182" s="477"/>
      <c r="AUM182" s="477"/>
      <c r="AUN182" s="477"/>
      <c r="AUO182" s="477"/>
      <c r="AUP182" s="477"/>
      <c r="AUQ182" s="477"/>
      <c r="AUR182" s="477"/>
      <c r="AUS182" s="477"/>
      <c r="AUT182" s="477"/>
      <c r="AUU182" s="477"/>
      <c r="AUV182" s="477"/>
      <c r="AUW182" s="477"/>
      <c r="AUX182" s="477"/>
      <c r="AUY182" s="477"/>
      <c r="AUZ182" s="477"/>
      <c r="AVA182" s="477"/>
      <c r="AVB182" s="477"/>
      <c r="AVC182" s="477"/>
      <c r="AVD182" s="477"/>
      <c r="AVE182" s="477"/>
      <c r="AVF182" s="477"/>
      <c r="AVG182" s="477"/>
      <c r="AVH182" s="477"/>
      <c r="AVI182" s="477"/>
      <c r="AVJ182" s="477"/>
      <c r="AVK182" s="477"/>
      <c r="AVL182" s="477"/>
      <c r="AVM182" s="477"/>
      <c r="AVN182" s="477"/>
      <c r="AVO182" s="477"/>
      <c r="AVP182" s="477"/>
      <c r="AVQ182" s="477"/>
      <c r="AVR182" s="477"/>
      <c r="AVS182" s="477"/>
      <c r="AVT182" s="477"/>
      <c r="AVU182" s="477"/>
      <c r="AVV182" s="477"/>
      <c r="AVW182" s="477"/>
      <c r="AVX182" s="477"/>
      <c r="AVY182" s="477"/>
      <c r="AVZ182" s="477"/>
      <c r="AWA182" s="477"/>
      <c r="AWB182" s="477"/>
      <c r="AWC182" s="477"/>
      <c r="AWD182" s="477"/>
      <c r="AWE182" s="477"/>
      <c r="AWF182" s="477"/>
      <c r="AWG182" s="477"/>
      <c r="AWH182" s="477"/>
      <c r="AWI182" s="477"/>
      <c r="AWJ182" s="477"/>
      <c r="AWK182" s="477"/>
      <c r="AWL182" s="477"/>
      <c r="AWM182" s="477"/>
      <c r="AWN182" s="477"/>
      <c r="AWO182" s="477"/>
      <c r="AWP182" s="477"/>
      <c r="AWQ182" s="477"/>
      <c r="AWR182" s="477"/>
      <c r="AWS182" s="477"/>
      <c r="AWT182" s="477"/>
      <c r="AWU182" s="477"/>
      <c r="AWV182" s="477"/>
      <c r="AWW182" s="477"/>
      <c r="AWX182" s="477"/>
      <c r="AWY182" s="477"/>
      <c r="AWZ182" s="477"/>
      <c r="AXA182" s="477"/>
      <c r="AXB182" s="477"/>
      <c r="AXC182" s="477"/>
      <c r="AXD182" s="477"/>
      <c r="AXE182" s="477"/>
      <c r="AXF182" s="477"/>
      <c r="AXG182" s="477"/>
      <c r="AXH182" s="477"/>
      <c r="AXI182" s="477"/>
      <c r="AXJ182" s="477"/>
      <c r="AXK182" s="477"/>
      <c r="AXL182" s="477"/>
      <c r="AXM182" s="477"/>
      <c r="AXN182" s="477"/>
      <c r="AXO182" s="477"/>
      <c r="AXP182" s="477"/>
      <c r="AXQ182" s="477"/>
      <c r="AXR182" s="477"/>
      <c r="AXS182" s="477"/>
      <c r="AXT182" s="477"/>
      <c r="AXU182" s="477"/>
      <c r="AXV182" s="477"/>
      <c r="AXW182" s="477"/>
      <c r="AXX182" s="477"/>
      <c r="AXY182" s="477"/>
      <c r="AXZ182" s="477"/>
      <c r="AYA182" s="477"/>
      <c r="AYB182" s="477"/>
      <c r="AYC182" s="477"/>
      <c r="AYD182" s="477"/>
      <c r="AYE182" s="477"/>
      <c r="AYF182" s="477"/>
      <c r="AYG182" s="477"/>
      <c r="AYH182" s="477"/>
      <c r="AYI182" s="477"/>
      <c r="AYJ182" s="477"/>
      <c r="AYK182" s="477"/>
      <c r="AYL182" s="477"/>
      <c r="AYM182" s="477"/>
      <c r="AYN182" s="477"/>
      <c r="AYO182" s="477"/>
      <c r="AYP182" s="477"/>
      <c r="AYQ182" s="477"/>
      <c r="AYR182" s="477"/>
      <c r="AYS182" s="477"/>
      <c r="AYT182" s="477"/>
      <c r="AYU182" s="477"/>
      <c r="AYV182" s="477"/>
      <c r="AYW182" s="477"/>
      <c r="AYX182" s="477"/>
      <c r="AYY182" s="477"/>
      <c r="AYZ182" s="477"/>
      <c r="AZA182" s="477"/>
      <c r="AZB182" s="477"/>
      <c r="AZC182" s="477"/>
      <c r="AZD182" s="477"/>
      <c r="AZE182" s="477"/>
      <c r="AZF182" s="477"/>
      <c r="AZG182" s="477"/>
      <c r="AZH182" s="477"/>
      <c r="AZI182" s="477"/>
      <c r="AZJ182" s="477"/>
      <c r="AZK182" s="477"/>
      <c r="AZL182" s="477"/>
      <c r="AZM182" s="477"/>
      <c r="AZN182" s="477"/>
      <c r="AZO182" s="477"/>
      <c r="AZP182" s="477"/>
      <c r="AZQ182" s="477"/>
      <c r="AZR182" s="477"/>
      <c r="AZS182" s="477"/>
      <c r="AZT182" s="477"/>
      <c r="AZU182" s="477"/>
      <c r="AZV182" s="477"/>
      <c r="AZW182" s="477"/>
      <c r="AZX182" s="477"/>
      <c r="AZY182" s="477"/>
      <c r="AZZ182" s="477"/>
      <c r="BAA182" s="477"/>
      <c r="BAB182" s="477"/>
      <c r="BAC182" s="477"/>
      <c r="BAD182" s="477"/>
      <c r="BAE182" s="477"/>
      <c r="BAF182" s="477"/>
      <c r="BAG182" s="477"/>
      <c r="BAH182" s="477"/>
      <c r="BAI182" s="477"/>
      <c r="BAJ182" s="477"/>
      <c r="BAK182" s="477"/>
      <c r="BAL182" s="477"/>
      <c r="BAM182" s="477"/>
      <c r="BAN182" s="477"/>
      <c r="BAO182" s="477"/>
      <c r="BAP182" s="477"/>
      <c r="BAQ182" s="477"/>
      <c r="BAR182" s="477"/>
      <c r="BAS182" s="477"/>
      <c r="BAT182" s="477"/>
      <c r="BAU182" s="477"/>
      <c r="BAV182" s="477"/>
      <c r="BAW182" s="477"/>
      <c r="BAX182" s="477"/>
      <c r="BAY182" s="477"/>
      <c r="BAZ182" s="477"/>
      <c r="BBA182" s="477"/>
      <c r="BBB182" s="477"/>
      <c r="BBC182" s="477"/>
      <c r="BBD182" s="477"/>
      <c r="BBE182" s="477"/>
      <c r="BBF182" s="477"/>
      <c r="BBG182" s="477"/>
      <c r="BBH182" s="477"/>
      <c r="BBI182" s="477"/>
      <c r="BBJ182" s="477"/>
      <c r="BBK182" s="477"/>
      <c r="BBL182" s="477"/>
      <c r="BBM182" s="477"/>
      <c r="BBN182" s="477"/>
      <c r="BBO182" s="477"/>
      <c r="BBP182" s="477"/>
      <c r="BBQ182" s="477"/>
      <c r="BBR182" s="477"/>
      <c r="BBS182" s="477"/>
      <c r="BBT182" s="477"/>
      <c r="BBU182" s="477"/>
      <c r="BBV182" s="477"/>
      <c r="BBW182" s="477"/>
      <c r="BBX182" s="477"/>
      <c r="BBY182" s="477"/>
      <c r="BBZ182" s="477"/>
      <c r="BCA182" s="477"/>
      <c r="BCB182" s="477"/>
      <c r="BCC182" s="477"/>
      <c r="BCD182" s="477"/>
      <c r="BCE182" s="477"/>
      <c r="BCF182" s="477"/>
      <c r="BCG182" s="477"/>
      <c r="BCH182" s="477"/>
      <c r="BCI182" s="477"/>
      <c r="BCJ182" s="477"/>
      <c r="BCK182" s="477"/>
      <c r="BCL182" s="477"/>
      <c r="BCM182" s="477"/>
      <c r="BCN182" s="477"/>
      <c r="BCO182" s="477"/>
      <c r="BCP182" s="477"/>
      <c r="BCQ182" s="477"/>
      <c r="BCR182" s="477"/>
      <c r="BCS182" s="477"/>
      <c r="BCT182" s="477"/>
      <c r="BCU182" s="477"/>
      <c r="BCV182" s="477"/>
      <c r="BCW182" s="477"/>
      <c r="BCX182" s="477"/>
      <c r="BCY182" s="477"/>
      <c r="BCZ182" s="477"/>
      <c r="BDA182" s="477"/>
      <c r="BDB182" s="477"/>
      <c r="BDC182" s="477"/>
      <c r="BDD182" s="477"/>
      <c r="BDE182" s="477"/>
      <c r="BDF182" s="477"/>
      <c r="BDG182" s="477"/>
      <c r="BDH182" s="477"/>
      <c r="BDI182" s="477"/>
      <c r="BDJ182" s="477"/>
      <c r="BDK182" s="477"/>
      <c r="BDL182" s="477"/>
      <c r="BDM182" s="477"/>
      <c r="BDN182" s="477"/>
      <c r="BDO182" s="477"/>
      <c r="BDP182" s="477"/>
      <c r="BDQ182" s="477"/>
      <c r="BDR182" s="477"/>
      <c r="BDS182" s="477"/>
      <c r="BDT182" s="477"/>
      <c r="BDU182" s="477"/>
      <c r="BDV182" s="477"/>
      <c r="BDW182" s="477"/>
      <c r="BDX182" s="477"/>
      <c r="BDY182" s="477"/>
      <c r="BDZ182" s="477"/>
      <c r="BEA182" s="477"/>
      <c r="BEB182" s="477"/>
      <c r="BEC182" s="477"/>
      <c r="BED182" s="477"/>
      <c r="BEE182" s="477"/>
      <c r="BEF182" s="477"/>
      <c r="BEG182" s="477"/>
      <c r="BEH182" s="477"/>
      <c r="BEI182" s="477"/>
      <c r="BEJ182" s="477"/>
      <c r="BEK182" s="477"/>
      <c r="BEL182" s="477"/>
      <c r="BEM182" s="477"/>
      <c r="BEN182" s="477"/>
      <c r="BEO182" s="477"/>
      <c r="BEP182" s="477"/>
      <c r="BEQ182" s="477"/>
      <c r="BER182" s="477"/>
      <c r="BES182" s="477"/>
      <c r="BET182" s="477"/>
      <c r="BEU182" s="477"/>
      <c r="BEV182" s="477"/>
      <c r="BEW182" s="477"/>
      <c r="BEX182" s="477"/>
      <c r="BEY182" s="477"/>
      <c r="BEZ182" s="477"/>
      <c r="BFA182" s="477"/>
      <c r="BFB182" s="477"/>
      <c r="BFC182" s="477"/>
      <c r="BFD182" s="477"/>
      <c r="BFE182" s="477"/>
      <c r="BFF182" s="477"/>
      <c r="BFG182" s="477"/>
      <c r="BFH182" s="477"/>
      <c r="BFI182" s="477"/>
      <c r="BFJ182" s="477"/>
      <c r="BFK182" s="477"/>
      <c r="BFL182" s="477"/>
      <c r="BFM182" s="477"/>
      <c r="BFN182" s="477"/>
      <c r="BFO182" s="477"/>
      <c r="BFP182" s="477"/>
      <c r="BFQ182" s="477"/>
      <c r="BFR182" s="477"/>
      <c r="BFS182" s="477"/>
      <c r="BFT182" s="477"/>
      <c r="BFU182" s="477"/>
      <c r="BFV182" s="477"/>
      <c r="BFW182" s="477"/>
      <c r="BFX182" s="477"/>
      <c r="BFY182" s="477"/>
      <c r="BFZ182" s="477"/>
      <c r="BGA182" s="477"/>
      <c r="BGB182" s="477"/>
      <c r="BGC182" s="477"/>
      <c r="BGD182" s="477"/>
      <c r="BGE182" s="477"/>
      <c r="BGF182" s="477"/>
      <c r="BGG182" s="477"/>
      <c r="BGH182" s="477"/>
      <c r="BGI182" s="477"/>
      <c r="BGJ182" s="477"/>
      <c r="BGK182" s="477"/>
      <c r="BGL182" s="477"/>
      <c r="BGM182" s="477"/>
      <c r="BGN182" s="477"/>
      <c r="BGO182" s="477"/>
      <c r="BGP182" s="477"/>
      <c r="BGQ182" s="477"/>
      <c r="BGR182" s="477"/>
      <c r="BGS182" s="477"/>
      <c r="BGT182" s="477"/>
      <c r="BGU182" s="477"/>
      <c r="BGV182" s="477"/>
      <c r="BGW182" s="477"/>
      <c r="BGX182" s="477"/>
      <c r="BGY182" s="477"/>
      <c r="BGZ182" s="477"/>
      <c r="BHA182" s="477"/>
      <c r="BHB182" s="477"/>
      <c r="BHC182" s="477"/>
      <c r="BHD182" s="477"/>
      <c r="BHE182" s="477"/>
      <c r="BHF182" s="477"/>
      <c r="BHG182" s="477"/>
      <c r="BHH182" s="477"/>
      <c r="BHI182" s="477"/>
      <c r="BHJ182" s="477"/>
      <c r="BHK182" s="477"/>
      <c r="BHL182" s="477"/>
      <c r="BHM182" s="477"/>
      <c r="BHN182" s="477"/>
      <c r="BHO182" s="477"/>
      <c r="BHP182" s="477"/>
      <c r="BHQ182" s="477"/>
      <c r="BHR182" s="477"/>
      <c r="BHS182" s="477"/>
      <c r="BHT182" s="477"/>
      <c r="BHU182" s="477"/>
      <c r="BHV182" s="477"/>
      <c r="BHW182" s="477"/>
      <c r="BHX182" s="477"/>
      <c r="BHY182" s="477"/>
      <c r="BHZ182" s="477"/>
      <c r="BIA182" s="477"/>
      <c r="BIB182" s="477"/>
      <c r="BIC182" s="477"/>
      <c r="BID182" s="477"/>
      <c r="BIE182" s="477"/>
      <c r="BIF182" s="477"/>
      <c r="BIG182" s="477"/>
      <c r="BIH182" s="477"/>
      <c r="BII182" s="477"/>
      <c r="BIJ182" s="477"/>
      <c r="BIK182" s="477"/>
      <c r="BIL182" s="477"/>
      <c r="BIM182" s="477"/>
      <c r="BIN182" s="477"/>
      <c r="BIO182" s="477"/>
      <c r="BIP182" s="477"/>
      <c r="BIQ182" s="477"/>
      <c r="BIR182" s="477"/>
      <c r="BIS182" s="477"/>
      <c r="BIT182" s="477"/>
      <c r="BIU182" s="477"/>
      <c r="BIV182" s="477"/>
      <c r="BIW182" s="477"/>
      <c r="BIX182" s="477"/>
      <c r="BIY182" s="477"/>
      <c r="BIZ182" s="477"/>
      <c r="BJA182" s="477"/>
      <c r="BJB182" s="477"/>
      <c r="BJC182" s="477"/>
      <c r="BJD182" s="477"/>
      <c r="BJE182" s="477"/>
      <c r="BJF182" s="477"/>
      <c r="BJG182" s="477"/>
      <c r="BJH182" s="477"/>
      <c r="BJI182" s="477"/>
      <c r="BJJ182" s="477"/>
      <c r="BJK182" s="477"/>
      <c r="BJL182" s="477"/>
      <c r="BJM182" s="477"/>
      <c r="BJN182" s="477"/>
      <c r="BJO182" s="477"/>
      <c r="BJP182" s="477"/>
      <c r="BJQ182" s="477"/>
      <c r="BJR182" s="477"/>
      <c r="BJS182" s="477"/>
      <c r="BJT182" s="477"/>
      <c r="BJU182" s="477"/>
      <c r="BJV182" s="477"/>
      <c r="BJW182" s="477"/>
      <c r="BJX182" s="477"/>
      <c r="BJY182" s="477"/>
      <c r="BJZ182" s="477"/>
      <c r="BKA182" s="477"/>
      <c r="BKB182" s="477"/>
      <c r="BKC182" s="477"/>
      <c r="BKD182" s="477"/>
      <c r="BKE182" s="477"/>
      <c r="BKF182" s="477"/>
      <c r="BKG182" s="477"/>
      <c r="BKH182" s="477"/>
      <c r="BKI182" s="477"/>
      <c r="BKJ182" s="477"/>
      <c r="BKK182" s="477"/>
      <c r="BKL182" s="477"/>
      <c r="BKM182" s="477"/>
      <c r="BKN182" s="477"/>
      <c r="BKO182" s="477"/>
      <c r="BKP182" s="477"/>
      <c r="BKQ182" s="477"/>
      <c r="BKR182" s="477"/>
      <c r="BKS182" s="477"/>
      <c r="BKT182" s="477"/>
      <c r="BKU182" s="477"/>
      <c r="BKV182" s="477"/>
      <c r="BKW182" s="477"/>
      <c r="BKX182" s="477"/>
      <c r="BKY182" s="477"/>
      <c r="BKZ182" s="477"/>
      <c r="BLA182" s="477"/>
      <c r="BLB182" s="477"/>
      <c r="BLC182" s="477"/>
      <c r="BLD182" s="477"/>
      <c r="BLE182" s="477"/>
      <c r="BLF182" s="477"/>
      <c r="BLG182" s="477"/>
      <c r="BLH182" s="477"/>
      <c r="BLI182" s="477"/>
      <c r="BLJ182" s="477"/>
      <c r="BLK182" s="477"/>
      <c r="BLL182" s="477"/>
      <c r="BLM182" s="477"/>
      <c r="BLN182" s="477"/>
      <c r="BLO182" s="477"/>
      <c r="BLP182" s="477"/>
      <c r="BLQ182" s="477"/>
      <c r="BLR182" s="477"/>
      <c r="BLS182" s="477"/>
      <c r="BLT182" s="477"/>
      <c r="BLU182" s="477"/>
      <c r="BLV182" s="477"/>
      <c r="BLW182" s="477"/>
      <c r="BLX182" s="477"/>
      <c r="BLY182" s="477"/>
      <c r="BLZ182" s="477"/>
      <c r="BMA182" s="477"/>
      <c r="BMB182" s="477"/>
      <c r="BMC182" s="477"/>
      <c r="BMD182" s="477"/>
      <c r="BME182" s="477"/>
      <c r="BMF182" s="477"/>
      <c r="BMG182" s="477"/>
      <c r="BMH182" s="477"/>
      <c r="BMI182" s="477"/>
      <c r="BMJ182" s="477"/>
      <c r="BMK182" s="477"/>
      <c r="BML182" s="477"/>
      <c r="BMM182" s="477"/>
      <c r="BMN182" s="477"/>
      <c r="BMO182" s="477"/>
      <c r="BMP182" s="477"/>
      <c r="BMQ182" s="477"/>
      <c r="BMR182" s="477"/>
      <c r="BMS182" s="477"/>
      <c r="BMT182" s="477"/>
      <c r="BMU182" s="477"/>
      <c r="BMV182" s="477"/>
      <c r="BMW182" s="477"/>
      <c r="BMX182" s="477"/>
      <c r="BMY182" s="477"/>
      <c r="BMZ182" s="477"/>
      <c r="BNA182" s="477"/>
      <c r="BNB182" s="477"/>
      <c r="BNC182" s="477"/>
      <c r="BND182" s="477"/>
      <c r="BNE182" s="477"/>
      <c r="BNF182" s="477"/>
      <c r="BNG182" s="477"/>
      <c r="BNH182" s="477"/>
      <c r="BNI182" s="477"/>
      <c r="BNJ182" s="477"/>
      <c r="BNK182" s="477"/>
      <c r="BNL182" s="477"/>
      <c r="BNM182" s="477"/>
      <c r="BNN182" s="477"/>
      <c r="BNO182" s="477"/>
      <c r="BNP182" s="477"/>
      <c r="BNQ182" s="477"/>
      <c r="BNR182" s="477"/>
      <c r="BNS182" s="477"/>
      <c r="BNT182" s="477"/>
      <c r="BNU182" s="477"/>
      <c r="BNV182" s="477"/>
      <c r="BNW182" s="477"/>
      <c r="BNX182" s="477"/>
      <c r="BNY182" s="477"/>
      <c r="BNZ182" s="477"/>
      <c r="BOA182" s="477"/>
      <c r="BOB182" s="477"/>
      <c r="BOC182" s="477"/>
      <c r="BOD182" s="477"/>
      <c r="BOE182" s="477"/>
      <c r="BOF182" s="477"/>
      <c r="BOG182" s="477"/>
      <c r="BOH182" s="477"/>
      <c r="BOI182" s="477"/>
      <c r="BOJ182" s="477"/>
      <c r="BOK182" s="477"/>
      <c r="BOL182" s="477"/>
      <c r="BOM182" s="477"/>
      <c r="BON182" s="477"/>
      <c r="BOO182" s="477"/>
      <c r="BOP182" s="477"/>
      <c r="BOQ182" s="477"/>
      <c r="BOR182" s="477"/>
      <c r="BOS182" s="477"/>
      <c r="BOT182" s="477"/>
      <c r="BOU182" s="477"/>
      <c r="BOV182" s="477"/>
      <c r="BOW182" s="477"/>
      <c r="BOX182" s="477"/>
      <c r="BOY182" s="477"/>
      <c r="BOZ182" s="477"/>
      <c r="BPA182" s="477"/>
      <c r="BPB182" s="477"/>
      <c r="BPC182" s="477"/>
      <c r="BPD182" s="477"/>
      <c r="BPE182" s="477"/>
      <c r="BPF182" s="477"/>
      <c r="BPG182" s="477"/>
      <c r="BPH182" s="477"/>
      <c r="BPI182" s="477"/>
      <c r="BPJ182" s="477"/>
      <c r="BPK182" s="477"/>
      <c r="BPL182" s="477"/>
      <c r="BPM182" s="477"/>
      <c r="BPN182" s="477"/>
      <c r="BPO182" s="477"/>
      <c r="BPP182" s="477"/>
      <c r="BPQ182" s="477"/>
      <c r="BPR182" s="477"/>
      <c r="BPS182" s="477"/>
      <c r="BPT182" s="477"/>
      <c r="BPU182" s="477"/>
      <c r="BPV182" s="477"/>
      <c r="BPW182" s="477"/>
      <c r="BPX182" s="477"/>
      <c r="BPY182" s="477"/>
      <c r="BPZ182" s="477"/>
      <c r="BQA182" s="477"/>
      <c r="BQB182" s="477"/>
      <c r="BQC182" s="477"/>
      <c r="BQD182" s="477"/>
      <c r="BQE182" s="477"/>
      <c r="BQF182" s="477"/>
      <c r="BQG182" s="477"/>
      <c r="BQH182" s="477"/>
      <c r="BQI182" s="477"/>
      <c r="BQJ182" s="477"/>
      <c r="BQK182" s="477"/>
      <c r="BQL182" s="477"/>
      <c r="BQM182" s="477"/>
      <c r="BQN182" s="477"/>
      <c r="BQO182" s="477"/>
      <c r="BQP182" s="477"/>
      <c r="BQQ182" s="477"/>
      <c r="BQR182" s="477"/>
      <c r="BQS182" s="477"/>
      <c r="BQT182" s="477"/>
      <c r="BQU182" s="477"/>
      <c r="BQV182" s="477"/>
      <c r="BQW182" s="477"/>
      <c r="BQX182" s="477"/>
      <c r="BQY182" s="477"/>
      <c r="BQZ182" s="477"/>
      <c r="BRA182" s="477"/>
      <c r="BRB182" s="477"/>
      <c r="BRC182" s="477"/>
      <c r="BRD182" s="477"/>
      <c r="BRE182" s="477"/>
      <c r="BRF182" s="477"/>
      <c r="BRG182" s="477"/>
      <c r="BRH182" s="477"/>
      <c r="BRI182" s="477"/>
      <c r="BRJ182" s="477"/>
      <c r="BRK182" s="477"/>
      <c r="BRL182" s="477"/>
      <c r="BRM182" s="477"/>
      <c r="BRN182" s="477"/>
      <c r="BRO182" s="477"/>
      <c r="BRP182" s="477"/>
      <c r="BRQ182" s="477"/>
      <c r="BRR182" s="477"/>
      <c r="BRS182" s="477"/>
      <c r="BRT182" s="477"/>
      <c r="BRU182" s="477"/>
      <c r="BRV182" s="477"/>
      <c r="BRW182" s="477"/>
      <c r="BRX182" s="477"/>
      <c r="BRY182" s="477"/>
      <c r="BRZ182" s="477"/>
      <c r="BSA182" s="477"/>
      <c r="BSB182" s="477"/>
      <c r="BSC182" s="477"/>
      <c r="BSD182" s="477"/>
      <c r="BSE182" s="477"/>
      <c r="BSF182" s="477"/>
      <c r="BSG182" s="477"/>
      <c r="BSH182" s="477"/>
      <c r="BSI182" s="477"/>
      <c r="BSJ182" s="477"/>
      <c r="BSK182" s="477"/>
      <c r="BSL182" s="477"/>
      <c r="BSM182" s="477"/>
      <c r="BSN182" s="477"/>
      <c r="BSO182" s="477"/>
      <c r="BSP182" s="477"/>
      <c r="BSQ182" s="477"/>
      <c r="BSR182" s="477"/>
      <c r="BSS182" s="477"/>
      <c r="BST182" s="477"/>
      <c r="BSU182" s="477"/>
      <c r="BSV182" s="477"/>
      <c r="BSW182" s="477"/>
      <c r="BSX182" s="477"/>
      <c r="BSY182" s="477"/>
      <c r="BSZ182" s="477"/>
      <c r="BTA182" s="477"/>
      <c r="BTB182" s="477"/>
      <c r="BTC182" s="477"/>
      <c r="BTD182" s="477"/>
      <c r="BTE182" s="477"/>
      <c r="BTF182" s="477"/>
      <c r="BTG182" s="477"/>
      <c r="BTH182" s="477"/>
      <c r="BTI182" s="477"/>
      <c r="BTJ182" s="477"/>
      <c r="BTK182" s="477"/>
      <c r="BTL182" s="477"/>
      <c r="BTM182" s="477"/>
      <c r="BTN182" s="477"/>
      <c r="BTO182" s="477"/>
      <c r="BTP182" s="477"/>
      <c r="BTQ182" s="477"/>
      <c r="BTR182" s="477"/>
      <c r="BTS182" s="477"/>
      <c r="BTT182" s="477"/>
      <c r="BTU182" s="477"/>
      <c r="BTV182" s="477"/>
      <c r="BTW182" s="477"/>
      <c r="BTX182" s="477"/>
      <c r="BTY182" s="477"/>
      <c r="BTZ182" s="477"/>
      <c r="BUA182" s="477"/>
      <c r="BUB182" s="477"/>
      <c r="BUC182" s="477"/>
      <c r="BUD182" s="477"/>
      <c r="BUE182" s="477"/>
      <c r="BUF182" s="477"/>
      <c r="BUG182" s="477"/>
      <c r="BUH182" s="477"/>
      <c r="BUI182" s="477"/>
      <c r="BUJ182" s="477"/>
      <c r="BUK182" s="477"/>
      <c r="BUL182" s="477"/>
      <c r="BUM182" s="477"/>
      <c r="BUN182" s="477"/>
      <c r="BUO182" s="477"/>
      <c r="BUP182" s="477"/>
      <c r="BUQ182" s="477"/>
      <c r="BUR182" s="477"/>
      <c r="BUS182" s="477"/>
      <c r="BUT182" s="477"/>
      <c r="BUU182" s="477"/>
      <c r="BUV182" s="477"/>
      <c r="BUW182" s="477"/>
      <c r="BUX182" s="477"/>
      <c r="BUY182" s="477"/>
      <c r="BUZ182" s="477"/>
      <c r="BVA182" s="477"/>
      <c r="BVB182" s="477"/>
      <c r="BVC182" s="477"/>
      <c r="BVD182" s="477"/>
      <c r="BVE182" s="477"/>
      <c r="BVF182" s="477"/>
      <c r="BVG182" s="477"/>
      <c r="BVH182" s="477"/>
      <c r="BVI182" s="477"/>
      <c r="BVJ182" s="477"/>
      <c r="BVK182" s="477"/>
      <c r="BVL182" s="477"/>
      <c r="BVM182" s="477"/>
      <c r="BVN182" s="477"/>
      <c r="BVO182" s="477"/>
      <c r="BVP182" s="477"/>
      <c r="BVQ182" s="477"/>
      <c r="BVR182" s="477"/>
      <c r="BVS182" s="477"/>
      <c r="BVT182" s="477"/>
      <c r="BVU182" s="477"/>
      <c r="BVV182" s="477"/>
      <c r="BVW182" s="477"/>
      <c r="BVX182" s="477"/>
      <c r="BVY182" s="477"/>
      <c r="BVZ182" s="477"/>
      <c r="BWA182" s="477"/>
      <c r="BWB182" s="477"/>
      <c r="BWC182" s="477"/>
      <c r="BWD182" s="477"/>
      <c r="BWE182" s="477"/>
      <c r="BWF182" s="477"/>
      <c r="BWG182" s="477"/>
      <c r="BWH182" s="477"/>
      <c r="BWI182" s="477"/>
      <c r="BWJ182" s="477"/>
      <c r="BWK182" s="477"/>
      <c r="BWL182" s="477"/>
      <c r="BWM182" s="477"/>
      <c r="BWN182" s="477"/>
      <c r="BWO182" s="477"/>
      <c r="BWP182" s="477"/>
      <c r="BWQ182" s="477"/>
      <c r="BWR182" s="477"/>
      <c r="BWS182" s="477"/>
      <c r="BWT182" s="477"/>
      <c r="BWU182" s="477"/>
      <c r="BWV182" s="477"/>
      <c r="BWW182" s="477"/>
      <c r="BWX182" s="477"/>
      <c r="BWY182" s="477"/>
      <c r="BWZ182" s="477"/>
      <c r="BXA182" s="477"/>
      <c r="BXB182" s="477"/>
      <c r="BXC182" s="477"/>
      <c r="BXD182" s="477"/>
      <c r="BXE182" s="477"/>
      <c r="BXF182" s="477"/>
      <c r="BXG182" s="477"/>
      <c r="BXH182" s="477"/>
      <c r="BXI182" s="477"/>
      <c r="BXJ182" s="477"/>
      <c r="BXK182" s="477"/>
      <c r="BXL182" s="477"/>
      <c r="BXM182" s="477"/>
      <c r="BXN182" s="477"/>
      <c r="BXO182" s="477"/>
      <c r="BXP182" s="477"/>
      <c r="BXQ182" s="477"/>
      <c r="BXR182" s="477"/>
      <c r="BXS182" s="477"/>
      <c r="BXT182" s="477"/>
      <c r="BXU182" s="477"/>
      <c r="BXV182" s="477"/>
      <c r="BXW182" s="477"/>
      <c r="BXX182" s="477"/>
      <c r="BXY182" s="477"/>
      <c r="BXZ182" s="477"/>
      <c r="BYA182" s="477"/>
      <c r="BYB182" s="477"/>
      <c r="BYC182" s="477"/>
      <c r="BYD182" s="477"/>
      <c r="BYE182" s="477"/>
      <c r="BYF182" s="477"/>
      <c r="BYG182" s="477"/>
      <c r="BYH182" s="477"/>
      <c r="BYI182" s="477"/>
      <c r="BYJ182" s="477"/>
      <c r="BYK182" s="477"/>
      <c r="BYL182" s="477"/>
      <c r="BYM182" s="477"/>
      <c r="BYN182" s="477"/>
      <c r="BYO182" s="477"/>
      <c r="BYP182" s="477"/>
      <c r="BYQ182" s="477"/>
      <c r="BYR182" s="477"/>
      <c r="BYS182" s="477"/>
      <c r="BYT182" s="477"/>
      <c r="BYU182" s="477"/>
      <c r="BYV182" s="477"/>
      <c r="BYW182" s="477"/>
      <c r="BYX182" s="477"/>
      <c r="BYY182" s="477"/>
      <c r="BYZ182" s="477"/>
      <c r="BZA182" s="477"/>
      <c r="BZB182" s="477"/>
      <c r="BZC182" s="477"/>
      <c r="BZD182" s="477"/>
      <c r="BZE182" s="477"/>
      <c r="BZF182" s="477"/>
      <c r="BZG182" s="477"/>
      <c r="BZH182" s="477"/>
      <c r="BZI182" s="477"/>
      <c r="BZJ182" s="477"/>
      <c r="BZK182" s="477"/>
      <c r="BZL182" s="477"/>
      <c r="BZM182" s="477"/>
      <c r="BZN182" s="477"/>
      <c r="BZO182" s="477"/>
      <c r="BZP182" s="477"/>
      <c r="BZQ182" s="477"/>
      <c r="BZR182" s="477"/>
      <c r="BZS182" s="477"/>
      <c r="BZT182" s="477"/>
      <c r="BZU182" s="477"/>
      <c r="BZV182" s="477"/>
      <c r="BZW182" s="477"/>
      <c r="BZX182" s="477"/>
      <c r="BZY182" s="477"/>
      <c r="BZZ182" s="477"/>
      <c r="CAA182" s="477"/>
      <c r="CAB182" s="477"/>
      <c r="CAC182" s="477"/>
      <c r="CAD182" s="477"/>
      <c r="CAE182" s="477"/>
      <c r="CAF182" s="477"/>
      <c r="CAG182" s="477"/>
      <c r="CAH182" s="477"/>
      <c r="CAI182" s="477"/>
      <c r="CAJ182" s="477"/>
      <c r="CAK182" s="477"/>
      <c r="CAL182" s="477"/>
      <c r="CAM182" s="477"/>
      <c r="CAN182" s="477"/>
      <c r="CAO182" s="477"/>
      <c r="CAP182" s="477"/>
      <c r="CAQ182" s="477"/>
      <c r="CAR182" s="477"/>
      <c r="CAS182" s="477"/>
      <c r="CAT182" s="477"/>
      <c r="CAU182" s="477"/>
      <c r="CAV182" s="477"/>
      <c r="CAW182" s="477"/>
      <c r="CAX182" s="477"/>
      <c r="CAY182" s="477"/>
      <c r="CAZ182" s="477"/>
      <c r="CBA182" s="477"/>
      <c r="CBB182" s="477"/>
      <c r="CBC182" s="477"/>
      <c r="CBD182" s="477"/>
      <c r="CBE182" s="477"/>
      <c r="CBF182" s="477"/>
      <c r="CBG182" s="477"/>
      <c r="CBH182" s="477"/>
      <c r="CBI182" s="477"/>
      <c r="CBJ182" s="477"/>
      <c r="CBK182" s="477"/>
      <c r="CBL182" s="477"/>
      <c r="CBM182" s="477"/>
      <c r="CBN182" s="477"/>
      <c r="CBO182" s="477"/>
      <c r="CBP182" s="477"/>
      <c r="CBQ182" s="477"/>
      <c r="CBR182" s="477"/>
      <c r="CBS182" s="477"/>
      <c r="CBT182" s="477"/>
      <c r="CBU182" s="477"/>
      <c r="CBV182" s="477"/>
      <c r="CBW182" s="477"/>
      <c r="CBX182" s="477"/>
      <c r="CBY182" s="477"/>
      <c r="CBZ182" s="477"/>
      <c r="CCA182" s="477"/>
      <c r="CCB182" s="477"/>
      <c r="CCC182" s="477"/>
      <c r="CCD182" s="477"/>
      <c r="CCE182" s="477"/>
      <c r="CCF182" s="477"/>
      <c r="CCG182" s="477"/>
      <c r="CCH182" s="477"/>
      <c r="CCI182" s="477"/>
      <c r="CCJ182" s="477"/>
      <c r="CCK182" s="477"/>
      <c r="CCL182" s="477"/>
      <c r="CCM182" s="477"/>
      <c r="CCN182" s="477"/>
      <c r="CCO182" s="477"/>
      <c r="CCP182" s="477"/>
      <c r="CCQ182" s="477"/>
      <c r="CCR182" s="477"/>
      <c r="CCS182" s="477"/>
      <c r="CCT182" s="477"/>
      <c r="CCU182" s="477"/>
      <c r="CCV182" s="477"/>
      <c r="CCW182" s="477"/>
      <c r="CCX182" s="477"/>
      <c r="CCY182" s="477"/>
      <c r="CCZ182" s="477"/>
      <c r="CDA182" s="477"/>
      <c r="CDB182" s="477"/>
      <c r="CDC182" s="477"/>
      <c r="CDD182" s="477"/>
      <c r="CDE182" s="477"/>
      <c r="CDF182" s="477"/>
      <c r="CDG182" s="477"/>
      <c r="CDH182" s="477"/>
      <c r="CDI182" s="477"/>
      <c r="CDJ182" s="477"/>
      <c r="CDK182" s="477"/>
      <c r="CDL182" s="477"/>
      <c r="CDM182" s="477"/>
      <c r="CDN182" s="477"/>
      <c r="CDO182" s="477"/>
      <c r="CDP182" s="477"/>
      <c r="CDQ182" s="477"/>
      <c r="CDR182" s="477"/>
      <c r="CDS182" s="477"/>
      <c r="CDT182" s="477"/>
      <c r="CDU182" s="477"/>
      <c r="CDV182" s="477"/>
      <c r="CDW182" s="477"/>
      <c r="CDX182" s="477"/>
      <c r="CDY182" s="477"/>
      <c r="CDZ182" s="477"/>
      <c r="CEA182" s="477"/>
      <c r="CEB182" s="477"/>
      <c r="CEC182" s="477"/>
      <c r="CED182" s="477"/>
      <c r="CEE182" s="477"/>
      <c r="CEF182" s="477"/>
      <c r="CEG182" s="477"/>
      <c r="CEH182" s="477"/>
      <c r="CEI182" s="477"/>
      <c r="CEJ182" s="477"/>
      <c r="CEK182" s="477"/>
      <c r="CEL182" s="477"/>
      <c r="CEM182" s="477"/>
      <c r="CEN182" s="477"/>
      <c r="CEO182" s="477"/>
      <c r="CEP182" s="477"/>
      <c r="CEQ182" s="477"/>
      <c r="CER182" s="477"/>
      <c r="CES182" s="477"/>
      <c r="CET182" s="477"/>
      <c r="CEU182" s="477"/>
      <c r="CEV182" s="477"/>
      <c r="CEW182" s="477"/>
      <c r="CEX182" s="477"/>
      <c r="CEY182" s="477"/>
      <c r="CEZ182" s="477"/>
      <c r="CFA182" s="477"/>
      <c r="CFB182" s="477"/>
      <c r="CFC182" s="477"/>
      <c r="CFD182" s="477"/>
      <c r="CFE182" s="477"/>
      <c r="CFF182" s="477"/>
      <c r="CFG182" s="477"/>
      <c r="CFH182" s="477"/>
      <c r="CFI182" s="477"/>
      <c r="CFJ182" s="477"/>
      <c r="CFK182" s="477"/>
      <c r="CFL182" s="477"/>
      <c r="CFM182" s="477"/>
      <c r="CFN182" s="477"/>
      <c r="CFO182" s="477"/>
      <c r="CFP182" s="477"/>
      <c r="CFQ182" s="477"/>
      <c r="CFR182" s="477"/>
      <c r="CFS182" s="477"/>
      <c r="CFT182" s="477"/>
      <c r="CFU182" s="477"/>
      <c r="CFV182" s="477"/>
      <c r="CFW182" s="477"/>
      <c r="CFX182" s="477"/>
      <c r="CFY182" s="477"/>
      <c r="CFZ182" s="477"/>
      <c r="CGA182" s="477"/>
      <c r="CGB182" s="477"/>
      <c r="CGC182" s="477"/>
      <c r="CGD182" s="477"/>
      <c r="CGE182" s="477"/>
      <c r="CGF182" s="477"/>
      <c r="CGG182" s="477"/>
      <c r="CGH182" s="477"/>
      <c r="CGI182" s="477"/>
      <c r="CGJ182" s="477"/>
      <c r="CGK182" s="477"/>
      <c r="CGL182" s="477"/>
      <c r="CGM182" s="477"/>
      <c r="CGN182" s="477"/>
      <c r="CGO182" s="477"/>
      <c r="CGP182" s="477"/>
      <c r="CGQ182" s="477"/>
      <c r="CGR182" s="477"/>
      <c r="CGS182" s="477"/>
      <c r="CGT182" s="477"/>
      <c r="CGU182" s="477"/>
      <c r="CGV182" s="477"/>
      <c r="CGW182" s="477"/>
      <c r="CGX182" s="477"/>
      <c r="CGY182" s="477"/>
      <c r="CGZ182" s="477"/>
      <c r="CHA182" s="477"/>
      <c r="CHB182" s="477"/>
      <c r="CHC182" s="477"/>
      <c r="CHD182" s="477"/>
      <c r="CHE182" s="477"/>
      <c r="CHF182" s="477"/>
      <c r="CHG182" s="477"/>
      <c r="CHH182" s="477"/>
      <c r="CHI182" s="477"/>
      <c r="CHJ182" s="477"/>
      <c r="CHK182" s="477"/>
      <c r="CHL182" s="477"/>
      <c r="CHM182" s="477"/>
      <c r="CHN182" s="477"/>
      <c r="CHO182" s="477"/>
      <c r="CHP182" s="477"/>
      <c r="CHQ182" s="477"/>
      <c r="CHR182" s="477"/>
      <c r="CHS182" s="477"/>
      <c r="CHT182" s="477"/>
      <c r="CHU182" s="477"/>
      <c r="CHV182" s="477"/>
      <c r="CHW182" s="477"/>
      <c r="CHX182" s="477"/>
      <c r="CHY182" s="477"/>
      <c r="CHZ182" s="477"/>
      <c r="CIA182" s="477"/>
      <c r="CIB182" s="477"/>
      <c r="CIC182" s="477"/>
      <c r="CID182" s="477"/>
      <c r="CIE182" s="477"/>
      <c r="CIF182" s="477"/>
      <c r="CIG182" s="477"/>
      <c r="CIH182" s="477"/>
      <c r="CII182" s="477"/>
      <c r="CIJ182" s="477"/>
      <c r="CIK182" s="477"/>
      <c r="CIL182" s="477"/>
      <c r="CIM182" s="477"/>
      <c r="CIN182" s="477"/>
      <c r="CIO182" s="477"/>
      <c r="CIP182" s="477"/>
      <c r="CIQ182" s="477"/>
      <c r="CIR182" s="477"/>
      <c r="CIS182" s="477"/>
      <c r="CIT182" s="477"/>
      <c r="CIU182" s="477"/>
      <c r="CIV182" s="477"/>
      <c r="CIW182" s="477"/>
      <c r="CIX182" s="477"/>
      <c r="CIY182" s="477"/>
      <c r="CIZ182" s="477"/>
      <c r="CJA182" s="477"/>
      <c r="CJB182" s="477"/>
      <c r="CJC182" s="477"/>
      <c r="CJD182" s="477"/>
      <c r="CJE182" s="477"/>
      <c r="CJF182" s="477"/>
      <c r="CJG182" s="477"/>
      <c r="CJH182" s="477"/>
      <c r="CJI182" s="477"/>
      <c r="CJJ182" s="477"/>
      <c r="CJK182" s="477"/>
      <c r="CJL182" s="477"/>
      <c r="CJM182" s="477"/>
      <c r="CJN182" s="477"/>
      <c r="CJO182" s="477"/>
      <c r="CJP182" s="477"/>
      <c r="CJQ182" s="477"/>
      <c r="CJR182" s="477"/>
      <c r="CJS182" s="477"/>
      <c r="CJT182" s="477"/>
      <c r="CJU182" s="477"/>
      <c r="CJV182" s="477"/>
      <c r="CJW182" s="477"/>
      <c r="CJX182" s="477"/>
      <c r="CJY182" s="477"/>
      <c r="CJZ182" s="477"/>
      <c r="CKA182" s="477"/>
      <c r="CKB182" s="477"/>
      <c r="CKC182" s="477"/>
      <c r="CKD182" s="477"/>
      <c r="CKE182" s="477"/>
      <c r="CKF182" s="477"/>
      <c r="CKG182" s="477"/>
      <c r="CKH182" s="477"/>
      <c r="CKI182" s="477"/>
      <c r="CKJ182" s="477"/>
      <c r="CKK182" s="477"/>
      <c r="CKL182" s="477"/>
      <c r="CKM182" s="477"/>
      <c r="CKN182" s="477"/>
      <c r="CKO182" s="477"/>
      <c r="CKP182" s="477"/>
      <c r="CKQ182" s="477"/>
      <c r="CKR182" s="477"/>
      <c r="CKS182" s="477"/>
      <c r="CKT182" s="477"/>
      <c r="CKU182" s="477"/>
      <c r="CKV182" s="477"/>
      <c r="CKW182" s="477"/>
      <c r="CKX182" s="477"/>
      <c r="CKY182" s="477"/>
      <c r="CKZ182" s="477"/>
      <c r="CLA182" s="477"/>
      <c r="CLB182" s="477"/>
      <c r="CLC182" s="477"/>
      <c r="CLD182" s="477"/>
      <c r="CLE182" s="477"/>
      <c r="CLF182" s="477"/>
      <c r="CLG182" s="477"/>
      <c r="CLH182" s="477"/>
      <c r="CLI182" s="477"/>
      <c r="CLJ182" s="477"/>
      <c r="CLK182" s="477"/>
      <c r="CLL182" s="477"/>
      <c r="CLM182" s="477"/>
      <c r="CLN182" s="477"/>
      <c r="CLO182" s="477"/>
      <c r="CLP182" s="477"/>
      <c r="CLQ182" s="477"/>
      <c r="CLR182" s="477"/>
      <c r="CLS182" s="477"/>
      <c r="CLT182" s="477"/>
      <c r="CLU182" s="477"/>
      <c r="CLV182" s="477"/>
      <c r="CLW182" s="477"/>
      <c r="CLX182" s="477"/>
      <c r="CLY182" s="477"/>
      <c r="CLZ182" s="477"/>
      <c r="CMA182" s="477"/>
      <c r="CMB182" s="477"/>
      <c r="CMC182" s="477"/>
      <c r="CMD182" s="477"/>
      <c r="CME182" s="477"/>
      <c r="CMF182" s="477"/>
      <c r="CMG182" s="477"/>
      <c r="CMH182" s="477"/>
      <c r="CMI182" s="477"/>
      <c r="CMJ182" s="477"/>
      <c r="CMK182" s="477"/>
      <c r="CML182" s="477"/>
      <c r="CMM182" s="477"/>
      <c r="CMN182" s="477"/>
      <c r="CMO182" s="477"/>
      <c r="CMP182" s="477"/>
      <c r="CMQ182" s="477"/>
      <c r="CMR182" s="477"/>
      <c r="CMS182" s="477"/>
      <c r="CMT182" s="477"/>
      <c r="CMU182" s="477"/>
      <c r="CMV182" s="477"/>
      <c r="CMW182" s="477"/>
      <c r="CMX182" s="477"/>
      <c r="CMY182" s="477"/>
      <c r="CMZ182" s="477"/>
      <c r="CNA182" s="477"/>
      <c r="CNB182" s="477"/>
      <c r="CNC182" s="477"/>
      <c r="CND182" s="477"/>
      <c r="CNE182" s="477"/>
      <c r="CNF182" s="477"/>
      <c r="CNG182" s="477"/>
      <c r="CNH182" s="477"/>
      <c r="CNI182" s="477"/>
      <c r="CNJ182" s="477"/>
      <c r="CNK182" s="477"/>
      <c r="CNL182" s="477"/>
      <c r="CNM182" s="477"/>
      <c r="CNN182" s="477"/>
      <c r="CNO182" s="477"/>
      <c r="CNP182" s="477"/>
      <c r="CNQ182" s="477"/>
      <c r="CNR182" s="477"/>
      <c r="CNS182" s="477"/>
      <c r="CNT182" s="477"/>
      <c r="CNU182" s="477"/>
      <c r="CNV182" s="477"/>
      <c r="CNW182" s="477"/>
      <c r="CNX182" s="477"/>
      <c r="CNY182" s="477"/>
      <c r="CNZ182" s="477"/>
      <c r="COA182" s="477"/>
      <c r="COB182" s="477"/>
      <c r="COC182" s="477"/>
      <c r="COD182" s="477"/>
      <c r="COE182" s="477"/>
      <c r="COF182" s="477"/>
      <c r="COG182" s="477"/>
      <c r="COH182" s="477"/>
      <c r="COI182" s="477"/>
      <c r="COJ182" s="477"/>
      <c r="COK182" s="477"/>
      <c r="COL182" s="477"/>
      <c r="COM182" s="477"/>
      <c r="CON182" s="477"/>
      <c r="COO182" s="477"/>
      <c r="COP182" s="477"/>
      <c r="COQ182" s="477"/>
      <c r="COR182" s="477"/>
      <c r="COS182" s="477"/>
      <c r="COT182" s="477"/>
      <c r="COU182" s="477"/>
      <c r="COV182" s="477"/>
      <c r="COW182" s="477"/>
      <c r="COX182" s="477"/>
      <c r="COY182" s="477"/>
      <c r="COZ182" s="477"/>
      <c r="CPA182" s="477"/>
      <c r="CPB182" s="477"/>
      <c r="CPC182" s="477"/>
      <c r="CPD182" s="477"/>
      <c r="CPE182" s="477"/>
      <c r="CPF182" s="477"/>
      <c r="CPG182" s="477"/>
      <c r="CPH182" s="477"/>
      <c r="CPI182" s="477"/>
      <c r="CPJ182" s="477"/>
      <c r="CPK182" s="477"/>
      <c r="CPL182" s="477"/>
      <c r="CPM182" s="477"/>
      <c r="CPN182" s="477"/>
      <c r="CPO182" s="477"/>
      <c r="CPP182" s="477"/>
      <c r="CPQ182" s="477"/>
      <c r="CPR182" s="477"/>
      <c r="CPS182" s="477"/>
      <c r="CPT182" s="477"/>
      <c r="CPU182" s="477"/>
      <c r="CPV182" s="477"/>
      <c r="CPW182" s="477"/>
      <c r="CPX182" s="477"/>
      <c r="CPY182" s="477"/>
      <c r="CPZ182" s="477"/>
      <c r="CQA182" s="477"/>
      <c r="CQB182" s="477"/>
      <c r="CQC182" s="477"/>
      <c r="CQD182" s="477"/>
      <c r="CQE182" s="477"/>
      <c r="CQF182" s="477"/>
      <c r="CQG182" s="477"/>
      <c r="CQH182" s="477"/>
      <c r="CQI182" s="477"/>
      <c r="CQJ182" s="477"/>
      <c r="CQK182" s="477"/>
      <c r="CQL182" s="477"/>
      <c r="CQM182" s="477"/>
      <c r="CQN182" s="477"/>
      <c r="CQO182" s="477"/>
      <c r="CQP182" s="477"/>
      <c r="CQQ182" s="477"/>
      <c r="CQR182" s="477"/>
      <c r="CQS182" s="477"/>
      <c r="CQT182" s="477"/>
      <c r="CQU182" s="477"/>
      <c r="CQV182" s="477"/>
      <c r="CQW182" s="477"/>
      <c r="CQX182" s="477"/>
      <c r="CQY182" s="477"/>
      <c r="CQZ182" s="477"/>
      <c r="CRA182" s="477"/>
      <c r="CRB182" s="477"/>
      <c r="CRC182" s="477"/>
      <c r="CRD182" s="477"/>
      <c r="CRE182" s="477"/>
      <c r="CRF182" s="477"/>
      <c r="CRG182" s="477"/>
      <c r="CRH182" s="477"/>
      <c r="CRI182" s="477"/>
      <c r="CRJ182" s="477"/>
      <c r="CRK182" s="477"/>
      <c r="CRL182" s="477"/>
      <c r="CRM182" s="477"/>
      <c r="CRN182" s="477"/>
      <c r="CRO182" s="477"/>
      <c r="CRP182" s="477"/>
      <c r="CRQ182" s="477"/>
      <c r="CRR182" s="477"/>
      <c r="CRS182" s="477"/>
      <c r="CRT182" s="477"/>
      <c r="CRU182" s="477"/>
      <c r="CRV182" s="477"/>
      <c r="CRW182" s="477"/>
      <c r="CRX182" s="477"/>
      <c r="CRY182" s="477"/>
      <c r="CRZ182" s="477"/>
      <c r="CSA182" s="477"/>
      <c r="CSB182" s="477"/>
      <c r="CSC182" s="477"/>
      <c r="CSD182" s="477"/>
      <c r="CSE182" s="477"/>
      <c r="CSF182" s="477"/>
      <c r="CSG182" s="477"/>
      <c r="CSH182" s="477"/>
      <c r="CSI182" s="477"/>
      <c r="CSJ182" s="477"/>
      <c r="CSK182" s="477"/>
      <c r="CSL182" s="477"/>
      <c r="CSM182" s="477"/>
      <c r="CSN182" s="477"/>
      <c r="CSO182" s="477"/>
      <c r="CSP182" s="477"/>
      <c r="CSQ182" s="477"/>
      <c r="CSR182" s="477"/>
      <c r="CSS182" s="477"/>
      <c r="CST182" s="477"/>
      <c r="CSU182" s="477"/>
      <c r="CSV182" s="477"/>
      <c r="CSW182" s="477"/>
      <c r="CSX182" s="477"/>
      <c r="CSY182" s="477"/>
      <c r="CSZ182" s="477"/>
      <c r="CTA182" s="477"/>
      <c r="CTB182" s="477"/>
      <c r="CTC182" s="477"/>
      <c r="CTD182" s="477"/>
      <c r="CTE182" s="477"/>
      <c r="CTF182" s="477"/>
      <c r="CTG182" s="477"/>
      <c r="CTH182" s="477"/>
      <c r="CTI182" s="477"/>
      <c r="CTJ182" s="477"/>
      <c r="CTK182" s="477"/>
      <c r="CTL182" s="477"/>
      <c r="CTM182" s="477"/>
      <c r="CTN182" s="477"/>
      <c r="CTO182" s="477"/>
      <c r="CTP182" s="477"/>
      <c r="CTQ182" s="477"/>
      <c r="CTR182" s="477"/>
      <c r="CTS182" s="477"/>
      <c r="CTT182" s="477"/>
      <c r="CTU182" s="477"/>
      <c r="CTV182" s="477"/>
      <c r="CTW182" s="477"/>
      <c r="CTX182" s="477"/>
      <c r="CTY182" s="477"/>
      <c r="CTZ182" s="477"/>
      <c r="CUA182" s="477"/>
      <c r="CUB182" s="477"/>
      <c r="CUC182" s="477"/>
      <c r="CUD182" s="477"/>
      <c r="CUE182" s="477"/>
      <c r="CUF182" s="477"/>
      <c r="CUG182" s="477"/>
      <c r="CUH182" s="477"/>
      <c r="CUI182" s="477"/>
      <c r="CUJ182" s="477"/>
      <c r="CUK182" s="477"/>
      <c r="CUL182" s="477"/>
      <c r="CUM182" s="477"/>
      <c r="CUN182" s="477"/>
      <c r="CUO182" s="477"/>
      <c r="CUP182" s="477"/>
      <c r="CUQ182" s="477"/>
      <c r="CUR182" s="477"/>
      <c r="CUS182" s="477"/>
      <c r="CUT182" s="477"/>
      <c r="CUU182" s="477"/>
      <c r="CUV182" s="477"/>
      <c r="CUW182" s="477"/>
      <c r="CUX182" s="477"/>
      <c r="CUY182" s="477"/>
      <c r="CUZ182" s="477"/>
      <c r="CVA182" s="477"/>
      <c r="CVB182" s="477"/>
      <c r="CVC182" s="477"/>
      <c r="CVD182" s="477"/>
      <c r="CVE182" s="477"/>
      <c r="CVF182" s="477"/>
      <c r="CVG182" s="477"/>
      <c r="CVH182" s="477"/>
      <c r="CVI182" s="477"/>
      <c r="CVJ182" s="477"/>
      <c r="CVK182" s="477"/>
      <c r="CVL182" s="477"/>
      <c r="CVM182" s="477"/>
      <c r="CVN182" s="477"/>
      <c r="CVO182" s="477"/>
      <c r="CVP182" s="477"/>
      <c r="CVQ182" s="477"/>
      <c r="CVR182" s="477"/>
      <c r="CVS182" s="477"/>
      <c r="CVT182" s="477"/>
      <c r="CVU182" s="477"/>
      <c r="CVV182" s="477"/>
      <c r="CVW182" s="477"/>
      <c r="CVX182" s="477"/>
      <c r="CVY182" s="477"/>
      <c r="CVZ182" s="477"/>
      <c r="CWA182" s="477"/>
      <c r="CWB182" s="477"/>
      <c r="CWC182" s="477"/>
      <c r="CWD182" s="477"/>
      <c r="CWE182" s="477"/>
      <c r="CWF182" s="477"/>
      <c r="CWG182" s="477"/>
      <c r="CWH182" s="477"/>
      <c r="CWI182" s="477"/>
      <c r="CWJ182" s="477"/>
      <c r="CWK182" s="477"/>
      <c r="CWL182" s="477"/>
      <c r="CWM182" s="477"/>
      <c r="CWN182" s="477"/>
      <c r="CWO182" s="477"/>
      <c r="CWP182" s="477"/>
      <c r="CWQ182" s="477"/>
      <c r="CWR182" s="477"/>
      <c r="CWS182" s="477"/>
      <c r="CWT182" s="477"/>
      <c r="CWU182" s="477"/>
      <c r="CWV182" s="477"/>
      <c r="CWW182" s="477"/>
      <c r="CWX182" s="477"/>
      <c r="CWY182" s="477"/>
      <c r="CWZ182" s="477"/>
      <c r="CXA182" s="477"/>
      <c r="CXB182" s="477"/>
      <c r="CXC182" s="477"/>
      <c r="CXD182" s="477"/>
      <c r="CXE182" s="477"/>
      <c r="CXF182" s="477"/>
      <c r="CXG182" s="477"/>
      <c r="CXH182" s="477"/>
      <c r="CXI182" s="477"/>
      <c r="CXJ182" s="477"/>
      <c r="CXK182" s="477"/>
      <c r="CXL182" s="477"/>
      <c r="CXM182" s="477"/>
      <c r="CXN182" s="477"/>
      <c r="CXO182" s="477"/>
      <c r="CXP182" s="477"/>
      <c r="CXQ182" s="477"/>
      <c r="CXR182" s="477"/>
      <c r="CXS182" s="477"/>
      <c r="CXT182" s="477"/>
      <c r="CXU182" s="477"/>
      <c r="CXV182" s="477"/>
      <c r="CXW182" s="477"/>
      <c r="CXX182" s="477"/>
      <c r="CXY182" s="477"/>
      <c r="CXZ182" s="477"/>
      <c r="CYA182" s="477"/>
      <c r="CYB182" s="477"/>
      <c r="CYC182" s="477"/>
      <c r="CYD182" s="477"/>
      <c r="CYE182" s="477"/>
      <c r="CYF182" s="477"/>
      <c r="CYG182" s="477"/>
      <c r="CYH182" s="477"/>
      <c r="CYI182" s="477"/>
      <c r="CYJ182" s="477"/>
      <c r="CYK182" s="477"/>
      <c r="CYL182" s="477"/>
      <c r="CYM182" s="477"/>
      <c r="CYN182" s="477"/>
      <c r="CYO182" s="477"/>
      <c r="CYP182" s="477"/>
      <c r="CYQ182" s="477"/>
      <c r="CYR182" s="477"/>
      <c r="CYS182" s="477"/>
      <c r="CYT182" s="477"/>
      <c r="CYU182" s="477"/>
      <c r="CYV182" s="477"/>
      <c r="CYW182" s="477"/>
      <c r="CYX182" s="477"/>
      <c r="CYY182" s="477"/>
      <c r="CYZ182" s="477"/>
      <c r="CZA182" s="477"/>
      <c r="CZB182" s="477"/>
      <c r="CZC182" s="477"/>
      <c r="CZD182" s="477"/>
      <c r="CZE182" s="477"/>
      <c r="CZF182" s="477"/>
      <c r="CZG182" s="477"/>
      <c r="CZH182" s="477"/>
      <c r="CZI182" s="477"/>
      <c r="CZJ182" s="477"/>
      <c r="CZK182" s="477"/>
      <c r="CZL182" s="477"/>
      <c r="CZM182" s="477"/>
      <c r="CZN182" s="477"/>
      <c r="CZO182" s="477"/>
      <c r="CZP182" s="477"/>
      <c r="CZQ182" s="477"/>
      <c r="CZR182" s="477"/>
      <c r="CZS182" s="477"/>
      <c r="CZT182" s="477"/>
      <c r="CZU182" s="477"/>
      <c r="CZV182" s="477"/>
      <c r="CZW182" s="477"/>
      <c r="CZX182" s="477"/>
      <c r="CZY182" s="477"/>
      <c r="CZZ182" s="477"/>
      <c r="DAA182" s="477"/>
      <c r="DAB182" s="477"/>
      <c r="DAC182" s="477"/>
      <c r="DAD182" s="477"/>
      <c r="DAE182" s="477"/>
      <c r="DAF182" s="477"/>
      <c r="DAG182" s="477"/>
      <c r="DAH182" s="477"/>
      <c r="DAI182" s="477"/>
      <c r="DAJ182" s="477"/>
      <c r="DAK182" s="477"/>
      <c r="DAL182" s="477"/>
      <c r="DAM182" s="477"/>
      <c r="DAN182" s="477"/>
      <c r="DAO182" s="477"/>
      <c r="DAP182" s="477"/>
      <c r="DAQ182" s="477"/>
      <c r="DAR182" s="477"/>
      <c r="DAS182" s="477"/>
      <c r="DAT182" s="477"/>
      <c r="DAU182" s="477"/>
      <c r="DAV182" s="477"/>
      <c r="DAW182" s="477"/>
      <c r="DAX182" s="477"/>
      <c r="DAY182" s="477"/>
      <c r="DAZ182" s="477"/>
      <c r="DBA182" s="477"/>
      <c r="DBB182" s="477"/>
      <c r="DBC182" s="477"/>
      <c r="DBD182" s="477"/>
      <c r="DBE182" s="477"/>
      <c r="DBF182" s="477"/>
      <c r="DBG182" s="477"/>
      <c r="DBH182" s="477"/>
      <c r="DBI182" s="477"/>
      <c r="DBJ182" s="477"/>
      <c r="DBK182" s="477"/>
      <c r="DBL182" s="477"/>
      <c r="DBM182" s="477"/>
      <c r="DBN182" s="477"/>
      <c r="DBO182" s="477"/>
      <c r="DBP182" s="477"/>
      <c r="DBQ182" s="477"/>
      <c r="DBR182" s="477"/>
      <c r="DBS182" s="477"/>
      <c r="DBT182" s="477"/>
      <c r="DBU182" s="477"/>
      <c r="DBV182" s="477"/>
      <c r="DBW182" s="477"/>
      <c r="DBX182" s="477"/>
      <c r="DBY182" s="477"/>
      <c r="DBZ182" s="477"/>
      <c r="DCA182" s="477"/>
      <c r="DCB182" s="477"/>
      <c r="DCC182" s="477"/>
      <c r="DCD182" s="477"/>
      <c r="DCE182" s="477"/>
      <c r="DCF182" s="477"/>
      <c r="DCG182" s="477"/>
      <c r="DCH182" s="477"/>
      <c r="DCI182" s="477"/>
      <c r="DCJ182" s="477"/>
      <c r="DCK182" s="477"/>
      <c r="DCL182" s="477"/>
      <c r="DCM182" s="477"/>
      <c r="DCN182" s="477"/>
      <c r="DCO182" s="477"/>
      <c r="DCP182" s="477"/>
      <c r="DCQ182" s="477"/>
      <c r="DCR182" s="477"/>
      <c r="DCS182" s="477"/>
      <c r="DCT182" s="477"/>
      <c r="DCU182" s="477"/>
      <c r="DCV182" s="477"/>
      <c r="DCW182" s="477"/>
      <c r="DCX182" s="477"/>
      <c r="DCY182" s="477"/>
      <c r="DCZ182" s="477"/>
      <c r="DDA182" s="477"/>
      <c r="DDB182" s="477"/>
      <c r="DDC182" s="477"/>
      <c r="DDD182" s="477"/>
      <c r="DDE182" s="477"/>
      <c r="DDF182" s="477"/>
      <c r="DDG182" s="477"/>
      <c r="DDH182" s="477"/>
      <c r="DDI182" s="477"/>
      <c r="DDJ182" s="477"/>
      <c r="DDK182" s="477"/>
      <c r="DDL182" s="477"/>
      <c r="DDM182" s="477"/>
      <c r="DDN182" s="477"/>
      <c r="DDO182" s="477"/>
      <c r="DDP182" s="477"/>
      <c r="DDQ182" s="477"/>
      <c r="DDR182" s="477"/>
      <c r="DDS182" s="477"/>
      <c r="DDT182" s="477"/>
      <c r="DDU182" s="477"/>
      <c r="DDV182" s="477"/>
      <c r="DDW182" s="477"/>
      <c r="DDX182" s="477"/>
      <c r="DDY182" s="477"/>
      <c r="DDZ182" s="477"/>
      <c r="DEA182" s="477"/>
      <c r="DEB182" s="477"/>
      <c r="DEC182" s="477"/>
      <c r="DED182" s="477"/>
      <c r="DEE182" s="477"/>
      <c r="DEF182" s="477"/>
      <c r="DEG182" s="477"/>
      <c r="DEH182" s="477"/>
      <c r="DEI182" s="477"/>
      <c r="DEJ182" s="477"/>
      <c r="DEK182" s="477"/>
      <c r="DEL182" s="477"/>
      <c r="DEM182" s="477"/>
      <c r="DEN182" s="477"/>
      <c r="DEO182" s="477"/>
      <c r="DEP182" s="477"/>
      <c r="DEQ182" s="477"/>
      <c r="DER182" s="477"/>
      <c r="DES182" s="477"/>
      <c r="DET182" s="477"/>
      <c r="DEU182" s="477"/>
      <c r="DEV182" s="477"/>
      <c r="DEW182" s="477"/>
      <c r="DEX182" s="477"/>
      <c r="DEY182" s="477"/>
      <c r="DEZ182" s="477"/>
      <c r="DFA182" s="477"/>
      <c r="DFB182" s="477"/>
      <c r="DFC182" s="477"/>
      <c r="DFD182" s="477"/>
      <c r="DFE182" s="477"/>
      <c r="DFF182" s="477"/>
      <c r="DFG182" s="477"/>
      <c r="DFH182" s="477"/>
      <c r="DFI182" s="477"/>
      <c r="DFJ182" s="477"/>
      <c r="DFK182" s="477"/>
      <c r="DFL182" s="477"/>
      <c r="DFM182" s="477"/>
      <c r="DFN182" s="477"/>
      <c r="DFO182" s="477"/>
      <c r="DFP182" s="477"/>
      <c r="DFQ182" s="477"/>
      <c r="DFR182" s="477"/>
      <c r="DFS182" s="477"/>
      <c r="DFT182" s="477"/>
      <c r="DFU182" s="477"/>
      <c r="DFV182" s="477"/>
      <c r="DFW182" s="477"/>
      <c r="DFX182" s="477"/>
      <c r="DFY182" s="477"/>
      <c r="DFZ182" s="477"/>
      <c r="DGA182" s="477"/>
      <c r="DGB182" s="477"/>
      <c r="DGC182" s="477"/>
      <c r="DGD182" s="477"/>
      <c r="DGE182" s="477"/>
      <c r="DGF182" s="477"/>
      <c r="DGG182" s="477"/>
      <c r="DGH182" s="477"/>
      <c r="DGI182" s="477"/>
      <c r="DGJ182" s="477"/>
      <c r="DGK182" s="477"/>
      <c r="DGL182" s="477"/>
      <c r="DGM182" s="477"/>
      <c r="DGN182" s="477"/>
      <c r="DGO182" s="477"/>
      <c r="DGP182" s="477"/>
      <c r="DGQ182" s="477"/>
      <c r="DGR182" s="477"/>
      <c r="DGS182" s="477"/>
      <c r="DGT182" s="477"/>
      <c r="DGU182" s="477"/>
      <c r="DGV182" s="477"/>
      <c r="DGW182" s="477"/>
      <c r="DGX182" s="477"/>
      <c r="DGY182" s="477"/>
      <c r="DGZ182" s="477"/>
      <c r="DHA182" s="477"/>
      <c r="DHB182" s="477"/>
      <c r="DHC182" s="477"/>
      <c r="DHD182" s="477"/>
      <c r="DHE182" s="477"/>
      <c r="DHF182" s="477"/>
      <c r="DHG182" s="477"/>
      <c r="DHH182" s="477"/>
      <c r="DHI182" s="477"/>
      <c r="DHJ182" s="477"/>
      <c r="DHK182" s="477"/>
      <c r="DHL182" s="477"/>
      <c r="DHM182" s="477"/>
      <c r="DHN182" s="477"/>
      <c r="DHO182" s="477"/>
      <c r="DHP182" s="477"/>
      <c r="DHQ182" s="477"/>
      <c r="DHR182" s="477"/>
      <c r="DHS182" s="477"/>
      <c r="DHT182" s="477"/>
      <c r="DHU182" s="477"/>
      <c r="DHV182" s="477"/>
      <c r="DHW182" s="477"/>
      <c r="DHX182" s="477"/>
      <c r="DHY182" s="477"/>
      <c r="DHZ182" s="477"/>
      <c r="DIA182" s="477"/>
      <c r="DIB182" s="477"/>
      <c r="DIC182" s="477"/>
      <c r="DID182" s="477"/>
      <c r="DIE182" s="477"/>
      <c r="DIF182" s="477"/>
      <c r="DIG182" s="477"/>
      <c r="DIH182" s="477"/>
      <c r="DII182" s="477"/>
      <c r="DIJ182" s="477"/>
      <c r="DIK182" s="477"/>
      <c r="DIL182" s="477"/>
      <c r="DIM182" s="477"/>
      <c r="DIN182" s="477"/>
      <c r="DIO182" s="477"/>
      <c r="DIP182" s="477"/>
      <c r="DIQ182" s="477"/>
      <c r="DIR182" s="477"/>
      <c r="DIS182" s="477"/>
      <c r="DIT182" s="477"/>
      <c r="DIU182" s="477"/>
      <c r="DIV182" s="477"/>
      <c r="DIW182" s="477"/>
      <c r="DIX182" s="477"/>
      <c r="DIY182" s="477"/>
      <c r="DIZ182" s="477"/>
      <c r="DJA182" s="477"/>
      <c r="DJB182" s="477"/>
      <c r="DJC182" s="477"/>
      <c r="DJD182" s="477"/>
      <c r="DJE182" s="477"/>
      <c r="DJF182" s="477"/>
      <c r="DJG182" s="477"/>
      <c r="DJH182" s="477"/>
      <c r="DJI182" s="477"/>
      <c r="DJJ182" s="477"/>
      <c r="DJK182" s="477"/>
      <c r="DJL182" s="477"/>
      <c r="DJM182" s="477"/>
      <c r="DJN182" s="477"/>
      <c r="DJO182" s="477"/>
      <c r="DJP182" s="477"/>
      <c r="DJQ182" s="477"/>
      <c r="DJR182" s="477"/>
      <c r="DJS182" s="477"/>
      <c r="DJT182" s="477"/>
      <c r="DJU182" s="477"/>
      <c r="DJV182" s="477"/>
      <c r="DJW182" s="477"/>
      <c r="DJX182" s="477"/>
      <c r="DJY182" s="477"/>
      <c r="DJZ182" s="477"/>
      <c r="DKA182" s="477"/>
      <c r="DKB182" s="477"/>
      <c r="DKC182" s="477"/>
      <c r="DKD182" s="477"/>
      <c r="DKE182" s="477"/>
      <c r="DKF182" s="477"/>
      <c r="DKG182" s="477"/>
      <c r="DKH182" s="477"/>
      <c r="DKI182" s="477"/>
      <c r="DKJ182" s="477"/>
      <c r="DKK182" s="477"/>
      <c r="DKL182" s="477"/>
      <c r="DKM182" s="477"/>
      <c r="DKN182" s="477"/>
      <c r="DKO182" s="477"/>
      <c r="DKP182" s="477"/>
      <c r="DKQ182" s="477"/>
      <c r="DKR182" s="477"/>
      <c r="DKS182" s="477"/>
      <c r="DKT182" s="477"/>
      <c r="DKU182" s="477"/>
      <c r="DKV182" s="477"/>
      <c r="DKW182" s="477"/>
      <c r="DKX182" s="477"/>
      <c r="DKY182" s="477"/>
      <c r="DKZ182" s="477"/>
      <c r="DLA182" s="477"/>
      <c r="DLB182" s="477"/>
      <c r="DLC182" s="477"/>
      <c r="DLD182" s="477"/>
      <c r="DLE182" s="477"/>
      <c r="DLF182" s="477"/>
      <c r="DLG182" s="477"/>
      <c r="DLH182" s="477"/>
      <c r="DLI182" s="477"/>
      <c r="DLJ182" s="477"/>
      <c r="DLK182" s="477"/>
      <c r="DLL182" s="477"/>
      <c r="DLM182" s="477"/>
      <c r="DLN182" s="477"/>
      <c r="DLO182" s="477"/>
      <c r="DLP182" s="477"/>
      <c r="DLQ182" s="477"/>
      <c r="DLR182" s="477"/>
      <c r="DLS182" s="477"/>
      <c r="DLT182" s="477"/>
      <c r="DLU182" s="477"/>
      <c r="DLV182" s="477"/>
      <c r="DLW182" s="477"/>
      <c r="DLX182" s="477"/>
      <c r="DLY182" s="477"/>
      <c r="DLZ182" s="477"/>
      <c r="DMA182" s="477"/>
      <c r="DMB182" s="477"/>
      <c r="DMC182" s="477"/>
      <c r="DMD182" s="477"/>
      <c r="DME182" s="477"/>
      <c r="DMF182" s="477"/>
      <c r="DMG182" s="477"/>
      <c r="DMH182" s="477"/>
      <c r="DMI182" s="477"/>
      <c r="DMJ182" s="477"/>
      <c r="DMK182" s="477"/>
      <c r="DML182" s="477"/>
      <c r="DMM182" s="477"/>
      <c r="DMN182" s="477"/>
      <c r="DMO182" s="477"/>
      <c r="DMP182" s="477"/>
      <c r="DMQ182" s="477"/>
      <c r="DMR182" s="477"/>
      <c r="DMS182" s="477"/>
      <c r="DMT182" s="477"/>
      <c r="DMU182" s="477"/>
      <c r="DMV182" s="477"/>
      <c r="DMW182" s="477"/>
      <c r="DMX182" s="477"/>
      <c r="DMY182" s="477"/>
      <c r="DMZ182" s="477"/>
      <c r="DNA182" s="477"/>
      <c r="DNB182" s="477"/>
      <c r="DNC182" s="477"/>
      <c r="DND182" s="477"/>
      <c r="DNE182" s="477"/>
      <c r="DNF182" s="477"/>
      <c r="DNG182" s="477"/>
      <c r="DNH182" s="477"/>
      <c r="DNI182" s="477"/>
      <c r="DNJ182" s="477"/>
      <c r="DNK182" s="477"/>
      <c r="DNL182" s="477"/>
      <c r="DNM182" s="477"/>
      <c r="DNN182" s="477"/>
      <c r="DNO182" s="477"/>
      <c r="DNP182" s="477"/>
      <c r="DNQ182" s="477"/>
      <c r="DNR182" s="477"/>
      <c r="DNS182" s="477"/>
      <c r="DNT182" s="477"/>
      <c r="DNU182" s="477"/>
      <c r="DNV182" s="477"/>
      <c r="DNW182" s="477"/>
      <c r="DNX182" s="477"/>
      <c r="DNY182" s="477"/>
      <c r="DNZ182" s="477"/>
      <c r="DOA182" s="477"/>
      <c r="DOB182" s="477"/>
      <c r="DOC182" s="477"/>
      <c r="DOD182" s="477"/>
      <c r="DOE182" s="477"/>
      <c r="DOF182" s="477"/>
      <c r="DOG182" s="477"/>
      <c r="DOH182" s="477"/>
      <c r="DOI182" s="477"/>
      <c r="DOJ182" s="477"/>
      <c r="DOK182" s="477"/>
      <c r="DOL182" s="477"/>
      <c r="DOM182" s="477"/>
      <c r="DON182" s="477"/>
      <c r="DOO182" s="477"/>
      <c r="DOP182" s="477"/>
      <c r="DOQ182" s="477"/>
      <c r="DOR182" s="477"/>
      <c r="DOS182" s="477"/>
      <c r="DOT182" s="477"/>
      <c r="DOU182" s="477"/>
      <c r="DOV182" s="477"/>
      <c r="DOW182" s="477"/>
      <c r="DOX182" s="477"/>
      <c r="DOY182" s="477"/>
      <c r="DOZ182" s="477"/>
      <c r="DPA182" s="477"/>
      <c r="DPB182" s="477"/>
      <c r="DPC182" s="477"/>
      <c r="DPD182" s="477"/>
      <c r="DPE182" s="477"/>
      <c r="DPF182" s="477"/>
      <c r="DPG182" s="477"/>
      <c r="DPH182" s="477"/>
      <c r="DPI182" s="477"/>
      <c r="DPJ182" s="477"/>
      <c r="DPK182" s="477"/>
      <c r="DPL182" s="477"/>
      <c r="DPM182" s="477"/>
      <c r="DPN182" s="477"/>
      <c r="DPO182" s="477"/>
      <c r="DPP182" s="477"/>
      <c r="DPQ182" s="477"/>
      <c r="DPR182" s="477"/>
      <c r="DPS182" s="477"/>
      <c r="DPT182" s="477"/>
      <c r="DPU182" s="477"/>
      <c r="DPV182" s="477"/>
      <c r="DPW182" s="477"/>
      <c r="DPX182" s="477"/>
      <c r="DPY182" s="477"/>
      <c r="DPZ182" s="477"/>
      <c r="DQA182" s="477"/>
      <c r="DQB182" s="477"/>
      <c r="DQC182" s="477"/>
      <c r="DQD182" s="477"/>
      <c r="DQE182" s="477"/>
      <c r="DQF182" s="477"/>
      <c r="DQG182" s="477"/>
      <c r="DQH182" s="477"/>
      <c r="DQI182" s="477"/>
      <c r="DQJ182" s="477"/>
      <c r="DQK182" s="477"/>
      <c r="DQL182" s="477"/>
      <c r="DQM182" s="477"/>
      <c r="DQN182" s="477"/>
      <c r="DQO182" s="477"/>
      <c r="DQP182" s="477"/>
      <c r="DQQ182" s="477"/>
      <c r="DQR182" s="477"/>
      <c r="DQS182" s="477"/>
      <c r="DQT182" s="477"/>
      <c r="DQU182" s="477"/>
      <c r="DQV182" s="477"/>
      <c r="DQW182" s="477"/>
      <c r="DQX182" s="477"/>
      <c r="DQY182" s="477"/>
      <c r="DQZ182" s="477"/>
      <c r="DRA182" s="477"/>
      <c r="DRB182" s="477"/>
      <c r="DRC182" s="477"/>
      <c r="DRD182" s="477"/>
      <c r="DRE182" s="477"/>
      <c r="DRF182" s="477"/>
      <c r="DRG182" s="477"/>
      <c r="DRH182" s="477"/>
      <c r="DRI182" s="477"/>
      <c r="DRJ182" s="477"/>
      <c r="DRK182" s="477"/>
      <c r="DRL182" s="477"/>
      <c r="DRM182" s="477"/>
      <c r="DRN182" s="477"/>
      <c r="DRO182" s="477"/>
      <c r="DRP182" s="477"/>
      <c r="DRQ182" s="477"/>
      <c r="DRR182" s="477"/>
      <c r="DRS182" s="477"/>
      <c r="DRT182" s="477"/>
      <c r="DRU182" s="477"/>
      <c r="DRV182" s="477"/>
      <c r="DRW182" s="477"/>
      <c r="DRX182" s="477"/>
      <c r="DRY182" s="477"/>
      <c r="DRZ182" s="477"/>
      <c r="DSA182" s="477"/>
      <c r="DSB182" s="477"/>
      <c r="DSC182" s="477"/>
      <c r="DSD182" s="477"/>
      <c r="DSE182" s="477"/>
      <c r="DSF182" s="477"/>
      <c r="DSG182" s="477"/>
      <c r="DSH182" s="477"/>
      <c r="DSI182" s="477"/>
      <c r="DSJ182" s="477"/>
      <c r="DSK182" s="477"/>
      <c r="DSL182" s="477"/>
      <c r="DSM182" s="477"/>
      <c r="DSN182" s="477"/>
      <c r="DSO182" s="477"/>
      <c r="DSP182" s="477"/>
      <c r="DSQ182" s="477"/>
      <c r="DSR182" s="477"/>
      <c r="DSS182" s="477"/>
      <c r="DST182" s="477"/>
      <c r="DSU182" s="477"/>
      <c r="DSV182" s="477"/>
      <c r="DSW182" s="477"/>
      <c r="DSX182" s="477"/>
      <c r="DSY182" s="477"/>
      <c r="DSZ182" s="477"/>
      <c r="DTA182" s="477"/>
      <c r="DTB182" s="477"/>
      <c r="DTC182" s="477"/>
      <c r="DTD182" s="477"/>
      <c r="DTE182" s="477"/>
      <c r="DTF182" s="477"/>
      <c r="DTG182" s="477"/>
      <c r="DTH182" s="477"/>
      <c r="DTI182" s="477"/>
      <c r="DTJ182" s="477"/>
      <c r="DTK182" s="477"/>
      <c r="DTL182" s="477"/>
      <c r="DTM182" s="477"/>
      <c r="DTN182" s="477"/>
      <c r="DTO182" s="477"/>
      <c r="DTP182" s="477"/>
      <c r="DTQ182" s="477"/>
      <c r="DTR182" s="477"/>
      <c r="DTS182" s="477"/>
      <c r="DTT182" s="477"/>
      <c r="DTU182" s="477"/>
      <c r="DTV182" s="477"/>
      <c r="DTW182" s="477"/>
      <c r="DTX182" s="477"/>
      <c r="DTY182" s="477"/>
      <c r="DTZ182" s="477"/>
      <c r="DUA182" s="477"/>
      <c r="DUB182" s="477"/>
      <c r="DUC182" s="477"/>
      <c r="DUD182" s="477"/>
      <c r="DUE182" s="477"/>
      <c r="DUF182" s="477"/>
      <c r="DUG182" s="477"/>
      <c r="DUH182" s="477"/>
      <c r="DUI182" s="477"/>
      <c r="DUJ182" s="477"/>
      <c r="DUK182" s="477"/>
      <c r="DUL182" s="477"/>
      <c r="DUM182" s="477"/>
      <c r="DUN182" s="477"/>
      <c r="DUO182" s="477"/>
      <c r="DUP182" s="477"/>
      <c r="DUQ182" s="477"/>
      <c r="DUR182" s="477"/>
      <c r="DUS182" s="477"/>
      <c r="DUT182" s="477"/>
      <c r="DUU182" s="477"/>
      <c r="DUV182" s="477"/>
      <c r="DUW182" s="477"/>
      <c r="DUX182" s="477"/>
      <c r="DUY182" s="477"/>
      <c r="DUZ182" s="477"/>
      <c r="DVA182" s="477"/>
      <c r="DVB182" s="477"/>
      <c r="DVC182" s="477"/>
      <c r="DVD182" s="477"/>
      <c r="DVE182" s="477"/>
      <c r="DVF182" s="477"/>
      <c r="DVG182" s="477"/>
      <c r="DVH182" s="477"/>
      <c r="DVI182" s="477"/>
      <c r="DVJ182" s="477"/>
      <c r="DVK182" s="477"/>
      <c r="DVL182" s="477"/>
      <c r="DVM182" s="477"/>
      <c r="DVN182" s="477"/>
      <c r="DVO182" s="477"/>
      <c r="DVP182" s="477"/>
      <c r="DVQ182" s="477"/>
      <c r="DVR182" s="477"/>
      <c r="DVS182" s="477"/>
      <c r="DVT182" s="477"/>
      <c r="DVU182" s="477"/>
      <c r="DVV182" s="477"/>
      <c r="DVW182" s="477"/>
      <c r="DVX182" s="477"/>
      <c r="DVY182" s="477"/>
      <c r="DVZ182" s="477"/>
      <c r="DWA182" s="477"/>
      <c r="DWB182" s="477"/>
      <c r="DWC182" s="477"/>
      <c r="DWD182" s="477"/>
      <c r="DWE182" s="477"/>
      <c r="DWF182" s="477"/>
      <c r="DWG182" s="477"/>
      <c r="DWH182" s="477"/>
      <c r="DWI182" s="477"/>
      <c r="DWJ182" s="477"/>
      <c r="DWK182" s="477"/>
      <c r="DWL182" s="477"/>
      <c r="DWM182" s="477"/>
      <c r="DWN182" s="477"/>
      <c r="DWO182" s="477"/>
      <c r="DWP182" s="477"/>
      <c r="DWQ182" s="477"/>
      <c r="DWR182" s="477"/>
      <c r="DWS182" s="477"/>
      <c r="DWT182" s="477"/>
      <c r="DWU182" s="477"/>
      <c r="DWV182" s="477"/>
      <c r="DWW182" s="477"/>
      <c r="DWX182" s="477"/>
      <c r="DWY182" s="477"/>
      <c r="DWZ182" s="477"/>
      <c r="DXA182" s="477"/>
      <c r="DXB182" s="477"/>
      <c r="DXC182" s="477"/>
      <c r="DXD182" s="477"/>
      <c r="DXE182" s="477"/>
      <c r="DXF182" s="477"/>
      <c r="DXG182" s="477"/>
      <c r="DXH182" s="477"/>
      <c r="DXI182" s="477"/>
      <c r="DXJ182" s="477"/>
      <c r="DXK182" s="477"/>
      <c r="DXL182" s="477"/>
      <c r="DXM182" s="477"/>
      <c r="DXN182" s="477"/>
      <c r="DXO182" s="477"/>
      <c r="DXP182" s="477"/>
      <c r="DXQ182" s="477"/>
      <c r="DXR182" s="477"/>
      <c r="DXS182" s="477"/>
      <c r="DXT182" s="477"/>
      <c r="DXU182" s="477"/>
      <c r="DXV182" s="477"/>
      <c r="DXW182" s="477"/>
      <c r="DXX182" s="477"/>
      <c r="DXY182" s="477"/>
      <c r="DXZ182" s="477"/>
      <c r="DYA182" s="477"/>
      <c r="DYB182" s="477"/>
      <c r="DYC182" s="477"/>
      <c r="DYD182" s="477"/>
      <c r="DYE182" s="477"/>
      <c r="DYF182" s="477"/>
      <c r="DYG182" s="477"/>
      <c r="DYH182" s="477"/>
      <c r="DYI182" s="477"/>
      <c r="DYJ182" s="477"/>
      <c r="DYK182" s="477"/>
      <c r="DYL182" s="477"/>
      <c r="DYM182" s="477"/>
      <c r="DYN182" s="477"/>
      <c r="DYO182" s="477"/>
      <c r="DYP182" s="477"/>
      <c r="DYQ182" s="477"/>
      <c r="DYR182" s="477"/>
      <c r="DYS182" s="477"/>
      <c r="DYT182" s="477"/>
      <c r="DYU182" s="477"/>
      <c r="DYV182" s="477"/>
      <c r="DYW182" s="477"/>
      <c r="DYX182" s="477"/>
      <c r="DYY182" s="477"/>
      <c r="DYZ182" s="477"/>
      <c r="DZA182" s="477"/>
      <c r="DZB182" s="477"/>
      <c r="DZC182" s="477"/>
      <c r="DZD182" s="477"/>
      <c r="DZE182" s="477"/>
      <c r="DZF182" s="477"/>
      <c r="DZG182" s="477"/>
      <c r="DZH182" s="477"/>
      <c r="DZI182" s="477"/>
      <c r="DZJ182" s="477"/>
      <c r="DZK182" s="477"/>
      <c r="DZL182" s="477"/>
      <c r="DZM182" s="477"/>
      <c r="DZN182" s="477"/>
      <c r="DZO182" s="477"/>
      <c r="DZP182" s="477"/>
      <c r="DZQ182" s="477"/>
      <c r="DZR182" s="477"/>
      <c r="DZS182" s="477"/>
      <c r="DZT182" s="477"/>
      <c r="DZU182" s="477"/>
      <c r="DZV182" s="477"/>
      <c r="DZW182" s="477"/>
      <c r="DZX182" s="477"/>
      <c r="DZY182" s="477"/>
      <c r="DZZ182" s="477"/>
      <c r="EAA182" s="477"/>
      <c r="EAB182" s="477"/>
      <c r="EAC182" s="477"/>
      <c r="EAD182" s="477"/>
      <c r="EAE182" s="477"/>
      <c r="EAF182" s="477"/>
      <c r="EAG182" s="477"/>
      <c r="EAH182" s="477"/>
      <c r="EAI182" s="477"/>
      <c r="EAJ182" s="477"/>
      <c r="EAK182" s="477"/>
      <c r="EAL182" s="477"/>
      <c r="EAM182" s="477"/>
      <c r="EAN182" s="477"/>
      <c r="EAO182" s="477"/>
      <c r="EAP182" s="477"/>
      <c r="EAQ182" s="477"/>
      <c r="EAR182" s="477"/>
      <c r="EAS182" s="477"/>
      <c r="EAT182" s="477"/>
      <c r="EAU182" s="477"/>
      <c r="EAV182" s="477"/>
      <c r="EAW182" s="477"/>
      <c r="EAX182" s="477"/>
      <c r="EAY182" s="477"/>
      <c r="EAZ182" s="477"/>
      <c r="EBA182" s="477"/>
      <c r="EBB182" s="477"/>
      <c r="EBC182" s="477"/>
      <c r="EBD182" s="477"/>
      <c r="EBE182" s="477"/>
      <c r="EBF182" s="477"/>
      <c r="EBG182" s="477"/>
      <c r="EBH182" s="477"/>
      <c r="EBI182" s="477"/>
      <c r="EBJ182" s="477"/>
      <c r="EBK182" s="477"/>
      <c r="EBL182" s="477"/>
      <c r="EBM182" s="477"/>
      <c r="EBN182" s="477"/>
      <c r="EBO182" s="477"/>
      <c r="EBP182" s="477"/>
      <c r="EBQ182" s="477"/>
      <c r="EBR182" s="477"/>
      <c r="EBS182" s="477"/>
      <c r="EBT182" s="477"/>
      <c r="EBU182" s="477"/>
      <c r="EBV182" s="477"/>
      <c r="EBW182" s="477"/>
      <c r="EBX182" s="477"/>
      <c r="EBY182" s="477"/>
      <c r="EBZ182" s="477"/>
      <c r="ECA182" s="477"/>
      <c r="ECB182" s="477"/>
      <c r="ECC182" s="477"/>
      <c r="ECD182" s="477"/>
      <c r="ECE182" s="477"/>
      <c r="ECF182" s="477"/>
      <c r="ECG182" s="477"/>
      <c r="ECH182" s="477"/>
      <c r="ECI182" s="477"/>
      <c r="ECJ182" s="477"/>
      <c r="ECK182" s="477"/>
      <c r="ECL182" s="477"/>
      <c r="ECM182" s="477"/>
      <c r="ECN182" s="477"/>
      <c r="ECO182" s="477"/>
      <c r="ECP182" s="477"/>
      <c r="ECQ182" s="477"/>
      <c r="ECR182" s="477"/>
      <c r="ECS182" s="477"/>
      <c r="ECT182" s="477"/>
      <c r="ECU182" s="477"/>
      <c r="ECV182" s="477"/>
      <c r="ECW182" s="477"/>
      <c r="ECX182" s="477"/>
      <c r="ECY182" s="477"/>
      <c r="ECZ182" s="477"/>
      <c r="EDA182" s="477"/>
      <c r="EDB182" s="477"/>
      <c r="EDC182" s="477"/>
      <c r="EDD182" s="477"/>
      <c r="EDE182" s="477"/>
      <c r="EDF182" s="477"/>
      <c r="EDG182" s="477"/>
      <c r="EDH182" s="477"/>
      <c r="EDI182" s="477"/>
      <c r="EDJ182" s="477"/>
      <c r="EDK182" s="477"/>
      <c r="EDL182" s="477"/>
      <c r="EDM182" s="477"/>
      <c r="EDN182" s="477"/>
      <c r="EDO182" s="477"/>
      <c r="EDP182" s="477"/>
      <c r="EDQ182" s="477"/>
      <c r="EDR182" s="477"/>
      <c r="EDS182" s="477"/>
      <c r="EDT182" s="477"/>
      <c r="EDU182" s="477"/>
      <c r="EDV182" s="477"/>
      <c r="EDW182" s="477"/>
      <c r="EDX182" s="477"/>
      <c r="EDY182" s="477"/>
      <c r="EDZ182" s="477"/>
      <c r="EEA182" s="477"/>
      <c r="EEB182" s="477"/>
      <c r="EEC182" s="477"/>
      <c r="EED182" s="477"/>
      <c r="EEE182" s="477"/>
      <c r="EEF182" s="477"/>
      <c r="EEG182" s="477"/>
      <c r="EEH182" s="477"/>
      <c r="EEI182" s="477"/>
      <c r="EEJ182" s="477"/>
      <c r="EEK182" s="477"/>
      <c r="EEL182" s="477"/>
      <c r="EEM182" s="477"/>
      <c r="EEN182" s="477"/>
      <c r="EEO182" s="477"/>
      <c r="EEP182" s="477"/>
      <c r="EEQ182" s="477"/>
      <c r="EER182" s="477"/>
      <c r="EES182" s="477"/>
      <c r="EET182" s="477"/>
      <c r="EEU182" s="477"/>
      <c r="EEV182" s="477"/>
      <c r="EEW182" s="477"/>
      <c r="EEX182" s="477"/>
      <c r="EEY182" s="477"/>
      <c r="EEZ182" s="477"/>
      <c r="EFA182" s="477"/>
      <c r="EFB182" s="477"/>
      <c r="EFC182" s="477"/>
      <c r="EFD182" s="477"/>
      <c r="EFE182" s="477"/>
      <c r="EFF182" s="477"/>
      <c r="EFG182" s="477"/>
      <c r="EFH182" s="477"/>
      <c r="EFI182" s="477"/>
      <c r="EFJ182" s="477"/>
      <c r="EFK182" s="477"/>
      <c r="EFL182" s="477"/>
      <c r="EFM182" s="477"/>
      <c r="EFN182" s="477"/>
      <c r="EFO182" s="477"/>
      <c r="EFP182" s="477"/>
      <c r="EFQ182" s="477"/>
      <c r="EFR182" s="477"/>
      <c r="EFS182" s="477"/>
      <c r="EFT182" s="477"/>
      <c r="EFU182" s="477"/>
      <c r="EFV182" s="477"/>
      <c r="EFW182" s="477"/>
      <c r="EFX182" s="477"/>
      <c r="EFY182" s="477"/>
      <c r="EFZ182" s="477"/>
      <c r="EGA182" s="477"/>
      <c r="EGB182" s="477"/>
      <c r="EGC182" s="477"/>
      <c r="EGD182" s="477"/>
      <c r="EGE182" s="477"/>
      <c r="EGF182" s="477"/>
      <c r="EGG182" s="477"/>
      <c r="EGH182" s="477"/>
      <c r="EGI182" s="477"/>
      <c r="EGJ182" s="477"/>
      <c r="EGK182" s="477"/>
      <c r="EGL182" s="477"/>
      <c r="EGM182" s="477"/>
      <c r="EGN182" s="477"/>
      <c r="EGO182" s="477"/>
      <c r="EGP182" s="477"/>
      <c r="EGQ182" s="477"/>
      <c r="EGR182" s="477"/>
      <c r="EGS182" s="477"/>
      <c r="EGT182" s="477"/>
      <c r="EGU182" s="477"/>
      <c r="EGV182" s="477"/>
      <c r="EGW182" s="477"/>
      <c r="EGX182" s="477"/>
      <c r="EGY182" s="477"/>
      <c r="EGZ182" s="477"/>
      <c r="EHA182" s="477"/>
      <c r="EHB182" s="477"/>
      <c r="EHC182" s="477"/>
      <c r="EHD182" s="477"/>
      <c r="EHE182" s="477"/>
      <c r="EHF182" s="477"/>
      <c r="EHG182" s="477"/>
      <c r="EHH182" s="477"/>
      <c r="EHI182" s="477"/>
      <c r="EHJ182" s="477"/>
      <c r="EHK182" s="477"/>
      <c r="EHL182" s="477"/>
      <c r="EHM182" s="477"/>
      <c r="EHN182" s="477"/>
      <c r="EHO182" s="477"/>
      <c r="EHP182" s="477"/>
      <c r="EHQ182" s="477"/>
      <c r="EHR182" s="477"/>
      <c r="EHS182" s="477"/>
      <c r="EHT182" s="477"/>
      <c r="EHU182" s="477"/>
      <c r="EHV182" s="477"/>
      <c r="EHW182" s="477"/>
      <c r="EHX182" s="477"/>
      <c r="EHY182" s="477"/>
      <c r="EHZ182" s="477"/>
      <c r="EIA182" s="477"/>
      <c r="EIB182" s="477"/>
      <c r="EIC182" s="477"/>
      <c r="EID182" s="477"/>
      <c r="EIE182" s="477"/>
      <c r="EIF182" s="477"/>
      <c r="EIG182" s="477"/>
      <c r="EIH182" s="477"/>
      <c r="EII182" s="477"/>
      <c r="EIJ182" s="477"/>
      <c r="EIK182" s="477"/>
      <c r="EIL182" s="477"/>
      <c r="EIM182" s="477"/>
      <c r="EIN182" s="477"/>
      <c r="EIO182" s="477"/>
      <c r="EIP182" s="477"/>
      <c r="EIQ182" s="477"/>
      <c r="EIR182" s="477"/>
      <c r="EIS182" s="477"/>
      <c r="EIT182" s="477"/>
      <c r="EIU182" s="477"/>
      <c r="EIV182" s="477"/>
      <c r="EIW182" s="477"/>
      <c r="EIX182" s="477"/>
      <c r="EIY182" s="477"/>
      <c r="EIZ182" s="477"/>
      <c r="EJA182" s="477"/>
      <c r="EJB182" s="477"/>
      <c r="EJC182" s="477"/>
      <c r="EJD182" s="477"/>
      <c r="EJE182" s="477"/>
      <c r="EJF182" s="477"/>
      <c r="EJG182" s="477"/>
      <c r="EJH182" s="477"/>
      <c r="EJI182" s="477"/>
      <c r="EJJ182" s="477"/>
      <c r="EJK182" s="477"/>
      <c r="EJL182" s="477"/>
      <c r="EJM182" s="477"/>
      <c r="EJN182" s="477"/>
      <c r="EJO182" s="477"/>
      <c r="EJP182" s="477"/>
      <c r="EJQ182" s="477"/>
      <c r="EJR182" s="477"/>
      <c r="EJS182" s="477"/>
      <c r="EJT182" s="477"/>
      <c r="EJU182" s="477"/>
      <c r="EJV182" s="477"/>
      <c r="EJW182" s="477"/>
      <c r="EJX182" s="477"/>
      <c r="EJY182" s="477"/>
      <c r="EJZ182" s="477"/>
      <c r="EKA182" s="477"/>
      <c r="EKB182" s="477"/>
      <c r="EKC182" s="477"/>
      <c r="EKD182" s="477"/>
      <c r="EKE182" s="477"/>
      <c r="EKF182" s="477"/>
      <c r="EKG182" s="477"/>
      <c r="EKH182" s="477"/>
      <c r="EKI182" s="477"/>
      <c r="EKJ182" s="477"/>
      <c r="EKK182" s="477"/>
      <c r="EKL182" s="477"/>
      <c r="EKM182" s="477"/>
      <c r="EKN182" s="477"/>
      <c r="EKO182" s="477"/>
      <c r="EKP182" s="477"/>
      <c r="EKQ182" s="477"/>
      <c r="EKR182" s="477"/>
      <c r="EKS182" s="477"/>
      <c r="EKT182" s="477"/>
      <c r="EKU182" s="477"/>
      <c r="EKV182" s="477"/>
      <c r="EKW182" s="477"/>
      <c r="EKX182" s="477"/>
      <c r="EKY182" s="477"/>
      <c r="EKZ182" s="477"/>
      <c r="ELA182" s="477"/>
      <c r="ELB182" s="477"/>
      <c r="ELC182" s="477"/>
      <c r="ELD182" s="477"/>
      <c r="ELE182" s="477"/>
      <c r="ELF182" s="477"/>
      <c r="ELG182" s="477"/>
      <c r="ELH182" s="477"/>
      <c r="ELI182" s="477"/>
      <c r="ELJ182" s="477"/>
      <c r="ELK182" s="477"/>
      <c r="ELL182" s="477"/>
      <c r="ELM182" s="477"/>
      <c r="ELN182" s="477"/>
      <c r="ELO182" s="477"/>
      <c r="ELP182" s="477"/>
      <c r="ELQ182" s="477"/>
      <c r="ELR182" s="477"/>
      <c r="ELS182" s="477"/>
      <c r="ELT182" s="477"/>
      <c r="ELU182" s="477"/>
      <c r="ELV182" s="477"/>
      <c r="ELW182" s="477"/>
      <c r="ELX182" s="477"/>
      <c r="ELY182" s="477"/>
      <c r="ELZ182" s="477"/>
      <c r="EMA182" s="477"/>
      <c r="EMB182" s="477"/>
      <c r="EMC182" s="477"/>
      <c r="EMD182" s="477"/>
      <c r="EME182" s="477"/>
      <c r="EMF182" s="477"/>
      <c r="EMG182" s="477"/>
      <c r="EMH182" s="477"/>
      <c r="EMI182" s="477"/>
      <c r="EMJ182" s="477"/>
      <c r="EMK182" s="477"/>
      <c r="EML182" s="477"/>
      <c r="EMM182" s="477"/>
      <c r="EMN182" s="477"/>
      <c r="EMO182" s="477"/>
      <c r="EMP182" s="477"/>
      <c r="EMQ182" s="477"/>
      <c r="EMR182" s="477"/>
      <c r="EMS182" s="477"/>
      <c r="EMT182" s="477"/>
      <c r="EMU182" s="477"/>
      <c r="EMV182" s="477"/>
      <c r="EMW182" s="477"/>
      <c r="EMX182" s="477"/>
      <c r="EMY182" s="477"/>
      <c r="EMZ182" s="477"/>
      <c r="ENA182" s="477"/>
      <c r="ENB182" s="477"/>
      <c r="ENC182" s="477"/>
      <c r="END182" s="477"/>
      <c r="ENE182" s="477"/>
      <c r="ENF182" s="477"/>
      <c r="ENG182" s="477"/>
      <c r="ENH182" s="477"/>
      <c r="ENI182" s="477"/>
      <c r="ENJ182" s="477"/>
      <c r="ENK182" s="477"/>
      <c r="ENL182" s="477"/>
      <c r="ENM182" s="477"/>
      <c r="ENN182" s="477"/>
      <c r="ENO182" s="477"/>
      <c r="ENP182" s="477"/>
      <c r="ENQ182" s="477"/>
      <c r="ENR182" s="477"/>
      <c r="ENS182" s="477"/>
      <c r="ENT182" s="477"/>
      <c r="ENU182" s="477"/>
      <c r="ENV182" s="477"/>
      <c r="ENW182" s="477"/>
      <c r="ENX182" s="477"/>
      <c r="ENY182" s="477"/>
      <c r="ENZ182" s="477"/>
      <c r="EOA182" s="477"/>
      <c r="EOB182" s="477"/>
      <c r="EOC182" s="477"/>
      <c r="EOD182" s="477"/>
      <c r="EOE182" s="477"/>
      <c r="EOF182" s="477"/>
      <c r="EOG182" s="477"/>
      <c r="EOH182" s="477"/>
      <c r="EOI182" s="477"/>
      <c r="EOJ182" s="477"/>
      <c r="EOK182" s="477"/>
      <c r="EOL182" s="477"/>
      <c r="EOM182" s="477"/>
      <c r="EON182" s="477"/>
      <c r="EOO182" s="477"/>
      <c r="EOP182" s="477"/>
      <c r="EOQ182" s="477"/>
      <c r="EOR182" s="477"/>
      <c r="EOS182" s="477"/>
      <c r="EOT182" s="477"/>
      <c r="EOU182" s="477"/>
      <c r="EOV182" s="477"/>
      <c r="EOW182" s="477"/>
      <c r="EOX182" s="477"/>
      <c r="EOY182" s="477"/>
      <c r="EOZ182" s="477"/>
      <c r="EPA182" s="477"/>
      <c r="EPB182" s="477"/>
      <c r="EPC182" s="477"/>
      <c r="EPD182" s="477"/>
      <c r="EPE182" s="477"/>
      <c r="EPF182" s="477"/>
      <c r="EPG182" s="477"/>
      <c r="EPH182" s="477"/>
      <c r="EPI182" s="477"/>
      <c r="EPJ182" s="477"/>
      <c r="EPK182" s="477"/>
      <c r="EPL182" s="477"/>
      <c r="EPM182" s="477"/>
      <c r="EPN182" s="477"/>
      <c r="EPO182" s="477"/>
      <c r="EPP182" s="477"/>
      <c r="EPQ182" s="477"/>
      <c r="EPR182" s="477"/>
      <c r="EPS182" s="477"/>
      <c r="EPT182" s="477"/>
      <c r="EPU182" s="477"/>
      <c r="EPV182" s="477"/>
      <c r="EPW182" s="477"/>
      <c r="EPX182" s="477"/>
      <c r="EPY182" s="477"/>
      <c r="EPZ182" s="477"/>
      <c r="EQA182" s="477"/>
      <c r="EQB182" s="477"/>
      <c r="EQC182" s="477"/>
      <c r="EQD182" s="477"/>
      <c r="EQE182" s="477"/>
      <c r="EQF182" s="477"/>
      <c r="EQG182" s="477"/>
      <c r="EQH182" s="477"/>
      <c r="EQI182" s="477"/>
      <c r="EQJ182" s="477"/>
      <c r="EQK182" s="477"/>
      <c r="EQL182" s="477"/>
      <c r="EQM182" s="477"/>
      <c r="EQN182" s="477"/>
      <c r="EQO182" s="477"/>
      <c r="EQP182" s="477"/>
      <c r="EQQ182" s="477"/>
      <c r="EQR182" s="477"/>
      <c r="EQS182" s="477"/>
      <c r="EQT182" s="477"/>
      <c r="EQU182" s="477"/>
      <c r="EQV182" s="477"/>
      <c r="EQW182" s="477"/>
      <c r="EQX182" s="477"/>
      <c r="EQY182" s="477"/>
      <c r="EQZ182" s="477"/>
      <c r="ERA182" s="477"/>
      <c r="ERB182" s="477"/>
      <c r="ERC182" s="477"/>
      <c r="ERD182" s="477"/>
      <c r="ERE182" s="477"/>
      <c r="ERF182" s="477"/>
      <c r="ERG182" s="477"/>
      <c r="ERH182" s="477"/>
      <c r="ERI182" s="477"/>
      <c r="ERJ182" s="477"/>
      <c r="ERK182" s="477"/>
      <c r="ERL182" s="477"/>
      <c r="ERM182" s="477"/>
      <c r="ERN182" s="477"/>
      <c r="ERO182" s="477"/>
      <c r="ERP182" s="477"/>
      <c r="ERQ182" s="477"/>
      <c r="ERR182" s="477"/>
      <c r="ERS182" s="477"/>
      <c r="ERT182" s="477"/>
      <c r="ERU182" s="477"/>
      <c r="ERV182" s="477"/>
      <c r="ERW182" s="477"/>
      <c r="ERX182" s="477"/>
      <c r="ERY182" s="477"/>
      <c r="ERZ182" s="477"/>
      <c r="ESA182" s="477"/>
      <c r="ESB182" s="477"/>
      <c r="ESC182" s="477"/>
      <c r="ESD182" s="477"/>
      <c r="ESE182" s="477"/>
      <c r="ESF182" s="477"/>
      <c r="ESG182" s="477"/>
      <c r="ESH182" s="477"/>
      <c r="ESI182" s="477"/>
      <c r="ESJ182" s="477"/>
      <c r="ESK182" s="477"/>
      <c r="ESL182" s="477"/>
      <c r="ESM182" s="477"/>
      <c r="ESN182" s="477"/>
      <c r="ESO182" s="477"/>
      <c r="ESP182" s="477"/>
      <c r="ESQ182" s="477"/>
      <c r="ESR182" s="477"/>
      <c r="ESS182" s="477"/>
      <c r="EST182" s="477"/>
      <c r="ESU182" s="477"/>
      <c r="ESV182" s="477"/>
      <c r="ESW182" s="477"/>
      <c r="ESX182" s="477"/>
      <c r="ESY182" s="477"/>
      <c r="ESZ182" s="477"/>
      <c r="ETA182" s="477"/>
      <c r="ETB182" s="477"/>
      <c r="ETC182" s="477"/>
      <c r="ETD182" s="477"/>
      <c r="ETE182" s="477"/>
      <c r="ETF182" s="477"/>
      <c r="ETG182" s="477"/>
      <c r="ETH182" s="477"/>
      <c r="ETI182" s="477"/>
      <c r="ETJ182" s="477"/>
      <c r="ETK182" s="477"/>
      <c r="ETL182" s="477"/>
      <c r="ETM182" s="477"/>
      <c r="ETN182" s="477"/>
      <c r="ETO182" s="477"/>
      <c r="ETP182" s="477"/>
      <c r="ETQ182" s="477"/>
      <c r="ETR182" s="477"/>
      <c r="ETS182" s="477"/>
      <c r="ETT182" s="477"/>
      <c r="ETU182" s="477"/>
      <c r="ETV182" s="477"/>
      <c r="ETW182" s="477"/>
      <c r="ETX182" s="477"/>
      <c r="ETY182" s="477"/>
      <c r="ETZ182" s="477"/>
      <c r="EUA182" s="477"/>
      <c r="EUB182" s="477"/>
      <c r="EUC182" s="477"/>
      <c r="EUD182" s="477"/>
      <c r="EUE182" s="477"/>
      <c r="EUF182" s="477"/>
      <c r="EUG182" s="477"/>
      <c r="EUH182" s="477"/>
      <c r="EUI182" s="477"/>
      <c r="EUJ182" s="477"/>
      <c r="EUK182" s="477"/>
      <c r="EUL182" s="477"/>
      <c r="EUM182" s="477"/>
      <c r="EUN182" s="477"/>
      <c r="EUO182" s="477"/>
      <c r="EUP182" s="477"/>
      <c r="EUQ182" s="477"/>
      <c r="EUR182" s="477"/>
      <c r="EUS182" s="477"/>
      <c r="EUT182" s="477"/>
      <c r="EUU182" s="477"/>
      <c r="EUV182" s="477"/>
      <c r="EUW182" s="477"/>
      <c r="EUX182" s="477"/>
      <c r="EUY182" s="477"/>
      <c r="EUZ182" s="477"/>
      <c r="EVA182" s="477"/>
      <c r="EVB182" s="477"/>
      <c r="EVC182" s="477"/>
      <c r="EVD182" s="477"/>
      <c r="EVE182" s="477"/>
      <c r="EVF182" s="477"/>
      <c r="EVG182" s="477"/>
      <c r="EVH182" s="477"/>
      <c r="EVI182" s="477"/>
      <c r="EVJ182" s="477"/>
      <c r="EVK182" s="477"/>
      <c r="EVL182" s="477"/>
      <c r="EVM182" s="477"/>
      <c r="EVN182" s="477"/>
      <c r="EVO182" s="477"/>
      <c r="EVP182" s="477"/>
      <c r="EVQ182" s="477"/>
      <c r="EVR182" s="477"/>
      <c r="EVS182" s="477"/>
      <c r="EVT182" s="477"/>
      <c r="EVU182" s="477"/>
      <c r="EVV182" s="477"/>
      <c r="EVW182" s="477"/>
      <c r="EVX182" s="477"/>
      <c r="EVY182" s="477"/>
      <c r="EVZ182" s="477"/>
      <c r="EWA182" s="477"/>
      <c r="EWB182" s="477"/>
      <c r="EWC182" s="477"/>
      <c r="EWD182" s="477"/>
      <c r="EWE182" s="477"/>
      <c r="EWF182" s="477"/>
      <c r="EWG182" s="477"/>
      <c r="EWH182" s="477"/>
      <c r="EWI182" s="477"/>
      <c r="EWJ182" s="477"/>
      <c r="EWK182" s="477"/>
      <c r="EWL182" s="477"/>
      <c r="EWM182" s="477"/>
      <c r="EWN182" s="477"/>
      <c r="EWO182" s="477"/>
      <c r="EWP182" s="477"/>
      <c r="EWQ182" s="477"/>
      <c r="EWR182" s="477"/>
      <c r="EWS182" s="477"/>
      <c r="EWT182" s="477"/>
      <c r="EWU182" s="477"/>
      <c r="EWV182" s="477"/>
      <c r="EWW182" s="477"/>
      <c r="EWX182" s="477"/>
      <c r="EWY182" s="477"/>
      <c r="EWZ182" s="477"/>
      <c r="EXA182" s="477"/>
      <c r="EXB182" s="477"/>
      <c r="EXC182" s="477"/>
      <c r="EXD182" s="477"/>
      <c r="EXE182" s="477"/>
      <c r="EXF182" s="477"/>
      <c r="EXG182" s="477"/>
      <c r="EXH182" s="477"/>
      <c r="EXI182" s="477"/>
      <c r="EXJ182" s="477"/>
      <c r="EXK182" s="477"/>
      <c r="EXL182" s="477"/>
      <c r="EXM182" s="477"/>
      <c r="EXN182" s="477"/>
      <c r="EXO182" s="477"/>
      <c r="EXP182" s="477"/>
      <c r="EXQ182" s="477"/>
      <c r="EXR182" s="477"/>
      <c r="EXS182" s="477"/>
      <c r="EXT182" s="477"/>
      <c r="EXU182" s="477"/>
      <c r="EXV182" s="477"/>
      <c r="EXW182" s="477"/>
      <c r="EXX182" s="477"/>
      <c r="EXY182" s="477"/>
      <c r="EXZ182" s="477"/>
      <c r="EYA182" s="477"/>
      <c r="EYB182" s="477"/>
      <c r="EYC182" s="477"/>
      <c r="EYD182" s="477"/>
      <c r="EYE182" s="477"/>
      <c r="EYF182" s="477"/>
      <c r="EYG182" s="477"/>
      <c r="EYH182" s="477"/>
      <c r="EYI182" s="477"/>
      <c r="EYJ182" s="477"/>
      <c r="EYK182" s="477"/>
      <c r="EYL182" s="477"/>
      <c r="EYM182" s="477"/>
      <c r="EYN182" s="477"/>
      <c r="EYO182" s="477"/>
      <c r="EYP182" s="477"/>
      <c r="EYQ182" s="477"/>
      <c r="EYR182" s="477"/>
      <c r="EYS182" s="477"/>
      <c r="EYT182" s="477"/>
      <c r="EYU182" s="477"/>
      <c r="EYV182" s="477"/>
      <c r="EYW182" s="477"/>
      <c r="EYX182" s="477"/>
      <c r="EYY182" s="477"/>
      <c r="EYZ182" s="477"/>
      <c r="EZA182" s="477"/>
      <c r="EZB182" s="477"/>
      <c r="EZC182" s="477"/>
      <c r="EZD182" s="477"/>
      <c r="EZE182" s="477"/>
      <c r="EZF182" s="477"/>
      <c r="EZG182" s="477"/>
      <c r="EZH182" s="477"/>
      <c r="EZI182" s="477"/>
      <c r="EZJ182" s="477"/>
      <c r="EZK182" s="477"/>
      <c r="EZL182" s="477"/>
      <c r="EZM182" s="477"/>
      <c r="EZN182" s="477"/>
      <c r="EZO182" s="477"/>
      <c r="EZP182" s="477"/>
      <c r="EZQ182" s="477"/>
      <c r="EZR182" s="477"/>
      <c r="EZS182" s="477"/>
      <c r="EZT182" s="477"/>
      <c r="EZU182" s="477"/>
      <c r="EZV182" s="477"/>
      <c r="EZW182" s="477"/>
      <c r="EZX182" s="477"/>
      <c r="EZY182" s="477"/>
      <c r="EZZ182" s="477"/>
      <c r="FAA182" s="477"/>
      <c r="FAB182" s="477"/>
      <c r="FAC182" s="477"/>
      <c r="FAD182" s="477"/>
      <c r="FAE182" s="477"/>
      <c r="FAF182" s="477"/>
      <c r="FAG182" s="477"/>
      <c r="FAH182" s="477"/>
      <c r="FAI182" s="477"/>
      <c r="FAJ182" s="477"/>
      <c r="FAK182" s="477"/>
      <c r="FAL182" s="477"/>
      <c r="FAM182" s="477"/>
      <c r="FAN182" s="477"/>
      <c r="FAO182" s="477"/>
      <c r="FAP182" s="477"/>
      <c r="FAQ182" s="477"/>
      <c r="FAR182" s="477"/>
      <c r="FAS182" s="477"/>
      <c r="FAT182" s="477"/>
      <c r="FAU182" s="477"/>
      <c r="FAV182" s="477"/>
      <c r="FAW182" s="477"/>
      <c r="FAX182" s="477"/>
      <c r="FAY182" s="477"/>
      <c r="FAZ182" s="477"/>
      <c r="FBA182" s="477"/>
      <c r="FBB182" s="477"/>
      <c r="FBC182" s="477"/>
      <c r="FBD182" s="477"/>
      <c r="FBE182" s="477"/>
      <c r="FBF182" s="477"/>
      <c r="FBG182" s="477"/>
      <c r="FBH182" s="477"/>
      <c r="FBI182" s="477"/>
      <c r="FBJ182" s="477"/>
      <c r="FBK182" s="477"/>
      <c r="FBL182" s="477"/>
      <c r="FBM182" s="477"/>
      <c r="FBN182" s="477"/>
      <c r="FBO182" s="477"/>
      <c r="FBP182" s="477"/>
      <c r="FBQ182" s="477"/>
      <c r="FBR182" s="477"/>
      <c r="FBS182" s="477"/>
      <c r="FBT182" s="477"/>
      <c r="FBU182" s="477"/>
      <c r="FBV182" s="477"/>
      <c r="FBW182" s="477"/>
      <c r="FBX182" s="477"/>
      <c r="FBY182" s="477"/>
      <c r="FBZ182" s="477"/>
      <c r="FCA182" s="477"/>
      <c r="FCB182" s="477"/>
      <c r="FCC182" s="477"/>
      <c r="FCD182" s="477"/>
      <c r="FCE182" s="477"/>
      <c r="FCF182" s="477"/>
      <c r="FCG182" s="477"/>
      <c r="FCH182" s="477"/>
      <c r="FCI182" s="477"/>
      <c r="FCJ182" s="477"/>
      <c r="FCK182" s="477"/>
      <c r="FCL182" s="477"/>
      <c r="FCM182" s="477"/>
      <c r="FCN182" s="477"/>
      <c r="FCO182" s="477"/>
      <c r="FCP182" s="477"/>
      <c r="FCQ182" s="477"/>
      <c r="FCR182" s="477"/>
      <c r="FCS182" s="477"/>
      <c r="FCT182" s="477"/>
      <c r="FCU182" s="477"/>
      <c r="FCV182" s="477"/>
      <c r="FCW182" s="477"/>
      <c r="FCX182" s="477"/>
      <c r="FCY182" s="477"/>
      <c r="FCZ182" s="477"/>
      <c r="FDA182" s="477"/>
      <c r="FDB182" s="477"/>
      <c r="FDC182" s="477"/>
      <c r="FDD182" s="477"/>
      <c r="FDE182" s="477"/>
      <c r="FDF182" s="477"/>
      <c r="FDG182" s="477"/>
      <c r="FDH182" s="477"/>
      <c r="FDI182" s="477"/>
      <c r="FDJ182" s="477"/>
      <c r="FDK182" s="477"/>
      <c r="FDL182" s="477"/>
      <c r="FDM182" s="477"/>
      <c r="FDN182" s="477"/>
      <c r="FDO182" s="477"/>
      <c r="FDP182" s="477"/>
      <c r="FDQ182" s="477"/>
      <c r="FDR182" s="477"/>
      <c r="FDS182" s="477"/>
      <c r="FDT182" s="477"/>
      <c r="FDU182" s="477"/>
      <c r="FDV182" s="477"/>
      <c r="FDW182" s="477"/>
      <c r="FDX182" s="477"/>
      <c r="FDY182" s="477"/>
      <c r="FDZ182" s="477"/>
      <c r="FEA182" s="477"/>
      <c r="FEB182" s="477"/>
      <c r="FEC182" s="477"/>
      <c r="FED182" s="477"/>
      <c r="FEE182" s="477"/>
      <c r="FEF182" s="477"/>
      <c r="FEG182" s="477"/>
      <c r="FEH182" s="477"/>
      <c r="FEI182" s="477"/>
      <c r="FEJ182" s="477"/>
      <c r="FEK182" s="477"/>
      <c r="FEL182" s="477"/>
      <c r="FEM182" s="477"/>
      <c r="FEN182" s="477"/>
      <c r="FEO182" s="477"/>
      <c r="FEP182" s="477"/>
      <c r="FEQ182" s="477"/>
      <c r="FER182" s="477"/>
      <c r="FES182" s="477"/>
      <c r="FET182" s="477"/>
      <c r="FEU182" s="477"/>
      <c r="FEV182" s="477"/>
      <c r="FEW182" s="477"/>
      <c r="FEX182" s="477"/>
      <c r="FEY182" s="477"/>
      <c r="FEZ182" s="477"/>
      <c r="FFA182" s="477"/>
      <c r="FFB182" s="477"/>
      <c r="FFC182" s="477"/>
      <c r="FFD182" s="477"/>
      <c r="FFE182" s="477"/>
      <c r="FFF182" s="477"/>
      <c r="FFG182" s="477"/>
      <c r="FFH182" s="477"/>
      <c r="FFI182" s="477"/>
      <c r="FFJ182" s="477"/>
      <c r="FFK182" s="477"/>
      <c r="FFL182" s="477"/>
      <c r="FFM182" s="477"/>
      <c r="FFN182" s="477"/>
      <c r="FFO182" s="477"/>
      <c r="FFP182" s="477"/>
      <c r="FFQ182" s="477"/>
      <c r="FFR182" s="477"/>
      <c r="FFS182" s="477"/>
      <c r="FFT182" s="477"/>
      <c r="FFU182" s="477"/>
      <c r="FFV182" s="477"/>
      <c r="FFW182" s="477"/>
      <c r="FFX182" s="477"/>
      <c r="FFY182" s="477"/>
      <c r="FFZ182" s="477"/>
      <c r="FGA182" s="477"/>
      <c r="FGB182" s="477"/>
      <c r="FGC182" s="477"/>
      <c r="FGD182" s="477"/>
      <c r="FGE182" s="477"/>
      <c r="FGF182" s="477"/>
      <c r="FGG182" s="477"/>
      <c r="FGH182" s="477"/>
      <c r="FGI182" s="477"/>
      <c r="FGJ182" s="477"/>
      <c r="FGK182" s="477"/>
      <c r="FGL182" s="477"/>
      <c r="FGM182" s="477"/>
      <c r="FGN182" s="477"/>
      <c r="FGO182" s="477"/>
      <c r="FGP182" s="477"/>
      <c r="FGQ182" s="477"/>
      <c r="FGR182" s="477"/>
      <c r="FGS182" s="477"/>
      <c r="FGT182" s="477"/>
      <c r="FGU182" s="477"/>
      <c r="FGV182" s="477"/>
      <c r="FGW182" s="477"/>
      <c r="FGX182" s="477"/>
      <c r="FGY182" s="477"/>
      <c r="FGZ182" s="477"/>
      <c r="FHA182" s="477"/>
      <c r="FHB182" s="477"/>
      <c r="FHC182" s="477"/>
      <c r="FHD182" s="477"/>
      <c r="FHE182" s="477"/>
      <c r="FHF182" s="477"/>
      <c r="FHG182" s="477"/>
      <c r="FHH182" s="477"/>
      <c r="FHI182" s="477"/>
      <c r="FHJ182" s="477"/>
      <c r="FHK182" s="477"/>
      <c r="FHL182" s="477"/>
      <c r="FHM182" s="477"/>
      <c r="FHN182" s="477"/>
      <c r="FHO182" s="477"/>
      <c r="FHP182" s="477"/>
      <c r="FHQ182" s="477"/>
      <c r="FHR182" s="477"/>
      <c r="FHS182" s="477"/>
      <c r="FHT182" s="477"/>
      <c r="FHU182" s="477"/>
      <c r="FHV182" s="477"/>
      <c r="FHW182" s="477"/>
      <c r="FHX182" s="477"/>
      <c r="FHY182" s="477"/>
      <c r="FHZ182" s="477"/>
      <c r="FIA182" s="477"/>
      <c r="FIB182" s="477"/>
      <c r="FIC182" s="477"/>
      <c r="FID182" s="477"/>
      <c r="FIE182" s="477"/>
      <c r="FIF182" s="477"/>
      <c r="FIG182" s="477"/>
      <c r="FIH182" s="477"/>
      <c r="FII182" s="477"/>
      <c r="FIJ182" s="477"/>
      <c r="FIK182" s="477"/>
      <c r="FIL182" s="477"/>
      <c r="FIM182" s="477"/>
      <c r="FIN182" s="477"/>
      <c r="FIO182" s="477"/>
      <c r="FIP182" s="477"/>
      <c r="FIQ182" s="477"/>
      <c r="FIR182" s="477"/>
      <c r="FIS182" s="477"/>
      <c r="FIT182" s="477"/>
      <c r="FIU182" s="477"/>
      <c r="FIV182" s="477"/>
      <c r="FIW182" s="477"/>
      <c r="FIX182" s="477"/>
      <c r="FIY182" s="477"/>
      <c r="FIZ182" s="477"/>
      <c r="FJA182" s="477"/>
      <c r="FJB182" s="477"/>
      <c r="FJC182" s="477"/>
      <c r="FJD182" s="477"/>
      <c r="FJE182" s="477"/>
      <c r="FJF182" s="477"/>
      <c r="FJG182" s="477"/>
      <c r="FJH182" s="477"/>
      <c r="FJI182" s="477"/>
      <c r="FJJ182" s="477"/>
      <c r="FJK182" s="477"/>
      <c r="FJL182" s="477"/>
      <c r="FJM182" s="477"/>
      <c r="FJN182" s="477"/>
      <c r="FJO182" s="477"/>
      <c r="FJP182" s="477"/>
      <c r="FJQ182" s="477"/>
      <c r="FJR182" s="477"/>
      <c r="FJS182" s="477"/>
      <c r="FJT182" s="477"/>
      <c r="FJU182" s="477"/>
      <c r="FJV182" s="477"/>
      <c r="FJW182" s="477"/>
      <c r="FJX182" s="477"/>
      <c r="FJY182" s="477"/>
      <c r="FJZ182" s="477"/>
      <c r="FKA182" s="477"/>
      <c r="FKB182" s="477"/>
      <c r="FKC182" s="477"/>
      <c r="FKD182" s="477"/>
      <c r="FKE182" s="477"/>
      <c r="FKF182" s="477"/>
      <c r="FKG182" s="477"/>
      <c r="FKH182" s="477"/>
      <c r="FKI182" s="477"/>
      <c r="FKJ182" s="477"/>
      <c r="FKK182" s="477"/>
      <c r="FKL182" s="477"/>
      <c r="FKM182" s="477"/>
      <c r="FKN182" s="477"/>
      <c r="FKO182" s="477"/>
      <c r="FKP182" s="477"/>
      <c r="FKQ182" s="477"/>
      <c r="FKR182" s="477"/>
      <c r="FKS182" s="477"/>
      <c r="FKT182" s="477"/>
      <c r="FKU182" s="477"/>
      <c r="FKV182" s="477"/>
      <c r="FKW182" s="477"/>
      <c r="FKX182" s="477"/>
      <c r="FKY182" s="477"/>
      <c r="FKZ182" s="477"/>
      <c r="FLA182" s="477"/>
      <c r="FLB182" s="477"/>
      <c r="FLC182" s="477"/>
      <c r="FLD182" s="477"/>
      <c r="FLE182" s="477"/>
      <c r="FLF182" s="477"/>
      <c r="FLG182" s="477"/>
      <c r="FLH182" s="477"/>
      <c r="FLI182" s="477"/>
      <c r="FLJ182" s="477"/>
      <c r="FLK182" s="477"/>
      <c r="FLL182" s="477"/>
      <c r="FLM182" s="477"/>
      <c r="FLN182" s="477"/>
      <c r="FLO182" s="477"/>
      <c r="FLP182" s="477"/>
      <c r="FLQ182" s="477"/>
      <c r="FLR182" s="477"/>
      <c r="FLS182" s="477"/>
      <c r="FLT182" s="477"/>
      <c r="FLU182" s="477"/>
      <c r="FLV182" s="477"/>
      <c r="FLW182" s="477"/>
      <c r="FLX182" s="477"/>
      <c r="FLY182" s="477"/>
      <c r="FLZ182" s="477"/>
      <c r="FMA182" s="477"/>
      <c r="FMB182" s="477"/>
      <c r="FMC182" s="477"/>
      <c r="FMD182" s="477"/>
      <c r="FME182" s="477"/>
      <c r="FMF182" s="477"/>
      <c r="FMG182" s="477"/>
      <c r="FMH182" s="477"/>
      <c r="FMI182" s="477"/>
      <c r="FMJ182" s="477"/>
      <c r="FMK182" s="477"/>
      <c r="FML182" s="477"/>
      <c r="FMM182" s="477"/>
      <c r="FMN182" s="477"/>
      <c r="FMO182" s="477"/>
      <c r="FMP182" s="477"/>
      <c r="FMQ182" s="477"/>
      <c r="FMR182" s="477"/>
      <c r="FMS182" s="477"/>
      <c r="FMT182" s="477"/>
      <c r="FMU182" s="477"/>
      <c r="FMV182" s="477"/>
      <c r="FMW182" s="477"/>
      <c r="FMX182" s="477"/>
      <c r="FMY182" s="477"/>
      <c r="FMZ182" s="477"/>
      <c r="FNA182" s="477"/>
      <c r="FNB182" s="477"/>
      <c r="FNC182" s="477"/>
      <c r="FND182" s="477"/>
      <c r="FNE182" s="477"/>
      <c r="FNF182" s="477"/>
      <c r="FNG182" s="477"/>
      <c r="FNH182" s="477"/>
      <c r="FNI182" s="477"/>
      <c r="FNJ182" s="477"/>
      <c r="FNK182" s="477"/>
      <c r="FNL182" s="477"/>
      <c r="FNM182" s="477"/>
      <c r="FNN182" s="477"/>
      <c r="FNO182" s="477"/>
      <c r="FNP182" s="477"/>
      <c r="FNQ182" s="477"/>
      <c r="FNR182" s="477"/>
      <c r="FNS182" s="477"/>
      <c r="FNT182" s="477"/>
      <c r="FNU182" s="477"/>
      <c r="FNV182" s="477"/>
      <c r="FNW182" s="477"/>
      <c r="FNX182" s="477"/>
      <c r="FNY182" s="477"/>
      <c r="FNZ182" s="477"/>
      <c r="FOA182" s="477"/>
      <c r="FOB182" s="477"/>
      <c r="FOC182" s="477"/>
      <c r="FOD182" s="477"/>
      <c r="FOE182" s="477"/>
      <c r="FOF182" s="477"/>
      <c r="FOG182" s="477"/>
      <c r="FOH182" s="477"/>
      <c r="FOI182" s="477"/>
      <c r="FOJ182" s="477"/>
      <c r="FOK182" s="477"/>
      <c r="FOL182" s="477"/>
      <c r="FOM182" s="477"/>
      <c r="FON182" s="477"/>
      <c r="FOO182" s="477"/>
      <c r="FOP182" s="477"/>
      <c r="FOQ182" s="477"/>
      <c r="FOR182" s="477"/>
      <c r="FOS182" s="477"/>
      <c r="FOT182" s="477"/>
      <c r="FOU182" s="477"/>
      <c r="FOV182" s="477"/>
      <c r="FOW182" s="477"/>
      <c r="FOX182" s="477"/>
      <c r="FOY182" s="477"/>
      <c r="FOZ182" s="477"/>
      <c r="FPA182" s="477"/>
      <c r="FPB182" s="477"/>
      <c r="FPC182" s="477"/>
      <c r="FPD182" s="477"/>
      <c r="FPE182" s="477"/>
      <c r="FPF182" s="477"/>
      <c r="FPG182" s="477"/>
      <c r="FPH182" s="477"/>
      <c r="FPI182" s="477"/>
      <c r="FPJ182" s="477"/>
      <c r="FPK182" s="477"/>
      <c r="FPL182" s="477"/>
      <c r="FPM182" s="477"/>
      <c r="FPN182" s="477"/>
      <c r="FPO182" s="477"/>
      <c r="FPP182" s="477"/>
      <c r="FPQ182" s="477"/>
      <c r="FPR182" s="477"/>
      <c r="FPS182" s="477"/>
      <c r="FPT182" s="477"/>
      <c r="FPU182" s="477"/>
      <c r="FPV182" s="477"/>
      <c r="FPW182" s="477"/>
      <c r="FPX182" s="477"/>
      <c r="FPY182" s="477"/>
      <c r="FPZ182" s="477"/>
      <c r="FQA182" s="477"/>
      <c r="FQB182" s="477"/>
      <c r="FQC182" s="477"/>
      <c r="FQD182" s="477"/>
      <c r="FQE182" s="477"/>
      <c r="FQF182" s="477"/>
      <c r="FQG182" s="477"/>
      <c r="FQH182" s="477"/>
      <c r="FQI182" s="477"/>
      <c r="FQJ182" s="477"/>
      <c r="FQK182" s="477"/>
      <c r="FQL182" s="477"/>
      <c r="FQM182" s="477"/>
      <c r="FQN182" s="477"/>
      <c r="FQO182" s="477"/>
      <c r="FQP182" s="477"/>
      <c r="FQQ182" s="477"/>
      <c r="FQR182" s="477"/>
      <c r="FQS182" s="477"/>
      <c r="FQT182" s="477"/>
      <c r="FQU182" s="477"/>
      <c r="FQV182" s="477"/>
      <c r="FQW182" s="477"/>
      <c r="FQX182" s="477"/>
      <c r="FQY182" s="477"/>
      <c r="FQZ182" s="477"/>
      <c r="FRA182" s="477"/>
      <c r="FRB182" s="477"/>
      <c r="FRC182" s="477"/>
      <c r="FRD182" s="477"/>
      <c r="FRE182" s="477"/>
      <c r="FRF182" s="477"/>
      <c r="FRG182" s="477"/>
      <c r="FRH182" s="477"/>
      <c r="FRI182" s="477"/>
      <c r="FRJ182" s="477"/>
      <c r="FRK182" s="477"/>
      <c r="FRL182" s="477"/>
      <c r="FRM182" s="477"/>
      <c r="FRN182" s="477"/>
      <c r="FRO182" s="477"/>
      <c r="FRP182" s="477"/>
      <c r="FRQ182" s="477"/>
      <c r="FRR182" s="477"/>
      <c r="FRS182" s="477"/>
      <c r="FRT182" s="477"/>
      <c r="FRU182" s="477"/>
      <c r="FRV182" s="477"/>
      <c r="FRW182" s="477"/>
      <c r="FRX182" s="477"/>
      <c r="FRY182" s="477"/>
      <c r="FRZ182" s="477"/>
      <c r="FSA182" s="477"/>
      <c r="FSB182" s="477"/>
      <c r="FSC182" s="477"/>
      <c r="FSD182" s="477"/>
      <c r="FSE182" s="477"/>
      <c r="FSF182" s="477"/>
      <c r="FSG182" s="477"/>
      <c r="FSH182" s="477"/>
      <c r="FSI182" s="477"/>
      <c r="FSJ182" s="477"/>
      <c r="FSK182" s="477"/>
      <c r="FSL182" s="477"/>
      <c r="FSM182" s="477"/>
      <c r="FSN182" s="477"/>
      <c r="FSO182" s="477"/>
      <c r="FSP182" s="477"/>
      <c r="FSQ182" s="477"/>
      <c r="FSR182" s="477"/>
      <c r="FSS182" s="477"/>
      <c r="FST182" s="477"/>
      <c r="FSU182" s="477"/>
      <c r="FSV182" s="477"/>
      <c r="FSW182" s="477"/>
      <c r="FSX182" s="477"/>
      <c r="FSY182" s="477"/>
      <c r="FSZ182" s="477"/>
      <c r="FTA182" s="477"/>
      <c r="FTB182" s="477"/>
      <c r="FTC182" s="477"/>
      <c r="FTD182" s="477"/>
      <c r="FTE182" s="477"/>
      <c r="FTF182" s="477"/>
      <c r="FTG182" s="477"/>
      <c r="FTH182" s="477"/>
      <c r="FTI182" s="477"/>
      <c r="FTJ182" s="477"/>
      <c r="FTK182" s="477"/>
      <c r="FTL182" s="477"/>
      <c r="FTM182" s="477"/>
      <c r="FTN182" s="477"/>
      <c r="FTO182" s="477"/>
      <c r="FTP182" s="477"/>
      <c r="FTQ182" s="477"/>
      <c r="FTR182" s="477"/>
      <c r="FTS182" s="477"/>
      <c r="FTT182" s="477"/>
      <c r="FTU182" s="477"/>
      <c r="FTV182" s="477"/>
      <c r="FTW182" s="477"/>
      <c r="FTX182" s="477"/>
      <c r="FTY182" s="477"/>
      <c r="FTZ182" s="477"/>
      <c r="FUA182" s="477"/>
      <c r="FUB182" s="477"/>
      <c r="FUC182" s="477"/>
      <c r="FUD182" s="477"/>
      <c r="FUE182" s="477"/>
      <c r="FUF182" s="477"/>
      <c r="FUG182" s="477"/>
      <c r="FUH182" s="477"/>
      <c r="FUI182" s="477"/>
      <c r="FUJ182" s="477"/>
      <c r="FUK182" s="477"/>
      <c r="FUL182" s="477"/>
      <c r="FUM182" s="477"/>
      <c r="FUN182" s="477"/>
      <c r="FUO182" s="477"/>
      <c r="FUP182" s="477"/>
      <c r="FUQ182" s="477"/>
      <c r="FUR182" s="477"/>
      <c r="FUS182" s="477"/>
      <c r="FUT182" s="477"/>
      <c r="FUU182" s="477"/>
      <c r="FUV182" s="477"/>
      <c r="FUW182" s="477"/>
      <c r="FUX182" s="477"/>
      <c r="FUY182" s="477"/>
      <c r="FUZ182" s="477"/>
      <c r="FVA182" s="477"/>
      <c r="FVB182" s="477"/>
      <c r="FVC182" s="477"/>
      <c r="FVD182" s="477"/>
      <c r="FVE182" s="477"/>
      <c r="FVF182" s="477"/>
      <c r="FVG182" s="477"/>
      <c r="FVH182" s="477"/>
      <c r="FVI182" s="477"/>
      <c r="FVJ182" s="477"/>
      <c r="FVK182" s="477"/>
      <c r="FVL182" s="477"/>
      <c r="FVM182" s="477"/>
      <c r="FVN182" s="477"/>
      <c r="FVO182" s="477"/>
      <c r="FVP182" s="477"/>
      <c r="FVQ182" s="477"/>
      <c r="FVR182" s="477"/>
      <c r="FVS182" s="477"/>
      <c r="FVT182" s="477"/>
      <c r="FVU182" s="477"/>
      <c r="FVV182" s="477"/>
      <c r="FVW182" s="477"/>
      <c r="FVX182" s="477"/>
      <c r="FVY182" s="477"/>
      <c r="FVZ182" s="477"/>
      <c r="FWA182" s="477"/>
      <c r="FWB182" s="477"/>
      <c r="FWC182" s="477"/>
      <c r="FWD182" s="477"/>
      <c r="FWE182" s="477"/>
      <c r="FWF182" s="477"/>
      <c r="FWG182" s="477"/>
      <c r="FWH182" s="477"/>
      <c r="FWI182" s="477"/>
      <c r="FWJ182" s="477"/>
      <c r="FWK182" s="477"/>
      <c r="FWL182" s="477"/>
      <c r="FWM182" s="477"/>
      <c r="FWN182" s="477"/>
      <c r="FWO182" s="477"/>
      <c r="FWP182" s="477"/>
      <c r="FWQ182" s="477"/>
      <c r="FWR182" s="477"/>
      <c r="FWS182" s="477"/>
      <c r="FWT182" s="477"/>
      <c r="FWU182" s="477"/>
      <c r="FWV182" s="477"/>
      <c r="FWW182" s="477"/>
      <c r="FWX182" s="477"/>
      <c r="FWY182" s="477"/>
      <c r="FWZ182" s="477"/>
      <c r="FXA182" s="477"/>
      <c r="FXB182" s="477"/>
      <c r="FXC182" s="477"/>
      <c r="FXD182" s="477"/>
      <c r="FXE182" s="477"/>
      <c r="FXF182" s="477"/>
      <c r="FXG182" s="477"/>
      <c r="FXH182" s="477"/>
      <c r="FXI182" s="477"/>
      <c r="FXJ182" s="477"/>
      <c r="FXK182" s="477"/>
      <c r="FXL182" s="477"/>
      <c r="FXM182" s="477"/>
      <c r="FXN182" s="477"/>
      <c r="FXO182" s="477"/>
      <c r="FXP182" s="477"/>
      <c r="FXQ182" s="477"/>
      <c r="FXR182" s="477"/>
      <c r="FXS182" s="477"/>
      <c r="FXT182" s="477"/>
      <c r="FXU182" s="477"/>
      <c r="FXV182" s="477"/>
      <c r="FXW182" s="477"/>
      <c r="FXX182" s="477"/>
      <c r="FXY182" s="477"/>
      <c r="FXZ182" s="477"/>
      <c r="FYA182" s="477"/>
      <c r="FYB182" s="477"/>
      <c r="FYC182" s="477"/>
      <c r="FYD182" s="477"/>
      <c r="FYE182" s="477"/>
      <c r="FYF182" s="477"/>
      <c r="FYG182" s="477"/>
      <c r="FYH182" s="477"/>
      <c r="FYI182" s="477"/>
      <c r="FYJ182" s="477"/>
      <c r="FYK182" s="477"/>
      <c r="FYL182" s="477"/>
      <c r="FYM182" s="477"/>
      <c r="FYN182" s="477"/>
      <c r="FYO182" s="477"/>
      <c r="FYP182" s="477"/>
      <c r="FYQ182" s="477"/>
      <c r="FYR182" s="477"/>
      <c r="FYS182" s="477"/>
      <c r="FYT182" s="477"/>
      <c r="FYU182" s="477"/>
      <c r="FYV182" s="477"/>
      <c r="FYW182" s="477"/>
      <c r="FYX182" s="477"/>
      <c r="FYY182" s="477"/>
      <c r="FYZ182" s="477"/>
      <c r="FZA182" s="477"/>
      <c r="FZB182" s="477"/>
      <c r="FZC182" s="477"/>
      <c r="FZD182" s="477"/>
      <c r="FZE182" s="477"/>
      <c r="FZF182" s="477"/>
      <c r="FZG182" s="477"/>
      <c r="FZH182" s="477"/>
      <c r="FZI182" s="477"/>
      <c r="FZJ182" s="477"/>
      <c r="FZK182" s="477"/>
      <c r="FZL182" s="477"/>
      <c r="FZM182" s="477"/>
      <c r="FZN182" s="477"/>
      <c r="FZO182" s="477"/>
      <c r="FZP182" s="477"/>
      <c r="FZQ182" s="477"/>
      <c r="FZR182" s="477"/>
      <c r="FZS182" s="477"/>
      <c r="FZT182" s="477"/>
      <c r="FZU182" s="477"/>
      <c r="FZV182" s="477"/>
      <c r="FZW182" s="477"/>
      <c r="FZX182" s="477"/>
      <c r="FZY182" s="477"/>
      <c r="FZZ182" s="477"/>
      <c r="GAA182" s="477"/>
      <c r="GAB182" s="477"/>
      <c r="GAC182" s="477"/>
      <c r="GAD182" s="477"/>
      <c r="GAE182" s="477"/>
      <c r="GAF182" s="477"/>
      <c r="GAG182" s="477"/>
      <c r="GAH182" s="477"/>
      <c r="GAI182" s="477"/>
      <c r="GAJ182" s="477"/>
      <c r="GAK182" s="477"/>
      <c r="GAL182" s="477"/>
      <c r="GAM182" s="477"/>
      <c r="GAN182" s="477"/>
      <c r="GAO182" s="477"/>
      <c r="GAP182" s="477"/>
      <c r="GAQ182" s="477"/>
      <c r="GAR182" s="477"/>
      <c r="GAS182" s="477"/>
      <c r="GAT182" s="477"/>
      <c r="GAU182" s="477"/>
      <c r="GAV182" s="477"/>
      <c r="GAW182" s="477"/>
      <c r="GAX182" s="477"/>
      <c r="GAY182" s="477"/>
      <c r="GAZ182" s="477"/>
      <c r="GBA182" s="477"/>
      <c r="GBB182" s="477"/>
      <c r="GBC182" s="477"/>
      <c r="GBD182" s="477"/>
      <c r="GBE182" s="477"/>
      <c r="GBF182" s="477"/>
      <c r="GBG182" s="477"/>
      <c r="GBH182" s="477"/>
      <c r="GBI182" s="477"/>
      <c r="GBJ182" s="477"/>
      <c r="GBK182" s="477"/>
      <c r="GBL182" s="477"/>
      <c r="GBM182" s="477"/>
      <c r="GBN182" s="477"/>
      <c r="GBO182" s="477"/>
      <c r="GBP182" s="477"/>
      <c r="GBQ182" s="477"/>
      <c r="GBR182" s="477"/>
      <c r="GBS182" s="477"/>
      <c r="GBT182" s="477"/>
      <c r="GBU182" s="477"/>
      <c r="GBV182" s="477"/>
      <c r="GBW182" s="477"/>
      <c r="GBX182" s="477"/>
      <c r="GBY182" s="477"/>
      <c r="GBZ182" s="477"/>
      <c r="GCA182" s="477"/>
      <c r="GCB182" s="477"/>
      <c r="GCC182" s="477"/>
      <c r="GCD182" s="477"/>
      <c r="GCE182" s="477"/>
      <c r="GCF182" s="477"/>
      <c r="GCG182" s="477"/>
      <c r="GCH182" s="477"/>
      <c r="GCI182" s="477"/>
      <c r="GCJ182" s="477"/>
      <c r="GCK182" s="477"/>
      <c r="GCL182" s="477"/>
      <c r="GCM182" s="477"/>
      <c r="GCN182" s="477"/>
      <c r="GCO182" s="477"/>
      <c r="GCP182" s="477"/>
      <c r="GCQ182" s="477"/>
      <c r="GCR182" s="477"/>
      <c r="GCS182" s="477"/>
      <c r="GCT182" s="477"/>
      <c r="GCU182" s="477"/>
      <c r="GCV182" s="477"/>
      <c r="GCW182" s="477"/>
      <c r="GCX182" s="477"/>
      <c r="GCY182" s="477"/>
      <c r="GCZ182" s="477"/>
      <c r="GDA182" s="477"/>
      <c r="GDB182" s="477"/>
      <c r="GDC182" s="477"/>
      <c r="GDD182" s="477"/>
      <c r="GDE182" s="477"/>
      <c r="GDF182" s="477"/>
      <c r="GDG182" s="477"/>
      <c r="GDH182" s="477"/>
      <c r="GDI182" s="477"/>
      <c r="GDJ182" s="477"/>
      <c r="GDK182" s="477"/>
      <c r="GDL182" s="477"/>
      <c r="GDM182" s="477"/>
      <c r="GDN182" s="477"/>
      <c r="GDO182" s="477"/>
      <c r="GDP182" s="477"/>
      <c r="GDQ182" s="477"/>
      <c r="GDR182" s="477"/>
      <c r="GDS182" s="477"/>
      <c r="GDT182" s="477"/>
      <c r="GDU182" s="477"/>
      <c r="GDV182" s="477"/>
      <c r="GDW182" s="477"/>
      <c r="GDX182" s="477"/>
      <c r="GDY182" s="477"/>
      <c r="GDZ182" s="477"/>
      <c r="GEA182" s="477"/>
      <c r="GEB182" s="477"/>
      <c r="GEC182" s="477"/>
      <c r="GED182" s="477"/>
      <c r="GEE182" s="477"/>
      <c r="GEF182" s="477"/>
      <c r="GEG182" s="477"/>
      <c r="GEH182" s="477"/>
      <c r="GEI182" s="477"/>
      <c r="GEJ182" s="477"/>
      <c r="GEK182" s="477"/>
      <c r="GEL182" s="477"/>
      <c r="GEM182" s="477"/>
      <c r="GEN182" s="477"/>
      <c r="GEO182" s="477"/>
      <c r="GEP182" s="477"/>
      <c r="GEQ182" s="477"/>
      <c r="GER182" s="477"/>
      <c r="GES182" s="477"/>
      <c r="GET182" s="477"/>
      <c r="GEU182" s="477"/>
      <c r="GEV182" s="477"/>
      <c r="GEW182" s="477"/>
      <c r="GEX182" s="477"/>
      <c r="GEY182" s="477"/>
      <c r="GEZ182" s="477"/>
      <c r="GFA182" s="477"/>
      <c r="GFB182" s="477"/>
      <c r="GFC182" s="477"/>
      <c r="GFD182" s="477"/>
      <c r="GFE182" s="477"/>
      <c r="GFF182" s="477"/>
      <c r="GFG182" s="477"/>
      <c r="GFH182" s="477"/>
      <c r="GFI182" s="477"/>
      <c r="GFJ182" s="477"/>
      <c r="GFK182" s="477"/>
      <c r="GFL182" s="477"/>
      <c r="GFM182" s="477"/>
      <c r="GFN182" s="477"/>
      <c r="GFO182" s="477"/>
      <c r="GFP182" s="477"/>
      <c r="GFQ182" s="477"/>
      <c r="GFR182" s="477"/>
      <c r="GFS182" s="477"/>
      <c r="GFT182" s="477"/>
      <c r="GFU182" s="477"/>
      <c r="GFV182" s="477"/>
      <c r="GFW182" s="477"/>
      <c r="GFX182" s="477"/>
      <c r="GFY182" s="477"/>
      <c r="GFZ182" s="477"/>
      <c r="GGA182" s="477"/>
      <c r="GGB182" s="477"/>
      <c r="GGC182" s="477"/>
      <c r="GGD182" s="477"/>
      <c r="GGE182" s="477"/>
      <c r="GGF182" s="477"/>
      <c r="GGG182" s="477"/>
      <c r="GGH182" s="477"/>
      <c r="GGI182" s="477"/>
      <c r="GGJ182" s="477"/>
      <c r="GGK182" s="477"/>
      <c r="GGL182" s="477"/>
      <c r="GGM182" s="477"/>
      <c r="GGN182" s="477"/>
      <c r="GGO182" s="477"/>
      <c r="GGP182" s="477"/>
      <c r="GGQ182" s="477"/>
      <c r="GGR182" s="477"/>
      <c r="GGS182" s="477"/>
      <c r="GGT182" s="477"/>
      <c r="GGU182" s="477"/>
      <c r="GGV182" s="477"/>
      <c r="GGW182" s="477"/>
      <c r="GGX182" s="477"/>
      <c r="GGY182" s="477"/>
      <c r="GGZ182" s="477"/>
      <c r="GHA182" s="477"/>
      <c r="GHB182" s="477"/>
      <c r="GHC182" s="477"/>
      <c r="GHD182" s="477"/>
      <c r="GHE182" s="477"/>
      <c r="GHF182" s="477"/>
      <c r="GHG182" s="477"/>
      <c r="GHH182" s="477"/>
      <c r="GHI182" s="477"/>
      <c r="GHJ182" s="477"/>
      <c r="GHK182" s="477"/>
      <c r="GHL182" s="477"/>
      <c r="GHM182" s="477"/>
      <c r="GHN182" s="477"/>
      <c r="GHO182" s="477"/>
      <c r="GHP182" s="477"/>
      <c r="GHQ182" s="477"/>
      <c r="GHR182" s="477"/>
      <c r="GHS182" s="477"/>
      <c r="GHT182" s="477"/>
      <c r="GHU182" s="477"/>
      <c r="GHV182" s="477"/>
      <c r="GHW182" s="477"/>
      <c r="GHX182" s="477"/>
      <c r="GHY182" s="477"/>
      <c r="GHZ182" s="477"/>
      <c r="GIA182" s="477"/>
      <c r="GIB182" s="477"/>
      <c r="GIC182" s="477"/>
      <c r="GID182" s="477"/>
      <c r="GIE182" s="477"/>
      <c r="GIF182" s="477"/>
      <c r="GIG182" s="477"/>
      <c r="GIH182" s="477"/>
      <c r="GII182" s="477"/>
      <c r="GIJ182" s="477"/>
      <c r="GIK182" s="477"/>
      <c r="GIL182" s="477"/>
      <c r="GIM182" s="477"/>
      <c r="GIN182" s="477"/>
      <c r="GIO182" s="477"/>
      <c r="GIP182" s="477"/>
      <c r="GIQ182" s="477"/>
      <c r="GIR182" s="477"/>
      <c r="GIS182" s="477"/>
      <c r="GIT182" s="477"/>
      <c r="GIU182" s="477"/>
      <c r="GIV182" s="477"/>
      <c r="GIW182" s="477"/>
      <c r="GIX182" s="477"/>
      <c r="GIY182" s="477"/>
      <c r="GIZ182" s="477"/>
      <c r="GJA182" s="477"/>
      <c r="GJB182" s="477"/>
      <c r="GJC182" s="477"/>
      <c r="GJD182" s="477"/>
      <c r="GJE182" s="477"/>
      <c r="GJF182" s="477"/>
      <c r="GJG182" s="477"/>
      <c r="GJH182" s="477"/>
      <c r="GJI182" s="477"/>
      <c r="GJJ182" s="477"/>
      <c r="GJK182" s="477"/>
      <c r="GJL182" s="477"/>
      <c r="GJM182" s="477"/>
      <c r="GJN182" s="477"/>
      <c r="GJO182" s="477"/>
      <c r="GJP182" s="477"/>
      <c r="GJQ182" s="477"/>
      <c r="GJR182" s="477"/>
      <c r="GJS182" s="477"/>
      <c r="GJT182" s="477"/>
      <c r="GJU182" s="477"/>
      <c r="GJV182" s="477"/>
      <c r="GJW182" s="477"/>
      <c r="GJX182" s="477"/>
      <c r="GJY182" s="477"/>
      <c r="GJZ182" s="477"/>
      <c r="GKA182" s="477"/>
      <c r="GKB182" s="477"/>
      <c r="GKC182" s="477"/>
      <c r="GKD182" s="477"/>
      <c r="GKE182" s="477"/>
      <c r="GKF182" s="477"/>
      <c r="GKG182" s="477"/>
      <c r="GKH182" s="477"/>
      <c r="GKI182" s="477"/>
      <c r="GKJ182" s="477"/>
      <c r="GKK182" s="477"/>
      <c r="GKL182" s="477"/>
      <c r="GKM182" s="477"/>
      <c r="GKN182" s="477"/>
      <c r="GKO182" s="477"/>
      <c r="GKP182" s="477"/>
      <c r="GKQ182" s="477"/>
      <c r="GKR182" s="477"/>
      <c r="GKS182" s="477"/>
      <c r="GKT182" s="477"/>
      <c r="GKU182" s="477"/>
      <c r="GKV182" s="477"/>
      <c r="GKW182" s="477"/>
      <c r="GKX182" s="477"/>
      <c r="GKY182" s="477"/>
      <c r="GKZ182" s="477"/>
      <c r="GLA182" s="477"/>
      <c r="GLB182" s="477"/>
      <c r="GLC182" s="477"/>
      <c r="GLD182" s="477"/>
      <c r="GLE182" s="477"/>
      <c r="GLF182" s="477"/>
      <c r="GLG182" s="477"/>
      <c r="GLH182" s="477"/>
      <c r="GLI182" s="477"/>
      <c r="GLJ182" s="477"/>
      <c r="GLK182" s="477"/>
      <c r="GLL182" s="477"/>
      <c r="GLM182" s="477"/>
      <c r="GLN182" s="477"/>
      <c r="GLO182" s="477"/>
      <c r="GLP182" s="477"/>
      <c r="GLQ182" s="477"/>
      <c r="GLR182" s="477"/>
      <c r="GLS182" s="477"/>
      <c r="GLT182" s="477"/>
      <c r="GLU182" s="477"/>
      <c r="GLV182" s="477"/>
      <c r="GLW182" s="477"/>
      <c r="GLX182" s="477"/>
      <c r="GLY182" s="477"/>
      <c r="GLZ182" s="477"/>
      <c r="GMA182" s="477"/>
      <c r="GMB182" s="477"/>
      <c r="GMC182" s="477"/>
      <c r="GMD182" s="477"/>
      <c r="GME182" s="477"/>
      <c r="GMF182" s="477"/>
      <c r="GMG182" s="477"/>
      <c r="GMH182" s="477"/>
      <c r="GMI182" s="477"/>
      <c r="GMJ182" s="477"/>
      <c r="GMK182" s="477"/>
      <c r="GML182" s="477"/>
      <c r="GMM182" s="477"/>
      <c r="GMN182" s="477"/>
      <c r="GMO182" s="477"/>
      <c r="GMP182" s="477"/>
      <c r="GMQ182" s="477"/>
      <c r="GMR182" s="477"/>
      <c r="GMS182" s="477"/>
      <c r="GMT182" s="477"/>
      <c r="GMU182" s="477"/>
      <c r="GMV182" s="477"/>
      <c r="GMW182" s="477"/>
      <c r="GMX182" s="477"/>
      <c r="GMY182" s="477"/>
      <c r="GMZ182" s="477"/>
      <c r="GNA182" s="477"/>
      <c r="GNB182" s="477"/>
      <c r="GNC182" s="477"/>
      <c r="GND182" s="477"/>
      <c r="GNE182" s="477"/>
      <c r="GNF182" s="477"/>
      <c r="GNG182" s="477"/>
      <c r="GNH182" s="477"/>
      <c r="GNI182" s="477"/>
      <c r="GNJ182" s="477"/>
      <c r="GNK182" s="477"/>
      <c r="GNL182" s="477"/>
      <c r="GNM182" s="477"/>
      <c r="GNN182" s="477"/>
      <c r="GNO182" s="477"/>
      <c r="GNP182" s="477"/>
      <c r="GNQ182" s="477"/>
      <c r="GNR182" s="477"/>
      <c r="GNS182" s="477"/>
      <c r="GNT182" s="477"/>
      <c r="GNU182" s="477"/>
      <c r="GNV182" s="477"/>
      <c r="GNW182" s="477"/>
      <c r="GNX182" s="477"/>
      <c r="GNY182" s="477"/>
      <c r="GNZ182" s="477"/>
      <c r="GOA182" s="477"/>
      <c r="GOB182" s="477"/>
      <c r="GOC182" s="477"/>
      <c r="GOD182" s="477"/>
      <c r="GOE182" s="477"/>
      <c r="GOF182" s="477"/>
      <c r="GOG182" s="477"/>
      <c r="GOH182" s="477"/>
      <c r="GOI182" s="477"/>
      <c r="GOJ182" s="477"/>
      <c r="GOK182" s="477"/>
      <c r="GOL182" s="477"/>
      <c r="GOM182" s="477"/>
      <c r="GON182" s="477"/>
      <c r="GOO182" s="477"/>
      <c r="GOP182" s="477"/>
      <c r="GOQ182" s="477"/>
      <c r="GOR182" s="477"/>
      <c r="GOS182" s="477"/>
      <c r="GOT182" s="477"/>
      <c r="GOU182" s="477"/>
      <c r="GOV182" s="477"/>
      <c r="GOW182" s="477"/>
      <c r="GOX182" s="477"/>
      <c r="GOY182" s="477"/>
      <c r="GOZ182" s="477"/>
      <c r="GPA182" s="477"/>
      <c r="GPB182" s="477"/>
      <c r="GPC182" s="477"/>
      <c r="GPD182" s="477"/>
      <c r="GPE182" s="477"/>
      <c r="GPF182" s="477"/>
      <c r="GPG182" s="477"/>
      <c r="GPH182" s="477"/>
      <c r="GPI182" s="477"/>
      <c r="GPJ182" s="477"/>
      <c r="GPK182" s="477"/>
      <c r="GPL182" s="477"/>
      <c r="GPM182" s="477"/>
      <c r="GPN182" s="477"/>
      <c r="GPO182" s="477"/>
      <c r="GPP182" s="477"/>
      <c r="GPQ182" s="477"/>
      <c r="GPR182" s="477"/>
      <c r="GPS182" s="477"/>
      <c r="GPT182" s="477"/>
      <c r="GPU182" s="477"/>
      <c r="GPV182" s="477"/>
      <c r="GPW182" s="477"/>
      <c r="GPX182" s="477"/>
      <c r="GPY182" s="477"/>
      <c r="GPZ182" s="477"/>
      <c r="GQA182" s="477"/>
      <c r="GQB182" s="477"/>
      <c r="GQC182" s="477"/>
      <c r="GQD182" s="477"/>
      <c r="GQE182" s="477"/>
      <c r="GQF182" s="477"/>
      <c r="GQG182" s="477"/>
      <c r="GQH182" s="477"/>
      <c r="GQI182" s="477"/>
      <c r="GQJ182" s="477"/>
      <c r="GQK182" s="477"/>
      <c r="GQL182" s="477"/>
      <c r="GQM182" s="477"/>
      <c r="GQN182" s="477"/>
      <c r="GQO182" s="477"/>
      <c r="GQP182" s="477"/>
      <c r="GQQ182" s="477"/>
      <c r="GQR182" s="477"/>
      <c r="GQS182" s="477"/>
      <c r="GQT182" s="477"/>
      <c r="GQU182" s="477"/>
      <c r="GQV182" s="477"/>
      <c r="GQW182" s="477"/>
      <c r="GQX182" s="477"/>
      <c r="GQY182" s="477"/>
      <c r="GQZ182" s="477"/>
      <c r="GRA182" s="477"/>
      <c r="GRB182" s="477"/>
      <c r="GRC182" s="477"/>
      <c r="GRD182" s="477"/>
      <c r="GRE182" s="477"/>
      <c r="GRF182" s="477"/>
      <c r="GRG182" s="477"/>
      <c r="GRH182" s="477"/>
      <c r="GRI182" s="477"/>
      <c r="GRJ182" s="477"/>
      <c r="GRK182" s="477"/>
      <c r="GRL182" s="477"/>
      <c r="GRM182" s="477"/>
      <c r="GRN182" s="477"/>
      <c r="GRO182" s="477"/>
      <c r="GRP182" s="477"/>
      <c r="GRQ182" s="477"/>
      <c r="GRR182" s="477"/>
      <c r="GRS182" s="477"/>
      <c r="GRT182" s="477"/>
      <c r="GRU182" s="477"/>
      <c r="GRV182" s="477"/>
      <c r="GRW182" s="477"/>
      <c r="GRX182" s="477"/>
      <c r="GRY182" s="477"/>
      <c r="GRZ182" s="477"/>
      <c r="GSA182" s="477"/>
      <c r="GSB182" s="477"/>
      <c r="GSC182" s="477"/>
      <c r="GSD182" s="477"/>
      <c r="GSE182" s="477"/>
      <c r="GSF182" s="477"/>
      <c r="GSG182" s="477"/>
      <c r="GSH182" s="477"/>
      <c r="GSI182" s="477"/>
      <c r="GSJ182" s="477"/>
      <c r="GSK182" s="477"/>
      <c r="GSL182" s="477"/>
      <c r="GSM182" s="477"/>
      <c r="GSN182" s="477"/>
      <c r="GSO182" s="477"/>
      <c r="GSP182" s="477"/>
      <c r="GSQ182" s="477"/>
      <c r="GSR182" s="477"/>
      <c r="GSS182" s="477"/>
      <c r="GST182" s="477"/>
      <c r="GSU182" s="477"/>
      <c r="GSV182" s="477"/>
      <c r="GSW182" s="477"/>
      <c r="GSX182" s="477"/>
      <c r="GSY182" s="477"/>
      <c r="GSZ182" s="477"/>
      <c r="GTA182" s="477"/>
      <c r="GTB182" s="477"/>
      <c r="GTC182" s="477"/>
      <c r="GTD182" s="477"/>
      <c r="GTE182" s="477"/>
      <c r="GTF182" s="477"/>
      <c r="GTG182" s="477"/>
      <c r="GTH182" s="477"/>
      <c r="GTI182" s="477"/>
      <c r="GTJ182" s="477"/>
      <c r="GTK182" s="477"/>
      <c r="GTL182" s="477"/>
      <c r="GTM182" s="477"/>
      <c r="GTN182" s="477"/>
      <c r="GTO182" s="477"/>
      <c r="GTP182" s="477"/>
      <c r="GTQ182" s="477"/>
      <c r="GTR182" s="477"/>
      <c r="GTS182" s="477"/>
      <c r="GTT182" s="477"/>
      <c r="GTU182" s="477"/>
      <c r="GTV182" s="477"/>
      <c r="GTW182" s="477"/>
      <c r="GTX182" s="477"/>
      <c r="GTY182" s="477"/>
      <c r="GTZ182" s="477"/>
      <c r="GUA182" s="477"/>
      <c r="GUB182" s="477"/>
      <c r="GUC182" s="477"/>
      <c r="GUD182" s="477"/>
      <c r="GUE182" s="477"/>
      <c r="GUF182" s="477"/>
      <c r="GUG182" s="477"/>
      <c r="GUH182" s="477"/>
      <c r="GUI182" s="477"/>
      <c r="GUJ182" s="477"/>
      <c r="GUK182" s="477"/>
      <c r="GUL182" s="477"/>
      <c r="GUM182" s="477"/>
      <c r="GUN182" s="477"/>
      <c r="GUO182" s="477"/>
      <c r="GUP182" s="477"/>
      <c r="GUQ182" s="477"/>
      <c r="GUR182" s="477"/>
      <c r="GUS182" s="477"/>
      <c r="GUT182" s="477"/>
      <c r="GUU182" s="477"/>
      <c r="GUV182" s="477"/>
      <c r="GUW182" s="477"/>
      <c r="GUX182" s="477"/>
      <c r="GUY182" s="477"/>
      <c r="GUZ182" s="477"/>
      <c r="GVA182" s="477"/>
      <c r="GVB182" s="477"/>
      <c r="GVC182" s="477"/>
      <c r="GVD182" s="477"/>
      <c r="GVE182" s="477"/>
      <c r="GVF182" s="477"/>
      <c r="GVG182" s="477"/>
      <c r="GVH182" s="477"/>
      <c r="GVI182" s="477"/>
      <c r="GVJ182" s="477"/>
      <c r="GVK182" s="477"/>
      <c r="GVL182" s="477"/>
      <c r="GVM182" s="477"/>
      <c r="GVN182" s="477"/>
      <c r="GVO182" s="477"/>
      <c r="GVP182" s="477"/>
      <c r="GVQ182" s="477"/>
      <c r="GVR182" s="477"/>
      <c r="GVS182" s="477"/>
      <c r="GVT182" s="477"/>
      <c r="GVU182" s="477"/>
      <c r="GVV182" s="477"/>
      <c r="GVW182" s="477"/>
      <c r="GVX182" s="477"/>
      <c r="GVY182" s="477"/>
      <c r="GVZ182" s="477"/>
      <c r="GWA182" s="477"/>
      <c r="GWB182" s="477"/>
      <c r="GWC182" s="477"/>
      <c r="GWD182" s="477"/>
      <c r="GWE182" s="477"/>
      <c r="GWF182" s="477"/>
      <c r="GWG182" s="477"/>
      <c r="GWH182" s="477"/>
      <c r="GWI182" s="477"/>
      <c r="GWJ182" s="477"/>
      <c r="GWK182" s="477"/>
      <c r="GWL182" s="477"/>
      <c r="GWM182" s="477"/>
      <c r="GWN182" s="477"/>
      <c r="GWO182" s="477"/>
      <c r="GWP182" s="477"/>
      <c r="GWQ182" s="477"/>
      <c r="GWR182" s="477"/>
      <c r="GWS182" s="477"/>
      <c r="GWT182" s="477"/>
      <c r="GWU182" s="477"/>
      <c r="GWV182" s="477"/>
      <c r="GWW182" s="477"/>
      <c r="GWX182" s="477"/>
      <c r="GWY182" s="477"/>
      <c r="GWZ182" s="477"/>
      <c r="GXA182" s="477"/>
      <c r="GXB182" s="477"/>
      <c r="GXC182" s="477"/>
      <c r="GXD182" s="477"/>
      <c r="GXE182" s="477"/>
      <c r="GXF182" s="477"/>
      <c r="GXG182" s="477"/>
      <c r="GXH182" s="477"/>
      <c r="GXI182" s="477"/>
      <c r="GXJ182" s="477"/>
      <c r="GXK182" s="477"/>
      <c r="GXL182" s="477"/>
      <c r="GXM182" s="477"/>
      <c r="GXN182" s="477"/>
      <c r="GXO182" s="477"/>
      <c r="GXP182" s="477"/>
      <c r="GXQ182" s="477"/>
      <c r="GXR182" s="477"/>
      <c r="GXS182" s="477"/>
      <c r="GXT182" s="477"/>
      <c r="GXU182" s="477"/>
      <c r="GXV182" s="477"/>
      <c r="GXW182" s="477"/>
      <c r="GXX182" s="477"/>
      <c r="GXY182" s="477"/>
      <c r="GXZ182" s="477"/>
      <c r="GYA182" s="477"/>
      <c r="GYB182" s="477"/>
      <c r="GYC182" s="477"/>
      <c r="GYD182" s="477"/>
      <c r="GYE182" s="477"/>
      <c r="GYF182" s="477"/>
      <c r="GYG182" s="477"/>
      <c r="GYH182" s="477"/>
      <c r="GYI182" s="477"/>
      <c r="GYJ182" s="477"/>
      <c r="GYK182" s="477"/>
      <c r="GYL182" s="477"/>
      <c r="GYM182" s="477"/>
      <c r="GYN182" s="477"/>
      <c r="GYO182" s="477"/>
      <c r="GYP182" s="477"/>
      <c r="GYQ182" s="477"/>
      <c r="GYR182" s="477"/>
      <c r="GYS182" s="477"/>
      <c r="GYT182" s="477"/>
      <c r="GYU182" s="477"/>
      <c r="GYV182" s="477"/>
      <c r="GYW182" s="477"/>
      <c r="GYX182" s="477"/>
      <c r="GYY182" s="477"/>
      <c r="GYZ182" s="477"/>
      <c r="GZA182" s="477"/>
      <c r="GZB182" s="477"/>
      <c r="GZC182" s="477"/>
      <c r="GZD182" s="477"/>
      <c r="GZE182" s="477"/>
      <c r="GZF182" s="477"/>
      <c r="GZG182" s="477"/>
      <c r="GZH182" s="477"/>
      <c r="GZI182" s="477"/>
      <c r="GZJ182" s="477"/>
      <c r="GZK182" s="477"/>
      <c r="GZL182" s="477"/>
      <c r="GZM182" s="477"/>
      <c r="GZN182" s="477"/>
      <c r="GZO182" s="477"/>
      <c r="GZP182" s="477"/>
      <c r="GZQ182" s="477"/>
      <c r="GZR182" s="477"/>
      <c r="GZS182" s="477"/>
      <c r="GZT182" s="477"/>
      <c r="GZU182" s="477"/>
      <c r="GZV182" s="477"/>
      <c r="GZW182" s="477"/>
      <c r="GZX182" s="477"/>
      <c r="GZY182" s="477"/>
      <c r="GZZ182" s="477"/>
      <c r="HAA182" s="477"/>
      <c r="HAB182" s="477"/>
      <c r="HAC182" s="477"/>
      <c r="HAD182" s="477"/>
      <c r="HAE182" s="477"/>
      <c r="HAF182" s="477"/>
      <c r="HAG182" s="477"/>
      <c r="HAH182" s="477"/>
      <c r="HAI182" s="477"/>
      <c r="HAJ182" s="477"/>
      <c r="HAK182" s="477"/>
      <c r="HAL182" s="477"/>
      <c r="HAM182" s="477"/>
      <c r="HAN182" s="477"/>
      <c r="HAO182" s="477"/>
      <c r="HAP182" s="477"/>
      <c r="HAQ182" s="477"/>
      <c r="HAR182" s="477"/>
      <c r="HAS182" s="477"/>
      <c r="HAT182" s="477"/>
      <c r="HAU182" s="477"/>
      <c r="HAV182" s="477"/>
      <c r="HAW182" s="477"/>
      <c r="HAX182" s="477"/>
      <c r="HAY182" s="477"/>
      <c r="HAZ182" s="477"/>
      <c r="HBA182" s="477"/>
      <c r="HBB182" s="477"/>
      <c r="HBC182" s="477"/>
      <c r="HBD182" s="477"/>
      <c r="HBE182" s="477"/>
      <c r="HBF182" s="477"/>
      <c r="HBG182" s="477"/>
      <c r="HBH182" s="477"/>
      <c r="HBI182" s="477"/>
      <c r="HBJ182" s="477"/>
      <c r="HBK182" s="477"/>
      <c r="HBL182" s="477"/>
      <c r="HBM182" s="477"/>
      <c r="HBN182" s="477"/>
      <c r="HBO182" s="477"/>
      <c r="HBP182" s="477"/>
      <c r="HBQ182" s="477"/>
      <c r="HBR182" s="477"/>
      <c r="HBS182" s="477"/>
      <c r="HBT182" s="477"/>
      <c r="HBU182" s="477"/>
      <c r="HBV182" s="477"/>
      <c r="HBW182" s="477"/>
      <c r="HBX182" s="477"/>
      <c r="HBY182" s="477"/>
      <c r="HBZ182" s="477"/>
      <c r="HCA182" s="477"/>
      <c r="HCB182" s="477"/>
      <c r="HCC182" s="477"/>
      <c r="HCD182" s="477"/>
      <c r="HCE182" s="477"/>
      <c r="HCF182" s="477"/>
      <c r="HCG182" s="477"/>
      <c r="HCH182" s="477"/>
      <c r="HCI182" s="477"/>
      <c r="HCJ182" s="477"/>
      <c r="HCK182" s="477"/>
      <c r="HCL182" s="477"/>
      <c r="HCM182" s="477"/>
      <c r="HCN182" s="477"/>
      <c r="HCO182" s="477"/>
      <c r="HCP182" s="477"/>
      <c r="HCQ182" s="477"/>
      <c r="HCR182" s="477"/>
      <c r="HCS182" s="477"/>
      <c r="HCT182" s="477"/>
      <c r="HCU182" s="477"/>
      <c r="HCV182" s="477"/>
      <c r="HCW182" s="477"/>
      <c r="HCX182" s="477"/>
      <c r="HCY182" s="477"/>
      <c r="HCZ182" s="477"/>
      <c r="HDA182" s="477"/>
      <c r="HDB182" s="477"/>
      <c r="HDC182" s="477"/>
      <c r="HDD182" s="477"/>
      <c r="HDE182" s="477"/>
      <c r="HDF182" s="477"/>
      <c r="HDG182" s="477"/>
      <c r="HDH182" s="477"/>
      <c r="HDI182" s="477"/>
      <c r="HDJ182" s="477"/>
      <c r="HDK182" s="477"/>
      <c r="HDL182" s="477"/>
      <c r="HDM182" s="477"/>
      <c r="HDN182" s="477"/>
      <c r="HDO182" s="477"/>
      <c r="HDP182" s="477"/>
      <c r="HDQ182" s="477"/>
      <c r="HDR182" s="477"/>
      <c r="HDS182" s="477"/>
      <c r="HDT182" s="477"/>
      <c r="HDU182" s="477"/>
      <c r="HDV182" s="477"/>
      <c r="HDW182" s="477"/>
      <c r="HDX182" s="477"/>
      <c r="HDY182" s="477"/>
      <c r="HDZ182" s="477"/>
      <c r="HEA182" s="477"/>
      <c r="HEB182" s="477"/>
      <c r="HEC182" s="477"/>
      <c r="HED182" s="477"/>
      <c r="HEE182" s="477"/>
      <c r="HEF182" s="477"/>
      <c r="HEG182" s="477"/>
      <c r="HEH182" s="477"/>
      <c r="HEI182" s="477"/>
      <c r="HEJ182" s="477"/>
      <c r="HEK182" s="477"/>
      <c r="HEL182" s="477"/>
      <c r="HEM182" s="477"/>
      <c r="HEN182" s="477"/>
      <c r="HEO182" s="477"/>
      <c r="HEP182" s="477"/>
      <c r="HEQ182" s="477"/>
      <c r="HER182" s="477"/>
      <c r="HES182" s="477"/>
      <c r="HET182" s="477"/>
      <c r="HEU182" s="477"/>
      <c r="HEV182" s="477"/>
      <c r="HEW182" s="477"/>
      <c r="HEX182" s="477"/>
      <c r="HEY182" s="477"/>
      <c r="HEZ182" s="477"/>
      <c r="HFA182" s="477"/>
      <c r="HFB182" s="477"/>
      <c r="HFC182" s="477"/>
      <c r="HFD182" s="477"/>
      <c r="HFE182" s="477"/>
      <c r="HFF182" s="477"/>
      <c r="HFG182" s="477"/>
      <c r="HFH182" s="477"/>
      <c r="HFI182" s="477"/>
      <c r="HFJ182" s="477"/>
      <c r="HFK182" s="477"/>
      <c r="HFL182" s="477"/>
      <c r="HFM182" s="477"/>
      <c r="HFN182" s="477"/>
      <c r="HFO182" s="477"/>
      <c r="HFP182" s="477"/>
      <c r="HFQ182" s="477"/>
      <c r="HFR182" s="477"/>
      <c r="HFS182" s="477"/>
      <c r="HFT182" s="477"/>
      <c r="HFU182" s="477"/>
      <c r="HFV182" s="477"/>
      <c r="HFW182" s="477"/>
      <c r="HFX182" s="477"/>
      <c r="HFY182" s="477"/>
      <c r="HFZ182" s="477"/>
      <c r="HGA182" s="477"/>
      <c r="HGB182" s="477"/>
      <c r="HGC182" s="477"/>
      <c r="HGD182" s="477"/>
      <c r="HGE182" s="477"/>
      <c r="HGF182" s="477"/>
      <c r="HGG182" s="477"/>
      <c r="HGH182" s="477"/>
      <c r="HGI182" s="477"/>
      <c r="HGJ182" s="477"/>
      <c r="HGK182" s="477"/>
      <c r="HGL182" s="477"/>
      <c r="HGM182" s="477"/>
      <c r="HGN182" s="477"/>
      <c r="HGO182" s="477"/>
      <c r="HGP182" s="477"/>
      <c r="HGQ182" s="477"/>
      <c r="HGR182" s="477"/>
      <c r="HGS182" s="477"/>
      <c r="HGT182" s="477"/>
      <c r="HGU182" s="477"/>
      <c r="HGV182" s="477"/>
      <c r="HGW182" s="477"/>
      <c r="HGX182" s="477"/>
      <c r="HGY182" s="477"/>
      <c r="HGZ182" s="477"/>
      <c r="HHA182" s="477"/>
      <c r="HHB182" s="477"/>
      <c r="HHC182" s="477"/>
      <c r="HHD182" s="477"/>
      <c r="HHE182" s="477"/>
      <c r="HHF182" s="477"/>
      <c r="HHG182" s="477"/>
      <c r="HHH182" s="477"/>
      <c r="HHI182" s="477"/>
      <c r="HHJ182" s="477"/>
      <c r="HHK182" s="477"/>
      <c r="HHL182" s="477"/>
      <c r="HHM182" s="477"/>
      <c r="HHN182" s="477"/>
      <c r="HHO182" s="477"/>
      <c r="HHP182" s="477"/>
      <c r="HHQ182" s="477"/>
      <c r="HHR182" s="477"/>
      <c r="HHS182" s="477"/>
      <c r="HHT182" s="477"/>
      <c r="HHU182" s="477"/>
      <c r="HHV182" s="477"/>
      <c r="HHW182" s="477"/>
      <c r="HHX182" s="477"/>
      <c r="HHY182" s="477"/>
      <c r="HHZ182" s="477"/>
      <c r="HIA182" s="477"/>
      <c r="HIB182" s="477"/>
      <c r="HIC182" s="477"/>
      <c r="HID182" s="477"/>
      <c r="HIE182" s="477"/>
      <c r="HIF182" s="477"/>
      <c r="HIG182" s="477"/>
      <c r="HIH182" s="477"/>
      <c r="HII182" s="477"/>
      <c r="HIJ182" s="477"/>
      <c r="HIK182" s="477"/>
      <c r="HIL182" s="477"/>
      <c r="HIM182" s="477"/>
      <c r="HIN182" s="477"/>
      <c r="HIO182" s="477"/>
      <c r="HIP182" s="477"/>
      <c r="HIQ182" s="477"/>
      <c r="HIR182" s="477"/>
      <c r="HIS182" s="477"/>
      <c r="HIT182" s="477"/>
      <c r="HIU182" s="477"/>
      <c r="HIV182" s="477"/>
      <c r="HIW182" s="477"/>
      <c r="HIX182" s="477"/>
      <c r="HIY182" s="477"/>
      <c r="HIZ182" s="477"/>
      <c r="HJA182" s="477"/>
      <c r="HJB182" s="477"/>
      <c r="HJC182" s="477"/>
      <c r="HJD182" s="477"/>
      <c r="HJE182" s="477"/>
      <c r="HJF182" s="477"/>
      <c r="HJG182" s="477"/>
      <c r="HJH182" s="477"/>
      <c r="HJI182" s="477"/>
      <c r="HJJ182" s="477"/>
      <c r="HJK182" s="477"/>
      <c r="HJL182" s="477"/>
      <c r="HJM182" s="477"/>
      <c r="HJN182" s="477"/>
      <c r="HJO182" s="477"/>
      <c r="HJP182" s="477"/>
      <c r="HJQ182" s="477"/>
      <c r="HJR182" s="477"/>
      <c r="HJS182" s="477"/>
      <c r="HJT182" s="477"/>
      <c r="HJU182" s="477"/>
      <c r="HJV182" s="477"/>
      <c r="HJW182" s="477"/>
      <c r="HJX182" s="477"/>
      <c r="HJY182" s="477"/>
      <c r="HJZ182" s="477"/>
      <c r="HKA182" s="477"/>
      <c r="HKB182" s="477"/>
      <c r="HKC182" s="477"/>
      <c r="HKD182" s="477"/>
      <c r="HKE182" s="477"/>
      <c r="HKF182" s="477"/>
      <c r="HKG182" s="477"/>
      <c r="HKH182" s="477"/>
      <c r="HKI182" s="477"/>
      <c r="HKJ182" s="477"/>
      <c r="HKK182" s="477"/>
      <c r="HKL182" s="477"/>
      <c r="HKM182" s="477"/>
      <c r="HKN182" s="477"/>
      <c r="HKO182" s="477"/>
      <c r="HKP182" s="477"/>
      <c r="HKQ182" s="477"/>
      <c r="HKR182" s="477"/>
      <c r="HKS182" s="477"/>
      <c r="HKT182" s="477"/>
      <c r="HKU182" s="477"/>
      <c r="HKV182" s="477"/>
      <c r="HKW182" s="477"/>
      <c r="HKX182" s="477"/>
      <c r="HKY182" s="477"/>
      <c r="HKZ182" s="477"/>
      <c r="HLA182" s="477"/>
      <c r="HLB182" s="477"/>
      <c r="HLC182" s="477"/>
      <c r="HLD182" s="477"/>
      <c r="HLE182" s="477"/>
      <c r="HLF182" s="477"/>
      <c r="HLG182" s="477"/>
      <c r="HLH182" s="477"/>
      <c r="HLI182" s="477"/>
      <c r="HLJ182" s="477"/>
      <c r="HLK182" s="477"/>
      <c r="HLL182" s="477"/>
      <c r="HLM182" s="477"/>
      <c r="HLN182" s="477"/>
      <c r="HLO182" s="477"/>
      <c r="HLP182" s="477"/>
      <c r="HLQ182" s="477"/>
      <c r="HLR182" s="477"/>
      <c r="HLS182" s="477"/>
      <c r="HLT182" s="477"/>
      <c r="HLU182" s="477"/>
      <c r="HLV182" s="477"/>
      <c r="HLW182" s="477"/>
      <c r="HLX182" s="477"/>
      <c r="HLY182" s="477"/>
      <c r="HLZ182" s="477"/>
      <c r="HMA182" s="477"/>
      <c r="HMB182" s="477"/>
      <c r="HMC182" s="477"/>
      <c r="HMD182" s="477"/>
      <c r="HME182" s="477"/>
      <c r="HMF182" s="477"/>
      <c r="HMG182" s="477"/>
      <c r="HMH182" s="477"/>
      <c r="HMI182" s="477"/>
      <c r="HMJ182" s="477"/>
      <c r="HMK182" s="477"/>
      <c r="HML182" s="477"/>
      <c r="HMM182" s="477"/>
      <c r="HMN182" s="477"/>
      <c r="HMO182" s="477"/>
      <c r="HMP182" s="477"/>
      <c r="HMQ182" s="477"/>
      <c r="HMR182" s="477"/>
      <c r="HMS182" s="477"/>
      <c r="HMT182" s="477"/>
      <c r="HMU182" s="477"/>
      <c r="HMV182" s="477"/>
      <c r="HMW182" s="477"/>
      <c r="HMX182" s="477"/>
      <c r="HMY182" s="477"/>
      <c r="HMZ182" s="477"/>
      <c r="HNA182" s="477"/>
      <c r="HNB182" s="477"/>
      <c r="HNC182" s="477"/>
      <c r="HND182" s="477"/>
      <c r="HNE182" s="477"/>
      <c r="HNF182" s="477"/>
      <c r="HNG182" s="477"/>
      <c r="HNH182" s="477"/>
      <c r="HNI182" s="477"/>
      <c r="HNJ182" s="477"/>
      <c r="HNK182" s="477"/>
      <c r="HNL182" s="477"/>
      <c r="HNM182" s="477"/>
      <c r="HNN182" s="477"/>
      <c r="HNO182" s="477"/>
      <c r="HNP182" s="477"/>
      <c r="HNQ182" s="477"/>
      <c r="HNR182" s="477"/>
      <c r="HNS182" s="477"/>
      <c r="HNT182" s="477"/>
      <c r="HNU182" s="477"/>
      <c r="HNV182" s="477"/>
      <c r="HNW182" s="477"/>
      <c r="HNX182" s="477"/>
      <c r="HNY182" s="477"/>
      <c r="HNZ182" s="477"/>
      <c r="HOA182" s="477"/>
      <c r="HOB182" s="477"/>
      <c r="HOC182" s="477"/>
      <c r="HOD182" s="477"/>
      <c r="HOE182" s="477"/>
      <c r="HOF182" s="477"/>
      <c r="HOG182" s="477"/>
      <c r="HOH182" s="477"/>
      <c r="HOI182" s="477"/>
      <c r="HOJ182" s="477"/>
      <c r="HOK182" s="477"/>
      <c r="HOL182" s="477"/>
      <c r="HOM182" s="477"/>
      <c r="HON182" s="477"/>
      <c r="HOO182" s="477"/>
      <c r="HOP182" s="477"/>
      <c r="HOQ182" s="477"/>
      <c r="HOR182" s="477"/>
      <c r="HOS182" s="477"/>
      <c r="HOT182" s="477"/>
      <c r="HOU182" s="477"/>
      <c r="HOV182" s="477"/>
      <c r="HOW182" s="477"/>
      <c r="HOX182" s="477"/>
      <c r="HOY182" s="477"/>
      <c r="HOZ182" s="477"/>
      <c r="HPA182" s="477"/>
      <c r="HPB182" s="477"/>
      <c r="HPC182" s="477"/>
      <c r="HPD182" s="477"/>
      <c r="HPE182" s="477"/>
      <c r="HPF182" s="477"/>
      <c r="HPG182" s="477"/>
      <c r="HPH182" s="477"/>
      <c r="HPI182" s="477"/>
      <c r="HPJ182" s="477"/>
      <c r="HPK182" s="477"/>
      <c r="HPL182" s="477"/>
      <c r="HPM182" s="477"/>
      <c r="HPN182" s="477"/>
      <c r="HPO182" s="477"/>
      <c r="HPP182" s="477"/>
      <c r="HPQ182" s="477"/>
      <c r="HPR182" s="477"/>
      <c r="HPS182" s="477"/>
      <c r="HPT182" s="477"/>
      <c r="HPU182" s="477"/>
      <c r="HPV182" s="477"/>
      <c r="HPW182" s="477"/>
      <c r="HPX182" s="477"/>
      <c r="HPY182" s="477"/>
      <c r="HPZ182" s="477"/>
      <c r="HQA182" s="477"/>
      <c r="HQB182" s="477"/>
      <c r="HQC182" s="477"/>
      <c r="HQD182" s="477"/>
      <c r="HQE182" s="477"/>
      <c r="HQF182" s="477"/>
      <c r="HQG182" s="477"/>
      <c r="HQH182" s="477"/>
      <c r="HQI182" s="477"/>
      <c r="HQJ182" s="477"/>
      <c r="HQK182" s="477"/>
      <c r="HQL182" s="477"/>
      <c r="HQM182" s="477"/>
      <c r="HQN182" s="477"/>
      <c r="HQO182" s="477"/>
      <c r="HQP182" s="477"/>
      <c r="HQQ182" s="477"/>
      <c r="HQR182" s="477"/>
      <c r="HQS182" s="477"/>
      <c r="HQT182" s="477"/>
      <c r="HQU182" s="477"/>
      <c r="HQV182" s="477"/>
      <c r="HQW182" s="477"/>
      <c r="HQX182" s="477"/>
      <c r="HQY182" s="477"/>
      <c r="HQZ182" s="477"/>
      <c r="HRA182" s="477"/>
      <c r="HRB182" s="477"/>
      <c r="HRC182" s="477"/>
      <c r="HRD182" s="477"/>
      <c r="HRE182" s="477"/>
      <c r="HRF182" s="477"/>
      <c r="HRG182" s="477"/>
      <c r="HRH182" s="477"/>
      <c r="HRI182" s="477"/>
      <c r="HRJ182" s="477"/>
      <c r="HRK182" s="477"/>
      <c r="HRL182" s="477"/>
      <c r="HRM182" s="477"/>
      <c r="HRN182" s="477"/>
      <c r="HRO182" s="477"/>
      <c r="HRP182" s="477"/>
      <c r="HRQ182" s="477"/>
      <c r="HRR182" s="477"/>
      <c r="HRS182" s="477"/>
      <c r="HRT182" s="477"/>
      <c r="HRU182" s="477"/>
      <c r="HRV182" s="477"/>
      <c r="HRW182" s="477"/>
      <c r="HRX182" s="477"/>
      <c r="HRY182" s="477"/>
      <c r="HRZ182" s="477"/>
      <c r="HSA182" s="477"/>
      <c r="HSB182" s="477"/>
      <c r="HSC182" s="477"/>
      <c r="HSD182" s="477"/>
      <c r="HSE182" s="477"/>
      <c r="HSF182" s="477"/>
      <c r="HSG182" s="477"/>
      <c r="HSH182" s="477"/>
      <c r="HSI182" s="477"/>
      <c r="HSJ182" s="477"/>
      <c r="HSK182" s="477"/>
      <c r="HSL182" s="477"/>
      <c r="HSM182" s="477"/>
      <c r="HSN182" s="477"/>
      <c r="HSO182" s="477"/>
      <c r="HSP182" s="477"/>
      <c r="HSQ182" s="477"/>
      <c r="HSR182" s="477"/>
      <c r="HSS182" s="477"/>
      <c r="HST182" s="477"/>
      <c r="HSU182" s="477"/>
      <c r="HSV182" s="477"/>
      <c r="HSW182" s="477"/>
      <c r="HSX182" s="477"/>
      <c r="HSY182" s="477"/>
      <c r="HSZ182" s="477"/>
      <c r="HTA182" s="477"/>
      <c r="HTB182" s="477"/>
      <c r="HTC182" s="477"/>
      <c r="HTD182" s="477"/>
      <c r="HTE182" s="477"/>
      <c r="HTF182" s="477"/>
      <c r="HTG182" s="477"/>
      <c r="HTH182" s="477"/>
      <c r="HTI182" s="477"/>
      <c r="HTJ182" s="477"/>
      <c r="HTK182" s="477"/>
      <c r="HTL182" s="477"/>
      <c r="HTM182" s="477"/>
      <c r="HTN182" s="477"/>
      <c r="HTO182" s="477"/>
      <c r="HTP182" s="477"/>
      <c r="HTQ182" s="477"/>
      <c r="HTR182" s="477"/>
      <c r="HTS182" s="477"/>
      <c r="HTT182" s="477"/>
      <c r="HTU182" s="477"/>
      <c r="HTV182" s="477"/>
      <c r="HTW182" s="477"/>
      <c r="HTX182" s="477"/>
      <c r="HTY182" s="477"/>
      <c r="HTZ182" s="477"/>
      <c r="HUA182" s="477"/>
      <c r="HUB182" s="477"/>
      <c r="HUC182" s="477"/>
      <c r="HUD182" s="477"/>
      <c r="HUE182" s="477"/>
      <c r="HUF182" s="477"/>
      <c r="HUG182" s="477"/>
      <c r="HUH182" s="477"/>
      <c r="HUI182" s="477"/>
      <c r="HUJ182" s="477"/>
      <c r="HUK182" s="477"/>
      <c r="HUL182" s="477"/>
      <c r="HUM182" s="477"/>
      <c r="HUN182" s="477"/>
      <c r="HUO182" s="477"/>
      <c r="HUP182" s="477"/>
      <c r="HUQ182" s="477"/>
      <c r="HUR182" s="477"/>
      <c r="HUS182" s="477"/>
      <c r="HUT182" s="477"/>
      <c r="HUU182" s="477"/>
      <c r="HUV182" s="477"/>
      <c r="HUW182" s="477"/>
      <c r="HUX182" s="477"/>
      <c r="HUY182" s="477"/>
      <c r="HUZ182" s="477"/>
      <c r="HVA182" s="477"/>
      <c r="HVB182" s="477"/>
      <c r="HVC182" s="477"/>
      <c r="HVD182" s="477"/>
      <c r="HVE182" s="477"/>
      <c r="HVF182" s="477"/>
      <c r="HVG182" s="477"/>
      <c r="HVH182" s="477"/>
      <c r="HVI182" s="477"/>
      <c r="HVJ182" s="477"/>
      <c r="HVK182" s="477"/>
      <c r="HVL182" s="477"/>
      <c r="HVM182" s="477"/>
      <c r="HVN182" s="477"/>
      <c r="HVO182" s="477"/>
      <c r="HVP182" s="477"/>
      <c r="HVQ182" s="477"/>
      <c r="HVR182" s="477"/>
      <c r="HVS182" s="477"/>
      <c r="HVT182" s="477"/>
      <c r="HVU182" s="477"/>
      <c r="HVV182" s="477"/>
      <c r="HVW182" s="477"/>
      <c r="HVX182" s="477"/>
      <c r="HVY182" s="477"/>
      <c r="HVZ182" s="477"/>
      <c r="HWA182" s="477"/>
      <c r="HWB182" s="477"/>
      <c r="HWC182" s="477"/>
      <c r="HWD182" s="477"/>
      <c r="HWE182" s="477"/>
      <c r="HWF182" s="477"/>
      <c r="HWG182" s="477"/>
      <c r="HWH182" s="477"/>
      <c r="HWI182" s="477"/>
      <c r="HWJ182" s="477"/>
      <c r="HWK182" s="477"/>
      <c r="HWL182" s="477"/>
      <c r="HWM182" s="477"/>
      <c r="HWN182" s="477"/>
      <c r="HWO182" s="477"/>
      <c r="HWP182" s="477"/>
      <c r="HWQ182" s="477"/>
      <c r="HWR182" s="477"/>
      <c r="HWS182" s="477"/>
      <c r="HWT182" s="477"/>
      <c r="HWU182" s="477"/>
      <c r="HWV182" s="477"/>
      <c r="HWW182" s="477"/>
      <c r="HWX182" s="477"/>
      <c r="HWY182" s="477"/>
      <c r="HWZ182" s="477"/>
      <c r="HXA182" s="477"/>
      <c r="HXB182" s="477"/>
      <c r="HXC182" s="477"/>
      <c r="HXD182" s="477"/>
      <c r="HXE182" s="477"/>
      <c r="HXF182" s="477"/>
      <c r="HXG182" s="477"/>
      <c r="HXH182" s="477"/>
      <c r="HXI182" s="477"/>
      <c r="HXJ182" s="477"/>
      <c r="HXK182" s="477"/>
      <c r="HXL182" s="477"/>
      <c r="HXM182" s="477"/>
      <c r="HXN182" s="477"/>
      <c r="HXO182" s="477"/>
      <c r="HXP182" s="477"/>
      <c r="HXQ182" s="477"/>
      <c r="HXR182" s="477"/>
      <c r="HXS182" s="477"/>
      <c r="HXT182" s="477"/>
      <c r="HXU182" s="477"/>
      <c r="HXV182" s="477"/>
      <c r="HXW182" s="477"/>
      <c r="HXX182" s="477"/>
      <c r="HXY182" s="477"/>
      <c r="HXZ182" s="477"/>
      <c r="HYA182" s="477"/>
      <c r="HYB182" s="477"/>
      <c r="HYC182" s="477"/>
      <c r="HYD182" s="477"/>
      <c r="HYE182" s="477"/>
      <c r="HYF182" s="477"/>
      <c r="HYG182" s="477"/>
      <c r="HYH182" s="477"/>
      <c r="HYI182" s="477"/>
      <c r="HYJ182" s="477"/>
      <c r="HYK182" s="477"/>
      <c r="HYL182" s="477"/>
      <c r="HYM182" s="477"/>
      <c r="HYN182" s="477"/>
      <c r="HYO182" s="477"/>
      <c r="HYP182" s="477"/>
      <c r="HYQ182" s="477"/>
      <c r="HYR182" s="477"/>
      <c r="HYS182" s="477"/>
      <c r="HYT182" s="477"/>
      <c r="HYU182" s="477"/>
      <c r="HYV182" s="477"/>
      <c r="HYW182" s="477"/>
      <c r="HYX182" s="477"/>
      <c r="HYY182" s="477"/>
      <c r="HYZ182" s="477"/>
      <c r="HZA182" s="477"/>
      <c r="HZB182" s="477"/>
      <c r="HZC182" s="477"/>
      <c r="HZD182" s="477"/>
      <c r="HZE182" s="477"/>
      <c r="HZF182" s="477"/>
      <c r="HZG182" s="477"/>
      <c r="HZH182" s="477"/>
      <c r="HZI182" s="477"/>
      <c r="HZJ182" s="477"/>
      <c r="HZK182" s="477"/>
      <c r="HZL182" s="477"/>
      <c r="HZM182" s="477"/>
      <c r="HZN182" s="477"/>
      <c r="HZO182" s="477"/>
      <c r="HZP182" s="477"/>
      <c r="HZQ182" s="477"/>
      <c r="HZR182" s="477"/>
      <c r="HZS182" s="477"/>
      <c r="HZT182" s="477"/>
      <c r="HZU182" s="477"/>
      <c r="HZV182" s="477"/>
      <c r="HZW182" s="477"/>
      <c r="HZX182" s="477"/>
      <c r="HZY182" s="477"/>
      <c r="HZZ182" s="477"/>
      <c r="IAA182" s="477"/>
      <c r="IAB182" s="477"/>
      <c r="IAC182" s="477"/>
      <c r="IAD182" s="477"/>
      <c r="IAE182" s="477"/>
      <c r="IAF182" s="477"/>
      <c r="IAG182" s="477"/>
      <c r="IAH182" s="477"/>
      <c r="IAI182" s="477"/>
      <c r="IAJ182" s="477"/>
      <c r="IAK182" s="477"/>
      <c r="IAL182" s="477"/>
      <c r="IAM182" s="477"/>
      <c r="IAN182" s="477"/>
      <c r="IAO182" s="477"/>
      <c r="IAP182" s="477"/>
      <c r="IAQ182" s="477"/>
      <c r="IAR182" s="477"/>
      <c r="IAS182" s="477"/>
      <c r="IAT182" s="477"/>
      <c r="IAU182" s="477"/>
      <c r="IAV182" s="477"/>
      <c r="IAW182" s="477"/>
      <c r="IAX182" s="477"/>
      <c r="IAY182" s="477"/>
      <c r="IAZ182" s="477"/>
      <c r="IBA182" s="477"/>
      <c r="IBB182" s="477"/>
      <c r="IBC182" s="477"/>
      <c r="IBD182" s="477"/>
      <c r="IBE182" s="477"/>
      <c r="IBF182" s="477"/>
      <c r="IBG182" s="477"/>
      <c r="IBH182" s="477"/>
      <c r="IBI182" s="477"/>
      <c r="IBJ182" s="477"/>
      <c r="IBK182" s="477"/>
      <c r="IBL182" s="477"/>
      <c r="IBM182" s="477"/>
      <c r="IBN182" s="477"/>
      <c r="IBO182" s="477"/>
      <c r="IBP182" s="477"/>
      <c r="IBQ182" s="477"/>
      <c r="IBR182" s="477"/>
      <c r="IBS182" s="477"/>
      <c r="IBT182" s="477"/>
      <c r="IBU182" s="477"/>
      <c r="IBV182" s="477"/>
      <c r="IBW182" s="477"/>
      <c r="IBX182" s="477"/>
      <c r="IBY182" s="477"/>
      <c r="IBZ182" s="477"/>
      <c r="ICA182" s="477"/>
      <c r="ICB182" s="477"/>
      <c r="ICC182" s="477"/>
      <c r="ICD182" s="477"/>
      <c r="ICE182" s="477"/>
      <c r="ICF182" s="477"/>
      <c r="ICG182" s="477"/>
      <c r="ICH182" s="477"/>
      <c r="ICI182" s="477"/>
      <c r="ICJ182" s="477"/>
      <c r="ICK182" s="477"/>
      <c r="ICL182" s="477"/>
      <c r="ICM182" s="477"/>
      <c r="ICN182" s="477"/>
      <c r="ICO182" s="477"/>
      <c r="ICP182" s="477"/>
      <c r="ICQ182" s="477"/>
      <c r="ICR182" s="477"/>
      <c r="ICS182" s="477"/>
      <c r="ICT182" s="477"/>
      <c r="ICU182" s="477"/>
      <c r="ICV182" s="477"/>
      <c r="ICW182" s="477"/>
      <c r="ICX182" s="477"/>
      <c r="ICY182" s="477"/>
      <c r="ICZ182" s="477"/>
      <c r="IDA182" s="477"/>
      <c r="IDB182" s="477"/>
      <c r="IDC182" s="477"/>
      <c r="IDD182" s="477"/>
      <c r="IDE182" s="477"/>
      <c r="IDF182" s="477"/>
      <c r="IDG182" s="477"/>
      <c r="IDH182" s="477"/>
      <c r="IDI182" s="477"/>
      <c r="IDJ182" s="477"/>
      <c r="IDK182" s="477"/>
      <c r="IDL182" s="477"/>
      <c r="IDM182" s="477"/>
      <c r="IDN182" s="477"/>
      <c r="IDO182" s="477"/>
      <c r="IDP182" s="477"/>
      <c r="IDQ182" s="477"/>
      <c r="IDR182" s="477"/>
      <c r="IDS182" s="477"/>
      <c r="IDT182" s="477"/>
      <c r="IDU182" s="477"/>
      <c r="IDV182" s="477"/>
      <c r="IDW182" s="477"/>
      <c r="IDX182" s="477"/>
      <c r="IDY182" s="477"/>
      <c r="IDZ182" s="477"/>
      <c r="IEA182" s="477"/>
      <c r="IEB182" s="477"/>
      <c r="IEC182" s="477"/>
      <c r="IED182" s="477"/>
      <c r="IEE182" s="477"/>
      <c r="IEF182" s="477"/>
      <c r="IEG182" s="477"/>
      <c r="IEH182" s="477"/>
      <c r="IEI182" s="477"/>
      <c r="IEJ182" s="477"/>
      <c r="IEK182" s="477"/>
      <c r="IEL182" s="477"/>
      <c r="IEM182" s="477"/>
      <c r="IEN182" s="477"/>
      <c r="IEO182" s="477"/>
      <c r="IEP182" s="477"/>
      <c r="IEQ182" s="477"/>
      <c r="IER182" s="477"/>
      <c r="IES182" s="477"/>
      <c r="IET182" s="477"/>
      <c r="IEU182" s="477"/>
      <c r="IEV182" s="477"/>
      <c r="IEW182" s="477"/>
      <c r="IEX182" s="477"/>
      <c r="IEY182" s="477"/>
      <c r="IEZ182" s="477"/>
      <c r="IFA182" s="477"/>
      <c r="IFB182" s="477"/>
      <c r="IFC182" s="477"/>
      <c r="IFD182" s="477"/>
      <c r="IFE182" s="477"/>
      <c r="IFF182" s="477"/>
      <c r="IFG182" s="477"/>
      <c r="IFH182" s="477"/>
      <c r="IFI182" s="477"/>
      <c r="IFJ182" s="477"/>
      <c r="IFK182" s="477"/>
      <c r="IFL182" s="477"/>
      <c r="IFM182" s="477"/>
      <c r="IFN182" s="477"/>
      <c r="IFO182" s="477"/>
      <c r="IFP182" s="477"/>
      <c r="IFQ182" s="477"/>
      <c r="IFR182" s="477"/>
      <c r="IFS182" s="477"/>
      <c r="IFT182" s="477"/>
      <c r="IFU182" s="477"/>
      <c r="IFV182" s="477"/>
      <c r="IFW182" s="477"/>
      <c r="IFX182" s="477"/>
      <c r="IFY182" s="477"/>
      <c r="IFZ182" s="477"/>
      <c r="IGA182" s="477"/>
      <c r="IGB182" s="477"/>
      <c r="IGC182" s="477"/>
      <c r="IGD182" s="477"/>
      <c r="IGE182" s="477"/>
      <c r="IGF182" s="477"/>
      <c r="IGG182" s="477"/>
      <c r="IGH182" s="477"/>
      <c r="IGI182" s="477"/>
      <c r="IGJ182" s="477"/>
      <c r="IGK182" s="477"/>
      <c r="IGL182" s="477"/>
      <c r="IGM182" s="477"/>
      <c r="IGN182" s="477"/>
      <c r="IGO182" s="477"/>
      <c r="IGP182" s="477"/>
      <c r="IGQ182" s="477"/>
      <c r="IGR182" s="477"/>
      <c r="IGS182" s="477"/>
      <c r="IGT182" s="477"/>
      <c r="IGU182" s="477"/>
      <c r="IGV182" s="477"/>
      <c r="IGW182" s="477"/>
      <c r="IGX182" s="477"/>
      <c r="IGY182" s="477"/>
      <c r="IGZ182" s="477"/>
      <c r="IHA182" s="477"/>
      <c r="IHB182" s="477"/>
      <c r="IHC182" s="477"/>
      <c r="IHD182" s="477"/>
      <c r="IHE182" s="477"/>
      <c r="IHF182" s="477"/>
      <c r="IHG182" s="477"/>
      <c r="IHH182" s="477"/>
      <c r="IHI182" s="477"/>
      <c r="IHJ182" s="477"/>
      <c r="IHK182" s="477"/>
      <c r="IHL182" s="477"/>
      <c r="IHM182" s="477"/>
      <c r="IHN182" s="477"/>
      <c r="IHO182" s="477"/>
      <c r="IHP182" s="477"/>
      <c r="IHQ182" s="477"/>
      <c r="IHR182" s="477"/>
      <c r="IHS182" s="477"/>
      <c r="IHT182" s="477"/>
      <c r="IHU182" s="477"/>
      <c r="IHV182" s="477"/>
      <c r="IHW182" s="477"/>
      <c r="IHX182" s="477"/>
      <c r="IHY182" s="477"/>
      <c r="IHZ182" s="477"/>
      <c r="IIA182" s="477"/>
      <c r="IIB182" s="477"/>
      <c r="IIC182" s="477"/>
      <c r="IID182" s="477"/>
      <c r="IIE182" s="477"/>
      <c r="IIF182" s="477"/>
      <c r="IIG182" s="477"/>
      <c r="IIH182" s="477"/>
      <c r="III182" s="477"/>
      <c r="IIJ182" s="477"/>
      <c r="IIK182" s="477"/>
      <c r="IIL182" s="477"/>
      <c r="IIM182" s="477"/>
      <c r="IIN182" s="477"/>
      <c r="IIO182" s="477"/>
      <c r="IIP182" s="477"/>
      <c r="IIQ182" s="477"/>
      <c r="IIR182" s="477"/>
      <c r="IIS182" s="477"/>
      <c r="IIT182" s="477"/>
      <c r="IIU182" s="477"/>
      <c r="IIV182" s="477"/>
      <c r="IIW182" s="477"/>
      <c r="IIX182" s="477"/>
      <c r="IIY182" s="477"/>
      <c r="IIZ182" s="477"/>
      <c r="IJA182" s="477"/>
      <c r="IJB182" s="477"/>
      <c r="IJC182" s="477"/>
      <c r="IJD182" s="477"/>
      <c r="IJE182" s="477"/>
      <c r="IJF182" s="477"/>
      <c r="IJG182" s="477"/>
      <c r="IJH182" s="477"/>
      <c r="IJI182" s="477"/>
      <c r="IJJ182" s="477"/>
      <c r="IJK182" s="477"/>
      <c r="IJL182" s="477"/>
      <c r="IJM182" s="477"/>
      <c r="IJN182" s="477"/>
      <c r="IJO182" s="477"/>
      <c r="IJP182" s="477"/>
      <c r="IJQ182" s="477"/>
      <c r="IJR182" s="477"/>
      <c r="IJS182" s="477"/>
      <c r="IJT182" s="477"/>
      <c r="IJU182" s="477"/>
      <c r="IJV182" s="477"/>
      <c r="IJW182" s="477"/>
      <c r="IJX182" s="477"/>
      <c r="IJY182" s="477"/>
      <c r="IJZ182" s="477"/>
      <c r="IKA182" s="477"/>
      <c r="IKB182" s="477"/>
      <c r="IKC182" s="477"/>
      <c r="IKD182" s="477"/>
      <c r="IKE182" s="477"/>
      <c r="IKF182" s="477"/>
      <c r="IKG182" s="477"/>
      <c r="IKH182" s="477"/>
      <c r="IKI182" s="477"/>
      <c r="IKJ182" s="477"/>
      <c r="IKK182" s="477"/>
      <c r="IKL182" s="477"/>
      <c r="IKM182" s="477"/>
      <c r="IKN182" s="477"/>
      <c r="IKO182" s="477"/>
      <c r="IKP182" s="477"/>
      <c r="IKQ182" s="477"/>
      <c r="IKR182" s="477"/>
      <c r="IKS182" s="477"/>
      <c r="IKT182" s="477"/>
      <c r="IKU182" s="477"/>
      <c r="IKV182" s="477"/>
      <c r="IKW182" s="477"/>
      <c r="IKX182" s="477"/>
      <c r="IKY182" s="477"/>
      <c r="IKZ182" s="477"/>
      <c r="ILA182" s="477"/>
      <c r="ILB182" s="477"/>
      <c r="ILC182" s="477"/>
      <c r="ILD182" s="477"/>
      <c r="ILE182" s="477"/>
      <c r="ILF182" s="477"/>
      <c r="ILG182" s="477"/>
      <c r="ILH182" s="477"/>
      <c r="ILI182" s="477"/>
      <c r="ILJ182" s="477"/>
      <c r="ILK182" s="477"/>
      <c r="ILL182" s="477"/>
      <c r="ILM182" s="477"/>
      <c r="ILN182" s="477"/>
      <c r="ILO182" s="477"/>
      <c r="ILP182" s="477"/>
      <c r="ILQ182" s="477"/>
      <c r="ILR182" s="477"/>
      <c r="ILS182" s="477"/>
      <c r="ILT182" s="477"/>
      <c r="ILU182" s="477"/>
      <c r="ILV182" s="477"/>
      <c r="ILW182" s="477"/>
      <c r="ILX182" s="477"/>
      <c r="ILY182" s="477"/>
      <c r="ILZ182" s="477"/>
      <c r="IMA182" s="477"/>
      <c r="IMB182" s="477"/>
      <c r="IMC182" s="477"/>
      <c r="IMD182" s="477"/>
      <c r="IME182" s="477"/>
      <c r="IMF182" s="477"/>
      <c r="IMG182" s="477"/>
      <c r="IMH182" s="477"/>
      <c r="IMI182" s="477"/>
      <c r="IMJ182" s="477"/>
      <c r="IMK182" s="477"/>
      <c r="IML182" s="477"/>
      <c r="IMM182" s="477"/>
      <c r="IMN182" s="477"/>
      <c r="IMO182" s="477"/>
      <c r="IMP182" s="477"/>
      <c r="IMQ182" s="477"/>
      <c r="IMR182" s="477"/>
      <c r="IMS182" s="477"/>
      <c r="IMT182" s="477"/>
      <c r="IMU182" s="477"/>
      <c r="IMV182" s="477"/>
      <c r="IMW182" s="477"/>
      <c r="IMX182" s="477"/>
      <c r="IMY182" s="477"/>
      <c r="IMZ182" s="477"/>
      <c r="INA182" s="477"/>
      <c r="INB182" s="477"/>
      <c r="INC182" s="477"/>
      <c r="IND182" s="477"/>
      <c r="INE182" s="477"/>
      <c r="INF182" s="477"/>
      <c r="ING182" s="477"/>
      <c r="INH182" s="477"/>
      <c r="INI182" s="477"/>
      <c r="INJ182" s="477"/>
      <c r="INK182" s="477"/>
      <c r="INL182" s="477"/>
      <c r="INM182" s="477"/>
      <c r="INN182" s="477"/>
      <c r="INO182" s="477"/>
      <c r="INP182" s="477"/>
      <c r="INQ182" s="477"/>
      <c r="INR182" s="477"/>
      <c r="INS182" s="477"/>
      <c r="INT182" s="477"/>
      <c r="INU182" s="477"/>
      <c r="INV182" s="477"/>
      <c r="INW182" s="477"/>
      <c r="INX182" s="477"/>
      <c r="INY182" s="477"/>
      <c r="INZ182" s="477"/>
      <c r="IOA182" s="477"/>
      <c r="IOB182" s="477"/>
      <c r="IOC182" s="477"/>
      <c r="IOD182" s="477"/>
      <c r="IOE182" s="477"/>
      <c r="IOF182" s="477"/>
      <c r="IOG182" s="477"/>
      <c r="IOH182" s="477"/>
      <c r="IOI182" s="477"/>
      <c r="IOJ182" s="477"/>
      <c r="IOK182" s="477"/>
      <c r="IOL182" s="477"/>
      <c r="IOM182" s="477"/>
      <c r="ION182" s="477"/>
      <c r="IOO182" s="477"/>
      <c r="IOP182" s="477"/>
      <c r="IOQ182" s="477"/>
      <c r="IOR182" s="477"/>
      <c r="IOS182" s="477"/>
      <c r="IOT182" s="477"/>
      <c r="IOU182" s="477"/>
      <c r="IOV182" s="477"/>
      <c r="IOW182" s="477"/>
      <c r="IOX182" s="477"/>
      <c r="IOY182" s="477"/>
      <c r="IOZ182" s="477"/>
      <c r="IPA182" s="477"/>
      <c r="IPB182" s="477"/>
      <c r="IPC182" s="477"/>
      <c r="IPD182" s="477"/>
      <c r="IPE182" s="477"/>
      <c r="IPF182" s="477"/>
      <c r="IPG182" s="477"/>
      <c r="IPH182" s="477"/>
      <c r="IPI182" s="477"/>
      <c r="IPJ182" s="477"/>
      <c r="IPK182" s="477"/>
      <c r="IPL182" s="477"/>
      <c r="IPM182" s="477"/>
      <c r="IPN182" s="477"/>
      <c r="IPO182" s="477"/>
      <c r="IPP182" s="477"/>
      <c r="IPQ182" s="477"/>
      <c r="IPR182" s="477"/>
      <c r="IPS182" s="477"/>
      <c r="IPT182" s="477"/>
      <c r="IPU182" s="477"/>
      <c r="IPV182" s="477"/>
      <c r="IPW182" s="477"/>
      <c r="IPX182" s="477"/>
      <c r="IPY182" s="477"/>
      <c r="IPZ182" s="477"/>
      <c r="IQA182" s="477"/>
      <c r="IQB182" s="477"/>
      <c r="IQC182" s="477"/>
      <c r="IQD182" s="477"/>
      <c r="IQE182" s="477"/>
      <c r="IQF182" s="477"/>
      <c r="IQG182" s="477"/>
      <c r="IQH182" s="477"/>
      <c r="IQI182" s="477"/>
      <c r="IQJ182" s="477"/>
      <c r="IQK182" s="477"/>
      <c r="IQL182" s="477"/>
      <c r="IQM182" s="477"/>
      <c r="IQN182" s="477"/>
      <c r="IQO182" s="477"/>
      <c r="IQP182" s="477"/>
      <c r="IQQ182" s="477"/>
      <c r="IQR182" s="477"/>
      <c r="IQS182" s="477"/>
      <c r="IQT182" s="477"/>
      <c r="IQU182" s="477"/>
      <c r="IQV182" s="477"/>
      <c r="IQW182" s="477"/>
      <c r="IQX182" s="477"/>
      <c r="IQY182" s="477"/>
      <c r="IQZ182" s="477"/>
      <c r="IRA182" s="477"/>
      <c r="IRB182" s="477"/>
      <c r="IRC182" s="477"/>
      <c r="IRD182" s="477"/>
      <c r="IRE182" s="477"/>
      <c r="IRF182" s="477"/>
      <c r="IRG182" s="477"/>
      <c r="IRH182" s="477"/>
      <c r="IRI182" s="477"/>
      <c r="IRJ182" s="477"/>
      <c r="IRK182" s="477"/>
      <c r="IRL182" s="477"/>
      <c r="IRM182" s="477"/>
      <c r="IRN182" s="477"/>
      <c r="IRO182" s="477"/>
      <c r="IRP182" s="477"/>
      <c r="IRQ182" s="477"/>
      <c r="IRR182" s="477"/>
      <c r="IRS182" s="477"/>
      <c r="IRT182" s="477"/>
      <c r="IRU182" s="477"/>
      <c r="IRV182" s="477"/>
      <c r="IRW182" s="477"/>
      <c r="IRX182" s="477"/>
      <c r="IRY182" s="477"/>
      <c r="IRZ182" s="477"/>
      <c r="ISA182" s="477"/>
      <c r="ISB182" s="477"/>
      <c r="ISC182" s="477"/>
      <c r="ISD182" s="477"/>
      <c r="ISE182" s="477"/>
      <c r="ISF182" s="477"/>
      <c r="ISG182" s="477"/>
      <c r="ISH182" s="477"/>
      <c r="ISI182" s="477"/>
      <c r="ISJ182" s="477"/>
      <c r="ISK182" s="477"/>
      <c r="ISL182" s="477"/>
      <c r="ISM182" s="477"/>
      <c r="ISN182" s="477"/>
      <c r="ISO182" s="477"/>
      <c r="ISP182" s="477"/>
      <c r="ISQ182" s="477"/>
      <c r="ISR182" s="477"/>
      <c r="ISS182" s="477"/>
      <c r="IST182" s="477"/>
      <c r="ISU182" s="477"/>
      <c r="ISV182" s="477"/>
      <c r="ISW182" s="477"/>
      <c r="ISX182" s="477"/>
      <c r="ISY182" s="477"/>
      <c r="ISZ182" s="477"/>
      <c r="ITA182" s="477"/>
      <c r="ITB182" s="477"/>
      <c r="ITC182" s="477"/>
      <c r="ITD182" s="477"/>
      <c r="ITE182" s="477"/>
      <c r="ITF182" s="477"/>
      <c r="ITG182" s="477"/>
      <c r="ITH182" s="477"/>
      <c r="ITI182" s="477"/>
      <c r="ITJ182" s="477"/>
      <c r="ITK182" s="477"/>
      <c r="ITL182" s="477"/>
      <c r="ITM182" s="477"/>
      <c r="ITN182" s="477"/>
      <c r="ITO182" s="477"/>
      <c r="ITP182" s="477"/>
      <c r="ITQ182" s="477"/>
      <c r="ITR182" s="477"/>
      <c r="ITS182" s="477"/>
      <c r="ITT182" s="477"/>
      <c r="ITU182" s="477"/>
      <c r="ITV182" s="477"/>
      <c r="ITW182" s="477"/>
      <c r="ITX182" s="477"/>
      <c r="ITY182" s="477"/>
      <c r="ITZ182" s="477"/>
      <c r="IUA182" s="477"/>
      <c r="IUB182" s="477"/>
      <c r="IUC182" s="477"/>
      <c r="IUD182" s="477"/>
      <c r="IUE182" s="477"/>
      <c r="IUF182" s="477"/>
      <c r="IUG182" s="477"/>
      <c r="IUH182" s="477"/>
      <c r="IUI182" s="477"/>
      <c r="IUJ182" s="477"/>
      <c r="IUK182" s="477"/>
      <c r="IUL182" s="477"/>
      <c r="IUM182" s="477"/>
      <c r="IUN182" s="477"/>
      <c r="IUO182" s="477"/>
      <c r="IUP182" s="477"/>
      <c r="IUQ182" s="477"/>
      <c r="IUR182" s="477"/>
      <c r="IUS182" s="477"/>
      <c r="IUT182" s="477"/>
      <c r="IUU182" s="477"/>
      <c r="IUV182" s="477"/>
      <c r="IUW182" s="477"/>
      <c r="IUX182" s="477"/>
      <c r="IUY182" s="477"/>
      <c r="IUZ182" s="477"/>
      <c r="IVA182" s="477"/>
      <c r="IVB182" s="477"/>
      <c r="IVC182" s="477"/>
      <c r="IVD182" s="477"/>
      <c r="IVE182" s="477"/>
      <c r="IVF182" s="477"/>
      <c r="IVG182" s="477"/>
      <c r="IVH182" s="477"/>
      <c r="IVI182" s="477"/>
      <c r="IVJ182" s="477"/>
      <c r="IVK182" s="477"/>
      <c r="IVL182" s="477"/>
      <c r="IVM182" s="477"/>
      <c r="IVN182" s="477"/>
      <c r="IVO182" s="477"/>
      <c r="IVP182" s="477"/>
      <c r="IVQ182" s="477"/>
      <c r="IVR182" s="477"/>
      <c r="IVS182" s="477"/>
      <c r="IVT182" s="477"/>
      <c r="IVU182" s="477"/>
      <c r="IVV182" s="477"/>
      <c r="IVW182" s="477"/>
      <c r="IVX182" s="477"/>
      <c r="IVY182" s="477"/>
      <c r="IVZ182" s="477"/>
      <c r="IWA182" s="477"/>
      <c r="IWB182" s="477"/>
      <c r="IWC182" s="477"/>
      <c r="IWD182" s="477"/>
      <c r="IWE182" s="477"/>
      <c r="IWF182" s="477"/>
      <c r="IWG182" s="477"/>
      <c r="IWH182" s="477"/>
      <c r="IWI182" s="477"/>
      <c r="IWJ182" s="477"/>
      <c r="IWK182" s="477"/>
      <c r="IWL182" s="477"/>
      <c r="IWM182" s="477"/>
      <c r="IWN182" s="477"/>
      <c r="IWO182" s="477"/>
      <c r="IWP182" s="477"/>
      <c r="IWQ182" s="477"/>
      <c r="IWR182" s="477"/>
      <c r="IWS182" s="477"/>
      <c r="IWT182" s="477"/>
      <c r="IWU182" s="477"/>
      <c r="IWV182" s="477"/>
      <c r="IWW182" s="477"/>
      <c r="IWX182" s="477"/>
      <c r="IWY182" s="477"/>
      <c r="IWZ182" s="477"/>
      <c r="IXA182" s="477"/>
      <c r="IXB182" s="477"/>
      <c r="IXC182" s="477"/>
      <c r="IXD182" s="477"/>
      <c r="IXE182" s="477"/>
      <c r="IXF182" s="477"/>
      <c r="IXG182" s="477"/>
      <c r="IXH182" s="477"/>
      <c r="IXI182" s="477"/>
      <c r="IXJ182" s="477"/>
      <c r="IXK182" s="477"/>
      <c r="IXL182" s="477"/>
      <c r="IXM182" s="477"/>
      <c r="IXN182" s="477"/>
      <c r="IXO182" s="477"/>
      <c r="IXP182" s="477"/>
      <c r="IXQ182" s="477"/>
      <c r="IXR182" s="477"/>
      <c r="IXS182" s="477"/>
      <c r="IXT182" s="477"/>
      <c r="IXU182" s="477"/>
      <c r="IXV182" s="477"/>
      <c r="IXW182" s="477"/>
      <c r="IXX182" s="477"/>
      <c r="IXY182" s="477"/>
      <c r="IXZ182" s="477"/>
      <c r="IYA182" s="477"/>
      <c r="IYB182" s="477"/>
      <c r="IYC182" s="477"/>
      <c r="IYD182" s="477"/>
      <c r="IYE182" s="477"/>
      <c r="IYF182" s="477"/>
      <c r="IYG182" s="477"/>
      <c r="IYH182" s="477"/>
      <c r="IYI182" s="477"/>
      <c r="IYJ182" s="477"/>
      <c r="IYK182" s="477"/>
      <c r="IYL182" s="477"/>
      <c r="IYM182" s="477"/>
      <c r="IYN182" s="477"/>
      <c r="IYO182" s="477"/>
      <c r="IYP182" s="477"/>
      <c r="IYQ182" s="477"/>
      <c r="IYR182" s="477"/>
      <c r="IYS182" s="477"/>
      <c r="IYT182" s="477"/>
      <c r="IYU182" s="477"/>
      <c r="IYV182" s="477"/>
      <c r="IYW182" s="477"/>
      <c r="IYX182" s="477"/>
      <c r="IYY182" s="477"/>
      <c r="IYZ182" s="477"/>
      <c r="IZA182" s="477"/>
      <c r="IZB182" s="477"/>
      <c r="IZC182" s="477"/>
      <c r="IZD182" s="477"/>
      <c r="IZE182" s="477"/>
      <c r="IZF182" s="477"/>
      <c r="IZG182" s="477"/>
      <c r="IZH182" s="477"/>
      <c r="IZI182" s="477"/>
      <c r="IZJ182" s="477"/>
      <c r="IZK182" s="477"/>
      <c r="IZL182" s="477"/>
      <c r="IZM182" s="477"/>
      <c r="IZN182" s="477"/>
      <c r="IZO182" s="477"/>
      <c r="IZP182" s="477"/>
      <c r="IZQ182" s="477"/>
      <c r="IZR182" s="477"/>
      <c r="IZS182" s="477"/>
      <c r="IZT182" s="477"/>
      <c r="IZU182" s="477"/>
      <c r="IZV182" s="477"/>
      <c r="IZW182" s="477"/>
      <c r="IZX182" s="477"/>
      <c r="IZY182" s="477"/>
      <c r="IZZ182" s="477"/>
      <c r="JAA182" s="477"/>
      <c r="JAB182" s="477"/>
      <c r="JAC182" s="477"/>
      <c r="JAD182" s="477"/>
      <c r="JAE182" s="477"/>
      <c r="JAF182" s="477"/>
      <c r="JAG182" s="477"/>
      <c r="JAH182" s="477"/>
      <c r="JAI182" s="477"/>
      <c r="JAJ182" s="477"/>
      <c r="JAK182" s="477"/>
      <c r="JAL182" s="477"/>
      <c r="JAM182" s="477"/>
      <c r="JAN182" s="477"/>
      <c r="JAO182" s="477"/>
      <c r="JAP182" s="477"/>
      <c r="JAQ182" s="477"/>
      <c r="JAR182" s="477"/>
      <c r="JAS182" s="477"/>
      <c r="JAT182" s="477"/>
      <c r="JAU182" s="477"/>
      <c r="JAV182" s="477"/>
      <c r="JAW182" s="477"/>
      <c r="JAX182" s="477"/>
      <c r="JAY182" s="477"/>
      <c r="JAZ182" s="477"/>
      <c r="JBA182" s="477"/>
      <c r="JBB182" s="477"/>
      <c r="JBC182" s="477"/>
      <c r="JBD182" s="477"/>
      <c r="JBE182" s="477"/>
      <c r="JBF182" s="477"/>
      <c r="JBG182" s="477"/>
      <c r="JBH182" s="477"/>
      <c r="JBI182" s="477"/>
      <c r="JBJ182" s="477"/>
      <c r="JBK182" s="477"/>
      <c r="JBL182" s="477"/>
      <c r="JBM182" s="477"/>
      <c r="JBN182" s="477"/>
      <c r="JBO182" s="477"/>
      <c r="JBP182" s="477"/>
      <c r="JBQ182" s="477"/>
      <c r="JBR182" s="477"/>
      <c r="JBS182" s="477"/>
      <c r="JBT182" s="477"/>
      <c r="JBU182" s="477"/>
      <c r="JBV182" s="477"/>
      <c r="JBW182" s="477"/>
      <c r="JBX182" s="477"/>
      <c r="JBY182" s="477"/>
      <c r="JBZ182" s="477"/>
      <c r="JCA182" s="477"/>
      <c r="JCB182" s="477"/>
      <c r="JCC182" s="477"/>
      <c r="JCD182" s="477"/>
      <c r="JCE182" s="477"/>
      <c r="JCF182" s="477"/>
      <c r="JCG182" s="477"/>
      <c r="JCH182" s="477"/>
      <c r="JCI182" s="477"/>
      <c r="JCJ182" s="477"/>
      <c r="JCK182" s="477"/>
      <c r="JCL182" s="477"/>
      <c r="JCM182" s="477"/>
      <c r="JCN182" s="477"/>
      <c r="JCO182" s="477"/>
      <c r="JCP182" s="477"/>
      <c r="JCQ182" s="477"/>
      <c r="JCR182" s="477"/>
      <c r="JCS182" s="477"/>
      <c r="JCT182" s="477"/>
      <c r="JCU182" s="477"/>
      <c r="JCV182" s="477"/>
      <c r="JCW182" s="477"/>
      <c r="JCX182" s="477"/>
      <c r="JCY182" s="477"/>
      <c r="JCZ182" s="477"/>
      <c r="JDA182" s="477"/>
      <c r="JDB182" s="477"/>
      <c r="JDC182" s="477"/>
      <c r="JDD182" s="477"/>
      <c r="JDE182" s="477"/>
      <c r="JDF182" s="477"/>
      <c r="JDG182" s="477"/>
      <c r="JDH182" s="477"/>
      <c r="JDI182" s="477"/>
      <c r="JDJ182" s="477"/>
      <c r="JDK182" s="477"/>
      <c r="JDL182" s="477"/>
      <c r="JDM182" s="477"/>
      <c r="JDN182" s="477"/>
      <c r="JDO182" s="477"/>
      <c r="JDP182" s="477"/>
      <c r="JDQ182" s="477"/>
      <c r="JDR182" s="477"/>
      <c r="JDS182" s="477"/>
      <c r="JDT182" s="477"/>
      <c r="JDU182" s="477"/>
      <c r="JDV182" s="477"/>
      <c r="JDW182" s="477"/>
      <c r="JDX182" s="477"/>
      <c r="JDY182" s="477"/>
      <c r="JDZ182" s="477"/>
      <c r="JEA182" s="477"/>
      <c r="JEB182" s="477"/>
      <c r="JEC182" s="477"/>
      <c r="JED182" s="477"/>
      <c r="JEE182" s="477"/>
      <c r="JEF182" s="477"/>
      <c r="JEG182" s="477"/>
      <c r="JEH182" s="477"/>
      <c r="JEI182" s="477"/>
      <c r="JEJ182" s="477"/>
      <c r="JEK182" s="477"/>
      <c r="JEL182" s="477"/>
      <c r="JEM182" s="477"/>
      <c r="JEN182" s="477"/>
      <c r="JEO182" s="477"/>
      <c r="JEP182" s="477"/>
      <c r="JEQ182" s="477"/>
      <c r="JER182" s="477"/>
      <c r="JES182" s="477"/>
      <c r="JET182" s="477"/>
      <c r="JEU182" s="477"/>
      <c r="JEV182" s="477"/>
      <c r="JEW182" s="477"/>
      <c r="JEX182" s="477"/>
      <c r="JEY182" s="477"/>
      <c r="JEZ182" s="477"/>
      <c r="JFA182" s="477"/>
      <c r="JFB182" s="477"/>
      <c r="JFC182" s="477"/>
      <c r="JFD182" s="477"/>
      <c r="JFE182" s="477"/>
      <c r="JFF182" s="477"/>
      <c r="JFG182" s="477"/>
      <c r="JFH182" s="477"/>
      <c r="JFI182" s="477"/>
      <c r="JFJ182" s="477"/>
      <c r="JFK182" s="477"/>
      <c r="JFL182" s="477"/>
      <c r="JFM182" s="477"/>
      <c r="JFN182" s="477"/>
      <c r="JFO182" s="477"/>
      <c r="JFP182" s="477"/>
      <c r="JFQ182" s="477"/>
      <c r="JFR182" s="477"/>
      <c r="JFS182" s="477"/>
      <c r="JFT182" s="477"/>
      <c r="JFU182" s="477"/>
      <c r="JFV182" s="477"/>
      <c r="JFW182" s="477"/>
      <c r="JFX182" s="477"/>
      <c r="JFY182" s="477"/>
      <c r="JFZ182" s="477"/>
      <c r="JGA182" s="477"/>
      <c r="JGB182" s="477"/>
      <c r="JGC182" s="477"/>
      <c r="JGD182" s="477"/>
      <c r="JGE182" s="477"/>
      <c r="JGF182" s="477"/>
      <c r="JGG182" s="477"/>
      <c r="JGH182" s="477"/>
      <c r="JGI182" s="477"/>
      <c r="JGJ182" s="477"/>
      <c r="JGK182" s="477"/>
      <c r="JGL182" s="477"/>
      <c r="JGM182" s="477"/>
      <c r="JGN182" s="477"/>
      <c r="JGO182" s="477"/>
      <c r="JGP182" s="477"/>
      <c r="JGQ182" s="477"/>
      <c r="JGR182" s="477"/>
      <c r="JGS182" s="477"/>
      <c r="JGT182" s="477"/>
      <c r="JGU182" s="477"/>
      <c r="JGV182" s="477"/>
      <c r="JGW182" s="477"/>
      <c r="JGX182" s="477"/>
      <c r="JGY182" s="477"/>
      <c r="JGZ182" s="477"/>
      <c r="JHA182" s="477"/>
      <c r="JHB182" s="477"/>
      <c r="JHC182" s="477"/>
      <c r="JHD182" s="477"/>
      <c r="JHE182" s="477"/>
      <c r="JHF182" s="477"/>
      <c r="JHG182" s="477"/>
      <c r="JHH182" s="477"/>
      <c r="JHI182" s="477"/>
      <c r="JHJ182" s="477"/>
      <c r="JHK182" s="477"/>
      <c r="JHL182" s="477"/>
      <c r="JHM182" s="477"/>
      <c r="JHN182" s="477"/>
      <c r="JHO182" s="477"/>
      <c r="JHP182" s="477"/>
      <c r="JHQ182" s="477"/>
      <c r="JHR182" s="477"/>
      <c r="JHS182" s="477"/>
      <c r="JHT182" s="477"/>
      <c r="JHU182" s="477"/>
      <c r="JHV182" s="477"/>
      <c r="JHW182" s="477"/>
      <c r="JHX182" s="477"/>
      <c r="JHY182" s="477"/>
      <c r="JHZ182" s="477"/>
      <c r="JIA182" s="477"/>
      <c r="JIB182" s="477"/>
      <c r="JIC182" s="477"/>
      <c r="JID182" s="477"/>
      <c r="JIE182" s="477"/>
      <c r="JIF182" s="477"/>
      <c r="JIG182" s="477"/>
      <c r="JIH182" s="477"/>
      <c r="JII182" s="477"/>
      <c r="JIJ182" s="477"/>
      <c r="JIK182" s="477"/>
      <c r="JIL182" s="477"/>
      <c r="JIM182" s="477"/>
      <c r="JIN182" s="477"/>
      <c r="JIO182" s="477"/>
      <c r="JIP182" s="477"/>
      <c r="JIQ182" s="477"/>
      <c r="JIR182" s="477"/>
      <c r="JIS182" s="477"/>
      <c r="JIT182" s="477"/>
      <c r="JIU182" s="477"/>
      <c r="JIV182" s="477"/>
      <c r="JIW182" s="477"/>
      <c r="JIX182" s="477"/>
      <c r="JIY182" s="477"/>
      <c r="JIZ182" s="477"/>
      <c r="JJA182" s="477"/>
      <c r="JJB182" s="477"/>
      <c r="JJC182" s="477"/>
      <c r="JJD182" s="477"/>
      <c r="JJE182" s="477"/>
      <c r="JJF182" s="477"/>
      <c r="JJG182" s="477"/>
      <c r="JJH182" s="477"/>
      <c r="JJI182" s="477"/>
      <c r="JJJ182" s="477"/>
      <c r="JJK182" s="477"/>
      <c r="JJL182" s="477"/>
      <c r="JJM182" s="477"/>
      <c r="JJN182" s="477"/>
      <c r="JJO182" s="477"/>
      <c r="JJP182" s="477"/>
      <c r="JJQ182" s="477"/>
      <c r="JJR182" s="477"/>
      <c r="JJS182" s="477"/>
      <c r="JJT182" s="477"/>
      <c r="JJU182" s="477"/>
      <c r="JJV182" s="477"/>
      <c r="JJW182" s="477"/>
      <c r="JJX182" s="477"/>
      <c r="JJY182" s="477"/>
      <c r="JJZ182" s="477"/>
      <c r="JKA182" s="477"/>
      <c r="JKB182" s="477"/>
      <c r="JKC182" s="477"/>
      <c r="JKD182" s="477"/>
      <c r="JKE182" s="477"/>
      <c r="JKF182" s="477"/>
      <c r="JKG182" s="477"/>
      <c r="JKH182" s="477"/>
      <c r="JKI182" s="477"/>
      <c r="JKJ182" s="477"/>
      <c r="JKK182" s="477"/>
      <c r="JKL182" s="477"/>
      <c r="JKM182" s="477"/>
      <c r="JKN182" s="477"/>
      <c r="JKO182" s="477"/>
      <c r="JKP182" s="477"/>
      <c r="JKQ182" s="477"/>
      <c r="JKR182" s="477"/>
      <c r="JKS182" s="477"/>
      <c r="JKT182" s="477"/>
      <c r="JKU182" s="477"/>
      <c r="JKV182" s="477"/>
      <c r="JKW182" s="477"/>
      <c r="JKX182" s="477"/>
      <c r="JKY182" s="477"/>
      <c r="JKZ182" s="477"/>
      <c r="JLA182" s="477"/>
      <c r="JLB182" s="477"/>
      <c r="JLC182" s="477"/>
      <c r="JLD182" s="477"/>
      <c r="JLE182" s="477"/>
      <c r="JLF182" s="477"/>
      <c r="JLG182" s="477"/>
      <c r="JLH182" s="477"/>
      <c r="JLI182" s="477"/>
      <c r="JLJ182" s="477"/>
      <c r="JLK182" s="477"/>
      <c r="JLL182" s="477"/>
      <c r="JLM182" s="477"/>
      <c r="JLN182" s="477"/>
      <c r="JLO182" s="477"/>
      <c r="JLP182" s="477"/>
      <c r="JLQ182" s="477"/>
      <c r="JLR182" s="477"/>
      <c r="JLS182" s="477"/>
      <c r="JLT182" s="477"/>
      <c r="JLU182" s="477"/>
      <c r="JLV182" s="477"/>
      <c r="JLW182" s="477"/>
      <c r="JLX182" s="477"/>
      <c r="JLY182" s="477"/>
      <c r="JLZ182" s="477"/>
      <c r="JMA182" s="477"/>
      <c r="JMB182" s="477"/>
      <c r="JMC182" s="477"/>
      <c r="JMD182" s="477"/>
      <c r="JME182" s="477"/>
      <c r="JMF182" s="477"/>
      <c r="JMG182" s="477"/>
      <c r="JMH182" s="477"/>
      <c r="JMI182" s="477"/>
      <c r="JMJ182" s="477"/>
      <c r="JMK182" s="477"/>
      <c r="JML182" s="477"/>
      <c r="JMM182" s="477"/>
      <c r="JMN182" s="477"/>
      <c r="JMO182" s="477"/>
      <c r="JMP182" s="477"/>
      <c r="JMQ182" s="477"/>
      <c r="JMR182" s="477"/>
      <c r="JMS182" s="477"/>
      <c r="JMT182" s="477"/>
      <c r="JMU182" s="477"/>
      <c r="JMV182" s="477"/>
      <c r="JMW182" s="477"/>
      <c r="JMX182" s="477"/>
      <c r="JMY182" s="477"/>
      <c r="JMZ182" s="477"/>
      <c r="JNA182" s="477"/>
      <c r="JNB182" s="477"/>
      <c r="JNC182" s="477"/>
      <c r="JND182" s="477"/>
      <c r="JNE182" s="477"/>
      <c r="JNF182" s="477"/>
      <c r="JNG182" s="477"/>
      <c r="JNH182" s="477"/>
      <c r="JNI182" s="477"/>
      <c r="JNJ182" s="477"/>
      <c r="JNK182" s="477"/>
      <c r="JNL182" s="477"/>
      <c r="JNM182" s="477"/>
      <c r="JNN182" s="477"/>
      <c r="JNO182" s="477"/>
      <c r="JNP182" s="477"/>
      <c r="JNQ182" s="477"/>
      <c r="JNR182" s="477"/>
      <c r="JNS182" s="477"/>
      <c r="JNT182" s="477"/>
      <c r="JNU182" s="477"/>
      <c r="JNV182" s="477"/>
      <c r="JNW182" s="477"/>
      <c r="JNX182" s="477"/>
      <c r="JNY182" s="477"/>
      <c r="JNZ182" s="477"/>
      <c r="JOA182" s="477"/>
      <c r="JOB182" s="477"/>
      <c r="JOC182" s="477"/>
      <c r="JOD182" s="477"/>
      <c r="JOE182" s="477"/>
      <c r="JOF182" s="477"/>
      <c r="JOG182" s="477"/>
      <c r="JOH182" s="477"/>
      <c r="JOI182" s="477"/>
      <c r="JOJ182" s="477"/>
      <c r="JOK182" s="477"/>
      <c r="JOL182" s="477"/>
      <c r="JOM182" s="477"/>
      <c r="JON182" s="477"/>
      <c r="JOO182" s="477"/>
      <c r="JOP182" s="477"/>
      <c r="JOQ182" s="477"/>
      <c r="JOR182" s="477"/>
      <c r="JOS182" s="477"/>
      <c r="JOT182" s="477"/>
      <c r="JOU182" s="477"/>
      <c r="JOV182" s="477"/>
      <c r="JOW182" s="477"/>
      <c r="JOX182" s="477"/>
      <c r="JOY182" s="477"/>
      <c r="JOZ182" s="477"/>
      <c r="JPA182" s="477"/>
      <c r="JPB182" s="477"/>
      <c r="JPC182" s="477"/>
      <c r="JPD182" s="477"/>
      <c r="JPE182" s="477"/>
      <c r="JPF182" s="477"/>
      <c r="JPG182" s="477"/>
      <c r="JPH182" s="477"/>
      <c r="JPI182" s="477"/>
      <c r="JPJ182" s="477"/>
      <c r="JPK182" s="477"/>
      <c r="JPL182" s="477"/>
      <c r="JPM182" s="477"/>
      <c r="JPN182" s="477"/>
      <c r="JPO182" s="477"/>
      <c r="JPP182" s="477"/>
      <c r="JPQ182" s="477"/>
      <c r="JPR182" s="477"/>
      <c r="JPS182" s="477"/>
      <c r="JPT182" s="477"/>
      <c r="JPU182" s="477"/>
      <c r="JPV182" s="477"/>
      <c r="JPW182" s="477"/>
      <c r="JPX182" s="477"/>
      <c r="JPY182" s="477"/>
      <c r="JPZ182" s="477"/>
      <c r="JQA182" s="477"/>
      <c r="JQB182" s="477"/>
      <c r="JQC182" s="477"/>
      <c r="JQD182" s="477"/>
      <c r="JQE182" s="477"/>
      <c r="JQF182" s="477"/>
      <c r="JQG182" s="477"/>
      <c r="JQH182" s="477"/>
      <c r="JQI182" s="477"/>
      <c r="JQJ182" s="477"/>
      <c r="JQK182" s="477"/>
      <c r="JQL182" s="477"/>
      <c r="JQM182" s="477"/>
      <c r="JQN182" s="477"/>
      <c r="JQO182" s="477"/>
      <c r="JQP182" s="477"/>
      <c r="JQQ182" s="477"/>
      <c r="JQR182" s="477"/>
      <c r="JQS182" s="477"/>
      <c r="JQT182" s="477"/>
      <c r="JQU182" s="477"/>
      <c r="JQV182" s="477"/>
      <c r="JQW182" s="477"/>
      <c r="JQX182" s="477"/>
      <c r="JQY182" s="477"/>
      <c r="JQZ182" s="477"/>
      <c r="JRA182" s="477"/>
      <c r="JRB182" s="477"/>
      <c r="JRC182" s="477"/>
      <c r="JRD182" s="477"/>
      <c r="JRE182" s="477"/>
      <c r="JRF182" s="477"/>
      <c r="JRG182" s="477"/>
      <c r="JRH182" s="477"/>
      <c r="JRI182" s="477"/>
      <c r="JRJ182" s="477"/>
      <c r="JRK182" s="477"/>
      <c r="JRL182" s="477"/>
      <c r="JRM182" s="477"/>
      <c r="JRN182" s="477"/>
      <c r="JRO182" s="477"/>
      <c r="JRP182" s="477"/>
      <c r="JRQ182" s="477"/>
      <c r="JRR182" s="477"/>
      <c r="JRS182" s="477"/>
      <c r="JRT182" s="477"/>
      <c r="JRU182" s="477"/>
      <c r="JRV182" s="477"/>
      <c r="JRW182" s="477"/>
      <c r="JRX182" s="477"/>
      <c r="JRY182" s="477"/>
      <c r="JRZ182" s="477"/>
      <c r="JSA182" s="477"/>
      <c r="JSB182" s="477"/>
      <c r="JSC182" s="477"/>
      <c r="JSD182" s="477"/>
      <c r="JSE182" s="477"/>
      <c r="JSF182" s="477"/>
      <c r="JSG182" s="477"/>
      <c r="JSH182" s="477"/>
      <c r="JSI182" s="477"/>
      <c r="JSJ182" s="477"/>
      <c r="JSK182" s="477"/>
      <c r="JSL182" s="477"/>
      <c r="JSM182" s="477"/>
      <c r="JSN182" s="477"/>
      <c r="JSO182" s="477"/>
      <c r="JSP182" s="477"/>
      <c r="JSQ182" s="477"/>
      <c r="JSR182" s="477"/>
      <c r="JSS182" s="477"/>
      <c r="JST182" s="477"/>
      <c r="JSU182" s="477"/>
      <c r="JSV182" s="477"/>
      <c r="JSW182" s="477"/>
      <c r="JSX182" s="477"/>
      <c r="JSY182" s="477"/>
      <c r="JSZ182" s="477"/>
      <c r="JTA182" s="477"/>
      <c r="JTB182" s="477"/>
      <c r="JTC182" s="477"/>
      <c r="JTD182" s="477"/>
      <c r="JTE182" s="477"/>
      <c r="JTF182" s="477"/>
      <c r="JTG182" s="477"/>
      <c r="JTH182" s="477"/>
      <c r="JTI182" s="477"/>
      <c r="JTJ182" s="477"/>
      <c r="JTK182" s="477"/>
      <c r="JTL182" s="477"/>
      <c r="JTM182" s="477"/>
      <c r="JTN182" s="477"/>
      <c r="JTO182" s="477"/>
      <c r="JTP182" s="477"/>
      <c r="JTQ182" s="477"/>
      <c r="JTR182" s="477"/>
      <c r="JTS182" s="477"/>
      <c r="JTT182" s="477"/>
      <c r="JTU182" s="477"/>
      <c r="JTV182" s="477"/>
      <c r="JTW182" s="477"/>
      <c r="JTX182" s="477"/>
      <c r="JTY182" s="477"/>
      <c r="JTZ182" s="477"/>
      <c r="JUA182" s="477"/>
      <c r="JUB182" s="477"/>
      <c r="JUC182" s="477"/>
      <c r="JUD182" s="477"/>
      <c r="JUE182" s="477"/>
      <c r="JUF182" s="477"/>
      <c r="JUG182" s="477"/>
      <c r="JUH182" s="477"/>
      <c r="JUI182" s="477"/>
      <c r="JUJ182" s="477"/>
      <c r="JUK182" s="477"/>
      <c r="JUL182" s="477"/>
      <c r="JUM182" s="477"/>
      <c r="JUN182" s="477"/>
      <c r="JUO182" s="477"/>
      <c r="JUP182" s="477"/>
      <c r="JUQ182" s="477"/>
      <c r="JUR182" s="477"/>
      <c r="JUS182" s="477"/>
      <c r="JUT182" s="477"/>
      <c r="JUU182" s="477"/>
      <c r="JUV182" s="477"/>
      <c r="JUW182" s="477"/>
      <c r="JUX182" s="477"/>
      <c r="JUY182" s="477"/>
      <c r="JUZ182" s="477"/>
      <c r="JVA182" s="477"/>
      <c r="JVB182" s="477"/>
      <c r="JVC182" s="477"/>
      <c r="JVD182" s="477"/>
      <c r="JVE182" s="477"/>
      <c r="JVF182" s="477"/>
      <c r="JVG182" s="477"/>
      <c r="JVH182" s="477"/>
      <c r="JVI182" s="477"/>
      <c r="JVJ182" s="477"/>
      <c r="JVK182" s="477"/>
      <c r="JVL182" s="477"/>
      <c r="JVM182" s="477"/>
      <c r="JVN182" s="477"/>
      <c r="JVO182" s="477"/>
      <c r="JVP182" s="477"/>
      <c r="JVQ182" s="477"/>
      <c r="JVR182" s="477"/>
      <c r="JVS182" s="477"/>
      <c r="JVT182" s="477"/>
      <c r="JVU182" s="477"/>
      <c r="JVV182" s="477"/>
      <c r="JVW182" s="477"/>
      <c r="JVX182" s="477"/>
      <c r="JVY182" s="477"/>
      <c r="JVZ182" s="477"/>
      <c r="JWA182" s="477"/>
      <c r="JWB182" s="477"/>
      <c r="JWC182" s="477"/>
      <c r="JWD182" s="477"/>
      <c r="JWE182" s="477"/>
      <c r="JWF182" s="477"/>
      <c r="JWG182" s="477"/>
      <c r="JWH182" s="477"/>
      <c r="JWI182" s="477"/>
      <c r="JWJ182" s="477"/>
      <c r="JWK182" s="477"/>
      <c r="JWL182" s="477"/>
      <c r="JWM182" s="477"/>
      <c r="JWN182" s="477"/>
      <c r="JWO182" s="477"/>
      <c r="JWP182" s="477"/>
      <c r="JWQ182" s="477"/>
      <c r="JWR182" s="477"/>
      <c r="JWS182" s="477"/>
      <c r="JWT182" s="477"/>
      <c r="JWU182" s="477"/>
      <c r="JWV182" s="477"/>
      <c r="JWW182" s="477"/>
      <c r="JWX182" s="477"/>
      <c r="JWY182" s="477"/>
      <c r="JWZ182" s="477"/>
      <c r="JXA182" s="477"/>
      <c r="JXB182" s="477"/>
      <c r="JXC182" s="477"/>
      <c r="JXD182" s="477"/>
      <c r="JXE182" s="477"/>
      <c r="JXF182" s="477"/>
      <c r="JXG182" s="477"/>
      <c r="JXH182" s="477"/>
      <c r="JXI182" s="477"/>
      <c r="JXJ182" s="477"/>
      <c r="JXK182" s="477"/>
      <c r="JXL182" s="477"/>
      <c r="JXM182" s="477"/>
      <c r="JXN182" s="477"/>
      <c r="JXO182" s="477"/>
      <c r="JXP182" s="477"/>
      <c r="JXQ182" s="477"/>
      <c r="JXR182" s="477"/>
      <c r="JXS182" s="477"/>
      <c r="JXT182" s="477"/>
      <c r="JXU182" s="477"/>
      <c r="JXV182" s="477"/>
      <c r="JXW182" s="477"/>
      <c r="JXX182" s="477"/>
      <c r="JXY182" s="477"/>
      <c r="JXZ182" s="477"/>
      <c r="JYA182" s="477"/>
      <c r="JYB182" s="477"/>
      <c r="JYC182" s="477"/>
      <c r="JYD182" s="477"/>
      <c r="JYE182" s="477"/>
      <c r="JYF182" s="477"/>
      <c r="JYG182" s="477"/>
      <c r="JYH182" s="477"/>
      <c r="JYI182" s="477"/>
      <c r="JYJ182" s="477"/>
      <c r="JYK182" s="477"/>
      <c r="JYL182" s="477"/>
      <c r="JYM182" s="477"/>
      <c r="JYN182" s="477"/>
      <c r="JYO182" s="477"/>
      <c r="JYP182" s="477"/>
      <c r="JYQ182" s="477"/>
      <c r="JYR182" s="477"/>
      <c r="JYS182" s="477"/>
      <c r="JYT182" s="477"/>
      <c r="JYU182" s="477"/>
      <c r="JYV182" s="477"/>
      <c r="JYW182" s="477"/>
      <c r="JYX182" s="477"/>
      <c r="JYY182" s="477"/>
      <c r="JYZ182" s="477"/>
      <c r="JZA182" s="477"/>
      <c r="JZB182" s="477"/>
      <c r="JZC182" s="477"/>
      <c r="JZD182" s="477"/>
      <c r="JZE182" s="477"/>
      <c r="JZF182" s="477"/>
      <c r="JZG182" s="477"/>
      <c r="JZH182" s="477"/>
      <c r="JZI182" s="477"/>
      <c r="JZJ182" s="477"/>
      <c r="JZK182" s="477"/>
      <c r="JZL182" s="477"/>
      <c r="JZM182" s="477"/>
      <c r="JZN182" s="477"/>
      <c r="JZO182" s="477"/>
      <c r="JZP182" s="477"/>
      <c r="JZQ182" s="477"/>
      <c r="JZR182" s="477"/>
      <c r="JZS182" s="477"/>
      <c r="JZT182" s="477"/>
      <c r="JZU182" s="477"/>
      <c r="JZV182" s="477"/>
      <c r="JZW182" s="477"/>
      <c r="JZX182" s="477"/>
      <c r="JZY182" s="477"/>
      <c r="JZZ182" s="477"/>
      <c r="KAA182" s="477"/>
      <c r="KAB182" s="477"/>
      <c r="KAC182" s="477"/>
      <c r="KAD182" s="477"/>
      <c r="KAE182" s="477"/>
      <c r="KAF182" s="477"/>
      <c r="KAG182" s="477"/>
      <c r="KAH182" s="477"/>
      <c r="KAI182" s="477"/>
      <c r="KAJ182" s="477"/>
      <c r="KAK182" s="477"/>
      <c r="KAL182" s="477"/>
      <c r="KAM182" s="477"/>
      <c r="KAN182" s="477"/>
      <c r="KAO182" s="477"/>
      <c r="KAP182" s="477"/>
      <c r="KAQ182" s="477"/>
      <c r="KAR182" s="477"/>
      <c r="KAS182" s="477"/>
      <c r="KAT182" s="477"/>
      <c r="KAU182" s="477"/>
      <c r="KAV182" s="477"/>
      <c r="KAW182" s="477"/>
      <c r="KAX182" s="477"/>
      <c r="KAY182" s="477"/>
      <c r="KAZ182" s="477"/>
      <c r="KBA182" s="477"/>
      <c r="KBB182" s="477"/>
      <c r="KBC182" s="477"/>
      <c r="KBD182" s="477"/>
      <c r="KBE182" s="477"/>
      <c r="KBF182" s="477"/>
      <c r="KBG182" s="477"/>
      <c r="KBH182" s="477"/>
      <c r="KBI182" s="477"/>
      <c r="KBJ182" s="477"/>
      <c r="KBK182" s="477"/>
      <c r="KBL182" s="477"/>
      <c r="KBM182" s="477"/>
      <c r="KBN182" s="477"/>
      <c r="KBO182" s="477"/>
      <c r="KBP182" s="477"/>
      <c r="KBQ182" s="477"/>
      <c r="KBR182" s="477"/>
      <c r="KBS182" s="477"/>
      <c r="KBT182" s="477"/>
      <c r="KBU182" s="477"/>
      <c r="KBV182" s="477"/>
      <c r="KBW182" s="477"/>
      <c r="KBX182" s="477"/>
      <c r="KBY182" s="477"/>
      <c r="KBZ182" s="477"/>
      <c r="KCA182" s="477"/>
      <c r="KCB182" s="477"/>
      <c r="KCC182" s="477"/>
      <c r="KCD182" s="477"/>
      <c r="KCE182" s="477"/>
      <c r="KCF182" s="477"/>
      <c r="KCG182" s="477"/>
      <c r="KCH182" s="477"/>
      <c r="KCI182" s="477"/>
      <c r="KCJ182" s="477"/>
      <c r="KCK182" s="477"/>
      <c r="KCL182" s="477"/>
      <c r="KCM182" s="477"/>
      <c r="KCN182" s="477"/>
      <c r="KCO182" s="477"/>
      <c r="KCP182" s="477"/>
      <c r="KCQ182" s="477"/>
      <c r="KCR182" s="477"/>
      <c r="KCS182" s="477"/>
      <c r="KCT182" s="477"/>
      <c r="KCU182" s="477"/>
      <c r="KCV182" s="477"/>
      <c r="KCW182" s="477"/>
      <c r="KCX182" s="477"/>
      <c r="KCY182" s="477"/>
      <c r="KCZ182" s="477"/>
      <c r="KDA182" s="477"/>
      <c r="KDB182" s="477"/>
      <c r="KDC182" s="477"/>
      <c r="KDD182" s="477"/>
      <c r="KDE182" s="477"/>
      <c r="KDF182" s="477"/>
      <c r="KDG182" s="477"/>
      <c r="KDH182" s="477"/>
      <c r="KDI182" s="477"/>
      <c r="KDJ182" s="477"/>
      <c r="KDK182" s="477"/>
      <c r="KDL182" s="477"/>
      <c r="KDM182" s="477"/>
      <c r="KDN182" s="477"/>
      <c r="KDO182" s="477"/>
      <c r="KDP182" s="477"/>
      <c r="KDQ182" s="477"/>
      <c r="KDR182" s="477"/>
      <c r="KDS182" s="477"/>
      <c r="KDT182" s="477"/>
      <c r="KDU182" s="477"/>
      <c r="KDV182" s="477"/>
      <c r="KDW182" s="477"/>
      <c r="KDX182" s="477"/>
      <c r="KDY182" s="477"/>
      <c r="KDZ182" s="477"/>
      <c r="KEA182" s="477"/>
      <c r="KEB182" s="477"/>
      <c r="KEC182" s="477"/>
      <c r="KED182" s="477"/>
      <c r="KEE182" s="477"/>
      <c r="KEF182" s="477"/>
      <c r="KEG182" s="477"/>
      <c r="KEH182" s="477"/>
      <c r="KEI182" s="477"/>
      <c r="KEJ182" s="477"/>
      <c r="KEK182" s="477"/>
      <c r="KEL182" s="477"/>
      <c r="KEM182" s="477"/>
      <c r="KEN182" s="477"/>
      <c r="KEO182" s="477"/>
      <c r="KEP182" s="477"/>
      <c r="KEQ182" s="477"/>
      <c r="KER182" s="477"/>
      <c r="KES182" s="477"/>
      <c r="KET182" s="477"/>
      <c r="KEU182" s="477"/>
      <c r="KEV182" s="477"/>
      <c r="KEW182" s="477"/>
      <c r="KEX182" s="477"/>
      <c r="KEY182" s="477"/>
      <c r="KEZ182" s="477"/>
      <c r="KFA182" s="477"/>
      <c r="KFB182" s="477"/>
      <c r="KFC182" s="477"/>
      <c r="KFD182" s="477"/>
      <c r="KFE182" s="477"/>
      <c r="KFF182" s="477"/>
      <c r="KFG182" s="477"/>
      <c r="KFH182" s="477"/>
      <c r="KFI182" s="477"/>
      <c r="KFJ182" s="477"/>
      <c r="KFK182" s="477"/>
      <c r="KFL182" s="477"/>
      <c r="KFM182" s="477"/>
      <c r="KFN182" s="477"/>
      <c r="KFO182" s="477"/>
      <c r="KFP182" s="477"/>
      <c r="KFQ182" s="477"/>
      <c r="KFR182" s="477"/>
      <c r="KFS182" s="477"/>
      <c r="KFT182" s="477"/>
      <c r="KFU182" s="477"/>
      <c r="KFV182" s="477"/>
      <c r="KFW182" s="477"/>
      <c r="KFX182" s="477"/>
      <c r="KFY182" s="477"/>
      <c r="KFZ182" s="477"/>
      <c r="KGA182" s="477"/>
      <c r="KGB182" s="477"/>
      <c r="KGC182" s="477"/>
      <c r="KGD182" s="477"/>
      <c r="KGE182" s="477"/>
      <c r="KGF182" s="477"/>
      <c r="KGG182" s="477"/>
      <c r="KGH182" s="477"/>
      <c r="KGI182" s="477"/>
      <c r="KGJ182" s="477"/>
      <c r="KGK182" s="477"/>
      <c r="KGL182" s="477"/>
      <c r="KGM182" s="477"/>
      <c r="KGN182" s="477"/>
      <c r="KGO182" s="477"/>
      <c r="KGP182" s="477"/>
      <c r="KGQ182" s="477"/>
      <c r="KGR182" s="477"/>
      <c r="KGS182" s="477"/>
      <c r="KGT182" s="477"/>
      <c r="KGU182" s="477"/>
      <c r="KGV182" s="477"/>
      <c r="KGW182" s="477"/>
      <c r="KGX182" s="477"/>
      <c r="KGY182" s="477"/>
      <c r="KGZ182" s="477"/>
      <c r="KHA182" s="477"/>
      <c r="KHB182" s="477"/>
      <c r="KHC182" s="477"/>
      <c r="KHD182" s="477"/>
      <c r="KHE182" s="477"/>
      <c r="KHF182" s="477"/>
      <c r="KHG182" s="477"/>
      <c r="KHH182" s="477"/>
      <c r="KHI182" s="477"/>
      <c r="KHJ182" s="477"/>
      <c r="KHK182" s="477"/>
      <c r="KHL182" s="477"/>
      <c r="KHM182" s="477"/>
      <c r="KHN182" s="477"/>
      <c r="KHO182" s="477"/>
      <c r="KHP182" s="477"/>
      <c r="KHQ182" s="477"/>
      <c r="KHR182" s="477"/>
      <c r="KHS182" s="477"/>
      <c r="KHT182" s="477"/>
      <c r="KHU182" s="477"/>
      <c r="KHV182" s="477"/>
      <c r="KHW182" s="477"/>
      <c r="KHX182" s="477"/>
      <c r="KHY182" s="477"/>
      <c r="KHZ182" s="477"/>
      <c r="KIA182" s="477"/>
      <c r="KIB182" s="477"/>
      <c r="KIC182" s="477"/>
      <c r="KID182" s="477"/>
      <c r="KIE182" s="477"/>
      <c r="KIF182" s="477"/>
      <c r="KIG182" s="477"/>
      <c r="KIH182" s="477"/>
      <c r="KII182" s="477"/>
      <c r="KIJ182" s="477"/>
      <c r="KIK182" s="477"/>
      <c r="KIL182" s="477"/>
      <c r="KIM182" s="477"/>
      <c r="KIN182" s="477"/>
      <c r="KIO182" s="477"/>
      <c r="KIP182" s="477"/>
      <c r="KIQ182" s="477"/>
      <c r="KIR182" s="477"/>
      <c r="KIS182" s="477"/>
      <c r="KIT182" s="477"/>
      <c r="KIU182" s="477"/>
      <c r="KIV182" s="477"/>
      <c r="KIW182" s="477"/>
      <c r="KIX182" s="477"/>
      <c r="KIY182" s="477"/>
      <c r="KIZ182" s="477"/>
      <c r="KJA182" s="477"/>
      <c r="KJB182" s="477"/>
      <c r="KJC182" s="477"/>
      <c r="KJD182" s="477"/>
      <c r="KJE182" s="477"/>
      <c r="KJF182" s="477"/>
      <c r="KJG182" s="477"/>
      <c r="KJH182" s="477"/>
      <c r="KJI182" s="477"/>
      <c r="KJJ182" s="477"/>
      <c r="KJK182" s="477"/>
      <c r="KJL182" s="477"/>
      <c r="KJM182" s="477"/>
      <c r="KJN182" s="477"/>
      <c r="KJO182" s="477"/>
      <c r="KJP182" s="477"/>
      <c r="KJQ182" s="477"/>
      <c r="KJR182" s="477"/>
      <c r="KJS182" s="477"/>
      <c r="KJT182" s="477"/>
      <c r="KJU182" s="477"/>
      <c r="KJV182" s="477"/>
      <c r="KJW182" s="477"/>
      <c r="KJX182" s="477"/>
      <c r="KJY182" s="477"/>
      <c r="KJZ182" s="477"/>
      <c r="KKA182" s="477"/>
      <c r="KKB182" s="477"/>
      <c r="KKC182" s="477"/>
      <c r="KKD182" s="477"/>
      <c r="KKE182" s="477"/>
      <c r="KKF182" s="477"/>
      <c r="KKG182" s="477"/>
      <c r="KKH182" s="477"/>
      <c r="KKI182" s="477"/>
      <c r="KKJ182" s="477"/>
      <c r="KKK182" s="477"/>
      <c r="KKL182" s="477"/>
      <c r="KKM182" s="477"/>
      <c r="KKN182" s="477"/>
      <c r="KKO182" s="477"/>
      <c r="KKP182" s="477"/>
      <c r="KKQ182" s="477"/>
      <c r="KKR182" s="477"/>
      <c r="KKS182" s="477"/>
      <c r="KKT182" s="477"/>
      <c r="KKU182" s="477"/>
      <c r="KKV182" s="477"/>
      <c r="KKW182" s="477"/>
      <c r="KKX182" s="477"/>
      <c r="KKY182" s="477"/>
      <c r="KKZ182" s="477"/>
      <c r="KLA182" s="477"/>
      <c r="KLB182" s="477"/>
      <c r="KLC182" s="477"/>
      <c r="KLD182" s="477"/>
      <c r="KLE182" s="477"/>
      <c r="KLF182" s="477"/>
      <c r="KLG182" s="477"/>
      <c r="KLH182" s="477"/>
      <c r="KLI182" s="477"/>
      <c r="KLJ182" s="477"/>
      <c r="KLK182" s="477"/>
      <c r="KLL182" s="477"/>
      <c r="KLM182" s="477"/>
      <c r="KLN182" s="477"/>
      <c r="KLO182" s="477"/>
      <c r="KLP182" s="477"/>
      <c r="KLQ182" s="477"/>
      <c r="KLR182" s="477"/>
      <c r="KLS182" s="477"/>
      <c r="KLT182" s="477"/>
      <c r="KLU182" s="477"/>
      <c r="KLV182" s="477"/>
      <c r="KLW182" s="477"/>
      <c r="KLX182" s="477"/>
      <c r="KLY182" s="477"/>
      <c r="KLZ182" s="477"/>
      <c r="KMA182" s="477"/>
      <c r="KMB182" s="477"/>
      <c r="KMC182" s="477"/>
      <c r="KMD182" s="477"/>
      <c r="KME182" s="477"/>
      <c r="KMF182" s="477"/>
      <c r="KMG182" s="477"/>
      <c r="KMH182" s="477"/>
      <c r="KMI182" s="477"/>
      <c r="KMJ182" s="477"/>
      <c r="KMK182" s="477"/>
      <c r="KML182" s="477"/>
      <c r="KMM182" s="477"/>
      <c r="KMN182" s="477"/>
      <c r="KMO182" s="477"/>
      <c r="KMP182" s="477"/>
      <c r="KMQ182" s="477"/>
      <c r="KMR182" s="477"/>
      <c r="KMS182" s="477"/>
      <c r="KMT182" s="477"/>
      <c r="KMU182" s="477"/>
      <c r="KMV182" s="477"/>
      <c r="KMW182" s="477"/>
      <c r="KMX182" s="477"/>
      <c r="KMY182" s="477"/>
      <c r="KMZ182" s="477"/>
      <c r="KNA182" s="477"/>
      <c r="KNB182" s="477"/>
      <c r="KNC182" s="477"/>
      <c r="KND182" s="477"/>
      <c r="KNE182" s="477"/>
      <c r="KNF182" s="477"/>
      <c r="KNG182" s="477"/>
      <c r="KNH182" s="477"/>
      <c r="KNI182" s="477"/>
      <c r="KNJ182" s="477"/>
      <c r="KNK182" s="477"/>
      <c r="KNL182" s="477"/>
      <c r="KNM182" s="477"/>
      <c r="KNN182" s="477"/>
      <c r="KNO182" s="477"/>
      <c r="KNP182" s="477"/>
      <c r="KNQ182" s="477"/>
      <c r="KNR182" s="477"/>
      <c r="KNS182" s="477"/>
      <c r="KNT182" s="477"/>
      <c r="KNU182" s="477"/>
      <c r="KNV182" s="477"/>
      <c r="KNW182" s="477"/>
      <c r="KNX182" s="477"/>
      <c r="KNY182" s="477"/>
      <c r="KNZ182" s="477"/>
      <c r="KOA182" s="477"/>
      <c r="KOB182" s="477"/>
      <c r="KOC182" s="477"/>
      <c r="KOD182" s="477"/>
      <c r="KOE182" s="477"/>
      <c r="KOF182" s="477"/>
      <c r="KOG182" s="477"/>
      <c r="KOH182" s="477"/>
      <c r="KOI182" s="477"/>
      <c r="KOJ182" s="477"/>
      <c r="KOK182" s="477"/>
      <c r="KOL182" s="477"/>
      <c r="KOM182" s="477"/>
      <c r="KON182" s="477"/>
      <c r="KOO182" s="477"/>
      <c r="KOP182" s="477"/>
      <c r="KOQ182" s="477"/>
      <c r="KOR182" s="477"/>
      <c r="KOS182" s="477"/>
      <c r="KOT182" s="477"/>
      <c r="KOU182" s="477"/>
      <c r="KOV182" s="477"/>
      <c r="KOW182" s="477"/>
      <c r="KOX182" s="477"/>
      <c r="KOY182" s="477"/>
      <c r="KOZ182" s="477"/>
      <c r="KPA182" s="477"/>
      <c r="KPB182" s="477"/>
      <c r="KPC182" s="477"/>
      <c r="KPD182" s="477"/>
      <c r="KPE182" s="477"/>
      <c r="KPF182" s="477"/>
      <c r="KPG182" s="477"/>
      <c r="KPH182" s="477"/>
      <c r="KPI182" s="477"/>
      <c r="KPJ182" s="477"/>
      <c r="KPK182" s="477"/>
      <c r="KPL182" s="477"/>
      <c r="KPM182" s="477"/>
      <c r="KPN182" s="477"/>
      <c r="KPO182" s="477"/>
      <c r="KPP182" s="477"/>
      <c r="KPQ182" s="477"/>
      <c r="KPR182" s="477"/>
      <c r="KPS182" s="477"/>
      <c r="KPT182" s="477"/>
      <c r="KPU182" s="477"/>
      <c r="KPV182" s="477"/>
      <c r="KPW182" s="477"/>
      <c r="KPX182" s="477"/>
      <c r="KPY182" s="477"/>
      <c r="KPZ182" s="477"/>
      <c r="KQA182" s="477"/>
      <c r="KQB182" s="477"/>
      <c r="KQC182" s="477"/>
      <c r="KQD182" s="477"/>
      <c r="KQE182" s="477"/>
      <c r="KQF182" s="477"/>
      <c r="KQG182" s="477"/>
      <c r="KQH182" s="477"/>
      <c r="KQI182" s="477"/>
      <c r="KQJ182" s="477"/>
      <c r="KQK182" s="477"/>
      <c r="KQL182" s="477"/>
      <c r="KQM182" s="477"/>
      <c r="KQN182" s="477"/>
      <c r="KQO182" s="477"/>
      <c r="KQP182" s="477"/>
      <c r="KQQ182" s="477"/>
      <c r="KQR182" s="477"/>
      <c r="KQS182" s="477"/>
      <c r="KQT182" s="477"/>
      <c r="KQU182" s="477"/>
      <c r="KQV182" s="477"/>
      <c r="KQW182" s="477"/>
      <c r="KQX182" s="477"/>
      <c r="KQY182" s="477"/>
      <c r="KQZ182" s="477"/>
      <c r="KRA182" s="477"/>
      <c r="KRB182" s="477"/>
      <c r="KRC182" s="477"/>
      <c r="KRD182" s="477"/>
      <c r="KRE182" s="477"/>
      <c r="KRF182" s="477"/>
      <c r="KRG182" s="477"/>
      <c r="KRH182" s="477"/>
      <c r="KRI182" s="477"/>
      <c r="KRJ182" s="477"/>
      <c r="KRK182" s="477"/>
      <c r="KRL182" s="477"/>
      <c r="KRM182" s="477"/>
      <c r="KRN182" s="477"/>
      <c r="KRO182" s="477"/>
      <c r="KRP182" s="477"/>
      <c r="KRQ182" s="477"/>
      <c r="KRR182" s="477"/>
      <c r="KRS182" s="477"/>
      <c r="KRT182" s="477"/>
      <c r="KRU182" s="477"/>
      <c r="KRV182" s="477"/>
      <c r="KRW182" s="477"/>
      <c r="KRX182" s="477"/>
      <c r="KRY182" s="477"/>
      <c r="KRZ182" s="477"/>
      <c r="KSA182" s="477"/>
      <c r="KSB182" s="477"/>
      <c r="KSC182" s="477"/>
      <c r="KSD182" s="477"/>
      <c r="KSE182" s="477"/>
      <c r="KSF182" s="477"/>
      <c r="KSG182" s="477"/>
      <c r="KSH182" s="477"/>
      <c r="KSI182" s="477"/>
      <c r="KSJ182" s="477"/>
      <c r="KSK182" s="477"/>
      <c r="KSL182" s="477"/>
      <c r="KSM182" s="477"/>
      <c r="KSN182" s="477"/>
      <c r="KSO182" s="477"/>
      <c r="KSP182" s="477"/>
      <c r="KSQ182" s="477"/>
      <c r="KSR182" s="477"/>
      <c r="KSS182" s="477"/>
      <c r="KST182" s="477"/>
      <c r="KSU182" s="477"/>
      <c r="KSV182" s="477"/>
      <c r="KSW182" s="477"/>
      <c r="KSX182" s="477"/>
      <c r="KSY182" s="477"/>
      <c r="KSZ182" s="477"/>
      <c r="KTA182" s="477"/>
      <c r="KTB182" s="477"/>
      <c r="KTC182" s="477"/>
      <c r="KTD182" s="477"/>
      <c r="KTE182" s="477"/>
      <c r="KTF182" s="477"/>
      <c r="KTG182" s="477"/>
      <c r="KTH182" s="477"/>
      <c r="KTI182" s="477"/>
      <c r="KTJ182" s="477"/>
      <c r="KTK182" s="477"/>
      <c r="KTL182" s="477"/>
      <c r="KTM182" s="477"/>
      <c r="KTN182" s="477"/>
      <c r="KTO182" s="477"/>
      <c r="KTP182" s="477"/>
      <c r="KTQ182" s="477"/>
      <c r="KTR182" s="477"/>
      <c r="KTS182" s="477"/>
      <c r="KTT182" s="477"/>
      <c r="KTU182" s="477"/>
      <c r="KTV182" s="477"/>
      <c r="KTW182" s="477"/>
      <c r="KTX182" s="477"/>
      <c r="KTY182" s="477"/>
      <c r="KTZ182" s="477"/>
      <c r="KUA182" s="477"/>
      <c r="KUB182" s="477"/>
      <c r="KUC182" s="477"/>
      <c r="KUD182" s="477"/>
      <c r="KUE182" s="477"/>
      <c r="KUF182" s="477"/>
      <c r="KUG182" s="477"/>
      <c r="KUH182" s="477"/>
      <c r="KUI182" s="477"/>
      <c r="KUJ182" s="477"/>
      <c r="KUK182" s="477"/>
      <c r="KUL182" s="477"/>
      <c r="KUM182" s="477"/>
      <c r="KUN182" s="477"/>
      <c r="KUO182" s="477"/>
      <c r="KUP182" s="477"/>
      <c r="KUQ182" s="477"/>
      <c r="KUR182" s="477"/>
      <c r="KUS182" s="477"/>
      <c r="KUT182" s="477"/>
      <c r="KUU182" s="477"/>
      <c r="KUV182" s="477"/>
      <c r="KUW182" s="477"/>
      <c r="KUX182" s="477"/>
      <c r="KUY182" s="477"/>
      <c r="KUZ182" s="477"/>
      <c r="KVA182" s="477"/>
      <c r="KVB182" s="477"/>
      <c r="KVC182" s="477"/>
      <c r="KVD182" s="477"/>
      <c r="KVE182" s="477"/>
      <c r="KVF182" s="477"/>
      <c r="KVG182" s="477"/>
      <c r="KVH182" s="477"/>
      <c r="KVI182" s="477"/>
      <c r="KVJ182" s="477"/>
      <c r="KVK182" s="477"/>
      <c r="KVL182" s="477"/>
      <c r="KVM182" s="477"/>
      <c r="KVN182" s="477"/>
      <c r="KVO182" s="477"/>
      <c r="KVP182" s="477"/>
      <c r="KVQ182" s="477"/>
      <c r="KVR182" s="477"/>
      <c r="KVS182" s="477"/>
      <c r="KVT182" s="477"/>
      <c r="KVU182" s="477"/>
      <c r="KVV182" s="477"/>
      <c r="KVW182" s="477"/>
      <c r="KVX182" s="477"/>
      <c r="KVY182" s="477"/>
      <c r="KVZ182" s="477"/>
      <c r="KWA182" s="477"/>
      <c r="KWB182" s="477"/>
      <c r="KWC182" s="477"/>
      <c r="KWD182" s="477"/>
      <c r="KWE182" s="477"/>
      <c r="KWF182" s="477"/>
      <c r="KWG182" s="477"/>
      <c r="KWH182" s="477"/>
      <c r="KWI182" s="477"/>
      <c r="KWJ182" s="477"/>
      <c r="KWK182" s="477"/>
      <c r="KWL182" s="477"/>
      <c r="KWM182" s="477"/>
      <c r="KWN182" s="477"/>
      <c r="KWO182" s="477"/>
      <c r="KWP182" s="477"/>
      <c r="KWQ182" s="477"/>
      <c r="KWR182" s="477"/>
      <c r="KWS182" s="477"/>
      <c r="KWT182" s="477"/>
      <c r="KWU182" s="477"/>
      <c r="KWV182" s="477"/>
      <c r="KWW182" s="477"/>
      <c r="KWX182" s="477"/>
      <c r="KWY182" s="477"/>
      <c r="KWZ182" s="477"/>
      <c r="KXA182" s="477"/>
      <c r="KXB182" s="477"/>
      <c r="KXC182" s="477"/>
      <c r="KXD182" s="477"/>
      <c r="KXE182" s="477"/>
      <c r="KXF182" s="477"/>
      <c r="KXG182" s="477"/>
      <c r="KXH182" s="477"/>
      <c r="KXI182" s="477"/>
      <c r="KXJ182" s="477"/>
      <c r="KXK182" s="477"/>
      <c r="KXL182" s="477"/>
      <c r="KXM182" s="477"/>
      <c r="KXN182" s="477"/>
      <c r="KXO182" s="477"/>
      <c r="KXP182" s="477"/>
      <c r="KXQ182" s="477"/>
      <c r="KXR182" s="477"/>
      <c r="KXS182" s="477"/>
      <c r="KXT182" s="477"/>
      <c r="KXU182" s="477"/>
      <c r="KXV182" s="477"/>
      <c r="KXW182" s="477"/>
      <c r="KXX182" s="477"/>
      <c r="KXY182" s="477"/>
      <c r="KXZ182" s="477"/>
      <c r="KYA182" s="477"/>
      <c r="KYB182" s="477"/>
      <c r="KYC182" s="477"/>
      <c r="KYD182" s="477"/>
      <c r="KYE182" s="477"/>
      <c r="KYF182" s="477"/>
      <c r="KYG182" s="477"/>
      <c r="KYH182" s="477"/>
      <c r="KYI182" s="477"/>
      <c r="KYJ182" s="477"/>
      <c r="KYK182" s="477"/>
      <c r="KYL182" s="477"/>
      <c r="KYM182" s="477"/>
      <c r="KYN182" s="477"/>
      <c r="KYO182" s="477"/>
      <c r="KYP182" s="477"/>
      <c r="KYQ182" s="477"/>
      <c r="KYR182" s="477"/>
      <c r="KYS182" s="477"/>
      <c r="KYT182" s="477"/>
      <c r="KYU182" s="477"/>
      <c r="KYV182" s="477"/>
      <c r="KYW182" s="477"/>
      <c r="KYX182" s="477"/>
      <c r="KYY182" s="477"/>
      <c r="KYZ182" s="477"/>
      <c r="KZA182" s="477"/>
      <c r="KZB182" s="477"/>
      <c r="KZC182" s="477"/>
      <c r="KZD182" s="477"/>
      <c r="KZE182" s="477"/>
      <c r="KZF182" s="477"/>
      <c r="KZG182" s="477"/>
      <c r="KZH182" s="477"/>
      <c r="KZI182" s="477"/>
      <c r="KZJ182" s="477"/>
      <c r="KZK182" s="477"/>
      <c r="KZL182" s="477"/>
      <c r="KZM182" s="477"/>
      <c r="KZN182" s="477"/>
      <c r="KZO182" s="477"/>
      <c r="KZP182" s="477"/>
      <c r="KZQ182" s="477"/>
      <c r="KZR182" s="477"/>
      <c r="KZS182" s="477"/>
      <c r="KZT182" s="477"/>
      <c r="KZU182" s="477"/>
      <c r="KZV182" s="477"/>
      <c r="KZW182" s="477"/>
      <c r="KZX182" s="477"/>
      <c r="KZY182" s="477"/>
      <c r="KZZ182" s="477"/>
      <c r="LAA182" s="477"/>
      <c r="LAB182" s="477"/>
      <c r="LAC182" s="477"/>
      <c r="LAD182" s="477"/>
      <c r="LAE182" s="477"/>
      <c r="LAF182" s="477"/>
      <c r="LAG182" s="477"/>
      <c r="LAH182" s="477"/>
      <c r="LAI182" s="477"/>
      <c r="LAJ182" s="477"/>
      <c r="LAK182" s="477"/>
      <c r="LAL182" s="477"/>
      <c r="LAM182" s="477"/>
      <c r="LAN182" s="477"/>
      <c r="LAO182" s="477"/>
      <c r="LAP182" s="477"/>
      <c r="LAQ182" s="477"/>
      <c r="LAR182" s="477"/>
      <c r="LAS182" s="477"/>
      <c r="LAT182" s="477"/>
      <c r="LAU182" s="477"/>
      <c r="LAV182" s="477"/>
      <c r="LAW182" s="477"/>
      <c r="LAX182" s="477"/>
      <c r="LAY182" s="477"/>
      <c r="LAZ182" s="477"/>
      <c r="LBA182" s="477"/>
      <c r="LBB182" s="477"/>
      <c r="LBC182" s="477"/>
      <c r="LBD182" s="477"/>
      <c r="LBE182" s="477"/>
      <c r="LBF182" s="477"/>
      <c r="LBG182" s="477"/>
      <c r="LBH182" s="477"/>
      <c r="LBI182" s="477"/>
      <c r="LBJ182" s="477"/>
      <c r="LBK182" s="477"/>
      <c r="LBL182" s="477"/>
      <c r="LBM182" s="477"/>
      <c r="LBN182" s="477"/>
      <c r="LBO182" s="477"/>
      <c r="LBP182" s="477"/>
      <c r="LBQ182" s="477"/>
      <c r="LBR182" s="477"/>
      <c r="LBS182" s="477"/>
      <c r="LBT182" s="477"/>
      <c r="LBU182" s="477"/>
      <c r="LBV182" s="477"/>
      <c r="LBW182" s="477"/>
      <c r="LBX182" s="477"/>
      <c r="LBY182" s="477"/>
      <c r="LBZ182" s="477"/>
      <c r="LCA182" s="477"/>
      <c r="LCB182" s="477"/>
      <c r="LCC182" s="477"/>
      <c r="LCD182" s="477"/>
      <c r="LCE182" s="477"/>
      <c r="LCF182" s="477"/>
      <c r="LCG182" s="477"/>
      <c r="LCH182" s="477"/>
      <c r="LCI182" s="477"/>
      <c r="LCJ182" s="477"/>
      <c r="LCK182" s="477"/>
      <c r="LCL182" s="477"/>
      <c r="LCM182" s="477"/>
      <c r="LCN182" s="477"/>
      <c r="LCO182" s="477"/>
      <c r="LCP182" s="477"/>
      <c r="LCQ182" s="477"/>
      <c r="LCR182" s="477"/>
      <c r="LCS182" s="477"/>
      <c r="LCT182" s="477"/>
      <c r="LCU182" s="477"/>
      <c r="LCV182" s="477"/>
      <c r="LCW182" s="477"/>
      <c r="LCX182" s="477"/>
      <c r="LCY182" s="477"/>
      <c r="LCZ182" s="477"/>
      <c r="LDA182" s="477"/>
      <c r="LDB182" s="477"/>
      <c r="LDC182" s="477"/>
      <c r="LDD182" s="477"/>
      <c r="LDE182" s="477"/>
      <c r="LDF182" s="477"/>
      <c r="LDG182" s="477"/>
      <c r="LDH182" s="477"/>
      <c r="LDI182" s="477"/>
      <c r="LDJ182" s="477"/>
      <c r="LDK182" s="477"/>
      <c r="LDL182" s="477"/>
      <c r="LDM182" s="477"/>
      <c r="LDN182" s="477"/>
      <c r="LDO182" s="477"/>
      <c r="LDP182" s="477"/>
      <c r="LDQ182" s="477"/>
      <c r="LDR182" s="477"/>
      <c r="LDS182" s="477"/>
      <c r="LDT182" s="477"/>
      <c r="LDU182" s="477"/>
      <c r="LDV182" s="477"/>
      <c r="LDW182" s="477"/>
      <c r="LDX182" s="477"/>
      <c r="LDY182" s="477"/>
      <c r="LDZ182" s="477"/>
      <c r="LEA182" s="477"/>
      <c r="LEB182" s="477"/>
      <c r="LEC182" s="477"/>
      <c r="LED182" s="477"/>
      <c r="LEE182" s="477"/>
      <c r="LEF182" s="477"/>
      <c r="LEG182" s="477"/>
      <c r="LEH182" s="477"/>
      <c r="LEI182" s="477"/>
      <c r="LEJ182" s="477"/>
      <c r="LEK182" s="477"/>
      <c r="LEL182" s="477"/>
      <c r="LEM182" s="477"/>
      <c r="LEN182" s="477"/>
      <c r="LEO182" s="477"/>
      <c r="LEP182" s="477"/>
      <c r="LEQ182" s="477"/>
      <c r="LER182" s="477"/>
      <c r="LES182" s="477"/>
      <c r="LET182" s="477"/>
      <c r="LEU182" s="477"/>
      <c r="LEV182" s="477"/>
      <c r="LEW182" s="477"/>
      <c r="LEX182" s="477"/>
      <c r="LEY182" s="477"/>
      <c r="LEZ182" s="477"/>
      <c r="LFA182" s="477"/>
      <c r="LFB182" s="477"/>
      <c r="LFC182" s="477"/>
      <c r="LFD182" s="477"/>
      <c r="LFE182" s="477"/>
      <c r="LFF182" s="477"/>
      <c r="LFG182" s="477"/>
      <c r="LFH182" s="477"/>
      <c r="LFI182" s="477"/>
      <c r="LFJ182" s="477"/>
      <c r="LFK182" s="477"/>
      <c r="LFL182" s="477"/>
      <c r="LFM182" s="477"/>
      <c r="LFN182" s="477"/>
      <c r="LFO182" s="477"/>
      <c r="LFP182" s="477"/>
      <c r="LFQ182" s="477"/>
      <c r="LFR182" s="477"/>
      <c r="LFS182" s="477"/>
      <c r="LFT182" s="477"/>
      <c r="LFU182" s="477"/>
      <c r="LFV182" s="477"/>
      <c r="LFW182" s="477"/>
      <c r="LFX182" s="477"/>
      <c r="LFY182" s="477"/>
      <c r="LFZ182" s="477"/>
      <c r="LGA182" s="477"/>
      <c r="LGB182" s="477"/>
      <c r="LGC182" s="477"/>
      <c r="LGD182" s="477"/>
      <c r="LGE182" s="477"/>
      <c r="LGF182" s="477"/>
      <c r="LGG182" s="477"/>
      <c r="LGH182" s="477"/>
      <c r="LGI182" s="477"/>
      <c r="LGJ182" s="477"/>
      <c r="LGK182" s="477"/>
      <c r="LGL182" s="477"/>
      <c r="LGM182" s="477"/>
      <c r="LGN182" s="477"/>
      <c r="LGO182" s="477"/>
      <c r="LGP182" s="477"/>
      <c r="LGQ182" s="477"/>
      <c r="LGR182" s="477"/>
      <c r="LGS182" s="477"/>
      <c r="LGT182" s="477"/>
      <c r="LGU182" s="477"/>
      <c r="LGV182" s="477"/>
      <c r="LGW182" s="477"/>
      <c r="LGX182" s="477"/>
      <c r="LGY182" s="477"/>
      <c r="LGZ182" s="477"/>
      <c r="LHA182" s="477"/>
      <c r="LHB182" s="477"/>
      <c r="LHC182" s="477"/>
      <c r="LHD182" s="477"/>
      <c r="LHE182" s="477"/>
      <c r="LHF182" s="477"/>
      <c r="LHG182" s="477"/>
      <c r="LHH182" s="477"/>
      <c r="LHI182" s="477"/>
      <c r="LHJ182" s="477"/>
      <c r="LHK182" s="477"/>
      <c r="LHL182" s="477"/>
      <c r="LHM182" s="477"/>
      <c r="LHN182" s="477"/>
      <c r="LHO182" s="477"/>
      <c r="LHP182" s="477"/>
      <c r="LHQ182" s="477"/>
      <c r="LHR182" s="477"/>
      <c r="LHS182" s="477"/>
      <c r="LHT182" s="477"/>
      <c r="LHU182" s="477"/>
      <c r="LHV182" s="477"/>
      <c r="LHW182" s="477"/>
      <c r="LHX182" s="477"/>
      <c r="LHY182" s="477"/>
      <c r="LHZ182" s="477"/>
      <c r="LIA182" s="477"/>
      <c r="LIB182" s="477"/>
      <c r="LIC182" s="477"/>
      <c r="LID182" s="477"/>
      <c r="LIE182" s="477"/>
      <c r="LIF182" s="477"/>
      <c r="LIG182" s="477"/>
      <c r="LIH182" s="477"/>
      <c r="LII182" s="477"/>
      <c r="LIJ182" s="477"/>
      <c r="LIK182" s="477"/>
      <c r="LIL182" s="477"/>
      <c r="LIM182" s="477"/>
      <c r="LIN182" s="477"/>
      <c r="LIO182" s="477"/>
      <c r="LIP182" s="477"/>
      <c r="LIQ182" s="477"/>
      <c r="LIR182" s="477"/>
      <c r="LIS182" s="477"/>
      <c r="LIT182" s="477"/>
      <c r="LIU182" s="477"/>
      <c r="LIV182" s="477"/>
      <c r="LIW182" s="477"/>
      <c r="LIX182" s="477"/>
      <c r="LIY182" s="477"/>
      <c r="LIZ182" s="477"/>
      <c r="LJA182" s="477"/>
      <c r="LJB182" s="477"/>
      <c r="LJC182" s="477"/>
      <c r="LJD182" s="477"/>
      <c r="LJE182" s="477"/>
      <c r="LJF182" s="477"/>
      <c r="LJG182" s="477"/>
      <c r="LJH182" s="477"/>
      <c r="LJI182" s="477"/>
      <c r="LJJ182" s="477"/>
      <c r="LJK182" s="477"/>
      <c r="LJL182" s="477"/>
      <c r="LJM182" s="477"/>
      <c r="LJN182" s="477"/>
      <c r="LJO182" s="477"/>
      <c r="LJP182" s="477"/>
      <c r="LJQ182" s="477"/>
      <c r="LJR182" s="477"/>
      <c r="LJS182" s="477"/>
      <c r="LJT182" s="477"/>
      <c r="LJU182" s="477"/>
      <c r="LJV182" s="477"/>
      <c r="LJW182" s="477"/>
      <c r="LJX182" s="477"/>
      <c r="LJY182" s="477"/>
      <c r="LJZ182" s="477"/>
      <c r="LKA182" s="477"/>
      <c r="LKB182" s="477"/>
      <c r="LKC182" s="477"/>
      <c r="LKD182" s="477"/>
      <c r="LKE182" s="477"/>
      <c r="LKF182" s="477"/>
      <c r="LKG182" s="477"/>
      <c r="LKH182" s="477"/>
      <c r="LKI182" s="477"/>
      <c r="LKJ182" s="477"/>
      <c r="LKK182" s="477"/>
      <c r="LKL182" s="477"/>
      <c r="LKM182" s="477"/>
      <c r="LKN182" s="477"/>
      <c r="LKO182" s="477"/>
      <c r="LKP182" s="477"/>
      <c r="LKQ182" s="477"/>
      <c r="LKR182" s="477"/>
      <c r="LKS182" s="477"/>
      <c r="LKT182" s="477"/>
      <c r="LKU182" s="477"/>
      <c r="LKV182" s="477"/>
      <c r="LKW182" s="477"/>
      <c r="LKX182" s="477"/>
      <c r="LKY182" s="477"/>
      <c r="LKZ182" s="477"/>
      <c r="LLA182" s="477"/>
      <c r="LLB182" s="477"/>
      <c r="LLC182" s="477"/>
      <c r="LLD182" s="477"/>
      <c r="LLE182" s="477"/>
      <c r="LLF182" s="477"/>
      <c r="LLG182" s="477"/>
      <c r="LLH182" s="477"/>
      <c r="LLI182" s="477"/>
      <c r="LLJ182" s="477"/>
      <c r="LLK182" s="477"/>
      <c r="LLL182" s="477"/>
      <c r="LLM182" s="477"/>
      <c r="LLN182" s="477"/>
      <c r="LLO182" s="477"/>
      <c r="LLP182" s="477"/>
      <c r="LLQ182" s="477"/>
      <c r="LLR182" s="477"/>
      <c r="LLS182" s="477"/>
      <c r="LLT182" s="477"/>
      <c r="LLU182" s="477"/>
      <c r="LLV182" s="477"/>
      <c r="LLW182" s="477"/>
      <c r="LLX182" s="477"/>
      <c r="LLY182" s="477"/>
      <c r="LLZ182" s="477"/>
      <c r="LMA182" s="477"/>
      <c r="LMB182" s="477"/>
      <c r="LMC182" s="477"/>
      <c r="LMD182" s="477"/>
      <c r="LME182" s="477"/>
      <c r="LMF182" s="477"/>
      <c r="LMG182" s="477"/>
      <c r="LMH182" s="477"/>
      <c r="LMI182" s="477"/>
      <c r="LMJ182" s="477"/>
      <c r="LMK182" s="477"/>
      <c r="LML182" s="477"/>
      <c r="LMM182" s="477"/>
      <c r="LMN182" s="477"/>
      <c r="LMO182" s="477"/>
      <c r="LMP182" s="477"/>
      <c r="LMQ182" s="477"/>
      <c r="LMR182" s="477"/>
      <c r="LMS182" s="477"/>
      <c r="LMT182" s="477"/>
      <c r="LMU182" s="477"/>
      <c r="LMV182" s="477"/>
      <c r="LMW182" s="477"/>
      <c r="LMX182" s="477"/>
      <c r="LMY182" s="477"/>
      <c r="LMZ182" s="477"/>
      <c r="LNA182" s="477"/>
      <c r="LNB182" s="477"/>
      <c r="LNC182" s="477"/>
      <c r="LND182" s="477"/>
      <c r="LNE182" s="477"/>
      <c r="LNF182" s="477"/>
      <c r="LNG182" s="477"/>
      <c r="LNH182" s="477"/>
      <c r="LNI182" s="477"/>
      <c r="LNJ182" s="477"/>
      <c r="LNK182" s="477"/>
      <c r="LNL182" s="477"/>
      <c r="LNM182" s="477"/>
      <c r="LNN182" s="477"/>
      <c r="LNO182" s="477"/>
      <c r="LNP182" s="477"/>
      <c r="LNQ182" s="477"/>
      <c r="LNR182" s="477"/>
      <c r="LNS182" s="477"/>
      <c r="LNT182" s="477"/>
      <c r="LNU182" s="477"/>
      <c r="LNV182" s="477"/>
      <c r="LNW182" s="477"/>
      <c r="LNX182" s="477"/>
      <c r="LNY182" s="477"/>
      <c r="LNZ182" s="477"/>
      <c r="LOA182" s="477"/>
      <c r="LOB182" s="477"/>
      <c r="LOC182" s="477"/>
      <c r="LOD182" s="477"/>
      <c r="LOE182" s="477"/>
      <c r="LOF182" s="477"/>
      <c r="LOG182" s="477"/>
      <c r="LOH182" s="477"/>
      <c r="LOI182" s="477"/>
      <c r="LOJ182" s="477"/>
      <c r="LOK182" s="477"/>
      <c r="LOL182" s="477"/>
      <c r="LOM182" s="477"/>
      <c r="LON182" s="477"/>
      <c r="LOO182" s="477"/>
      <c r="LOP182" s="477"/>
      <c r="LOQ182" s="477"/>
      <c r="LOR182" s="477"/>
      <c r="LOS182" s="477"/>
      <c r="LOT182" s="477"/>
      <c r="LOU182" s="477"/>
      <c r="LOV182" s="477"/>
      <c r="LOW182" s="477"/>
      <c r="LOX182" s="477"/>
      <c r="LOY182" s="477"/>
      <c r="LOZ182" s="477"/>
      <c r="LPA182" s="477"/>
      <c r="LPB182" s="477"/>
      <c r="LPC182" s="477"/>
      <c r="LPD182" s="477"/>
      <c r="LPE182" s="477"/>
      <c r="LPF182" s="477"/>
      <c r="LPG182" s="477"/>
      <c r="LPH182" s="477"/>
      <c r="LPI182" s="477"/>
      <c r="LPJ182" s="477"/>
      <c r="LPK182" s="477"/>
      <c r="LPL182" s="477"/>
      <c r="LPM182" s="477"/>
      <c r="LPN182" s="477"/>
      <c r="LPO182" s="477"/>
      <c r="LPP182" s="477"/>
      <c r="LPQ182" s="477"/>
      <c r="LPR182" s="477"/>
      <c r="LPS182" s="477"/>
      <c r="LPT182" s="477"/>
      <c r="LPU182" s="477"/>
      <c r="LPV182" s="477"/>
      <c r="LPW182" s="477"/>
      <c r="LPX182" s="477"/>
      <c r="LPY182" s="477"/>
      <c r="LPZ182" s="477"/>
      <c r="LQA182" s="477"/>
      <c r="LQB182" s="477"/>
      <c r="LQC182" s="477"/>
      <c r="LQD182" s="477"/>
      <c r="LQE182" s="477"/>
      <c r="LQF182" s="477"/>
      <c r="LQG182" s="477"/>
      <c r="LQH182" s="477"/>
      <c r="LQI182" s="477"/>
      <c r="LQJ182" s="477"/>
      <c r="LQK182" s="477"/>
      <c r="LQL182" s="477"/>
      <c r="LQM182" s="477"/>
      <c r="LQN182" s="477"/>
      <c r="LQO182" s="477"/>
      <c r="LQP182" s="477"/>
      <c r="LQQ182" s="477"/>
      <c r="LQR182" s="477"/>
      <c r="LQS182" s="477"/>
      <c r="LQT182" s="477"/>
      <c r="LQU182" s="477"/>
      <c r="LQV182" s="477"/>
      <c r="LQW182" s="477"/>
      <c r="LQX182" s="477"/>
      <c r="LQY182" s="477"/>
      <c r="LQZ182" s="477"/>
      <c r="LRA182" s="477"/>
      <c r="LRB182" s="477"/>
      <c r="LRC182" s="477"/>
      <c r="LRD182" s="477"/>
      <c r="LRE182" s="477"/>
      <c r="LRF182" s="477"/>
      <c r="LRG182" s="477"/>
      <c r="LRH182" s="477"/>
      <c r="LRI182" s="477"/>
      <c r="LRJ182" s="477"/>
      <c r="LRK182" s="477"/>
      <c r="LRL182" s="477"/>
      <c r="LRM182" s="477"/>
      <c r="LRN182" s="477"/>
      <c r="LRO182" s="477"/>
      <c r="LRP182" s="477"/>
      <c r="LRQ182" s="477"/>
      <c r="LRR182" s="477"/>
      <c r="LRS182" s="477"/>
      <c r="LRT182" s="477"/>
      <c r="LRU182" s="477"/>
      <c r="LRV182" s="477"/>
      <c r="LRW182" s="477"/>
      <c r="LRX182" s="477"/>
      <c r="LRY182" s="477"/>
      <c r="LRZ182" s="477"/>
      <c r="LSA182" s="477"/>
      <c r="LSB182" s="477"/>
      <c r="LSC182" s="477"/>
      <c r="LSD182" s="477"/>
      <c r="LSE182" s="477"/>
      <c r="LSF182" s="477"/>
      <c r="LSG182" s="477"/>
      <c r="LSH182" s="477"/>
      <c r="LSI182" s="477"/>
      <c r="LSJ182" s="477"/>
      <c r="LSK182" s="477"/>
      <c r="LSL182" s="477"/>
      <c r="LSM182" s="477"/>
      <c r="LSN182" s="477"/>
      <c r="LSO182" s="477"/>
      <c r="LSP182" s="477"/>
      <c r="LSQ182" s="477"/>
      <c r="LSR182" s="477"/>
      <c r="LSS182" s="477"/>
      <c r="LST182" s="477"/>
      <c r="LSU182" s="477"/>
      <c r="LSV182" s="477"/>
      <c r="LSW182" s="477"/>
      <c r="LSX182" s="477"/>
      <c r="LSY182" s="477"/>
      <c r="LSZ182" s="477"/>
      <c r="LTA182" s="477"/>
      <c r="LTB182" s="477"/>
      <c r="LTC182" s="477"/>
      <c r="LTD182" s="477"/>
      <c r="LTE182" s="477"/>
      <c r="LTF182" s="477"/>
      <c r="LTG182" s="477"/>
      <c r="LTH182" s="477"/>
      <c r="LTI182" s="477"/>
      <c r="LTJ182" s="477"/>
      <c r="LTK182" s="477"/>
      <c r="LTL182" s="477"/>
      <c r="LTM182" s="477"/>
      <c r="LTN182" s="477"/>
      <c r="LTO182" s="477"/>
      <c r="LTP182" s="477"/>
      <c r="LTQ182" s="477"/>
      <c r="LTR182" s="477"/>
      <c r="LTS182" s="477"/>
      <c r="LTT182" s="477"/>
      <c r="LTU182" s="477"/>
      <c r="LTV182" s="477"/>
      <c r="LTW182" s="477"/>
      <c r="LTX182" s="477"/>
      <c r="LTY182" s="477"/>
      <c r="LTZ182" s="477"/>
      <c r="LUA182" s="477"/>
      <c r="LUB182" s="477"/>
      <c r="LUC182" s="477"/>
      <c r="LUD182" s="477"/>
      <c r="LUE182" s="477"/>
      <c r="LUF182" s="477"/>
      <c r="LUG182" s="477"/>
      <c r="LUH182" s="477"/>
      <c r="LUI182" s="477"/>
      <c r="LUJ182" s="477"/>
      <c r="LUK182" s="477"/>
      <c r="LUL182" s="477"/>
      <c r="LUM182" s="477"/>
      <c r="LUN182" s="477"/>
      <c r="LUO182" s="477"/>
      <c r="LUP182" s="477"/>
      <c r="LUQ182" s="477"/>
      <c r="LUR182" s="477"/>
      <c r="LUS182" s="477"/>
      <c r="LUT182" s="477"/>
      <c r="LUU182" s="477"/>
      <c r="LUV182" s="477"/>
      <c r="LUW182" s="477"/>
      <c r="LUX182" s="477"/>
      <c r="LUY182" s="477"/>
      <c r="LUZ182" s="477"/>
      <c r="LVA182" s="477"/>
      <c r="LVB182" s="477"/>
      <c r="LVC182" s="477"/>
      <c r="LVD182" s="477"/>
      <c r="LVE182" s="477"/>
      <c r="LVF182" s="477"/>
      <c r="LVG182" s="477"/>
      <c r="LVH182" s="477"/>
      <c r="LVI182" s="477"/>
      <c r="LVJ182" s="477"/>
      <c r="LVK182" s="477"/>
      <c r="LVL182" s="477"/>
      <c r="LVM182" s="477"/>
      <c r="LVN182" s="477"/>
      <c r="LVO182" s="477"/>
      <c r="LVP182" s="477"/>
      <c r="LVQ182" s="477"/>
      <c r="LVR182" s="477"/>
      <c r="LVS182" s="477"/>
      <c r="LVT182" s="477"/>
      <c r="LVU182" s="477"/>
      <c r="LVV182" s="477"/>
      <c r="LVW182" s="477"/>
      <c r="LVX182" s="477"/>
      <c r="LVY182" s="477"/>
      <c r="LVZ182" s="477"/>
      <c r="LWA182" s="477"/>
      <c r="LWB182" s="477"/>
      <c r="LWC182" s="477"/>
      <c r="LWD182" s="477"/>
      <c r="LWE182" s="477"/>
      <c r="LWF182" s="477"/>
      <c r="LWG182" s="477"/>
      <c r="LWH182" s="477"/>
      <c r="LWI182" s="477"/>
      <c r="LWJ182" s="477"/>
      <c r="LWK182" s="477"/>
      <c r="LWL182" s="477"/>
      <c r="LWM182" s="477"/>
      <c r="LWN182" s="477"/>
      <c r="LWO182" s="477"/>
      <c r="LWP182" s="477"/>
      <c r="LWQ182" s="477"/>
      <c r="LWR182" s="477"/>
      <c r="LWS182" s="477"/>
      <c r="LWT182" s="477"/>
      <c r="LWU182" s="477"/>
      <c r="LWV182" s="477"/>
      <c r="LWW182" s="477"/>
      <c r="LWX182" s="477"/>
      <c r="LWY182" s="477"/>
      <c r="LWZ182" s="477"/>
      <c r="LXA182" s="477"/>
      <c r="LXB182" s="477"/>
      <c r="LXC182" s="477"/>
      <c r="LXD182" s="477"/>
      <c r="LXE182" s="477"/>
      <c r="LXF182" s="477"/>
      <c r="LXG182" s="477"/>
      <c r="LXH182" s="477"/>
      <c r="LXI182" s="477"/>
      <c r="LXJ182" s="477"/>
      <c r="LXK182" s="477"/>
      <c r="LXL182" s="477"/>
      <c r="LXM182" s="477"/>
      <c r="LXN182" s="477"/>
      <c r="LXO182" s="477"/>
      <c r="LXP182" s="477"/>
      <c r="LXQ182" s="477"/>
      <c r="LXR182" s="477"/>
      <c r="LXS182" s="477"/>
      <c r="LXT182" s="477"/>
      <c r="LXU182" s="477"/>
      <c r="LXV182" s="477"/>
      <c r="LXW182" s="477"/>
      <c r="LXX182" s="477"/>
      <c r="LXY182" s="477"/>
      <c r="LXZ182" s="477"/>
      <c r="LYA182" s="477"/>
      <c r="LYB182" s="477"/>
      <c r="LYC182" s="477"/>
      <c r="LYD182" s="477"/>
      <c r="LYE182" s="477"/>
      <c r="LYF182" s="477"/>
      <c r="LYG182" s="477"/>
      <c r="LYH182" s="477"/>
      <c r="LYI182" s="477"/>
      <c r="LYJ182" s="477"/>
      <c r="LYK182" s="477"/>
      <c r="LYL182" s="477"/>
      <c r="LYM182" s="477"/>
      <c r="LYN182" s="477"/>
      <c r="LYO182" s="477"/>
      <c r="LYP182" s="477"/>
      <c r="LYQ182" s="477"/>
      <c r="LYR182" s="477"/>
      <c r="LYS182" s="477"/>
      <c r="LYT182" s="477"/>
      <c r="LYU182" s="477"/>
      <c r="LYV182" s="477"/>
      <c r="LYW182" s="477"/>
      <c r="LYX182" s="477"/>
      <c r="LYY182" s="477"/>
      <c r="LYZ182" s="477"/>
      <c r="LZA182" s="477"/>
      <c r="LZB182" s="477"/>
      <c r="LZC182" s="477"/>
      <c r="LZD182" s="477"/>
      <c r="LZE182" s="477"/>
      <c r="LZF182" s="477"/>
      <c r="LZG182" s="477"/>
      <c r="LZH182" s="477"/>
      <c r="LZI182" s="477"/>
      <c r="LZJ182" s="477"/>
      <c r="LZK182" s="477"/>
      <c r="LZL182" s="477"/>
      <c r="LZM182" s="477"/>
      <c r="LZN182" s="477"/>
      <c r="LZO182" s="477"/>
      <c r="LZP182" s="477"/>
      <c r="LZQ182" s="477"/>
      <c r="LZR182" s="477"/>
      <c r="LZS182" s="477"/>
      <c r="LZT182" s="477"/>
      <c r="LZU182" s="477"/>
      <c r="LZV182" s="477"/>
      <c r="LZW182" s="477"/>
      <c r="LZX182" s="477"/>
      <c r="LZY182" s="477"/>
      <c r="LZZ182" s="477"/>
      <c r="MAA182" s="477"/>
      <c r="MAB182" s="477"/>
      <c r="MAC182" s="477"/>
      <c r="MAD182" s="477"/>
      <c r="MAE182" s="477"/>
      <c r="MAF182" s="477"/>
      <c r="MAG182" s="477"/>
      <c r="MAH182" s="477"/>
      <c r="MAI182" s="477"/>
      <c r="MAJ182" s="477"/>
      <c r="MAK182" s="477"/>
      <c r="MAL182" s="477"/>
      <c r="MAM182" s="477"/>
      <c r="MAN182" s="477"/>
      <c r="MAO182" s="477"/>
      <c r="MAP182" s="477"/>
      <c r="MAQ182" s="477"/>
      <c r="MAR182" s="477"/>
      <c r="MAS182" s="477"/>
      <c r="MAT182" s="477"/>
      <c r="MAU182" s="477"/>
      <c r="MAV182" s="477"/>
      <c r="MAW182" s="477"/>
      <c r="MAX182" s="477"/>
      <c r="MAY182" s="477"/>
      <c r="MAZ182" s="477"/>
      <c r="MBA182" s="477"/>
      <c r="MBB182" s="477"/>
      <c r="MBC182" s="477"/>
      <c r="MBD182" s="477"/>
      <c r="MBE182" s="477"/>
      <c r="MBF182" s="477"/>
      <c r="MBG182" s="477"/>
      <c r="MBH182" s="477"/>
      <c r="MBI182" s="477"/>
      <c r="MBJ182" s="477"/>
      <c r="MBK182" s="477"/>
      <c r="MBL182" s="477"/>
      <c r="MBM182" s="477"/>
      <c r="MBN182" s="477"/>
      <c r="MBO182" s="477"/>
      <c r="MBP182" s="477"/>
      <c r="MBQ182" s="477"/>
      <c r="MBR182" s="477"/>
      <c r="MBS182" s="477"/>
      <c r="MBT182" s="477"/>
      <c r="MBU182" s="477"/>
      <c r="MBV182" s="477"/>
      <c r="MBW182" s="477"/>
      <c r="MBX182" s="477"/>
      <c r="MBY182" s="477"/>
      <c r="MBZ182" s="477"/>
      <c r="MCA182" s="477"/>
      <c r="MCB182" s="477"/>
      <c r="MCC182" s="477"/>
      <c r="MCD182" s="477"/>
      <c r="MCE182" s="477"/>
      <c r="MCF182" s="477"/>
      <c r="MCG182" s="477"/>
      <c r="MCH182" s="477"/>
      <c r="MCI182" s="477"/>
      <c r="MCJ182" s="477"/>
      <c r="MCK182" s="477"/>
      <c r="MCL182" s="477"/>
      <c r="MCM182" s="477"/>
      <c r="MCN182" s="477"/>
      <c r="MCO182" s="477"/>
      <c r="MCP182" s="477"/>
      <c r="MCQ182" s="477"/>
      <c r="MCR182" s="477"/>
      <c r="MCS182" s="477"/>
      <c r="MCT182" s="477"/>
      <c r="MCU182" s="477"/>
      <c r="MCV182" s="477"/>
      <c r="MCW182" s="477"/>
      <c r="MCX182" s="477"/>
      <c r="MCY182" s="477"/>
      <c r="MCZ182" s="477"/>
      <c r="MDA182" s="477"/>
      <c r="MDB182" s="477"/>
      <c r="MDC182" s="477"/>
      <c r="MDD182" s="477"/>
      <c r="MDE182" s="477"/>
      <c r="MDF182" s="477"/>
      <c r="MDG182" s="477"/>
      <c r="MDH182" s="477"/>
      <c r="MDI182" s="477"/>
      <c r="MDJ182" s="477"/>
      <c r="MDK182" s="477"/>
      <c r="MDL182" s="477"/>
      <c r="MDM182" s="477"/>
      <c r="MDN182" s="477"/>
      <c r="MDO182" s="477"/>
      <c r="MDP182" s="477"/>
      <c r="MDQ182" s="477"/>
      <c r="MDR182" s="477"/>
      <c r="MDS182" s="477"/>
      <c r="MDT182" s="477"/>
      <c r="MDU182" s="477"/>
      <c r="MDV182" s="477"/>
      <c r="MDW182" s="477"/>
      <c r="MDX182" s="477"/>
      <c r="MDY182" s="477"/>
      <c r="MDZ182" s="477"/>
      <c r="MEA182" s="477"/>
      <c r="MEB182" s="477"/>
      <c r="MEC182" s="477"/>
      <c r="MED182" s="477"/>
      <c r="MEE182" s="477"/>
      <c r="MEF182" s="477"/>
      <c r="MEG182" s="477"/>
      <c r="MEH182" s="477"/>
      <c r="MEI182" s="477"/>
      <c r="MEJ182" s="477"/>
      <c r="MEK182" s="477"/>
      <c r="MEL182" s="477"/>
      <c r="MEM182" s="477"/>
      <c r="MEN182" s="477"/>
      <c r="MEO182" s="477"/>
      <c r="MEP182" s="477"/>
      <c r="MEQ182" s="477"/>
      <c r="MER182" s="477"/>
      <c r="MES182" s="477"/>
      <c r="MET182" s="477"/>
      <c r="MEU182" s="477"/>
      <c r="MEV182" s="477"/>
      <c r="MEW182" s="477"/>
      <c r="MEX182" s="477"/>
      <c r="MEY182" s="477"/>
      <c r="MEZ182" s="477"/>
      <c r="MFA182" s="477"/>
      <c r="MFB182" s="477"/>
      <c r="MFC182" s="477"/>
      <c r="MFD182" s="477"/>
      <c r="MFE182" s="477"/>
      <c r="MFF182" s="477"/>
      <c r="MFG182" s="477"/>
      <c r="MFH182" s="477"/>
      <c r="MFI182" s="477"/>
      <c r="MFJ182" s="477"/>
      <c r="MFK182" s="477"/>
      <c r="MFL182" s="477"/>
      <c r="MFM182" s="477"/>
      <c r="MFN182" s="477"/>
      <c r="MFO182" s="477"/>
      <c r="MFP182" s="477"/>
      <c r="MFQ182" s="477"/>
      <c r="MFR182" s="477"/>
      <c r="MFS182" s="477"/>
      <c r="MFT182" s="477"/>
      <c r="MFU182" s="477"/>
      <c r="MFV182" s="477"/>
      <c r="MFW182" s="477"/>
      <c r="MFX182" s="477"/>
      <c r="MFY182" s="477"/>
      <c r="MFZ182" s="477"/>
      <c r="MGA182" s="477"/>
      <c r="MGB182" s="477"/>
      <c r="MGC182" s="477"/>
      <c r="MGD182" s="477"/>
      <c r="MGE182" s="477"/>
      <c r="MGF182" s="477"/>
      <c r="MGG182" s="477"/>
      <c r="MGH182" s="477"/>
      <c r="MGI182" s="477"/>
      <c r="MGJ182" s="477"/>
      <c r="MGK182" s="477"/>
      <c r="MGL182" s="477"/>
      <c r="MGM182" s="477"/>
      <c r="MGN182" s="477"/>
      <c r="MGO182" s="477"/>
      <c r="MGP182" s="477"/>
      <c r="MGQ182" s="477"/>
      <c r="MGR182" s="477"/>
      <c r="MGS182" s="477"/>
      <c r="MGT182" s="477"/>
      <c r="MGU182" s="477"/>
      <c r="MGV182" s="477"/>
      <c r="MGW182" s="477"/>
      <c r="MGX182" s="477"/>
      <c r="MGY182" s="477"/>
      <c r="MGZ182" s="477"/>
      <c r="MHA182" s="477"/>
      <c r="MHB182" s="477"/>
      <c r="MHC182" s="477"/>
      <c r="MHD182" s="477"/>
      <c r="MHE182" s="477"/>
      <c r="MHF182" s="477"/>
      <c r="MHG182" s="477"/>
      <c r="MHH182" s="477"/>
      <c r="MHI182" s="477"/>
      <c r="MHJ182" s="477"/>
      <c r="MHK182" s="477"/>
      <c r="MHL182" s="477"/>
      <c r="MHM182" s="477"/>
      <c r="MHN182" s="477"/>
      <c r="MHO182" s="477"/>
      <c r="MHP182" s="477"/>
      <c r="MHQ182" s="477"/>
      <c r="MHR182" s="477"/>
      <c r="MHS182" s="477"/>
      <c r="MHT182" s="477"/>
      <c r="MHU182" s="477"/>
      <c r="MHV182" s="477"/>
      <c r="MHW182" s="477"/>
      <c r="MHX182" s="477"/>
      <c r="MHY182" s="477"/>
      <c r="MHZ182" s="477"/>
      <c r="MIA182" s="477"/>
      <c r="MIB182" s="477"/>
      <c r="MIC182" s="477"/>
      <c r="MID182" s="477"/>
      <c r="MIE182" s="477"/>
      <c r="MIF182" s="477"/>
      <c r="MIG182" s="477"/>
      <c r="MIH182" s="477"/>
      <c r="MII182" s="477"/>
      <c r="MIJ182" s="477"/>
      <c r="MIK182" s="477"/>
      <c r="MIL182" s="477"/>
      <c r="MIM182" s="477"/>
      <c r="MIN182" s="477"/>
      <c r="MIO182" s="477"/>
      <c r="MIP182" s="477"/>
      <c r="MIQ182" s="477"/>
      <c r="MIR182" s="477"/>
      <c r="MIS182" s="477"/>
      <c r="MIT182" s="477"/>
      <c r="MIU182" s="477"/>
      <c r="MIV182" s="477"/>
      <c r="MIW182" s="477"/>
      <c r="MIX182" s="477"/>
      <c r="MIY182" s="477"/>
      <c r="MIZ182" s="477"/>
      <c r="MJA182" s="477"/>
      <c r="MJB182" s="477"/>
      <c r="MJC182" s="477"/>
      <c r="MJD182" s="477"/>
      <c r="MJE182" s="477"/>
      <c r="MJF182" s="477"/>
      <c r="MJG182" s="477"/>
      <c r="MJH182" s="477"/>
      <c r="MJI182" s="477"/>
      <c r="MJJ182" s="477"/>
      <c r="MJK182" s="477"/>
      <c r="MJL182" s="477"/>
      <c r="MJM182" s="477"/>
      <c r="MJN182" s="477"/>
      <c r="MJO182" s="477"/>
      <c r="MJP182" s="477"/>
      <c r="MJQ182" s="477"/>
      <c r="MJR182" s="477"/>
      <c r="MJS182" s="477"/>
      <c r="MJT182" s="477"/>
      <c r="MJU182" s="477"/>
      <c r="MJV182" s="477"/>
      <c r="MJW182" s="477"/>
      <c r="MJX182" s="477"/>
      <c r="MJY182" s="477"/>
      <c r="MJZ182" s="477"/>
      <c r="MKA182" s="477"/>
      <c r="MKB182" s="477"/>
      <c r="MKC182" s="477"/>
      <c r="MKD182" s="477"/>
      <c r="MKE182" s="477"/>
      <c r="MKF182" s="477"/>
      <c r="MKG182" s="477"/>
      <c r="MKH182" s="477"/>
      <c r="MKI182" s="477"/>
      <c r="MKJ182" s="477"/>
      <c r="MKK182" s="477"/>
      <c r="MKL182" s="477"/>
      <c r="MKM182" s="477"/>
      <c r="MKN182" s="477"/>
      <c r="MKO182" s="477"/>
      <c r="MKP182" s="477"/>
      <c r="MKQ182" s="477"/>
      <c r="MKR182" s="477"/>
      <c r="MKS182" s="477"/>
      <c r="MKT182" s="477"/>
      <c r="MKU182" s="477"/>
      <c r="MKV182" s="477"/>
      <c r="MKW182" s="477"/>
      <c r="MKX182" s="477"/>
      <c r="MKY182" s="477"/>
      <c r="MKZ182" s="477"/>
      <c r="MLA182" s="477"/>
      <c r="MLB182" s="477"/>
      <c r="MLC182" s="477"/>
      <c r="MLD182" s="477"/>
      <c r="MLE182" s="477"/>
      <c r="MLF182" s="477"/>
      <c r="MLG182" s="477"/>
      <c r="MLH182" s="477"/>
      <c r="MLI182" s="477"/>
      <c r="MLJ182" s="477"/>
      <c r="MLK182" s="477"/>
      <c r="MLL182" s="477"/>
      <c r="MLM182" s="477"/>
      <c r="MLN182" s="477"/>
      <c r="MLO182" s="477"/>
      <c r="MLP182" s="477"/>
      <c r="MLQ182" s="477"/>
      <c r="MLR182" s="477"/>
      <c r="MLS182" s="477"/>
      <c r="MLT182" s="477"/>
      <c r="MLU182" s="477"/>
      <c r="MLV182" s="477"/>
      <c r="MLW182" s="477"/>
      <c r="MLX182" s="477"/>
      <c r="MLY182" s="477"/>
      <c r="MLZ182" s="477"/>
      <c r="MMA182" s="477"/>
      <c r="MMB182" s="477"/>
      <c r="MMC182" s="477"/>
      <c r="MMD182" s="477"/>
      <c r="MME182" s="477"/>
      <c r="MMF182" s="477"/>
      <c r="MMG182" s="477"/>
      <c r="MMH182" s="477"/>
      <c r="MMI182" s="477"/>
      <c r="MMJ182" s="477"/>
      <c r="MMK182" s="477"/>
      <c r="MML182" s="477"/>
      <c r="MMM182" s="477"/>
      <c r="MMN182" s="477"/>
      <c r="MMO182" s="477"/>
      <c r="MMP182" s="477"/>
      <c r="MMQ182" s="477"/>
      <c r="MMR182" s="477"/>
      <c r="MMS182" s="477"/>
      <c r="MMT182" s="477"/>
      <c r="MMU182" s="477"/>
      <c r="MMV182" s="477"/>
      <c r="MMW182" s="477"/>
      <c r="MMX182" s="477"/>
      <c r="MMY182" s="477"/>
      <c r="MMZ182" s="477"/>
      <c r="MNA182" s="477"/>
      <c r="MNB182" s="477"/>
      <c r="MNC182" s="477"/>
      <c r="MND182" s="477"/>
      <c r="MNE182" s="477"/>
      <c r="MNF182" s="477"/>
      <c r="MNG182" s="477"/>
      <c r="MNH182" s="477"/>
      <c r="MNI182" s="477"/>
      <c r="MNJ182" s="477"/>
      <c r="MNK182" s="477"/>
      <c r="MNL182" s="477"/>
      <c r="MNM182" s="477"/>
      <c r="MNN182" s="477"/>
      <c r="MNO182" s="477"/>
      <c r="MNP182" s="477"/>
      <c r="MNQ182" s="477"/>
      <c r="MNR182" s="477"/>
      <c r="MNS182" s="477"/>
      <c r="MNT182" s="477"/>
      <c r="MNU182" s="477"/>
      <c r="MNV182" s="477"/>
      <c r="MNW182" s="477"/>
      <c r="MNX182" s="477"/>
      <c r="MNY182" s="477"/>
      <c r="MNZ182" s="477"/>
      <c r="MOA182" s="477"/>
      <c r="MOB182" s="477"/>
      <c r="MOC182" s="477"/>
      <c r="MOD182" s="477"/>
      <c r="MOE182" s="477"/>
      <c r="MOF182" s="477"/>
      <c r="MOG182" s="477"/>
      <c r="MOH182" s="477"/>
      <c r="MOI182" s="477"/>
      <c r="MOJ182" s="477"/>
      <c r="MOK182" s="477"/>
      <c r="MOL182" s="477"/>
      <c r="MOM182" s="477"/>
      <c r="MON182" s="477"/>
      <c r="MOO182" s="477"/>
      <c r="MOP182" s="477"/>
      <c r="MOQ182" s="477"/>
      <c r="MOR182" s="477"/>
      <c r="MOS182" s="477"/>
      <c r="MOT182" s="477"/>
      <c r="MOU182" s="477"/>
      <c r="MOV182" s="477"/>
      <c r="MOW182" s="477"/>
      <c r="MOX182" s="477"/>
      <c r="MOY182" s="477"/>
      <c r="MOZ182" s="477"/>
      <c r="MPA182" s="477"/>
      <c r="MPB182" s="477"/>
      <c r="MPC182" s="477"/>
      <c r="MPD182" s="477"/>
      <c r="MPE182" s="477"/>
      <c r="MPF182" s="477"/>
      <c r="MPG182" s="477"/>
      <c r="MPH182" s="477"/>
      <c r="MPI182" s="477"/>
      <c r="MPJ182" s="477"/>
      <c r="MPK182" s="477"/>
      <c r="MPL182" s="477"/>
      <c r="MPM182" s="477"/>
      <c r="MPN182" s="477"/>
      <c r="MPO182" s="477"/>
      <c r="MPP182" s="477"/>
      <c r="MPQ182" s="477"/>
      <c r="MPR182" s="477"/>
      <c r="MPS182" s="477"/>
      <c r="MPT182" s="477"/>
      <c r="MPU182" s="477"/>
      <c r="MPV182" s="477"/>
      <c r="MPW182" s="477"/>
      <c r="MPX182" s="477"/>
      <c r="MPY182" s="477"/>
      <c r="MPZ182" s="477"/>
      <c r="MQA182" s="477"/>
      <c r="MQB182" s="477"/>
      <c r="MQC182" s="477"/>
      <c r="MQD182" s="477"/>
      <c r="MQE182" s="477"/>
      <c r="MQF182" s="477"/>
      <c r="MQG182" s="477"/>
      <c r="MQH182" s="477"/>
      <c r="MQI182" s="477"/>
      <c r="MQJ182" s="477"/>
      <c r="MQK182" s="477"/>
      <c r="MQL182" s="477"/>
      <c r="MQM182" s="477"/>
      <c r="MQN182" s="477"/>
      <c r="MQO182" s="477"/>
      <c r="MQP182" s="477"/>
      <c r="MQQ182" s="477"/>
      <c r="MQR182" s="477"/>
      <c r="MQS182" s="477"/>
      <c r="MQT182" s="477"/>
      <c r="MQU182" s="477"/>
      <c r="MQV182" s="477"/>
      <c r="MQW182" s="477"/>
      <c r="MQX182" s="477"/>
      <c r="MQY182" s="477"/>
      <c r="MQZ182" s="477"/>
      <c r="MRA182" s="477"/>
      <c r="MRB182" s="477"/>
      <c r="MRC182" s="477"/>
      <c r="MRD182" s="477"/>
      <c r="MRE182" s="477"/>
      <c r="MRF182" s="477"/>
      <c r="MRG182" s="477"/>
      <c r="MRH182" s="477"/>
      <c r="MRI182" s="477"/>
      <c r="MRJ182" s="477"/>
      <c r="MRK182" s="477"/>
      <c r="MRL182" s="477"/>
      <c r="MRM182" s="477"/>
      <c r="MRN182" s="477"/>
      <c r="MRO182" s="477"/>
      <c r="MRP182" s="477"/>
      <c r="MRQ182" s="477"/>
      <c r="MRR182" s="477"/>
      <c r="MRS182" s="477"/>
      <c r="MRT182" s="477"/>
      <c r="MRU182" s="477"/>
      <c r="MRV182" s="477"/>
      <c r="MRW182" s="477"/>
      <c r="MRX182" s="477"/>
      <c r="MRY182" s="477"/>
      <c r="MRZ182" s="477"/>
      <c r="MSA182" s="477"/>
      <c r="MSB182" s="477"/>
      <c r="MSC182" s="477"/>
      <c r="MSD182" s="477"/>
      <c r="MSE182" s="477"/>
      <c r="MSF182" s="477"/>
      <c r="MSG182" s="477"/>
      <c r="MSH182" s="477"/>
      <c r="MSI182" s="477"/>
      <c r="MSJ182" s="477"/>
      <c r="MSK182" s="477"/>
      <c r="MSL182" s="477"/>
      <c r="MSM182" s="477"/>
      <c r="MSN182" s="477"/>
      <c r="MSO182" s="477"/>
      <c r="MSP182" s="477"/>
      <c r="MSQ182" s="477"/>
      <c r="MSR182" s="477"/>
      <c r="MSS182" s="477"/>
      <c r="MST182" s="477"/>
      <c r="MSU182" s="477"/>
      <c r="MSV182" s="477"/>
      <c r="MSW182" s="477"/>
      <c r="MSX182" s="477"/>
      <c r="MSY182" s="477"/>
      <c r="MSZ182" s="477"/>
      <c r="MTA182" s="477"/>
      <c r="MTB182" s="477"/>
      <c r="MTC182" s="477"/>
      <c r="MTD182" s="477"/>
      <c r="MTE182" s="477"/>
      <c r="MTF182" s="477"/>
      <c r="MTG182" s="477"/>
      <c r="MTH182" s="477"/>
      <c r="MTI182" s="477"/>
      <c r="MTJ182" s="477"/>
      <c r="MTK182" s="477"/>
      <c r="MTL182" s="477"/>
      <c r="MTM182" s="477"/>
      <c r="MTN182" s="477"/>
      <c r="MTO182" s="477"/>
      <c r="MTP182" s="477"/>
      <c r="MTQ182" s="477"/>
      <c r="MTR182" s="477"/>
      <c r="MTS182" s="477"/>
      <c r="MTT182" s="477"/>
      <c r="MTU182" s="477"/>
      <c r="MTV182" s="477"/>
      <c r="MTW182" s="477"/>
      <c r="MTX182" s="477"/>
      <c r="MTY182" s="477"/>
      <c r="MTZ182" s="477"/>
      <c r="MUA182" s="477"/>
      <c r="MUB182" s="477"/>
      <c r="MUC182" s="477"/>
      <c r="MUD182" s="477"/>
      <c r="MUE182" s="477"/>
      <c r="MUF182" s="477"/>
      <c r="MUG182" s="477"/>
      <c r="MUH182" s="477"/>
      <c r="MUI182" s="477"/>
      <c r="MUJ182" s="477"/>
      <c r="MUK182" s="477"/>
      <c r="MUL182" s="477"/>
      <c r="MUM182" s="477"/>
      <c r="MUN182" s="477"/>
      <c r="MUO182" s="477"/>
      <c r="MUP182" s="477"/>
      <c r="MUQ182" s="477"/>
      <c r="MUR182" s="477"/>
      <c r="MUS182" s="477"/>
      <c r="MUT182" s="477"/>
      <c r="MUU182" s="477"/>
      <c r="MUV182" s="477"/>
      <c r="MUW182" s="477"/>
      <c r="MUX182" s="477"/>
      <c r="MUY182" s="477"/>
      <c r="MUZ182" s="477"/>
      <c r="MVA182" s="477"/>
      <c r="MVB182" s="477"/>
      <c r="MVC182" s="477"/>
      <c r="MVD182" s="477"/>
      <c r="MVE182" s="477"/>
      <c r="MVF182" s="477"/>
      <c r="MVG182" s="477"/>
      <c r="MVH182" s="477"/>
      <c r="MVI182" s="477"/>
      <c r="MVJ182" s="477"/>
      <c r="MVK182" s="477"/>
      <c r="MVL182" s="477"/>
      <c r="MVM182" s="477"/>
      <c r="MVN182" s="477"/>
      <c r="MVO182" s="477"/>
      <c r="MVP182" s="477"/>
      <c r="MVQ182" s="477"/>
      <c r="MVR182" s="477"/>
      <c r="MVS182" s="477"/>
      <c r="MVT182" s="477"/>
      <c r="MVU182" s="477"/>
      <c r="MVV182" s="477"/>
      <c r="MVW182" s="477"/>
      <c r="MVX182" s="477"/>
      <c r="MVY182" s="477"/>
      <c r="MVZ182" s="477"/>
      <c r="MWA182" s="477"/>
      <c r="MWB182" s="477"/>
      <c r="MWC182" s="477"/>
      <c r="MWD182" s="477"/>
      <c r="MWE182" s="477"/>
      <c r="MWF182" s="477"/>
      <c r="MWG182" s="477"/>
      <c r="MWH182" s="477"/>
      <c r="MWI182" s="477"/>
      <c r="MWJ182" s="477"/>
      <c r="MWK182" s="477"/>
      <c r="MWL182" s="477"/>
      <c r="MWM182" s="477"/>
      <c r="MWN182" s="477"/>
      <c r="MWO182" s="477"/>
      <c r="MWP182" s="477"/>
      <c r="MWQ182" s="477"/>
      <c r="MWR182" s="477"/>
      <c r="MWS182" s="477"/>
      <c r="MWT182" s="477"/>
      <c r="MWU182" s="477"/>
      <c r="MWV182" s="477"/>
      <c r="MWW182" s="477"/>
      <c r="MWX182" s="477"/>
      <c r="MWY182" s="477"/>
      <c r="MWZ182" s="477"/>
      <c r="MXA182" s="477"/>
      <c r="MXB182" s="477"/>
      <c r="MXC182" s="477"/>
      <c r="MXD182" s="477"/>
      <c r="MXE182" s="477"/>
      <c r="MXF182" s="477"/>
      <c r="MXG182" s="477"/>
      <c r="MXH182" s="477"/>
      <c r="MXI182" s="477"/>
      <c r="MXJ182" s="477"/>
      <c r="MXK182" s="477"/>
      <c r="MXL182" s="477"/>
      <c r="MXM182" s="477"/>
      <c r="MXN182" s="477"/>
      <c r="MXO182" s="477"/>
      <c r="MXP182" s="477"/>
      <c r="MXQ182" s="477"/>
      <c r="MXR182" s="477"/>
      <c r="MXS182" s="477"/>
      <c r="MXT182" s="477"/>
      <c r="MXU182" s="477"/>
      <c r="MXV182" s="477"/>
      <c r="MXW182" s="477"/>
      <c r="MXX182" s="477"/>
      <c r="MXY182" s="477"/>
      <c r="MXZ182" s="477"/>
      <c r="MYA182" s="477"/>
      <c r="MYB182" s="477"/>
      <c r="MYC182" s="477"/>
      <c r="MYD182" s="477"/>
      <c r="MYE182" s="477"/>
      <c r="MYF182" s="477"/>
      <c r="MYG182" s="477"/>
      <c r="MYH182" s="477"/>
      <c r="MYI182" s="477"/>
      <c r="MYJ182" s="477"/>
      <c r="MYK182" s="477"/>
      <c r="MYL182" s="477"/>
      <c r="MYM182" s="477"/>
      <c r="MYN182" s="477"/>
      <c r="MYO182" s="477"/>
      <c r="MYP182" s="477"/>
      <c r="MYQ182" s="477"/>
      <c r="MYR182" s="477"/>
      <c r="MYS182" s="477"/>
      <c r="MYT182" s="477"/>
      <c r="MYU182" s="477"/>
      <c r="MYV182" s="477"/>
      <c r="MYW182" s="477"/>
      <c r="MYX182" s="477"/>
      <c r="MYY182" s="477"/>
      <c r="MYZ182" s="477"/>
      <c r="MZA182" s="477"/>
      <c r="MZB182" s="477"/>
      <c r="MZC182" s="477"/>
      <c r="MZD182" s="477"/>
      <c r="MZE182" s="477"/>
      <c r="MZF182" s="477"/>
      <c r="MZG182" s="477"/>
      <c r="MZH182" s="477"/>
      <c r="MZI182" s="477"/>
      <c r="MZJ182" s="477"/>
      <c r="MZK182" s="477"/>
      <c r="MZL182" s="477"/>
      <c r="MZM182" s="477"/>
      <c r="MZN182" s="477"/>
      <c r="MZO182" s="477"/>
      <c r="MZP182" s="477"/>
      <c r="MZQ182" s="477"/>
      <c r="MZR182" s="477"/>
      <c r="MZS182" s="477"/>
      <c r="MZT182" s="477"/>
      <c r="MZU182" s="477"/>
      <c r="MZV182" s="477"/>
      <c r="MZW182" s="477"/>
      <c r="MZX182" s="477"/>
      <c r="MZY182" s="477"/>
      <c r="MZZ182" s="477"/>
      <c r="NAA182" s="477"/>
      <c r="NAB182" s="477"/>
      <c r="NAC182" s="477"/>
      <c r="NAD182" s="477"/>
      <c r="NAE182" s="477"/>
      <c r="NAF182" s="477"/>
      <c r="NAG182" s="477"/>
      <c r="NAH182" s="477"/>
      <c r="NAI182" s="477"/>
      <c r="NAJ182" s="477"/>
      <c r="NAK182" s="477"/>
      <c r="NAL182" s="477"/>
      <c r="NAM182" s="477"/>
      <c r="NAN182" s="477"/>
      <c r="NAO182" s="477"/>
      <c r="NAP182" s="477"/>
      <c r="NAQ182" s="477"/>
      <c r="NAR182" s="477"/>
      <c r="NAS182" s="477"/>
      <c r="NAT182" s="477"/>
      <c r="NAU182" s="477"/>
      <c r="NAV182" s="477"/>
      <c r="NAW182" s="477"/>
      <c r="NAX182" s="477"/>
      <c r="NAY182" s="477"/>
      <c r="NAZ182" s="477"/>
      <c r="NBA182" s="477"/>
      <c r="NBB182" s="477"/>
      <c r="NBC182" s="477"/>
      <c r="NBD182" s="477"/>
      <c r="NBE182" s="477"/>
      <c r="NBF182" s="477"/>
      <c r="NBG182" s="477"/>
      <c r="NBH182" s="477"/>
      <c r="NBI182" s="477"/>
      <c r="NBJ182" s="477"/>
      <c r="NBK182" s="477"/>
      <c r="NBL182" s="477"/>
      <c r="NBM182" s="477"/>
      <c r="NBN182" s="477"/>
      <c r="NBO182" s="477"/>
      <c r="NBP182" s="477"/>
      <c r="NBQ182" s="477"/>
      <c r="NBR182" s="477"/>
      <c r="NBS182" s="477"/>
      <c r="NBT182" s="477"/>
      <c r="NBU182" s="477"/>
      <c r="NBV182" s="477"/>
      <c r="NBW182" s="477"/>
      <c r="NBX182" s="477"/>
      <c r="NBY182" s="477"/>
      <c r="NBZ182" s="477"/>
      <c r="NCA182" s="477"/>
      <c r="NCB182" s="477"/>
      <c r="NCC182" s="477"/>
      <c r="NCD182" s="477"/>
      <c r="NCE182" s="477"/>
      <c r="NCF182" s="477"/>
      <c r="NCG182" s="477"/>
      <c r="NCH182" s="477"/>
      <c r="NCI182" s="477"/>
      <c r="NCJ182" s="477"/>
      <c r="NCK182" s="477"/>
      <c r="NCL182" s="477"/>
      <c r="NCM182" s="477"/>
      <c r="NCN182" s="477"/>
      <c r="NCO182" s="477"/>
      <c r="NCP182" s="477"/>
      <c r="NCQ182" s="477"/>
      <c r="NCR182" s="477"/>
      <c r="NCS182" s="477"/>
      <c r="NCT182" s="477"/>
      <c r="NCU182" s="477"/>
      <c r="NCV182" s="477"/>
      <c r="NCW182" s="477"/>
      <c r="NCX182" s="477"/>
      <c r="NCY182" s="477"/>
      <c r="NCZ182" s="477"/>
      <c r="NDA182" s="477"/>
      <c r="NDB182" s="477"/>
      <c r="NDC182" s="477"/>
      <c r="NDD182" s="477"/>
      <c r="NDE182" s="477"/>
      <c r="NDF182" s="477"/>
      <c r="NDG182" s="477"/>
      <c r="NDH182" s="477"/>
      <c r="NDI182" s="477"/>
      <c r="NDJ182" s="477"/>
      <c r="NDK182" s="477"/>
      <c r="NDL182" s="477"/>
      <c r="NDM182" s="477"/>
      <c r="NDN182" s="477"/>
      <c r="NDO182" s="477"/>
      <c r="NDP182" s="477"/>
      <c r="NDQ182" s="477"/>
      <c r="NDR182" s="477"/>
      <c r="NDS182" s="477"/>
      <c r="NDT182" s="477"/>
      <c r="NDU182" s="477"/>
      <c r="NDV182" s="477"/>
      <c r="NDW182" s="477"/>
      <c r="NDX182" s="477"/>
      <c r="NDY182" s="477"/>
      <c r="NDZ182" s="477"/>
      <c r="NEA182" s="477"/>
      <c r="NEB182" s="477"/>
      <c r="NEC182" s="477"/>
      <c r="NED182" s="477"/>
      <c r="NEE182" s="477"/>
      <c r="NEF182" s="477"/>
      <c r="NEG182" s="477"/>
      <c r="NEH182" s="477"/>
      <c r="NEI182" s="477"/>
      <c r="NEJ182" s="477"/>
      <c r="NEK182" s="477"/>
      <c r="NEL182" s="477"/>
      <c r="NEM182" s="477"/>
      <c r="NEN182" s="477"/>
      <c r="NEO182" s="477"/>
      <c r="NEP182" s="477"/>
      <c r="NEQ182" s="477"/>
      <c r="NER182" s="477"/>
      <c r="NES182" s="477"/>
      <c r="NET182" s="477"/>
      <c r="NEU182" s="477"/>
      <c r="NEV182" s="477"/>
      <c r="NEW182" s="477"/>
      <c r="NEX182" s="477"/>
      <c r="NEY182" s="477"/>
      <c r="NEZ182" s="477"/>
      <c r="NFA182" s="477"/>
      <c r="NFB182" s="477"/>
      <c r="NFC182" s="477"/>
      <c r="NFD182" s="477"/>
      <c r="NFE182" s="477"/>
      <c r="NFF182" s="477"/>
      <c r="NFG182" s="477"/>
      <c r="NFH182" s="477"/>
      <c r="NFI182" s="477"/>
      <c r="NFJ182" s="477"/>
      <c r="NFK182" s="477"/>
      <c r="NFL182" s="477"/>
      <c r="NFM182" s="477"/>
      <c r="NFN182" s="477"/>
      <c r="NFO182" s="477"/>
      <c r="NFP182" s="477"/>
      <c r="NFQ182" s="477"/>
      <c r="NFR182" s="477"/>
      <c r="NFS182" s="477"/>
      <c r="NFT182" s="477"/>
      <c r="NFU182" s="477"/>
      <c r="NFV182" s="477"/>
      <c r="NFW182" s="477"/>
      <c r="NFX182" s="477"/>
      <c r="NFY182" s="477"/>
      <c r="NFZ182" s="477"/>
      <c r="NGA182" s="477"/>
      <c r="NGB182" s="477"/>
      <c r="NGC182" s="477"/>
      <c r="NGD182" s="477"/>
      <c r="NGE182" s="477"/>
      <c r="NGF182" s="477"/>
      <c r="NGG182" s="477"/>
      <c r="NGH182" s="477"/>
      <c r="NGI182" s="477"/>
      <c r="NGJ182" s="477"/>
      <c r="NGK182" s="477"/>
      <c r="NGL182" s="477"/>
      <c r="NGM182" s="477"/>
      <c r="NGN182" s="477"/>
      <c r="NGO182" s="477"/>
      <c r="NGP182" s="477"/>
      <c r="NGQ182" s="477"/>
      <c r="NGR182" s="477"/>
      <c r="NGS182" s="477"/>
      <c r="NGT182" s="477"/>
      <c r="NGU182" s="477"/>
      <c r="NGV182" s="477"/>
      <c r="NGW182" s="477"/>
      <c r="NGX182" s="477"/>
      <c r="NGY182" s="477"/>
      <c r="NGZ182" s="477"/>
      <c r="NHA182" s="477"/>
      <c r="NHB182" s="477"/>
      <c r="NHC182" s="477"/>
      <c r="NHD182" s="477"/>
      <c r="NHE182" s="477"/>
      <c r="NHF182" s="477"/>
      <c r="NHG182" s="477"/>
      <c r="NHH182" s="477"/>
      <c r="NHI182" s="477"/>
      <c r="NHJ182" s="477"/>
      <c r="NHK182" s="477"/>
      <c r="NHL182" s="477"/>
      <c r="NHM182" s="477"/>
      <c r="NHN182" s="477"/>
      <c r="NHO182" s="477"/>
      <c r="NHP182" s="477"/>
      <c r="NHQ182" s="477"/>
      <c r="NHR182" s="477"/>
      <c r="NHS182" s="477"/>
      <c r="NHT182" s="477"/>
      <c r="NHU182" s="477"/>
      <c r="NHV182" s="477"/>
      <c r="NHW182" s="477"/>
      <c r="NHX182" s="477"/>
      <c r="NHY182" s="477"/>
      <c r="NHZ182" s="477"/>
      <c r="NIA182" s="477"/>
      <c r="NIB182" s="477"/>
      <c r="NIC182" s="477"/>
      <c r="NID182" s="477"/>
      <c r="NIE182" s="477"/>
      <c r="NIF182" s="477"/>
      <c r="NIG182" s="477"/>
      <c r="NIH182" s="477"/>
      <c r="NII182" s="477"/>
      <c r="NIJ182" s="477"/>
      <c r="NIK182" s="477"/>
      <c r="NIL182" s="477"/>
      <c r="NIM182" s="477"/>
      <c r="NIN182" s="477"/>
      <c r="NIO182" s="477"/>
      <c r="NIP182" s="477"/>
      <c r="NIQ182" s="477"/>
      <c r="NIR182" s="477"/>
      <c r="NIS182" s="477"/>
      <c r="NIT182" s="477"/>
      <c r="NIU182" s="477"/>
      <c r="NIV182" s="477"/>
      <c r="NIW182" s="477"/>
      <c r="NIX182" s="477"/>
      <c r="NIY182" s="477"/>
      <c r="NIZ182" s="477"/>
      <c r="NJA182" s="477"/>
      <c r="NJB182" s="477"/>
      <c r="NJC182" s="477"/>
      <c r="NJD182" s="477"/>
      <c r="NJE182" s="477"/>
      <c r="NJF182" s="477"/>
      <c r="NJG182" s="477"/>
      <c r="NJH182" s="477"/>
      <c r="NJI182" s="477"/>
      <c r="NJJ182" s="477"/>
      <c r="NJK182" s="477"/>
      <c r="NJL182" s="477"/>
      <c r="NJM182" s="477"/>
      <c r="NJN182" s="477"/>
      <c r="NJO182" s="477"/>
      <c r="NJP182" s="477"/>
      <c r="NJQ182" s="477"/>
      <c r="NJR182" s="477"/>
      <c r="NJS182" s="477"/>
      <c r="NJT182" s="477"/>
      <c r="NJU182" s="477"/>
      <c r="NJV182" s="477"/>
      <c r="NJW182" s="477"/>
      <c r="NJX182" s="477"/>
      <c r="NJY182" s="477"/>
      <c r="NJZ182" s="477"/>
      <c r="NKA182" s="477"/>
      <c r="NKB182" s="477"/>
      <c r="NKC182" s="477"/>
      <c r="NKD182" s="477"/>
      <c r="NKE182" s="477"/>
      <c r="NKF182" s="477"/>
      <c r="NKG182" s="477"/>
      <c r="NKH182" s="477"/>
      <c r="NKI182" s="477"/>
      <c r="NKJ182" s="477"/>
      <c r="NKK182" s="477"/>
      <c r="NKL182" s="477"/>
      <c r="NKM182" s="477"/>
      <c r="NKN182" s="477"/>
      <c r="NKO182" s="477"/>
      <c r="NKP182" s="477"/>
      <c r="NKQ182" s="477"/>
      <c r="NKR182" s="477"/>
      <c r="NKS182" s="477"/>
      <c r="NKT182" s="477"/>
      <c r="NKU182" s="477"/>
      <c r="NKV182" s="477"/>
      <c r="NKW182" s="477"/>
      <c r="NKX182" s="477"/>
      <c r="NKY182" s="477"/>
      <c r="NKZ182" s="477"/>
      <c r="NLA182" s="477"/>
      <c r="NLB182" s="477"/>
      <c r="NLC182" s="477"/>
      <c r="NLD182" s="477"/>
      <c r="NLE182" s="477"/>
      <c r="NLF182" s="477"/>
      <c r="NLG182" s="477"/>
      <c r="NLH182" s="477"/>
      <c r="NLI182" s="477"/>
      <c r="NLJ182" s="477"/>
      <c r="NLK182" s="477"/>
      <c r="NLL182" s="477"/>
      <c r="NLM182" s="477"/>
      <c r="NLN182" s="477"/>
      <c r="NLO182" s="477"/>
      <c r="NLP182" s="477"/>
      <c r="NLQ182" s="477"/>
      <c r="NLR182" s="477"/>
      <c r="NLS182" s="477"/>
      <c r="NLT182" s="477"/>
      <c r="NLU182" s="477"/>
      <c r="NLV182" s="477"/>
      <c r="NLW182" s="477"/>
      <c r="NLX182" s="477"/>
      <c r="NLY182" s="477"/>
      <c r="NLZ182" s="477"/>
      <c r="NMA182" s="477"/>
      <c r="NMB182" s="477"/>
      <c r="NMC182" s="477"/>
      <c r="NMD182" s="477"/>
      <c r="NME182" s="477"/>
      <c r="NMF182" s="477"/>
      <c r="NMG182" s="477"/>
      <c r="NMH182" s="477"/>
      <c r="NMI182" s="477"/>
      <c r="NMJ182" s="477"/>
      <c r="NMK182" s="477"/>
      <c r="NML182" s="477"/>
      <c r="NMM182" s="477"/>
      <c r="NMN182" s="477"/>
      <c r="NMO182" s="477"/>
      <c r="NMP182" s="477"/>
      <c r="NMQ182" s="477"/>
      <c r="NMR182" s="477"/>
      <c r="NMS182" s="477"/>
      <c r="NMT182" s="477"/>
      <c r="NMU182" s="477"/>
      <c r="NMV182" s="477"/>
      <c r="NMW182" s="477"/>
      <c r="NMX182" s="477"/>
      <c r="NMY182" s="477"/>
      <c r="NMZ182" s="477"/>
      <c r="NNA182" s="477"/>
      <c r="NNB182" s="477"/>
      <c r="NNC182" s="477"/>
      <c r="NND182" s="477"/>
      <c r="NNE182" s="477"/>
      <c r="NNF182" s="477"/>
      <c r="NNG182" s="477"/>
      <c r="NNH182" s="477"/>
      <c r="NNI182" s="477"/>
      <c r="NNJ182" s="477"/>
      <c r="NNK182" s="477"/>
      <c r="NNL182" s="477"/>
      <c r="NNM182" s="477"/>
      <c r="NNN182" s="477"/>
      <c r="NNO182" s="477"/>
      <c r="NNP182" s="477"/>
      <c r="NNQ182" s="477"/>
      <c r="NNR182" s="477"/>
      <c r="NNS182" s="477"/>
      <c r="NNT182" s="477"/>
      <c r="NNU182" s="477"/>
      <c r="NNV182" s="477"/>
      <c r="NNW182" s="477"/>
      <c r="NNX182" s="477"/>
      <c r="NNY182" s="477"/>
      <c r="NNZ182" s="477"/>
      <c r="NOA182" s="477"/>
      <c r="NOB182" s="477"/>
      <c r="NOC182" s="477"/>
      <c r="NOD182" s="477"/>
      <c r="NOE182" s="477"/>
      <c r="NOF182" s="477"/>
      <c r="NOG182" s="477"/>
      <c r="NOH182" s="477"/>
      <c r="NOI182" s="477"/>
      <c r="NOJ182" s="477"/>
      <c r="NOK182" s="477"/>
      <c r="NOL182" s="477"/>
      <c r="NOM182" s="477"/>
      <c r="NON182" s="477"/>
      <c r="NOO182" s="477"/>
      <c r="NOP182" s="477"/>
      <c r="NOQ182" s="477"/>
      <c r="NOR182" s="477"/>
      <c r="NOS182" s="477"/>
      <c r="NOT182" s="477"/>
      <c r="NOU182" s="477"/>
      <c r="NOV182" s="477"/>
      <c r="NOW182" s="477"/>
      <c r="NOX182" s="477"/>
      <c r="NOY182" s="477"/>
      <c r="NOZ182" s="477"/>
      <c r="NPA182" s="477"/>
      <c r="NPB182" s="477"/>
      <c r="NPC182" s="477"/>
      <c r="NPD182" s="477"/>
      <c r="NPE182" s="477"/>
      <c r="NPF182" s="477"/>
      <c r="NPG182" s="477"/>
      <c r="NPH182" s="477"/>
      <c r="NPI182" s="477"/>
      <c r="NPJ182" s="477"/>
      <c r="NPK182" s="477"/>
      <c r="NPL182" s="477"/>
      <c r="NPM182" s="477"/>
      <c r="NPN182" s="477"/>
      <c r="NPO182" s="477"/>
      <c r="NPP182" s="477"/>
      <c r="NPQ182" s="477"/>
      <c r="NPR182" s="477"/>
      <c r="NPS182" s="477"/>
      <c r="NPT182" s="477"/>
      <c r="NPU182" s="477"/>
      <c r="NPV182" s="477"/>
      <c r="NPW182" s="477"/>
      <c r="NPX182" s="477"/>
      <c r="NPY182" s="477"/>
      <c r="NPZ182" s="477"/>
      <c r="NQA182" s="477"/>
      <c r="NQB182" s="477"/>
      <c r="NQC182" s="477"/>
      <c r="NQD182" s="477"/>
      <c r="NQE182" s="477"/>
      <c r="NQF182" s="477"/>
      <c r="NQG182" s="477"/>
      <c r="NQH182" s="477"/>
      <c r="NQI182" s="477"/>
      <c r="NQJ182" s="477"/>
      <c r="NQK182" s="477"/>
      <c r="NQL182" s="477"/>
      <c r="NQM182" s="477"/>
      <c r="NQN182" s="477"/>
      <c r="NQO182" s="477"/>
      <c r="NQP182" s="477"/>
      <c r="NQQ182" s="477"/>
      <c r="NQR182" s="477"/>
      <c r="NQS182" s="477"/>
      <c r="NQT182" s="477"/>
      <c r="NQU182" s="477"/>
      <c r="NQV182" s="477"/>
      <c r="NQW182" s="477"/>
      <c r="NQX182" s="477"/>
      <c r="NQY182" s="477"/>
      <c r="NQZ182" s="477"/>
      <c r="NRA182" s="477"/>
      <c r="NRB182" s="477"/>
      <c r="NRC182" s="477"/>
      <c r="NRD182" s="477"/>
      <c r="NRE182" s="477"/>
      <c r="NRF182" s="477"/>
      <c r="NRG182" s="477"/>
      <c r="NRH182" s="477"/>
      <c r="NRI182" s="477"/>
      <c r="NRJ182" s="477"/>
      <c r="NRK182" s="477"/>
      <c r="NRL182" s="477"/>
      <c r="NRM182" s="477"/>
      <c r="NRN182" s="477"/>
      <c r="NRO182" s="477"/>
      <c r="NRP182" s="477"/>
      <c r="NRQ182" s="477"/>
      <c r="NRR182" s="477"/>
      <c r="NRS182" s="477"/>
      <c r="NRT182" s="477"/>
      <c r="NRU182" s="477"/>
      <c r="NRV182" s="477"/>
      <c r="NRW182" s="477"/>
      <c r="NRX182" s="477"/>
      <c r="NRY182" s="477"/>
      <c r="NRZ182" s="477"/>
      <c r="NSA182" s="477"/>
      <c r="NSB182" s="477"/>
      <c r="NSC182" s="477"/>
      <c r="NSD182" s="477"/>
      <c r="NSE182" s="477"/>
      <c r="NSF182" s="477"/>
      <c r="NSG182" s="477"/>
      <c r="NSH182" s="477"/>
      <c r="NSI182" s="477"/>
      <c r="NSJ182" s="477"/>
      <c r="NSK182" s="477"/>
      <c r="NSL182" s="477"/>
      <c r="NSM182" s="477"/>
      <c r="NSN182" s="477"/>
      <c r="NSO182" s="477"/>
      <c r="NSP182" s="477"/>
      <c r="NSQ182" s="477"/>
      <c r="NSR182" s="477"/>
      <c r="NSS182" s="477"/>
      <c r="NST182" s="477"/>
      <c r="NSU182" s="477"/>
      <c r="NSV182" s="477"/>
      <c r="NSW182" s="477"/>
      <c r="NSX182" s="477"/>
      <c r="NSY182" s="477"/>
      <c r="NSZ182" s="477"/>
      <c r="NTA182" s="477"/>
      <c r="NTB182" s="477"/>
      <c r="NTC182" s="477"/>
      <c r="NTD182" s="477"/>
      <c r="NTE182" s="477"/>
      <c r="NTF182" s="477"/>
      <c r="NTG182" s="477"/>
      <c r="NTH182" s="477"/>
      <c r="NTI182" s="477"/>
      <c r="NTJ182" s="477"/>
      <c r="NTK182" s="477"/>
      <c r="NTL182" s="477"/>
      <c r="NTM182" s="477"/>
      <c r="NTN182" s="477"/>
      <c r="NTO182" s="477"/>
      <c r="NTP182" s="477"/>
      <c r="NTQ182" s="477"/>
      <c r="NTR182" s="477"/>
      <c r="NTS182" s="477"/>
      <c r="NTT182" s="477"/>
      <c r="NTU182" s="477"/>
      <c r="NTV182" s="477"/>
      <c r="NTW182" s="477"/>
      <c r="NTX182" s="477"/>
      <c r="NTY182" s="477"/>
      <c r="NTZ182" s="477"/>
      <c r="NUA182" s="477"/>
      <c r="NUB182" s="477"/>
      <c r="NUC182" s="477"/>
      <c r="NUD182" s="477"/>
      <c r="NUE182" s="477"/>
      <c r="NUF182" s="477"/>
      <c r="NUG182" s="477"/>
      <c r="NUH182" s="477"/>
      <c r="NUI182" s="477"/>
      <c r="NUJ182" s="477"/>
      <c r="NUK182" s="477"/>
      <c r="NUL182" s="477"/>
      <c r="NUM182" s="477"/>
      <c r="NUN182" s="477"/>
      <c r="NUO182" s="477"/>
      <c r="NUP182" s="477"/>
      <c r="NUQ182" s="477"/>
      <c r="NUR182" s="477"/>
      <c r="NUS182" s="477"/>
      <c r="NUT182" s="477"/>
      <c r="NUU182" s="477"/>
      <c r="NUV182" s="477"/>
      <c r="NUW182" s="477"/>
      <c r="NUX182" s="477"/>
      <c r="NUY182" s="477"/>
      <c r="NUZ182" s="477"/>
      <c r="NVA182" s="477"/>
      <c r="NVB182" s="477"/>
      <c r="NVC182" s="477"/>
      <c r="NVD182" s="477"/>
      <c r="NVE182" s="477"/>
      <c r="NVF182" s="477"/>
      <c r="NVG182" s="477"/>
      <c r="NVH182" s="477"/>
      <c r="NVI182" s="477"/>
      <c r="NVJ182" s="477"/>
      <c r="NVK182" s="477"/>
      <c r="NVL182" s="477"/>
      <c r="NVM182" s="477"/>
      <c r="NVN182" s="477"/>
      <c r="NVO182" s="477"/>
      <c r="NVP182" s="477"/>
      <c r="NVQ182" s="477"/>
      <c r="NVR182" s="477"/>
      <c r="NVS182" s="477"/>
      <c r="NVT182" s="477"/>
      <c r="NVU182" s="477"/>
      <c r="NVV182" s="477"/>
      <c r="NVW182" s="477"/>
      <c r="NVX182" s="477"/>
      <c r="NVY182" s="477"/>
      <c r="NVZ182" s="477"/>
      <c r="NWA182" s="477"/>
      <c r="NWB182" s="477"/>
      <c r="NWC182" s="477"/>
      <c r="NWD182" s="477"/>
      <c r="NWE182" s="477"/>
      <c r="NWF182" s="477"/>
      <c r="NWG182" s="477"/>
      <c r="NWH182" s="477"/>
      <c r="NWI182" s="477"/>
      <c r="NWJ182" s="477"/>
      <c r="NWK182" s="477"/>
      <c r="NWL182" s="477"/>
      <c r="NWM182" s="477"/>
      <c r="NWN182" s="477"/>
      <c r="NWO182" s="477"/>
      <c r="NWP182" s="477"/>
      <c r="NWQ182" s="477"/>
      <c r="NWR182" s="477"/>
      <c r="NWS182" s="477"/>
      <c r="NWT182" s="477"/>
      <c r="NWU182" s="477"/>
      <c r="NWV182" s="477"/>
      <c r="NWW182" s="477"/>
      <c r="NWX182" s="477"/>
      <c r="NWY182" s="477"/>
      <c r="NWZ182" s="477"/>
      <c r="NXA182" s="477"/>
      <c r="NXB182" s="477"/>
      <c r="NXC182" s="477"/>
      <c r="NXD182" s="477"/>
      <c r="NXE182" s="477"/>
      <c r="NXF182" s="477"/>
      <c r="NXG182" s="477"/>
      <c r="NXH182" s="477"/>
      <c r="NXI182" s="477"/>
      <c r="NXJ182" s="477"/>
      <c r="NXK182" s="477"/>
      <c r="NXL182" s="477"/>
      <c r="NXM182" s="477"/>
      <c r="NXN182" s="477"/>
      <c r="NXO182" s="477"/>
      <c r="NXP182" s="477"/>
      <c r="NXQ182" s="477"/>
      <c r="NXR182" s="477"/>
      <c r="NXS182" s="477"/>
      <c r="NXT182" s="477"/>
      <c r="NXU182" s="477"/>
      <c r="NXV182" s="477"/>
      <c r="NXW182" s="477"/>
      <c r="NXX182" s="477"/>
      <c r="NXY182" s="477"/>
      <c r="NXZ182" s="477"/>
      <c r="NYA182" s="477"/>
      <c r="NYB182" s="477"/>
      <c r="NYC182" s="477"/>
      <c r="NYD182" s="477"/>
      <c r="NYE182" s="477"/>
      <c r="NYF182" s="477"/>
      <c r="NYG182" s="477"/>
      <c r="NYH182" s="477"/>
      <c r="NYI182" s="477"/>
      <c r="NYJ182" s="477"/>
      <c r="NYK182" s="477"/>
      <c r="NYL182" s="477"/>
      <c r="NYM182" s="477"/>
      <c r="NYN182" s="477"/>
      <c r="NYO182" s="477"/>
      <c r="NYP182" s="477"/>
      <c r="NYQ182" s="477"/>
      <c r="NYR182" s="477"/>
      <c r="NYS182" s="477"/>
      <c r="NYT182" s="477"/>
      <c r="NYU182" s="477"/>
      <c r="NYV182" s="477"/>
      <c r="NYW182" s="477"/>
      <c r="NYX182" s="477"/>
      <c r="NYY182" s="477"/>
      <c r="NYZ182" s="477"/>
      <c r="NZA182" s="477"/>
      <c r="NZB182" s="477"/>
      <c r="NZC182" s="477"/>
      <c r="NZD182" s="477"/>
      <c r="NZE182" s="477"/>
      <c r="NZF182" s="477"/>
      <c r="NZG182" s="477"/>
      <c r="NZH182" s="477"/>
      <c r="NZI182" s="477"/>
      <c r="NZJ182" s="477"/>
      <c r="NZK182" s="477"/>
      <c r="NZL182" s="477"/>
      <c r="NZM182" s="477"/>
      <c r="NZN182" s="477"/>
      <c r="NZO182" s="477"/>
      <c r="NZP182" s="477"/>
      <c r="NZQ182" s="477"/>
      <c r="NZR182" s="477"/>
      <c r="NZS182" s="477"/>
      <c r="NZT182" s="477"/>
      <c r="NZU182" s="477"/>
      <c r="NZV182" s="477"/>
      <c r="NZW182" s="477"/>
      <c r="NZX182" s="477"/>
      <c r="NZY182" s="477"/>
      <c r="NZZ182" s="477"/>
      <c r="OAA182" s="477"/>
      <c r="OAB182" s="477"/>
      <c r="OAC182" s="477"/>
      <c r="OAD182" s="477"/>
      <c r="OAE182" s="477"/>
      <c r="OAF182" s="477"/>
      <c r="OAG182" s="477"/>
      <c r="OAH182" s="477"/>
      <c r="OAI182" s="477"/>
      <c r="OAJ182" s="477"/>
      <c r="OAK182" s="477"/>
      <c r="OAL182" s="477"/>
      <c r="OAM182" s="477"/>
      <c r="OAN182" s="477"/>
      <c r="OAO182" s="477"/>
      <c r="OAP182" s="477"/>
      <c r="OAQ182" s="477"/>
      <c r="OAR182" s="477"/>
      <c r="OAS182" s="477"/>
      <c r="OAT182" s="477"/>
      <c r="OAU182" s="477"/>
      <c r="OAV182" s="477"/>
      <c r="OAW182" s="477"/>
      <c r="OAX182" s="477"/>
      <c r="OAY182" s="477"/>
      <c r="OAZ182" s="477"/>
      <c r="OBA182" s="477"/>
      <c r="OBB182" s="477"/>
      <c r="OBC182" s="477"/>
      <c r="OBD182" s="477"/>
      <c r="OBE182" s="477"/>
      <c r="OBF182" s="477"/>
      <c r="OBG182" s="477"/>
      <c r="OBH182" s="477"/>
      <c r="OBI182" s="477"/>
      <c r="OBJ182" s="477"/>
      <c r="OBK182" s="477"/>
      <c r="OBL182" s="477"/>
      <c r="OBM182" s="477"/>
      <c r="OBN182" s="477"/>
      <c r="OBO182" s="477"/>
      <c r="OBP182" s="477"/>
      <c r="OBQ182" s="477"/>
      <c r="OBR182" s="477"/>
      <c r="OBS182" s="477"/>
      <c r="OBT182" s="477"/>
      <c r="OBU182" s="477"/>
      <c r="OBV182" s="477"/>
      <c r="OBW182" s="477"/>
      <c r="OBX182" s="477"/>
      <c r="OBY182" s="477"/>
      <c r="OBZ182" s="477"/>
      <c r="OCA182" s="477"/>
      <c r="OCB182" s="477"/>
      <c r="OCC182" s="477"/>
      <c r="OCD182" s="477"/>
      <c r="OCE182" s="477"/>
      <c r="OCF182" s="477"/>
      <c r="OCG182" s="477"/>
      <c r="OCH182" s="477"/>
      <c r="OCI182" s="477"/>
      <c r="OCJ182" s="477"/>
      <c r="OCK182" s="477"/>
      <c r="OCL182" s="477"/>
      <c r="OCM182" s="477"/>
      <c r="OCN182" s="477"/>
      <c r="OCO182" s="477"/>
      <c r="OCP182" s="477"/>
      <c r="OCQ182" s="477"/>
      <c r="OCR182" s="477"/>
      <c r="OCS182" s="477"/>
      <c r="OCT182" s="477"/>
      <c r="OCU182" s="477"/>
      <c r="OCV182" s="477"/>
      <c r="OCW182" s="477"/>
      <c r="OCX182" s="477"/>
      <c r="OCY182" s="477"/>
      <c r="OCZ182" s="477"/>
      <c r="ODA182" s="477"/>
      <c r="ODB182" s="477"/>
      <c r="ODC182" s="477"/>
      <c r="ODD182" s="477"/>
      <c r="ODE182" s="477"/>
      <c r="ODF182" s="477"/>
      <c r="ODG182" s="477"/>
      <c r="ODH182" s="477"/>
      <c r="ODI182" s="477"/>
      <c r="ODJ182" s="477"/>
      <c r="ODK182" s="477"/>
      <c r="ODL182" s="477"/>
      <c r="ODM182" s="477"/>
      <c r="ODN182" s="477"/>
      <c r="ODO182" s="477"/>
      <c r="ODP182" s="477"/>
      <c r="ODQ182" s="477"/>
      <c r="ODR182" s="477"/>
      <c r="ODS182" s="477"/>
      <c r="ODT182" s="477"/>
      <c r="ODU182" s="477"/>
      <c r="ODV182" s="477"/>
      <c r="ODW182" s="477"/>
      <c r="ODX182" s="477"/>
      <c r="ODY182" s="477"/>
      <c r="ODZ182" s="477"/>
      <c r="OEA182" s="477"/>
      <c r="OEB182" s="477"/>
      <c r="OEC182" s="477"/>
      <c r="OED182" s="477"/>
      <c r="OEE182" s="477"/>
      <c r="OEF182" s="477"/>
      <c r="OEG182" s="477"/>
      <c r="OEH182" s="477"/>
      <c r="OEI182" s="477"/>
      <c r="OEJ182" s="477"/>
      <c r="OEK182" s="477"/>
      <c r="OEL182" s="477"/>
      <c r="OEM182" s="477"/>
      <c r="OEN182" s="477"/>
      <c r="OEO182" s="477"/>
      <c r="OEP182" s="477"/>
      <c r="OEQ182" s="477"/>
      <c r="OER182" s="477"/>
      <c r="OES182" s="477"/>
      <c r="OET182" s="477"/>
      <c r="OEU182" s="477"/>
      <c r="OEV182" s="477"/>
      <c r="OEW182" s="477"/>
      <c r="OEX182" s="477"/>
      <c r="OEY182" s="477"/>
      <c r="OEZ182" s="477"/>
      <c r="OFA182" s="477"/>
      <c r="OFB182" s="477"/>
      <c r="OFC182" s="477"/>
      <c r="OFD182" s="477"/>
      <c r="OFE182" s="477"/>
      <c r="OFF182" s="477"/>
      <c r="OFG182" s="477"/>
      <c r="OFH182" s="477"/>
      <c r="OFI182" s="477"/>
      <c r="OFJ182" s="477"/>
      <c r="OFK182" s="477"/>
      <c r="OFL182" s="477"/>
      <c r="OFM182" s="477"/>
      <c r="OFN182" s="477"/>
      <c r="OFO182" s="477"/>
      <c r="OFP182" s="477"/>
      <c r="OFQ182" s="477"/>
      <c r="OFR182" s="477"/>
      <c r="OFS182" s="477"/>
      <c r="OFT182" s="477"/>
      <c r="OFU182" s="477"/>
      <c r="OFV182" s="477"/>
      <c r="OFW182" s="477"/>
      <c r="OFX182" s="477"/>
      <c r="OFY182" s="477"/>
      <c r="OFZ182" s="477"/>
      <c r="OGA182" s="477"/>
      <c r="OGB182" s="477"/>
      <c r="OGC182" s="477"/>
      <c r="OGD182" s="477"/>
      <c r="OGE182" s="477"/>
      <c r="OGF182" s="477"/>
      <c r="OGG182" s="477"/>
      <c r="OGH182" s="477"/>
      <c r="OGI182" s="477"/>
      <c r="OGJ182" s="477"/>
      <c r="OGK182" s="477"/>
      <c r="OGL182" s="477"/>
      <c r="OGM182" s="477"/>
      <c r="OGN182" s="477"/>
      <c r="OGO182" s="477"/>
      <c r="OGP182" s="477"/>
      <c r="OGQ182" s="477"/>
      <c r="OGR182" s="477"/>
      <c r="OGS182" s="477"/>
      <c r="OGT182" s="477"/>
      <c r="OGU182" s="477"/>
      <c r="OGV182" s="477"/>
      <c r="OGW182" s="477"/>
      <c r="OGX182" s="477"/>
      <c r="OGY182" s="477"/>
      <c r="OGZ182" s="477"/>
      <c r="OHA182" s="477"/>
      <c r="OHB182" s="477"/>
      <c r="OHC182" s="477"/>
      <c r="OHD182" s="477"/>
      <c r="OHE182" s="477"/>
      <c r="OHF182" s="477"/>
      <c r="OHG182" s="477"/>
      <c r="OHH182" s="477"/>
      <c r="OHI182" s="477"/>
      <c r="OHJ182" s="477"/>
      <c r="OHK182" s="477"/>
      <c r="OHL182" s="477"/>
      <c r="OHM182" s="477"/>
      <c r="OHN182" s="477"/>
      <c r="OHO182" s="477"/>
      <c r="OHP182" s="477"/>
      <c r="OHQ182" s="477"/>
      <c r="OHR182" s="477"/>
      <c r="OHS182" s="477"/>
      <c r="OHT182" s="477"/>
      <c r="OHU182" s="477"/>
      <c r="OHV182" s="477"/>
      <c r="OHW182" s="477"/>
      <c r="OHX182" s="477"/>
      <c r="OHY182" s="477"/>
      <c r="OHZ182" s="477"/>
      <c r="OIA182" s="477"/>
      <c r="OIB182" s="477"/>
      <c r="OIC182" s="477"/>
      <c r="OID182" s="477"/>
      <c r="OIE182" s="477"/>
      <c r="OIF182" s="477"/>
      <c r="OIG182" s="477"/>
      <c r="OIH182" s="477"/>
      <c r="OII182" s="477"/>
      <c r="OIJ182" s="477"/>
      <c r="OIK182" s="477"/>
      <c r="OIL182" s="477"/>
      <c r="OIM182" s="477"/>
      <c r="OIN182" s="477"/>
      <c r="OIO182" s="477"/>
      <c r="OIP182" s="477"/>
      <c r="OIQ182" s="477"/>
      <c r="OIR182" s="477"/>
      <c r="OIS182" s="477"/>
      <c r="OIT182" s="477"/>
      <c r="OIU182" s="477"/>
      <c r="OIV182" s="477"/>
      <c r="OIW182" s="477"/>
      <c r="OIX182" s="477"/>
      <c r="OIY182" s="477"/>
      <c r="OIZ182" s="477"/>
      <c r="OJA182" s="477"/>
      <c r="OJB182" s="477"/>
      <c r="OJC182" s="477"/>
      <c r="OJD182" s="477"/>
      <c r="OJE182" s="477"/>
      <c r="OJF182" s="477"/>
      <c r="OJG182" s="477"/>
      <c r="OJH182" s="477"/>
      <c r="OJI182" s="477"/>
      <c r="OJJ182" s="477"/>
      <c r="OJK182" s="477"/>
      <c r="OJL182" s="477"/>
      <c r="OJM182" s="477"/>
      <c r="OJN182" s="477"/>
      <c r="OJO182" s="477"/>
      <c r="OJP182" s="477"/>
      <c r="OJQ182" s="477"/>
      <c r="OJR182" s="477"/>
      <c r="OJS182" s="477"/>
      <c r="OJT182" s="477"/>
      <c r="OJU182" s="477"/>
      <c r="OJV182" s="477"/>
      <c r="OJW182" s="477"/>
      <c r="OJX182" s="477"/>
      <c r="OJY182" s="477"/>
      <c r="OJZ182" s="477"/>
      <c r="OKA182" s="477"/>
      <c r="OKB182" s="477"/>
      <c r="OKC182" s="477"/>
      <c r="OKD182" s="477"/>
      <c r="OKE182" s="477"/>
      <c r="OKF182" s="477"/>
      <c r="OKG182" s="477"/>
      <c r="OKH182" s="477"/>
      <c r="OKI182" s="477"/>
      <c r="OKJ182" s="477"/>
      <c r="OKK182" s="477"/>
      <c r="OKL182" s="477"/>
      <c r="OKM182" s="477"/>
      <c r="OKN182" s="477"/>
      <c r="OKO182" s="477"/>
      <c r="OKP182" s="477"/>
      <c r="OKQ182" s="477"/>
      <c r="OKR182" s="477"/>
      <c r="OKS182" s="477"/>
      <c r="OKT182" s="477"/>
      <c r="OKU182" s="477"/>
      <c r="OKV182" s="477"/>
      <c r="OKW182" s="477"/>
      <c r="OKX182" s="477"/>
      <c r="OKY182" s="477"/>
      <c r="OKZ182" s="477"/>
      <c r="OLA182" s="477"/>
      <c r="OLB182" s="477"/>
      <c r="OLC182" s="477"/>
      <c r="OLD182" s="477"/>
      <c r="OLE182" s="477"/>
      <c r="OLF182" s="477"/>
      <c r="OLG182" s="477"/>
      <c r="OLH182" s="477"/>
      <c r="OLI182" s="477"/>
      <c r="OLJ182" s="477"/>
      <c r="OLK182" s="477"/>
      <c r="OLL182" s="477"/>
      <c r="OLM182" s="477"/>
      <c r="OLN182" s="477"/>
      <c r="OLO182" s="477"/>
      <c r="OLP182" s="477"/>
      <c r="OLQ182" s="477"/>
      <c r="OLR182" s="477"/>
      <c r="OLS182" s="477"/>
      <c r="OLT182" s="477"/>
      <c r="OLU182" s="477"/>
      <c r="OLV182" s="477"/>
      <c r="OLW182" s="477"/>
      <c r="OLX182" s="477"/>
      <c r="OLY182" s="477"/>
      <c r="OLZ182" s="477"/>
      <c r="OMA182" s="477"/>
      <c r="OMB182" s="477"/>
      <c r="OMC182" s="477"/>
      <c r="OMD182" s="477"/>
      <c r="OME182" s="477"/>
      <c r="OMF182" s="477"/>
      <c r="OMG182" s="477"/>
      <c r="OMH182" s="477"/>
      <c r="OMI182" s="477"/>
      <c r="OMJ182" s="477"/>
      <c r="OMK182" s="477"/>
      <c r="OML182" s="477"/>
      <c r="OMM182" s="477"/>
      <c r="OMN182" s="477"/>
      <c r="OMO182" s="477"/>
      <c r="OMP182" s="477"/>
      <c r="OMQ182" s="477"/>
      <c r="OMR182" s="477"/>
      <c r="OMS182" s="477"/>
      <c r="OMT182" s="477"/>
      <c r="OMU182" s="477"/>
      <c r="OMV182" s="477"/>
      <c r="OMW182" s="477"/>
      <c r="OMX182" s="477"/>
      <c r="OMY182" s="477"/>
      <c r="OMZ182" s="477"/>
      <c r="ONA182" s="477"/>
      <c r="ONB182" s="477"/>
      <c r="ONC182" s="477"/>
      <c r="OND182" s="477"/>
      <c r="ONE182" s="477"/>
      <c r="ONF182" s="477"/>
      <c r="ONG182" s="477"/>
      <c r="ONH182" s="477"/>
      <c r="ONI182" s="477"/>
      <c r="ONJ182" s="477"/>
      <c r="ONK182" s="477"/>
      <c r="ONL182" s="477"/>
      <c r="ONM182" s="477"/>
      <c r="ONN182" s="477"/>
      <c r="ONO182" s="477"/>
      <c r="ONP182" s="477"/>
      <c r="ONQ182" s="477"/>
      <c r="ONR182" s="477"/>
      <c r="ONS182" s="477"/>
      <c r="ONT182" s="477"/>
      <c r="ONU182" s="477"/>
      <c r="ONV182" s="477"/>
      <c r="ONW182" s="477"/>
      <c r="ONX182" s="477"/>
      <c r="ONY182" s="477"/>
      <c r="ONZ182" s="477"/>
      <c r="OOA182" s="477"/>
      <c r="OOB182" s="477"/>
      <c r="OOC182" s="477"/>
      <c r="OOD182" s="477"/>
      <c r="OOE182" s="477"/>
      <c r="OOF182" s="477"/>
      <c r="OOG182" s="477"/>
      <c r="OOH182" s="477"/>
      <c r="OOI182" s="477"/>
      <c r="OOJ182" s="477"/>
      <c r="OOK182" s="477"/>
      <c r="OOL182" s="477"/>
      <c r="OOM182" s="477"/>
      <c r="OON182" s="477"/>
      <c r="OOO182" s="477"/>
      <c r="OOP182" s="477"/>
      <c r="OOQ182" s="477"/>
      <c r="OOR182" s="477"/>
      <c r="OOS182" s="477"/>
      <c r="OOT182" s="477"/>
      <c r="OOU182" s="477"/>
      <c r="OOV182" s="477"/>
      <c r="OOW182" s="477"/>
      <c r="OOX182" s="477"/>
      <c r="OOY182" s="477"/>
      <c r="OOZ182" s="477"/>
      <c r="OPA182" s="477"/>
      <c r="OPB182" s="477"/>
      <c r="OPC182" s="477"/>
      <c r="OPD182" s="477"/>
      <c r="OPE182" s="477"/>
      <c r="OPF182" s="477"/>
      <c r="OPG182" s="477"/>
      <c r="OPH182" s="477"/>
      <c r="OPI182" s="477"/>
      <c r="OPJ182" s="477"/>
      <c r="OPK182" s="477"/>
      <c r="OPL182" s="477"/>
      <c r="OPM182" s="477"/>
      <c r="OPN182" s="477"/>
      <c r="OPO182" s="477"/>
      <c r="OPP182" s="477"/>
      <c r="OPQ182" s="477"/>
      <c r="OPR182" s="477"/>
      <c r="OPS182" s="477"/>
      <c r="OPT182" s="477"/>
      <c r="OPU182" s="477"/>
      <c r="OPV182" s="477"/>
      <c r="OPW182" s="477"/>
      <c r="OPX182" s="477"/>
      <c r="OPY182" s="477"/>
      <c r="OPZ182" s="477"/>
      <c r="OQA182" s="477"/>
      <c r="OQB182" s="477"/>
      <c r="OQC182" s="477"/>
      <c r="OQD182" s="477"/>
      <c r="OQE182" s="477"/>
      <c r="OQF182" s="477"/>
      <c r="OQG182" s="477"/>
      <c r="OQH182" s="477"/>
      <c r="OQI182" s="477"/>
      <c r="OQJ182" s="477"/>
      <c r="OQK182" s="477"/>
      <c r="OQL182" s="477"/>
      <c r="OQM182" s="477"/>
      <c r="OQN182" s="477"/>
      <c r="OQO182" s="477"/>
      <c r="OQP182" s="477"/>
      <c r="OQQ182" s="477"/>
      <c r="OQR182" s="477"/>
      <c r="OQS182" s="477"/>
      <c r="OQT182" s="477"/>
      <c r="OQU182" s="477"/>
      <c r="OQV182" s="477"/>
      <c r="OQW182" s="477"/>
      <c r="OQX182" s="477"/>
      <c r="OQY182" s="477"/>
      <c r="OQZ182" s="477"/>
      <c r="ORA182" s="477"/>
      <c r="ORB182" s="477"/>
      <c r="ORC182" s="477"/>
      <c r="ORD182" s="477"/>
      <c r="ORE182" s="477"/>
      <c r="ORF182" s="477"/>
      <c r="ORG182" s="477"/>
      <c r="ORH182" s="477"/>
      <c r="ORI182" s="477"/>
      <c r="ORJ182" s="477"/>
      <c r="ORK182" s="477"/>
      <c r="ORL182" s="477"/>
      <c r="ORM182" s="477"/>
      <c r="ORN182" s="477"/>
      <c r="ORO182" s="477"/>
      <c r="ORP182" s="477"/>
      <c r="ORQ182" s="477"/>
      <c r="ORR182" s="477"/>
      <c r="ORS182" s="477"/>
      <c r="ORT182" s="477"/>
      <c r="ORU182" s="477"/>
      <c r="ORV182" s="477"/>
      <c r="ORW182" s="477"/>
      <c r="ORX182" s="477"/>
      <c r="ORY182" s="477"/>
      <c r="ORZ182" s="477"/>
      <c r="OSA182" s="477"/>
      <c r="OSB182" s="477"/>
      <c r="OSC182" s="477"/>
      <c r="OSD182" s="477"/>
      <c r="OSE182" s="477"/>
      <c r="OSF182" s="477"/>
      <c r="OSG182" s="477"/>
      <c r="OSH182" s="477"/>
      <c r="OSI182" s="477"/>
      <c r="OSJ182" s="477"/>
      <c r="OSK182" s="477"/>
      <c r="OSL182" s="477"/>
      <c r="OSM182" s="477"/>
      <c r="OSN182" s="477"/>
      <c r="OSO182" s="477"/>
      <c r="OSP182" s="477"/>
      <c r="OSQ182" s="477"/>
      <c r="OSR182" s="477"/>
      <c r="OSS182" s="477"/>
      <c r="OST182" s="477"/>
      <c r="OSU182" s="477"/>
      <c r="OSV182" s="477"/>
      <c r="OSW182" s="477"/>
      <c r="OSX182" s="477"/>
      <c r="OSY182" s="477"/>
      <c r="OSZ182" s="477"/>
      <c r="OTA182" s="477"/>
      <c r="OTB182" s="477"/>
      <c r="OTC182" s="477"/>
      <c r="OTD182" s="477"/>
      <c r="OTE182" s="477"/>
      <c r="OTF182" s="477"/>
      <c r="OTG182" s="477"/>
      <c r="OTH182" s="477"/>
      <c r="OTI182" s="477"/>
      <c r="OTJ182" s="477"/>
      <c r="OTK182" s="477"/>
      <c r="OTL182" s="477"/>
      <c r="OTM182" s="477"/>
      <c r="OTN182" s="477"/>
      <c r="OTO182" s="477"/>
      <c r="OTP182" s="477"/>
      <c r="OTQ182" s="477"/>
      <c r="OTR182" s="477"/>
      <c r="OTS182" s="477"/>
      <c r="OTT182" s="477"/>
      <c r="OTU182" s="477"/>
      <c r="OTV182" s="477"/>
      <c r="OTW182" s="477"/>
      <c r="OTX182" s="477"/>
      <c r="OTY182" s="477"/>
      <c r="OTZ182" s="477"/>
      <c r="OUA182" s="477"/>
      <c r="OUB182" s="477"/>
      <c r="OUC182" s="477"/>
      <c r="OUD182" s="477"/>
      <c r="OUE182" s="477"/>
      <c r="OUF182" s="477"/>
      <c r="OUG182" s="477"/>
      <c r="OUH182" s="477"/>
      <c r="OUI182" s="477"/>
      <c r="OUJ182" s="477"/>
      <c r="OUK182" s="477"/>
      <c r="OUL182" s="477"/>
      <c r="OUM182" s="477"/>
      <c r="OUN182" s="477"/>
      <c r="OUO182" s="477"/>
      <c r="OUP182" s="477"/>
      <c r="OUQ182" s="477"/>
      <c r="OUR182" s="477"/>
      <c r="OUS182" s="477"/>
      <c r="OUT182" s="477"/>
      <c r="OUU182" s="477"/>
      <c r="OUV182" s="477"/>
      <c r="OUW182" s="477"/>
      <c r="OUX182" s="477"/>
      <c r="OUY182" s="477"/>
      <c r="OUZ182" s="477"/>
      <c r="OVA182" s="477"/>
      <c r="OVB182" s="477"/>
      <c r="OVC182" s="477"/>
      <c r="OVD182" s="477"/>
      <c r="OVE182" s="477"/>
      <c r="OVF182" s="477"/>
      <c r="OVG182" s="477"/>
      <c r="OVH182" s="477"/>
      <c r="OVI182" s="477"/>
      <c r="OVJ182" s="477"/>
      <c r="OVK182" s="477"/>
      <c r="OVL182" s="477"/>
      <c r="OVM182" s="477"/>
      <c r="OVN182" s="477"/>
      <c r="OVO182" s="477"/>
      <c r="OVP182" s="477"/>
      <c r="OVQ182" s="477"/>
      <c r="OVR182" s="477"/>
      <c r="OVS182" s="477"/>
      <c r="OVT182" s="477"/>
      <c r="OVU182" s="477"/>
      <c r="OVV182" s="477"/>
      <c r="OVW182" s="477"/>
      <c r="OVX182" s="477"/>
      <c r="OVY182" s="477"/>
      <c r="OVZ182" s="477"/>
      <c r="OWA182" s="477"/>
      <c r="OWB182" s="477"/>
      <c r="OWC182" s="477"/>
      <c r="OWD182" s="477"/>
      <c r="OWE182" s="477"/>
      <c r="OWF182" s="477"/>
      <c r="OWG182" s="477"/>
      <c r="OWH182" s="477"/>
      <c r="OWI182" s="477"/>
      <c r="OWJ182" s="477"/>
      <c r="OWK182" s="477"/>
      <c r="OWL182" s="477"/>
      <c r="OWM182" s="477"/>
      <c r="OWN182" s="477"/>
      <c r="OWO182" s="477"/>
      <c r="OWP182" s="477"/>
      <c r="OWQ182" s="477"/>
      <c r="OWR182" s="477"/>
      <c r="OWS182" s="477"/>
      <c r="OWT182" s="477"/>
      <c r="OWU182" s="477"/>
      <c r="OWV182" s="477"/>
      <c r="OWW182" s="477"/>
      <c r="OWX182" s="477"/>
      <c r="OWY182" s="477"/>
      <c r="OWZ182" s="477"/>
      <c r="OXA182" s="477"/>
      <c r="OXB182" s="477"/>
      <c r="OXC182" s="477"/>
      <c r="OXD182" s="477"/>
      <c r="OXE182" s="477"/>
      <c r="OXF182" s="477"/>
      <c r="OXG182" s="477"/>
      <c r="OXH182" s="477"/>
      <c r="OXI182" s="477"/>
      <c r="OXJ182" s="477"/>
      <c r="OXK182" s="477"/>
      <c r="OXL182" s="477"/>
      <c r="OXM182" s="477"/>
      <c r="OXN182" s="477"/>
      <c r="OXO182" s="477"/>
      <c r="OXP182" s="477"/>
      <c r="OXQ182" s="477"/>
      <c r="OXR182" s="477"/>
      <c r="OXS182" s="477"/>
      <c r="OXT182" s="477"/>
      <c r="OXU182" s="477"/>
      <c r="OXV182" s="477"/>
      <c r="OXW182" s="477"/>
      <c r="OXX182" s="477"/>
      <c r="OXY182" s="477"/>
      <c r="OXZ182" s="477"/>
      <c r="OYA182" s="477"/>
      <c r="OYB182" s="477"/>
      <c r="OYC182" s="477"/>
      <c r="OYD182" s="477"/>
      <c r="OYE182" s="477"/>
      <c r="OYF182" s="477"/>
      <c r="OYG182" s="477"/>
      <c r="OYH182" s="477"/>
      <c r="OYI182" s="477"/>
      <c r="OYJ182" s="477"/>
      <c r="OYK182" s="477"/>
      <c r="OYL182" s="477"/>
      <c r="OYM182" s="477"/>
      <c r="OYN182" s="477"/>
      <c r="OYO182" s="477"/>
      <c r="OYP182" s="477"/>
      <c r="OYQ182" s="477"/>
      <c r="OYR182" s="477"/>
      <c r="OYS182" s="477"/>
      <c r="OYT182" s="477"/>
      <c r="OYU182" s="477"/>
      <c r="OYV182" s="477"/>
      <c r="OYW182" s="477"/>
      <c r="OYX182" s="477"/>
      <c r="OYY182" s="477"/>
      <c r="OYZ182" s="477"/>
      <c r="OZA182" s="477"/>
      <c r="OZB182" s="477"/>
      <c r="OZC182" s="477"/>
      <c r="OZD182" s="477"/>
      <c r="OZE182" s="477"/>
      <c r="OZF182" s="477"/>
      <c r="OZG182" s="477"/>
      <c r="OZH182" s="477"/>
      <c r="OZI182" s="477"/>
      <c r="OZJ182" s="477"/>
      <c r="OZK182" s="477"/>
      <c r="OZL182" s="477"/>
      <c r="OZM182" s="477"/>
      <c r="OZN182" s="477"/>
      <c r="OZO182" s="477"/>
      <c r="OZP182" s="477"/>
      <c r="OZQ182" s="477"/>
      <c r="OZR182" s="477"/>
      <c r="OZS182" s="477"/>
      <c r="OZT182" s="477"/>
      <c r="OZU182" s="477"/>
      <c r="OZV182" s="477"/>
      <c r="OZW182" s="477"/>
      <c r="OZX182" s="477"/>
      <c r="OZY182" s="477"/>
      <c r="OZZ182" s="477"/>
      <c r="PAA182" s="477"/>
      <c r="PAB182" s="477"/>
      <c r="PAC182" s="477"/>
      <c r="PAD182" s="477"/>
      <c r="PAE182" s="477"/>
      <c r="PAF182" s="477"/>
      <c r="PAG182" s="477"/>
      <c r="PAH182" s="477"/>
      <c r="PAI182" s="477"/>
      <c r="PAJ182" s="477"/>
      <c r="PAK182" s="477"/>
      <c r="PAL182" s="477"/>
      <c r="PAM182" s="477"/>
      <c r="PAN182" s="477"/>
      <c r="PAO182" s="477"/>
      <c r="PAP182" s="477"/>
      <c r="PAQ182" s="477"/>
      <c r="PAR182" s="477"/>
      <c r="PAS182" s="477"/>
      <c r="PAT182" s="477"/>
      <c r="PAU182" s="477"/>
      <c r="PAV182" s="477"/>
      <c r="PAW182" s="477"/>
      <c r="PAX182" s="477"/>
      <c r="PAY182" s="477"/>
      <c r="PAZ182" s="477"/>
      <c r="PBA182" s="477"/>
      <c r="PBB182" s="477"/>
      <c r="PBC182" s="477"/>
      <c r="PBD182" s="477"/>
      <c r="PBE182" s="477"/>
      <c r="PBF182" s="477"/>
      <c r="PBG182" s="477"/>
      <c r="PBH182" s="477"/>
      <c r="PBI182" s="477"/>
      <c r="PBJ182" s="477"/>
      <c r="PBK182" s="477"/>
      <c r="PBL182" s="477"/>
      <c r="PBM182" s="477"/>
      <c r="PBN182" s="477"/>
      <c r="PBO182" s="477"/>
      <c r="PBP182" s="477"/>
      <c r="PBQ182" s="477"/>
      <c r="PBR182" s="477"/>
      <c r="PBS182" s="477"/>
      <c r="PBT182" s="477"/>
      <c r="PBU182" s="477"/>
      <c r="PBV182" s="477"/>
      <c r="PBW182" s="477"/>
      <c r="PBX182" s="477"/>
      <c r="PBY182" s="477"/>
      <c r="PBZ182" s="477"/>
      <c r="PCA182" s="477"/>
      <c r="PCB182" s="477"/>
      <c r="PCC182" s="477"/>
      <c r="PCD182" s="477"/>
      <c r="PCE182" s="477"/>
      <c r="PCF182" s="477"/>
      <c r="PCG182" s="477"/>
      <c r="PCH182" s="477"/>
      <c r="PCI182" s="477"/>
      <c r="PCJ182" s="477"/>
      <c r="PCK182" s="477"/>
      <c r="PCL182" s="477"/>
      <c r="PCM182" s="477"/>
      <c r="PCN182" s="477"/>
      <c r="PCO182" s="477"/>
      <c r="PCP182" s="477"/>
      <c r="PCQ182" s="477"/>
      <c r="PCR182" s="477"/>
      <c r="PCS182" s="477"/>
      <c r="PCT182" s="477"/>
      <c r="PCU182" s="477"/>
      <c r="PCV182" s="477"/>
      <c r="PCW182" s="477"/>
      <c r="PCX182" s="477"/>
      <c r="PCY182" s="477"/>
      <c r="PCZ182" s="477"/>
      <c r="PDA182" s="477"/>
      <c r="PDB182" s="477"/>
      <c r="PDC182" s="477"/>
      <c r="PDD182" s="477"/>
      <c r="PDE182" s="477"/>
      <c r="PDF182" s="477"/>
      <c r="PDG182" s="477"/>
      <c r="PDH182" s="477"/>
      <c r="PDI182" s="477"/>
      <c r="PDJ182" s="477"/>
      <c r="PDK182" s="477"/>
      <c r="PDL182" s="477"/>
      <c r="PDM182" s="477"/>
      <c r="PDN182" s="477"/>
      <c r="PDO182" s="477"/>
      <c r="PDP182" s="477"/>
      <c r="PDQ182" s="477"/>
      <c r="PDR182" s="477"/>
      <c r="PDS182" s="477"/>
      <c r="PDT182" s="477"/>
      <c r="PDU182" s="477"/>
      <c r="PDV182" s="477"/>
      <c r="PDW182" s="477"/>
      <c r="PDX182" s="477"/>
      <c r="PDY182" s="477"/>
      <c r="PDZ182" s="477"/>
      <c r="PEA182" s="477"/>
      <c r="PEB182" s="477"/>
      <c r="PEC182" s="477"/>
      <c r="PED182" s="477"/>
      <c r="PEE182" s="477"/>
      <c r="PEF182" s="477"/>
      <c r="PEG182" s="477"/>
      <c r="PEH182" s="477"/>
      <c r="PEI182" s="477"/>
      <c r="PEJ182" s="477"/>
      <c r="PEK182" s="477"/>
      <c r="PEL182" s="477"/>
      <c r="PEM182" s="477"/>
      <c r="PEN182" s="477"/>
      <c r="PEO182" s="477"/>
      <c r="PEP182" s="477"/>
      <c r="PEQ182" s="477"/>
      <c r="PER182" s="477"/>
      <c r="PES182" s="477"/>
      <c r="PET182" s="477"/>
      <c r="PEU182" s="477"/>
      <c r="PEV182" s="477"/>
      <c r="PEW182" s="477"/>
      <c r="PEX182" s="477"/>
      <c r="PEY182" s="477"/>
      <c r="PEZ182" s="477"/>
      <c r="PFA182" s="477"/>
      <c r="PFB182" s="477"/>
      <c r="PFC182" s="477"/>
      <c r="PFD182" s="477"/>
      <c r="PFE182" s="477"/>
      <c r="PFF182" s="477"/>
      <c r="PFG182" s="477"/>
      <c r="PFH182" s="477"/>
      <c r="PFI182" s="477"/>
      <c r="PFJ182" s="477"/>
      <c r="PFK182" s="477"/>
      <c r="PFL182" s="477"/>
      <c r="PFM182" s="477"/>
      <c r="PFN182" s="477"/>
      <c r="PFO182" s="477"/>
      <c r="PFP182" s="477"/>
      <c r="PFQ182" s="477"/>
      <c r="PFR182" s="477"/>
      <c r="PFS182" s="477"/>
      <c r="PFT182" s="477"/>
      <c r="PFU182" s="477"/>
      <c r="PFV182" s="477"/>
      <c r="PFW182" s="477"/>
      <c r="PFX182" s="477"/>
      <c r="PFY182" s="477"/>
      <c r="PFZ182" s="477"/>
      <c r="PGA182" s="477"/>
      <c r="PGB182" s="477"/>
      <c r="PGC182" s="477"/>
      <c r="PGD182" s="477"/>
      <c r="PGE182" s="477"/>
      <c r="PGF182" s="477"/>
      <c r="PGG182" s="477"/>
      <c r="PGH182" s="477"/>
      <c r="PGI182" s="477"/>
      <c r="PGJ182" s="477"/>
      <c r="PGK182" s="477"/>
      <c r="PGL182" s="477"/>
      <c r="PGM182" s="477"/>
      <c r="PGN182" s="477"/>
      <c r="PGO182" s="477"/>
      <c r="PGP182" s="477"/>
      <c r="PGQ182" s="477"/>
      <c r="PGR182" s="477"/>
      <c r="PGS182" s="477"/>
      <c r="PGT182" s="477"/>
      <c r="PGU182" s="477"/>
      <c r="PGV182" s="477"/>
      <c r="PGW182" s="477"/>
      <c r="PGX182" s="477"/>
      <c r="PGY182" s="477"/>
      <c r="PGZ182" s="477"/>
      <c r="PHA182" s="477"/>
      <c r="PHB182" s="477"/>
      <c r="PHC182" s="477"/>
      <c r="PHD182" s="477"/>
      <c r="PHE182" s="477"/>
      <c r="PHF182" s="477"/>
      <c r="PHG182" s="477"/>
      <c r="PHH182" s="477"/>
      <c r="PHI182" s="477"/>
      <c r="PHJ182" s="477"/>
      <c r="PHK182" s="477"/>
      <c r="PHL182" s="477"/>
      <c r="PHM182" s="477"/>
      <c r="PHN182" s="477"/>
      <c r="PHO182" s="477"/>
      <c r="PHP182" s="477"/>
      <c r="PHQ182" s="477"/>
      <c r="PHR182" s="477"/>
      <c r="PHS182" s="477"/>
      <c r="PHT182" s="477"/>
      <c r="PHU182" s="477"/>
      <c r="PHV182" s="477"/>
      <c r="PHW182" s="477"/>
      <c r="PHX182" s="477"/>
      <c r="PHY182" s="477"/>
      <c r="PHZ182" s="477"/>
      <c r="PIA182" s="477"/>
      <c r="PIB182" s="477"/>
      <c r="PIC182" s="477"/>
      <c r="PID182" s="477"/>
      <c r="PIE182" s="477"/>
      <c r="PIF182" s="477"/>
      <c r="PIG182" s="477"/>
      <c r="PIH182" s="477"/>
      <c r="PII182" s="477"/>
      <c r="PIJ182" s="477"/>
      <c r="PIK182" s="477"/>
      <c r="PIL182" s="477"/>
      <c r="PIM182" s="477"/>
      <c r="PIN182" s="477"/>
      <c r="PIO182" s="477"/>
      <c r="PIP182" s="477"/>
      <c r="PIQ182" s="477"/>
      <c r="PIR182" s="477"/>
      <c r="PIS182" s="477"/>
      <c r="PIT182" s="477"/>
      <c r="PIU182" s="477"/>
      <c r="PIV182" s="477"/>
      <c r="PIW182" s="477"/>
      <c r="PIX182" s="477"/>
      <c r="PIY182" s="477"/>
      <c r="PIZ182" s="477"/>
      <c r="PJA182" s="477"/>
      <c r="PJB182" s="477"/>
      <c r="PJC182" s="477"/>
      <c r="PJD182" s="477"/>
      <c r="PJE182" s="477"/>
      <c r="PJF182" s="477"/>
      <c r="PJG182" s="477"/>
      <c r="PJH182" s="477"/>
      <c r="PJI182" s="477"/>
      <c r="PJJ182" s="477"/>
      <c r="PJK182" s="477"/>
      <c r="PJL182" s="477"/>
      <c r="PJM182" s="477"/>
      <c r="PJN182" s="477"/>
      <c r="PJO182" s="477"/>
      <c r="PJP182" s="477"/>
      <c r="PJQ182" s="477"/>
      <c r="PJR182" s="477"/>
      <c r="PJS182" s="477"/>
      <c r="PJT182" s="477"/>
      <c r="PJU182" s="477"/>
      <c r="PJV182" s="477"/>
      <c r="PJW182" s="477"/>
      <c r="PJX182" s="477"/>
      <c r="PJY182" s="477"/>
      <c r="PJZ182" s="477"/>
      <c r="PKA182" s="477"/>
      <c r="PKB182" s="477"/>
      <c r="PKC182" s="477"/>
      <c r="PKD182" s="477"/>
      <c r="PKE182" s="477"/>
      <c r="PKF182" s="477"/>
      <c r="PKG182" s="477"/>
      <c r="PKH182" s="477"/>
      <c r="PKI182" s="477"/>
      <c r="PKJ182" s="477"/>
      <c r="PKK182" s="477"/>
      <c r="PKL182" s="477"/>
      <c r="PKM182" s="477"/>
      <c r="PKN182" s="477"/>
      <c r="PKO182" s="477"/>
      <c r="PKP182" s="477"/>
      <c r="PKQ182" s="477"/>
      <c r="PKR182" s="477"/>
      <c r="PKS182" s="477"/>
      <c r="PKT182" s="477"/>
      <c r="PKU182" s="477"/>
      <c r="PKV182" s="477"/>
      <c r="PKW182" s="477"/>
      <c r="PKX182" s="477"/>
      <c r="PKY182" s="477"/>
      <c r="PKZ182" s="477"/>
      <c r="PLA182" s="477"/>
      <c r="PLB182" s="477"/>
      <c r="PLC182" s="477"/>
      <c r="PLD182" s="477"/>
      <c r="PLE182" s="477"/>
      <c r="PLF182" s="477"/>
      <c r="PLG182" s="477"/>
      <c r="PLH182" s="477"/>
      <c r="PLI182" s="477"/>
      <c r="PLJ182" s="477"/>
      <c r="PLK182" s="477"/>
      <c r="PLL182" s="477"/>
      <c r="PLM182" s="477"/>
      <c r="PLN182" s="477"/>
      <c r="PLO182" s="477"/>
      <c r="PLP182" s="477"/>
      <c r="PLQ182" s="477"/>
      <c r="PLR182" s="477"/>
      <c r="PLS182" s="477"/>
      <c r="PLT182" s="477"/>
      <c r="PLU182" s="477"/>
      <c r="PLV182" s="477"/>
      <c r="PLW182" s="477"/>
      <c r="PLX182" s="477"/>
      <c r="PLY182" s="477"/>
      <c r="PLZ182" s="477"/>
      <c r="PMA182" s="477"/>
      <c r="PMB182" s="477"/>
      <c r="PMC182" s="477"/>
      <c r="PMD182" s="477"/>
      <c r="PME182" s="477"/>
      <c r="PMF182" s="477"/>
      <c r="PMG182" s="477"/>
      <c r="PMH182" s="477"/>
      <c r="PMI182" s="477"/>
      <c r="PMJ182" s="477"/>
      <c r="PMK182" s="477"/>
      <c r="PML182" s="477"/>
      <c r="PMM182" s="477"/>
      <c r="PMN182" s="477"/>
      <c r="PMO182" s="477"/>
      <c r="PMP182" s="477"/>
      <c r="PMQ182" s="477"/>
      <c r="PMR182" s="477"/>
      <c r="PMS182" s="477"/>
      <c r="PMT182" s="477"/>
      <c r="PMU182" s="477"/>
      <c r="PMV182" s="477"/>
      <c r="PMW182" s="477"/>
      <c r="PMX182" s="477"/>
      <c r="PMY182" s="477"/>
      <c r="PMZ182" s="477"/>
      <c r="PNA182" s="477"/>
      <c r="PNB182" s="477"/>
      <c r="PNC182" s="477"/>
      <c r="PND182" s="477"/>
      <c r="PNE182" s="477"/>
      <c r="PNF182" s="477"/>
      <c r="PNG182" s="477"/>
      <c r="PNH182" s="477"/>
      <c r="PNI182" s="477"/>
      <c r="PNJ182" s="477"/>
      <c r="PNK182" s="477"/>
      <c r="PNL182" s="477"/>
      <c r="PNM182" s="477"/>
      <c r="PNN182" s="477"/>
      <c r="PNO182" s="477"/>
      <c r="PNP182" s="477"/>
      <c r="PNQ182" s="477"/>
      <c r="PNR182" s="477"/>
      <c r="PNS182" s="477"/>
      <c r="PNT182" s="477"/>
      <c r="PNU182" s="477"/>
      <c r="PNV182" s="477"/>
      <c r="PNW182" s="477"/>
      <c r="PNX182" s="477"/>
      <c r="PNY182" s="477"/>
      <c r="PNZ182" s="477"/>
      <c r="POA182" s="477"/>
      <c r="POB182" s="477"/>
      <c r="POC182" s="477"/>
      <c r="POD182" s="477"/>
      <c r="POE182" s="477"/>
      <c r="POF182" s="477"/>
      <c r="POG182" s="477"/>
      <c r="POH182" s="477"/>
      <c r="POI182" s="477"/>
      <c r="POJ182" s="477"/>
      <c r="POK182" s="477"/>
      <c r="POL182" s="477"/>
      <c r="POM182" s="477"/>
      <c r="PON182" s="477"/>
      <c r="POO182" s="477"/>
      <c r="POP182" s="477"/>
      <c r="POQ182" s="477"/>
      <c r="POR182" s="477"/>
      <c r="POS182" s="477"/>
      <c r="POT182" s="477"/>
      <c r="POU182" s="477"/>
      <c r="POV182" s="477"/>
      <c r="POW182" s="477"/>
      <c r="POX182" s="477"/>
      <c r="POY182" s="477"/>
      <c r="POZ182" s="477"/>
      <c r="PPA182" s="477"/>
      <c r="PPB182" s="477"/>
      <c r="PPC182" s="477"/>
      <c r="PPD182" s="477"/>
      <c r="PPE182" s="477"/>
      <c r="PPF182" s="477"/>
      <c r="PPG182" s="477"/>
      <c r="PPH182" s="477"/>
      <c r="PPI182" s="477"/>
      <c r="PPJ182" s="477"/>
      <c r="PPK182" s="477"/>
      <c r="PPL182" s="477"/>
      <c r="PPM182" s="477"/>
      <c r="PPN182" s="477"/>
      <c r="PPO182" s="477"/>
      <c r="PPP182" s="477"/>
      <c r="PPQ182" s="477"/>
      <c r="PPR182" s="477"/>
      <c r="PPS182" s="477"/>
      <c r="PPT182" s="477"/>
      <c r="PPU182" s="477"/>
      <c r="PPV182" s="477"/>
      <c r="PPW182" s="477"/>
      <c r="PPX182" s="477"/>
      <c r="PPY182" s="477"/>
      <c r="PPZ182" s="477"/>
      <c r="PQA182" s="477"/>
      <c r="PQB182" s="477"/>
      <c r="PQC182" s="477"/>
      <c r="PQD182" s="477"/>
      <c r="PQE182" s="477"/>
      <c r="PQF182" s="477"/>
      <c r="PQG182" s="477"/>
      <c r="PQH182" s="477"/>
      <c r="PQI182" s="477"/>
      <c r="PQJ182" s="477"/>
      <c r="PQK182" s="477"/>
      <c r="PQL182" s="477"/>
      <c r="PQM182" s="477"/>
      <c r="PQN182" s="477"/>
      <c r="PQO182" s="477"/>
      <c r="PQP182" s="477"/>
      <c r="PQQ182" s="477"/>
      <c r="PQR182" s="477"/>
      <c r="PQS182" s="477"/>
      <c r="PQT182" s="477"/>
      <c r="PQU182" s="477"/>
      <c r="PQV182" s="477"/>
      <c r="PQW182" s="477"/>
      <c r="PQX182" s="477"/>
      <c r="PQY182" s="477"/>
      <c r="PQZ182" s="477"/>
      <c r="PRA182" s="477"/>
      <c r="PRB182" s="477"/>
      <c r="PRC182" s="477"/>
      <c r="PRD182" s="477"/>
      <c r="PRE182" s="477"/>
      <c r="PRF182" s="477"/>
      <c r="PRG182" s="477"/>
      <c r="PRH182" s="477"/>
      <c r="PRI182" s="477"/>
      <c r="PRJ182" s="477"/>
      <c r="PRK182" s="477"/>
      <c r="PRL182" s="477"/>
      <c r="PRM182" s="477"/>
      <c r="PRN182" s="477"/>
      <c r="PRO182" s="477"/>
      <c r="PRP182" s="477"/>
      <c r="PRQ182" s="477"/>
      <c r="PRR182" s="477"/>
      <c r="PRS182" s="477"/>
      <c r="PRT182" s="477"/>
      <c r="PRU182" s="477"/>
      <c r="PRV182" s="477"/>
      <c r="PRW182" s="477"/>
      <c r="PRX182" s="477"/>
      <c r="PRY182" s="477"/>
      <c r="PRZ182" s="477"/>
      <c r="PSA182" s="477"/>
      <c r="PSB182" s="477"/>
      <c r="PSC182" s="477"/>
      <c r="PSD182" s="477"/>
      <c r="PSE182" s="477"/>
      <c r="PSF182" s="477"/>
      <c r="PSG182" s="477"/>
      <c r="PSH182" s="477"/>
      <c r="PSI182" s="477"/>
      <c r="PSJ182" s="477"/>
      <c r="PSK182" s="477"/>
      <c r="PSL182" s="477"/>
      <c r="PSM182" s="477"/>
      <c r="PSN182" s="477"/>
      <c r="PSO182" s="477"/>
      <c r="PSP182" s="477"/>
      <c r="PSQ182" s="477"/>
      <c r="PSR182" s="477"/>
      <c r="PSS182" s="477"/>
      <c r="PST182" s="477"/>
      <c r="PSU182" s="477"/>
      <c r="PSV182" s="477"/>
      <c r="PSW182" s="477"/>
      <c r="PSX182" s="477"/>
      <c r="PSY182" s="477"/>
      <c r="PSZ182" s="477"/>
      <c r="PTA182" s="477"/>
      <c r="PTB182" s="477"/>
      <c r="PTC182" s="477"/>
      <c r="PTD182" s="477"/>
      <c r="PTE182" s="477"/>
      <c r="PTF182" s="477"/>
      <c r="PTG182" s="477"/>
      <c r="PTH182" s="477"/>
      <c r="PTI182" s="477"/>
      <c r="PTJ182" s="477"/>
      <c r="PTK182" s="477"/>
      <c r="PTL182" s="477"/>
      <c r="PTM182" s="477"/>
      <c r="PTN182" s="477"/>
      <c r="PTO182" s="477"/>
      <c r="PTP182" s="477"/>
      <c r="PTQ182" s="477"/>
      <c r="PTR182" s="477"/>
      <c r="PTS182" s="477"/>
      <c r="PTT182" s="477"/>
      <c r="PTU182" s="477"/>
      <c r="PTV182" s="477"/>
      <c r="PTW182" s="477"/>
      <c r="PTX182" s="477"/>
      <c r="PTY182" s="477"/>
      <c r="PTZ182" s="477"/>
      <c r="PUA182" s="477"/>
      <c r="PUB182" s="477"/>
      <c r="PUC182" s="477"/>
      <c r="PUD182" s="477"/>
      <c r="PUE182" s="477"/>
      <c r="PUF182" s="477"/>
      <c r="PUG182" s="477"/>
      <c r="PUH182" s="477"/>
      <c r="PUI182" s="477"/>
      <c r="PUJ182" s="477"/>
      <c r="PUK182" s="477"/>
      <c r="PUL182" s="477"/>
      <c r="PUM182" s="477"/>
      <c r="PUN182" s="477"/>
      <c r="PUO182" s="477"/>
      <c r="PUP182" s="477"/>
      <c r="PUQ182" s="477"/>
      <c r="PUR182" s="477"/>
      <c r="PUS182" s="477"/>
      <c r="PUT182" s="477"/>
      <c r="PUU182" s="477"/>
      <c r="PUV182" s="477"/>
      <c r="PUW182" s="477"/>
      <c r="PUX182" s="477"/>
      <c r="PUY182" s="477"/>
      <c r="PUZ182" s="477"/>
      <c r="PVA182" s="477"/>
      <c r="PVB182" s="477"/>
      <c r="PVC182" s="477"/>
      <c r="PVD182" s="477"/>
      <c r="PVE182" s="477"/>
      <c r="PVF182" s="477"/>
      <c r="PVG182" s="477"/>
      <c r="PVH182" s="477"/>
      <c r="PVI182" s="477"/>
      <c r="PVJ182" s="477"/>
      <c r="PVK182" s="477"/>
      <c r="PVL182" s="477"/>
      <c r="PVM182" s="477"/>
      <c r="PVN182" s="477"/>
      <c r="PVO182" s="477"/>
      <c r="PVP182" s="477"/>
      <c r="PVQ182" s="477"/>
      <c r="PVR182" s="477"/>
      <c r="PVS182" s="477"/>
      <c r="PVT182" s="477"/>
      <c r="PVU182" s="477"/>
      <c r="PVV182" s="477"/>
      <c r="PVW182" s="477"/>
      <c r="PVX182" s="477"/>
      <c r="PVY182" s="477"/>
      <c r="PVZ182" s="477"/>
      <c r="PWA182" s="477"/>
      <c r="PWB182" s="477"/>
      <c r="PWC182" s="477"/>
      <c r="PWD182" s="477"/>
      <c r="PWE182" s="477"/>
      <c r="PWF182" s="477"/>
      <c r="PWG182" s="477"/>
      <c r="PWH182" s="477"/>
      <c r="PWI182" s="477"/>
      <c r="PWJ182" s="477"/>
      <c r="PWK182" s="477"/>
      <c r="PWL182" s="477"/>
      <c r="PWM182" s="477"/>
      <c r="PWN182" s="477"/>
      <c r="PWO182" s="477"/>
      <c r="PWP182" s="477"/>
      <c r="PWQ182" s="477"/>
      <c r="PWR182" s="477"/>
      <c r="PWS182" s="477"/>
      <c r="PWT182" s="477"/>
      <c r="PWU182" s="477"/>
      <c r="PWV182" s="477"/>
      <c r="PWW182" s="477"/>
      <c r="PWX182" s="477"/>
      <c r="PWY182" s="477"/>
      <c r="PWZ182" s="477"/>
      <c r="PXA182" s="477"/>
      <c r="PXB182" s="477"/>
      <c r="PXC182" s="477"/>
      <c r="PXD182" s="477"/>
      <c r="PXE182" s="477"/>
      <c r="PXF182" s="477"/>
      <c r="PXG182" s="477"/>
      <c r="PXH182" s="477"/>
      <c r="PXI182" s="477"/>
      <c r="PXJ182" s="477"/>
      <c r="PXK182" s="477"/>
      <c r="PXL182" s="477"/>
      <c r="PXM182" s="477"/>
      <c r="PXN182" s="477"/>
      <c r="PXO182" s="477"/>
      <c r="PXP182" s="477"/>
      <c r="PXQ182" s="477"/>
      <c r="PXR182" s="477"/>
      <c r="PXS182" s="477"/>
      <c r="PXT182" s="477"/>
      <c r="PXU182" s="477"/>
      <c r="PXV182" s="477"/>
      <c r="PXW182" s="477"/>
      <c r="PXX182" s="477"/>
      <c r="PXY182" s="477"/>
      <c r="PXZ182" s="477"/>
      <c r="PYA182" s="477"/>
      <c r="PYB182" s="477"/>
      <c r="PYC182" s="477"/>
      <c r="PYD182" s="477"/>
      <c r="PYE182" s="477"/>
      <c r="PYF182" s="477"/>
      <c r="PYG182" s="477"/>
      <c r="PYH182" s="477"/>
      <c r="PYI182" s="477"/>
      <c r="PYJ182" s="477"/>
      <c r="PYK182" s="477"/>
      <c r="PYL182" s="477"/>
      <c r="PYM182" s="477"/>
      <c r="PYN182" s="477"/>
      <c r="PYO182" s="477"/>
      <c r="PYP182" s="477"/>
      <c r="PYQ182" s="477"/>
      <c r="PYR182" s="477"/>
      <c r="PYS182" s="477"/>
      <c r="PYT182" s="477"/>
      <c r="PYU182" s="477"/>
      <c r="PYV182" s="477"/>
      <c r="PYW182" s="477"/>
      <c r="PYX182" s="477"/>
      <c r="PYY182" s="477"/>
      <c r="PYZ182" s="477"/>
      <c r="PZA182" s="477"/>
      <c r="PZB182" s="477"/>
      <c r="PZC182" s="477"/>
      <c r="PZD182" s="477"/>
      <c r="PZE182" s="477"/>
      <c r="PZF182" s="477"/>
      <c r="PZG182" s="477"/>
      <c r="PZH182" s="477"/>
      <c r="PZI182" s="477"/>
      <c r="PZJ182" s="477"/>
      <c r="PZK182" s="477"/>
      <c r="PZL182" s="477"/>
      <c r="PZM182" s="477"/>
      <c r="PZN182" s="477"/>
      <c r="PZO182" s="477"/>
      <c r="PZP182" s="477"/>
      <c r="PZQ182" s="477"/>
      <c r="PZR182" s="477"/>
      <c r="PZS182" s="477"/>
      <c r="PZT182" s="477"/>
      <c r="PZU182" s="477"/>
      <c r="PZV182" s="477"/>
      <c r="PZW182" s="477"/>
      <c r="PZX182" s="477"/>
      <c r="PZY182" s="477"/>
      <c r="PZZ182" s="477"/>
      <c r="QAA182" s="477"/>
      <c r="QAB182" s="477"/>
      <c r="QAC182" s="477"/>
      <c r="QAD182" s="477"/>
      <c r="QAE182" s="477"/>
      <c r="QAF182" s="477"/>
      <c r="QAG182" s="477"/>
      <c r="QAH182" s="477"/>
      <c r="QAI182" s="477"/>
      <c r="QAJ182" s="477"/>
      <c r="QAK182" s="477"/>
      <c r="QAL182" s="477"/>
      <c r="QAM182" s="477"/>
      <c r="QAN182" s="477"/>
      <c r="QAO182" s="477"/>
      <c r="QAP182" s="477"/>
      <c r="QAQ182" s="477"/>
      <c r="QAR182" s="477"/>
      <c r="QAS182" s="477"/>
      <c r="QAT182" s="477"/>
      <c r="QAU182" s="477"/>
      <c r="QAV182" s="477"/>
      <c r="QAW182" s="477"/>
      <c r="QAX182" s="477"/>
      <c r="QAY182" s="477"/>
      <c r="QAZ182" s="477"/>
      <c r="QBA182" s="477"/>
      <c r="QBB182" s="477"/>
      <c r="QBC182" s="477"/>
      <c r="QBD182" s="477"/>
      <c r="QBE182" s="477"/>
      <c r="QBF182" s="477"/>
      <c r="QBG182" s="477"/>
      <c r="QBH182" s="477"/>
      <c r="QBI182" s="477"/>
      <c r="QBJ182" s="477"/>
      <c r="QBK182" s="477"/>
      <c r="QBL182" s="477"/>
      <c r="QBM182" s="477"/>
      <c r="QBN182" s="477"/>
      <c r="QBO182" s="477"/>
      <c r="QBP182" s="477"/>
      <c r="QBQ182" s="477"/>
      <c r="QBR182" s="477"/>
      <c r="QBS182" s="477"/>
      <c r="QBT182" s="477"/>
      <c r="QBU182" s="477"/>
      <c r="QBV182" s="477"/>
      <c r="QBW182" s="477"/>
      <c r="QBX182" s="477"/>
      <c r="QBY182" s="477"/>
      <c r="QBZ182" s="477"/>
      <c r="QCA182" s="477"/>
      <c r="QCB182" s="477"/>
      <c r="QCC182" s="477"/>
      <c r="QCD182" s="477"/>
      <c r="QCE182" s="477"/>
      <c r="QCF182" s="477"/>
      <c r="QCG182" s="477"/>
      <c r="QCH182" s="477"/>
      <c r="QCI182" s="477"/>
      <c r="QCJ182" s="477"/>
      <c r="QCK182" s="477"/>
      <c r="QCL182" s="477"/>
      <c r="QCM182" s="477"/>
      <c r="QCN182" s="477"/>
      <c r="QCO182" s="477"/>
      <c r="QCP182" s="477"/>
      <c r="QCQ182" s="477"/>
      <c r="QCR182" s="477"/>
      <c r="QCS182" s="477"/>
      <c r="QCT182" s="477"/>
      <c r="QCU182" s="477"/>
      <c r="QCV182" s="477"/>
      <c r="QCW182" s="477"/>
      <c r="QCX182" s="477"/>
      <c r="QCY182" s="477"/>
      <c r="QCZ182" s="477"/>
      <c r="QDA182" s="477"/>
      <c r="QDB182" s="477"/>
      <c r="QDC182" s="477"/>
      <c r="QDD182" s="477"/>
      <c r="QDE182" s="477"/>
      <c r="QDF182" s="477"/>
      <c r="QDG182" s="477"/>
      <c r="QDH182" s="477"/>
      <c r="QDI182" s="477"/>
      <c r="QDJ182" s="477"/>
      <c r="QDK182" s="477"/>
      <c r="QDL182" s="477"/>
      <c r="QDM182" s="477"/>
      <c r="QDN182" s="477"/>
      <c r="QDO182" s="477"/>
      <c r="QDP182" s="477"/>
      <c r="QDQ182" s="477"/>
      <c r="QDR182" s="477"/>
      <c r="QDS182" s="477"/>
      <c r="QDT182" s="477"/>
      <c r="QDU182" s="477"/>
      <c r="QDV182" s="477"/>
      <c r="QDW182" s="477"/>
      <c r="QDX182" s="477"/>
      <c r="QDY182" s="477"/>
      <c r="QDZ182" s="477"/>
      <c r="QEA182" s="477"/>
      <c r="QEB182" s="477"/>
      <c r="QEC182" s="477"/>
      <c r="QED182" s="477"/>
      <c r="QEE182" s="477"/>
      <c r="QEF182" s="477"/>
      <c r="QEG182" s="477"/>
      <c r="QEH182" s="477"/>
      <c r="QEI182" s="477"/>
      <c r="QEJ182" s="477"/>
      <c r="QEK182" s="477"/>
      <c r="QEL182" s="477"/>
      <c r="QEM182" s="477"/>
      <c r="QEN182" s="477"/>
      <c r="QEO182" s="477"/>
      <c r="QEP182" s="477"/>
      <c r="QEQ182" s="477"/>
      <c r="QER182" s="477"/>
      <c r="QES182" s="477"/>
      <c r="QET182" s="477"/>
      <c r="QEU182" s="477"/>
      <c r="QEV182" s="477"/>
      <c r="QEW182" s="477"/>
      <c r="QEX182" s="477"/>
      <c r="QEY182" s="477"/>
      <c r="QEZ182" s="477"/>
      <c r="QFA182" s="477"/>
      <c r="QFB182" s="477"/>
      <c r="QFC182" s="477"/>
      <c r="QFD182" s="477"/>
      <c r="QFE182" s="477"/>
      <c r="QFF182" s="477"/>
      <c r="QFG182" s="477"/>
      <c r="QFH182" s="477"/>
      <c r="QFI182" s="477"/>
      <c r="QFJ182" s="477"/>
      <c r="QFK182" s="477"/>
      <c r="QFL182" s="477"/>
      <c r="QFM182" s="477"/>
      <c r="QFN182" s="477"/>
      <c r="QFO182" s="477"/>
      <c r="QFP182" s="477"/>
      <c r="QFQ182" s="477"/>
      <c r="QFR182" s="477"/>
      <c r="QFS182" s="477"/>
      <c r="QFT182" s="477"/>
      <c r="QFU182" s="477"/>
      <c r="QFV182" s="477"/>
      <c r="QFW182" s="477"/>
      <c r="QFX182" s="477"/>
      <c r="QFY182" s="477"/>
      <c r="QFZ182" s="477"/>
      <c r="QGA182" s="477"/>
      <c r="QGB182" s="477"/>
      <c r="QGC182" s="477"/>
      <c r="QGD182" s="477"/>
      <c r="QGE182" s="477"/>
      <c r="QGF182" s="477"/>
      <c r="QGG182" s="477"/>
      <c r="QGH182" s="477"/>
      <c r="QGI182" s="477"/>
      <c r="QGJ182" s="477"/>
      <c r="QGK182" s="477"/>
      <c r="QGL182" s="477"/>
      <c r="QGM182" s="477"/>
      <c r="QGN182" s="477"/>
      <c r="QGO182" s="477"/>
      <c r="QGP182" s="477"/>
      <c r="QGQ182" s="477"/>
      <c r="QGR182" s="477"/>
      <c r="QGS182" s="477"/>
      <c r="QGT182" s="477"/>
      <c r="QGU182" s="477"/>
      <c r="QGV182" s="477"/>
      <c r="QGW182" s="477"/>
      <c r="QGX182" s="477"/>
      <c r="QGY182" s="477"/>
      <c r="QGZ182" s="477"/>
      <c r="QHA182" s="477"/>
      <c r="QHB182" s="477"/>
      <c r="QHC182" s="477"/>
      <c r="QHD182" s="477"/>
      <c r="QHE182" s="477"/>
      <c r="QHF182" s="477"/>
      <c r="QHG182" s="477"/>
      <c r="QHH182" s="477"/>
      <c r="QHI182" s="477"/>
      <c r="QHJ182" s="477"/>
      <c r="QHK182" s="477"/>
      <c r="QHL182" s="477"/>
      <c r="QHM182" s="477"/>
      <c r="QHN182" s="477"/>
      <c r="QHO182" s="477"/>
      <c r="QHP182" s="477"/>
      <c r="QHQ182" s="477"/>
      <c r="QHR182" s="477"/>
      <c r="QHS182" s="477"/>
      <c r="QHT182" s="477"/>
      <c r="QHU182" s="477"/>
      <c r="QHV182" s="477"/>
      <c r="QHW182" s="477"/>
      <c r="QHX182" s="477"/>
      <c r="QHY182" s="477"/>
      <c r="QHZ182" s="477"/>
      <c r="QIA182" s="477"/>
      <c r="QIB182" s="477"/>
      <c r="QIC182" s="477"/>
      <c r="QID182" s="477"/>
      <c r="QIE182" s="477"/>
      <c r="QIF182" s="477"/>
      <c r="QIG182" s="477"/>
      <c r="QIH182" s="477"/>
      <c r="QII182" s="477"/>
      <c r="QIJ182" s="477"/>
      <c r="QIK182" s="477"/>
      <c r="QIL182" s="477"/>
      <c r="QIM182" s="477"/>
      <c r="QIN182" s="477"/>
      <c r="QIO182" s="477"/>
      <c r="QIP182" s="477"/>
      <c r="QIQ182" s="477"/>
      <c r="QIR182" s="477"/>
      <c r="QIS182" s="477"/>
      <c r="QIT182" s="477"/>
      <c r="QIU182" s="477"/>
      <c r="QIV182" s="477"/>
      <c r="QIW182" s="477"/>
      <c r="QIX182" s="477"/>
      <c r="QIY182" s="477"/>
      <c r="QIZ182" s="477"/>
      <c r="QJA182" s="477"/>
      <c r="QJB182" s="477"/>
      <c r="QJC182" s="477"/>
      <c r="QJD182" s="477"/>
      <c r="QJE182" s="477"/>
      <c r="QJF182" s="477"/>
      <c r="QJG182" s="477"/>
      <c r="QJH182" s="477"/>
      <c r="QJI182" s="477"/>
      <c r="QJJ182" s="477"/>
      <c r="QJK182" s="477"/>
      <c r="QJL182" s="477"/>
      <c r="QJM182" s="477"/>
      <c r="QJN182" s="477"/>
      <c r="QJO182" s="477"/>
      <c r="QJP182" s="477"/>
      <c r="QJQ182" s="477"/>
      <c r="QJR182" s="477"/>
      <c r="QJS182" s="477"/>
      <c r="QJT182" s="477"/>
      <c r="QJU182" s="477"/>
      <c r="QJV182" s="477"/>
      <c r="QJW182" s="477"/>
      <c r="QJX182" s="477"/>
      <c r="QJY182" s="477"/>
      <c r="QJZ182" s="477"/>
      <c r="QKA182" s="477"/>
      <c r="QKB182" s="477"/>
      <c r="QKC182" s="477"/>
      <c r="QKD182" s="477"/>
      <c r="QKE182" s="477"/>
      <c r="QKF182" s="477"/>
      <c r="QKG182" s="477"/>
      <c r="QKH182" s="477"/>
      <c r="QKI182" s="477"/>
      <c r="QKJ182" s="477"/>
      <c r="QKK182" s="477"/>
      <c r="QKL182" s="477"/>
      <c r="QKM182" s="477"/>
      <c r="QKN182" s="477"/>
      <c r="QKO182" s="477"/>
      <c r="QKP182" s="477"/>
      <c r="QKQ182" s="477"/>
      <c r="QKR182" s="477"/>
      <c r="QKS182" s="477"/>
      <c r="QKT182" s="477"/>
      <c r="QKU182" s="477"/>
      <c r="QKV182" s="477"/>
      <c r="QKW182" s="477"/>
      <c r="QKX182" s="477"/>
      <c r="QKY182" s="477"/>
      <c r="QKZ182" s="477"/>
      <c r="QLA182" s="477"/>
      <c r="QLB182" s="477"/>
      <c r="QLC182" s="477"/>
      <c r="QLD182" s="477"/>
      <c r="QLE182" s="477"/>
      <c r="QLF182" s="477"/>
      <c r="QLG182" s="477"/>
      <c r="QLH182" s="477"/>
      <c r="QLI182" s="477"/>
      <c r="QLJ182" s="477"/>
      <c r="QLK182" s="477"/>
      <c r="QLL182" s="477"/>
      <c r="QLM182" s="477"/>
      <c r="QLN182" s="477"/>
      <c r="QLO182" s="477"/>
      <c r="QLP182" s="477"/>
      <c r="QLQ182" s="477"/>
      <c r="QLR182" s="477"/>
      <c r="QLS182" s="477"/>
      <c r="QLT182" s="477"/>
      <c r="QLU182" s="477"/>
      <c r="QLV182" s="477"/>
      <c r="QLW182" s="477"/>
      <c r="QLX182" s="477"/>
      <c r="QLY182" s="477"/>
      <c r="QLZ182" s="477"/>
      <c r="QMA182" s="477"/>
      <c r="QMB182" s="477"/>
      <c r="QMC182" s="477"/>
      <c r="QMD182" s="477"/>
      <c r="QME182" s="477"/>
      <c r="QMF182" s="477"/>
      <c r="QMG182" s="477"/>
      <c r="QMH182" s="477"/>
      <c r="QMI182" s="477"/>
      <c r="QMJ182" s="477"/>
      <c r="QMK182" s="477"/>
      <c r="QML182" s="477"/>
      <c r="QMM182" s="477"/>
      <c r="QMN182" s="477"/>
      <c r="QMO182" s="477"/>
      <c r="QMP182" s="477"/>
      <c r="QMQ182" s="477"/>
      <c r="QMR182" s="477"/>
      <c r="QMS182" s="477"/>
      <c r="QMT182" s="477"/>
      <c r="QMU182" s="477"/>
      <c r="QMV182" s="477"/>
      <c r="QMW182" s="477"/>
      <c r="QMX182" s="477"/>
      <c r="QMY182" s="477"/>
      <c r="QMZ182" s="477"/>
      <c r="QNA182" s="477"/>
      <c r="QNB182" s="477"/>
      <c r="QNC182" s="477"/>
      <c r="QND182" s="477"/>
      <c r="QNE182" s="477"/>
      <c r="QNF182" s="477"/>
      <c r="QNG182" s="477"/>
      <c r="QNH182" s="477"/>
      <c r="QNI182" s="477"/>
      <c r="QNJ182" s="477"/>
      <c r="QNK182" s="477"/>
      <c r="QNL182" s="477"/>
      <c r="QNM182" s="477"/>
      <c r="QNN182" s="477"/>
      <c r="QNO182" s="477"/>
      <c r="QNP182" s="477"/>
      <c r="QNQ182" s="477"/>
      <c r="QNR182" s="477"/>
      <c r="QNS182" s="477"/>
      <c r="QNT182" s="477"/>
      <c r="QNU182" s="477"/>
      <c r="QNV182" s="477"/>
      <c r="QNW182" s="477"/>
      <c r="QNX182" s="477"/>
      <c r="QNY182" s="477"/>
      <c r="QNZ182" s="477"/>
      <c r="QOA182" s="477"/>
      <c r="QOB182" s="477"/>
      <c r="QOC182" s="477"/>
      <c r="QOD182" s="477"/>
      <c r="QOE182" s="477"/>
      <c r="QOF182" s="477"/>
      <c r="QOG182" s="477"/>
      <c r="QOH182" s="477"/>
      <c r="QOI182" s="477"/>
      <c r="QOJ182" s="477"/>
      <c r="QOK182" s="477"/>
      <c r="QOL182" s="477"/>
      <c r="QOM182" s="477"/>
      <c r="QON182" s="477"/>
      <c r="QOO182" s="477"/>
      <c r="QOP182" s="477"/>
      <c r="QOQ182" s="477"/>
      <c r="QOR182" s="477"/>
      <c r="QOS182" s="477"/>
      <c r="QOT182" s="477"/>
      <c r="QOU182" s="477"/>
      <c r="QOV182" s="477"/>
      <c r="QOW182" s="477"/>
      <c r="QOX182" s="477"/>
      <c r="QOY182" s="477"/>
      <c r="QOZ182" s="477"/>
      <c r="QPA182" s="477"/>
      <c r="QPB182" s="477"/>
      <c r="QPC182" s="477"/>
      <c r="QPD182" s="477"/>
      <c r="QPE182" s="477"/>
      <c r="QPF182" s="477"/>
      <c r="QPG182" s="477"/>
      <c r="QPH182" s="477"/>
      <c r="QPI182" s="477"/>
      <c r="QPJ182" s="477"/>
      <c r="QPK182" s="477"/>
      <c r="QPL182" s="477"/>
      <c r="QPM182" s="477"/>
      <c r="QPN182" s="477"/>
      <c r="QPO182" s="477"/>
      <c r="QPP182" s="477"/>
      <c r="QPQ182" s="477"/>
      <c r="QPR182" s="477"/>
      <c r="QPS182" s="477"/>
      <c r="QPT182" s="477"/>
      <c r="QPU182" s="477"/>
      <c r="QPV182" s="477"/>
      <c r="QPW182" s="477"/>
      <c r="QPX182" s="477"/>
      <c r="QPY182" s="477"/>
      <c r="QPZ182" s="477"/>
      <c r="QQA182" s="477"/>
      <c r="QQB182" s="477"/>
      <c r="QQC182" s="477"/>
      <c r="QQD182" s="477"/>
      <c r="QQE182" s="477"/>
      <c r="QQF182" s="477"/>
      <c r="QQG182" s="477"/>
      <c r="QQH182" s="477"/>
      <c r="QQI182" s="477"/>
      <c r="QQJ182" s="477"/>
      <c r="QQK182" s="477"/>
      <c r="QQL182" s="477"/>
      <c r="QQM182" s="477"/>
      <c r="QQN182" s="477"/>
      <c r="QQO182" s="477"/>
      <c r="QQP182" s="477"/>
      <c r="QQQ182" s="477"/>
      <c r="QQR182" s="477"/>
      <c r="QQS182" s="477"/>
      <c r="QQT182" s="477"/>
      <c r="QQU182" s="477"/>
      <c r="QQV182" s="477"/>
      <c r="QQW182" s="477"/>
      <c r="QQX182" s="477"/>
      <c r="QQY182" s="477"/>
      <c r="QQZ182" s="477"/>
      <c r="QRA182" s="477"/>
      <c r="QRB182" s="477"/>
      <c r="QRC182" s="477"/>
      <c r="QRD182" s="477"/>
      <c r="QRE182" s="477"/>
      <c r="QRF182" s="477"/>
      <c r="QRG182" s="477"/>
      <c r="QRH182" s="477"/>
      <c r="QRI182" s="477"/>
      <c r="QRJ182" s="477"/>
      <c r="QRK182" s="477"/>
      <c r="QRL182" s="477"/>
      <c r="QRM182" s="477"/>
      <c r="QRN182" s="477"/>
      <c r="QRO182" s="477"/>
      <c r="QRP182" s="477"/>
      <c r="QRQ182" s="477"/>
      <c r="QRR182" s="477"/>
      <c r="QRS182" s="477"/>
      <c r="QRT182" s="477"/>
      <c r="QRU182" s="477"/>
      <c r="QRV182" s="477"/>
      <c r="QRW182" s="477"/>
      <c r="QRX182" s="477"/>
      <c r="QRY182" s="477"/>
      <c r="QRZ182" s="477"/>
      <c r="QSA182" s="477"/>
      <c r="QSB182" s="477"/>
      <c r="QSC182" s="477"/>
      <c r="QSD182" s="477"/>
      <c r="QSE182" s="477"/>
      <c r="QSF182" s="477"/>
      <c r="QSG182" s="477"/>
      <c r="QSH182" s="477"/>
      <c r="QSI182" s="477"/>
      <c r="QSJ182" s="477"/>
      <c r="QSK182" s="477"/>
      <c r="QSL182" s="477"/>
      <c r="QSM182" s="477"/>
      <c r="QSN182" s="477"/>
      <c r="QSO182" s="477"/>
      <c r="QSP182" s="477"/>
      <c r="QSQ182" s="477"/>
      <c r="QSR182" s="477"/>
      <c r="QSS182" s="477"/>
      <c r="QST182" s="477"/>
      <c r="QSU182" s="477"/>
      <c r="QSV182" s="477"/>
      <c r="QSW182" s="477"/>
      <c r="QSX182" s="477"/>
      <c r="QSY182" s="477"/>
      <c r="QSZ182" s="477"/>
      <c r="QTA182" s="477"/>
      <c r="QTB182" s="477"/>
      <c r="QTC182" s="477"/>
      <c r="QTD182" s="477"/>
      <c r="QTE182" s="477"/>
      <c r="QTF182" s="477"/>
      <c r="QTG182" s="477"/>
      <c r="QTH182" s="477"/>
      <c r="QTI182" s="477"/>
      <c r="QTJ182" s="477"/>
      <c r="QTK182" s="477"/>
      <c r="QTL182" s="477"/>
      <c r="QTM182" s="477"/>
      <c r="QTN182" s="477"/>
      <c r="QTO182" s="477"/>
      <c r="QTP182" s="477"/>
      <c r="QTQ182" s="477"/>
      <c r="QTR182" s="477"/>
      <c r="QTS182" s="477"/>
      <c r="QTT182" s="477"/>
      <c r="QTU182" s="477"/>
      <c r="QTV182" s="477"/>
      <c r="QTW182" s="477"/>
      <c r="QTX182" s="477"/>
      <c r="QTY182" s="477"/>
      <c r="QTZ182" s="477"/>
      <c r="QUA182" s="477"/>
      <c r="QUB182" s="477"/>
      <c r="QUC182" s="477"/>
      <c r="QUD182" s="477"/>
      <c r="QUE182" s="477"/>
      <c r="QUF182" s="477"/>
      <c r="QUG182" s="477"/>
      <c r="QUH182" s="477"/>
      <c r="QUI182" s="477"/>
      <c r="QUJ182" s="477"/>
      <c r="QUK182" s="477"/>
      <c r="QUL182" s="477"/>
      <c r="QUM182" s="477"/>
      <c r="QUN182" s="477"/>
      <c r="QUO182" s="477"/>
      <c r="QUP182" s="477"/>
      <c r="QUQ182" s="477"/>
      <c r="QUR182" s="477"/>
      <c r="QUS182" s="477"/>
      <c r="QUT182" s="477"/>
      <c r="QUU182" s="477"/>
      <c r="QUV182" s="477"/>
      <c r="QUW182" s="477"/>
      <c r="QUX182" s="477"/>
      <c r="QUY182" s="477"/>
      <c r="QUZ182" s="477"/>
      <c r="QVA182" s="477"/>
      <c r="QVB182" s="477"/>
      <c r="QVC182" s="477"/>
      <c r="QVD182" s="477"/>
      <c r="QVE182" s="477"/>
      <c r="QVF182" s="477"/>
      <c r="QVG182" s="477"/>
      <c r="QVH182" s="477"/>
      <c r="QVI182" s="477"/>
      <c r="QVJ182" s="477"/>
      <c r="QVK182" s="477"/>
      <c r="QVL182" s="477"/>
      <c r="QVM182" s="477"/>
      <c r="QVN182" s="477"/>
      <c r="QVO182" s="477"/>
      <c r="QVP182" s="477"/>
      <c r="QVQ182" s="477"/>
      <c r="QVR182" s="477"/>
      <c r="QVS182" s="477"/>
      <c r="QVT182" s="477"/>
      <c r="QVU182" s="477"/>
      <c r="QVV182" s="477"/>
      <c r="QVW182" s="477"/>
      <c r="QVX182" s="477"/>
      <c r="QVY182" s="477"/>
      <c r="QVZ182" s="477"/>
      <c r="QWA182" s="477"/>
      <c r="QWB182" s="477"/>
      <c r="QWC182" s="477"/>
      <c r="QWD182" s="477"/>
      <c r="QWE182" s="477"/>
      <c r="QWF182" s="477"/>
      <c r="QWG182" s="477"/>
      <c r="QWH182" s="477"/>
      <c r="QWI182" s="477"/>
      <c r="QWJ182" s="477"/>
      <c r="QWK182" s="477"/>
      <c r="QWL182" s="477"/>
      <c r="QWM182" s="477"/>
      <c r="QWN182" s="477"/>
      <c r="QWO182" s="477"/>
      <c r="QWP182" s="477"/>
      <c r="QWQ182" s="477"/>
      <c r="QWR182" s="477"/>
      <c r="QWS182" s="477"/>
      <c r="QWT182" s="477"/>
      <c r="QWU182" s="477"/>
      <c r="QWV182" s="477"/>
      <c r="QWW182" s="477"/>
      <c r="QWX182" s="477"/>
      <c r="QWY182" s="477"/>
      <c r="QWZ182" s="477"/>
      <c r="QXA182" s="477"/>
      <c r="QXB182" s="477"/>
      <c r="QXC182" s="477"/>
      <c r="QXD182" s="477"/>
      <c r="QXE182" s="477"/>
      <c r="QXF182" s="477"/>
      <c r="QXG182" s="477"/>
      <c r="QXH182" s="477"/>
      <c r="QXI182" s="477"/>
      <c r="QXJ182" s="477"/>
      <c r="QXK182" s="477"/>
      <c r="QXL182" s="477"/>
      <c r="QXM182" s="477"/>
      <c r="QXN182" s="477"/>
      <c r="QXO182" s="477"/>
      <c r="QXP182" s="477"/>
      <c r="QXQ182" s="477"/>
      <c r="QXR182" s="477"/>
      <c r="QXS182" s="477"/>
      <c r="QXT182" s="477"/>
      <c r="QXU182" s="477"/>
      <c r="QXV182" s="477"/>
      <c r="QXW182" s="477"/>
      <c r="QXX182" s="477"/>
      <c r="QXY182" s="477"/>
      <c r="QXZ182" s="477"/>
      <c r="QYA182" s="477"/>
      <c r="QYB182" s="477"/>
      <c r="QYC182" s="477"/>
      <c r="QYD182" s="477"/>
      <c r="QYE182" s="477"/>
      <c r="QYF182" s="477"/>
      <c r="QYG182" s="477"/>
      <c r="QYH182" s="477"/>
      <c r="QYI182" s="477"/>
      <c r="QYJ182" s="477"/>
      <c r="QYK182" s="477"/>
      <c r="QYL182" s="477"/>
      <c r="QYM182" s="477"/>
      <c r="QYN182" s="477"/>
      <c r="QYO182" s="477"/>
      <c r="QYP182" s="477"/>
      <c r="QYQ182" s="477"/>
      <c r="QYR182" s="477"/>
      <c r="QYS182" s="477"/>
      <c r="QYT182" s="477"/>
      <c r="QYU182" s="477"/>
      <c r="QYV182" s="477"/>
      <c r="QYW182" s="477"/>
      <c r="QYX182" s="477"/>
      <c r="QYY182" s="477"/>
      <c r="QYZ182" s="477"/>
      <c r="QZA182" s="477"/>
      <c r="QZB182" s="477"/>
      <c r="QZC182" s="477"/>
      <c r="QZD182" s="477"/>
      <c r="QZE182" s="477"/>
      <c r="QZF182" s="477"/>
      <c r="QZG182" s="477"/>
      <c r="QZH182" s="477"/>
      <c r="QZI182" s="477"/>
      <c r="QZJ182" s="477"/>
      <c r="QZK182" s="477"/>
      <c r="QZL182" s="477"/>
      <c r="QZM182" s="477"/>
      <c r="QZN182" s="477"/>
      <c r="QZO182" s="477"/>
      <c r="QZP182" s="477"/>
      <c r="QZQ182" s="477"/>
      <c r="QZR182" s="477"/>
      <c r="QZS182" s="477"/>
      <c r="QZT182" s="477"/>
      <c r="QZU182" s="477"/>
      <c r="QZV182" s="477"/>
      <c r="QZW182" s="477"/>
      <c r="QZX182" s="477"/>
      <c r="QZY182" s="477"/>
      <c r="QZZ182" s="477"/>
      <c r="RAA182" s="477"/>
      <c r="RAB182" s="477"/>
      <c r="RAC182" s="477"/>
      <c r="RAD182" s="477"/>
      <c r="RAE182" s="477"/>
      <c r="RAF182" s="477"/>
      <c r="RAG182" s="477"/>
      <c r="RAH182" s="477"/>
      <c r="RAI182" s="477"/>
      <c r="RAJ182" s="477"/>
      <c r="RAK182" s="477"/>
      <c r="RAL182" s="477"/>
      <c r="RAM182" s="477"/>
      <c r="RAN182" s="477"/>
      <c r="RAO182" s="477"/>
      <c r="RAP182" s="477"/>
      <c r="RAQ182" s="477"/>
      <c r="RAR182" s="477"/>
      <c r="RAS182" s="477"/>
      <c r="RAT182" s="477"/>
      <c r="RAU182" s="477"/>
      <c r="RAV182" s="477"/>
      <c r="RAW182" s="477"/>
      <c r="RAX182" s="477"/>
      <c r="RAY182" s="477"/>
      <c r="RAZ182" s="477"/>
      <c r="RBA182" s="477"/>
      <c r="RBB182" s="477"/>
      <c r="RBC182" s="477"/>
      <c r="RBD182" s="477"/>
      <c r="RBE182" s="477"/>
      <c r="RBF182" s="477"/>
      <c r="RBG182" s="477"/>
      <c r="RBH182" s="477"/>
      <c r="RBI182" s="477"/>
      <c r="RBJ182" s="477"/>
      <c r="RBK182" s="477"/>
      <c r="RBL182" s="477"/>
      <c r="RBM182" s="477"/>
      <c r="RBN182" s="477"/>
      <c r="RBO182" s="477"/>
      <c r="RBP182" s="477"/>
      <c r="RBQ182" s="477"/>
      <c r="RBR182" s="477"/>
      <c r="RBS182" s="477"/>
      <c r="RBT182" s="477"/>
      <c r="RBU182" s="477"/>
      <c r="RBV182" s="477"/>
      <c r="RBW182" s="477"/>
      <c r="RBX182" s="477"/>
      <c r="RBY182" s="477"/>
      <c r="RBZ182" s="477"/>
      <c r="RCA182" s="477"/>
      <c r="RCB182" s="477"/>
      <c r="RCC182" s="477"/>
      <c r="RCD182" s="477"/>
      <c r="RCE182" s="477"/>
      <c r="RCF182" s="477"/>
      <c r="RCG182" s="477"/>
      <c r="RCH182" s="477"/>
      <c r="RCI182" s="477"/>
      <c r="RCJ182" s="477"/>
      <c r="RCK182" s="477"/>
      <c r="RCL182" s="477"/>
      <c r="RCM182" s="477"/>
      <c r="RCN182" s="477"/>
      <c r="RCO182" s="477"/>
      <c r="RCP182" s="477"/>
      <c r="RCQ182" s="477"/>
      <c r="RCR182" s="477"/>
      <c r="RCS182" s="477"/>
      <c r="RCT182" s="477"/>
      <c r="RCU182" s="477"/>
      <c r="RCV182" s="477"/>
      <c r="RCW182" s="477"/>
      <c r="RCX182" s="477"/>
      <c r="RCY182" s="477"/>
      <c r="RCZ182" s="477"/>
      <c r="RDA182" s="477"/>
      <c r="RDB182" s="477"/>
      <c r="RDC182" s="477"/>
      <c r="RDD182" s="477"/>
      <c r="RDE182" s="477"/>
      <c r="RDF182" s="477"/>
      <c r="RDG182" s="477"/>
      <c r="RDH182" s="477"/>
      <c r="RDI182" s="477"/>
      <c r="RDJ182" s="477"/>
      <c r="RDK182" s="477"/>
      <c r="RDL182" s="477"/>
      <c r="RDM182" s="477"/>
      <c r="RDN182" s="477"/>
      <c r="RDO182" s="477"/>
      <c r="RDP182" s="477"/>
      <c r="RDQ182" s="477"/>
      <c r="RDR182" s="477"/>
      <c r="RDS182" s="477"/>
      <c r="RDT182" s="477"/>
      <c r="RDU182" s="477"/>
      <c r="RDV182" s="477"/>
      <c r="RDW182" s="477"/>
      <c r="RDX182" s="477"/>
      <c r="RDY182" s="477"/>
      <c r="RDZ182" s="477"/>
      <c r="REA182" s="477"/>
      <c r="REB182" s="477"/>
      <c r="REC182" s="477"/>
      <c r="RED182" s="477"/>
      <c r="REE182" s="477"/>
      <c r="REF182" s="477"/>
      <c r="REG182" s="477"/>
      <c r="REH182" s="477"/>
      <c r="REI182" s="477"/>
      <c r="REJ182" s="477"/>
      <c r="REK182" s="477"/>
      <c r="REL182" s="477"/>
      <c r="REM182" s="477"/>
      <c r="REN182" s="477"/>
      <c r="REO182" s="477"/>
      <c r="REP182" s="477"/>
      <c r="REQ182" s="477"/>
      <c r="RER182" s="477"/>
      <c r="RES182" s="477"/>
      <c r="RET182" s="477"/>
      <c r="REU182" s="477"/>
      <c r="REV182" s="477"/>
      <c r="REW182" s="477"/>
      <c r="REX182" s="477"/>
      <c r="REY182" s="477"/>
      <c r="REZ182" s="477"/>
      <c r="RFA182" s="477"/>
      <c r="RFB182" s="477"/>
      <c r="RFC182" s="477"/>
      <c r="RFD182" s="477"/>
      <c r="RFE182" s="477"/>
      <c r="RFF182" s="477"/>
      <c r="RFG182" s="477"/>
      <c r="RFH182" s="477"/>
      <c r="RFI182" s="477"/>
      <c r="RFJ182" s="477"/>
      <c r="RFK182" s="477"/>
      <c r="RFL182" s="477"/>
      <c r="RFM182" s="477"/>
      <c r="RFN182" s="477"/>
      <c r="RFO182" s="477"/>
      <c r="RFP182" s="477"/>
      <c r="RFQ182" s="477"/>
      <c r="RFR182" s="477"/>
      <c r="RFS182" s="477"/>
      <c r="RFT182" s="477"/>
      <c r="RFU182" s="477"/>
      <c r="RFV182" s="477"/>
      <c r="RFW182" s="477"/>
      <c r="RFX182" s="477"/>
      <c r="RFY182" s="477"/>
      <c r="RFZ182" s="477"/>
      <c r="RGA182" s="477"/>
      <c r="RGB182" s="477"/>
      <c r="RGC182" s="477"/>
      <c r="RGD182" s="477"/>
      <c r="RGE182" s="477"/>
      <c r="RGF182" s="477"/>
      <c r="RGG182" s="477"/>
      <c r="RGH182" s="477"/>
      <c r="RGI182" s="477"/>
      <c r="RGJ182" s="477"/>
      <c r="RGK182" s="477"/>
      <c r="RGL182" s="477"/>
      <c r="RGM182" s="477"/>
      <c r="RGN182" s="477"/>
      <c r="RGO182" s="477"/>
      <c r="RGP182" s="477"/>
      <c r="RGQ182" s="477"/>
      <c r="RGR182" s="477"/>
      <c r="RGS182" s="477"/>
      <c r="RGT182" s="477"/>
      <c r="RGU182" s="477"/>
      <c r="RGV182" s="477"/>
      <c r="RGW182" s="477"/>
      <c r="RGX182" s="477"/>
      <c r="RGY182" s="477"/>
      <c r="RGZ182" s="477"/>
      <c r="RHA182" s="477"/>
      <c r="RHB182" s="477"/>
      <c r="RHC182" s="477"/>
      <c r="RHD182" s="477"/>
      <c r="RHE182" s="477"/>
      <c r="RHF182" s="477"/>
      <c r="RHG182" s="477"/>
      <c r="RHH182" s="477"/>
      <c r="RHI182" s="477"/>
      <c r="RHJ182" s="477"/>
      <c r="RHK182" s="477"/>
      <c r="RHL182" s="477"/>
      <c r="RHM182" s="477"/>
      <c r="RHN182" s="477"/>
      <c r="RHO182" s="477"/>
      <c r="RHP182" s="477"/>
      <c r="RHQ182" s="477"/>
      <c r="RHR182" s="477"/>
      <c r="RHS182" s="477"/>
      <c r="RHT182" s="477"/>
      <c r="RHU182" s="477"/>
      <c r="RHV182" s="477"/>
      <c r="RHW182" s="477"/>
      <c r="RHX182" s="477"/>
      <c r="RHY182" s="477"/>
      <c r="RHZ182" s="477"/>
      <c r="RIA182" s="477"/>
      <c r="RIB182" s="477"/>
      <c r="RIC182" s="477"/>
      <c r="RID182" s="477"/>
      <c r="RIE182" s="477"/>
      <c r="RIF182" s="477"/>
      <c r="RIG182" s="477"/>
      <c r="RIH182" s="477"/>
      <c r="RII182" s="477"/>
      <c r="RIJ182" s="477"/>
      <c r="RIK182" s="477"/>
      <c r="RIL182" s="477"/>
      <c r="RIM182" s="477"/>
      <c r="RIN182" s="477"/>
      <c r="RIO182" s="477"/>
      <c r="RIP182" s="477"/>
      <c r="RIQ182" s="477"/>
      <c r="RIR182" s="477"/>
      <c r="RIS182" s="477"/>
      <c r="RIT182" s="477"/>
      <c r="RIU182" s="477"/>
      <c r="RIV182" s="477"/>
      <c r="RIW182" s="477"/>
      <c r="RIX182" s="477"/>
      <c r="RIY182" s="477"/>
      <c r="RIZ182" s="477"/>
      <c r="RJA182" s="477"/>
      <c r="RJB182" s="477"/>
      <c r="RJC182" s="477"/>
      <c r="RJD182" s="477"/>
      <c r="RJE182" s="477"/>
      <c r="RJF182" s="477"/>
      <c r="RJG182" s="477"/>
      <c r="RJH182" s="477"/>
      <c r="RJI182" s="477"/>
      <c r="RJJ182" s="477"/>
      <c r="RJK182" s="477"/>
      <c r="RJL182" s="477"/>
      <c r="RJM182" s="477"/>
      <c r="RJN182" s="477"/>
      <c r="RJO182" s="477"/>
      <c r="RJP182" s="477"/>
      <c r="RJQ182" s="477"/>
      <c r="RJR182" s="477"/>
      <c r="RJS182" s="477"/>
      <c r="RJT182" s="477"/>
      <c r="RJU182" s="477"/>
      <c r="RJV182" s="477"/>
      <c r="RJW182" s="477"/>
      <c r="RJX182" s="477"/>
      <c r="RJY182" s="477"/>
      <c r="RJZ182" s="477"/>
      <c r="RKA182" s="477"/>
      <c r="RKB182" s="477"/>
      <c r="RKC182" s="477"/>
      <c r="RKD182" s="477"/>
      <c r="RKE182" s="477"/>
      <c r="RKF182" s="477"/>
      <c r="RKG182" s="477"/>
      <c r="RKH182" s="477"/>
      <c r="RKI182" s="477"/>
      <c r="RKJ182" s="477"/>
      <c r="RKK182" s="477"/>
      <c r="RKL182" s="477"/>
      <c r="RKM182" s="477"/>
      <c r="RKN182" s="477"/>
      <c r="RKO182" s="477"/>
      <c r="RKP182" s="477"/>
      <c r="RKQ182" s="477"/>
      <c r="RKR182" s="477"/>
      <c r="RKS182" s="477"/>
      <c r="RKT182" s="477"/>
      <c r="RKU182" s="477"/>
      <c r="RKV182" s="477"/>
      <c r="RKW182" s="477"/>
      <c r="RKX182" s="477"/>
      <c r="RKY182" s="477"/>
      <c r="RKZ182" s="477"/>
      <c r="RLA182" s="477"/>
      <c r="RLB182" s="477"/>
      <c r="RLC182" s="477"/>
      <c r="RLD182" s="477"/>
      <c r="RLE182" s="477"/>
      <c r="RLF182" s="477"/>
      <c r="RLG182" s="477"/>
      <c r="RLH182" s="477"/>
      <c r="RLI182" s="477"/>
      <c r="RLJ182" s="477"/>
      <c r="RLK182" s="477"/>
      <c r="RLL182" s="477"/>
      <c r="RLM182" s="477"/>
      <c r="RLN182" s="477"/>
      <c r="RLO182" s="477"/>
      <c r="RLP182" s="477"/>
      <c r="RLQ182" s="477"/>
      <c r="RLR182" s="477"/>
      <c r="RLS182" s="477"/>
      <c r="RLT182" s="477"/>
      <c r="RLU182" s="477"/>
      <c r="RLV182" s="477"/>
      <c r="RLW182" s="477"/>
      <c r="RLX182" s="477"/>
      <c r="RLY182" s="477"/>
      <c r="RLZ182" s="477"/>
      <c r="RMA182" s="477"/>
      <c r="RMB182" s="477"/>
      <c r="RMC182" s="477"/>
      <c r="RMD182" s="477"/>
      <c r="RME182" s="477"/>
      <c r="RMF182" s="477"/>
      <c r="RMG182" s="477"/>
      <c r="RMH182" s="477"/>
      <c r="RMI182" s="477"/>
      <c r="RMJ182" s="477"/>
      <c r="RMK182" s="477"/>
      <c r="RML182" s="477"/>
      <c r="RMM182" s="477"/>
      <c r="RMN182" s="477"/>
      <c r="RMO182" s="477"/>
      <c r="RMP182" s="477"/>
      <c r="RMQ182" s="477"/>
      <c r="RMR182" s="477"/>
      <c r="RMS182" s="477"/>
      <c r="RMT182" s="477"/>
      <c r="RMU182" s="477"/>
      <c r="RMV182" s="477"/>
      <c r="RMW182" s="477"/>
      <c r="RMX182" s="477"/>
      <c r="RMY182" s="477"/>
      <c r="RMZ182" s="477"/>
      <c r="RNA182" s="477"/>
      <c r="RNB182" s="477"/>
      <c r="RNC182" s="477"/>
      <c r="RND182" s="477"/>
      <c r="RNE182" s="477"/>
      <c r="RNF182" s="477"/>
      <c r="RNG182" s="477"/>
      <c r="RNH182" s="477"/>
      <c r="RNI182" s="477"/>
      <c r="RNJ182" s="477"/>
      <c r="RNK182" s="477"/>
      <c r="RNL182" s="477"/>
      <c r="RNM182" s="477"/>
      <c r="RNN182" s="477"/>
      <c r="RNO182" s="477"/>
      <c r="RNP182" s="477"/>
      <c r="RNQ182" s="477"/>
      <c r="RNR182" s="477"/>
      <c r="RNS182" s="477"/>
      <c r="RNT182" s="477"/>
      <c r="RNU182" s="477"/>
      <c r="RNV182" s="477"/>
      <c r="RNW182" s="477"/>
      <c r="RNX182" s="477"/>
      <c r="RNY182" s="477"/>
      <c r="RNZ182" s="477"/>
      <c r="ROA182" s="477"/>
      <c r="ROB182" s="477"/>
      <c r="ROC182" s="477"/>
      <c r="ROD182" s="477"/>
      <c r="ROE182" s="477"/>
      <c r="ROF182" s="477"/>
      <c r="ROG182" s="477"/>
      <c r="ROH182" s="477"/>
      <c r="ROI182" s="477"/>
      <c r="ROJ182" s="477"/>
      <c r="ROK182" s="477"/>
      <c r="ROL182" s="477"/>
      <c r="ROM182" s="477"/>
      <c r="RON182" s="477"/>
      <c r="ROO182" s="477"/>
      <c r="ROP182" s="477"/>
      <c r="ROQ182" s="477"/>
      <c r="ROR182" s="477"/>
      <c r="ROS182" s="477"/>
      <c r="ROT182" s="477"/>
      <c r="ROU182" s="477"/>
      <c r="ROV182" s="477"/>
      <c r="ROW182" s="477"/>
      <c r="ROX182" s="477"/>
      <c r="ROY182" s="477"/>
      <c r="ROZ182" s="477"/>
      <c r="RPA182" s="477"/>
      <c r="RPB182" s="477"/>
      <c r="RPC182" s="477"/>
      <c r="RPD182" s="477"/>
      <c r="RPE182" s="477"/>
      <c r="RPF182" s="477"/>
      <c r="RPG182" s="477"/>
      <c r="RPH182" s="477"/>
      <c r="RPI182" s="477"/>
      <c r="RPJ182" s="477"/>
      <c r="RPK182" s="477"/>
      <c r="RPL182" s="477"/>
      <c r="RPM182" s="477"/>
      <c r="RPN182" s="477"/>
      <c r="RPO182" s="477"/>
      <c r="RPP182" s="477"/>
      <c r="RPQ182" s="477"/>
      <c r="RPR182" s="477"/>
      <c r="RPS182" s="477"/>
      <c r="RPT182" s="477"/>
      <c r="RPU182" s="477"/>
      <c r="RPV182" s="477"/>
      <c r="RPW182" s="477"/>
      <c r="RPX182" s="477"/>
      <c r="RPY182" s="477"/>
      <c r="RPZ182" s="477"/>
      <c r="RQA182" s="477"/>
      <c r="RQB182" s="477"/>
      <c r="RQC182" s="477"/>
      <c r="RQD182" s="477"/>
      <c r="RQE182" s="477"/>
      <c r="RQF182" s="477"/>
      <c r="RQG182" s="477"/>
      <c r="RQH182" s="477"/>
      <c r="RQI182" s="477"/>
      <c r="RQJ182" s="477"/>
      <c r="RQK182" s="477"/>
      <c r="RQL182" s="477"/>
      <c r="RQM182" s="477"/>
      <c r="RQN182" s="477"/>
      <c r="RQO182" s="477"/>
      <c r="RQP182" s="477"/>
      <c r="RQQ182" s="477"/>
      <c r="RQR182" s="477"/>
      <c r="RQS182" s="477"/>
      <c r="RQT182" s="477"/>
      <c r="RQU182" s="477"/>
      <c r="RQV182" s="477"/>
      <c r="RQW182" s="477"/>
      <c r="RQX182" s="477"/>
      <c r="RQY182" s="477"/>
      <c r="RQZ182" s="477"/>
      <c r="RRA182" s="477"/>
      <c r="RRB182" s="477"/>
      <c r="RRC182" s="477"/>
      <c r="RRD182" s="477"/>
      <c r="RRE182" s="477"/>
      <c r="RRF182" s="477"/>
      <c r="RRG182" s="477"/>
      <c r="RRH182" s="477"/>
      <c r="RRI182" s="477"/>
      <c r="RRJ182" s="477"/>
      <c r="RRK182" s="477"/>
      <c r="RRL182" s="477"/>
      <c r="RRM182" s="477"/>
      <c r="RRN182" s="477"/>
      <c r="RRO182" s="477"/>
      <c r="RRP182" s="477"/>
      <c r="RRQ182" s="477"/>
      <c r="RRR182" s="477"/>
      <c r="RRS182" s="477"/>
      <c r="RRT182" s="477"/>
      <c r="RRU182" s="477"/>
      <c r="RRV182" s="477"/>
      <c r="RRW182" s="477"/>
      <c r="RRX182" s="477"/>
      <c r="RRY182" s="477"/>
      <c r="RRZ182" s="477"/>
      <c r="RSA182" s="477"/>
      <c r="RSB182" s="477"/>
      <c r="RSC182" s="477"/>
      <c r="RSD182" s="477"/>
      <c r="RSE182" s="477"/>
      <c r="RSF182" s="477"/>
      <c r="RSG182" s="477"/>
      <c r="RSH182" s="477"/>
      <c r="RSI182" s="477"/>
      <c r="RSJ182" s="477"/>
      <c r="RSK182" s="477"/>
      <c r="RSL182" s="477"/>
      <c r="RSM182" s="477"/>
      <c r="RSN182" s="477"/>
      <c r="RSO182" s="477"/>
      <c r="RSP182" s="477"/>
      <c r="RSQ182" s="477"/>
      <c r="RSR182" s="477"/>
      <c r="RSS182" s="477"/>
      <c r="RST182" s="477"/>
      <c r="RSU182" s="477"/>
      <c r="RSV182" s="477"/>
      <c r="RSW182" s="477"/>
      <c r="RSX182" s="477"/>
      <c r="RSY182" s="477"/>
      <c r="RSZ182" s="477"/>
      <c r="RTA182" s="477"/>
      <c r="RTB182" s="477"/>
      <c r="RTC182" s="477"/>
      <c r="RTD182" s="477"/>
      <c r="RTE182" s="477"/>
      <c r="RTF182" s="477"/>
      <c r="RTG182" s="477"/>
      <c r="RTH182" s="477"/>
      <c r="RTI182" s="477"/>
      <c r="RTJ182" s="477"/>
      <c r="RTK182" s="477"/>
      <c r="RTL182" s="477"/>
      <c r="RTM182" s="477"/>
      <c r="RTN182" s="477"/>
      <c r="RTO182" s="477"/>
      <c r="RTP182" s="477"/>
      <c r="RTQ182" s="477"/>
      <c r="RTR182" s="477"/>
      <c r="RTS182" s="477"/>
      <c r="RTT182" s="477"/>
      <c r="RTU182" s="477"/>
      <c r="RTV182" s="477"/>
      <c r="RTW182" s="477"/>
      <c r="RTX182" s="477"/>
      <c r="RTY182" s="477"/>
      <c r="RTZ182" s="477"/>
      <c r="RUA182" s="477"/>
      <c r="RUB182" s="477"/>
      <c r="RUC182" s="477"/>
      <c r="RUD182" s="477"/>
      <c r="RUE182" s="477"/>
      <c r="RUF182" s="477"/>
      <c r="RUG182" s="477"/>
      <c r="RUH182" s="477"/>
      <c r="RUI182" s="477"/>
      <c r="RUJ182" s="477"/>
      <c r="RUK182" s="477"/>
      <c r="RUL182" s="477"/>
      <c r="RUM182" s="477"/>
      <c r="RUN182" s="477"/>
      <c r="RUO182" s="477"/>
      <c r="RUP182" s="477"/>
      <c r="RUQ182" s="477"/>
      <c r="RUR182" s="477"/>
      <c r="RUS182" s="477"/>
      <c r="RUT182" s="477"/>
      <c r="RUU182" s="477"/>
      <c r="RUV182" s="477"/>
      <c r="RUW182" s="477"/>
      <c r="RUX182" s="477"/>
      <c r="RUY182" s="477"/>
      <c r="RUZ182" s="477"/>
      <c r="RVA182" s="477"/>
      <c r="RVB182" s="477"/>
      <c r="RVC182" s="477"/>
      <c r="RVD182" s="477"/>
      <c r="RVE182" s="477"/>
      <c r="RVF182" s="477"/>
      <c r="RVG182" s="477"/>
      <c r="RVH182" s="477"/>
      <c r="RVI182" s="477"/>
      <c r="RVJ182" s="477"/>
      <c r="RVK182" s="477"/>
      <c r="RVL182" s="477"/>
      <c r="RVM182" s="477"/>
      <c r="RVN182" s="477"/>
      <c r="RVO182" s="477"/>
      <c r="RVP182" s="477"/>
      <c r="RVQ182" s="477"/>
      <c r="RVR182" s="477"/>
      <c r="RVS182" s="477"/>
      <c r="RVT182" s="477"/>
      <c r="RVU182" s="477"/>
      <c r="RVV182" s="477"/>
      <c r="RVW182" s="477"/>
      <c r="RVX182" s="477"/>
      <c r="RVY182" s="477"/>
      <c r="RVZ182" s="477"/>
      <c r="RWA182" s="477"/>
      <c r="RWB182" s="477"/>
      <c r="RWC182" s="477"/>
      <c r="RWD182" s="477"/>
      <c r="RWE182" s="477"/>
      <c r="RWF182" s="477"/>
      <c r="RWG182" s="477"/>
      <c r="RWH182" s="477"/>
      <c r="RWI182" s="477"/>
      <c r="RWJ182" s="477"/>
      <c r="RWK182" s="477"/>
      <c r="RWL182" s="477"/>
      <c r="RWM182" s="477"/>
      <c r="RWN182" s="477"/>
      <c r="RWO182" s="477"/>
      <c r="RWP182" s="477"/>
      <c r="RWQ182" s="477"/>
      <c r="RWR182" s="477"/>
      <c r="RWS182" s="477"/>
      <c r="RWT182" s="477"/>
      <c r="RWU182" s="477"/>
      <c r="RWV182" s="477"/>
      <c r="RWW182" s="477"/>
      <c r="RWX182" s="477"/>
      <c r="RWY182" s="477"/>
      <c r="RWZ182" s="477"/>
      <c r="RXA182" s="477"/>
      <c r="RXB182" s="477"/>
      <c r="RXC182" s="477"/>
      <c r="RXD182" s="477"/>
      <c r="RXE182" s="477"/>
      <c r="RXF182" s="477"/>
      <c r="RXG182" s="477"/>
      <c r="RXH182" s="477"/>
      <c r="RXI182" s="477"/>
      <c r="RXJ182" s="477"/>
      <c r="RXK182" s="477"/>
      <c r="RXL182" s="477"/>
      <c r="RXM182" s="477"/>
      <c r="RXN182" s="477"/>
      <c r="RXO182" s="477"/>
      <c r="RXP182" s="477"/>
      <c r="RXQ182" s="477"/>
      <c r="RXR182" s="477"/>
      <c r="RXS182" s="477"/>
      <c r="RXT182" s="477"/>
      <c r="RXU182" s="477"/>
      <c r="RXV182" s="477"/>
      <c r="RXW182" s="477"/>
      <c r="RXX182" s="477"/>
      <c r="RXY182" s="477"/>
      <c r="RXZ182" s="477"/>
      <c r="RYA182" s="477"/>
      <c r="RYB182" s="477"/>
      <c r="RYC182" s="477"/>
      <c r="RYD182" s="477"/>
      <c r="RYE182" s="477"/>
      <c r="RYF182" s="477"/>
      <c r="RYG182" s="477"/>
      <c r="RYH182" s="477"/>
      <c r="RYI182" s="477"/>
      <c r="RYJ182" s="477"/>
      <c r="RYK182" s="477"/>
      <c r="RYL182" s="477"/>
      <c r="RYM182" s="477"/>
      <c r="RYN182" s="477"/>
      <c r="RYO182" s="477"/>
      <c r="RYP182" s="477"/>
      <c r="RYQ182" s="477"/>
      <c r="RYR182" s="477"/>
      <c r="RYS182" s="477"/>
      <c r="RYT182" s="477"/>
      <c r="RYU182" s="477"/>
      <c r="RYV182" s="477"/>
      <c r="RYW182" s="477"/>
      <c r="RYX182" s="477"/>
      <c r="RYY182" s="477"/>
      <c r="RYZ182" s="477"/>
      <c r="RZA182" s="477"/>
      <c r="RZB182" s="477"/>
      <c r="RZC182" s="477"/>
      <c r="RZD182" s="477"/>
      <c r="RZE182" s="477"/>
      <c r="RZF182" s="477"/>
      <c r="RZG182" s="477"/>
      <c r="RZH182" s="477"/>
      <c r="RZI182" s="477"/>
      <c r="RZJ182" s="477"/>
      <c r="RZK182" s="477"/>
      <c r="RZL182" s="477"/>
      <c r="RZM182" s="477"/>
      <c r="RZN182" s="477"/>
      <c r="RZO182" s="477"/>
      <c r="RZP182" s="477"/>
      <c r="RZQ182" s="477"/>
      <c r="RZR182" s="477"/>
      <c r="RZS182" s="477"/>
      <c r="RZT182" s="477"/>
      <c r="RZU182" s="477"/>
      <c r="RZV182" s="477"/>
      <c r="RZW182" s="477"/>
      <c r="RZX182" s="477"/>
      <c r="RZY182" s="477"/>
      <c r="RZZ182" s="477"/>
      <c r="SAA182" s="477"/>
      <c r="SAB182" s="477"/>
      <c r="SAC182" s="477"/>
      <c r="SAD182" s="477"/>
      <c r="SAE182" s="477"/>
      <c r="SAF182" s="477"/>
      <c r="SAG182" s="477"/>
      <c r="SAH182" s="477"/>
      <c r="SAI182" s="477"/>
      <c r="SAJ182" s="477"/>
      <c r="SAK182" s="477"/>
      <c r="SAL182" s="477"/>
      <c r="SAM182" s="477"/>
      <c r="SAN182" s="477"/>
      <c r="SAO182" s="477"/>
      <c r="SAP182" s="477"/>
      <c r="SAQ182" s="477"/>
      <c r="SAR182" s="477"/>
      <c r="SAS182" s="477"/>
      <c r="SAT182" s="477"/>
      <c r="SAU182" s="477"/>
      <c r="SAV182" s="477"/>
      <c r="SAW182" s="477"/>
      <c r="SAX182" s="477"/>
      <c r="SAY182" s="477"/>
      <c r="SAZ182" s="477"/>
      <c r="SBA182" s="477"/>
      <c r="SBB182" s="477"/>
      <c r="SBC182" s="477"/>
      <c r="SBD182" s="477"/>
      <c r="SBE182" s="477"/>
      <c r="SBF182" s="477"/>
      <c r="SBG182" s="477"/>
      <c r="SBH182" s="477"/>
      <c r="SBI182" s="477"/>
      <c r="SBJ182" s="477"/>
      <c r="SBK182" s="477"/>
      <c r="SBL182" s="477"/>
      <c r="SBM182" s="477"/>
      <c r="SBN182" s="477"/>
      <c r="SBO182" s="477"/>
      <c r="SBP182" s="477"/>
      <c r="SBQ182" s="477"/>
      <c r="SBR182" s="477"/>
      <c r="SBS182" s="477"/>
      <c r="SBT182" s="477"/>
      <c r="SBU182" s="477"/>
      <c r="SBV182" s="477"/>
      <c r="SBW182" s="477"/>
      <c r="SBX182" s="477"/>
      <c r="SBY182" s="477"/>
      <c r="SBZ182" s="477"/>
      <c r="SCA182" s="477"/>
      <c r="SCB182" s="477"/>
      <c r="SCC182" s="477"/>
      <c r="SCD182" s="477"/>
      <c r="SCE182" s="477"/>
      <c r="SCF182" s="477"/>
      <c r="SCG182" s="477"/>
      <c r="SCH182" s="477"/>
      <c r="SCI182" s="477"/>
      <c r="SCJ182" s="477"/>
      <c r="SCK182" s="477"/>
      <c r="SCL182" s="477"/>
      <c r="SCM182" s="477"/>
      <c r="SCN182" s="477"/>
      <c r="SCO182" s="477"/>
      <c r="SCP182" s="477"/>
      <c r="SCQ182" s="477"/>
      <c r="SCR182" s="477"/>
      <c r="SCS182" s="477"/>
      <c r="SCT182" s="477"/>
      <c r="SCU182" s="477"/>
      <c r="SCV182" s="477"/>
      <c r="SCW182" s="477"/>
      <c r="SCX182" s="477"/>
      <c r="SCY182" s="477"/>
      <c r="SCZ182" s="477"/>
      <c r="SDA182" s="477"/>
      <c r="SDB182" s="477"/>
      <c r="SDC182" s="477"/>
      <c r="SDD182" s="477"/>
      <c r="SDE182" s="477"/>
      <c r="SDF182" s="477"/>
      <c r="SDG182" s="477"/>
      <c r="SDH182" s="477"/>
      <c r="SDI182" s="477"/>
      <c r="SDJ182" s="477"/>
      <c r="SDK182" s="477"/>
      <c r="SDL182" s="477"/>
      <c r="SDM182" s="477"/>
      <c r="SDN182" s="477"/>
      <c r="SDO182" s="477"/>
      <c r="SDP182" s="477"/>
      <c r="SDQ182" s="477"/>
      <c r="SDR182" s="477"/>
      <c r="SDS182" s="477"/>
      <c r="SDT182" s="477"/>
      <c r="SDU182" s="477"/>
      <c r="SDV182" s="477"/>
      <c r="SDW182" s="477"/>
      <c r="SDX182" s="477"/>
      <c r="SDY182" s="477"/>
      <c r="SDZ182" s="477"/>
      <c r="SEA182" s="477"/>
      <c r="SEB182" s="477"/>
      <c r="SEC182" s="477"/>
      <c r="SED182" s="477"/>
      <c r="SEE182" s="477"/>
      <c r="SEF182" s="477"/>
      <c r="SEG182" s="477"/>
      <c r="SEH182" s="477"/>
      <c r="SEI182" s="477"/>
      <c r="SEJ182" s="477"/>
      <c r="SEK182" s="477"/>
      <c r="SEL182" s="477"/>
      <c r="SEM182" s="477"/>
      <c r="SEN182" s="477"/>
      <c r="SEO182" s="477"/>
      <c r="SEP182" s="477"/>
      <c r="SEQ182" s="477"/>
      <c r="SER182" s="477"/>
      <c r="SES182" s="477"/>
      <c r="SET182" s="477"/>
      <c r="SEU182" s="477"/>
      <c r="SEV182" s="477"/>
      <c r="SEW182" s="477"/>
      <c r="SEX182" s="477"/>
      <c r="SEY182" s="477"/>
      <c r="SEZ182" s="477"/>
      <c r="SFA182" s="477"/>
      <c r="SFB182" s="477"/>
      <c r="SFC182" s="477"/>
      <c r="SFD182" s="477"/>
      <c r="SFE182" s="477"/>
      <c r="SFF182" s="477"/>
      <c r="SFG182" s="477"/>
      <c r="SFH182" s="477"/>
      <c r="SFI182" s="477"/>
      <c r="SFJ182" s="477"/>
      <c r="SFK182" s="477"/>
      <c r="SFL182" s="477"/>
      <c r="SFM182" s="477"/>
      <c r="SFN182" s="477"/>
      <c r="SFO182" s="477"/>
      <c r="SFP182" s="477"/>
      <c r="SFQ182" s="477"/>
      <c r="SFR182" s="477"/>
      <c r="SFS182" s="477"/>
      <c r="SFT182" s="477"/>
      <c r="SFU182" s="477"/>
      <c r="SFV182" s="477"/>
      <c r="SFW182" s="477"/>
      <c r="SFX182" s="477"/>
      <c r="SFY182" s="477"/>
      <c r="SFZ182" s="477"/>
      <c r="SGA182" s="477"/>
      <c r="SGB182" s="477"/>
      <c r="SGC182" s="477"/>
      <c r="SGD182" s="477"/>
      <c r="SGE182" s="477"/>
      <c r="SGF182" s="477"/>
      <c r="SGG182" s="477"/>
      <c r="SGH182" s="477"/>
      <c r="SGI182" s="477"/>
      <c r="SGJ182" s="477"/>
      <c r="SGK182" s="477"/>
      <c r="SGL182" s="477"/>
      <c r="SGM182" s="477"/>
      <c r="SGN182" s="477"/>
      <c r="SGO182" s="477"/>
      <c r="SGP182" s="477"/>
      <c r="SGQ182" s="477"/>
      <c r="SGR182" s="477"/>
      <c r="SGS182" s="477"/>
      <c r="SGT182" s="477"/>
      <c r="SGU182" s="477"/>
      <c r="SGV182" s="477"/>
      <c r="SGW182" s="477"/>
      <c r="SGX182" s="477"/>
      <c r="SGY182" s="477"/>
      <c r="SGZ182" s="477"/>
      <c r="SHA182" s="477"/>
      <c r="SHB182" s="477"/>
      <c r="SHC182" s="477"/>
      <c r="SHD182" s="477"/>
      <c r="SHE182" s="477"/>
      <c r="SHF182" s="477"/>
      <c r="SHG182" s="477"/>
      <c r="SHH182" s="477"/>
      <c r="SHI182" s="477"/>
      <c r="SHJ182" s="477"/>
      <c r="SHK182" s="477"/>
      <c r="SHL182" s="477"/>
      <c r="SHM182" s="477"/>
      <c r="SHN182" s="477"/>
      <c r="SHO182" s="477"/>
      <c r="SHP182" s="477"/>
      <c r="SHQ182" s="477"/>
      <c r="SHR182" s="477"/>
      <c r="SHS182" s="477"/>
      <c r="SHT182" s="477"/>
      <c r="SHU182" s="477"/>
      <c r="SHV182" s="477"/>
      <c r="SHW182" s="477"/>
      <c r="SHX182" s="477"/>
      <c r="SHY182" s="477"/>
      <c r="SHZ182" s="477"/>
      <c r="SIA182" s="477"/>
      <c r="SIB182" s="477"/>
      <c r="SIC182" s="477"/>
      <c r="SID182" s="477"/>
      <c r="SIE182" s="477"/>
      <c r="SIF182" s="477"/>
      <c r="SIG182" s="477"/>
      <c r="SIH182" s="477"/>
      <c r="SII182" s="477"/>
      <c r="SIJ182" s="477"/>
      <c r="SIK182" s="477"/>
      <c r="SIL182" s="477"/>
      <c r="SIM182" s="477"/>
      <c r="SIN182" s="477"/>
      <c r="SIO182" s="477"/>
      <c r="SIP182" s="477"/>
      <c r="SIQ182" s="477"/>
      <c r="SIR182" s="477"/>
      <c r="SIS182" s="477"/>
      <c r="SIT182" s="477"/>
      <c r="SIU182" s="477"/>
      <c r="SIV182" s="477"/>
      <c r="SIW182" s="477"/>
      <c r="SIX182" s="477"/>
      <c r="SIY182" s="477"/>
      <c r="SIZ182" s="477"/>
      <c r="SJA182" s="477"/>
      <c r="SJB182" s="477"/>
      <c r="SJC182" s="477"/>
      <c r="SJD182" s="477"/>
      <c r="SJE182" s="477"/>
      <c r="SJF182" s="477"/>
      <c r="SJG182" s="477"/>
      <c r="SJH182" s="477"/>
      <c r="SJI182" s="477"/>
      <c r="SJJ182" s="477"/>
      <c r="SJK182" s="477"/>
      <c r="SJL182" s="477"/>
      <c r="SJM182" s="477"/>
      <c r="SJN182" s="477"/>
      <c r="SJO182" s="477"/>
      <c r="SJP182" s="477"/>
      <c r="SJQ182" s="477"/>
      <c r="SJR182" s="477"/>
      <c r="SJS182" s="477"/>
      <c r="SJT182" s="477"/>
      <c r="SJU182" s="477"/>
      <c r="SJV182" s="477"/>
      <c r="SJW182" s="477"/>
      <c r="SJX182" s="477"/>
      <c r="SJY182" s="477"/>
      <c r="SJZ182" s="477"/>
      <c r="SKA182" s="477"/>
      <c r="SKB182" s="477"/>
      <c r="SKC182" s="477"/>
      <c r="SKD182" s="477"/>
      <c r="SKE182" s="477"/>
      <c r="SKF182" s="477"/>
      <c r="SKG182" s="477"/>
      <c r="SKH182" s="477"/>
      <c r="SKI182" s="477"/>
      <c r="SKJ182" s="477"/>
      <c r="SKK182" s="477"/>
      <c r="SKL182" s="477"/>
      <c r="SKM182" s="477"/>
      <c r="SKN182" s="477"/>
      <c r="SKO182" s="477"/>
      <c r="SKP182" s="477"/>
      <c r="SKQ182" s="477"/>
      <c r="SKR182" s="477"/>
      <c r="SKS182" s="477"/>
      <c r="SKT182" s="477"/>
      <c r="SKU182" s="477"/>
      <c r="SKV182" s="477"/>
      <c r="SKW182" s="477"/>
      <c r="SKX182" s="477"/>
      <c r="SKY182" s="477"/>
      <c r="SKZ182" s="477"/>
      <c r="SLA182" s="477"/>
      <c r="SLB182" s="477"/>
      <c r="SLC182" s="477"/>
      <c r="SLD182" s="477"/>
      <c r="SLE182" s="477"/>
      <c r="SLF182" s="477"/>
      <c r="SLG182" s="477"/>
      <c r="SLH182" s="477"/>
      <c r="SLI182" s="477"/>
      <c r="SLJ182" s="477"/>
      <c r="SLK182" s="477"/>
      <c r="SLL182" s="477"/>
      <c r="SLM182" s="477"/>
      <c r="SLN182" s="477"/>
      <c r="SLO182" s="477"/>
      <c r="SLP182" s="477"/>
      <c r="SLQ182" s="477"/>
      <c r="SLR182" s="477"/>
      <c r="SLS182" s="477"/>
      <c r="SLT182" s="477"/>
      <c r="SLU182" s="477"/>
      <c r="SLV182" s="477"/>
      <c r="SLW182" s="477"/>
      <c r="SLX182" s="477"/>
      <c r="SLY182" s="477"/>
      <c r="SLZ182" s="477"/>
      <c r="SMA182" s="477"/>
      <c r="SMB182" s="477"/>
      <c r="SMC182" s="477"/>
      <c r="SMD182" s="477"/>
      <c r="SME182" s="477"/>
      <c r="SMF182" s="477"/>
      <c r="SMG182" s="477"/>
      <c r="SMH182" s="477"/>
      <c r="SMI182" s="477"/>
      <c r="SMJ182" s="477"/>
      <c r="SMK182" s="477"/>
      <c r="SML182" s="477"/>
      <c r="SMM182" s="477"/>
      <c r="SMN182" s="477"/>
      <c r="SMO182" s="477"/>
      <c r="SMP182" s="477"/>
      <c r="SMQ182" s="477"/>
      <c r="SMR182" s="477"/>
      <c r="SMS182" s="477"/>
      <c r="SMT182" s="477"/>
      <c r="SMU182" s="477"/>
      <c r="SMV182" s="477"/>
      <c r="SMW182" s="477"/>
      <c r="SMX182" s="477"/>
      <c r="SMY182" s="477"/>
      <c r="SMZ182" s="477"/>
      <c r="SNA182" s="477"/>
      <c r="SNB182" s="477"/>
      <c r="SNC182" s="477"/>
      <c r="SND182" s="477"/>
      <c r="SNE182" s="477"/>
      <c r="SNF182" s="477"/>
      <c r="SNG182" s="477"/>
      <c r="SNH182" s="477"/>
      <c r="SNI182" s="477"/>
      <c r="SNJ182" s="477"/>
      <c r="SNK182" s="477"/>
      <c r="SNL182" s="477"/>
      <c r="SNM182" s="477"/>
      <c r="SNN182" s="477"/>
      <c r="SNO182" s="477"/>
      <c r="SNP182" s="477"/>
      <c r="SNQ182" s="477"/>
      <c r="SNR182" s="477"/>
      <c r="SNS182" s="477"/>
      <c r="SNT182" s="477"/>
      <c r="SNU182" s="477"/>
      <c r="SNV182" s="477"/>
      <c r="SNW182" s="477"/>
      <c r="SNX182" s="477"/>
      <c r="SNY182" s="477"/>
      <c r="SNZ182" s="477"/>
      <c r="SOA182" s="477"/>
      <c r="SOB182" s="477"/>
      <c r="SOC182" s="477"/>
      <c r="SOD182" s="477"/>
      <c r="SOE182" s="477"/>
      <c r="SOF182" s="477"/>
      <c r="SOG182" s="477"/>
      <c r="SOH182" s="477"/>
      <c r="SOI182" s="477"/>
      <c r="SOJ182" s="477"/>
      <c r="SOK182" s="477"/>
      <c r="SOL182" s="477"/>
      <c r="SOM182" s="477"/>
      <c r="SON182" s="477"/>
      <c r="SOO182" s="477"/>
      <c r="SOP182" s="477"/>
      <c r="SOQ182" s="477"/>
      <c r="SOR182" s="477"/>
      <c r="SOS182" s="477"/>
      <c r="SOT182" s="477"/>
      <c r="SOU182" s="477"/>
      <c r="SOV182" s="477"/>
      <c r="SOW182" s="477"/>
      <c r="SOX182" s="477"/>
      <c r="SOY182" s="477"/>
      <c r="SOZ182" s="477"/>
      <c r="SPA182" s="477"/>
      <c r="SPB182" s="477"/>
      <c r="SPC182" s="477"/>
      <c r="SPD182" s="477"/>
      <c r="SPE182" s="477"/>
      <c r="SPF182" s="477"/>
      <c r="SPG182" s="477"/>
      <c r="SPH182" s="477"/>
      <c r="SPI182" s="477"/>
      <c r="SPJ182" s="477"/>
      <c r="SPK182" s="477"/>
      <c r="SPL182" s="477"/>
      <c r="SPM182" s="477"/>
      <c r="SPN182" s="477"/>
      <c r="SPO182" s="477"/>
      <c r="SPP182" s="477"/>
      <c r="SPQ182" s="477"/>
      <c r="SPR182" s="477"/>
      <c r="SPS182" s="477"/>
      <c r="SPT182" s="477"/>
      <c r="SPU182" s="477"/>
      <c r="SPV182" s="477"/>
      <c r="SPW182" s="477"/>
      <c r="SPX182" s="477"/>
      <c r="SPY182" s="477"/>
      <c r="SPZ182" s="477"/>
      <c r="SQA182" s="477"/>
      <c r="SQB182" s="477"/>
      <c r="SQC182" s="477"/>
      <c r="SQD182" s="477"/>
      <c r="SQE182" s="477"/>
      <c r="SQF182" s="477"/>
      <c r="SQG182" s="477"/>
      <c r="SQH182" s="477"/>
      <c r="SQI182" s="477"/>
      <c r="SQJ182" s="477"/>
      <c r="SQK182" s="477"/>
      <c r="SQL182" s="477"/>
      <c r="SQM182" s="477"/>
      <c r="SQN182" s="477"/>
      <c r="SQO182" s="477"/>
      <c r="SQP182" s="477"/>
      <c r="SQQ182" s="477"/>
      <c r="SQR182" s="477"/>
      <c r="SQS182" s="477"/>
      <c r="SQT182" s="477"/>
      <c r="SQU182" s="477"/>
      <c r="SQV182" s="477"/>
      <c r="SQW182" s="477"/>
      <c r="SQX182" s="477"/>
      <c r="SQY182" s="477"/>
      <c r="SQZ182" s="477"/>
      <c r="SRA182" s="477"/>
      <c r="SRB182" s="477"/>
      <c r="SRC182" s="477"/>
      <c r="SRD182" s="477"/>
      <c r="SRE182" s="477"/>
      <c r="SRF182" s="477"/>
      <c r="SRG182" s="477"/>
      <c r="SRH182" s="477"/>
      <c r="SRI182" s="477"/>
      <c r="SRJ182" s="477"/>
      <c r="SRK182" s="477"/>
      <c r="SRL182" s="477"/>
      <c r="SRM182" s="477"/>
      <c r="SRN182" s="477"/>
      <c r="SRO182" s="477"/>
      <c r="SRP182" s="477"/>
      <c r="SRQ182" s="477"/>
      <c r="SRR182" s="477"/>
      <c r="SRS182" s="477"/>
      <c r="SRT182" s="477"/>
      <c r="SRU182" s="477"/>
      <c r="SRV182" s="477"/>
      <c r="SRW182" s="477"/>
      <c r="SRX182" s="477"/>
      <c r="SRY182" s="477"/>
      <c r="SRZ182" s="477"/>
      <c r="SSA182" s="477"/>
      <c r="SSB182" s="477"/>
      <c r="SSC182" s="477"/>
      <c r="SSD182" s="477"/>
      <c r="SSE182" s="477"/>
      <c r="SSF182" s="477"/>
      <c r="SSG182" s="477"/>
      <c r="SSH182" s="477"/>
      <c r="SSI182" s="477"/>
      <c r="SSJ182" s="477"/>
      <c r="SSK182" s="477"/>
      <c r="SSL182" s="477"/>
      <c r="SSM182" s="477"/>
      <c r="SSN182" s="477"/>
      <c r="SSO182" s="477"/>
      <c r="SSP182" s="477"/>
      <c r="SSQ182" s="477"/>
      <c r="SSR182" s="477"/>
      <c r="SSS182" s="477"/>
      <c r="SST182" s="477"/>
      <c r="SSU182" s="477"/>
      <c r="SSV182" s="477"/>
      <c r="SSW182" s="477"/>
      <c r="SSX182" s="477"/>
      <c r="SSY182" s="477"/>
      <c r="SSZ182" s="477"/>
      <c r="STA182" s="477"/>
      <c r="STB182" s="477"/>
      <c r="STC182" s="477"/>
      <c r="STD182" s="477"/>
      <c r="STE182" s="477"/>
      <c r="STF182" s="477"/>
      <c r="STG182" s="477"/>
      <c r="STH182" s="477"/>
      <c r="STI182" s="477"/>
      <c r="STJ182" s="477"/>
      <c r="STK182" s="477"/>
      <c r="STL182" s="477"/>
      <c r="STM182" s="477"/>
      <c r="STN182" s="477"/>
      <c r="STO182" s="477"/>
      <c r="STP182" s="477"/>
      <c r="STQ182" s="477"/>
      <c r="STR182" s="477"/>
      <c r="STS182" s="477"/>
      <c r="STT182" s="477"/>
      <c r="STU182" s="477"/>
      <c r="STV182" s="477"/>
      <c r="STW182" s="477"/>
      <c r="STX182" s="477"/>
      <c r="STY182" s="477"/>
      <c r="STZ182" s="477"/>
      <c r="SUA182" s="477"/>
      <c r="SUB182" s="477"/>
      <c r="SUC182" s="477"/>
      <c r="SUD182" s="477"/>
      <c r="SUE182" s="477"/>
      <c r="SUF182" s="477"/>
      <c r="SUG182" s="477"/>
      <c r="SUH182" s="477"/>
      <c r="SUI182" s="477"/>
      <c r="SUJ182" s="477"/>
      <c r="SUK182" s="477"/>
      <c r="SUL182" s="477"/>
      <c r="SUM182" s="477"/>
      <c r="SUN182" s="477"/>
      <c r="SUO182" s="477"/>
      <c r="SUP182" s="477"/>
      <c r="SUQ182" s="477"/>
      <c r="SUR182" s="477"/>
      <c r="SUS182" s="477"/>
      <c r="SUT182" s="477"/>
      <c r="SUU182" s="477"/>
      <c r="SUV182" s="477"/>
      <c r="SUW182" s="477"/>
      <c r="SUX182" s="477"/>
      <c r="SUY182" s="477"/>
      <c r="SUZ182" s="477"/>
      <c r="SVA182" s="477"/>
      <c r="SVB182" s="477"/>
      <c r="SVC182" s="477"/>
      <c r="SVD182" s="477"/>
      <c r="SVE182" s="477"/>
      <c r="SVF182" s="477"/>
      <c r="SVG182" s="477"/>
      <c r="SVH182" s="477"/>
      <c r="SVI182" s="477"/>
      <c r="SVJ182" s="477"/>
      <c r="SVK182" s="477"/>
      <c r="SVL182" s="477"/>
      <c r="SVM182" s="477"/>
      <c r="SVN182" s="477"/>
      <c r="SVO182" s="477"/>
      <c r="SVP182" s="477"/>
      <c r="SVQ182" s="477"/>
      <c r="SVR182" s="477"/>
      <c r="SVS182" s="477"/>
      <c r="SVT182" s="477"/>
      <c r="SVU182" s="477"/>
      <c r="SVV182" s="477"/>
      <c r="SVW182" s="477"/>
      <c r="SVX182" s="477"/>
      <c r="SVY182" s="477"/>
      <c r="SVZ182" s="477"/>
      <c r="SWA182" s="477"/>
      <c r="SWB182" s="477"/>
      <c r="SWC182" s="477"/>
      <c r="SWD182" s="477"/>
      <c r="SWE182" s="477"/>
      <c r="SWF182" s="477"/>
      <c r="SWG182" s="477"/>
      <c r="SWH182" s="477"/>
      <c r="SWI182" s="477"/>
      <c r="SWJ182" s="477"/>
      <c r="SWK182" s="477"/>
      <c r="SWL182" s="477"/>
      <c r="SWM182" s="477"/>
      <c r="SWN182" s="477"/>
      <c r="SWO182" s="477"/>
      <c r="SWP182" s="477"/>
      <c r="SWQ182" s="477"/>
      <c r="SWR182" s="477"/>
      <c r="SWS182" s="477"/>
      <c r="SWT182" s="477"/>
      <c r="SWU182" s="477"/>
      <c r="SWV182" s="477"/>
      <c r="SWW182" s="477"/>
      <c r="SWX182" s="477"/>
      <c r="SWY182" s="477"/>
      <c r="SWZ182" s="477"/>
      <c r="SXA182" s="477"/>
      <c r="SXB182" s="477"/>
      <c r="SXC182" s="477"/>
      <c r="SXD182" s="477"/>
      <c r="SXE182" s="477"/>
      <c r="SXF182" s="477"/>
      <c r="SXG182" s="477"/>
      <c r="SXH182" s="477"/>
      <c r="SXI182" s="477"/>
      <c r="SXJ182" s="477"/>
      <c r="SXK182" s="477"/>
      <c r="SXL182" s="477"/>
      <c r="SXM182" s="477"/>
      <c r="SXN182" s="477"/>
      <c r="SXO182" s="477"/>
      <c r="SXP182" s="477"/>
      <c r="SXQ182" s="477"/>
      <c r="SXR182" s="477"/>
      <c r="SXS182" s="477"/>
      <c r="SXT182" s="477"/>
      <c r="SXU182" s="477"/>
      <c r="SXV182" s="477"/>
      <c r="SXW182" s="477"/>
      <c r="SXX182" s="477"/>
      <c r="SXY182" s="477"/>
      <c r="SXZ182" s="477"/>
      <c r="SYA182" s="477"/>
      <c r="SYB182" s="477"/>
      <c r="SYC182" s="477"/>
      <c r="SYD182" s="477"/>
      <c r="SYE182" s="477"/>
      <c r="SYF182" s="477"/>
      <c r="SYG182" s="477"/>
      <c r="SYH182" s="477"/>
      <c r="SYI182" s="477"/>
      <c r="SYJ182" s="477"/>
      <c r="SYK182" s="477"/>
      <c r="SYL182" s="477"/>
      <c r="SYM182" s="477"/>
      <c r="SYN182" s="477"/>
      <c r="SYO182" s="477"/>
      <c r="SYP182" s="477"/>
      <c r="SYQ182" s="477"/>
      <c r="SYR182" s="477"/>
      <c r="SYS182" s="477"/>
      <c r="SYT182" s="477"/>
      <c r="SYU182" s="477"/>
      <c r="SYV182" s="477"/>
      <c r="SYW182" s="477"/>
      <c r="SYX182" s="477"/>
      <c r="SYY182" s="477"/>
      <c r="SYZ182" s="477"/>
      <c r="SZA182" s="477"/>
      <c r="SZB182" s="477"/>
      <c r="SZC182" s="477"/>
      <c r="SZD182" s="477"/>
      <c r="SZE182" s="477"/>
      <c r="SZF182" s="477"/>
      <c r="SZG182" s="477"/>
      <c r="SZH182" s="477"/>
      <c r="SZI182" s="477"/>
      <c r="SZJ182" s="477"/>
      <c r="SZK182" s="477"/>
      <c r="SZL182" s="477"/>
      <c r="SZM182" s="477"/>
      <c r="SZN182" s="477"/>
      <c r="SZO182" s="477"/>
      <c r="SZP182" s="477"/>
      <c r="SZQ182" s="477"/>
      <c r="SZR182" s="477"/>
      <c r="SZS182" s="477"/>
      <c r="SZT182" s="477"/>
      <c r="SZU182" s="477"/>
      <c r="SZV182" s="477"/>
      <c r="SZW182" s="477"/>
      <c r="SZX182" s="477"/>
      <c r="SZY182" s="477"/>
      <c r="SZZ182" s="477"/>
      <c r="TAA182" s="477"/>
      <c r="TAB182" s="477"/>
      <c r="TAC182" s="477"/>
      <c r="TAD182" s="477"/>
      <c r="TAE182" s="477"/>
      <c r="TAF182" s="477"/>
      <c r="TAG182" s="477"/>
      <c r="TAH182" s="477"/>
      <c r="TAI182" s="477"/>
      <c r="TAJ182" s="477"/>
      <c r="TAK182" s="477"/>
      <c r="TAL182" s="477"/>
      <c r="TAM182" s="477"/>
      <c r="TAN182" s="477"/>
      <c r="TAO182" s="477"/>
      <c r="TAP182" s="477"/>
      <c r="TAQ182" s="477"/>
      <c r="TAR182" s="477"/>
      <c r="TAS182" s="477"/>
      <c r="TAT182" s="477"/>
      <c r="TAU182" s="477"/>
      <c r="TAV182" s="477"/>
      <c r="TAW182" s="477"/>
      <c r="TAX182" s="477"/>
      <c r="TAY182" s="477"/>
      <c r="TAZ182" s="477"/>
      <c r="TBA182" s="477"/>
      <c r="TBB182" s="477"/>
      <c r="TBC182" s="477"/>
      <c r="TBD182" s="477"/>
      <c r="TBE182" s="477"/>
      <c r="TBF182" s="477"/>
      <c r="TBG182" s="477"/>
      <c r="TBH182" s="477"/>
      <c r="TBI182" s="477"/>
      <c r="TBJ182" s="477"/>
      <c r="TBK182" s="477"/>
      <c r="TBL182" s="477"/>
      <c r="TBM182" s="477"/>
      <c r="TBN182" s="477"/>
      <c r="TBO182" s="477"/>
      <c r="TBP182" s="477"/>
      <c r="TBQ182" s="477"/>
      <c r="TBR182" s="477"/>
      <c r="TBS182" s="477"/>
      <c r="TBT182" s="477"/>
      <c r="TBU182" s="477"/>
      <c r="TBV182" s="477"/>
      <c r="TBW182" s="477"/>
      <c r="TBX182" s="477"/>
      <c r="TBY182" s="477"/>
      <c r="TBZ182" s="477"/>
      <c r="TCA182" s="477"/>
      <c r="TCB182" s="477"/>
      <c r="TCC182" s="477"/>
      <c r="TCD182" s="477"/>
      <c r="TCE182" s="477"/>
      <c r="TCF182" s="477"/>
      <c r="TCG182" s="477"/>
      <c r="TCH182" s="477"/>
      <c r="TCI182" s="477"/>
      <c r="TCJ182" s="477"/>
      <c r="TCK182" s="477"/>
      <c r="TCL182" s="477"/>
      <c r="TCM182" s="477"/>
      <c r="TCN182" s="477"/>
      <c r="TCO182" s="477"/>
      <c r="TCP182" s="477"/>
      <c r="TCQ182" s="477"/>
      <c r="TCR182" s="477"/>
      <c r="TCS182" s="477"/>
      <c r="TCT182" s="477"/>
      <c r="TCU182" s="477"/>
      <c r="TCV182" s="477"/>
      <c r="TCW182" s="477"/>
      <c r="TCX182" s="477"/>
      <c r="TCY182" s="477"/>
      <c r="TCZ182" s="477"/>
      <c r="TDA182" s="477"/>
      <c r="TDB182" s="477"/>
      <c r="TDC182" s="477"/>
      <c r="TDD182" s="477"/>
      <c r="TDE182" s="477"/>
      <c r="TDF182" s="477"/>
      <c r="TDG182" s="477"/>
      <c r="TDH182" s="477"/>
      <c r="TDI182" s="477"/>
      <c r="TDJ182" s="477"/>
      <c r="TDK182" s="477"/>
      <c r="TDL182" s="477"/>
      <c r="TDM182" s="477"/>
      <c r="TDN182" s="477"/>
      <c r="TDO182" s="477"/>
      <c r="TDP182" s="477"/>
      <c r="TDQ182" s="477"/>
      <c r="TDR182" s="477"/>
      <c r="TDS182" s="477"/>
      <c r="TDT182" s="477"/>
      <c r="TDU182" s="477"/>
      <c r="TDV182" s="477"/>
      <c r="TDW182" s="477"/>
      <c r="TDX182" s="477"/>
      <c r="TDY182" s="477"/>
      <c r="TDZ182" s="477"/>
      <c r="TEA182" s="477"/>
      <c r="TEB182" s="477"/>
      <c r="TEC182" s="477"/>
      <c r="TED182" s="477"/>
      <c r="TEE182" s="477"/>
      <c r="TEF182" s="477"/>
      <c r="TEG182" s="477"/>
      <c r="TEH182" s="477"/>
      <c r="TEI182" s="477"/>
      <c r="TEJ182" s="477"/>
      <c r="TEK182" s="477"/>
      <c r="TEL182" s="477"/>
      <c r="TEM182" s="477"/>
      <c r="TEN182" s="477"/>
      <c r="TEO182" s="477"/>
      <c r="TEP182" s="477"/>
      <c r="TEQ182" s="477"/>
      <c r="TER182" s="477"/>
      <c r="TES182" s="477"/>
      <c r="TET182" s="477"/>
      <c r="TEU182" s="477"/>
      <c r="TEV182" s="477"/>
      <c r="TEW182" s="477"/>
      <c r="TEX182" s="477"/>
      <c r="TEY182" s="477"/>
      <c r="TEZ182" s="477"/>
      <c r="TFA182" s="477"/>
      <c r="TFB182" s="477"/>
      <c r="TFC182" s="477"/>
      <c r="TFD182" s="477"/>
      <c r="TFE182" s="477"/>
      <c r="TFF182" s="477"/>
      <c r="TFG182" s="477"/>
      <c r="TFH182" s="477"/>
      <c r="TFI182" s="477"/>
      <c r="TFJ182" s="477"/>
      <c r="TFK182" s="477"/>
      <c r="TFL182" s="477"/>
      <c r="TFM182" s="477"/>
      <c r="TFN182" s="477"/>
      <c r="TFO182" s="477"/>
      <c r="TFP182" s="477"/>
      <c r="TFQ182" s="477"/>
      <c r="TFR182" s="477"/>
      <c r="TFS182" s="477"/>
      <c r="TFT182" s="477"/>
      <c r="TFU182" s="477"/>
      <c r="TFV182" s="477"/>
      <c r="TFW182" s="477"/>
      <c r="TFX182" s="477"/>
      <c r="TFY182" s="477"/>
      <c r="TFZ182" s="477"/>
      <c r="TGA182" s="477"/>
      <c r="TGB182" s="477"/>
      <c r="TGC182" s="477"/>
      <c r="TGD182" s="477"/>
      <c r="TGE182" s="477"/>
      <c r="TGF182" s="477"/>
      <c r="TGG182" s="477"/>
      <c r="TGH182" s="477"/>
      <c r="TGI182" s="477"/>
      <c r="TGJ182" s="477"/>
      <c r="TGK182" s="477"/>
      <c r="TGL182" s="477"/>
      <c r="TGM182" s="477"/>
      <c r="TGN182" s="477"/>
      <c r="TGO182" s="477"/>
      <c r="TGP182" s="477"/>
      <c r="TGQ182" s="477"/>
      <c r="TGR182" s="477"/>
      <c r="TGS182" s="477"/>
      <c r="TGT182" s="477"/>
      <c r="TGU182" s="477"/>
      <c r="TGV182" s="477"/>
      <c r="TGW182" s="477"/>
      <c r="TGX182" s="477"/>
      <c r="TGY182" s="477"/>
      <c r="TGZ182" s="477"/>
      <c r="THA182" s="477"/>
      <c r="THB182" s="477"/>
      <c r="THC182" s="477"/>
      <c r="THD182" s="477"/>
      <c r="THE182" s="477"/>
      <c r="THF182" s="477"/>
      <c r="THG182" s="477"/>
      <c r="THH182" s="477"/>
      <c r="THI182" s="477"/>
      <c r="THJ182" s="477"/>
      <c r="THK182" s="477"/>
      <c r="THL182" s="477"/>
      <c r="THM182" s="477"/>
      <c r="THN182" s="477"/>
      <c r="THO182" s="477"/>
      <c r="THP182" s="477"/>
      <c r="THQ182" s="477"/>
      <c r="THR182" s="477"/>
      <c r="THS182" s="477"/>
      <c r="THT182" s="477"/>
      <c r="THU182" s="477"/>
      <c r="THV182" s="477"/>
      <c r="THW182" s="477"/>
      <c r="THX182" s="477"/>
      <c r="THY182" s="477"/>
      <c r="THZ182" s="477"/>
      <c r="TIA182" s="477"/>
      <c r="TIB182" s="477"/>
      <c r="TIC182" s="477"/>
      <c r="TID182" s="477"/>
      <c r="TIE182" s="477"/>
      <c r="TIF182" s="477"/>
      <c r="TIG182" s="477"/>
      <c r="TIH182" s="477"/>
      <c r="TII182" s="477"/>
      <c r="TIJ182" s="477"/>
      <c r="TIK182" s="477"/>
      <c r="TIL182" s="477"/>
      <c r="TIM182" s="477"/>
      <c r="TIN182" s="477"/>
      <c r="TIO182" s="477"/>
      <c r="TIP182" s="477"/>
      <c r="TIQ182" s="477"/>
      <c r="TIR182" s="477"/>
      <c r="TIS182" s="477"/>
      <c r="TIT182" s="477"/>
      <c r="TIU182" s="477"/>
      <c r="TIV182" s="477"/>
      <c r="TIW182" s="477"/>
      <c r="TIX182" s="477"/>
      <c r="TIY182" s="477"/>
      <c r="TIZ182" s="477"/>
      <c r="TJA182" s="477"/>
      <c r="TJB182" s="477"/>
      <c r="TJC182" s="477"/>
      <c r="TJD182" s="477"/>
      <c r="TJE182" s="477"/>
      <c r="TJF182" s="477"/>
      <c r="TJG182" s="477"/>
      <c r="TJH182" s="477"/>
      <c r="TJI182" s="477"/>
      <c r="TJJ182" s="477"/>
      <c r="TJK182" s="477"/>
      <c r="TJL182" s="477"/>
      <c r="TJM182" s="477"/>
      <c r="TJN182" s="477"/>
      <c r="TJO182" s="477"/>
      <c r="TJP182" s="477"/>
      <c r="TJQ182" s="477"/>
      <c r="TJR182" s="477"/>
      <c r="TJS182" s="477"/>
      <c r="TJT182" s="477"/>
      <c r="TJU182" s="477"/>
      <c r="TJV182" s="477"/>
      <c r="TJW182" s="477"/>
      <c r="TJX182" s="477"/>
      <c r="TJY182" s="477"/>
      <c r="TJZ182" s="477"/>
      <c r="TKA182" s="477"/>
      <c r="TKB182" s="477"/>
      <c r="TKC182" s="477"/>
      <c r="TKD182" s="477"/>
      <c r="TKE182" s="477"/>
      <c r="TKF182" s="477"/>
      <c r="TKG182" s="477"/>
      <c r="TKH182" s="477"/>
      <c r="TKI182" s="477"/>
      <c r="TKJ182" s="477"/>
      <c r="TKK182" s="477"/>
      <c r="TKL182" s="477"/>
      <c r="TKM182" s="477"/>
      <c r="TKN182" s="477"/>
      <c r="TKO182" s="477"/>
      <c r="TKP182" s="477"/>
      <c r="TKQ182" s="477"/>
      <c r="TKR182" s="477"/>
      <c r="TKS182" s="477"/>
      <c r="TKT182" s="477"/>
      <c r="TKU182" s="477"/>
      <c r="TKV182" s="477"/>
      <c r="TKW182" s="477"/>
      <c r="TKX182" s="477"/>
      <c r="TKY182" s="477"/>
      <c r="TKZ182" s="477"/>
      <c r="TLA182" s="477"/>
      <c r="TLB182" s="477"/>
      <c r="TLC182" s="477"/>
      <c r="TLD182" s="477"/>
      <c r="TLE182" s="477"/>
      <c r="TLF182" s="477"/>
      <c r="TLG182" s="477"/>
      <c r="TLH182" s="477"/>
      <c r="TLI182" s="477"/>
      <c r="TLJ182" s="477"/>
      <c r="TLK182" s="477"/>
      <c r="TLL182" s="477"/>
      <c r="TLM182" s="477"/>
      <c r="TLN182" s="477"/>
      <c r="TLO182" s="477"/>
      <c r="TLP182" s="477"/>
      <c r="TLQ182" s="477"/>
      <c r="TLR182" s="477"/>
      <c r="TLS182" s="477"/>
      <c r="TLT182" s="477"/>
      <c r="TLU182" s="477"/>
      <c r="TLV182" s="477"/>
      <c r="TLW182" s="477"/>
      <c r="TLX182" s="477"/>
      <c r="TLY182" s="477"/>
      <c r="TLZ182" s="477"/>
      <c r="TMA182" s="477"/>
      <c r="TMB182" s="477"/>
      <c r="TMC182" s="477"/>
      <c r="TMD182" s="477"/>
      <c r="TME182" s="477"/>
      <c r="TMF182" s="477"/>
      <c r="TMG182" s="477"/>
      <c r="TMH182" s="477"/>
      <c r="TMI182" s="477"/>
      <c r="TMJ182" s="477"/>
      <c r="TMK182" s="477"/>
      <c r="TML182" s="477"/>
      <c r="TMM182" s="477"/>
      <c r="TMN182" s="477"/>
      <c r="TMO182" s="477"/>
      <c r="TMP182" s="477"/>
      <c r="TMQ182" s="477"/>
      <c r="TMR182" s="477"/>
      <c r="TMS182" s="477"/>
      <c r="TMT182" s="477"/>
      <c r="TMU182" s="477"/>
      <c r="TMV182" s="477"/>
      <c r="TMW182" s="477"/>
      <c r="TMX182" s="477"/>
      <c r="TMY182" s="477"/>
      <c r="TMZ182" s="477"/>
      <c r="TNA182" s="477"/>
      <c r="TNB182" s="477"/>
      <c r="TNC182" s="477"/>
      <c r="TND182" s="477"/>
      <c r="TNE182" s="477"/>
      <c r="TNF182" s="477"/>
      <c r="TNG182" s="477"/>
      <c r="TNH182" s="477"/>
      <c r="TNI182" s="477"/>
      <c r="TNJ182" s="477"/>
      <c r="TNK182" s="477"/>
      <c r="TNL182" s="477"/>
      <c r="TNM182" s="477"/>
      <c r="TNN182" s="477"/>
      <c r="TNO182" s="477"/>
      <c r="TNP182" s="477"/>
      <c r="TNQ182" s="477"/>
      <c r="TNR182" s="477"/>
      <c r="TNS182" s="477"/>
      <c r="TNT182" s="477"/>
      <c r="TNU182" s="477"/>
      <c r="TNV182" s="477"/>
      <c r="TNW182" s="477"/>
      <c r="TNX182" s="477"/>
      <c r="TNY182" s="477"/>
      <c r="TNZ182" s="477"/>
      <c r="TOA182" s="477"/>
      <c r="TOB182" s="477"/>
      <c r="TOC182" s="477"/>
      <c r="TOD182" s="477"/>
      <c r="TOE182" s="477"/>
      <c r="TOF182" s="477"/>
      <c r="TOG182" s="477"/>
      <c r="TOH182" s="477"/>
      <c r="TOI182" s="477"/>
      <c r="TOJ182" s="477"/>
      <c r="TOK182" s="477"/>
      <c r="TOL182" s="477"/>
      <c r="TOM182" s="477"/>
      <c r="TON182" s="477"/>
      <c r="TOO182" s="477"/>
      <c r="TOP182" s="477"/>
      <c r="TOQ182" s="477"/>
      <c r="TOR182" s="477"/>
      <c r="TOS182" s="477"/>
      <c r="TOT182" s="477"/>
      <c r="TOU182" s="477"/>
      <c r="TOV182" s="477"/>
      <c r="TOW182" s="477"/>
      <c r="TOX182" s="477"/>
      <c r="TOY182" s="477"/>
      <c r="TOZ182" s="477"/>
      <c r="TPA182" s="477"/>
      <c r="TPB182" s="477"/>
      <c r="TPC182" s="477"/>
      <c r="TPD182" s="477"/>
      <c r="TPE182" s="477"/>
      <c r="TPF182" s="477"/>
      <c r="TPG182" s="477"/>
      <c r="TPH182" s="477"/>
      <c r="TPI182" s="477"/>
      <c r="TPJ182" s="477"/>
      <c r="TPK182" s="477"/>
      <c r="TPL182" s="477"/>
      <c r="TPM182" s="477"/>
      <c r="TPN182" s="477"/>
      <c r="TPO182" s="477"/>
      <c r="TPP182" s="477"/>
      <c r="TPQ182" s="477"/>
      <c r="TPR182" s="477"/>
      <c r="TPS182" s="477"/>
      <c r="TPT182" s="477"/>
      <c r="TPU182" s="477"/>
      <c r="TPV182" s="477"/>
      <c r="TPW182" s="477"/>
      <c r="TPX182" s="477"/>
      <c r="TPY182" s="477"/>
      <c r="TPZ182" s="477"/>
      <c r="TQA182" s="477"/>
      <c r="TQB182" s="477"/>
      <c r="TQC182" s="477"/>
      <c r="TQD182" s="477"/>
      <c r="TQE182" s="477"/>
      <c r="TQF182" s="477"/>
      <c r="TQG182" s="477"/>
      <c r="TQH182" s="477"/>
      <c r="TQI182" s="477"/>
      <c r="TQJ182" s="477"/>
      <c r="TQK182" s="477"/>
      <c r="TQL182" s="477"/>
      <c r="TQM182" s="477"/>
      <c r="TQN182" s="477"/>
      <c r="TQO182" s="477"/>
      <c r="TQP182" s="477"/>
      <c r="TQQ182" s="477"/>
      <c r="TQR182" s="477"/>
      <c r="TQS182" s="477"/>
      <c r="TQT182" s="477"/>
      <c r="TQU182" s="477"/>
      <c r="TQV182" s="477"/>
      <c r="TQW182" s="477"/>
      <c r="TQX182" s="477"/>
      <c r="TQY182" s="477"/>
      <c r="TQZ182" s="477"/>
      <c r="TRA182" s="477"/>
      <c r="TRB182" s="477"/>
      <c r="TRC182" s="477"/>
      <c r="TRD182" s="477"/>
      <c r="TRE182" s="477"/>
      <c r="TRF182" s="477"/>
      <c r="TRG182" s="477"/>
      <c r="TRH182" s="477"/>
      <c r="TRI182" s="477"/>
      <c r="TRJ182" s="477"/>
      <c r="TRK182" s="477"/>
      <c r="TRL182" s="477"/>
      <c r="TRM182" s="477"/>
      <c r="TRN182" s="477"/>
      <c r="TRO182" s="477"/>
      <c r="TRP182" s="477"/>
      <c r="TRQ182" s="477"/>
      <c r="TRR182" s="477"/>
      <c r="TRS182" s="477"/>
      <c r="TRT182" s="477"/>
      <c r="TRU182" s="477"/>
      <c r="TRV182" s="477"/>
      <c r="TRW182" s="477"/>
      <c r="TRX182" s="477"/>
      <c r="TRY182" s="477"/>
      <c r="TRZ182" s="477"/>
      <c r="TSA182" s="477"/>
      <c r="TSB182" s="477"/>
      <c r="TSC182" s="477"/>
      <c r="TSD182" s="477"/>
      <c r="TSE182" s="477"/>
      <c r="TSF182" s="477"/>
      <c r="TSG182" s="477"/>
      <c r="TSH182" s="477"/>
      <c r="TSI182" s="477"/>
      <c r="TSJ182" s="477"/>
      <c r="TSK182" s="477"/>
      <c r="TSL182" s="477"/>
      <c r="TSM182" s="477"/>
      <c r="TSN182" s="477"/>
      <c r="TSO182" s="477"/>
      <c r="TSP182" s="477"/>
      <c r="TSQ182" s="477"/>
      <c r="TSR182" s="477"/>
      <c r="TSS182" s="477"/>
      <c r="TST182" s="477"/>
      <c r="TSU182" s="477"/>
      <c r="TSV182" s="477"/>
      <c r="TSW182" s="477"/>
      <c r="TSX182" s="477"/>
      <c r="TSY182" s="477"/>
      <c r="TSZ182" s="477"/>
      <c r="TTA182" s="477"/>
      <c r="TTB182" s="477"/>
      <c r="TTC182" s="477"/>
      <c r="TTD182" s="477"/>
      <c r="TTE182" s="477"/>
      <c r="TTF182" s="477"/>
      <c r="TTG182" s="477"/>
      <c r="TTH182" s="477"/>
      <c r="TTI182" s="477"/>
      <c r="TTJ182" s="477"/>
      <c r="TTK182" s="477"/>
      <c r="TTL182" s="477"/>
      <c r="TTM182" s="477"/>
      <c r="TTN182" s="477"/>
      <c r="TTO182" s="477"/>
      <c r="TTP182" s="477"/>
      <c r="TTQ182" s="477"/>
      <c r="TTR182" s="477"/>
      <c r="TTS182" s="477"/>
      <c r="TTT182" s="477"/>
      <c r="TTU182" s="477"/>
      <c r="TTV182" s="477"/>
      <c r="TTW182" s="477"/>
      <c r="TTX182" s="477"/>
      <c r="TTY182" s="477"/>
      <c r="TTZ182" s="477"/>
      <c r="TUA182" s="477"/>
      <c r="TUB182" s="477"/>
      <c r="TUC182" s="477"/>
      <c r="TUD182" s="477"/>
      <c r="TUE182" s="477"/>
      <c r="TUF182" s="477"/>
      <c r="TUG182" s="477"/>
      <c r="TUH182" s="477"/>
      <c r="TUI182" s="477"/>
      <c r="TUJ182" s="477"/>
      <c r="TUK182" s="477"/>
      <c r="TUL182" s="477"/>
      <c r="TUM182" s="477"/>
      <c r="TUN182" s="477"/>
      <c r="TUO182" s="477"/>
      <c r="TUP182" s="477"/>
      <c r="TUQ182" s="477"/>
      <c r="TUR182" s="477"/>
      <c r="TUS182" s="477"/>
      <c r="TUT182" s="477"/>
      <c r="TUU182" s="477"/>
      <c r="TUV182" s="477"/>
      <c r="TUW182" s="477"/>
      <c r="TUX182" s="477"/>
      <c r="TUY182" s="477"/>
      <c r="TUZ182" s="477"/>
      <c r="TVA182" s="477"/>
      <c r="TVB182" s="477"/>
      <c r="TVC182" s="477"/>
      <c r="TVD182" s="477"/>
      <c r="TVE182" s="477"/>
      <c r="TVF182" s="477"/>
      <c r="TVG182" s="477"/>
      <c r="TVH182" s="477"/>
      <c r="TVI182" s="477"/>
      <c r="TVJ182" s="477"/>
      <c r="TVK182" s="477"/>
      <c r="TVL182" s="477"/>
      <c r="TVM182" s="477"/>
      <c r="TVN182" s="477"/>
      <c r="TVO182" s="477"/>
      <c r="TVP182" s="477"/>
      <c r="TVQ182" s="477"/>
      <c r="TVR182" s="477"/>
      <c r="TVS182" s="477"/>
      <c r="TVT182" s="477"/>
      <c r="TVU182" s="477"/>
      <c r="TVV182" s="477"/>
      <c r="TVW182" s="477"/>
      <c r="TVX182" s="477"/>
      <c r="TVY182" s="477"/>
      <c r="TVZ182" s="477"/>
      <c r="TWA182" s="477"/>
      <c r="TWB182" s="477"/>
      <c r="TWC182" s="477"/>
      <c r="TWD182" s="477"/>
      <c r="TWE182" s="477"/>
      <c r="TWF182" s="477"/>
      <c r="TWG182" s="477"/>
      <c r="TWH182" s="477"/>
      <c r="TWI182" s="477"/>
      <c r="TWJ182" s="477"/>
      <c r="TWK182" s="477"/>
      <c r="TWL182" s="477"/>
      <c r="TWM182" s="477"/>
      <c r="TWN182" s="477"/>
      <c r="TWO182" s="477"/>
      <c r="TWP182" s="477"/>
      <c r="TWQ182" s="477"/>
      <c r="TWR182" s="477"/>
      <c r="TWS182" s="477"/>
      <c r="TWT182" s="477"/>
      <c r="TWU182" s="477"/>
      <c r="TWV182" s="477"/>
      <c r="TWW182" s="477"/>
      <c r="TWX182" s="477"/>
      <c r="TWY182" s="477"/>
      <c r="TWZ182" s="477"/>
      <c r="TXA182" s="477"/>
      <c r="TXB182" s="477"/>
      <c r="TXC182" s="477"/>
      <c r="TXD182" s="477"/>
      <c r="TXE182" s="477"/>
      <c r="TXF182" s="477"/>
      <c r="TXG182" s="477"/>
      <c r="TXH182" s="477"/>
      <c r="TXI182" s="477"/>
      <c r="TXJ182" s="477"/>
      <c r="TXK182" s="477"/>
      <c r="TXL182" s="477"/>
      <c r="TXM182" s="477"/>
      <c r="TXN182" s="477"/>
      <c r="TXO182" s="477"/>
      <c r="TXP182" s="477"/>
      <c r="TXQ182" s="477"/>
      <c r="TXR182" s="477"/>
      <c r="TXS182" s="477"/>
      <c r="TXT182" s="477"/>
      <c r="TXU182" s="477"/>
      <c r="TXV182" s="477"/>
      <c r="TXW182" s="477"/>
      <c r="TXX182" s="477"/>
      <c r="TXY182" s="477"/>
      <c r="TXZ182" s="477"/>
      <c r="TYA182" s="477"/>
      <c r="TYB182" s="477"/>
      <c r="TYC182" s="477"/>
      <c r="TYD182" s="477"/>
      <c r="TYE182" s="477"/>
      <c r="TYF182" s="477"/>
      <c r="TYG182" s="477"/>
      <c r="TYH182" s="477"/>
      <c r="TYI182" s="477"/>
      <c r="TYJ182" s="477"/>
      <c r="TYK182" s="477"/>
      <c r="TYL182" s="477"/>
      <c r="TYM182" s="477"/>
      <c r="TYN182" s="477"/>
      <c r="TYO182" s="477"/>
      <c r="TYP182" s="477"/>
      <c r="TYQ182" s="477"/>
      <c r="TYR182" s="477"/>
      <c r="TYS182" s="477"/>
      <c r="TYT182" s="477"/>
      <c r="TYU182" s="477"/>
      <c r="TYV182" s="477"/>
      <c r="TYW182" s="477"/>
      <c r="TYX182" s="477"/>
      <c r="TYY182" s="477"/>
      <c r="TYZ182" s="477"/>
      <c r="TZA182" s="477"/>
      <c r="TZB182" s="477"/>
      <c r="TZC182" s="477"/>
      <c r="TZD182" s="477"/>
      <c r="TZE182" s="477"/>
      <c r="TZF182" s="477"/>
      <c r="TZG182" s="477"/>
      <c r="TZH182" s="477"/>
      <c r="TZI182" s="477"/>
      <c r="TZJ182" s="477"/>
      <c r="TZK182" s="477"/>
      <c r="TZL182" s="477"/>
      <c r="TZM182" s="477"/>
      <c r="TZN182" s="477"/>
      <c r="TZO182" s="477"/>
      <c r="TZP182" s="477"/>
      <c r="TZQ182" s="477"/>
      <c r="TZR182" s="477"/>
      <c r="TZS182" s="477"/>
      <c r="TZT182" s="477"/>
      <c r="TZU182" s="477"/>
      <c r="TZV182" s="477"/>
      <c r="TZW182" s="477"/>
      <c r="TZX182" s="477"/>
      <c r="TZY182" s="477"/>
      <c r="TZZ182" s="477"/>
      <c r="UAA182" s="477"/>
      <c r="UAB182" s="477"/>
      <c r="UAC182" s="477"/>
      <c r="UAD182" s="477"/>
      <c r="UAE182" s="477"/>
      <c r="UAF182" s="477"/>
      <c r="UAG182" s="477"/>
      <c r="UAH182" s="477"/>
      <c r="UAI182" s="477"/>
      <c r="UAJ182" s="477"/>
      <c r="UAK182" s="477"/>
      <c r="UAL182" s="477"/>
      <c r="UAM182" s="477"/>
      <c r="UAN182" s="477"/>
      <c r="UAO182" s="477"/>
      <c r="UAP182" s="477"/>
      <c r="UAQ182" s="477"/>
      <c r="UAR182" s="477"/>
      <c r="UAS182" s="477"/>
      <c r="UAT182" s="477"/>
      <c r="UAU182" s="477"/>
      <c r="UAV182" s="477"/>
      <c r="UAW182" s="477"/>
      <c r="UAX182" s="477"/>
      <c r="UAY182" s="477"/>
      <c r="UAZ182" s="477"/>
      <c r="UBA182" s="477"/>
      <c r="UBB182" s="477"/>
      <c r="UBC182" s="477"/>
      <c r="UBD182" s="477"/>
      <c r="UBE182" s="477"/>
      <c r="UBF182" s="477"/>
      <c r="UBG182" s="477"/>
      <c r="UBH182" s="477"/>
      <c r="UBI182" s="477"/>
      <c r="UBJ182" s="477"/>
      <c r="UBK182" s="477"/>
      <c r="UBL182" s="477"/>
      <c r="UBM182" s="477"/>
      <c r="UBN182" s="477"/>
      <c r="UBO182" s="477"/>
      <c r="UBP182" s="477"/>
      <c r="UBQ182" s="477"/>
      <c r="UBR182" s="477"/>
      <c r="UBS182" s="477"/>
      <c r="UBT182" s="477"/>
      <c r="UBU182" s="477"/>
      <c r="UBV182" s="477"/>
      <c r="UBW182" s="477"/>
      <c r="UBX182" s="477"/>
      <c r="UBY182" s="477"/>
      <c r="UBZ182" s="477"/>
      <c r="UCA182" s="477"/>
      <c r="UCB182" s="477"/>
      <c r="UCC182" s="477"/>
      <c r="UCD182" s="477"/>
      <c r="UCE182" s="477"/>
      <c r="UCF182" s="477"/>
      <c r="UCG182" s="477"/>
      <c r="UCH182" s="477"/>
      <c r="UCI182" s="477"/>
      <c r="UCJ182" s="477"/>
      <c r="UCK182" s="477"/>
      <c r="UCL182" s="477"/>
      <c r="UCM182" s="477"/>
      <c r="UCN182" s="477"/>
      <c r="UCO182" s="477"/>
      <c r="UCP182" s="477"/>
      <c r="UCQ182" s="477"/>
      <c r="UCR182" s="477"/>
      <c r="UCS182" s="477"/>
      <c r="UCT182" s="477"/>
      <c r="UCU182" s="477"/>
      <c r="UCV182" s="477"/>
      <c r="UCW182" s="477"/>
      <c r="UCX182" s="477"/>
      <c r="UCY182" s="477"/>
      <c r="UCZ182" s="477"/>
      <c r="UDA182" s="477"/>
      <c r="UDB182" s="477"/>
      <c r="UDC182" s="477"/>
      <c r="UDD182" s="477"/>
      <c r="UDE182" s="477"/>
      <c r="UDF182" s="477"/>
      <c r="UDG182" s="477"/>
      <c r="UDH182" s="477"/>
      <c r="UDI182" s="477"/>
      <c r="UDJ182" s="477"/>
      <c r="UDK182" s="477"/>
      <c r="UDL182" s="477"/>
      <c r="UDM182" s="477"/>
      <c r="UDN182" s="477"/>
      <c r="UDO182" s="477"/>
      <c r="UDP182" s="477"/>
      <c r="UDQ182" s="477"/>
      <c r="UDR182" s="477"/>
      <c r="UDS182" s="477"/>
      <c r="UDT182" s="477"/>
      <c r="UDU182" s="477"/>
      <c r="UDV182" s="477"/>
      <c r="UDW182" s="477"/>
      <c r="UDX182" s="477"/>
      <c r="UDY182" s="477"/>
      <c r="UDZ182" s="477"/>
      <c r="UEA182" s="477"/>
      <c r="UEB182" s="477"/>
      <c r="UEC182" s="477"/>
      <c r="UED182" s="477"/>
      <c r="UEE182" s="477"/>
      <c r="UEF182" s="477"/>
      <c r="UEG182" s="477"/>
      <c r="UEH182" s="477"/>
      <c r="UEI182" s="477"/>
      <c r="UEJ182" s="477"/>
      <c r="UEK182" s="477"/>
      <c r="UEL182" s="477"/>
      <c r="UEM182" s="477"/>
      <c r="UEN182" s="477"/>
      <c r="UEO182" s="477"/>
      <c r="UEP182" s="477"/>
      <c r="UEQ182" s="477"/>
      <c r="UER182" s="477"/>
      <c r="UES182" s="477"/>
      <c r="UET182" s="477"/>
      <c r="UEU182" s="477"/>
      <c r="UEV182" s="477"/>
      <c r="UEW182" s="477"/>
      <c r="UEX182" s="477"/>
      <c r="UEY182" s="477"/>
      <c r="UEZ182" s="477"/>
      <c r="UFA182" s="477"/>
      <c r="UFB182" s="477"/>
      <c r="UFC182" s="477"/>
      <c r="UFD182" s="477"/>
      <c r="UFE182" s="477"/>
      <c r="UFF182" s="477"/>
      <c r="UFG182" s="477"/>
      <c r="UFH182" s="477"/>
      <c r="UFI182" s="477"/>
      <c r="UFJ182" s="477"/>
      <c r="UFK182" s="477"/>
      <c r="UFL182" s="477"/>
      <c r="UFM182" s="477"/>
      <c r="UFN182" s="477"/>
      <c r="UFO182" s="477"/>
      <c r="UFP182" s="477"/>
      <c r="UFQ182" s="477"/>
      <c r="UFR182" s="477"/>
      <c r="UFS182" s="477"/>
      <c r="UFT182" s="477"/>
      <c r="UFU182" s="477"/>
      <c r="UFV182" s="477"/>
      <c r="UFW182" s="477"/>
      <c r="UFX182" s="477"/>
      <c r="UFY182" s="477"/>
      <c r="UFZ182" s="477"/>
      <c r="UGA182" s="477"/>
      <c r="UGB182" s="477"/>
      <c r="UGC182" s="477"/>
      <c r="UGD182" s="477"/>
      <c r="UGE182" s="477"/>
      <c r="UGF182" s="477"/>
      <c r="UGG182" s="477"/>
      <c r="UGH182" s="477"/>
      <c r="UGI182" s="477"/>
      <c r="UGJ182" s="477"/>
      <c r="UGK182" s="477"/>
      <c r="UGL182" s="477"/>
      <c r="UGM182" s="477"/>
      <c r="UGN182" s="477"/>
      <c r="UGO182" s="477"/>
      <c r="UGP182" s="477"/>
      <c r="UGQ182" s="477"/>
      <c r="UGR182" s="477"/>
      <c r="UGS182" s="477"/>
      <c r="UGT182" s="477"/>
      <c r="UGU182" s="477"/>
      <c r="UGV182" s="477"/>
      <c r="UGW182" s="477"/>
      <c r="UGX182" s="477"/>
      <c r="UGY182" s="477"/>
      <c r="UGZ182" s="477"/>
      <c r="UHA182" s="477"/>
      <c r="UHB182" s="477"/>
      <c r="UHC182" s="477"/>
      <c r="UHD182" s="477"/>
      <c r="UHE182" s="477"/>
      <c r="UHF182" s="477"/>
      <c r="UHG182" s="477"/>
      <c r="UHH182" s="477"/>
      <c r="UHI182" s="477"/>
      <c r="UHJ182" s="477"/>
      <c r="UHK182" s="477"/>
      <c r="UHL182" s="477"/>
      <c r="UHM182" s="477"/>
      <c r="UHN182" s="477"/>
      <c r="UHO182" s="477"/>
      <c r="UHP182" s="477"/>
      <c r="UHQ182" s="477"/>
      <c r="UHR182" s="477"/>
      <c r="UHS182" s="477"/>
      <c r="UHT182" s="477"/>
      <c r="UHU182" s="477"/>
      <c r="UHV182" s="477"/>
      <c r="UHW182" s="477"/>
      <c r="UHX182" s="477"/>
      <c r="UHY182" s="477"/>
      <c r="UHZ182" s="477"/>
      <c r="UIA182" s="477"/>
      <c r="UIB182" s="477"/>
      <c r="UIC182" s="477"/>
      <c r="UID182" s="477"/>
      <c r="UIE182" s="477"/>
      <c r="UIF182" s="477"/>
      <c r="UIG182" s="477"/>
      <c r="UIH182" s="477"/>
      <c r="UII182" s="477"/>
      <c r="UIJ182" s="477"/>
      <c r="UIK182" s="477"/>
      <c r="UIL182" s="477"/>
      <c r="UIM182" s="477"/>
      <c r="UIN182" s="477"/>
      <c r="UIO182" s="477"/>
      <c r="UIP182" s="477"/>
      <c r="UIQ182" s="477"/>
      <c r="UIR182" s="477"/>
      <c r="UIS182" s="477"/>
      <c r="UIT182" s="477"/>
      <c r="UIU182" s="477"/>
      <c r="UIV182" s="477"/>
      <c r="UIW182" s="477"/>
      <c r="UIX182" s="477"/>
      <c r="UIY182" s="477"/>
      <c r="UIZ182" s="477"/>
      <c r="UJA182" s="477"/>
      <c r="UJB182" s="477"/>
      <c r="UJC182" s="477"/>
      <c r="UJD182" s="477"/>
      <c r="UJE182" s="477"/>
      <c r="UJF182" s="477"/>
      <c r="UJG182" s="477"/>
      <c r="UJH182" s="477"/>
      <c r="UJI182" s="477"/>
      <c r="UJJ182" s="477"/>
      <c r="UJK182" s="477"/>
      <c r="UJL182" s="477"/>
      <c r="UJM182" s="477"/>
      <c r="UJN182" s="477"/>
      <c r="UJO182" s="477"/>
      <c r="UJP182" s="477"/>
      <c r="UJQ182" s="477"/>
      <c r="UJR182" s="477"/>
      <c r="UJS182" s="477"/>
      <c r="UJT182" s="477"/>
      <c r="UJU182" s="477"/>
      <c r="UJV182" s="477"/>
      <c r="UJW182" s="477"/>
      <c r="UJX182" s="477"/>
      <c r="UJY182" s="477"/>
      <c r="UJZ182" s="477"/>
      <c r="UKA182" s="477"/>
      <c r="UKB182" s="477"/>
      <c r="UKC182" s="477"/>
      <c r="UKD182" s="477"/>
      <c r="UKE182" s="477"/>
      <c r="UKF182" s="477"/>
      <c r="UKG182" s="477"/>
      <c r="UKH182" s="477"/>
      <c r="UKI182" s="477"/>
      <c r="UKJ182" s="477"/>
      <c r="UKK182" s="477"/>
      <c r="UKL182" s="477"/>
      <c r="UKM182" s="477"/>
      <c r="UKN182" s="477"/>
      <c r="UKO182" s="477"/>
      <c r="UKP182" s="477"/>
      <c r="UKQ182" s="477"/>
      <c r="UKR182" s="477"/>
      <c r="UKS182" s="477"/>
      <c r="UKT182" s="477"/>
      <c r="UKU182" s="477"/>
      <c r="UKV182" s="477"/>
      <c r="UKW182" s="477"/>
      <c r="UKX182" s="477"/>
      <c r="UKY182" s="477"/>
      <c r="UKZ182" s="477"/>
      <c r="ULA182" s="477"/>
      <c r="ULB182" s="477"/>
      <c r="ULC182" s="477"/>
      <c r="ULD182" s="477"/>
      <c r="ULE182" s="477"/>
      <c r="ULF182" s="477"/>
      <c r="ULG182" s="477"/>
      <c r="ULH182" s="477"/>
      <c r="ULI182" s="477"/>
      <c r="ULJ182" s="477"/>
      <c r="ULK182" s="477"/>
      <c r="ULL182" s="477"/>
      <c r="ULM182" s="477"/>
      <c r="ULN182" s="477"/>
      <c r="ULO182" s="477"/>
      <c r="ULP182" s="477"/>
      <c r="ULQ182" s="477"/>
      <c r="ULR182" s="477"/>
      <c r="ULS182" s="477"/>
      <c r="ULT182" s="477"/>
      <c r="ULU182" s="477"/>
      <c r="ULV182" s="477"/>
      <c r="ULW182" s="477"/>
      <c r="ULX182" s="477"/>
      <c r="ULY182" s="477"/>
      <c r="ULZ182" s="477"/>
      <c r="UMA182" s="477"/>
      <c r="UMB182" s="477"/>
      <c r="UMC182" s="477"/>
      <c r="UMD182" s="477"/>
      <c r="UME182" s="477"/>
      <c r="UMF182" s="477"/>
      <c r="UMG182" s="477"/>
      <c r="UMH182" s="477"/>
      <c r="UMI182" s="477"/>
      <c r="UMJ182" s="477"/>
      <c r="UMK182" s="477"/>
      <c r="UML182" s="477"/>
      <c r="UMM182" s="477"/>
      <c r="UMN182" s="477"/>
      <c r="UMO182" s="477"/>
      <c r="UMP182" s="477"/>
      <c r="UMQ182" s="477"/>
      <c r="UMR182" s="477"/>
      <c r="UMS182" s="477"/>
      <c r="UMT182" s="477"/>
      <c r="UMU182" s="477"/>
      <c r="UMV182" s="477"/>
      <c r="UMW182" s="477"/>
      <c r="UMX182" s="477"/>
      <c r="UMY182" s="477"/>
      <c r="UMZ182" s="477"/>
      <c r="UNA182" s="477"/>
      <c r="UNB182" s="477"/>
      <c r="UNC182" s="477"/>
      <c r="UND182" s="477"/>
      <c r="UNE182" s="477"/>
      <c r="UNF182" s="477"/>
      <c r="UNG182" s="477"/>
      <c r="UNH182" s="477"/>
      <c r="UNI182" s="477"/>
      <c r="UNJ182" s="477"/>
      <c r="UNK182" s="477"/>
      <c r="UNL182" s="477"/>
      <c r="UNM182" s="477"/>
      <c r="UNN182" s="477"/>
      <c r="UNO182" s="477"/>
      <c r="UNP182" s="477"/>
      <c r="UNQ182" s="477"/>
      <c r="UNR182" s="477"/>
      <c r="UNS182" s="477"/>
      <c r="UNT182" s="477"/>
      <c r="UNU182" s="477"/>
      <c r="UNV182" s="477"/>
      <c r="UNW182" s="477"/>
      <c r="UNX182" s="477"/>
      <c r="UNY182" s="477"/>
      <c r="UNZ182" s="477"/>
      <c r="UOA182" s="477"/>
      <c r="UOB182" s="477"/>
      <c r="UOC182" s="477"/>
      <c r="UOD182" s="477"/>
      <c r="UOE182" s="477"/>
      <c r="UOF182" s="477"/>
      <c r="UOG182" s="477"/>
      <c r="UOH182" s="477"/>
      <c r="UOI182" s="477"/>
      <c r="UOJ182" s="477"/>
      <c r="UOK182" s="477"/>
      <c r="UOL182" s="477"/>
      <c r="UOM182" s="477"/>
      <c r="UON182" s="477"/>
      <c r="UOO182" s="477"/>
      <c r="UOP182" s="477"/>
      <c r="UOQ182" s="477"/>
      <c r="UOR182" s="477"/>
      <c r="UOS182" s="477"/>
      <c r="UOT182" s="477"/>
      <c r="UOU182" s="477"/>
      <c r="UOV182" s="477"/>
      <c r="UOW182" s="477"/>
      <c r="UOX182" s="477"/>
      <c r="UOY182" s="477"/>
      <c r="UOZ182" s="477"/>
      <c r="UPA182" s="477"/>
      <c r="UPB182" s="477"/>
      <c r="UPC182" s="477"/>
      <c r="UPD182" s="477"/>
      <c r="UPE182" s="477"/>
      <c r="UPF182" s="477"/>
      <c r="UPG182" s="477"/>
      <c r="UPH182" s="477"/>
      <c r="UPI182" s="477"/>
      <c r="UPJ182" s="477"/>
      <c r="UPK182" s="477"/>
      <c r="UPL182" s="477"/>
      <c r="UPM182" s="477"/>
      <c r="UPN182" s="477"/>
      <c r="UPO182" s="477"/>
      <c r="UPP182" s="477"/>
      <c r="UPQ182" s="477"/>
      <c r="UPR182" s="477"/>
      <c r="UPS182" s="477"/>
      <c r="UPT182" s="477"/>
      <c r="UPU182" s="477"/>
      <c r="UPV182" s="477"/>
      <c r="UPW182" s="477"/>
      <c r="UPX182" s="477"/>
      <c r="UPY182" s="477"/>
      <c r="UPZ182" s="477"/>
      <c r="UQA182" s="477"/>
      <c r="UQB182" s="477"/>
      <c r="UQC182" s="477"/>
      <c r="UQD182" s="477"/>
      <c r="UQE182" s="477"/>
      <c r="UQF182" s="477"/>
      <c r="UQG182" s="477"/>
      <c r="UQH182" s="477"/>
      <c r="UQI182" s="477"/>
      <c r="UQJ182" s="477"/>
      <c r="UQK182" s="477"/>
      <c r="UQL182" s="477"/>
      <c r="UQM182" s="477"/>
      <c r="UQN182" s="477"/>
      <c r="UQO182" s="477"/>
      <c r="UQP182" s="477"/>
      <c r="UQQ182" s="477"/>
      <c r="UQR182" s="477"/>
      <c r="UQS182" s="477"/>
      <c r="UQT182" s="477"/>
      <c r="UQU182" s="477"/>
      <c r="UQV182" s="477"/>
      <c r="UQW182" s="477"/>
      <c r="UQX182" s="477"/>
      <c r="UQY182" s="477"/>
      <c r="UQZ182" s="477"/>
      <c r="URA182" s="477"/>
      <c r="URB182" s="477"/>
      <c r="URC182" s="477"/>
      <c r="URD182" s="477"/>
      <c r="URE182" s="477"/>
      <c r="URF182" s="477"/>
      <c r="URG182" s="477"/>
      <c r="URH182" s="477"/>
      <c r="URI182" s="477"/>
      <c r="URJ182" s="477"/>
      <c r="URK182" s="477"/>
      <c r="URL182" s="477"/>
      <c r="URM182" s="477"/>
      <c r="URN182" s="477"/>
      <c r="URO182" s="477"/>
      <c r="URP182" s="477"/>
      <c r="URQ182" s="477"/>
      <c r="URR182" s="477"/>
      <c r="URS182" s="477"/>
      <c r="URT182" s="477"/>
      <c r="URU182" s="477"/>
      <c r="URV182" s="477"/>
      <c r="URW182" s="477"/>
      <c r="URX182" s="477"/>
      <c r="URY182" s="477"/>
      <c r="URZ182" s="477"/>
      <c r="USA182" s="477"/>
      <c r="USB182" s="477"/>
      <c r="USC182" s="477"/>
      <c r="USD182" s="477"/>
      <c r="USE182" s="477"/>
      <c r="USF182" s="477"/>
      <c r="USG182" s="477"/>
      <c r="USH182" s="477"/>
      <c r="USI182" s="477"/>
      <c r="USJ182" s="477"/>
      <c r="USK182" s="477"/>
      <c r="USL182" s="477"/>
      <c r="USM182" s="477"/>
      <c r="USN182" s="477"/>
      <c r="USO182" s="477"/>
      <c r="USP182" s="477"/>
      <c r="USQ182" s="477"/>
      <c r="USR182" s="477"/>
      <c r="USS182" s="477"/>
      <c r="UST182" s="477"/>
      <c r="USU182" s="477"/>
      <c r="USV182" s="477"/>
      <c r="USW182" s="477"/>
      <c r="USX182" s="477"/>
      <c r="USY182" s="477"/>
      <c r="USZ182" s="477"/>
      <c r="UTA182" s="477"/>
      <c r="UTB182" s="477"/>
      <c r="UTC182" s="477"/>
      <c r="UTD182" s="477"/>
      <c r="UTE182" s="477"/>
      <c r="UTF182" s="477"/>
      <c r="UTG182" s="477"/>
      <c r="UTH182" s="477"/>
      <c r="UTI182" s="477"/>
      <c r="UTJ182" s="477"/>
      <c r="UTK182" s="477"/>
      <c r="UTL182" s="477"/>
      <c r="UTM182" s="477"/>
      <c r="UTN182" s="477"/>
      <c r="UTO182" s="477"/>
      <c r="UTP182" s="477"/>
      <c r="UTQ182" s="477"/>
      <c r="UTR182" s="477"/>
      <c r="UTS182" s="477"/>
      <c r="UTT182" s="477"/>
      <c r="UTU182" s="477"/>
      <c r="UTV182" s="477"/>
      <c r="UTW182" s="477"/>
      <c r="UTX182" s="477"/>
      <c r="UTY182" s="477"/>
      <c r="UTZ182" s="477"/>
      <c r="UUA182" s="477"/>
      <c r="UUB182" s="477"/>
      <c r="UUC182" s="477"/>
      <c r="UUD182" s="477"/>
      <c r="UUE182" s="477"/>
      <c r="UUF182" s="477"/>
      <c r="UUG182" s="477"/>
      <c r="UUH182" s="477"/>
      <c r="UUI182" s="477"/>
      <c r="UUJ182" s="477"/>
      <c r="UUK182" s="477"/>
      <c r="UUL182" s="477"/>
      <c r="UUM182" s="477"/>
      <c r="UUN182" s="477"/>
      <c r="UUO182" s="477"/>
      <c r="UUP182" s="477"/>
      <c r="UUQ182" s="477"/>
      <c r="UUR182" s="477"/>
      <c r="UUS182" s="477"/>
      <c r="UUT182" s="477"/>
      <c r="UUU182" s="477"/>
      <c r="UUV182" s="477"/>
      <c r="UUW182" s="477"/>
      <c r="UUX182" s="477"/>
      <c r="UUY182" s="477"/>
      <c r="UUZ182" s="477"/>
      <c r="UVA182" s="477"/>
      <c r="UVB182" s="477"/>
      <c r="UVC182" s="477"/>
      <c r="UVD182" s="477"/>
      <c r="UVE182" s="477"/>
      <c r="UVF182" s="477"/>
      <c r="UVG182" s="477"/>
      <c r="UVH182" s="477"/>
      <c r="UVI182" s="477"/>
      <c r="UVJ182" s="477"/>
      <c r="UVK182" s="477"/>
      <c r="UVL182" s="477"/>
      <c r="UVM182" s="477"/>
      <c r="UVN182" s="477"/>
      <c r="UVO182" s="477"/>
      <c r="UVP182" s="477"/>
      <c r="UVQ182" s="477"/>
      <c r="UVR182" s="477"/>
      <c r="UVS182" s="477"/>
      <c r="UVT182" s="477"/>
      <c r="UVU182" s="477"/>
      <c r="UVV182" s="477"/>
      <c r="UVW182" s="477"/>
      <c r="UVX182" s="477"/>
      <c r="UVY182" s="477"/>
      <c r="UVZ182" s="477"/>
      <c r="UWA182" s="477"/>
      <c r="UWB182" s="477"/>
      <c r="UWC182" s="477"/>
      <c r="UWD182" s="477"/>
      <c r="UWE182" s="477"/>
      <c r="UWF182" s="477"/>
      <c r="UWG182" s="477"/>
      <c r="UWH182" s="477"/>
      <c r="UWI182" s="477"/>
      <c r="UWJ182" s="477"/>
      <c r="UWK182" s="477"/>
      <c r="UWL182" s="477"/>
      <c r="UWM182" s="477"/>
      <c r="UWN182" s="477"/>
      <c r="UWO182" s="477"/>
      <c r="UWP182" s="477"/>
      <c r="UWQ182" s="477"/>
      <c r="UWR182" s="477"/>
      <c r="UWS182" s="477"/>
      <c r="UWT182" s="477"/>
      <c r="UWU182" s="477"/>
      <c r="UWV182" s="477"/>
      <c r="UWW182" s="477"/>
      <c r="UWX182" s="477"/>
      <c r="UWY182" s="477"/>
      <c r="UWZ182" s="477"/>
      <c r="UXA182" s="477"/>
      <c r="UXB182" s="477"/>
      <c r="UXC182" s="477"/>
      <c r="UXD182" s="477"/>
      <c r="UXE182" s="477"/>
      <c r="UXF182" s="477"/>
      <c r="UXG182" s="477"/>
      <c r="UXH182" s="477"/>
      <c r="UXI182" s="477"/>
      <c r="UXJ182" s="477"/>
      <c r="UXK182" s="477"/>
      <c r="UXL182" s="477"/>
      <c r="UXM182" s="477"/>
      <c r="UXN182" s="477"/>
      <c r="UXO182" s="477"/>
      <c r="UXP182" s="477"/>
      <c r="UXQ182" s="477"/>
      <c r="UXR182" s="477"/>
      <c r="UXS182" s="477"/>
      <c r="UXT182" s="477"/>
      <c r="UXU182" s="477"/>
      <c r="UXV182" s="477"/>
      <c r="UXW182" s="477"/>
      <c r="UXX182" s="477"/>
      <c r="UXY182" s="477"/>
      <c r="UXZ182" s="477"/>
      <c r="UYA182" s="477"/>
      <c r="UYB182" s="477"/>
      <c r="UYC182" s="477"/>
      <c r="UYD182" s="477"/>
      <c r="UYE182" s="477"/>
      <c r="UYF182" s="477"/>
      <c r="UYG182" s="477"/>
      <c r="UYH182" s="477"/>
      <c r="UYI182" s="477"/>
      <c r="UYJ182" s="477"/>
      <c r="UYK182" s="477"/>
      <c r="UYL182" s="477"/>
      <c r="UYM182" s="477"/>
      <c r="UYN182" s="477"/>
      <c r="UYO182" s="477"/>
      <c r="UYP182" s="477"/>
      <c r="UYQ182" s="477"/>
      <c r="UYR182" s="477"/>
      <c r="UYS182" s="477"/>
      <c r="UYT182" s="477"/>
      <c r="UYU182" s="477"/>
      <c r="UYV182" s="477"/>
      <c r="UYW182" s="477"/>
      <c r="UYX182" s="477"/>
      <c r="UYY182" s="477"/>
      <c r="UYZ182" s="477"/>
      <c r="UZA182" s="477"/>
      <c r="UZB182" s="477"/>
      <c r="UZC182" s="477"/>
      <c r="UZD182" s="477"/>
      <c r="UZE182" s="477"/>
      <c r="UZF182" s="477"/>
      <c r="UZG182" s="477"/>
      <c r="UZH182" s="477"/>
      <c r="UZI182" s="477"/>
      <c r="UZJ182" s="477"/>
      <c r="UZK182" s="477"/>
      <c r="UZL182" s="477"/>
      <c r="UZM182" s="477"/>
      <c r="UZN182" s="477"/>
      <c r="UZO182" s="477"/>
      <c r="UZP182" s="477"/>
      <c r="UZQ182" s="477"/>
      <c r="UZR182" s="477"/>
      <c r="UZS182" s="477"/>
      <c r="UZT182" s="477"/>
      <c r="UZU182" s="477"/>
      <c r="UZV182" s="477"/>
      <c r="UZW182" s="477"/>
      <c r="UZX182" s="477"/>
      <c r="UZY182" s="477"/>
      <c r="UZZ182" s="477"/>
      <c r="VAA182" s="477"/>
      <c r="VAB182" s="477"/>
      <c r="VAC182" s="477"/>
      <c r="VAD182" s="477"/>
      <c r="VAE182" s="477"/>
      <c r="VAF182" s="477"/>
      <c r="VAG182" s="477"/>
      <c r="VAH182" s="477"/>
      <c r="VAI182" s="477"/>
      <c r="VAJ182" s="477"/>
      <c r="VAK182" s="477"/>
      <c r="VAL182" s="477"/>
      <c r="VAM182" s="477"/>
      <c r="VAN182" s="477"/>
      <c r="VAO182" s="477"/>
      <c r="VAP182" s="477"/>
      <c r="VAQ182" s="477"/>
      <c r="VAR182" s="477"/>
      <c r="VAS182" s="477"/>
      <c r="VAT182" s="477"/>
      <c r="VAU182" s="477"/>
      <c r="VAV182" s="477"/>
      <c r="VAW182" s="477"/>
      <c r="VAX182" s="477"/>
      <c r="VAY182" s="477"/>
      <c r="VAZ182" s="477"/>
      <c r="VBA182" s="477"/>
      <c r="VBB182" s="477"/>
      <c r="VBC182" s="477"/>
      <c r="VBD182" s="477"/>
      <c r="VBE182" s="477"/>
      <c r="VBF182" s="477"/>
      <c r="VBG182" s="477"/>
      <c r="VBH182" s="477"/>
      <c r="VBI182" s="477"/>
      <c r="VBJ182" s="477"/>
      <c r="VBK182" s="477"/>
      <c r="VBL182" s="477"/>
      <c r="VBM182" s="477"/>
      <c r="VBN182" s="477"/>
      <c r="VBO182" s="477"/>
      <c r="VBP182" s="477"/>
      <c r="VBQ182" s="477"/>
      <c r="VBR182" s="477"/>
      <c r="VBS182" s="477"/>
      <c r="VBT182" s="477"/>
      <c r="VBU182" s="477"/>
      <c r="VBV182" s="477"/>
      <c r="VBW182" s="477"/>
      <c r="VBX182" s="477"/>
      <c r="VBY182" s="477"/>
      <c r="VBZ182" s="477"/>
      <c r="VCA182" s="477"/>
      <c r="VCB182" s="477"/>
      <c r="VCC182" s="477"/>
      <c r="VCD182" s="477"/>
      <c r="VCE182" s="477"/>
      <c r="VCF182" s="477"/>
      <c r="VCG182" s="477"/>
      <c r="VCH182" s="477"/>
      <c r="VCI182" s="477"/>
      <c r="VCJ182" s="477"/>
      <c r="VCK182" s="477"/>
      <c r="VCL182" s="477"/>
      <c r="VCM182" s="477"/>
      <c r="VCN182" s="477"/>
      <c r="VCO182" s="477"/>
      <c r="VCP182" s="477"/>
      <c r="VCQ182" s="477"/>
      <c r="VCR182" s="477"/>
      <c r="VCS182" s="477"/>
      <c r="VCT182" s="477"/>
      <c r="VCU182" s="477"/>
      <c r="VCV182" s="477"/>
      <c r="VCW182" s="477"/>
      <c r="VCX182" s="477"/>
      <c r="VCY182" s="477"/>
      <c r="VCZ182" s="477"/>
      <c r="VDA182" s="477"/>
      <c r="VDB182" s="477"/>
      <c r="VDC182" s="477"/>
      <c r="VDD182" s="477"/>
      <c r="VDE182" s="477"/>
      <c r="VDF182" s="477"/>
      <c r="VDG182" s="477"/>
      <c r="VDH182" s="477"/>
      <c r="VDI182" s="477"/>
      <c r="VDJ182" s="477"/>
      <c r="VDK182" s="477"/>
      <c r="VDL182" s="477"/>
      <c r="VDM182" s="477"/>
      <c r="VDN182" s="477"/>
      <c r="VDO182" s="477"/>
      <c r="VDP182" s="477"/>
      <c r="VDQ182" s="477"/>
      <c r="VDR182" s="477"/>
      <c r="VDS182" s="477"/>
      <c r="VDT182" s="477"/>
      <c r="VDU182" s="477"/>
      <c r="VDV182" s="477"/>
      <c r="VDW182" s="477"/>
      <c r="VDX182" s="477"/>
      <c r="VDY182" s="477"/>
      <c r="VDZ182" s="477"/>
      <c r="VEA182" s="477"/>
      <c r="VEB182" s="477"/>
      <c r="VEC182" s="477"/>
      <c r="VED182" s="477"/>
      <c r="VEE182" s="477"/>
      <c r="VEF182" s="477"/>
      <c r="VEG182" s="477"/>
      <c r="VEH182" s="477"/>
      <c r="VEI182" s="477"/>
      <c r="VEJ182" s="477"/>
      <c r="VEK182" s="477"/>
      <c r="VEL182" s="477"/>
      <c r="VEM182" s="477"/>
      <c r="VEN182" s="477"/>
      <c r="VEO182" s="477"/>
      <c r="VEP182" s="477"/>
      <c r="VEQ182" s="477"/>
      <c r="VER182" s="477"/>
      <c r="VES182" s="477"/>
      <c r="VET182" s="477"/>
      <c r="VEU182" s="477"/>
      <c r="VEV182" s="477"/>
      <c r="VEW182" s="477"/>
      <c r="VEX182" s="477"/>
      <c r="VEY182" s="477"/>
      <c r="VEZ182" s="477"/>
      <c r="VFA182" s="477"/>
      <c r="VFB182" s="477"/>
      <c r="VFC182" s="477"/>
      <c r="VFD182" s="477"/>
      <c r="VFE182" s="477"/>
      <c r="VFF182" s="477"/>
      <c r="VFG182" s="477"/>
      <c r="VFH182" s="477"/>
      <c r="VFI182" s="477"/>
      <c r="VFJ182" s="477"/>
      <c r="VFK182" s="477"/>
      <c r="VFL182" s="477"/>
      <c r="VFM182" s="477"/>
      <c r="VFN182" s="477"/>
      <c r="VFO182" s="477"/>
      <c r="VFP182" s="477"/>
      <c r="VFQ182" s="477"/>
      <c r="VFR182" s="477"/>
      <c r="VFS182" s="477"/>
      <c r="VFT182" s="477"/>
      <c r="VFU182" s="477"/>
      <c r="VFV182" s="477"/>
      <c r="VFW182" s="477"/>
      <c r="VFX182" s="477"/>
      <c r="VFY182" s="477"/>
      <c r="VFZ182" s="477"/>
      <c r="VGA182" s="477"/>
      <c r="VGB182" s="477"/>
      <c r="VGC182" s="477"/>
      <c r="VGD182" s="477"/>
      <c r="VGE182" s="477"/>
      <c r="VGF182" s="477"/>
      <c r="VGG182" s="477"/>
      <c r="VGH182" s="477"/>
      <c r="VGI182" s="477"/>
      <c r="VGJ182" s="477"/>
      <c r="VGK182" s="477"/>
      <c r="VGL182" s="477"/>
      <c r="VGM182" s="477"/>
      <c r="VGN182" s="477"/>
      <c r="VGO182" s="477"/>
      <c r="VGP182" s="477"/>
      <c r="VGQ182" s="477"/>
      <c r="VGR182" s="477"/>
      <c r="VGS182" s="477"/>
      <c r="VGT182" s="477"/>
      <c r="VGU182" s="477"/>
      <c r="VGV182" s="477"/>
      <c r="VGW182" s="477"/>
      <c r="VGX182" s="477"/>
      <c r="VGY182" s="477"/>
      <c r="VGZ182" s="477"/>
      <c r="VHA182" s="477"/>
      <c r="VHB182" s="477"/>
      <c r="VHC182" s="477"/>
      <c r="VHD182" s="477"/>
      <c r="VHE182" s="477"/>
      <c r="VHF182" s="477"/>
      <c r="VHG182" s="477"/>
      <c r="VHH182" s="477"/>
      <c r="VHI182" s="477"/>
      <c r="VHJ182" s="477"/>
      <c r="VHK182" s="477"/>
      <c r="VHL182" s="477"/>
      <c r="VHM182" s="477"/>
      <c r="VHN182" s="477"/>
      <c r="VHO182" s="477"/>
      <c r="VHP182" s="477"/>
      <c r="VHQ182" s="477"/>
      <c r="VHR182" s="477"/>
      <c r="VHS182" s="477"/>
      <c r="VHT182" s="477"/>
      <c r="VHU182" s="477"/>
      <c r="VHV182" s="477"/>
      <c r="VHW182" s="477"/>
      <c r="VHX182" s="477"/>
      <c r="VHY182" s="477"/>
      <c r="VHZ182" s="477"/>
      <c r="VIA182" s="477"/>
      <c r="VIB182" s="477"/>
      <c r="VIC182" s="477"/>
      <c r="VID182" s="477"/>
      <c r="VIE182" s="477"/>
      <c r="VIF182" s="477"/>
      <c r="VIG182" s="477"/>
      <c r="VIH182" s="477"/>
      <c r="VII182" s="477"/>
      <c r="VIJ182" s="477"/>
      <c r="VIK182" s="477"/>
      <c r="VIL182" s="477"/>
      <c r="VIM182" s="477"/>
      <c r="VIN182" s="477"/>
      <c r="VIO182" s="477"/>
      <c r="VIP182" s="477"/>
      <c r="VIQ182" s="477"/>
      <c r="VIR182" s="477"/>
      <c r="VIS182" s="477"/>
      <c r="VIT182" s="477"/>
      <c r="VIU182" s="477"/>
      <c r="VIV182" s="477"/>
      <c r="VIW182" s="477"/>
      <c r="VIX182" s="477"/>
      <c r="VIY182" s="477"/>
      <c r="VIZ182" s="477"/>
      <c r="VJA182" s="477"/>
      <c r="VJB182" s="477"/>
      <c r="VJC182" s="477"/>
      <c r="VJD182" s="477"/>
      <c r="VJE182" s="477"/>
      <c r="VJF182" s="477"/>
      <c r="VJG182" s="477"/>
      <c r="VJH182" s="477"/>
      <c r="VJI182" s="477"/>
      <c r="VJJ182" s="477"/>
      <c r="VJK182" s="477"/>
      <c r="VJL182" s="477"/>
      <c r="VJM182" s="477"/>
      <c r="VJN182" s="477"/>
      <c r="VJO182" s="477"/>
      <c r="VJP182" s="477"/>
      <c r="VJQ182" s="477"/>
      <c r="VJR182" s="477"/>
      <c r="VJS182" s="477"/>
      <c r="VJT182" s="477"/>
      <c r="VJU182" s="477"/>
      <c r="VJV182" s="477"/>
      <c r="VJW182" s="477"/>
      <c r="VJX182" s="477"/>
      <c r="VJY182" s="477"/>
      <c r="VJZ182" s="477"/>
      <c r="VKA182" s="477"/>
      <c r="VKB182" s="477"/>
      <c r="VKC182" s="477"/>
      <c r="VKD182" s="477"/>
      <c r="VKE182" s="477"/>
      <c r="VKF182" s="477"/>
      <c r="VKG182" s="477"/>
      <c r="VKH182" s="477"/>
      <c r="VKI182" s="477"/>
      <c r="VKJ182" s="477"/>
      <c r="VKK182" s="477"/>
      <c r="VKL182" s="477"/>
      <c r="VKM182" s="477"/>
      <c r="VKN182" s="477"/>
      <c r="VKO182" s="477"/>
      <c r="VKP182" s="477"/>
      <c r="VKQ182" s="477"/>
      <c r="VKR182" s="477"/>
      <c r="VKS182" s="477"/>
      <c r="VKT182" s="477"/>
      <c r="VKU182" s="477"/>
      <c r="VKV182" s="477"/>
      <c r="VKW182" s="477"/>
      <c r="VKX182" s="477"/>
      <c r="VKY182" s="477"/>
      <c r="VKZ182" s="477"/>
      <c r="VLA182" s="477"/>
      <c r="VLB182" s="477"/>
      <c r="VLC182" s="477"/>
      <c r="VLD182" s="477"/>
      <c r="VLE182" s="477"/>
      <c r="VLF182" s="477"/>
      <c r="VLG182" s="477"/>
      <c r="VLH182" s="477"/>
      <c r="VLI182" s="477"/>
      <c r="VLJ182" s="477"/>
      <c r="VLK182" s="477"/>
      <c r="VLL182" s="477"/>
      <c r="VLM182" s="477"/>
      <c r="VLN182" s="477"/>
      <c r="VLO182" s="477"/>
      <c r="VLP182" s="477"/>
      <c r="VLQ182" s="477"/>
      <c r="VLR182" s="477"/>
      <c r="VLS182" s="477"/>
      <c r="VLT182" s="477"/>
      <c r="VLU182" s="477"/>
      <c r="VLV182" s="477"/>
      <c r="VLW182" s="477"/>
      <c r="VLX182" s="477"/>
      <c r="VLY182" s="477"/>
      <c r="VLZ182" s="477"/>
      <c r="VMA182" s="477"/>
      <c r="VMB182" s="477"/>
      <c r="VMC182" s="477"/>
      <c r="VMD182" s="477"/>
      <c r="VME182" s="477"/>
      <c r="VMF182" s="477"/>
      <c r="VMG182" s="477"/>
      <c r="VMH182" s="477"/>
      <c r="VMI182" s="477"/>
      <c r="VMJ182" s="477"/>
      <c r="VMK182" s="477"/>
      <c r="VML182" s="477"/>
      <c r="VMM182" s="477"/>
      <c r="VMN182" s="477"/>
      <c r="VMO182" s="477"/>
      <c r="VMP182" s="477"/>
      <c r="VMQ182" s="477"/>
      <c r="VMR182" s="477"/>
      <c r="VMS182" s="477"/>
      <c r="VMT182" s="477"/>
      <c r="VMU182" s="477"/>
      <c r="VMV182" s="477"/>
      <c r="VMW182" s="477"/>
      <c r="VMX182" s="477"/>
      <c r="VMY182" s="477"/>
      <c r="VMZ182" s="477"/>
      <c r="VNA182" s="477"/>
      <c r="VNB182" s="477"/>
      <c r="VNC182" s="477"/>
      <c r="VND182" s="477"/>
      <c r="VNE182" s="477"/>
      <c r="VNF182" s="477"/>
      <c r="VNG182" s="477"/>
      <c r="VNH182" s="477"/>
      <c r="VNI182" s="477"/>
      <c r="VNJ182" s="477"/>
      <c r="VNK182" s="477"/>
      <c r="VNL182" s="477"/>
      <c r="VNM182" s="477"/>
      <c r="VNN182" s="477"/>
      <c r="VNO182" s="477"/>
      <c r="VNP182" s="477"/>
      <c r="VNQ182" s="477"/>
      <c r="VNR182" s="477"/>
      <c r="VNS182" s="477"/>
      <c r="VNT182" s="477"/>
      <c r="VNU182" s="477"/>
      <c r="VNV182" s="477"/>
      <c r="VNW182" s="477"/>
      <c r="VNX182" s="477"/>
      <c r="VNY182" s="477"/>
      <c r="VNZ182" s="477"/>
      <c r="VOA182" s="477"/>
      <c r="VOB182" s="477"/>
      <c r="VOC182" s="477"/>
      <c r="VOD182" s="477"/>
      <c r="VOE182" s="477"/>
      <c r="VOF182" s="477"/>
      <c r="VOG182" s="477"/>
      <c r="VOH182" s="477"/>
      <c r="VOI182" s="477"/>
      <c r="VOJ182" s="477"/>
      <c r="VOK182" s="477"/>
      <c r="VOL182" s="477"/>
      <c r="VOM182" s="477"/>
      <c r="VON182" s="477"/>
      <c r="VOO182" s="477"/>
      <c r="VOP182" s="477"/>
      <c r="VOQ182" s="477"/>
      <c r="VOR182" s="477"/>
      <c r="VOS182" s="477"/>
      <c r="VOT182" s="477"/>
      <c r="VOU182" s="477"/>
      <c r="VOV182" s="477"/>
      <c r="VOW182" s="477"/>
      <c r="VOX182" s="477"/>
      <c r="VOY182" s="477"/>
      <c r="VOZ182" s="477"/>
      <c r="VPA182" s="477"/>
      <c r="VPB182" s="477"/>
      <c r="VPC182" s="477"/>
      <c r="VPD182" s="477"/>
      <c r="VPE182" s="477"/>
      <c r="VPF182" s="477"/>
      <c r="VPG182" s="477"/>
      <c r="VPH182" s="477"/>
      <c r="VPI182" s="477"/>
      <c r="VPJ182" s="477"/>
      <c r="VPK182" s="477"/>
      <c r="VPL182" s="477"/>
      <c r="VPM182" s="477"/>
      <c r="VPN182" s="477"/>
      <c r="VPO182" s="477"/>
      <c r="VPP182" s="477"/>
      <c r="VPQ182" s="477"/>
      <c r="VPR182" s="477"/>
      <c r="VPS182" s="477"/>
      <c r="VPT182" s="477"/>
      <c r="VPU182" s="477"/>
      <c r="VPV182" s="477"/>
      <c r="VPW182" s="477"/>
      <c r="VPX182" s="477"/>
      <c r="VPY182" s="477"/>
      <c r="VPZ182" s="477"/>
      <c r="VQA182" s="477"/>
      <c r="VQB182" s="477"/>
      <c r="VQC182" s="477"/>
      <c r="VQD182" s="477"/>
      <c r="VQE182" s="477"/>
      <c r="VQF182" s="477"/>
      <c r="VQG182" s="477"/>
      <c r="VQH182" s="477"/>
      <c r="VQI182" s="477"/>
      <c r="VQJ182" s="477"/>
      <c r="VQK182" s="477"/>
      <c r="VQL182" s="477"/>
      <c r="VQM182" s="477"/>
      <c r="VQN182" s="477"/>
      <c r="VQO182" s="477"/>
      <c r="VQP182" s="477"/>
      <c r="VQQ182" s="477"/>
      <c r="VQR182" s="477"/>
      <c r="VQS182" s="477"/>
      <c r="VQT182" s="477"/>
      <c r="VQU182" s="477"/>
      <c r="VQV182" s="477"/>
      <c r="VQW182" s="477"/>
      <c r="VQX182" s="477"/>
      <c r="VQY182" s="477"/>
      <c r="VQZ182" s="477"/>
      <c r="VRA182" s="477"/>
      <c r="VRB182" s="477"/>
      <c r="VRC182" s="477"/>
      <c r="VRD182" s="477"/>
      <c r="VRE182" s="477"/>
      <c r="VRF182" s="477"/>
      <c r="VRG182" s="477"/>
      <c r="VRH182" s="477"/>
      <c r="VRI182" s="477"/>
      <c r="VRJ182" s="477"/>
      <c r="VRK182" s="477"/>
      <c r="VRL182" s="477"/>
      <c r="VRM182" s="477"/>
      <c r="VRN182" s="477"/>
      <c r="VRO182" s="477"/>
      <c r="VRP182" s="477"/>
      <c r="VRQ182" s="477"/>
      <c r="VRR182" s="477"/>
      <c r="VRS182" s="477"/>
      <c r="VRT182" s="477"/>
      <c r="VRU182" s="477"/>
      <c r="VRV182" s="477"/>
      <c r="VRW182" s="477"/>
      <c r="VRX182" s="477"/>
      <c r="VRY182" s="477"/>
      <c r="VRZ182" s="477"/>
      <c r="VSA182" s="477"/>
      <c r="VSB182" s="477"/>
      <c r="VSC182" s="477"/>
      <c r="VSD182" s="477"/>
      <c r="VSE182" s="477"/>
      <c r="VSF182" s="477"/>
      <c r="VSG182" s="477"/>
      <c r="VSH182" s="477"/>
      <c r="VSI182" s="477"/>
      <c r="VSJ182" s="477"/>
      <c r="VSK182" s="477"/>
      <c r="VSL182" s="477"/>
      <c r="VSM182" s="477"/>
      <c r="VSN182" s="477"/>
      <c r="VSO182" s="477"/>
      <c r="VSP182" s="477"/>
      <c r="VSQ182" s="477"/>
      <c r="VSR182" s="477"/>
      <c r="VSS182" s="477"/>
      <c r="VST182" s="477"/>
      <c r="VSU182" s="477"/>
      <c r="VSV182" s="477"/>
      <c r="VSW182" s="477"/>
      <c r="VSX182" s="477"/>
      <c r="VSY182" s="477"/>
      <c r="VSZ182" s="477"/>
      <c r="VTA182" s="477"/>
      <c r="VTB182" s="477"/>
      <c r="VTC182" s="477"/>
      <c r="VTD182" s="477"/>
      <c r="VTE182" s="477"/>
      <c r="VTF182" s="477"/>
      <c r="VTG182" s="477"/>
      <c r="VTH182" s="477"/>
      <c r="VTI182" s="477"/>
      <c r="VTJ182" s="477"/>
      <c r="VTK182" s="477"/>
      <c r="VTL182" s="477"/>
      <c r="VTM182" s="477"/>
      <c r="VTN182" s="477"/>
      <c r="VTO182" s="477"/>
      <c r="VTP182" s="477"/>
      <c r="VTQ182" s="477"/>
      <c r="VTR182" s="477"/>
      <c r="VTS182" s="477"/>
      <c r="VTT182" s="477"/>
      <c r="VTU182" s="477"/>
      <c r="VTV182" s="477"/>
      <c r="VTW182" s="477"/>
      <c r="VTX182" s="477"/>
      <c r="VTY182" s="477"/>
      <c r="VTZ182" s="477"/>
      <c r="VUA182" s="477"/>
      <c r="VUB182" s="477"/>
      <c r="VUC182" s="477"/>
      <c r="VUD182" s="477"/>
      <c r="VUE182" s="477"/>
      <c r="VUF182" s="477"/>
      <c r="VUG182" s="477"/>
      <c r="VUH182" s="477"/>
      <c r="VUI182" s="477"/>
      <c r="VUJ182" s="477"/>
      <c r="VUK182" s="477"/>
      <c r="VUL182" s="477"/>
      <c r="VUM182" s="477"/>
      <c r="VUN182" s="477"/>
      <c r="VUO182" s="477"/>
      <c r="VUP182" s="477"/>
      <c r="VUQ182" s="477"/>
      <c r="VUR182" s="477"/>
      <c r="VUS182" s="477"/>
      <c r="VUT182" s="477"/>
      <c r="VUU182" s="477"/>
      <c r="VUV182" s="477"/>
      <c r="VUW182" s="477"/>
      <c r="VUX182" s="477"/>
      <c r="VUY182" s="477"/>
      <c r="VUZ182" s="477"/>
      <c r="VVA182" s="477"/>
      <c r="VVB182" s="477"/>
      <c r="VVC182" s="477"/>
      <c r="VVD182" s="477"/>
      <c r="VVE182" s="477"/>
      <c r="VVF182" s="477"/>
      <c r="VVG182" s="477"/>
      <c r="VVH182" s="477"/>
      <c r="VVI182" s="477"/>
      <c r="VVJ182" s="477"/>
      <c r="VVK182" s="477"/>
      <c r="VVL182" s="477"/>
      <c r="VVM182" s="477"/>
      <c r="VVN182" s="477"/>
      <c r="VVO182" s="477"/>
      <c r="VVP182" s="477"/>
      <c r="VVQ182" s="477"/>
      <c r="VVR182" s="477"/>
      <c r="VVS182" s="477"/>
      <c r="VVT182" s="477"/>
      <c r="VVU182" s="477"/>
      <c r="VVV182" s="477"/>
      <c r="VVW182" s="477"/>
      <c r="VVX182" s="477"/>
      <c r="VVY182" s="477"/>
      <c r="VVZ182" s="477"/>
      <c r="VWA182" s="477"/>
      <c r="VWB182" s="477"/>
      <c r="VWC182" s="477"/>
      <c r="VWD182" s="477"/>
      <c r="VWE182" s="477"/>
      <c r="VWF182" s="477"/>
      <c r="VWG182" s="477"/>
      <c r="VWH182" s="477"/>
      <c r="VWI182" s="477"/>
      <c r="VWJ182" s="477"/>
      <c r="VWK182" s="477"/>
      <c r="VWL182" s="477"/>
      <c r="VWM182" s="477"/>
      <c r="VWN182" s="477"/>
      <c r="VWO182" s="477"/>
      <c r="VWP182" s="477"/>
      <c r="VWQ182" s="477"/>
      <c r="VWR182" s="477"/>
      <c r="VWS182" s="477"/>
      <c r="VWT182" s="477"/>
      <c r="VWU182" s="477"/>
      <c r="VWV182" s="477"/>
      <c r="VWW182" s="477"/>
      <c r="VWX182" s="477"/>
      <c r="VWY182" s="477"/>
      <c r="VWZ182" s="477"/>
      <c r="VXA182" s="477"/>
      <c r="VXB182" s="477"/>
      <c r="VXC182" s="477"/>
      <c r="VXD182" s="477"/>
      <c r="VXE182" s="477"/>
      <c r="VXF182" s="477"/>
      <c r="VXG182" s="477"/>
      <c r="VXH182" s="477"/>
      <c r="VXI182" s="477"/>
      <c r="VXJ182" s="477"/>
      <c r="VXK182" s="477"/>
      <c r="VXL182" s="477"/>
      <c r="VXM182" s="477"/>
      <c r="VXN182" s="477"/>
      <c r="VXO182" s="477"/>
      <c r="VXP182" s="477"/>
      <c r="VXQ182" s="477"/>
      <c r="VXR182" s="477"/>
      <c r="VXS182" s="477"/>
      <c r="VXT182" s="477"/>
      <c r="VXU182" s="477"/>
      <c r="VXV182" s="477"/>
      <c r="VXW182" s="477"/>
      <c r="VXX182" s="477"/>
      <c r="VXY182" s="477"/>
      <c r="VXZ182" s="477"/>
      <c r="VYA182" s="477"/>
      <c r="VYB182" s="477"/>
      <c r="VYC182" s="477"/>
      <c r="VYD182" s="477"/>
      <c r="VYE182" s="477"/>
      <c r="VYF182" s="477"/>
      <c r="VYG182" s="477"/>
      <c r="VYH182" s="477"/>
      <c r="VYI182" s="477"/>
      <c r="VYJ182" s="477"/>
      <c r="VYK182" s="477"/>
      <c r="VYL182" s="477"/>
      <c r="VYM182" s="477"/>
      <c r="VYN182" s="477"/>
      <c r="VYO182" s="477"/>
      <c r="VYP182" s="477"/>
      <c r="VYQ182" s="477"/>
      <c r="VYR182" s="477"/>
      <c r="VYS182" s="477"/>
      <c r="VYT182" s="477"/>
      <c r="VYU182" s="477"/>
      <c r="VYV182" s="477"/>
      <c r="VYW182" s="477"/>
      <c r="VYX182" s="477"/>
      <c r="VYY182" s="477"/>
      <c r="VYZ182" s="477"/>
      <c r="VZA182" s="477"/>
      <c r="VZB182" s="477"/>
      <c r="VZC182" s="477"/>
      <c r="VZD182" s="477"/>
      <c r="VZE182" s="477"/>
      <c r="VZF182" s="477"/>
      <c r="VZG182" s="477"/>
      <c r="VZH182" s="477"/>
      <c r="VZI182" s="477"/>
      <c r="VZJ182" s="477"/>
      <c r="VZK182" s="477"/>
      <c r="VZL182" s="477"/>
      <c r="VZM182" s="477"/>
      <c r="VZN182" s="477"/>
      <c r="VZO182" s="477"/>
      <c r="VZP182" s="477"/>
      <c r="VZQ182" s="477"/>
      <c r="VZR182" s="477"/>
      <c r="VZS182" s="477"/>
      <c r="VZT182" s="477"/>
      <c r="VZU182" s="477"/>
      <c r="VZV182" s="477"/>
      <c r="VZW182" s="477"/>
      <c r="VZX182" s="477"/>
      <c r="VZY182" s="477"/>
      <c r="VZZ182" s="477"/>
      <c r="WAA182" s="477"/>
      <c r="WAB182" s="477"/>
      <c r="WAC182" s="477"/>
      <c r="WAD182" s="477"/>
      <c r="WAE182" s="477"/>
      <c r="WAF182" s="477"/>
      <c r="WAG182" s="477"/>
      <c r="WAH182" s="477"/>
      <c r="WAI182" s="477"/>
      <c r="WAJ182" s="477"/>
      <c r="WAK182" s="477"/>
      <c r="WAL182" s="477"/>
      <c r="WAM182" s="477"/>
      <c r="WAN182" s="477"/>
      <c r="WAO182" s="477"/>
      <c r="WAP182" s="477"/>
      <c r="WAQ182" s="477"/>
      <c r="WAR182" s="477"/>
      <c r="WAS182" s="477"/>
      <c r="WAT182" s="477"/>
      <c r="WAU182" s="477"/>
      <c r="WAV182" s="477"/>
      <c r="WAW182" s="477"/>
      <c r="WAX182" s="477"/>
      <c r="WAY182" s="477"/>
      <c r="WAZ182" s="477"/>
      <c r="WBA182" s="477"/>
      <c r="WBB182" s="477"/>
      <c r="WBC182" s="477"/>
      <c r="WBD182" s="477"/>
      <c r="WBE182" s="477"/>
      <c r="WBF182" s="477"/>
      <c r="WBG182" s="477"/>
      <c r="WBH182" s="477"/>
      <c r="WBI182" s="477"/>
      <c r="WBJ182" s="477"/>
      <c r="WBK182" s="477"/>
      <c r="WBL182" s="477"/>
      <c r="WBM182" s="477"/>
      <c r="WBN182" s="477"/>
      <c r="WBO182" s="477"/>
      <c r="WBP182" s="477"/>
      <c r="WBQ182" s="477"/>
      <c r="WBR182" s="477"/>
      <c r="WBS182" s="477"/>
      <c r="WBT182" s="477"/>
      <c r="WBU182" s="477"/>
      <c r="WBV182" s="477"/>
      <c r="WBW182" s="477"/>
      <c r="WBX182" s="477"/>
      <c r="WBY182" s="477"/>
      <c r="WBZ182" s="477"/>
      <c r="WCA182" s="477"/>
      <c r="WCB182" s="477"/>
      <c r="WCC182" s="477"/>
      <c r="WCD182" s="477"/>
      <c r="WCE182" s="477"/>
      <c r="WCF182" s="477"/>
      <c r="WCG182" s="477"/>
      <c r="WCH182" s="477"/>
      <c r="WCI182" s="477"/>
      <c r="WCJ182" s="477"/>
      <c r="WCK182" s="477"/>
      <c r="WCL182" s="477"/>
      <c r="WCM182" s="477"/>
      <c r="WCN182" s="477"/>
      <c r="WCO182" s="477"/>
      <c r="WCP182" s="477"/>
      <c r="WCQ182" s="477"/>
      <c r="WCR182" s="477"/>
      <c r="WCS182" s="477"/>
      <c r="WCT182" s="477"/>
      <c r="WCU182" s="477"/>
      <c r="WCV182" s="477"/>
      <c r="WCW182" s="477"/>
      <c r="WCX182" s="477"/>
      <c r="WCY182" s="477"/>
      <c r="WCZ182" s="477"/>
      <c r="WDA182" s="477"/>
      <c r="WDB182" s="477"/>
      <c r="WDC182" s="477"/>
      <c r="WDD182" s="477"/>
      <c r="WDE182" s="477"/>
      <c r="WDF182" s="477"/>
      <c r="WDG182" s="477"/>
      <c r="WDH182" s="477"/>
      <c r="WDI182" s="477"/>
      <c r="WDJ182" s="477"/>
      <c r="WDK182" s="477"/>
      <c r="WDL182" s="477"/>
      <c r="WDM182" s="477"/>
      <c r="WDN182" s="477"/>
      <c r="WDO182" s="477"/>
      <c r="WDP182" s="477"/>
      <c r="WDQ182" s="477"/>
      <c r="WDR182" s="477"/>
      <c r="WDS182" s="477"/>
      <c r="WDT182" s="477"/>
      <c r="WDU182" s="477"/>
      <c r="WDV182" s="477"/>
      <c r="WDW182" s="477"/>
      <c r="WDX182" s="477"/>
      <c r="WDY182" s="477"/>
      <c r="WDZ182" s="477"/>
      <c r="WEA182" s="477"/>
      <c r="WEB182" s="477"/>
      <c r="WEC182" s="477"/>
      <c r="WED182" s="477"/>
      <c r="WEE182" s="477"/>
      <c r="WEF182" s="477"/>
      <c r="WEG182" s="477"/>
      <c r="WEH182" s="477"/>
      <c r="WEI182" s="477"/>
      <c r="WEJ182" s="477"/>
      <c r="WEK182" s="477"/>
      <c r="WEL182" s="477"/>
      <c r="WEM182" s="477"/>
      <c r="WEN182" s="477"/>
      <c r="WEO182" s="477"/>
      <c r="WEP182" s="477"/>
      <c r="WEQ182" s="477"/>
      <c r="WER182" s="477"/>
      <c r="WES182" s="477"/>
      <c r="WET182" s="477"/>
      <c r="WEU182" s="477"/>
      <c r="WEV182" s="477"/>
      <c r="WEW182" s="477"/>
      <c r="WEX182" s="477"/>
      <c r="WEY182" s="477"/>
      <c r="WEZ182" s="477"/>
      <c r="WFA182" s="477"/>
      <c r="WFB182" s="477"/>
      <c r="WFC182" s="477"/>
      <c r="WFD182" s="477"/>
      <c r="WFE182" s="477"/>
      <c r="WFF182" s="477"/>
      <c r="WFG182" s="477"/>
      <c r="WFH182" s="477"/>
      <c r="WFI182" s="477"/>
      <c r="WFJ182" s="477"/>
      <c r="WFK182" s="477"/>
      <c r="WFL182" s="477"/>
      <c r="WFM182" s="477"/>
      <c r="WFN182" s="477"/>
      <c r="WFO182" s="477"/>
      <c r="WFP182" s="477"/>
      <c r="WFQ182" s="477"/>
      <c r="WFR182" s="477"/>
      <c r="WFS182" s="477"/>
      <c r="WFT182" s="477"/>
      <c r="WFU182" s="477"/>
      <c r="WFV182" s="477"/>
      <c r="WFW182" s="477"/>
      <c r="WFX182" s="477"/>
      <c r="WFY182" s="477"/>
      <c r="WFZ182" s="477"/>
      <c r="WGA182" s="477"/>
      <c r="WGB182" s="477"/>
      <c r="WGC182" s="477"/>
      <c r="WGD182" s="477"/>
      <c r="WGE182" s="477"/>
      <c r="WGF182" s="477"/>
      <c r="WGG182" s="477"/>
      <c r="WGH182" s="477"/>
      <c r="WGI182" s="477"/>
      <c r="WGJ182" s="477"/>
      <c r="WGK182" s="477"/>
      <c r="WGL182" s="477"/>
      <c r="WGM182" s="477"/>
      <c r="WGN182" s="477"/>
      <c r="WGO182" s="477"/>
      <c r="WGP182" s="477"/>
      <c r="WGQ182" s="477"/>
      <c r="WGR182" s="477"/>
      <c r="WGS182" s="477"/>
      <c r="WGT182" s="477"/>
      <c r="WGU182" s="477"/>
      <c r="WGV182" s="477"/>
      <c r="WGW182" s="477"/>
      <c r="WGX182" s="477"/>
      <c r="WGY182" s="477"/>
      <c r="WGZ182" s="477"/>
      <c r="WHA182" s="477"/>
      <c r="WHB182" s="477"/>
      <c r="WHC182" s="477"/>
      <c r="WHD182" s="477"/>
      <c r="WHE182" s="477"/>
      <c r="WHF182" s="477"/>
      <c r="WHG182" s="477"/>
      <c r="WHH182" s="477"/>
      <c r="WHI182" s="477"/>
      <c r="WHJ182" s="477"/>
      <c r="WHK182" s="477"/>
      <c r="WHL182" s="477"/>
      <c r="WHM182" s="477"/>
      <c r="WHN182" s="477"/>
      <c r="WHO182" s="477"/>
      <c r="WHP182" s="477"/>
      <c r="WHQ182" s="477"/>
      <c r="WHR182" s="477"/>
      <c r="WHS182" s="477"/>
      <c r="WHT182" s="477"/>
      <c r="WHU182" s="477"/>
      <c r="WHV182" s="477"/>
      <c r="WHW182" s="477"/>
      <c r="WHX182" s="477"/>
      <c r="WHY182" s="477"/>
      <c r="WHZ182" s="477"/>
      <c r="WIA182" s="477"/>
      <c r="WIB182" s="477"/>
      <c r="WIC182" s="477"/>
      <c r="WID182" s="477"/>
      <c r="WIE182" s="477"/>
      <c r="WIF182" s="477"/>
      <c r="WIG182" s="477"/>
      <c r="WIH182" s="477"/>
      <c r="WII182" s="477"/>
      <c r="WIJ182" s="477"/>
      <c r="WIK182" s="477"/>
      <c r="WIL182" s="477"/>
      <c r="WIM182" s="477"/>
      <c r="WIN182" s="477"/>
      <c r="WIO182" s="477"/>
      <c r="WIP182" s="477"/>
      <c r="WIQ182" s="477"/>
      <c r="WIR182" s="477"/>
      <c r="WIS182" s="477"/>
      <c r="WIT182" s="477"/>
      <c r="WIU182" s="477"/>
      <c r="WIV182" s="477"/>
      <c r="WIW182" s="477"/>
      <c r="WIX182" s="477"/>
      <c r="WIY182" s="477"/>
      <c r="WIZ182" s="477"/>
      <c r="WJA182" s="477"/>
      <c r="WJB182" s="477"/>
      <c r="WJC182" s="477"/>
      <c r="WJD182" s="477"/>
      <c r="WJE182" s="477"/>
      <c r="WJF182" s="477"/>
      <c r="WJG182" s="477"/>
      <c r="WJH182" s="477"/>
      <c r="WJI182" s="477"/>
      <c r="WJJ182" s="477"/>
      <c r="WJK182" s="477"/>
      <c r="WJL182" s="477"/>
      <c r="WJM182" s="477"/>
      <c r="WJN182" s="477"/>
      <c r="WJO182" s="477"/>
      <c r="WJP182" s="477"/>
      <c r="WJQ182" s="477"/>
      <c r="WJR182" s="477"/>
      <c r="WJS182" s="477"/>
      <c r="WJT182" s="477"/>
      <c r="WJU182" s="477"/>
      <c r="WJV182" s="477"/>
      <c r="WJW182" s="477"/>
      <c r="WJX182" s="477"/>
      <c r="WJY182" s="477"/>
      <c r="WJZ182" s="477"/>
      <c r="WKA182" s="477"/>
      <c r="WKB182" s="477"/>
      <c r="WKC182" s="477"/>
      <c r="WKD182" s="477"/>
      <c r="WKE182" s="477"/>
      <c r="WKF182" s="477"/>
      <c r="WKG182" s="477"/>
      <c r="WKH182" s="477"/>
      <c r="WKI182" s="477"/>
      <c r="WKJ182" s="477"/>
      <c r="WKK182" s="477"/>
      <c r="WKL182" s="477"/>
      <c r="WKM182" s="477"/>
      <c r="WKN182" s="477"/>
      <c r="WKO182" s="477"/>
      <c r="WKP182" s="477"/>
      <c r="WKQ182" s="477"/>
      <c r="WKR182" s="477"/>
      <c r="WKS182" s="477"/>
      <c r="WKT182" s="477"/>
      <c r="WKU182" s="477"/>
      <c r="WKV182" s="477"/>
      <c r="WKW182" s="477"/>
      <c r="WKX182" s="477"/>
      <c r="WKY182" s="477"/>
      <c r="WKZ182" s="477"/>
      <c r="WLA182" s="477"/>
      <c r="WLB182" s="477"/>
      <c r="WLC182" s="477"/>
      <c r="WLD182" s="477"/>
      <c r="WLE182" s="477"/>
      <c r="WLF182" s="477"/>
      <c r="WLG182" s="477"/>
      <c r="WLH182" s="477"/>
      <c r="WLI182" s="477"/>
      <c r="WLJ182" s="477"/>
      <c r="WLK182" s="477"/>
      <c r="WLL182" s="477"/>
      <c r="WLM182" s="477"/>
      <c r="WLN182" s="477"/>
      <c r="WLO182" s="477"/>
      <c r="WLP182" s="477"/>
      <c r="WLQ182" s="477"/>
      <c r="WLR182" s="477"/>
      <c r="WLS182" s="477"/>
      <c r="WLT182" s="477"/>
      <c r="WLU182" s="477"/>
      <c r="WLV182" s="477"/>
      <c r="WLW182" s="477"/>
      <c r="WLX182" s="477"/>
      <c r="WLY182" s="477"/>
      <c r="WLZ182" s="477"/>
      <c r="WMA182" s="477"/>
      <c r="WMB182" s="477"/>
      <c r="WMC182" s="477"/>
      <c r="WMD182" s="477"/>
      <c r="WME182" s="477"/>
      <c r="WMF182" s="477"/>
      <c r="WMG182" s="477"/>
      <c r="WMH182" s="477"/>
      <c r="WMI182" s="477"/>
      <c r="WMJ182" s="477"/>
      <c r="WMK182" s="477"/>
      <c r="WML182" s="477"/>
      <c r="WMM182" s="477"/>
      <c r="WMN182" s="477"/>
      <c r="WMO182" s="477"/>
      <c r="WMP182" s="477"/>
      <c r="WMQ182" s="477"/>
      <c r="WMR182" s="477"/>
      <c r="WMS182" s="477"/>
      <c r="WMT182" s="477"/>
      <c r="WMU182" s="477"/>
      <c r="WMV182" s="477"/>
      <c r="WMW182" s="477"/>
      <c r="WMX182" s="477"/>
      <c r="WMY182" s="477"/>
      <c r="WMZ182" s="477"/>
      <c r="WNA182" s="477"/>
      <c r="WNB182" s="477"/>
      <c r="WNC182" s="477"/>
      <c r="WND182" s="477"/>
      <c r="WNE182" s="477"/>
      <c r="WNF182" s="477"/>
      <c r="WNG182" s="477"/>
      <c r="WNH182" s="477"/>
      <c r="WNI182" s="477"/>
      <c r="WNJ182" s="477"/>
      <c r="WNK182" s="477"/>
      <c r="WNL182" s="477"/>
      <c r="WNM182" s="477"/>
      <c r="WNN182" s="477"/>
      <c r="WNO182" s="477"/>
      <c r="WNP182" s="477"/>
      <c r="WNQ182" s="477"/>
      <c r="WNR182" s="477"/>
      <c r="WNS182" s="477"/>
      <c r="WNT182" s="477"/>
      <c r="WNU182" s="477"/>
      <c r="WNV182" s="477"/>
      <c r="WNW182" s="477"/>
      <c r="WNX182" s="477"/>
      <c r="WNY182" s="477"/>
      <c r="WNZ182" s="477"/>
      <c r="WOA182" s="477"/>
      <c r="WOB182" s="477"/>
      <c r="WOC182" s="477"/>
      <c r="WOD182" s="477"/>
      <c r="WOE182" s="477"/>
      <c r="WOF182" s="477"/>
      <c r="WOG182" s="477"/>
      <c r="WOH182" s="477"/>
      <c r="WOI182" s="477"/>
      <c r="WOJ182" s="477"/>
      <c r="WOK182" s="477"/>
      <c r="WOL182" s="477"/>
      <c r="WOM182" s="477"/>
      <c r="WON182" s="477"/>
      <c r="WOO182" s="477"/>
      <c r="WOP182" s="477"/>
      <c r="WOQ182" s="477"/>
      <c r="WOR182" s="477"/>
      <c r="WOS182" s="477"/>
      <c r="WOT182" s="477"/>
      <c r="WOU182" s="477"/>
      <c r="WOV182" s="477"/>
      <c r="WOW182" s="477"/>
      <c r="WOX182" s="477"/>
      <c r="WOY182" s="477"/>
      <c r="WOZ182" s="477"/>
      <c r="WPA182" s="477"/>
      <c r="WPB182" s="477"/>
      <c r="WPC182" s="477"/>
      <c r="WPD182" s="477"/>
      <c r="WPE182" s="477"/>
      <c r="WPF182" s="477"/>
      <c r="WPG182" s="477"/>
      <c r="WPH182" s="477"/>
      <c r="WPI182" s="477"/>
      <c r="WPJ182" s="477"/>
      <c r="WPK182" s="477"/>
      <c r="WPL182" s="477"/>
      <c r="WPM182" s="477"/>
      <c r="WPN182" s="477"/>
      <c r="WPO182" s="477"/>
      <c r="WPP182" s="477"/>
      <c r="WPQ182" s="477"/>
      <c r="WPR182" s="477"/>
      <c r="WPS182" s="477"/>
      <c r="WPT182" s="477"/>
      <c r="WPU182" s="477"/>
      <c r="WPV182" s="477"/>
      <c r="WPW182" s="477"/>
      <c r="WPX182" s="477"/>
      <c r="WPY182" s="477"/>
      <c r="WPZ182" s="477"/>
      <c r="WQA182" s="477"/>
      <c r="WQB182" s="477"/>
      <c r="WQC182" s="477"/>
      <c r="WQD182" s="477"/>
      <c r="WQE182" s="477"/>
      <c r="WQF182" s="477"/>
      <c r="WQG182" s="477"/>
      <c r="WQH182" s="477"/>
      <c r="WQI182" s="477"/>
      <c r="WQJ182" s="477"/>
      <c r="WQK182" s="477"/>
      <c r="WQL182" s="477"/>
      <c r="WQM182" s="477"/>
      <c r="WQN182" s="477"/>
      <c r="WQO182" s="477"/>
      <c r="WQP182" s="477"/>
      <c r="WQQ182" s="477"/>
      <c r="WQR182" s="477"/>
      <c r="WQS182" s="477"/>
      <c r="WQT182" s="477"/>
      <c r="WQU182" s="477"/>
      <c r="WQV182" s="477"/>
      <c r="WQW182" s="477"/>
      <c r="WQX182" s="477"/>
      <c r="WQY182" s="477"/>
      <c r="WQZ182" s="477"/>
      <c r="WRA182" s="477"/>
      <c r="WRB182" s="477"/>
      <c r="WRC182" s="477"/>
      <c r="WRD182" s="477"/>
      <c r="WRE182" s="477"/>
      <c r="WRF182" s="477"/>
      <c r="WRG182" s="477"/>
      <c r="WRH182" s="477"/>
      <c r="WRI182" s="477"/>
      <c r="WRJ182" s="477"/>
      <c r="WRK182" s="477"/>
      <c r="WRL182" s="477"/>
      <c r="WRM182" s="477"/>
      <c r="WRN182" s="477"/>
      <c r="WRO182" s="477"/>
      <c r="WRP182" s="477"/>
      <c r="WRQ182" s="477"/>
      <c r="WRR182" s="477"/>
      <c r="WRS182" s="477"/>
      <c r="WRT182" s="477"/>
      <c r="WRU182" s="477"/>
      <c r="WRV182" s="477"/>
      <c r="WRW182" s="477"/>
      <c r="WRX182" s="477"/>
      <c r="WRY182" s="477"/>
      <c r="WRZ182" s="477"/>
      <c r="WSA182" s="477"/>
      <c r="WSB182" s="477"/>
      <c r="WSC182" s="477"/>
      <c r="WSD182" s="477"/>
      <c r="WSE182" s="477"/>
      <c r="WSF182" s="477"/>
      <c r="WSG182" s="477"/>
      <c r="WSH182" s="477"/>
      <c r="WSI182" s="477"/>
      <c r="WSJ182" s="477"/>
      <c r="WSK182" s="477"/>
      <c r="WSL182" s="477"/>
      <c r="WSM182" s="477"/>
      <c r="WSN182" s="477"/>
      <c r="WSO182" s="477"/>
      <c r="WSP182" s="477"/>
      <c r="WSQ182" s="477"/>
      <c r="WSR182" s="477"/>
      <c r="WSS182" s="477"/>
      <c r="WST182" s="477"/>
      <c r="WSU182" s="477"/>
      <c r="WSV182" s="477"/>
      <c r="WSW182" s="477"/>
      <c r="WSX182" s="477"/>
      <c r="WSY182" s="477"/>
      <c r="WSZ182" s="477"/>
      <c r="WTA182" s="477"/>
      <c r="WTB182" s="477"/>
      <c r="WTC182" s="477"/>
      <c r="WTD182" s="477"/>
      <c r="WTE182" s="477"/>
      <c r="WTF182" s="477"/>
      <c r="WTG182" s="477"/>
      <c r="WTH182" s="477"/>
      <c r="WTI182" s="477"/>
      <c r="WTJ182" s="477"/>
      <c r="WTK182" s="477"/>
      <c r="WTL182" s="477"/>
      <c r="WTM182" s="477"/>
      <c r="WTN182" s="477"/>
      <c r="WTO182" s="477"/>
      <c r="WTP182" s="477"/>
      <c r="WTQ182" s="477"/>
      <c r="WTR182" s="477"/>
      <c r="WTS182" s="477"/>
      <c r="WTT182" s="477"/>
      <c r="WTU182" s="477"/>
      <c r="WTV182" s="477"/>
      <c r="WTW182" s="477"/>
      <c r="WTX182" s="477"/>
      <c r="WTY182" s="477"/>
      <c r="WTZ182" s="477"/>
      <c r="WUA182" s="477"/>
      <c r="WUB182" s="477"/>
      <c r="WUC182" s="477"/>
      <c r="WUD182" s="477"/>
      <c r="WUE182" s="477"/>
      <c r="WUF182" s="477"/>
      <c r="WUG182" s="477"/>
      <c r="WUH182" s="477"/>
      <c r="WUI182" s="477"/>
      <c r="WUJ182" s="477"/>
      <c r="WUK182" s="477"/>
      <c r="WUL182" s="477"/>
      <c r="WUM182" s="477"/>
      <c r="WUN182" s="477"/>
      <c r="WUO182" s="477"/>
      <c r="WUP182" s="477"/>
      <c r="WUQ182" s="477"/>
      <c r="WUR182" s="477"/>
      <c r="WUS182" s="477"/>
      <c r="WUT182" s="477"/>
      <c r="WUU182" s="477"/>
      <c r="WUV182" s="477"/>
      <c r="WUW182" s="477"/>
      <c r="WUX182" s="477"/>
      <c r="WUY182" s="477"/>
      <c r="WUZ182" s="477"/>
      <c r="WVA182" s="477"/>
      <c r="WVB182" s="477"/>
      <c r="WVC182" s="477"/>
      <c r="WVD182" s="477"/>
      <c r="WVE182" s="477"/>
      <c r="WVF182" s="477"/>
      <c r="WVG182" s="477"/>
      <c r="WVH182" s="477"/>
      <c r="WVI182" s="477"/>
      <c r="WVJ182" s="477"/>
      <c r="WVK182" s="477"/>
      <c r="WVL182" s="477"/>
      <c r="WVM182" s="477"/>
      <c r="WVN182" s="477"/>
      <c r="WVO182" s="477"/>
      <c r="WVP182" s="477"/>
      <c r="WVQ182" s="477"/>
      <c r="WVR182" s="477"/>
      <c r="WVS182" s="477"/>
      <c r="WVT182" s="477"/>
      <c r="WVU182" s="477"/>
      <c r="WVV182" s="477"/>
      <c r="WVW182" s="477"/>
      <c r="WVX182" s="477"/>
      <c r="WVY182" s="477"/>
      <c r="WVZ182" s="477"/>
      <c r="WWA182" s="477"/>
      <c r="WWB182" s="477"/>
      <c r="WWC182" s="477"/>
      <c r="WWD182" s="477"/>
      <c r="WWE182" s="477"/>
      <c r="WWF182" s="477"/>
      <c r="WWG182" s="477"/>
      <c r="WWH182" s="477"/>
      <c r="WWI182" s="477"/>
      <c r="WWJ182" s="477"/>
      <c r="WWK182" s="477"/>
      <c r="WWL182" s="477"/>
      <c r="WWM182" s="477"/>
      <c r="WWN182" s="477"/>
      <c r="WWO182" s="477"/>
      <c r="WWP182" s="477"/>
      <c r="WWQ182" s="477"/>
      <c r="WWR182" s="477"/>
      <c r="WWS182" s="477"/>
      <c r="WWT182" s="477"/>
      <c r="WWU182" s="477"/>
      <c r="WWV182" s="477"/>
      <c r="WWW182" s="477"/>
      <c r="WWX182" s="477"/>
      <c r="WWY182" s="477"/>
      <c r="WWZ182" s="477"/>
      <c r="WXA182" s="477"/>
      <c r="WXB182" s="477"/>
      <c r="WXC182" s="477"/>
      <c r="WXD182" s="477"/>
      <c r="WXE182" s="477"/>
      <c r="WXF182" s="477"/>
      <c r="WXG182" s="477"/>
      <c r="WXH182" s="477"/>
      <c r="WXI182" s="477"/>
      <c r="WXJ182" s="477"/>
      <c r="WXK182" s="477"/>
      <c r="WXL182" s="477"/>
      <c r="WXM182" s="477"/>
      <c r="WXN182" s="477"/>
      <c r="WXO182" s="477"/>
      <c r="WXP182" s="477"/>
      <c r="WXQ182" s="477"/>
      <c r="WXR182" s="477"/>
      <c r="WXS182" s="477"/>
      <c r="WXT182" s="477"/>
      <c r="WXU182" s="477"/>
      <c r="WXV182" s="477"/>
      <c r="WXW182" s="477"/>
      <c r="WXX182" s="477"/>
      <c r="WXY182" s="477"/>
      <c r="WXZ182" s="477"/>
      <c r="WYA182" s="477"/>
      <c r="WYB182" s="477"/>
      <c r="WYC182" s="477"/>
      <c r="WYD182" s="477"/>
      <c r="WYE182" s="477"/>
      <c r="WYF182" s="477"/>
      <c r="WYG182" s="477"/>
      <c r="WYH182" s="477"/>
      <c r="WYI182" s="477"/>
      <c r="WYJ182" s="477"/>
      <c r="WYK182" s="477"/>
      <c r="WYL182" s="477"/>
      <c r="WYM182" s="477"/>
      <c r="WYN182" s="477"/>
      <c r="WYO182" s="477"/>
      <c r="WYP182" s="477"/>
      <c r="WYQ182" s="477"/>
      <c r="WYR182" s="477"/>
      <c r="WYS182" s="477"/>
      <c r="WYT182" s="477"/>
      <c r="WYU182" s="477"/>
      <c r="WYV182" s="477"/>
      <c r="WYW182" s="477"/>
      <c r="WYX182" s="477"/>
      <c r="WYY182" s="477"/>
      <c r="WYZ182" s="477"/>
      <c r="WZA182" s="477"/>
      <c r="WZB182" s="477"/>
      <c r="WZC182" s="477"/>
      <c r="WZD182" s="477"/>
      <c r="WZE182" s="477"/>
      <c r="WZF182" s="477"/>
      <c r="WZG182" s="477"/>
      <c r="WZH182" s="477"/>
      <c r="WZI182" s="477"/>
      <c r="WZJ182" s="477"/>
      <c r="WZK182" s="477"/>
      <c r="WZL182" s="477"/>
      <c r="WZM182" s="477"/>
      <c r="WZN182" s="477"/>
      <c r="WZO182" s="477"/>
      <c r="WZP182" s="477"/>
      <c r="WZQ182" s="477"/>
      <c r="WZR182" s="477"/>
      <c r="WZS182" s="477"/>
      <c r="WZT182" s="477"/>
      <c r="WZU182" s="477"/>
      <c r="WZV182" s="477"/>
      <c r="WZW182" s="477"/>
      <c r="WZX182" s="477"/>
      <c r="WZY182" s="477"/>
      <c r="WZZ182" s="477"/>
      <c r="XAA182" s="477"/>
      <c r="XAB182" s="477"/>
      <c r="XAC182" s="477"/>
      <c r="XAD182" s="477"/>
      <c r="XAE182" s="477"/>
      <c r="XAF182" s="477"/>
      <c r="XAG182" s="477"/>
      <c r="XAH182" s="477"/>
      <c r="XAI182" s="477"/>
      <c r="XAJ182" s="477"/>
      <c r="XAK182" s="477"/>
      <c r="XAL182" s="477"/>
      <c r="XAM182" s="477"/>
      <c r="XAN182" s="477"/>
      <c r="XAO182" s="477"/>
      <c r="XAP182" s="477"/>
      <c r="XAQ182" s="477"/>
      <c r="XAR182" s="477"/>
      <c r="XAS182" s="477"/>
      <c r="XAT182" s="477"/>
      <c r="XAU182" s="477"/>
      <c r="XAV182" s="477"/>
      <c r="XAW182" s="477"/>
      <c r="XAX182" s="477"/>
      <c r="XAY182" s="477"/>
      <c r="XAZ182" s="477"/>
      <c r="XBA182" s="477"/>
      <c r="XBB182" s="477"/>
      <c r="XBC182" s="477"/>
      <c r="XBD182" s="477"/>
      <c r="XBE182" s="477"/>
      <c r="XBF182" s="477"/>
      <c r="XBG182" s="477"/>
      <c r="XBH182" s="477"/>
      <c r="XBI182" s="477"/>
      <c r="XBJ182" s="477"/>
      <c r="XBK182" s="477"/>
      <c r="XBL182" s="477"/>
      <c r="XBM182" s="477"/>
      <c r="XBN182" s="477"/>
      <c r="XBO182" s="477"/>
      <c r="XBP182" s="477"/>
      <c r="XBQ182" s="477"/>
      <c r="XBR182" s="477"/>
      <c r="XBS182" s="477"/>
      <c r="XBT182" s="477"/>
      <c r="XBU182" s="477"/>
      <c r="XBV182" s="477"/>
      <c r="XBW182" s="477"/>
      <c r="XBX182" s="477"/>
      <c r="XBY182" s="477"/>
      <c r="XBZ182" s="477"/>
      <c r="XCA182" s="477"/>
      <c r="XCB182" s="477"/>
      <c r="XCC182" s="477"/>
      <c r="XCD182" s="477"/>
      <c r="XCE182" s="477"/>
      <c r="XCF182" s="477"/>
      <c r="XCG182" s="477"/>
      <c r="XCH182" s="477"/>
      <c r="XCI182" s="477"/>
      <c r="XCJ182" s="477"/>
      <c r="XCK182" s="477"/>
      <c r="XCL182" s="477"/>
      <c r="XCM182" s="477"/>
      <c r="XCN182" s="477"/>
      <c r="XCO182" s="477"/>
      <c r="XCP182" s="477"/>
      <c r="XCQ182" s="477"/>
      <c r="XCR182" s="477"/>
      <c r="XCS182" s="477"/>
      <c r="XCT182" s="477"/>
      <c r="XCU182" s="477"/>
      <c r="XCV182" s="477"/>
      <c r="XCW182" s="477"/>
      <c r="XCX182" s="477"/>
      <c r="XCY182" s="477"/>
      <c r="XCZ182" s="477"/>
      <c r="XDA182" s="477"/>
      <c r="XDB182" s="477"/>
      <c r="XDC182" s="477"/>
      <c r="XDD182" s="477"/>
      <c r="XDE182" s="477"/>
      <c r="XDF182" s="477"/>
      <c r="XDG182" s="477"/>
      <c r="XDH182" s="477"/>
      <c r="XDI182" s="477"/>
      <c r="XDJ182" s="477"/>
      <c r="XDK182" s="477"/>
      <c r="XDL182" s="477"/>
      <c r="XDM182" s="477"/>
      <c r="XDN182" s="477"/>
      <c r="XDO182" s="477"/>
      <c r="XDP182" s="477"/>
      <c r="XDQ182" s="477"/>
      <c r="XDR182" s="477"/>
      <c r="XDS182" s="477"/>
      <c r="XDT182" s="477"/>
      <c r="XDU182" s="477"/>
      <c r="XDV182" s="477"/>
      <c r="XDW182" s="477"/>
      <c r="XDX182" s="477"/>
      <c r="XDY182" s="477"/>
      <c r="XDZ182" s="477"/>
      <c r="XEA182" s="477"/>
      <c r="XEB182" s="477"/>
      <c r="XEC182" s="477"/>
      <c r="XED182" s="477"/>
      <c r="XEE182" s="477"/>
      <c r="XEF182" s="477"/>
    </row>
    <row r="183" spans="1:16360" s="123" customFormat="1" ht="15" customHeight="1" x14ac:dyDescent="0.25">
      <c r="A183" s="499" t="s">
        <v>2535</v>
      </c>
      <c r="B183" s="77">
        <v>1</v>
      </c>
      <c r="C183" s="123" t="s">
        <v>193</v>
      </c>
      <c r="D183" s="128">
        <v>2012</v>
      </c>
      <c r="E183" s="68" t="s">
        <v>1798</v>
      </c>
      <c r="F183" s="68" t="s">
        <v>194</v>
      </c>
      <c r="G183" s="128">
        <v>167</v>
      </c>
      <c r="H183" s="128" t="s">
        <v>195</v>
      </c>
      <c r="I183" s="63" t="s">
        <v>50</v>
      </c>
      <c r="J183" s="59">
        <v>0</v>
      </c>
      <c r="K183" s="77" t="s">
        <v>3</v>
      </c>
      <c r="L183" s="128" t="s">
        <v>89</v>
      </c>
      <c r="M183" s="128">
        <v>1</v>
      </c>
      <c r="N183" s="128">
        <v>1</v>
      </c>
      <c r="O183" s="59">
        <f t="shared" ref="O183:O208" si="105">LOG10(N183)</f>
        <v>0</v>
      </c>
      <c r="P183" s="128">
        <v>2006</v>
      </c>
      <c r="Q183" s="68"/>
      <c r="R183" s="77">
        <v>1</v>
      </c>
      <c r="S183" s="77">
        <v>1</v>
      </c>
      <c r="T183" s="77">
        <v>3</v>
      </c>
      <c r="U183" s="128">
        <v>5</v>
      </c>
      <c r="V183" s="128" t="s">
        <v>574</v>
      </c>
      <c r="W183" s="128"/>
      <c r="X183" s="77" t="s">
        <v>1175</v>
      </c>
      <c r="Y183" s="68"/>
      <c r="Z183" s="143" t="s">
        <v>83</v>
      </c>
      <c r="AA183" s="128" t="s">
        <v>575</v>
      </c>
      <c r="AB183" s="128" t="s">
        <v>1176</v>
      </c>
      <c r="AC183" s="128" t="s">
        <v>2041</v>
      </c>
      <c r="AD183" s="128">
        <v>0</v>
      </c>
      <c r="AE183" s="76" t="s">
        <v>577</v>
      </c>
      <c r="AF183" s="128">
        <v>32.5</v>
      </c>
      <c r="AG183" s="59">
        <f t="shared" ref="AG183:AG208" si="106">LOG10(AF183)</f>
        <v>1.5118833609788744</v>
      </c>
      <c r="AH183" s="59">
        <f t="shared" ref="AH183:AH208" si="107">AF183*20.3</f>
        <v>659.75</v>
      </c>
      <c r="AI183" s="72">
        <f t="shared" ref="AI183:AI214" si="108">LOG10(AH183)</f>
        <v>2.8193793988920874</v>
      </c>
      <c r="AJ183" s="59">
        <f t="shared" ref="AJ183:AJ214" si="109">AF183*N183</f>
        <v>32.5</v>
      </c>
      <c r="AK183" s="59">
        <f t="shared" ref="AK183:AK208" si="110">LOG10(AJ183)</f>
        <v>1.5118833609788744</v>
      </c>
      <c r="AL183" s="72">
        <f t="shared" ref="AL183:AL214" si="111">AH183*N183</f>
        <v>659.75</v>
      </c>
      <c r="AM183" s="72">
        <f t="shared" si="80"/>
        <v>2.8193793988920874</v>
      </c>
      <c r="AN183" s="78" t="s">
        <v>28</v>
      </c>
      <c r="AO183" s="77" t="s">
        <v>28</v>
      </c>
      <c r="AP183" s="68"/>
      <c r="AQ183" s="128" t="s">
        <v>80</v>
      </c>
      <c r="AR183" s="68" t="s">
        <v>111</v>
      </c>
      <c r="AS183" s="68" t="s">
        <v>196</v>
      </c>
      <c r="AT183" s="496" t="s">
        <v>2428</v>
      </c>
      <c r="AU183" s="270">
        <v>39.119999999999997</v>
      </c>
      <c r="AV183" s="11">
        <v>-84.24</v>
      </c>
      <c r="AW183" s="128"/>
      <c r="AX183" s="277">
        <v>11.58333333333333</v>
      </c>
      <c r="AY183" s="278">
        <v>1099</v>
      </c>
      <c r="AZ183" s="455">
        <f t="shared" ref="AZ183:AZ208" si="112">LOG10(AY183)</f>
        <v>3.0409976924234905</v>
      </c>
      <c r="BA183" s="517" t="s">
        <v>82</v>
      </c>
      <c r="BB183" s="143" t="s">
        <v>197</v>
      </c>
      <c r="BC183" s="59"/>
      <c r="BD183" s="59" t="s">
        <v>2343</v>
      </c>
      <c r="BE183" s="59" t="s">
        <v>2331</v>
      </c>
      <c r="BF183" s="67"/>
      <c r="BG183" s="68"/>
      <c r="BH183" s="68" t="s">
        <v>1799</v>
      </c>
      <c r="BI183" s="68" t="s">
        <v>852</v>
      </c>
      <c r="BJ183" s="78" t="s">
        <v>4</v>
      </c>
      <c r="BK183" s="79" t="s">
        <v>1646</v>
      </c>
      <c r="BL183" s="128"/>
      <c r="BM183" s="128"/>
      <c r="BN183" s="68"/>
      <c r="BO183" s="128"/>
      <c r="BP183" s="68" t="s">
        <v>51</v>
      </c>
      <c r="BQ183" s="128" t="s">
        <v>626</v>
      </c>
      <c r="BR183" s="68">
        <v>66.715373583338504</v>
      </c>
      <c r="BS183" s="128" t="s">
        <v>21</v>
      </c>
      <c r="BT183" s="37" t="s">
        <v>1214</v>
      </c>
      <c r="BU183" s="145">
        <v>2.9181656196128927</v>
      </c>
      <c r="BV183" s="68"/>
      <c r="BW183" s="120" t="s">
        <v>26</v>
      </c>
      <c r="BX183" s="128" t="s">
        <v>27</v>
      </c>
      <c r="BY183" s="146">
        <f t="shared" si="97"/>
        <v>22.604013692471565</v>
      </c>
      <c r="BZ183" s="146">
        <f t="shared" si="95"/>
        <v>22.604013692471565</v>
      </c>
      <c r="CA183" s="77" t="s">
        <v>1565</v>
      </c>
      <c r="CB183" s="77" t="s">
        <v>1175</v>
      </c>
      <c r="CC183" s="132">
        <v>60</v>
      </c>
      <c r="CD183" s="132">
        <v>3</v>
      </c>
      <c r="CE183" s="68" t="s">
        <v>1816</v>
      </c>
      <c r="CF183" s="78" t="s">
        <v>1584</v>
      </c>
      <c r="CG183" s="68">
        <v>101.97673464066099</v>
      </c>
      <c r="CH183" s="128" t="s">
        <v>21</v>
      </c>
      <c r="CI183" s="145">
        <v>4.7967781968140031</v>
      </c>
      <c r="CJ183" s="68"/>
      <c r="CK183" s="128">
        <f t="shared" si="98"/>
        <v>37.155684143422953</v>
      </c>
      <c r="CL183" s="128">
        <f t="shared" si="72"/>
        <v>37.155684143422953</v>
      </c>
      <c r="CM183" s="132">
        <v>60</v>
      </c>
      <c r="CN183" s="132">
        <v>3</v>
      </c>
      <c r="CO183" s="68" t="s">
        <v>1816</v>
      </c>
      <c r="CP183" s="67">
        <f t="shared" si="66"/>
        <v>-1.1466014049026936</v>
      </c>
      <c r="CQ183" s="67">
        <f t="shared" si="67"/>
        <v>0.99363057324840764</v>
      </c>
      <c r="CR183" s="67">
        <f t="shared" ref="CR183:CR190" si="113">CP183*CQ183</f>
        <v>-1.1392982112408929</v>
      </c>
      <c r="CS183" s="67">
        <f t="shared" si="68"/>
        <v>0.67207500172556955</v>
      </c>
      <c r="CT183" s="77">
        <v>0</v>
      </c>
      <c r="CU183" s="128">
        <v>0</v>
      </c>
      <c r="CV183" s="128" t="s">
        <v>1624</v>
      </c>
      <c r="CW183" s="128">
        <v>0</v>
      </c>
      <c r="CX183" s="76">
        <v>0</v>
      </c>
      <c r="CY183" s="74">
        <v>0</v>
      </c>
      <c r="CZ183" s="74">
        <v>2</v>
      </c>
      <c r="DA183" s="74">
        <v>0</v>
      </c>
      <c r="DB183" s="74">
        <v>0</v>
      </c>
      <c r="DC183" s="74">
        <v>0</v>
      </c>
      <c r="DD183" s="128">
        <v>0</v>
      </c>
      <c r="DE183" s="60">
        <v>0</v>
      </c>
      <c r="DF183" s="60">
        <v>0</v>
      </c>
      <c r="DG183" s="60">
        <v>0</v>
      </c>
      <c r="DH183" s="60">
        <v>0</v>
      </c>
      <c r="DI183" s="60">
        <v>0</v>
      </c>
      <c r="DJ183" s="60">
        <v>0</v>
      </c>
      <c r="DK183" s="60">
        <v>0</v>
      </c>
      <c r="DL183" s="128">
        <v>1</v>
      </c>
      <c r="DM183" s="90">
        <v>0</v>
      </c>
      <c r="DN183" s="90">
        <v>0</v>
      </c>
      <c r="DO183" s="128">
        <v>0</v>
      </c>
      <c r="DP183" s="128">
        <v>0</v>
      </c>
      <c r="DQ183" s="128">
        <v>0</v>
      </c>
      <c r="DR183" s="128">
        <v>0</v>
      </c>
      <c r="DS183" s="128">
        <v>0</v>
      </c>
      <c r="DT183" s="128">
        <v>0</v>
      </c>
      <c r="DU183" s="128">
        <v>0</v>
      </c>
      <c r="DV183" s="128">
        <v>0</v>
      </c>
      <c r="DW183" s="128">
        <v>0</v>
      </c>
      <c r="DX183" s="128">
        <v>0</v>
      </c>
      <c r="DY183" s="128">
        <v>0</v>
      </c>
      <c r="DZ183" s="128">
        <v>0</v>
      </c>
      <c r="EA183" s="128">
        <v>0</v>
      </c>
      <c r="EB183" s="128">
        <v>0</v>
      </c>
      <c r="EC183" s="128">
        <v>0</v>
      </c>
      <c r="ED183" s="128">
        <v>0</v>
      </c>
      <c r="EE183" s="128">
        <v>0</v>
      </c>
      <c r="EF183" s="128">
        <v>0</v>
      </c>
      <c r="EG183" s="128">
        <v>0</v>
      </c>
      <c r="EH183" s="128">
        <v>0</v>
      </c>
      <c r="EI183" s="128">
        <v>0</v>
      </c>
      <c r="EJ183" s="128">
        <v>0</v>
      </c>
      <c r="EK183" s="128">
        <v>0</v>
      </c>
      <c r="EL183" s="128">
        <v>0</v>
      </c>
      <c r="EM183" s="128">
        <v>0</v>
      </c>
      <c r="EN183" s="128">
        <v>1</v>
      </c>
      <c r="EO183" s="128">
        <v>0</v>
      </c>
      <c r="EP183" s="128">
        <v>1</v>
      </c>
      <c r="EQ183" s="77">
        <v>4</v>
      </c>
    </row>
    <row r="184" spans="1:16360" s="68" customFormat="1" ht="15" customHeight="1" x14ac:dyDescent="0.25">
      <c r="A184" s="499" t="s">
        <v>2535</v>
      </c>
      <c r="B184" s="77">
        <v>2</v>
      </c>
      <c r="C184" s="123" t="s">
        <v>193</v>
      </c>
      <c r="D184" s="128">
        <v>2012</v>
      </c>
      <c r="E184" s="68" t="s">
        <v>1798</v>
      </c>
      <c r="F184" s="68" t="s">
        <v>194</v>
      </c>
      <c r="G184" s="128">
        <v>167</v>
      </c>
      <c r="H184" s="128" t="s">
        <v>195</v>
      </c>
      <c r="I184" s="63" t="s">
        <v>50</v>
      </c>
      <c r="J184" s="59">
        <v>0</v>
      </c>
      <c r="K184" s="77" t="s">
        <v>3</v>
      </c>
      <c r="L184" s="128" t="s">
        <v>89</v>
      </c>
      <c r="M184" s="128">
        <v>1</v>
      </c>
      <c r="N184" s="128">
        <v>1</v>
      </c>
      <c r="O184" s="59">
        <f t="shared" si="105"/>
        <v>0</v>
      </c>
      <c r="P184" s="128">
        <v>2006</v>
      </c>
      <c r="R184" s="77">
        <v>1</v>
      </c>
      <c r="S184" s="77">
        <v>1</v>
      </c>
      <c r="T184" s="77">
        <v>3</v>
      </c>
      <c r="U184" s="128">
        <v>5</v>
      </c>
      <c r="V184" s="128" t="s">
        <v>574</v>
      </c>
      <c r="W184" s="128"/>
      <c r="X184" s="77" t="s">
        <v>1175</v>
      </c>
      <c r="Z184" s="143" t="s">
        <v>83</v>
      </c>
      <c r="AA184" s="128" t="s">
        <v>575</v>
      </c>
      <c r="AB184" s="128" t="s">
        <v>1176</v>
      </c>
      <c r="AC184" s="128" t="s">
        <v>2041</v>
      </c>
      <c r="AD184" s="128">
        <v>0</v>
      </c>
      <c r="AE184" s="76" t="s">
        <v>577</v>
      </c>
      <c r="AF184" s="128">
        <v>32.5</v>
      </c>
      <c r="AG184" s="59">
        <f t="shared" si="106"/>
        <v>1.5118833609788744</v>
      </c>
      <c r="AH184" s="59">
        <f t="shared" si="107"/>
        <v>659.75</v>
      </c>
      <c r="AI184" s="72">
        <f t="shared" si="108"/>
        <v>2.8193793988920874</v>
      </c>
      <c r="AJ184" s="59">
        <f t="shared" si="109"/>
        <v>32.5</v>
      </c>
      <c r="AK184" s="59">
        <f t="shared" si="110"/>
        <v>1.5118833609788744</v>
      </c>
      <c r="AL184" s="72">
        <f t="shared" si="111"/>
        <v>659.75</v>
      </c>
      <c r="AM184" s="72">
        <f t="shared" si="80"/>
        <v>2.8193793988920874</v>
      </c>
      <c r="AN184" s="78" t="s">
        <v>28</v>
      </c>
      <c r="AO184" s="77" t="s">
        <v>28</v>
      </c>
      <c r="AQ184" s="128" t="s">
        <v>80</v>
      </c>
      <c r="AR184" s="68" t="s">
        <v>111</v>
      </c>
      <c r="AS184" s="68" t="s">
        <v>196</v>
      </c>
      <c r="AT184" s="496" t="s">
        <v>2428</v>
      </c>
      <c r="AU184" s="270">
        <v>39.119999999999997</v>
      </c>
      <c r="AV184" s="11">
        <v>-84.24</v>
      </c>
      <c r="AW184" s="128"/>
      <c r="AX184" s="277">
        <v>11.58333333333333</v>
      </c>
      <c r="AY184" s="278">
        <v>1099</v>
      </c>
      <c r="AZ184" s="455">
        <f t="shared" si="112"/>
        <v>3.0409976924234905</v>
      </c>
      <c r="BA184" s="517" t="s">
        <v>82</v>
      </c>
      <c r="BB184" s="143" t="s">
        <v>197</v>
      </c>
      <c r="BC184" s="59"/>
      <c r="BD184" s="59" t="s">
        <v>2343</v>
      </c>
      <c r="BE184" s="59" t="s">
        <v>2331</v>
      </c>
      <c r="BF184" s="67"/>
      <c r="BH184" s="68" t="s">
        <v>1799</v>
      </c>
      <c r="BI184" s="68" t="s">
        <v>853</v>
      </c>
      <c r="BJ184" s="78" t="s">
        <v>4</v>
      </c>
      <c r="BK184" s="79" t="s">
        <v>1646</v>
      </c>
      <c r="BL184" s="128"/>
      <c r="BM184" s="128"/>
      <c r="BO184" s="128"/>
      <c r="BP184" s="68" t="s">
        <v>51</v>
      </c>
      <c r="BQ184" s="128" t="s">
        <v>626</v>
      </c>
      <c r="BR184" s="68">
        <v>46.765690113912299</v>
      </c>
      <c r="BS184" s="128" t="s">
        <v>21</v>
      </c>
      <c r="BT184" s="37" t="s">
        <v>1214</v>
      </c>
      <c r="BU184" s="145">
        <v>2.8413870364915041</v>
      </c>
      <c r="BW184" s="120" t="s">
        <v>26</v>
      </c>
      <c r="BX184" s="128" t="s">
        <v>27</v>
      </c>
      <c r="BY184" s="146">
        <f t="shared" si="97"/>
        <v>22.009289344922482</v>
      </c>
      <c r="BZ184" s="146">
        <f t="shared" si="95"/>
        <v>22.009289344922482</v>
      </c>
      <c r="CA184" s="77" t="s">
        <v>1565</v>
      </c>
      <c r="CB184" s="77" t="s">
        <v>1175</v>
      </c>
      <c r="CC184" s="132">
        <v>60</v>
      </c>
      <c r="CD184" s="132">
        <v>3</v>
      </c>
      <c r="CE184" s="68" t="s">
        <v>1816</v>
      </c>
      <c r="CF184" s="78" t="s">
        <v>1584</v>
      </c>
      <c r="CG184" s="68">
        <v>52.6732950567147</v>
      </c>
      <c r="CH184" s="128" t="s">
        <v>21</v>
      </c>
      <c r="CI184" s="145">
        <v>4.0828822390373034</v>
      </c>
      <c r="CK184" s="128">
        <f t="shared" si="98"/>
        <v>31.625869832635054</v>
      </c>
      <c r="CL184" s="128">
        <f t="shared" si="72"/>
        <v>31.625869832635054</v>
      </c>
      <c r="CM184" s="132">
        <v>60</v>
      </c>
      <c r="CN184" s="132">
        <v>3</v>
      </c>
      <c r="CO184" s="68" t="s">
        <v>1816</v>
      </c>
      <c r="CP184" s="67">
        <f t="shared" si="66"/>
        <v>-0.21683084513267892</v>
      </c>
      <c r="CQ184" s="67">
        <f t="shared" si="67"/>
        <v>0.99363057324840764</v>
      </c>
      <c r="CR184" s="67">
        <f t="shared" si="113"/>
        <v>-0.21544975694712046</v>
      </c>
      <c r="CS184" s="67">
        <f t="shared" si="68"/>
        <v>0.66686007749070231</v>
      </c>
      <c r="CT184" s="77">
        <v>0</v>
      </c>
      <c r="CU184" s="128">
        <v>0</v>
      </c>
      <c r="CV184" s="128" t="s">
        <v>1624</v>
      </c>
      <c r="CW184" s="128">
        <v>0</v>
      </c>
      <c r="CX184" s="76">
        <v>0</v>
      </c>
      <c r="CY184" s="74">
        <v>0</v>
      </c>
      <c r="CZ184" s="74">
        <v>2</v>
      </c>
      <c r="DA184" s="74">
        <v>0</v>
      </c>
      <c r="DB184" s="74">
        <v>0</v>
      </c>
      <c r="DC184" s="74">
        <v>0</v>
      </c>
      <c r="DD184" s="128">
        <v>0</v>
      </c>
      <c r="DE184" s="60">
        <v>0</v>
      </c>
      <c r="DF184" s="60">
        <v>0</v>
      </c>
      <c r="DG184" s="60">
        <v>0</v>
      </c>
      <c r="DH184" s="60">
        <v>0</v>
      </c>
      <c r="DI184" s="60">
        <v>0</v>
      </c>
      <c r="DJ184" s="60">
        <v>0</v>
      </c>
      <c r="DK184" s="60">
        <v>0</v>
      </c>
      <c r="DL184" s="128">
        <v>1</v>
      </c>
      <c r="DM184" s="90">
        <v>0</v>
      </c>
      <c r="DN184" s="90">
        <v>0</v>
      </c>
      <c r="DO184" s="128">
        <v>0</v>
      </c>
      <c r="DP184" s="128">
        <v>0</v>
      </c>
      <c r="DQ184" s="128">
        <v>0</v>
      </c>
      <c r="DR184" s="128">
        <v>0</v>
      </c>
      <c r="DS184" s="128">
        <v>0</v>
      </c>
      <c r="DT184" s="128">
        <v>0</v>
      </c>
      <c r="DU184" s="128">
        <v>0</v>
      </c>
      <c r="DV184" s="128">
        <v>0</v>
      </c>
      <c r="DW184" s="128">
        <v>0</v>
      </c>
      <c r="DX184" s="128">
        <v>0</v>
      </c>
      <c r="DY184" s="128">
        <v>0</v>
      </c>
      <c r="DZ184" s="128">
        <v>0</v>
      </c>
      <c r="EA184" s="128">
        <v>0</v>
      </c>
      <c r="EB184" s="128">
        <v>0</v>
      </c>
      <c r="EC184" s="128">
        <v>0</v>
      </c>
      <c r="ED184" s="128">
        <v>0</v>
      </c>
      <c r="EE184" s="128">
        <v>0</v>
      </c>
      <c r="EF184" s="128">
        <v>0</v>
      </c>
      <c r="EG184" s="128">
        <v>0</v>
      </c>
      <c r="EH184" s="128">
        <v>0</v>
      </c>
      <c r="EI184" s="128">
        <v>0</v>
      </c>
      <c r="EJ184" s="128">
        <v>0</v>
      </c>
      <c r="EK184" s="128">
        <v>0</v>
      </c>
      <c r="EL184" s="128">
        <v>0</v>
      </c>
      <c r="EM184" s="128">
        <v>0</v>
      </c>
      <c r="EN184" s="128">
        <v>1</v>
      </c>
      <c r="EO184" s="128">
        <v>0</v>
      </c>
      <c r="EP184" s="128">
        <v>1</v>
      </c>
      <c r="EQ184" s="77">
        <v>4</v>
      </c>
    </row>
    <row r="185" spans="1:16360" s="68" customFormat="1" ht="15" customHeight="1" x14ac:dyDescent="0.25">
      <c r="A185" s="499" t="s">
        <v>2535</v>
      </c>
      <c r="B185" s="77">
        <v>3</v>
      </c>
      <c r="C185" s="123" t="s">
        <v>193</v>
      </c>
      <c r="D185" s="128">
        <v>2012</v>
      </c>
      <c r="E185" s="68" t="s">
        <v>1798</v>
      </c>
      <c r="F185" s="68" t="s">
        <v>194</v>
      </c>
      <c r="G185" s="128">
        <v>167</v>
      </c>
      <c r="H185" s="128" t="s">
        <v>195</v>
      </c>
      <c r="I185" s="63" t="s">
        <v>50</v>
      </c>
      <c r="J185" s="59">
        <v>0</v>
      </c>
      <c r="K185" s="77" t="s">
        <v>3</v>
      </c>
      <c r="L185" s="128" t="s">
        <v>89</v>
      </c>
      <c r="M185" s="128">
        <v>1</v>
      </c>
      <c r="N185" s="128">
        <v>1</v>
      </c>
      <c r="O185" s="59">
        <f t="shared" si="105"/>
        <v>0</v>
      </c>
      <c r="P185" s="128">
        <v>2006</v>
      </c>
      <c r="R185" s="77">
        <v>1</v>
      </c>
      <c r="S185" s="77">
        <v>1</v>
      </c>
      <c r="T185" s="77">
        <v>3</v>
      </c>
      <c r="U185" s="128">
        <v>5</v>
      </c>
      <c r="V185" s="128" t="s">
        <v>574</v>
      </c>
      <c r="W185" s="128"/>
      <c r="X185" s="77" t="s">
        <v>1175</v>
      </c>
      <c r="Z185" s="143" t="s">
        <v>83</v>
      </c>
      <c r="AA185" s="128" t="s">
        <v>575</v>
      </c>
      <c r="AB185" s="128" t="s">
        <v>1176</v>
      </c>
      <c r="AC185" s="128" t="s">
        <v>2041</v>
      </c>
      <c r="AD185" s="128">
        <v>0</v>
      </c>
      <c r="AE185" s="76" t="s">
        <v>577</v>
      </c>
      <c r="AF185" s="128">
        <v>32.5</v>
      </c>
      <c r="AG185" s="59">
        <f t="shared" si="106"/>
        <v>1.5118833609788744</v>
      </c>
      <c r="AH185" s="59">
        <f t="shared" si="107"/>
        <v>659.75</v>
      </c>
      <c r="AI185" s="72">
        <f t="shared" si="108"/>
        <v>2.8193793988920874</v>
      </c>
      <c r="AJ185" s="59">
        <f t="shared" si="109"/>
        <v>32.5</v>
      </c>
      <c r="AK185" s="59">
        <f t="shared" si="110"/>
        <v>1.5118833609788744</v>
      </c>
      <c r="AL185" s="72">
        <f t="shared" si="111"/>
        <v>659.75</v>
      </c>
      <c r="AM185" s="72">
        <f t="shared" si="80"/>
        <v>2.8193793988920874</v>
      </c>
      <c r="AN185" s="78" t="s">
        <v>28</v>
      </c>
      <c r="AO185" s="77" t="s">
        <v>28</v>
      </c>
      <c r="AQ185" s="128" t="s">
        <v>80</v>
      </c>
      <c r="AR185" s="68" t="s">
        <v>111</v>
      </c>
      <c r="AS185" s="68" t="s">
        <v>196</v>
      </c>
      <c r="AT185" s="496" t="s">
        <v>2428</v>
      </c>
      <c r="AU185" s="270">
        <v>39.119999999999997</v>
      </c>
      <c r="AV185" s="11">
        <v>-84.24</v>
      </c>
      <c r="AW185" s="128"/>
      <c r="AX185" s="277">
        <v>11.58333333333333</v>
      </c>
      <c r="AY185" s="278">
        <v>1099</v>
      </c>
      <c r="AZ185" s="455">
        <f t="shared" si="112"/>
        <v>3.0409976924234905</v>
      </c>
      <c r="BA185" s="517" t="s">
        <v>82</v>
      </c>
      <c r="BB185" s="143" t="s">
        <v>197</v>
      </c>
      <c r="BC185" s="59"/>
      <c r="BD185" s="59" t="s">
        <v>2343</v>
      </c>
      <c r="BE185" s="59" t="s">
        <v>2331</v>
      </c>
      <c r="BF185" s="67"/>
      <c r="BH185" s="68" t="s">
        <v>1799</v>
      </c>
      <c r="BI185" s="68" t="s">
        <v>614</v>
      </c>
      <c r="BJ185" s="78" t="s">
        <v>4</v>
      </c>
      <c r="BK185" s="79" t="s">
        <v>1646</v>
      </c>
      <c r="BL185" s="128"/>
      <c r="BM185" s="128"/>
      <c r="BO185" s="128"/>
      <c r="BP185" s="68" t="s">
        <v>51</v>
      </c>
      <c r="BQ185" s="128" t="s">
        <v>626</v>
      </c>
      <c r="BR185" s="68">
        <v>42.543157772744998</v>
      </c>
      <c r="BS185" s="128" t="s">
        <v>21</v>
      </c>
      <c r="BT185" s="37" t="s">
        <v>1214</v>
      </c>
      <c r="BU185" s="145">
        <v>3.0276837494990048</v>
      </c>
      <c r="BW185" s="120" t="s">
        <v>26</v>
      </c>
      <c r="BX185" s="128" t="s">
        <v>27</v>
      </c>
      <c r="BY185" s="146">
        <f t="shared" si="97"/>
        <v>23.452337478784948</v>
      </c>
      <c r="BZ185" s="146">
        <f t="shared" si="95"/>
        <v>23.452337478784948</v>
      </c>
      <c r="CA185" s="77" t="s">
        <v>1565</v>
      </c>
      <c r="CB185" s="77" t="s">
        <v>1175</v>
      </c>
      <c r="CC185" s="132">
        <v>60</v>
      </c>
      <c r="CD185" s="132">
        <v>3</v>
      </c>
      <c r="CE185" s="68" t="s">
        <v>1816</v>
      </c>
      <c r="CF185" s="78" t="s">
        <v>1584</v>
      </c>
      <c r="CG185" s="68">
        <v>62.656249245493399</v>
      </c>
      <c r="CH185" s="128" t="s">
        <v>21</v>
      </c>
      <c r="CI185" s="145">
        <v>2.949456513866096</v>
      </c>
      <c r="CK185" s="128">
        <f t="shared" si="98"/>
        <v>22.846391917132749</v>
      </c>
      <c r="CL185" s="128">
        <f t="shared" si="72"/>
        <v>22.846391917132749</v>
      </c>
      <c r="CM185" s="132">
        <v>60</v>
      </c>
      <c r="CN185" s="132">
        <v>3</v>
      </c>
      <c r="CO185" s="68" t="s">
        <v>1816</v>
      </c>
      <c r="CP185" s="67">
        <f t="shared" si="66"/>
        <v>-0.86876548805304643</v>
      </c>
      <c r="CQ185" s="67">
        <f t="shared" si="67"/>
        <v>0.99363057324840764</v>
      </c>
      <c r="CR185" s="67">
        <f t="shared" si="113"/>
        <v>-0.86323194991258112</v>
      </c>
      <c r="CS185" s="67">
        <f t="shared" si="68"/>
        <v>0.66977153916395782</v>
      </c>
      <c r="CT185" s="77">
        <v>0</v>
      </c>
      <c r="CU185" s="128">
        <v>0</v>
      </c>
      <c r="CV185" s="128" t="s">
        <v>1624</v>
      </c>
      <c r="CW185" s="128">
        <v>0</v>
      </c>
      <c r="CX185" s="76">
        <v>0</v>
      </c>
      <c r="CY185" s="74">
        <v>0</v>
      </c>
      <c r="CZ185" s="74">
        <v>2</v>
      </c>
      <c r="DA185" s="74">
        <v>0</v>
      </c>
      <c r="DB185" s="74">
        <v>0</v>
      </c>
      <c r="DC185" s="74">
        <v>0</v>
      </c>
      <c r="DD185" s="128">
        <v>0</v>
      </c>
      <c r="DE185" s="60">
        <v>0</v>
      </c>
      <c r="DF185" s="60">
        <v>0</v>
      </c>
      <c r="DG185" s="60">
        <v>0</v>
      </c>
      <c r="DH185" s="60">
        <v>0</v>
      </c>
      <c r="DI185" s="60">
        <v>0</v>
      </c>
      <c r="DJ185" s="60">
        <v>0</v>
      </c>
      <c r="DK185" s="60">
        <v>0</v>
      </c>
      <c r="DL185" s="128">
        <v>1</v>
      </c>
      <c r="DM185" s="90">
        <v>0</v>
      </c>
      <c r="DN185" s="90">
        <v>0</v>
      </c>
      <c r="DO185" s="128">
        <v>0</v>
      </c>
      <c r="DP185" s="128">
        <v>0</v>
      </c>
      <c r="DQ185" s="128">
        <v>0</v>
      </c>
      <c r="DR185" s="128">
        <v>0</v>
      </c>
      <c r="DS185" s="128">
        <v>0</v>
      </c>
      <c r="DT185" s="128">
        <v>0</v>
      </c>
      <c r="DU185" s="128">
        <v>0</v>
      </c>
      <c r="DV185" s="128">
        <v>0</v>
      </c>
      <c r="DW185" s="128">
        <v>0</v>
      </c>
      <c r="DX185" s="128">
        <v>0</v>
      </c>
      <c r="DY185" s="128">
        <v>0</v>
      </c>
      <c r="DZ185" s="128">
        <v>0</v>
      </c>
      <c r="EA185" s="128">
        <v>0</v>
      </c>
      <c r="EB185" s="128">
        <v>0</v>
      </c>
      <c r="EC185" s="128">
        <v>0</v>
      </c>
      <c r="ED185" s="128">
        <v>0</v>
      </c>
      <c r="EE185" s="128">
        <v>0</v>
      </c>
      <c r="EF185" s="128">
        <v>0</v>
      </c>
      <c r="EG185" s="128">
        <v>0</v>
      </c>
      <c r="EH185" s="128">
        <v>0</v>
      </c>
      <c r="EI185" s="128">
        <v>0</v>
      </c>
      <c r="EJ185" s="128">
        <v>0</v>
      </c>
      <c r="EK185" s="128">
        <v>0</v>
      </c>
      <c r="EL185" s="128">
        <v>0</v>
      </c>
      <c r="EM185" s="128">
        <v>0</v>
      </c>
      <c r="EN185" s="128">
        <v>1</v>
      </c>
      <c r="EO185" s="128">
        <v>0</v>
      </c>
      <c r="EP185" s="128">
        <v>1</v>
      </c>
      <c r="EQ185" s="77">
        <v>4</v>
      </c>
    </row>
    <row r="186" spans="1:16360" s="68" customFormat="1" ht="15" customHeight="1" x14ac:dyDescent="0.25">
      <c r="A186" s="501" t="s">
        <v>2536</v>
      </c>
      <c r="B186" s="77">
        <v>1</v>
      </c>
      <c r="C186" s="120" t="s">
        <v>198</v>
      </c>
      <c r="D186" s="148">
        <v>2014</v>
      </c>
      <c r="E186" s="120" t="s">
        <v>1800</v>
      </c>
      <c r="F186" s="120" t="s">
        <v>199</v>
      </c>
      <c r="G186" s="149">
        <v>16</v>
      </c>
      <c r="H186" s="149" t="s">
        <v>200</v>
      </c>
      <c r="I186" s="63" t="s">
        <v>50</v>
      </c>
      <c r="J186" s="59">
        <v>0</v>
      </c>
      <c r="K186" s="128" t="s">
        <v>3</v>
      </c>
      <c r="L186" s="128" t="s">
        <v>89</v>
      </c>
      <c r="M186" s="77" t="s">
        <v>2341</v>
      </c>
      <c r="N186" s="77">
        <v>1</v>
      </c>
      <c r="O186" s="59">
        <f t="shared" si="105"/>
        <v>0</v>
      </c>
      <c r="P186" s="128" t="s">
        <v>1975</v>
      </c>
      <c r="Q186" s="150"/>
      <c r="R186" s="128">
        <v>1</v>
      </c>
      <c r="S186" s="128">
        <v>1</v>
      </c>
      <c r="T186" s="128">
        <v>3</v>
      </c>
      <c r="U186" s="77">
        <v>1</v>
      </c>
      <c r="V186" s="128" t="s">
        <v>574</v>
      </c>
      <c r="W186" s="128"/>
      <c r="X186" s="149" t="s">
        <v>586</v>
      </c>
      <c r="Y186" s="78"/>
      <c r="Z186" s="151" t="s">
        <v>83</v>
      </c>
      <c r="AA186" s="128" t="s">
        <v>575</v>
      </c>
      <c r="AB186" s="76" t="s">
        <v>576</v>
      </c>
      <c r="AC186" s="128" t="s">
        <v>2041</v>
      </c>
      <c r="AD186" s="128">
        <v>0</v>
      </c>
      <c r="AE186" s="76" t="s">
        <v>577</v>
      </c>
      <c r="AF186" s="128">
        <v>32.5</v>
      </c>
      <c r="AG186" s="59">
        <f t="shared" si="106"/>
        <v>1.5118833609788744</v>
      </c>
      <c r="AH186" s="59">
        <f t="shared" si="107"/>
        <v>659.75</v>
      </c>
      <c r="AI186" s="72">
        <f t="shared" si="108"/>
        <v>2.8193793988920874</v>
      </c>
      <c r="AJ186" s="59">
        <f t="shared" si="109"/>
        <v>32.5</v>
      </c>
      <c r="AK186" s="59">
        <f t="shared" si="110"/>
        <v>1.5118833609788744</v>
      </c>
      <c r="AL186" s="72">
        <f t="shared" si="111"/>
        <v>659.75</v>
      </c>
      <c r="AM186" s="72">
        <f t="shared" si="80"/>
        <v>2.8193793988920874</v>
      </c>
      <c r="AN186" s="123" t="s">
        <v>28</v>
      </c>
      <c r="AO186" s="128" t="s">
        <v>28</v>
      </c>
      <c r="AP186" s="123"/>
      <c r="AQ186" s="128" t="s">
        <v>80</v>
      </c>
      <c r="AR186" s="123" t="s">
        <v>111</v>
      </c>
      <c r="AS186" s="123" t="s">
        <v>196</v>
      </c>
      <c r="AT186" s="496" t="s">
        <v>2428</v>
      </c>
      <c r="AU186" s="270">
        <v>39.119999999999997</v>
      </c>
      <c r="AV186" s="11">
        <v>-84.24</v>
      </c>
      <c r="AW186" s="128"/>
      <c r="AX186" s="277">
        <v>11.58333333333333</v>
      </c>
      <c r="AY186" s="278">
        <v>1099</v>
      </c>
      <c r="AZ186" s="455">
        <f t="shared" si="112"/>
        <v>3.0409976924234905</v>
      </c>
      <c r="BA186" s="517" t="s">
        <v>82</v>
      </c>
      <c r="BB186" s="151" t="s">
        <v>197</v>
      </c>
      <c r="BC186" s="59"/>
      <c r="BD186" s="59" t="s">
        <v>2343</v>
      </c>
      <c r="BE186" s="59" t="s">
        <v>2331</v>
      </c>
      <c r="BF186" s="152" t="s">
        <v>1177</v>
      </c>
      <c r="BG186" s="123"/>
      <c r="BH186" s="123"/>
      <c r="BI186" s="357" t="s">
        <v>2232</v>
      </c>
      <c r="BJ186" s="123" t="s">
        <v>585</v>
      </c>
      <c r="BK186" s="123" t="s">
        <v>1720</v>
      </c>
      <c r="BL186" s="128"/>
      <c r="BM186" s="128"/>
      <c r="BN186" s="123"/>
      <c r="BO186" s="128"/>
      <c r="BP186" s="67" t="s">
        <v>51</v>
      </c>
      <c r="BQ186" s="147" t="s">
        <v>578</v>
      </c>
      <c r="BR186" s="153">
        <v>1.4686175580221901</v>
      </c>
      <c r="BS186" s="128" t="s">
        <v>21</v>
      </c>
      <c r="BT186" s="128"/>
      <c r="BU186" s="154">
        <v>0.11927346115035986</v>
      </c>
      <c r="BV186" s="123"/>
      <c r="BW186" s="79" t="s">
        <v>26</v>
      </c>
      <c r="BX186" s="76" t="s">
        <v>27</v>
      </c>
      <c r="BY186" s="146">
        <f t="shared" si="97"/>
        <v>0.87647735902216306</v>
      </c>
      <c r="BZ186" s="146">
        <f t="shared" si="95"/>
        <v>0.87647735902216306</v>
      </c>
      <c r="CA186" s="128" t="s">
        <v>18</v>
      </c>
      <c r="CB186" s="76" t="s">
        <v>574</v>
      </c>
      <c r="CC186" s="132">
        <v>54</v>
      </c>
      <c r="CD186" s="132">
        <v>9</v>
      </c>
      <c r="CE186" s="123" t="s">
        <v>1817</v>
      </c>
      <c r="CF186" s="78" t="s">
        <v>1584</v>
      </c>
      <c r="CG186" s="68">
        <v>1.46014127144298</v>
      </c>
      <c r="CH186" s="128" t="s">
        <v>21</v>
      </c>
      <c r="CI186" s="145">
        <v>0.11140262361251008</v>
      </c>
      <c r="CJ186" s="152"/>
      <c r="CK186" s="128">
        <f t="shared" si="98"/>
        <v>0.81863875157393551</v>
      </c>
      <c r="CL186" s="128">
        <f t="shared" si="72"/>
        <v>0.81863875157393551</v>
      </c>
      <c r="CM186" s="132">
        <v>54</v>
      </c>
      <c r="CN186" s="132">
        <v>9</v>
      </c>
      <c r="CO186" s="123" t="s">
        <v>1817</v>
      </c>
      <c r="CP186" s="67">
        <f t="shared" si="66"/>
        <v>9.9950164828918001E-3</v>
      </c>
      <c r="CQ186" s="67">
        <f t="shared" si="67"/>
        <v>0.99290780141843971</v>
      </c>
      <c r="CR186" s="67">
        <f t="shared" si="113"/>
        <v>9.9241298411691624E-3</v>
      </c>
      <c r="CS186" s="67">
        <f t="shared" si="68"/>
        <v>0.22222267818681993</v>
      </c>
      <c r="CT186" s="77">
        <v>0</v>
      </c>
      <c r="CU186" s="128">
        <v>0</v>
      </c>
      <c r="CV186" s="128" t="s">
        <v>1624</v>
      </c>
      <c r="CW186" s="128">
        <v>0</v>
      </c>
      <c r="CX186" s="128">
        <v>0</v>
      </c>
      <c r="CY186" s="74">
        <v>0</v>
      </c>
      <c r="CZ186" s="74">
        <v>0</v>
      </c>
      <c r="DA186" s="74">
        <v>0</v>
      </c>
      <c r="DB186" s="74">
        <v>0</v>
      </c>
      <c r="DC186" s="74">
        <v>0</v>
      </c>
      <c r="DD186" s="128">
        <v>0</v>
      </c>
      <c r="DE186" s="60">
        <v>0</v>
      </c>
      <c r="DF186" s="60">
        <v>0</v>
      </c>
      <c r="DG186" s="60">
        <v>0</v>
      </c>
      <c r="DH186" s="60">
        <v>0</v>
      </c>
      <c r="DI186" s="60">
        <v>0</v>
      </c>
      <c r="DJ186" s="60">
        <v>1</v>
      </c>
      <c r="DK186" s="60">
        <v>0</v>
      </c>
      <c r="DL186" s="90">
        <v>0</v>
      </c>
      <c r="DM186" s="90">
        <v>0</v>
      </c>
      <c r="DN186" s="90">
        <v>0</v>
      </c>
      <c r="DO186" s="128">
        <v>0</v>
      </c>
      <c r="DP186" s="128">
        <v>0</v>
      </c>
      <c r="DQ186" s="128">
        <v>0</v>
      </c>
      <c r="DR186" s="128">
        <v>0</v>
      </c>
      <c r="DS186" s="128">
        <v>0</v>
      </c>
      <c r="DT186" s="128">
        <v>0</v>
      </c>
      <c r="DU186" s="128">
        <v>0</v>
      </c>
      <c r="DV186" s="128">
        <v>0</v>
      </c>
      <c r="DW186" s="128">
        <v>0</v>
      </c>
      <c r="DX186" s="128">
        <v>0</v>
      </c>
      <c r="DY186" s="128">
        <v>0</v>
      </c>
      <c r="DZ186" s="128">
        <v>0</v>
      </c>
      <c r="EA186" s="128">
        <v>0</v>
      </c>
      <c r="EB186" s="128">
        <v>0</v>
      </c>
      <c r="EC186" s="128">
        <v>0</v>
      </c>
      <c r="ED186" s="128">
        <v>0</v>
      </c>
      <c r="EE186" s="128">
        <v>0</v>
      </c>
      <c r="EF186" s="128">
        <v>0</v>
      </c>
      <c r="EG186" s="128">
        <v>0</v>
      </c>
      <c r="EH186" s="128">
        <v>0</v>
      </c>
      <c r="EI186" s="128">
        <v>0</v>
      </c>
      <c r="EJ186" s="128">
        <v>0</v>
      </c>
      <c r="EK186" s="128">
        <v>0</v>
      </c>
      <c r="EL186" s="128">
        <v>0</v>
      </c>
      <c r="EM186" s="128">
        <v>0</v>
      </c>
      <c r="EN186" s="128">
        <v>1</v>
      </c>
      <c r="EO186" s="128">
        <v>0</v>
      </c>
      <c r="EP186" s="128">
        <v>1</v>
      </c>
      <c r="EQ186" s="77">
        <v>4</v>
      </c>
    </row>
    <row r="187" spans="1:16360" s="68" customFormat="1" ht="15" customHeight="1" x14ac:dyDescent="0.25">
      <c r="A187" s="501" t="s">
        <v>2536</v>
      </c>
      <c r="B187" s="77">
        <v>2</v>
      </c>
      <c r="C187" s="120" t="s">
        <v>198</v>
      </c>
      <c r="D187" s="148">
        <v>2014</v>
      </c>
      <c r="E187" s="120" t="s">
        <v>1800</v>
      </c>
      <c r="F187" s="120" t="s">
        <v>199</v>
      </c>
      <c r="G187" s="149">
        <v>16</v>
      </c>
      <c r="H187" s="149" t="s">
        <v>200</v>
      </c>
      <c r="I187" s="63" t="s">
        <v>50</v>
      </c>
      <c r="J187" s="59">
        <v>0</v>
      </c>
      <c r="K187" s="128" t="s">
        <v>3</v>
      </c>
      <c r="L187" s="128" t="s">
        <v>89</v>
      </c>
      <c r="M187" s="77" t="s">
        <v>2341</v>
      </c>
      <c r="N187" s="77">
        <v>1</v>
      </c>
      <c r="O187" s="59">
        <f t="shared" si="105"/>
        <v>0</v>
      </c>
      <c r="P187" s="128" t="s">
        <v>1975</v>
      </c>
      <c r="Q187" s="150"/>
      <c r="R187" s="128">
        <v>1</v>
      </c>
      <c r="S187" s="128">
        <v>1</v>
      </c>
      <c r="T187" s="128">
        <v>3</v>
      </c>
      <c r="U187" s="77">
        <v>1</v>
      </c>
      <c r="V187" s="128" t="s">
        <v>574</v>
      </c>
      <c r="W187" s="128"/>
      <c r="X187" s="149" t="s">
        <v>586</v>
      </c>
      <c r="Y187" s="78"/>
      <c r="Z187" s="151" t="s">
        <v>83</v>
      </c>
      <c r="AA187" s="128" t="s">
        <v>575</v>
      </c>
      <c r="AB187" s="76" t="s">
        <v>576</v>
      </c>
      <c r="AC187" s="128" t="s">
        <v>2041</v>
      </c>
      <c r="AD187" s="128">
        <v>0</v>
      </c>
      <c r="AE187" s="76" t="s">
        <v>577</v>
      </c>
      <c r="AF187" s="128">
        <v>32.5</v>
      </c>
      <c r="AG187" s="59">
        <f t="shared" si="106"/>
        <v>1.5118833609788744</v>
      </c>
      <c r="AH187" s="59">
        <f t="shared" si="107"/>
        <v>659.75</v>
      </c>
      <c r="AI187" s="72">
        <f t="shared" si="108"/>
        <v>2.8193793988920874</v>
      </c>
      <c r="AJ187" s="59">
        <f t="shared" si="109"/>
        <v>32.5</v>
      </c>
      <c r="AK187" s="59">
        <f t="shared" si="110"/>
        <v>1.5118833609788744</v>
      </c>
      <c r="AL187" s="72">
        <f t="shared" si="111"/>
        <v>659.75</v>
      </c>
      <c r="AM187" s="72">
        <f t="shared" si="80"/>
        <v>2.8193793988920874</v>
      </c>
      <c r="AN187" s="123" t="s">
        <v>28</v>
      </c>
      <c r="AO187" s="128" t="s">
        <v>28</v>
      </c>
      <c r="AP187" s="123"/>
      <c r="AQ187" s="128" t="s">
        <v>80</v>
      </c>
      <c r="AR187" s="123" t="s">
        <v>111</v>
      </c>
      <c r="AS187" s="123" t="s">
        <v>196</v>
      </c>
      <c r="AT187" s="496" t="s">
        <v>2428</v>
      </c>
      <c r="AU187" s="270">
        <v>39.119999999999997</v>
      </c>
      <c r="AV187" s="11">
        <v>-84.24</v>
      </c>
      <c r="AW187" s="128"/>
      <c r="AX187" s="277">
        <v>11.58333333333333</v>
      </c>
      <c r="AY187" s="278">
        <v>1099</v>
      </c>
      <c r="AZ187" s="455">
        <f t="shared" si="112"/>
        <v>3.0409976924234905</v>
      </c>
      <c r="BA187" s="517" t="s">
        <v>82</v>
      </c>
      <c r="BB187" s="151" t="s">
        <v>197</v>
      </c>
      <c r="BC187" s="59"/>
      <c r="BD187" s="59" t="s">
        <v>2343</v>
      </c>
      <c r="BE187" s="59" t="s">
        <v>2331</v>
      </c>
      <c r="BF187" s="152" t="s">
        <v>1177</v>
      </c>
      <c r="BG187" s="123"/>
      <c r="BH187" s="123"/>
      <c r="BI187" s="357" t="s">
        <v>2232</v>
      </c>
      <c r="BJ187" s="123" t="s">
        <v>12</v>
      </c>
      <c r="BK187" s="123" t="s">
        <v>1720</v>
      </c>
      <c r="BL187" s="128"/>
      <c r="BM187" s="128"/>
      <c r="BN187" s="123"/>
      <c r="BO187" s="128"/>
      <c r="BP187" s="67" t="s">
        <v>51</v>
      </c>
      <c r="BQ187" s="147" t="s">
        <v>579</v>
      </c>
      <c r="BR187" s="153">
        <v>17.683531746031701</v>
      </c>
      <c r="BS187" s="128" t="s">
        <v>21</v>
      </c>
      <c r="BT187" s="77" t="s">
        <v>2059</v>
      </c>
      <c r="BU187" s="154">
        <v>1.8303571428570997</v>
      </c>
      <c r="BV187" s="123"/>
      <c r="BW187" s="79" t="s">
        <v>26</v>
      </c>
      <c r="BX187" s="76" t="s">
        <v>27</v>
      </c>
      <c r="BY187" s="146">
        <f t="shared" si="97"/>
        <v>13.45032314117517</v>
      </c>
      <c r="BZ187" s="146">
        <f t="shared" si="95"/>
        <v>13.45032314117517</v>
      </c>
      <c r="CA187" s="128" t="s">
        <v>18</v>
      </c>
      <c r="CB187" s="76" t="s">
        <v>574</v>
      </c>
      <c r="CC187" s="132">
        <v>54</v>
      </c>
      <c r="CD187" s="132">
        <v>9</v>
      </c>
      <c r="CE187" s="123" t="s">
        <v>1817</v>
      </c>
      <c r="CF187" s="78" t="s">
        <v>1584</v>
      </c>
      <c r="CG187" s="68">
        <v>17.594246031746</v>
      </c>
      <c r="CH187" s="128" t="s">
        <v>21</v>
      </c>
      <c r="CI187" s="145">
        <v>1.6269841269841017</v>
      </c>
      <c r="CJ187" s="152"/>
      <c r="CK187" s="128">
        <f t="shared" si="98"/>
        <v>11.955842792155803</v>
      </c>
      <c r="CL187" s="128">
        <f t="shared" si="72"/>
        <v>11.955842792155803</v>
      </c>
      <c r="CM187" s="132">
        <v>54</v>
      </c>
      <c r="CN187" s="132">
        <v>9</v>
      </c>
      <c r="CO187" s="123" t="s">
        <v>1817</v>
      </c>
      <c r="CP187" s="67">
        <f t="shared" si="66"/>
        <v>7.0165361192974082E-3</v>
      </c>
      <c r="CQ187" s="67">
        <f t="shared" si="67"/>
        <v>0.99290780141843971</v>
      </c>
      <c r="CR187" s="67">
        <f t="shared" si="113"/>
        <v>6.9667734517846608E-3</v>
      </c>
      <c r="CS187" s="67">
        <f t="shared" si="68"/>
        <v>0.22222244692561263</v>
      </c>
      <c r="CT187" s="77">
        <v>0</v>
      </c>
      <c r="CU187" s="128">
        <v>0</v>
      </c>
      <c r="CV187" s="128" t="s">
        <v>1624</v>
      </c>
      <c r="CW187" s="128">
        <v>0</v>
      </c>
      <c r="CX187" s="128">
        <v>0</v>
      </c>
      <c r="CY187" s="74">
        <v>1</v>
      </c>
      <c r="CZ187" s="74">
        <v>0</v>
      </c>
      <c r="DA187" s="74">
        <v>0</v>
      </c>
      <c r="DB187" s="74">
        <v>0</v>
      </c>
      <c r="DC187" s="74">
        <v>0</v>
      </c>
      <c r="DD187" s="128">
        <v>0</v>
      </c>
      <c r="DE187" s="60">
        <v>0</v>
      </c>
      <c r="DF187" s="60">
        <v>0</v>
      </c>
      <c r="DG187" s="60">
        <v>0</v>
      </c>
      <c r="DH187" s="60">
        <v>0</v>
      </c>
      <c r="DI187" s="60">
        <v>0</v>
      </c>
      <c r="DJ187" s="60">
        <v>1</v>
      </c>
      <c r="DK187" s="60">
        <v>0</v>
      </c>
      <c r="DL187" s="90">
        <v>0</v>
      </c>
      <c r="DM187" s="90">
        <v>0</v>
      </c>
      <c r="DN187" s="90">
        <v>0</v>
      </c>
      <c r="DO187" s="128">
        <v>0</v>
      </c>
      <c r="DP187" s="128">
        <v>0</v>
      </c>
      <c r="DQ187" s="128">
        <v>0</v>
      </c>
      <c r="DR187" s="128">
        <v>0</v>
      </c>
      <c r="DS187" s="128">
        <v>0</v>
      </c>
      <c r="DT187" s="128">
        <v>0</v>
      </c>
      <c r="DU187" s="128">
        <v>0</v>
      </c>
      <c r="DV187" s="128">
        <v>0</v>
      </c>
      <c r="DW187" s="128">
        <v>0</v>
      </c>
      <c r="DX187" s="128">
        <v>0</v>
      </c>
      <c r="DY187" s="128">
        <v>0</v>
      </c>
      <c r="DZ187" s="128">
        <v>0</v>
      </c>
      <c r="EA187" s="128">
        <v>0</v>
      </c>
      <c r="EB187" s="128">
        <v>0</v>
      </c>
      <c r="EC187" s="128">
        <v>0</v>
      </c>
      <c r="ED187" s="128">
        <v>0</v>
      </c>
      <c r="EE187" s="128">
        <v>0</v>
      </c>
      <c r="EF187" s="128">
        <v>0</v>
      </c>
      <c r="EG187" s="128">
        <v>0</v>
      </c>
      <c r="EH187" s="128">
        <v>0</v>
      </c>
      <c r="EI187" s="128">
        <v>0</v>
      </c>
      <c r="EJ187" s="128">
        <v>0</v>
      </c>
      <c r="EK187" s="128">
        <v>0</v>
      </c>
      <c r="EL187" s="128">
        <v>0</v>
      </c>
      <c r="EM187" s="128">
        <v>0</v>
      </c>
      <c r="EN187" s="128">
        <v>1</v>
      </c>
      <c r="EO187" s="128">
        <v>0</v>
      </c>
      <c r="EP187" s="128">
        <v>1</v>
      </c>
      <c r="EQ187" s="77">
        <v>4</v>
      </c>
    </row>
    <row r="188" spans="1:16360" s="68" customFormat="1" ht="15" customHeight="1" x14ac:dyDescent="0.25">
      <c r="A188" s="501" t="s">
        <v>2536</v>
      </c>
      <c r="B188" s="77">
        <v>3</v>
      </c>
      <c r="C188" s="120" t="s">
        <v>198</v>
      </c>
      <c r="D188" s="148">
        <v>2014</v>
      </c>
      <c r="E188" s="120" t="s">
        <v>1800</v>
      </c>
      <c r="F188" s="120" t="s">
        <v>199</v>
      </c>
      <c r="G188" s="149">
        <v>16</v>
      </c>
      <c r="H188" s="149" t="s">
        <v>200</v>
      </c>
      <c r="I188" s="63" t="s">
        <v>50</v>
      </c>
      <c r="J188" s="59">
        <v>0</v>
      </c>
      <c r="K188" s="128" t="s">
        <v>3</v>
      </c>
      <c r="L188" s="128" t="s">
        <v>89</v>
      </c>
      <c r="M188" s="77" t="s">
        <v>2341</v>
      </c>
      <c r="N188" s="77">
        <v>1</v>
      </c>
      <c r="O188" s="59">
        <f t="shared" si="105"/>
        <v>0</v>
      </c>
      <c r="P188" s="128" t="s">
        <v>1975</v>
      </c>
      <c r="Q188" s="150"/>
      <c r="R188" s="128">
        <v>1</v>
      </c>
      <c r="S188" s="128">
        <v>1</v>
      </c>
      <c r="T188" s="128">
        <v>3</v>
      </c>
      <c r="U188" s="77">
        <v>1</v>
      </c>
      <c r="V188" s="128" t="s">
        <v>574</v>
      </c>
      <c r="W188" s="128"/>
      <c r="X188" s="149" t="s">
        <v>586</v>
      </c>
      <c r="Y188" s="78"/>
      <c r="Z188" s="151" t="s">
        <v>83</v>
      </c>
      <c r="AA188" s="128" t="s">
        <v>575</v>
      </c>
      <c r="AB188" s="76" t="s">
        <v>576</v>
      </c>
      <c r="AC188" s="128" t="s">
        <v>2041</v>
      </c>
      <c r="AD188" s="128">
        <v>0</v>
      </c>
      <c r="AE188" s="76" t="s">
        <v>577</v>
      </c>
      <c r="AF188" s="128">
        <v>32.5</v>
      </c>
      <c r="AG188" s="59">
        <f t="shared" si="106"/>
        <v>1.5118833609788744</v>
      </c>
      <c r="AH188" s="59">
        <f t="shared" si="107"/>
        <v>659.75</v>
      </c>
      <c r="AI188" s="72">
        <f t="shared" si="108"/>
        <v>2.8193793988920874</v>
      </c>
      <c r="AJ188" s="59">
        <f t="shared" si="109"/>
        <v>32.5</v>
      </c>
      <c r="AK188" s="59">
        <f t="shared" si="110"/>
        <v>1.5118833609788744</v>
      </c>
      <c r="AL188" s="72">
        <f t="shared" si="111"/>
        <v>659.75</v>
      </c>
      <c r="AM188" s="72">
        <f t="shared" si="80"/>
        <v>2.8193793988920874</v>
      </c>
      <c r="AN188" s="123" t="s">
        <v>28</v>
      </c>
      <c r="AO188" s="128" t="s">
        <v>28</v>
      </c>
      <c r="AP188" s="123"/>
      <c r="AQ188" s="128" t="s">
        <v>80</v>
      </c>
      <c r="AR188" s="123" t="s">
        <v>111</v>
      </c>
      <c r="AS188" s="123" t="s">
        <v>196</v>
      </c>
      <c r="AT188" s="496" t="s">
        <v>2428</v>
      </c>
      <c r="AU188" s="270">
        <v>39.119999999999997</v>
      </c>
      <c r="AV188" s="11">
        <v>-84.24</v>
      </c>
      <c r="AW188" s="128"/>
      <c r="AX188" s="277">
        <v>11.58333333333333</v>
      </c>
      <c r="AY188" s="278">
        <v>1099</v>
      </c>
      <c r="AZ188" s="455">
        <f t="shared" si="112"/>
        <v>3.0409976924234905</v>
      </c>
      <c r="BA188" s="517" t="s">
        <v>82</v>
      </c>
      <c r="BB188" s="151" t="s">
        <v>197</v>
      </c>
      <c r="BC188" s="59"/>
      <c r="BD188" s="59" t="s">
        <v>2343</v>
      </c>
      <c r="BE188" s="59" t="s">
        <v>2331</v>
      </c>
      <c r="BF188" s="67"/>
      <c r="BG188" s="123"/>
      <c r="BH188" s="68" t="s">
        <v>1799</v>
      </c>
      <c r="BI188" s="68" t="s">
        <v>852</v>
      </c>
      <c r="BJ188" s="123" t="s">
        <v>610</v>
      </c>
      <c r="BK188" s="123" t="s">
        <v>17</v>
      </c>
      <c r="BL188" s="128"/>
      <c r="BM188" s="128"/>
      <c r="BN188" s="123"/>
      <c r="BO188" s="128"/>
      <c r="BP188" s="67" t="s">
        <v>51</v>
      </c>
      <c r="BQ188" s="76" t="s">
        <v>588</v>
      </c>
      <c r="BR188" s="153">
        <v>39.5939086294416</v>
      </c>
      <c r="BS188" s="128" t="s">
        <v>21</v>
      </c>
      <c r="BT188" s="77" t="s">
        <v>2059</v>
      </c>
      <c r="BU188" s="154">
        <v>5.4145516074449986</v>
      </c>
      <c r="BV188" s="123"/>
      <c r="BW188" s="79" t="s">
        <v>26</v>
      </c>
      <c r="BX188" s="128" t="s">
        <v>27</v>
      </c>
      <c r="BY188" s="146">
        <f t="shared" si="97"/>
        <v>22.971996952253278</v>
      </c>
      <c r="BZ188" s="146">
        <f t="shared" si="95"/>
        <v>22.971996952253278</v>
      </c>
      <c r="CA188" s="128" t="s">
        <v>18</v>
      </c>
      <c r="CB188" s="76" t="s">
        <v>574</v>
      </c>
      <c r="CC188" s="132">
        <v>18</v>
      </c>
      <c r="CD188" s="132">
        <v>3</v>
      </c>
      <c r="CE188" s="123" t="s">
        <v>1815</v>
      </c>
      <c r="CF188" s="78" t="s">
        <v>1584</v>
      </c>
      <c r="CG188" s="68">
        <v>29.526226734348501</v>
      </c>
      <c r="CH188" s="128" t="s">
        <v>21</v>
      </c>
      <c r="CI188" s="145">
        <v>9.0524534686970988</v>
      </c>
      <c r="CJ188" s="152"/>
      <c r="CK188" s="128">
        <f t="shared" si="98"/>
        <v>38.406307404548414</v>
      </c>
      <c r="CL188" s="128">
        <f t="shared" si="72"/>
        <v>38.406307404548414</v>
      </c>
      <c r="CM188" s="132">
        <v>18</v>
      </c>
      <c r="CN188" s="132">
        <v>3</v>
      </c>
      <c r="CO188" s="123" t="s">
        <v>1815</v>
      </c>
      <c r="CP188" s="67">
        <f t="shared" si="66"/>
        <v>0.31814883955009782</v>
      </c>
      <c r="CQ188" s="67">
        <f t="shared" si="67"/>
        <v>0.97777777777777775</v>
      </c>
      <c r="CR188" s="67">
        <f t="shared" si="113"/>
        <v>0.31107886533787343</v>
      </c>
      <c r="CS188" s="67">
        <f t="shared" si="68"/>
        <v>0.66801069528416523</v>
      </c>
      <c r="CT188" s="77">
        <v>0</v>
      </c>
      <c r="CU188" s="128">
        <v>0</v>
      </c>
      <c r="CV188" s="128" t="s">
        <v>1624</v>
      </c>
      <c r="CW188" s="128">
        <v>0</v>
      </c>
      <c r="CX188" s="76">
        <v>0</v>
      </c>
      <c r="CY188" s="74">
        <v>0</v>
      </c>
      <c r="CZ188" s="74">
        <v>3</v>
      </c>
      <c r="DA188" s="74">
        <v>0</v>
      </c>
      <c r="DB188" s="74">
        <v>0</v>
      </c>
      <c r="DC188" s="74">
        <v>0</v>
      </c>
      <c r="DD188" s="128">
        <v>0</v>
      </c>
      <c r="DE188" s="60">
        <v>0</v>
      </c>
      <c r="DF188" s="60">
        <v>0</v>
      </c>
      <c r="DG188" s="60">
        <v>0</v>
      </c>
      <c r="DH188" s="60">
        <v>0</v>
      </c>
      <c r="DI188" s="60">
        <v>1</v>
      </c>
      <c r="DJ188" s="60">
        <v>0</v>
      </c>
      <c r="DK188" s="60">
        <v>0</v>
      </c>
      <c r="DL188" s="90">
        <v>0</v>
      </c>
      <c r="DM188" s="90">
        <v>0</v>
      </c>
      <c r="DN188" s="90">
        <v>0</v>
      </c>
      <c r="DO188" s="128">
        <v>0</v>
      </c>
      <c r="DP188" s="128">
        <v>0</v>
      </c>
      <c r="DQ188" s="128">
        <v>0</v>
      </c>
      <c r="DR188" s="128">
        <v>0</v>
      </c>
      <c r="DS188" s="128">
        <v>0</v>
      </c>
      <c r="DT188" s="128">
        <v>0</v>
      </c>
      <c r="DU188" s="128">
        <v>0</v>
      </c>
      <c r="DV188" s="128">
        <v>0</v>
      </c>
      <c r="DW188" s="128">
        <v>0</v>
      </c>
      <c r="DX188" s="128">
        <v>0</v>
      </c>
      <c r="DY188" s="128">
        <v>0</v>
      </c>
      <c r="DZ188" s="128">
        <v>0</v>
      </c>
      <c r="EA188" s="128">
        <v>0</v>
      </c>
      <c r="EB188" s="128">
        <v>0</v>
      </c>
      <c r="EC188" s="128">
        <v>0</v>
      </c>
      <c r="ED188" s="128">
        <v>0</v>
      </c>
      <c r="EE188" s="128">
        <v>0</v>
      </c>
      <c r="EF188" s="128">
        <v>0</v>
      </c>
      <c r="EG188" s="128">
        <v>0</v>
      </c>
      <c r="EH188" s="128">
        <v>0</v>
      </c>
      <c r="EI188" s="128">
        <v>0</v>
      </c>
      <c r="EJ188" s="128">
        <v>0</v>
      </c>
      <c r="EK188" s="128">
        <v>0</v>
      </c>
      <c r="EL188" s="128">
        <v>0</v>
      </c>
      <c r="EM188" s="128">
        <v>0</v>
      </c>
      <c r="EN188" s="128">
        <v>1</v>
      </c>
      <c r="EO188" s="128">
        <v>0</v>
      </c>
      <c r="EP188" s="128">
        <v>1</v>
      </c>
      <c r="EQ188" s="77">
        <v>4</v>
      </c>
    </row>
    <row r="189" spans="1:16360" s="68" customFormat="1" ht="15" customHeight="1" x14ac:dyDescent="0.25">
      <c r="A189" s="501" t="s">
        <v>2536</v>
      </c>
      <c r="B189" s="77">
        <v>4</v>
      </c>
      <c r="C189" s="120" t="s">
        <v>198</v>
      </c>
      <c r="D189" s="148">
        <v>2014</v>
      </c>
      <c r="E189" s="120" t="s">
        <v>1800</v>
      </c>
      <c r="F189" s="120" t="s">
        <v>199</v>
      </c>
      <c r="G189" s="149">
        <v>16</v>
      </c>
      <c r="H189" s="149" t="s">
        <v>200</v>
      </c>
      <c r="I189" s="63" t="s">
        <v>50</v>
      </c>
      <c r="J189" s="59">
        <v>0</v>
      </c>
      <c r="K189" s="128" t="s">
        <v>3</v>
      </c>
      <c r="L189" s="128" t="s">
        <v>89</v>
      </c>
      <c r="M189" s="77" t="s">
        <v>2341</v>
      </c>
      <c r="N189" s="77">
        <v>1</v>
      </c>
      <c r="O189" s="59">
        <f t="shared" si="105"/>
        <v>0</v>
      </c>
      <c r="P189" s="128" t="s">
        <v>1975</v>
      </c>
      <c r="Q189" s="150"/>
      <c r="R189" s="128">
        <v>1</v>
      </c>
      <c r="S189" s="128">
        <v>1</v>
      </c>
      <c r="T189" s="128">
        <v>3</v>
      </c>
      <c r="U189" s="77">
        <v>1</v>
      </c>
      <c r="V189" s="128" t="s">
        <v>574</v>
      </c>
      <c r="W189" s="128"/>
      <c r="X189" s="149" t="s">
        <v>586</v>
      </c>
      <c r="Y189" s="78"/>
      <c r="Z189" s="151" t="s">
        <v>83</v>
      </c>
      <c r="AA189" s="128" t="s">
        <v>575</v>
      </c>
      <c r="AB189" s="76" t="s">
        <v>576</v>
      </c>
      <c r="AC189" s="128" t="s">
        <v>2041</v>
      </c>
      <c r="AD189" s="128">
        <v>0</v>
      </c>
      <c r="AE189" s="76" t="s">
        <v>577</v>
      </c>
      <c r="AF189" s="128">
        <v>32.5</v>
      </c>
      <c r="AG189" s="59">
        <f t="shared" si="106"/>
        <v>1.5118833609788744</v>
      </c>
      <c r="AH189" s="59">
        <f t="shared" si="107"/>
        <v>659.75</v>
      </c>
      <c r="AI189" s="72">
        <f t="shared" si="108"/>
        <v>2.8193793988920874</v>
      </c>
      <c r="AJ189" s="59">
        <f t="shared" si="109"/>
        <v>32.5</v>
      </c>
      <c r="AK189" s="59">
        <f t="shared" si="110"/>
        <v>1.5118833609788744</v>
      </c>
      <c r="AL189" s="72">
        <f t="shared" si="111"/>
        <v>659.75</v>
      </c>
      <c r="AM189" s="72">
        <f t="shared" si="80"/>
        <v>2.8193793988920874</v>
      </c>
      <c r="AN189" s="123" t="s">
        <v>28</v>
      </c>
      <c r="AO189" s="128" t="s">
        <v>28</v>
      </c>
      <c r="AP189" s="123"/>
      <c r="AQ189" s="128" t="s">
        <v>80</v>
      </c>
      <c r="AR189" s="123" t="s">
        <v>111</v>
      </c>
      <c r="AS189" s="123" t="s">
        <v>196</v>
      </c>
      <c r="AT189" s="496" t="s">
        <v>2428</v>
      </c>
      <c r="AU189" s="270">
        <v>39.119999999999997</v>
      </c>
      <c r="AV189" s="11">
        <v>-84.24</v>
      </c>
      <c r="AW189" s="128"/>
      <c r="AX189" s="277">
        <v>11.58333333333333</v>
      </c>
      <c r="AY189" s="278">
        <v>1099</v>
      </c>
      <c r="AZ189" s="455">
        <f t="shared" si="112"/>
        <v>3.0409976924234905</v>
      </c>
      <c r="BA189" s="517" t="s">
        <v>82</v>
      </c>
      <c r="BB189" s="151" t="s">
        <v>197</v>
      </c>
      <c r="BC189" s="59"/>
      <c r="BD189" s="59" t="s">
        <v>2343</v>
      </c>
      <c r="BE189" s="59" t="s">
        <v>2331</v>
      </c>
      <c r="BF189" s="67"/>
      <c r="BG189" s="123"/>
      <c r="BH189" s="68" t="s">
        <v>1799</v>
      </c>
      <c r="BI189" s="68" t="s">
        <v>853</v>
      </c>
      <c r="BJ189" s="123" t="s">
        <v>610</v>
      </c>
      <c r="BK189" s="123" t="s">
        <v>17</v>
      </c>
      <c r="BL189" s="128"/>
      <c r="BM189" s="128"/>
      <c r="BN189" s="123"/>
      <c r="BO189" s="128"/>
      <c r="BP189" s="67" t="s">
        <v>51</v>
      </c>
      <c r="BQ189" s="76" t="s">
        <v>588</v>
      </c>
      <c r="BR189" s="153">
        <v>14.1285956006767</v>
      </c>
      <c r="BS189" s="128" t="s">
        <v>21</v>
      </c>
      <c r="BT189" s="77" t="s">
        <v>2059</v>
      </c>
      <c r="BU189" s="154">
        <v>3.2148900169204992</v>
      </c>
      <c r="BV189" s="123"/>
      <c r="BW189" s="79" t="s">
        <v>26</v>
      </c>
      <c r="BX189" s="128" t="s">
        <v>27</v>
      </c>
      <c r="BY189" s="146">
        <f t="shared" si="97"/>
        <v>13.639623190400515</v>
      </c>
      <c r="BZ189" s="146">
        <f t="shared" si="95"/>
        <v>13.639623190400515</v>
      </c>
      <c r="CA189" s="128" t="s">
        <v>18</v>
      </c>
      <c r="CB189" s="76" t="s">
        <v>574</v>
      </c>
      <c r="CC189" s="132">
        <v>18</v>
      </c>
      <c r="CD189" s="132">
        <v>3</v>
      </c>
      <c r="CE189" s="123" t="s">
        <v>1815</v>
      </c>
      <c r="CF189" s="78" t="s">
        <v>1584</v>
      </c>
      <c r="CG189" s="68">
        <v>9.3062605752960899</v>
      </c>
      <c r="CH189" s="128" t="s">
        <v>21</v>
      </c>
      <c r="CI189" s="145">
        <v>2.9610829103214105</v>
      </c>
      <c r="CJ189" s="152"/>
      <c r="CK189" s="128">
        <f t="shared" si="98"/>
        <v>12.5628108332632</v>
      </c>
      <c r="CL189" s="128">
        <f t="shared" si="72"/>
        <v>12.5628108332632</v>
      </c>
      <c r="CM189" s="132">
        <v>18</v>
      </c>
      <c r="CN189" s="132">
        <v>3</v>
      </c>
      <c r="CO189" s="123" t="s">
        <v>1815</v>
      </c>
      <c r="CP189" s="67">
        <f t="shared" si="66"/>
        <v>0.36777255257953867</v>
      </c>
      <c r="CQ189" s="67">
        <f t="shared" si="67"/>
        <v>0.97777777777777775</v>
      </c>
      <c r="CR189" s="67">
        <f t="shared" si="113"/>
        <v>0.35959982918888223</v>
      </c>
      <c r="CS189" s="67">
        <f t="shared" si="68"/>
        <v>0.668462667182676</v>
      </c>
      <c r="CT189" s="77">
        <v>0</v>
      </c>
      <c r="CU189" s="128">
        <v>0</v>
      </c>
      <c r="CV189" s="128" t="s">
        <v>1624</v>
      </c>
      <c r="CW189" s="128">
        <v>0</v>
      </c>
      <c r="CX189" s="76">
        <v>0</v>
      </c>
      <c r="CY189" s="74">
        <v>0</v>
      </c>
      <c r="CZ189" s="74">
        <v>3</v>
      </c>
      <c r="DA189" s="74">
        <v>0</v>
      </c>
      <c r="DB189" s="74">
        <v>0</v>
      </c>
      <c r="DC189" s="74">
        <v>0</v>
      </c>
      <c r="DD189" s="128">
        <v>0</v>
      </c>
      <c r="DE189" s="60">
        <v>0</v>
      </c>
      <c r="DF189" s="60">
        <v>0</v>
      </c>
      <c r="DG189" s="60">
        <v>0</v>
      </c>
      <c r="DH189" s="60">
        <v>0</v>
      </c>
      <c r="DI189" s="60">
        <v>1</v>
      </c>
      <c r="DJ189" s="60">
        <v>0</v>
      </c>
      <c r="DK189" s="60">
        <v>0</v>
      </c>
      <c r="DL189" s="90">
        <v>0</v>
      </c>
      <c r="DM189" s="90">
        <v>0</v>
      </c>
      <c r="DN189" s="90">
        <v>0</v>
      </c>
      <c r="DO189" s="128">
        <v>0</v>
      </c>
      <c r="DP189" s="128">
        <v>0</v>
      </c>
      <c r="DQ189" s="128">
        <v>0</v>
      </c>
      <c r="DR189" s="128">
        <v>0</v>
      </c>
      <c r="DS189" s="128">
        <v>0</v>
      </c>
      <c r="DT189" s="128">
        <v>0</v>
      </c>
      <c r="DU189" s="128">
        <v>0</v>
      </c>
      <c r="DV189" s="128">
        <v>0</v>
      </c>
      <c r="DW189" s="128">
        <v>0</v>
      </c>
      <c r="DX189" s="128">
        <v>0</v>
      </c>
      <c r="DY189" s="128">
        <v>0</v>
      </c>
      <c r="DZ189" s="128">
        <v>0</v>
      </c>
      <c r="EA189" s="128">
        <v>0</v>
      </c>
      <c r="EB189" s="128">
        <v>0</v>
      </c>
      <c r="EC189" s="128">
        <v>0</v>
      </c>
      <c r="ED189" s="128">
        <v>0</v>
      </c>
      <c r="EE189" s="128">
        <v>0</v>
      </c>
      <c r="EF189" s="128">
        <v>0</v>
      </c>
      <c r="EG189" s="128">
        <v>0</v>
      </c>
      <c r="EH189" s="128">
        <v>0</v>
      </c>
      <c r="EI189" s="128">
        <v>0</v>
      </c>
      <c r="EJ189" s="128">
        <v>0</v>
      </c>
      <c r="EK189" s="128">
        <v>0</v>
      </c>
      <c r="EL189" s="128">
        <v>0</v>
      </c>
      <c r="EM189" s="128">
        <v>0</v>
      </c>
      <c r="EN189" s="128">
        <v>1</v>
      </c>
      <c r="EO189" s="128">
        <v>0</v>
      </c>
      <c r="EP189" s="128">
        <v>1</v>
      </c>
      <c r="EQ189" s="77">
        <v>4</v>
      </c>
    </row>
    <row r="190" spans="1:16360" s="68" customFormat="1" ht="15" customHeight="1" x14ac:dyDescent="0.25">
      <c r="A190" s="501" t="s">
        <v>2536</v>
      </c>
      <c r="B190" s="77">
        <v>5</v>
      </c>
      <c r="C190" s="120" t="s">
        <v>198</v>
      </c>
      <c r="D190" s="148">
        <v>2014</v>
      </c>
      <c r="E190" s="120" t="s">
        <v>1800</v>
      </c>
      <c r="F190" s="120" t="s">
        <v>199</v>
      </c>
      <c r="G190" s="149">
        <v>16</v>
      </c>
      <c r="H190" s="149" t="s">
        <v>200</v>
      </c>
      <c r="I190" s="63" t="s">
        <v>50</v>
      </c>
      <c r="J190" s="59">
        <v>0</v>
      </c>
      <c r="K190" s="128" t="s">
        <v>3</v>
      </c>
      <c r="L190" s="128" t="s">
        <v>89</v>
      </c>
      <c r="M190" s="77" t="s">
        <v>2341</v>
      </c>
      <c r="N190" s="77">
        <v>1</v>
      </c>
      <c r="O190" s="59">
        <f t="shared" si="105"/>
        <v>0</v>
      </c>
      <c r="P190" s="128" t="s">
        <v>1975</v>
      </c>
      <c r="Q190" s="150"/>
      <c r="R190" s="128">
        <v>1</v>
      </c>
      <c r="S190" s="128">
        <v>1</v>
      </c>
      <c r="T190" s="128">
        <v>3</v>
      </c>
      <c r="U190" s="77">
        <v>1</v>
      </c>
      <c r="V190" s="128" t="s">
        <v>574</v>
      </c>
      <c r="W190" s="128"/>
      <c r="X190" s="149" t="s">
        <v>586</v>
      </c>
      <c r="Y190" s="78"/>
      <c r="Z190" s="151" t="s">
        <v>83</v>
      </c>
      <c r="AA190" s="128" t="s">
        <v>575</v>
      </c>
      <c r="AB190" s="76" t="s">
        <v>576</v>
      </c>
      <c r="AC190" s="128" t="s">
        <v>2041</v>
      </c>
      <c r="AD190" s="128">
        <v>0</v>
      </c>
      <c r="AE190" s="76" t="s">
        <v>577</v>
      </c>
      <c r="AF190" s="128">
        <v>32.5</v>
      </c>
      <c r="AG190" s="59">
        <f t="shared" si="106"/>
        <v>1.5118833609788744</v>
      </c>
      <c r="AH190" s="59">
        <f t="shared" si="107"/>
        <v>659.75</v>
      </c>
      <c r="AI190" s="72">
        <f t="shared" si="108"/>
        <v>2.8193793988920874</v>
      </c>
      <c r="AJ190" s="59">
        <f t="shared" si="109"/>
        <v>32.5</v>
      </c>
      <c r="AK190" s="59">
        <f t="shared" si="110"/>
        <v>1.5118833609788744</v>
      </c>
      <c r="AL190" s="72">
        <f t="shared" si="111"/>
        <v>659.75</v>
      </c>
      <c r="AM190" s="72">
        <f t="shared" si="80"/>
        <v>2.8193793988920874</v>
      </c>
      <c r="AN190" s="123" t="s">
        <v>28</v>
      </c>
      <c r="AO190" s="128" t="s">
        <v>28</v>
      </c>
      <c r="AP190" s="123"/>
      <c r="AQ190" s="128" t="s">
        <v>80</v>
      </c>
      <c r="AR190" s="123" t="s">
        <v>111</v>
      </c>
      <c r="AS190" s="123" t="s">
        <v>196</v>
      </c>
      <c r="AT190" s="496" t="s">
        <v>2428</v>
      </c>
      <c r="AU190" s="270">
        <v>39.119999999999997</v>
      </c>
      <c r="AV190" s="11">
        <v>-84.24</v>
      </c>
      <c r="AW190" s="128"/>
      <c r="AX190" s="277">
        <v>11.58333333333333</v>
      </c>
      <c r="AY190" s="278">
        <v>1099</v>
      </c>
      <c r="AZ190" s="455">
        <f t="shared" si="112"/>
        <v>3.0409976924234905</v>
      </c>
      <c r="BA190" s="517" t="s">
        <v>82</v>
      </c>
      <c r="BB190" s="151" t="s">
        <v>197</v>
      </c>
      <c r="BC190" s="59"/>
      <c r="BD190" s="59" t="s">
        <v>2343</v>
      </c>
      <c r="BE190" s="59" t="s">
        <v>2331</v>
      </c>
      <c r="BF190" s="67"/>
      <c r="BG190" s="123"/>
      <c r="BH190" s="68" t="s">
        <v>1799</v>
      </c>
      <c r="BI190" s="68" t="s">
        <v>614</v>
      </c>
      <c r="BJ190" s="123" t="s">
        <v>610</v>
      </c>
      <c r="BK190" s="123" t="s">
        <v>17</v>
      </c>
      <c r="BL190" s="128"/>
      <c r="BM190" s="128"/>
      <c r="BN190" s="123"/>
      <c r="BO190" s="128"/>
      <c r="BP190" s="67" t="s">
        <v>51</v>
      </c>
      <c r="BQ190" s="76" t="s">
        <v>588</v>
      </c>
      <c r="BR190" s="153">
        <v>18.189509306260501</v>
      </c>
      <c r="BS190" s="128" t="s">
        <v>21</v>
      </c>
      <c r="BT190" s="77" t="s">
        <v>2059</v>
      </c>
      <c r="BU190" s="154">
        <v>2.368866328257198</v>
      </c>
      <c r="BV190" s="123"/>
      <c r="BW190" s="79" t="s">
        <v>26</v>
      </c>
      <c r="BX190" s="128" t="s">
        <v>27</v>
      </c>
      <c r="BY190" s="146">
        <f t="shared" si="97"/>
        <v>10.050248666610855</v>
      </c>
      <c r="BZ190" s="146">
        <f t="shared" si="95"/>
        <v>10.050248666610855</v>
      </c>
      <c r="CA190" s="128" t="s">
        <v>18</v>
      </c>
      <c r="CB190" s="76" t="s">
        <v>574</v>
      </c>
      <c r="CC190" s="132">
        <v>18</v>
      </c>
      <c r="CD190" s="132">
        <v>3</v>
      </c>
      <c r="CE190" s="123" t="s">
        <v>1815</v>
      </c>
      <c r="CF190" s="78" t="s">
        <v>1584</v>
      </c>
      <c r="CG190" s="68">
        <v>29.526226734348501</v>
      </c>
      <c r="CH190" s="128" t="s">
        <v>21</v>
      </c>
      <c r="CI190" s="145">
        <v>5.8375634517765995</v>
      </c>
      <c r="CJ190" s="152"/>
      <c r="CK190" s="128">
        <f t="shared" si="98"/>
        <v>24.766684214147897</v>
      </c>
      <c r="CL190" s="128">
        <f t="shared" si="72"/>
        <v>24.766684214147897</v>
      </c>
      <c r="CM190" s="132">
        <v>18</v>
      </c>
      <c r="CN190" s="132">
        <v>3</v>
      </c>
      <c r="CO190" s="123" t="s">
        <v>1815</v>
      </c>
      <c r="CP190" s="67">
        <f t="shared" si="66"/>
        <v>-0.59983633342029141</v>
      </c>
      <c r="CQ190" s="67">
        <f t="shared" si="67"/>
        <v>0.97777777777777775</v>
      </c>
      <c r="CR190" s="67">
        <f t="shared" si="113"/>
        <v>-0.58650663712206275</v>
      </c>
      <c r="CS190" s="67">
        <f t="shared" si="68"/>
        <v>0.67144430604705874</v>
      </c>
      <c r="CT190" s="77">
        <v>0</v>
      </c>
      <c r="CU190" s="128">
        <v>0</v>
      </c>
      <c r="CV190" s="128" t="s">
        <v>1624</v>
      </c>
      <c r="CW190" s="128">
        <v>0</v>
      </c>
      <c r="CX190" s="76">
        <v>0</v>
      </c>
      <c r="CY190" s="74">
        <v>0</v>
      </c>
      <c r="CZ190" s="74">
        <v>3</v>
      </c>
      <c r="DA190" s="74">
        <v>0</v>
      </c>
      <c r="DB190" s="74">
        <v>0</v>
      </c>
      <c r="DC190" s="74">
        <v>0</v>
      </c>
      <c r="DD190" s="128">
        <v>0</v>
      </c>
      <c r="DE190" s="60">
        <v>0</v>
      </c>
      <c r="DF190" s="60">
        <v>0</v>
      </c>
      <c r="DG190" s="60">
        <v>0</v>
      </c>
      <c r="DH190" s="60">
        <v>0</v>
      </c>
      <c r="DI190" s="60">
        <v>1</v>
      </c>
      <c r="DJ190" s="60">
        <v>0</v>
      </c>
      <c r="DK190" s="60">
        <v>0</v>
      </c>
      <c r="DL190" s="90">
        <v>0</v>
      </c>
      <c r="DM190" s="90">
        <v>0</v>
      </c>
      <c r="DN190" s="90">
        <v>0</v>
      </c>
      <c r="DO190" s="128">
        <v>0</v>
      </c>
      <c r="DP190" s="128">
        <v>0</v>
      </c>
      <c r="DQ190" s="128">
        <v>0</v>
      </c>
      <c r="DR190" s="128">
        <v>0</v>
      </c>
      <c r="DS190" s="128">
        <v>0</v>
      </c>
      <c r="DT190" s="128">
        <v>0</v>
      </c>
      <c r="DU190" s="128">
        <v>0</v>
      </c>
      <c r="DV190" s="128">
        <v>0</v>
      </c>
      <c r="DW190" s="128">
        <v>0</v>
      </c>
      <c r="DX190" s="128">
        <v>0</v>
      </c>
      <c r="DY190" s="128">
        <v>0</v>
      </c>
      <c r="DZ190" s="128">
        <v>0</v>
      </c>
      <c r="EA190" s="128">
        <v>0</v>
      </c>
      <c r="EB190" s="128">
        <v>0</v>
      </c>
      <c r="EC190" s="128">
        <v>0</v>
      </c>
      <c r="ED190" s="128">
        <v>0</v>
      </c>
      <c r="EE190" s="128">
        <v>0</v>
      </c>
      <c r="EF190" s="128">
        <v>0</v>
      </c>
      <c r="EG190" s="128">
        <v>0</v>
      </c>
      <c r="EH190" s="128">
        <v>0</v>
      </c>
      <c r="EI190" s="128">
        <v>0</v>
      </c>
      <c r="EJ190" s="128">
        <v>0</v>
      </c>
      <c r="EK190" s="128">
        <v>0</v>
      </c>
      <c r="EL190" s="128">
        <v>0</v>
      </c>
      <c r="EM190" s="128">
        <v>0</v>
      </c>
      <c r="EN190" s="128">
        <v>1</v>
      </c>
      <c r="EO190" s="128">
        <v>0</v>
      </c>
      <c r="EP190" s="128">
        <v>1</v>
      </c>
      <c r="EQ190" s="77">
        <v>4</v>
      </c>
    </row>
    <row r="191" spans="1:16360" s="68" customFormat="1" ht="15" customHeight="1" x14ac:dyDescent="0.25">
      <c r="A191" s="501" t="s">
        <v>2536</v>
      </c>
      <c r="B191" s="77">
        <v>6</v>
      </c>
      <c r="C191" s="120" t="s">
        <v>198</v>
      </c>
      <c r="D191" s="148">
        <v>2014</v>
      </c>
      <c r="E191" s="120" t="s">
        <v>1800</v>
      </c>
      <c r="F191" s="120" t="s">
        <v>199</v>
      </c>
      <c r="G191" s="149">
        <v>16</v>
      </c>
      <c r="H191" s="149" t="s">
        <v>200</v>
      </c>
      <c r="I191" s="63" t="s">
        <v>50</v>
      </c>
      <c r="J191" s="59">
        <v>0</v>
      </c>
      <c r="K191" s="128" t="s">
        <v>3</v>
      </c>
      <c r="L191" s="128" t="s">
        <v>89</v>
      </c>
      <c r="M191" s="77" t="s">
        <v>2341</v>
      </c>
      <c r="N191" s="77">
        <v>1</v>
      </c>
      <c r="O191" s="59">
        <f t="shared" si="105"/>
        <v>0</v>
      </c>
      <c r="P191" s="128" t="s">
        <v>1975</v>
      </c>
      <c r="Q191" s="150"/>
      <c r="R191" s="128">
        <v>1</v>
      </c>
      <c r="S191" s="128">
        <v>1</v>
      </c>
      <c r="T191" s="128">
        <v>3</v>
      </c>
      <c r="U191" s="77">
        <v>1</v>
      </c>
      <c r="V191" s="128" t="s">
        <v>574</v>
      </c>
      <c r="W191" s="128"/>
      <c r="X191" s="149" t="s">
        <v>586</v>
      </c>
      <c r="Y191" s="78"/>
      <c r="Z191" s="151" t="s">
        <v>83</v>
      </c>
      <c r="AA191" s="128" t="s">
        <v>575</v>
      </c>
      <c r="AB191" s="76" t="s">
        <v>576</v>
      </c>
      <c r="AC191" s="128" t="s">
        <v>2041</v>
      </c>
      <c r="AD191" s="128">
        <v>0</v>
      </c>
      <c r="AE191" s="76" t="s">
        <v>577</v>
      </c>
      <c r="AF191" s="128">
        <v>32.5</v>
      </c>
      <c r="AG191" s="59">
        <f t="shared" si="106"/>
        <v>1.5118833609788744</v>
      </c>
      <c r="AH191" s="59">
        <f t="shared" si="107"/>
        <v>659.75</v>
      </c>
      <c r="AI191" s="72">
        <f t="shared" si="108"/>
        <v>2.8193793988920874</v>
      </c>
      <c r="AJ191" s="59">
        <f t="shared" si="109"/>
        <v>32.5</v>
      </c>
      <c r="AK191" s="59">
        <f t="shared" si="110"/>
        <v>1.5118833609788744</v>
      </c>
      <c r="AL191" s="72">
        <f t="shared" si="111"/>
        <v>659.75</v>
      </c>
      <c r="AM191" s="72">
        <f t="shared" si="80"/>
        <v>2.8193793988920874</v>
      </c>
      <c r="AN191" s="123" t="s">
        <v>28</v>
      </c>
      <c r="AO191" s="128" t="s">
        <v>28</v>
      </c>
      <c r="AP191" s="123"/>
      <c r="AQ191" s="128" t="s">
        <v>80</v>
      </c>
      <c r="AR191" s="123" t="s">
        <v>111</v>
      </c>
      <c r="AS191" s="123" t="s">
        <v>196</v>
      </c>
      <c r="AT191" s="496" t="s">
        <v>2428</v>
      </c>
      <c r="AU191" s="270">
        <v>39.119999999999997</v>
      </c>
      <c r="AV191" s="11">
        <v>-84.24</v>
      </c>
      <c r="AW191" s="128"/>
      <c r="AX191" s="277">
        <v>11.58333333333333</v>
      </c>
      <c r="AY191" s="278">
        <v>1099</v>
      </c>
      <c r="AZ191" s="455">
        <f t="shared" si="112"/>
        <v>3.0409976924234905</v>
      </c>
      <c r="BA191" s="517" t="s">
        <v>82</v>
      </c>
      <c r="BB191" s="151" t="s">
        <v>197</v>
      </c>
      <c r="BC191" s="59"/>
      <c r="BD191" s="59" t="s">
        <v>2343</v>
      </c>
      <c r="BE191" s="59" t="s">
        <v>2331</v>
      </c>
      <c r="BF191" s="67"/>
      <c r="BG191" s="123"/>
      <c r="BH191" s="68" t="s">
        <v>1799</v>
      </c>
      <c r="BI191" s="68" t="s">
        <v>852</v>
      </c>
      <c r="BJ191" s="123" t="s">
        <v>610</v>
      </c>
      <c r="BK191" s="123" t="s">
        <v>1723</v>
      </c>
      <c r="BL191" s="128"/>
      <c r="BM191" s="128"/>
      <c r="BN191" s="123"/>
      <c r="BO191" s="128"/>
      <c r="BP191" s="67" t="s">
        <v>51</v>
      </c>
      <c r="BQ191" s="76" t="s">
        <v>587</v>
      </c>
      <c r="BR191" s="153">
        <v>30.983213429256502</v>
      </c>
      <c r="BS191" s="128" t="s">
        <v>21</v>
      </c>
      <c r="BT191" s="77" t="s">
        <v>2059</v>
      </c>
      <c r="BU191" s="154">
        <v>6.7146282973621965</v>
      </c>
      <c r="BV191" s="123"/>
      <c r="BW191" s="79" t="s">
        <v>26</v>
      </c>
      <c r="BX191" s="128" t="s">
        <v>27</v>
      </c>
      <c r="BY191" s="146">
        <f t="shared" si="97"/>
        <v>28.487755213271342</v>
      </c>
      <c r="BZ191" s="146">
        <f t="shared" si="95"/>
        <v>28.487755213271342</v>
      </c>
      <c r="CA191" s="128" t="s">
        <v>18</v>
      </c>
      <c r="CB191" s="76" t="s">
        <v>574</v>
      </c>
      <c r="CC191" s="132">
        <v>18</v>
      </c>
      <c r="CD191" s="132">
        <v>3</v>
      </c>
      <c r="CE191" s="123" t="s">
        <v>1815</v>
      </c>
      <c r="CF191" s="78" t="s">
        <v>1584</v>
      </c>
      <c r="CG191" s="68">
        <v>57.362110311750499</v>
      </c>
      <c r="CH191" s="128" t="s">
        <v>21</v>
      </c>
      <c r="CI191" s="145">
        <v>13.908872901678706</v>
      </c>
      <c r="CJ191" s="152"/>
      <c r="CK191" s="128">
        <f t="shared" si="98"/>
        <v>59.010350084632947</v>
      </c>
      <c r="CL191" s="128">
        <f t="shared" ref="CL191:CL208" si="114">CK191</f>
        <v>59.010350084632947</v>
      </c>
      <c r="CM191" s="132">
        <v>18</v>
      </c>
      <c r="CN191" s="132">
        <v>3</v>
      </c>
      <c r="CO191" s="123" t="s">
        <v>1815</v>
      </c>
      <c r="CP191" s="67">
        <f t="shared" si="66"/>
        <v>-0.5693142528741556</v>
      </c>
      <c r="CQ191" s="67">
        <f t="shared" si="67"/>
        <v>0.97777777777777775</v>
      </c>
      <c r="CR191" s="67">
        <f t="shared" ref="CR191:CR202" si="115">CP191*CQ191</f>
        <v>-0.55666282503250764</v>
      </c>
      <c r="CS191" s="67">
        <f t="shared" si="68"/>
        <v>0.67097046528851623</v>
      </c>
      <c r="CT191" s="77">
        <v>0</v>
      </c>
      <c r="CU191" s="128">
        <v>0</v>
      </c>
      <c r="CV191" s="128" t="s">
        <v>1624</v>
      </c>
      <c r="CW191" s="128">
        <v>1</v>
      </c>
      <c r="CX191" s="128">
        <v>0</v>
      </c>
      <c r="CY191" s="74">
        <v>0</v>
      </c>
      <c r="CZ191" s="74">
        <v>3</v>
      </c>
      <c r="DA191" s="74">
        <v>0</v>
      </c>
      <c r="DB191" s="74">
        <v>0</v>
      </c>
      <c r="DC191" s="74">
        <v>0</v>
      </c>
      <c r="DD191" s="128">
        <v>0</v>
      </c>
      <c r="DE191" s="60">
        <v>0</v>
      </c>
      <c r="DF191" s="60">
        <v>0</v>
      </c>
      <c r="DG191" s="60">
        <v>0</v>
      </c>
      <c r="DH191" s="60">
        <v>0</v>
      </c>
      <c r="DI191" s="60">
        <v>0</v>
      </c>
      <c r="DJ191" s="60">
        <v>0</v>
      </c>
      <c r="DK191" s="60">
        <v>0</v>
      </c>
      <c r="DL191" s="90">
        <v>0</v>
      </c>
      <c r="DM191" s="90">
        <v>0</v>
      </c>
      <c r="DN191" s="90">
        <v>0</v>
      </c>
      <c r="DO191" s="128">
        <v>0</v>
      </c>
      <c r="DP191" s="128">
        <v>0</v>
      </c>
      <c r="DQ191" s="128">
        <v>0</v>
      </c>
      <c r="DR191" s="128">
        <v>0</v>
      </c>
      <c r="DS191" s="128">
        <v>0</v>
      </c>
      <c r="DT191" s="128">
        <v>0</v>
      </c>
      <c r="DU191" s="128">
        <v>0</v>
      </c>
      <c r="DV191" s="128">
        <v>0</v>
      </c>
      <c r="DW191" s="128">
        <v>0</v>
      </c>
      <c r="DX191" s="128">
        <v>0</v>
      </c>
      <c r="DY191" s="128">
        <v>0</v>
      </c>
      <c r="DZ191" s="128">
        <v>0</v>
      </c>
      <c r="EA191" s="128">
        <v>0</v>
      </c>
      <c r="EB191" s="128">
        <v>0</v>
      </c>
      <c r="EC191" s="128">
        <v>0</v>
      </c>
      <c r="ED191" s="128">
        <v>0</v>
      </c>
      <c r="EE191" s="128">
        <v>0</v>
      </c>
      <c r="EF191" s="128">
        <v>0</v>
      </c>
      <c r="EG191" s="128">
        <v>0</v>
      </c>
      <c r="EH191" s="128">
        <v>0</v>
      </c>
      <c r="EI191" s="128">
        <v>0</v>
      </c>
      <c r="EJ191" s="128">
        <v>0</v>
      </c>
      <c r="EK191" s="128">
        <v>0</v>
      </c>
      <c r="EL191" s="128">
        <v>0</v>
      </c>
      <c r="EM191" s="128">
        <v>0</v>
      </c>
      <c r="EN191" s="128">
        <v>1</v>
      </c>
      <c r="EO191" s="128">
        <v>0</v>
      </c>
      <c r="EP191" s="128">
        <v>1</v>
      </c>
      <c r="EQ191" s="77">
        <v>4</v>
      </c>
    </row>
    <row r="192" spans="1:16360" s="68" customFormat="1" ht="15" customHeight="1" x14ac:dyDescent="0.25">
      <c r="A192" s="501" t="s">
        <v>2536</v>
      </c>
      <c r="B192" s="77">
        <v>7</v>
      </c>
      <c r="C192" s="120" t="s">
        <v>198</v>
      </c>
      <c r="D192" s="148">
        <v>2014</v>
      </c>
      <c r="E192" s="120" t="s">
        <v>1800</v>
      </c>
      <c r="F192" s="120" t="s">
        <v>199</v>
      </c>
      <c r="G192" s="149">
        <v>16</v>
      </c>
      <c r="H192" s="149" t="s">
        <v>200</v>
      </c>
      <c r="I192" s="63" t="s">
        <v>50</v>
      </c>
      <c r="J192" s="59">
        <v>0</v>
      </c>
      <c r="K192" s="128" t="s">
        <v>3</v>
      </c>
      <c r="L192" s="128" t="s">
        <v>89</v>
      </c>
      <c r="M192" s="77" t="s">
        <v>2341</v>
      </c>
      <c r="N192" s="77">
        <v>1</v>
      </c>
      <c r="O192" s="59">
        <f t="shared" si="105"/>
        <v>0</v>
      </c>
      <c r="P192" s="128" t="s">
        <v>1975</v>
      </c>
      <c r="Q192" s="150"/>
      <c r="R192" s="128">
        <v>1</v>
      </c>
      <c r="S192" s="128">
        <v>1</v>
      </c>
      <c r="T192" s="128">
        <v>3</v>
      </c>
      <c r="U192" s="77">
        <v>1</v>
      </c>
      <c r="V192" s="128" t="s">
        <v>574</v>
      </c>
      <c r="W192" s="128"/>
      <c r="X192" s="149" t="s">
        <v>586</v>
      </c>
      <c r="Y192" s="78"/>
      <c r="Z192" s="151" t="s">
        <v>83</v>
      </c>
      <c r="AA192" s="128" t="s">
        <v>575</v>
      </c>
      <c r="AB192" s="76" t="s">
        <v>576</v>
      </c>
      <c r="AC192" s="128" t="s">
        <v>2041</v>
      </c>
      <c r="AD192" s="128">
        <v>0</v>
      </c>
      <c r="AE192" s="76" t="s">
        <v>577</v>
      </c>
      <c r="AF192" s="128">
        <v>32.5</v>
      </c>
      <c r="AG192" s="59">
        <f t="shared" si="106"/>
        <v>1.5118833609788744</v>
      </c>
      <c r="AH192" s="59">
        <f t="shared" si="107"/>
        <v>659.75</v>
      </c>
      <c r="AI192" s="72">
        <f t="shared" si="108"/>
        <v>2.8193793988920874</v>
      </c>
      <c r="AJ192" s="59">
        <f t="shared" si="109"/>
        <v>32.5</v>
      </c>
      <c r="AK192" s="59">
        <f t="shared" si="110"/>
        <v>1.5118833609788744</v>
      </c>
      <c r="AL192" s="72">
        <f t="shared" si="111"/>
        <v>659.75</v>
      </c>
      <c r="AM192" s="72">
        <f t="shared" si="80"/>
        <v>2.8193793988920874</v>
      </c>
      <c r="AN192" s="123" t="s">
        <v>28</v>
      </c>
      <c r="AO192" s="128" t="s">
        <v>28</v>
      </c>
      <c r="AP192" s="123"/>
      <c r="AQ192" s="128" t="s">
        <v>80</v>
      </c>
      <c r="AR192" s="123" t="s">
        <v>111</v>
      </c>
      <c r="AS192" s="123" t="s">
        <v>196</v>
      </c>
      <c r="AT192" s="496" t="s">
        <v>2428</v>
      </c>
      <c r="AU192" s="270">
        <v>39.119999999999997</v>
      </c>
      <c r="AV192" s="11">
        <v>-84.24</v>
      </c>
      <c r="AW192" s="128"/>
      <c r="AX192" s="277">
        <v>11.58333333333333</v>
      </c>
      <c r="AY192" s="278">
        <v>1099</v>
      </c>
      <c r="AZ192" s="455">
        <f t="shared" si="112"/>
        <v>3.0409976924234905</v>
      </c>
      <c r="BA192" s="517" t="s">
        <v>82</v>
      </c>
      <c r="BB192" s="151" t="s">
        <v>197</v>
      </c>
      <c r="BC192" s="59"/>
      <c r="BD192" s="59" t="s">
        <v>2343</v>
      </c>
      <c r="BE192" s="59" t="s">
        <v>2331</v>
      </c>
      <c r="BF192" s="67"/>
      <c r="BG192" s="123"/>
      <c r="BH192" s="68" t="s">
        <v>1799</v>
      </c>
      <c r="BI192" s="68" t="s">
        <v>853</v>
      </c>
      <c r="BJ192" s="123" t="s">
        <v>610</v>
      </c>
      <c r="BK192" s="123" t="s">
        <v>1723</v>
      </c>
      <c r="BL192" s="128"/>
      <c r="BM192" s="128"/>
      <c r="BN192" s="123"/>
      <c r="BO192" s="128"/>
      <c r="BP192" s="67" t="s">
        <v>51</v>
      </c>
      <c r="BQ192" s="76" t="s">
        <v>587</v>
      </c>
      <c r="BR192" s="153">
        <v>11.990407673860799</v>
      </c>
      <c r="BS192" s="128" t="s">
        <v>21</v>
      </c>
      <c r="BT192" s="77" t="s">
        <v>2059</v>
      </c>
      <c r="BU192" s="154">
        <v>4.5083932853718007</v>
      </c>
      <c r="BV192" s="123"/>
      <c r="BW192" s="79" t="s">
        <v>26</v>
      </c>
      <c r="BX192" s="128" t="s">
        <v>27</v>
      </c>
      <c r="BY192" s="146">
        <f t="shared" si="97"/>
        <v>19.127492786053786</v>
      </c>
      <c r="BZ192" s="146">
        <f t="shared" si="95"/>
        <v>19.127492786053786</v>
      </c>
      <c r="CA192" s="128" t="s">
        <v>18</v>
      </c>
      <c r="CB192" s="76" t="s">
        <v>574</v>
      </c>
      <c r="CC192" s="132">
        <v>18</v>
      </c>
      <c r="CD192" s="132">
        <v>3</v>
      </c>
      <c r="CE192" s="123" t="s">
        <v>1815</v>
      </c>
      <c r="CF192" s="78" t="s">
        <v>1584</v>
      </c>
      <c r="CG192" s="68">
        <v>13.908872901678601</v>
      </c>
      <c r="CH192" s="128" t="s">
        <v>21</v>
      </c>
      <c r="CI192" s="145">
        <v>4.1247002398082007</v>
      </c>
      <c r="CJ192" s="152"/>
      <c r="CK192" s="128">
        <f t="shared" si="98"/>
        <v>17.499621059580942</v>
      </c>
      <c r="CL192" s="128">
        <f t="shared" si="114"/>
        <v>17.499621059580942</v>
      </c>
      <c r="CM192" s="132">
        <v>18</v>
      </c>
      <c r="CN192" s="132">
        <v>3</v>
      </c>
      <c r="CO192" s="123" t="s">
        <v>1815</v>
      </c>
      <c r="CP192" s="67">
        <f t="shared" si="66"/>
        <v>-0.10465324993351849</v>
      </c>
      <c r="CQ192" s="67">
        <f t="shared" si="67"/>
        <v>0.97777777777777775</v>
      </c>
      <c r="CR192" s="67">
        <f t="shared" si="115"/>
        <v>-0.10232762215721808</v>
      </c>
      <c r="CS192" s="67">
        <f t="shared" si="68"/>
        <v>0.6668120964202271</v>
      </c>
      <c r="CT192" s="77">
        <v>0</v>
      </c>
      <c r="CU192" s="128">
        <v>0</v>
      </c>
      <c r="CV192" s="128" t="s">
        <v>1624</v>
      </c>
      <c r="CW192" s="128">
        <v>1</v>
      </c>
      <c r="CX192" s="128">
        <v>0</v>
      </c>
      <c r="CY192" s="74">
        <v>0</v>
      </c>
      <c r="CZ192" s="74">
        <v>3</v>
      </c>
      <c r="DA192" s="74">
        <v>0</v>
      </c>
      <c r="DB192" s="74">
        <v>0</v>
      </c>
      <c r="DC192" s="74">
        <v>0</v>
      </c>
      <c r="DD192" s="128">
        <v>0</v>
      </c>
      <c r="DE192" s="60">
        <v>0</v>
      </c>
      <c r="DF192" s="60">
        <v>0</v>
      </c>
      <c r="DG192" s="60">
        <v>0</v>
      </c>
      <c r="DH192" s="60">
        <v>0</v>
      </c>
      <c r="DI192" s="60">
        <v>0</v>
      </c>
      <c r="DJ192" s="60">
        <v>0</v>
      </c>
      <c r="DK192" s="60">
        <v>0</v>
      </c>
      <c r="DL192" s="90">
        <v>0</v>
      </c>
      <c r="DM192" s="90">
        <v>0</v>
      </c>
      <c r="DN192" s="90">
        <v>0</v>
      </c>
      <c r="DO192" s="128">
        <v>0</v>
      </c>
      <c r="DP192" s="128">
        <v>0</v>
      </c>
      <c r="DQ192" s="128">
        <v>0</v>
      </c>
      <c r="DR192" s="128">
        <v>0</v>
      </c>
      <c r="DS192" s="128">
        <v>0</v>
      </c>
      <c r="DT192" s="128">
        <v>0</v>
      </c>
      <c r="DU192" s="128">
        <v>0</v>
      </c>
      <c r="DV192" s="128">
        <v>0</v>
      </c>
      <c r="DW192" s="128">
        <v>0</v>
      </c>
      <c r="DX192" s="128">
        <v>0</v>
      </c>
      <c r="DY192" s="128">
        <v>0</v>
      </c>
      <c r="DZ192" s="128">
        <v>0</v>
      </c>
      <c r="EA192" s="128">
        <v>0</v>
      </c>
      <c r="EB192" s="128">
        <v>0</v>
      </c>
      <c r="EC192" s="128">
        <v>0</v>
      </c>
      <c r="ED192" s="128">
        <v>0</v>
      </c>
      <c r="EE192" s="128">
        <v>0</v>
      </c>
      <c r="EF192" s="128">
        <v>0</v>
      </c>
      <c r="EG192" s="128">
        <v>0</v>
      </c>
      <c r="EH192" s="128">
        <v>0</v>
      </c>
      <c r="EI192" s="128">
        <v>0</v>
      </c>
      <c r="EJ192" s="128">
        <v>0</v>
      </c>
      <c r="EK192" s="128">
        <v>0</v>
      </c>
      <c r="EL192" s="128">
        <v>0</v>
      </c>
      <c r="EM192" s="128">
        <v>0</v>
      </c>
      <c r="EN192" s="128">
        <v>1</v>
      </c>
      <c r="EO192" s="128">
        <v>0</v>
      </c>
      <c r="EP192" s="128">
        <v>1</v>
      </c>
      <c r="EQ192" s="77">
        <v>4</v>
      </c>
    </row>
    <row r="193" spans="1:147" s="68" customFormat="1" ht="15" customHeight="1" x14ac:dyDescent="0.25">
      <c r="A193" s="501" t="s">
        <v>2536</v>
      </c>
      <c r="B193" s="77">
        <v>8</v>
      </c>
      <c r="C193" s="120" t="s">
        <v>198</v>
      </c>
      <c r="D193" s="148">
        <v>2014</v>
      </c>
      <c r="E193" s="120" t="s">
        <v>1800</v>
      </c>
      <c r="F193" s="120" t="s">
        <v>199</v>
      </c>
      <c r="G193" s="149">
        <v>16</v>
      </c>
      <c r="H193" s="149" t="s">
        <v>200</v>
      </c>
      <c r="I193" s="63" t="s">
        <v>50</v>
      </c>
      <c r="J193" s="59">
        <v>0</v>
      </c>
      <c r="K193" s="128" t="s">
        <v>3</v>
      </c>
      <c r="L193" s="128" t="s">
        <v>89</v>
      </c>
      <c r="M193" s="77" t="s">
        <v>2341</v>
      </c>
      <c r="N193" s="77">
        <v>1</v>
      </c>
      <c r="O193" s="59">
        <f t="shared" si="105"/>
        <v>0</v>
      </c>
      <c r="P193" s="128" t="s">
        <v>1975</v>
      </c>
      <c r="Q193" s="150"/>
      <c r="R193" s="128">
        <v>1</v>
      </c>
      <c r="S193" s="128">
        <v>1</v>
      </c>
      <c r="T193" s="128">
        <v>3</v>
      </c>
      <c r="U193" s="77">
        <v>1</v>
      </c>
      <c r="V193" s="128" t="s">
        <v>574</v>
      </c>
      <c r="W193" s="128"/>
      <c r="X193" s="149" t="s">
        <v>586</v>
      </c>
      <c r="Y193" s="78"/>
      <c r="Z193" s="151" t="s">
        <v>83</v>
      </c>
      <c r="AA193" s="128" t="s">
        <v>575</v>
      </c>
      <c r="AB193" s="76" t="s">
        <v>576</v>
      </c>
      <c r="AC193" s="128" t="s">
        <v>2041</v>
      </c>
      <c r="AD193" s="128">
        <v>0</v>
      </c>
      <c r="AE193" s="76" t="s">
        <v>577</v>
      </c>
      <c r="AF193" s="128">
        <v>32.5</v>
      </c>
      <c r="AG193" s="59">
        <f t="shared" si="106"/>
        <v>1.5118833609788744</v>
      </c>
      <c r="AH193" s="59">
        <f t="shared" si="107"/>
        <v>659.75</v>
      </c>
      <c r="AI193" s="72">
        <f t="shared" si="108"/>
        <v>2.8193793988920874</v>
      </c>
      <c r="AJ193" s="59">
        <f t="shared" si="109"/>
        <v>32.5</v>
      </c>
      <c r="AK193" s="59">
        <f t="shared" si="110"/>
        <v>1.5118833609788744</v>
      </c>
      <c r="AL193" s="72">
        <f t="shared" si="111"/>
        <v>659.75</v>
      </c>
      <c r="AM193" s="72">
        <f t="shared" si="80"/>
        <v>2.8193793988920874</v>
      </c>
      <c r="AN193" s="123" t="s">
        <v>28</v>
      </c>
      <c r="AO193" s="128" t="s">
        <v>28</v>
      </c>
      <c r="AP193" s="123"/>
      <c r="AQ193" s="128" t="s">
        <v>80</v>
      </c>
      <c r="AR193" s="123" t="s">
        <v>111</v>
      </c>
      <c r="AS193" s="123" t="s">
        <v>196</v>
      </c>
      <c r="AT193" s="496" t="s">
        <v>2428</v>
      </c>
      <c r="AU193" s="270">
        <v>39.119999999999997</v>
      </c>
      <c r="AV193" s="11">
        <v>-84.24</v>
      </c>
      <c r="AW193" s="128"/>
      <c r="AX193" s="277">
        <v>11.58333333333333</v>
      </c>
      <c r="AY193" s="278">
        <v>1099</v>
      </c>
      <c r="AZ193" s="455">
        <f t="shared" si="112"/>
        <v>3.0409976924234905</v>
      </c>
      <c r="BA193" s="517" t="s">
        <v>82</v>
      </c>
      <c r="BB193" s="151" t="s">
        <v>197</v>
      </c>
      <c r="BC193" s="59"/>
      <c r="BD193" s="59" t="s">
        <v>2343</v>
      </c>
      <c r="BE193" s="59" t="s">
        <v>2331</v>
      </c>
      <c r="BF193" s="67"/>
      <c r="BG193" s="123"/>
      <c r="BH193" s="68" t="s">
        <v>1799</v>
      </c>
      <c r="BI193" s="68" t="s">
        <v>614</v>
      </c>
      <c r="BJ193" s="123" t="s">
        <v>610</v>
      </c>
      <c r="BK193" s="123" t="s">
        <v>1723</v>
      </c>
      <c r="BL193" s="128"/>
      <c r="BM193" s="128"/>
      <c r="BN193" s="123"/>
      <c r="BO193" s="128"/>
      <c r="BP193" s="67" t="s">
        <v>51</v>
      </c>
      <c r="BQ193" s="76" t="s">
        <v>587</v>
      </c>
      <c r="BR193" s="153">
        <v>22.829736211031101</v>
      </c>
      <c r="BS193" s="128" t="s">
        <v>21</v>
      </c>
      <c r="BT193" s="77" t="s">
        <v>2059</v>
      </c>
      <c r="BU193" s="154">
        <v>4.5083932853716995</v>
      </c>
      <c r="BV193" s="123"/>
      <c r="BW193" s="79" t="s">
        <v>26</v>
      </c>
      <c r="BX193" s="128" t="s">
        <v>27</v>
      </c>
      <c r="BY193" s="146">
        <f t="shared" si="97"/>
        <v>19.127492786053356</v>
      </c>
      <c r="BZ193" s="146">
        <f t="shared" si="95"/>
        <v>19.127492786053356</v>
      </c>
      <c r="CA193" s="128" t="s">
        <v>18</v>
      </c>
      <c r="CB193" s="76" t="s">
        <v>574</v>
      </c>
      <c r="CC193" s="132">
        <v>18</v>
      </c>
      <c r="CD193" s="132">
        <v>3</v>
      </c>
      <c r="CE193" s="123" t="s">
        <v>1815</v>
      </c>
      <c r="CF193" s="78" t="s">
        <v>1584</v>
      </c>
      <c r="CG193" s="68">
        <v>31.462829736210999</v>
      </c>
      <c r="CH193" s="128" t="s">
        <v>21</v>
      </c>
      <c r="CI193" s="145">
        <v>9.3045563549161017</v>
      </c>
      <c r="CJ193" s="152"/>
      <c r="CK193" s="128">
        <f t="shared" si="98"/>
        <v>39.475889366961354</v>
      </c>
      <c r="CL193" s="128">
        <f t="shared" si="114"/>
        <v>39.475889366961354</v>
      </c>
      <c r="CM193" s="132">
        <v>18</v>
      </c>
      <c r="CN193" s="132">
        <v>3</v>
      </c>
      <c r="CO193" s="123" t="s">
        <v>1815</v>
      </c>
      <c r="CP193" s="67">
        <f t="shared" si="66"/>
        <v>-0.27832714749531773</v>
      </c>
      <c r="CQ193" s="67">
        <f t="shared" si="67"/>
        <v>0.97777777777777775</v>
      </c>
      <c r="CR193" s="67">
        <f t="shared" si="115"/>
        <v>-0.27214209977319953</v>
      </c>
      <c r="CS193" s="67">
        <f t="shared" si="68"/>
        <v>0.66769529614540224</v>
      </c>
      <c r="CT193" s="77">
        <v>0</v>
      </c>
      <c r="CU193" s="128">
        <v>0</v>
      </c>
      <c r="CV193" s="128" t="s">
        <v>1624</v>
      </c>
      <c r="CW193" s="128">
        <v>1</v>
      </c>
      <c r="CX193" s="128">
        <v>0</v>
      </c>
      <c r="CY193" s="74">
        <v>0</v>
      </c>
      <c r="CZ193" s="74">
        <v>3</v>
      </c>
      <c r="DA193" s="74">
        <v>0</v>
      </c>
      <c r="DB193" s="74">
        <v>0</v>
      </c>
      <c r="DC193" s="74">
        <v>0</v>
      </c>
      <c r="DD193" s="128">
        <v>0</v>
      </c>
      <c r="DE193" s="60">
        <v>0</v>
      </c>
      <c r="DF193" s="60">
        <v>0</v>
      </c>
      <c r="DG193" s="60">
        <v>0</v>
      </c>
      <c r="DH193" s="60">
        <v>0</v>
      </c>
      <c r="DI193" s="60">
        <v>0</v>
      </c>
      <c r="DJ193" s="60">
        <v>0</v>
      </c>
      <c r="DK193" s="60">
        <v>0</v>
      </c>
      <c r="DL193" s="90">
        <v>0</v>
      </c>
      <c r="DM193" s="90">
        <v>0</v>
      </c>
      <c r="DN193" s="90">
        <v>0</v>
      </c>
      <c r="DO193" s="128">
        <v>0</v>
      </c>
      <c r="DP193" s="128">
        <v>0</v>
      </c>
      <c r="DQ193" s="128">
        <v>0</v>
      </c>
      <c r="DR193" s="128">
        <v>0</v>
      </c>
      <c r="DS193" s="128">
        <v>0</v>
      </c>
      <c r="DT193" s="128">
        <v>0</v>
      </c>
      <c r="DU193" s="128">
        <v>0</v>
      </c>
      <c r="DV193" s="128">
        <v>0</v>
      </c>
      <c r="DW193" s="128">
        <v>0</v>
      </c>
      <c r="DX193" s="128">
        <v>0</v>
      </c>
      <c r="DY193" s="128">
        <v>0</v>
      </c>
      <c r="DZ193" s="128">
        <v>0</v>
      </c>
      <c r="EA193" s="128">
        <v>0</v>
      </c>
      <c r="EB193" s="128">
        <v>0</v>
      </c>
      <c r="EC193" s="128">
        <v>0</v>
      </c>
      <c r="ED193" s="128">
        <v>0</v>
      </c>
      <c r="EE193" s="128">
        <v>0</v>
      </c>
      <c r="EF193" s="128">
        <v>0</v>
      </c>
      <c r="EG193" s="128">
        <v>0</v>
      </c>
      <c r="EH193" s="128">
        <v>0</v>
      </c>
      <c r="EI193" s="128">
        <v>0</v>
      </c>
      <c r="EJ193" s="128">
        <v>0</v>
      </c>
      <c r="EK193" s="128">
        <v>0</v>
      </c>
      <c r="EL193" s="128">
        <v>0</v>
      </c>
      <c r="EM193" s="128">
        <v>0</v>
      </c>
      <c r="EN193" s="128">
        <v>1</v>
      </c>
      <c r="EO193" s="128">
        <v>0</v>
      </c>
      <c r="EP193" s="128">
        <v>1</v>
      </c>
      <c r="EQ193" s="77">
        <v>4</v>
      </c>
    </row>
    <row r="194" spans="1:147" s="68" customFormat="1" ht="15" customHeight="1" x14ac:dyDescent="0.25">
      <c r="A194" s="501" t="s">
        <v>2536</v>
      </c>
      <c r="B194" s="77">
        <v>9</v>
      </c>
      <c r="C194" s="120" t="s">
        <v>198</v>
      </c>
      <c r="D194" s="148">
        <v>2014</v>
      </c>
      <c r="E194" s="120" t="s">
        <v>1800</v>
      </c>
      <c r="F194" s="120" t="s">
        <v>199</v>
      </c>
      <c r="G194" s="149">
        <v>16</v>
      </c>
      <c r="H194" s="149" t="s">
        <v>200</v>
      </c>
      <c r="I194" s="63" t="s">
        <v>50</v>
      </c>
      <c r="J194" s="59">
        <v>0</v>
      </c>
      <c r="K194" s="128" t="s">
        <v>3</v>
      </c>
      <c r="L194" s="128" t="s">
        <v>89</v>
      </c>
      <c r="M194" s="77" t="s">
        <v>2341</v>
      </c>
      <c r="N194" s="77">
        <v>1</v>
      </c>
      <c r="O194" s="59">
        <f t="shared" si="105"/>
        <v>0</v>
      </c>
      <c r="P194" s="128" t="s">
        <v>1975</v>
      </c>
      <c r="Q194" s="150"/>
      <c r="R194" s="128">
        <v>1</v>
      </c>
      <c r="S194" s="128">
        <v>1</v>
      </c>
      <c r="T194" s="128">
        <v>3</v>
      </c>
      <c r="U194" s="77">
        <v>1</v>
      </c>
      <c r="V194" s="128" t="s">
        <v>574</v>
      </c>
      <c r="W194" s="128"/>
      <c r="X194" s="149" t="s">
        <v>586</v>
      </c>
      <c r="Y194" s="78"/>
      <c r="Z194" s="151" t="s">
        <v>83</v>
      </c>
      <c r="AA194" s="128" t="s">
        <v>575</v>
      </c>
      <c r="AB194" s="76" t="s">
        <v>576</v>
      </c>
      <c r="AC194" s="128" t="s">
        <v>2041</v>
      </c>
      <c r="AD194" s="128">
        <v>0</v>
      </c>
      <c r="AE194" s="76" t="s">
        <v>577</v>
      </c>
      <c r="AF194" s="128">
        <v>32.5</v>
      </c>
      <c r="AG194" s="59">
        <f t="shared" si="106"/>
        <v>1.5118833609788744</v>
      </c>
      <c r="AH194" s="59">
        <f t="shared" si="107"/>
        <v>659.75</v>
      </c>
      <c r="AI194" s="72">
        <f t="shared" si="108"/>
        <v>2.8193793988920874</v>
      </c>
      <c r="AJ194" s="59">
        <f t="shared" si="109"/>
        <v>32.5</v>
      </c>
      <c r="AK194" s="59">
        <f t="shared" si="110"/>
        <v>1.5118833609788744</v>
      </c>
      <c r="AL194" s="72">
        <f t="shared" si="111"/>
        <v>659.75</v>
      </c>
      <c r="AM194" s="72">
        <f t="shared" ref="AM194:AM222" si="116">LOG10(AL194)</f>
        <v>2.8193793988920874</v>
      </c>
      <c r="AN194" s="123" t="s">
        <v>28</v>
      </c>
      <c r="AO194" s="128" t="s">
        <v>28</v>
      </c>
      <c r="AP194" s="123"/>
      <c r="AQ194" s="128" t="s">
        <v>80</v>
      </c>
      <c r="AR194" s="123" t="s">
        <v>111</v>
      </c>
      <c r="AS194" s="123" t="s">
        <v>196</v>
      </c>
      <c r="AT194" s="496" t="s">
        <v>2428</v>
      </c>
      <c r="AU194" s="270">
        <v>39.119999999999997</v>
      </c>
      <c r="AV194" s="11">
        <v>-84.24</v>
      </c>
      <c r="AW194" s="128"/>
      <c r="AX194" s="277">
        <v>11.58333333333333</v>
      </c>
      <c r="AY194" s="278">
        <v>1099</v>
      </c>
      <c r="AZ194" s="455">
        <f t="shared" si="112"/>
        <v>3.0409976924234905</v>
      </c>
      <c r="BA194" s="517" t="s">
        <v>82</v>
      </c>
      <c r="BB194" s="151" t="s">
        <v>197</v>
      </c>
      <c r="BC194" s="59"/>
      <c r="BD194" s="59" t="s">
        <v>2343</v>
      </c>
      <c r="BE194" s="59" t="s">
        <v>2331</v>
      </c>
      <c r="BF194" s="67"/>
      <c r="BG194" s="123"/>
      <c r="BH194" s="68" t="s">
        <v>1799</v>
      </c>
      <c r="BI194" s="68" t="s">
        <v>852</v>
      </c>
      <c r="BJ194" s="123" t="s">
        <v>610</v>
      </c>
      <c r="BK194" s="123" t="s">
        <v>1724</v>
      </c>
      <c r="BL194" s="128"/>
      <c r="BM194" s="128"/>
      <c r="BN194" s="123"/>
      <c r="BO194" s="128"/>
      <c r="BP194" s="67" t="s">
        <v>51</v>
      </c>
      <c r="BQ194" s="76" t="s">
        <v>589</v>
      </c>
      <c r="BR194" s="123">
        <v>138.30155979202701</v>
      </c>
      <c r="BS194" s="128" t="s">
        <v>21</v>
      </c>
      <c r="BT194" s="77" t="s">
        <v>2059</v>
      </c>
      <c r="BU194" s="154">
        <v>35.355285961871999</v>
      </c>
      <c r="BV194" s="123"/>
      <c r="BW194" s="79" t="s">
        <v>26</v>
      </c>
      <c r="BX194" s="128" t="s">
        <v>27</v>
      </c>
      <c r="BY194" s="146">
        <f t="shared" si="97"/>
        <v>149.99977472657542</v>
      </c>
      <c r="BZ194" s="146">
        <f t="shared" si="95"/>
        <v>149.99977472657542</v>
      </c>
      <c r="CA194" s="128" t="s">
        <v>18</v>
      </c>
      <c r="CB194" s="76" t="s">
        <v>574</v>
      </c>
      <c r="CC194" s="132">
        <v>18</v>
      </c>
      <c r="CD194" s="132">
        <v>3</v>
      </c>
      <c r="CE194" s="123" t="s">
        <v>1815</v>
      </c>
      <c r="CF194" s="78" t="s">
        <v>1584</v>
      </c>
      <c r="CG194" s="68">
        <v>264.12478336221801</v>
      </c>
      <c r="CH194" s="128" t="s">
        <v>21</v>
      </c>
      <c r="CI194" s="145">
        <v>72.790294627382991</v>
      </c>
      <c r="CJ194" s="152"/>
      <c r="CK194" s="128">
        <f t="shared" si="98"/>
        <v>308.82306561353533</v>
      </c>
      <c r="CL194" s="128">
        <f t="shared" si="114"/>
        <v>308.82306561353533</v>
      </c>
      <c r="CM194" s="132">
        <v>18</v>
      </c>
      <c r="CN194" s="132">
        <v>3</v>
      </c>
      <c r="CO194" s="123" t="s">
        <v>1815</v>
      </c>
      <c r="CP194" s="67">
        <f t="shared" si="66"/>
        <v>-0.51828803422712344</v>
      </c>
      <c r="CQ194" s="67">
        <f t="shared" si="67"/>
        <v>0.97777777777777775</v>
      </c>
      <c r="CR194" s="67">
        <f t="shared" si="115"/>
        <v>-0.50677052235540954</v>
      </c>
      <c r="CS194" s="67">
        <f t="shared" si="68"/>
        <v>0.67023356058789407</v>
      </c>
      <c r="CT194" s="77">
        <v>0</v>
      </c>
      <c r="CU194" s="128">
        <v>0</v>
      </c>
      <c r="CV194" s="128" t="s">
        <v>1624</v>
      </c>
      <c r="CW194" s="128">
        <v>1</v>
      </c>
      <c r="CX194" s="128">
        <v>0</v>
      </c>
      <c r="CY194" s="74">
        <v>0</v>
      </c>
      <c r="CZ194" s="74">
        <v>3</v>
      </c>
      <c r="DA194" s="74">
        <v>0</v>
      </c>
      <c r="DB194" s="74">
        <v>0</v>
      </c>
      <c r="DC194" s="74">
        <v>0</v>
      </c>
      <c r="DD194" s="128">
        <v>0</v>
      </c>
      <c r="DE194" s="60">
        <v>0</v>
      </c>
      <c r="DF194" s="60">
        <v>0</v>
      </c>
      <c r="DG194" s="60">
        <v>0</v>
      </c>
      <c r="DH194" s="60">
        <v>0</v>
      </c>
      <c r="DI194" s="60">
        <v>0</v>
      </c>
      <c r="DJ194" s="60">
        <v>0</v>
      </c>
      <c r="DK194" s="60">
        <v>0</v>
      </c>
      <c r="DL194" s="90">
        <v>0</v>
      </c>
      <c r="DM194" s="90">
        <v>0</v>
      </c>
      <c r="DN194" s="90">
        <v>0</v>
      </c>
      <c r="DO194" s="128">
        <v>0</v>
      </c>
      <c r="DP194" s="128">
        <v>0</v>
      </c>
      <c r="DQ194" s="128">
        <v>0</v>
      </c>
      <c r="DR194" s="128">
        <v>0</v>
      </c>
      <c r="DS194" s="128">
        <v>0</v>
      </c>
      <c r="DT194" s="128">
        <v>0</v>
      </c>
      <c r="DU194" s="128">
        <v>0</v>
      </c>
      <c r="DV194" s="128">
        <v>0</v>
      </c>
      <c r="DW194" s="128">
        <v>0</v>
      </c>
      <c r="DX194" s="128">
        <v>0</v>
      </c>
      <c r="DY194" s="128">
        <v>0</v>
      </c>
      <c r="DZ194" s="128">
        <v>0</v>
      </c>
      <c r="EA194" s="128">
        <v>0</v>
      </c>
      <c r="EB194" s="128">
        <v>0</v>
      </c>
      <c r="EC194" s="128">
        <v>0</v>
      </c>
      <c r="ED194" s="128">
        <v>0</v>
      </c>
      <c r="EE194" s="128">
        <v>0</v>
      </c>
      <c r="EF194" s="128">
        <v>0</v>
      </c>
      <c r="EG194" s="128">
        <v>0</v>
      </c>
      <c r="EH194" s="128">
        <v>0</v>
      </c>
      <c r="EI194" s="128">
        <v>0</v>
      </c>
      <c r="EJ194" s="128">
        <v>0</v>
      </c>
      <c r="EK194" s="128">
        <v>0</v>
      </c>
      <c r="EL194" s="128">
        <v>0</v>
      </c>
      <c r="EM194" s="128">
        <v>0</v>
      </c>
      <c r="EN194" s="128">
        <v>1</v>
      </c>
      <c r="EO194" s="128">
        <v>0</v>
      </c>
      <c r="EP194" s="128">
        <v>1</v>
      </c>
      <c r="EQ194" s="77">
        <v>4</v>
      </c>
    </row>
    <row r="195" spans="1:147" s="123" customFormat="1" ht="15" customHeight="1" x14ac:dyDescent="0.25">
      <c r="A195" s="501" t="s">
        <v>2536</v>
      </c>
      <c r="B195" s="77">
        <v>10</v>
      </c>
      <c r="C195" s="120" t="s">
        <v>198</v>
      </c>
      <c r="D195" s="148">
        <v>2014</v>
      </c>
      <c r="E195" s="120" t="s">
        <v>1800</v>
      </c>
      <c r="F195" s="120" t="s">
        <v>199</v>
      </c>
      <c r="G195" s="149">
        <v>16</v>
      </c>
      <c r="H195" s="149" t="s">
        <v>200</v>
      </c>
      <c r="I195" s="63" t="s">
        <v>50</v>
      </c>
      <c r="J195" s="59">
        <v>0</v>
      </c>
      <c r="K195" s="128" t="s">
        <v>3</v>
      </c>
      <c r="L195" s="128" t="s">
        <v>89</v>
      </c>
      <c r="M195" s="77" t="s">
        <v>2341</v>
      </c>
      <c r="N195" s="77">
        <v>1</v>
      </c>
      <c r="O195" s="59">
        <f t="shared" si="105"/>
        <v>0</v>
      </c>
      <c r="P195" s="128" t="s">
        <v>1975</v>
      </c>
      <c r="Q195" s="150"/>
      <c r="R195" s="128">
        <v>1</v>
      </c>
      <c r="S195" s="128">
        <v>1</v>
      </c>
      <c r="T195" s="128">
        <v>3</v>
      </c>
      <c r="U195" s="77">
        <v>1</v>
      </c>
      <c r="V195" s="128" t="s">
        <v>574</v>
      </c>
      <c r="W195" s="128"/>
      <c r="X195" s="149" t="s">
        <v>586</v>
      </c>
      <c r="Y195" s="78"/>
      <c r="Z195" s="151" t="s">
        <v>83</v>
      </c>
      <c r="AA195" s="128" t="s">
        <v>575</v>
      </c>
      <c r="AB195" s="76" t="s">
        <v>576</v>
      </c>
      <c r="AC195" s="128" t="s">
        <v>2041</v>
      </c>
      <c r="AD195" s="128">
        <v>0</v>
      </c>
      <c r="AE195" s="76" t="s">
        <v>577</v>
      </c>
      <c r="AF195" s="128">
        <v>32.5</v>
      </c>
      <c r="AG195" s="59">
        <f t="shared" si="106"/>
        <v>1.5118833609788744</v>
      </c>
      <c r="AH195" s="59">
        <f t="shared" si="107"/>
        <v>659.75</v>
      </c>
      <c r="AI195" s="72">
        <f t="shared" si="108"/>
        <v>2.8193793988920874</v>
      </c>
      <c r="AJ195" s="59">
        <f t="shared" si="109"/>
        <v>32.5</v>
      </c>
      <c r="AK195" s="59">
        <f t="shared" si="110"/>
        <v>1.5118833609788744</v>
      </c>
      <c r="AL195" s="72">
        <f t="shared" si="111"/>
        <v>659.75</v>
      </c>
      <c r="AM195" s="72">
        <f t="shared" si="116"/>
        <v>2.8193793988920874</v>
      </c>
      <c r="AN195" s="123" t="s">
        <v>28</v>
      </c>
      <c r="AO195" s="128" t="s">
        <v>28</v>
      </c>
      <c r="AQ195" s="128" t="s">
        <v>80</v>
      </c>
      <c r="AR195" s="123" t="s">
        <v>111</v>
      </c>
      <c r="AS195" s="123" t="s">
        <v>196</v>
      </c>
      <c r="AT195" s="496" t="s">
        <v>2428</v>
      </c>
      <c r="AU195" s="270">
        <v>39.119999999999997</v>
      </c>
      <c r="AV195" s="11">
        <v>-84.24</v>
      </c>
      <c r="AW195" s="128"/>
      <c r="AX195" s="277">
        <v>11.58333333333333</v>
      </c>
      <c r="AY195" s="278">
        <v>1099</v>
      </c>
      <c r="AZ195" s="455">
        <f t="shared" si="112"/>
        <v>3.0409976924234905</v>
      </c>
      <c r="BA195" s="517" t="s">
        <v>82</v>
      </c>
      <c r="BB195" s="151" t="s">
        <v>197</v>
      </c>
      <c r="BC195" s="59"/>
      <c r="BD195" s="59" t="s">
        <v>2343</v>
      </c>
      <c r="BE195" s="59" t="s">
        <v>2331</v>
      </c>
      <c r="BF195" s="67"/>
      <c r="BH195" s="68" t="s">
        <v>1799</v>
      </c>
      <c r="BI195" s="68" t="s">
        <v>853</v>
      </c>
      <c r="BJ195" s="123" t="s">
        <v>610</v>
      </c>
      <c r="BK195" s="123" t="s">
        <v>1724</v>
      </c>
      <c r="BL195" s="128"/>
      <c r="BM195" s="128"/>
      <c r="BO195" s="128"/>
      <c r="BP195" s="67" t="s">
        <v>51</v>
      </c>
      <c r="BQ195" s="76" t="s">
        <v>589</v>
      </c>
      <c r="BR195" s="123">
        <v>106.065857885615</v>
      </c>
      <c r="BS195" s="128" t="s">
        <v>21</v>
      </c>
      <c r="BT195" s="77" t="s">
        <v>2059</v>
      </c>
      <c r="BU195" s="154">
        <v>25.996533795494003</v>
      </c>
      <c r="BW195" s="79" t="s">
        <v>26</v>
      </c>
      <c r="BX195" s="128" t="s">
        <v>27</v>
      </c>
      <c r="BY195" s="146">
        <f t="shared" si="97"/>
        <v>110.29395200483438</v>
      </c>
      <c r="BZ195" s="146">
        <f t="shared" si="95"/>
        <v>110.29395200483438</v>
      </c>
      <c r="CA195" s="128" t="s">
        <v>18</v>
      </c>
      <c r="CB195" s="76" t="s">
        <v>574</v>
      </c>
      <c r="CC195" s="132">
        <v>18</v>
      </c>
      <c r="CD195" s="132">
        <v>3</v>
      </c>
      <c r="CE195" s="123" t="s">
        <v>1815</v>
      </c>
      <c r="CF195" s="78" t="s">
        <v>1584</v>
      </c>
      <c r="CG195" s="68">
        <v>111.26516464471401</v>
      </c>
      <c r="CH195" s="128" t="s">
        <v>21</v>
      </c>
      <c r="CI195" s="145">
        <v>21.837088388215008</v>
      </c>
      <c r="CJ195" s="152"/>
      <c r="CK195" s="128">
        <f t="shared" si="98"/>
        <v>92.646919684061075</v>
      </c>
      <c r="CL195" s="128">
        <f t="shared" si="114"/>
        <v>92.646919684061075</v>
      </c>
      <c r="CM195" s="132">
        <v>18</v>
      </c>
      <c r="CN195" s="132">
        <v>3</v>
      </c>
      <c r="CO195" s="123" t="s">
        <v>1815</v>
      </c>
      <c r="CP195" s="67">
        <f t="shared" si="66"/>
        <v>-5.1046990985976017E-2</v>
      </c>
      <c r="CQ195" s="67">
        <f t="shared" si="67"/>
        <v>0.97777777777777775</v>
      </c>
      <c r="CR195" s="67">
        <f t="shared" si="115"/>
        <v>-4.991261340850988E-2</v>
      </c>
      <c r="CS195" s="67">
        <f t="shared" si="68"/>
        <v>0.66670126762468418</v>
      </c>
      <c r="CT195" s="77">
        <v>0</v>
      </c>
      <c r="CU195" s="128">
        <v>0</v>
      </c>
      <c r="CV195" s="128" t="s">
        <v>1624</v>
      </c>
      <c r="CW195" s="128">
        <v>1</v>
      </c>
      <c r="CX195" s="128">
        <v>0</v>
      </c>
      <c r="CY195" s="74">
        <v>0</v>
      </c>
      <c r="CZ195" s="74">
        <v>3</v>
      </c>
      <c r="DA195" s="74">
        <v>0</v>
      </c>
      <c r="DB195" s="74">
        <v>0</v>
      </c>
      <c r="DC195" s="74">
        <v>0</v>
      </c>
      <c r="DD195" s="128">
        <v>0</v>
      </c>
      <c r="DE195" s="60">
        <v>0</v>
      </c>
      <c r="DF195" s="60">
        <v>0</v>
      </c>
      <c r="DG195" s="60">
        <v>0</v>
      </c>
      <c r="DH195" s="60">
        <v>0</v>
      </c>
      <c r="DI195" s="60">
        <v>0</v>
      </c>
      <c r="DJ195" s="60">
        <v>0</v>
      </c>
      <c r="DK195" s="60">
        <v>0</v>
      </c>
      <c r="DL195" s="90">
        <v>0</v>
      </c>
      <c r="DM195" s="90">
        <v>0</v>
      </c>
      <c r="DN195" s="90">
        <v>0</v>
      </c>
      <c r="DO195" s="128">
        <v>0</v>
      </c>
      <c r="DP195" s="128">
        <v>0</v>
      </c>
      <c r="DQ195" s="128">
        <v>0</v>
      </c>
      <c r="DR195" s="128">
        <v>0</v>
      </c>
      <c r="DS195" s="128">
        <v>0</v>
      </c>
      <c r="DT195" s="128">
        <v>0</v>
      </c>
      <c r="DU195" s="128">
        <v>0</v>
      </c>
      <c r="DV195" s="128">
        <v>0</v>
      </c>
      <c r="DW195" s="128">
        <v>0</v>
      </c>
      <c r="DX195" s="128">
        <v>0</v>
      </c>
      <c r="DY195" s="128">
        <v>0</v>
      </c>
      <c r="DZ195" s="128">
        <v>0</v>
      </c>
      <c r="EA195" s="128">
        <v>0</v>
      </c>
      <c r="EB195" s="128">
        <v>0</v>
      </c>
      <c r="EC195" s="128">
        <v>0</v>
      </c>
      <c r="ED195" s="128">
        <v>0</v>
      </c>
      <c r="EE195" s="128">
        <v>0</v>
      </c>
      <c r="EF195" s="128">
        <v>0</v>
      </c>
      <c r="EG195" s="128">
        <v>0</v>
      </c>
      <c r="EH195" s="128">
        <v>0</v>
      </c>
      <c r="EI195" s="128">
        <v>0</v>
      </c>
      <c r="EJ195" s="128">
        <v>0</v>
      </c>
      <c r="EK195" s="128">
        <v>0</v>
      </c>
      <c r="EL195" s="128">
        <v>0</v>
      </c>
      <c r="EM195" s="128">
        <v>0</v>
      </c>
      <c r="EN195" s="128">
        <v>1</v>
      </c>
      <c r="EO195" s="128">
        <v>0</v>
      </c>
      <c r="EP195" s="128">
        <v>1</v>
      </c>
      <c r="EQ195" s="77">
        <v>4</v>
      </c>
    </row>
    <row r="196" spans="1:147" s="68" customFormat="1" ht="15" customHeight="1" x14ac:dyDescent="0.25">
      <c r="A196" s="501" t="s">
        <v>2536</v>
      </c>
      <c r="B196" s="77">
        <v>11</v>
      </c>
      <c r="C196" s="120" t="s">
        <v>198</v>
      </c>
      <c r="D196" s="148">
        <v>2014</v>
      </c>
      <c r="E196" s="120" t="s">
        <v>1800</v>
      </c>
      <c r="F196" s="120" t="s">
        <v>199</v>
      </c>
      <c r="G196" s="149">
        <v>16</v>
      </c>
      <c r="H196" s="149" t="s">
        <v>200</v>
      </c>
      <c r="I196" s="63" t="s">
        <v>50</v>
      </c>
      <c r="J196" s="59">
        <v>0</v>
      </c>
      <c r="K196" s="128" t="s">
        <v>3</v>
      </c>
      <c r="L196" s="128" t="s">
        <v>89</v>
      </c>
      <c r="M196" s="77" t="s">
        <v>2341</v>
      </c>
      <c r="N196" s="77">
        <v>1</v>
      </c>
      <c r="O196" s="59">
        <f t="shared" si="105"/>
        <v>0</v>
      </c>
      <c r="P196" s="128" t="s">
        <v>1975</v>
      </c>
      <c r="Q196" s="150"/>
      <c r="R196" s="128">
        <v>1</v>
      </c>
      <c r="S196" s="128">
        <v>1</v>
      </c>
      <c r="T196" s="128">
        <v>3</v>
      </c>
      <c r="U196" s="77">
        <v>1</v>
      </c>
      <c r="V196" s="128" t="s">
        <v>574</v>
      </c>
      <c r="W196" s="128"/>
      <c r="X196" s="149" t="s">
        <v>586</v>
      </c>
      <c r="Y196" s="78"/>
      <c r="Z196" s="151" t="s">
        <v>83</v>
      </c>
      <c r="AA196" s="128" t="s">
        <v>575</v>
      </c>
      <c r="AB196" s="76" t="s">
        <v>576</v>
      </c>
      <c r="AC196" s="128" t="s">
        <v>2041</v>
      </c>
      <c r="AD196" s="128">
        <v>0</v>
      </c>
      <c r="AE196" s="76" t="s">
        <v>577</v>
      </c>
      <c r="AF196" s="128">
        <v>32.5</v>
      </c>
      <c r="AG196" s="59">
        <f t="shared" si="106"/>
        <v>1.5118833609788744</v>
      </c>
      <c r="AH196" s="59">
        <f t="shared" si="107"/>
        <v>659.75</v>
      </c>
      <c r="AI196" s="72">
        <f t="shared" si="108"/>
        <v>2.8193793988920874</v>
      </c>
      <c r="AJ196" s="59">
        <f t="shared" si="109"/>
        <v>32.5</v>
      </c>
      <c r="AK196" s="59">
        <f t="shared" si="110"/>
        <v>1.5118833609788744</v>
      </c>
      <c r="AL196" s="72">
        <f t="shared" si="111"/>
        <v>659.75</v>
      </c>
      <c r="AM196" s="72">
        <f t="shared" si="116"/>
        <v>2.8193793988920874</v>
      </c>
      <c r="AN196" s="123" t="s">
        <v>28</v>
      </c>
      <c r="AO196" s="128" t="s">
        <v>28</v>
      </c>
      <c r="AP196" s="123"/>
      <c r="AQ196" s="128" t="s">
        <v>80</v>
      </c>
      <c r="AR196" s="123" t="s">
        <v>111</v>
      </c>
      <c r="AS196" s="123" t="s">
        <v>196</v>
      </c>
      <c r="AT196" s="496" t="s">
        <v>2428</v>
      </c>
      <c r="AU196" s="270">
        <v>39.119999999999997</v>
      </c>
      <c r="AV196" s="11">
        <v>-84.24</v>
      </c>
      <c r="AW196" s="128"/>
      <c r="AX196" s="277">
        <v>11.58333333333333</v>
      </c>
      <c r="AY196" s="278">
        <v>1099</v>
      </c>
      <c r="AZ196" s="455">
        <f t="shared" si="112"/>
        <v>3.0409976924234905</v>
      </c>
      <c r="BA196" s="517" t="s">
        <v>82</v>
      </c>
      <c r="BB196" s="151" t="s">
        <v>197</v>
      </c>
      <c r="BC196" s="59"/>
      <c r="BD196" s="59" t="s">
        <v>2343</v>
      </c>
      <c r="BE196" s="59" t="s">
        <v>2331</v>
      </c>
      <c r="BF196" s="67"/>
      <c r="BG196" s="123"/>
      <c r="BH196" s="68" t="s">
        <v>1799</v>
      </c>
      <c r="BI196" s="68" t="s">
        <v>614</v>
      </c>
      <c r="BJ196" s="123" t="s">
        <v>610</v>
      </c>
      <c r="BK196" s="123" t="s">
        <v>1724</v>
      </c>
      <c r="BL196" s="128"/>
      <c r="BM196" s="128"/>
      <c r="BN196" s="123"/>
      <c r="BO196" s="128"/>
      <c r="BP196" s="67" t="s">
        <v>51</v>
      </c>
      <c r="BQ196" s="76" t="s">
        <v>589</v>
      </c>
      <c r="BR196" s="123">
        <v>431.54246100519902</v>
      </c>
      <c r="BS196" s="128" t="s">
        <v>21</v>
      </c>
      <c r="BT196" s="77" t="s">
        <v>2059</v>
      </c>
      <c r="BU196" s="154">
        <v>50.953206239167969</v>
      </c>
      <c r="BV196" s="123"/>
      <c r="BW196" s="79" t="s">
        <v>26</v>
      </c>
      <c r="BX196" s="128" t="s">
        <v>27</v>
      </c>
      <c r="BY196" s="146">
        <f t="shared" si="97"/>
        <v>216.17614592947422</v>
      </c>
      <c r="BZ196" s="146">
        <f t="shared" si="95"/>
        <v>216.17614592947422</v>
      </c>
      <c r="CA196" s="128" t="s">
        <v>18</v>
      </c>
      <c r="CB196" s="76" t="s">
        <v>574</v>
      </c>
      <c r="CC196" s="132">
        <v>18</v>
      </c>
      <c r="CD196" s="132">
        <v>3</v>
      </c>
      <c r="CE196" s="123" t="s">
        <v>1815</v>
      </c>
      <c r="CF196" s="78" t="s">
        <v>1584</v>
      </c>
      <c r="CG196" s="68">
        <v>380.58925476603099</v>
      </c>
      <c r="CH196" s="128" t="s">
        <v>21</v>
      </c>
      <c r="CI196" s="145">
        <v>35.355285961872028</v>
      </c>
      <c r="CJ196" s="152"/>
      <c r="CK196" s="128">
        <f t="shared" si="98"/>
        <v>149.99977472657554</v>
      </c>
      <c r="CL196" s="128">
        <f t="shared" si="114"/>
        <v>149.99977472657554</v>
      </c>
      <c r="CM196" s="132">
        <v>18</v>
      </c>
      <c r="CN196" s="132">
        <v>3</v>
      </c>
      <c r="CO196" s="123" t="s">
        <v>1815</v>
      </c>
      <c r="CP196" s="67">
        <f t="shared" si="66"/>
        <v>0.27386270453047407</v>
      </c>
      <c r="CQ196" s="67">
        <f t="shared" si="67"/>
        <v>0.97777777777777775</v>
      </c>
      <c r="CR196" s="67">
        <f t="shared" si="115"/>
        <v>0.26777686665201905</v>
      </c>
      <c r="CS196" s="67">
        <f t="shared" si="68"/>
        <v>0.66766256180991623</v>
      </c>
      <c r="CT196" s="77">
        <v>0</v>
      </c>
      <c r="CU196" s="128">
        <v>0</v>
      </c>
      <c r="CV196" s="128" t="s">
        <v>1624</v>
      </c>
      <c r="CW196" s="128">
        <v>1</v>
      </c>
      <c r="CX196" s="128">
        <v>0</v>
      </c>
      <c r="CY196" s="74">
        <v>0</v>
      </c>
      <c r="CZ196" s="74">
        <v>3</v>
      </c>
      <c r="DA196" s="74">
        <v>0</v>
      </c>
      <c r="DB196" s="74">
        <v>0</v>
      </c>
      <c r="DC196" s="74">
        <v>0</v>
      </c>
      <c r="DD196" s="128">
        <v>0</v>
      </c>
      <c r="DE196" s="60">
        <v>0</v>
      </c>
      <c r="DF196" s="60">
        <v>0</v>
      </c>
      <c r="DG196" s="60">
        <v>0</v>
      </c>
      <c r="DH196" s="60">
        <v>0</v>
      </c>
      <c r="DI196" s="60">
        <v>0</v>
      </c>
      <c r="DJ196" s="60">
        <v>0</v>
      </c>
      <c r="DK196" s="60">
        <v>0</v>
      </c>
      <c r="DL196" s="90">
        <v>0</v>
      </c>
      <c r="DM196" s="90">
        <v>0</v>
      </c>
      <c r="DN196" s="90">
        <v>0</v>
      </c>
      <c r="DO196" s="128">
        <v>0</v>
      </c>
      <c r="DP196" s="128">
        <v>0</v>
      </c>
      <c r="DQ196" s="128">
        <v>0</v>
      </c>
      <c r="DR196" s="128">
        <v>0</v>
      </c>
      <c r="DS196" s="128">
        <v>0</v>
      </c>
      <c r="DT196" s="128">
        <v>0</v>
      </c>
      <c r="DU196" s="128">
        <v>0</v>
      </c>
      <c r="DV196" s="128">
        <v>0</v>
      </c>
      <c r="DW196" s="128">
        <v>0</v>
      </c>
      <c r="DX196" s="128">
        <v>0</v>
      </c>
      <c r="DY196" s="128">
        <v>0</v>
      </c>
      <c r="DZ196" s="128">
        <v>0</v>
      </c>
      <c r="EA196" s="128">
        <v>0</v>
      </c>
      <c r="EB196" s="128">
        <v>0</v>
      </c>
      <c r="EC196" s="128">
        <v>0</v>
      </c>
      <c r="ED196" s="128">
        <v>0</v>
      </c>
      <c r="EE196" s="128">
        <v>0</v>
      </c>
      <c r="EF196" s="128">
        <v>0</v>
      </c>
      <c r="EG196" s="128">
        <v>0</v>
      </c>
      <c r="EH196" s="128">
        <v>0</v>
      </c>
      <c r="EI196" s="128">
        <v>0</v>
      </c>
      <c r="EJ196" s="128">
        <v>0</v>
      </c>
      <c r="EK196" s="128">
        <v>0</v>
      </c>
      <c r="EL196" s="128">
        <v>0</v>
      </c>
      <c r="EM196" s="128">
        <v>0</v>
      </c>
      <c r="EN196" s="128">
        <v>1</v>
      </c>
      <c r="EO196" s="128">
        <v>0</v>
      </c>
      <c r="EP196" s="128">
        <v>1</v>
      </c>
      <c r="EQ196" s="77">
        <v>4</v>
      </c>
    </row>
    <row r="197" spans="1:147" s="68" customFormat="1" ht="15" customHeight="1" x14ac:dyDescent="0.25">
      <c r="A197" s="501" t="s">
        <v>2536</v>
      </c>
      <c r="B197" s="77">
        <v>12</v>
      </c>
      <c r="C197" s="120" t="s">
        <v>198</v>
      </c>
      <c r="D197" s="148">
        <v>2014</v>
      </c>
      <c r="E197" s="120" t="s">
        <v>1800</v>
      </c>
      <c r="F197" s="120" t="s">
        <v>199</v>
      </c>
      <c r="G197" s="149">
        <v>16</v>
      </c>
      <c r="H197" s="149" t="s">
        <v>200</v>
      </c>
      <c r="I197" s="63" t="s">
        <v>50</v>
      </c>
      <c r="J197" s="59">
        <v>0</v>
      </c>
      <c r="K197" s="128" t="s">
        <v>3</v>
      </c>
      <c r="L197" s="128" t="s">
        <v>89</v>
      </c>
      <c r="M197" s="77" t="s">
        <v>2341</v>
      </c>
      <c r="N197" s="77">
        <v>1</v>
      </c>
      <c r="O197" s="59">
        <f t="shared" si="105"/>
        <v>0</v>
      </c>
      <c r="P197" s="128" t="s">
        <v>1975</v>
      </c>
      <c r="Q197" s="150"/>
      <c r="R197" s="128">
        <v>1</v>
      </c>
      <c r="S197" s="128">
        <v>1</v>
      </c>
      <c r="T197" s="128">
        <v>3</v>
      </c>
      <c r="U197" s="77">
        <v>1</v>
      </c>
      <c r="V197" s="128" t="s">
        <v>574</v>
      </c>
      <c r="W197" s="128"/>
      <c r="X197" s="149" t="s">
        <v>586</v>
      </c>
      <c r="Y197" s="78"/>
      <c r="Z197" s="151" t="s">
        <v>83</v>
      </c>
      <c r="AA197" s="128" t="s">
        <v>575</v>
      </c>
      <c r="AB197" s="76" t="s">
        <v>576</v>
      </c>
      <c r="AC197" s="128" t="s">
        <v>2041</v>
      </c>
      <c r="AD197" s="128">
        <v>0</v>
      </c>
      <c r="AE197" s="76" t="s">
        <v>577</v>
      </c>
      <c r="AF197" s="128">
        <v>32.5</v>
      </c>
      <c r="AG197" s="59">
        <f t="shared" si="106"/>
        <v>1.5118833609788744</v>
      </c>
      <c r="AH197" s="59">
        <f t="shared" si="107"/>
        <v>659.75</v>
      </c>
      <c r="AI197" s="72">
        <f t="shared" si="108"/>
        <v>2.8193793988920874</v>
      </c>
      <c r="AJ197" s="59">
        <f t="shared" si="109"/>
        <v>32.5</v>
      </c>
      <c r="AK197" s="59">
        <f t="shared" si="110"/>
        <v>1.5118833609788744</v>
      </c>
      <c r="AL197" s="72">
        <f t="shared" si="111"/>
        <v>659.75</v>
      </c>
      <c r="AM197" s="72">
        <f t="shared" si="116"/>
        <v>2.8193793988920874</v>
      </c>
      <c r="AN197" s="123" t="s">
        <v>28</v>
      </c>
      <c r="AO197" s="128" t="s">
        <v>28</v>
      </c>
      <c r="AP197" s="123"/>
      <c r="AQ197" s="128" t="s">
        <v>80</v>
      </c>
      <c r="AR197" s="123" t="s">
        <v>111</v>
      </c>
      <c r="AS197" s="123" t="s">
        <v>196</v>
      </c>
      <c r="AT197" s="496" t="s">
        <v>2428</v>
      </c>
      <c r="AU197" s="270">
        <v>39.119999999999997</v>
      </c>
      <c r="AV197" s="11">
        <v>-84.24</v>
      </c>
      <c r="AW197" s="128"/>
      <c r="AX197" s="277">
        <v>11.58333333333333</v>
      </c>
      <c r="AY197" s="278">
        <v>1099</v>
      </c>
      <c r="AZ197" s="455">
        <f t="shared" si="112"/>
        <v>3.0409976924234905</v>
      </c>
      <c r="BA197" s="517" t="s">
        <v>82</v>
      </c>
      <c r="BB197" s="151" t="s">
        <v>197</v>
      </c>
      <c r="BC197" s="59"/>
      <c r="BD197" s="59" t="s">
        <v>2343</v>
      </c>
      <c r="BE197" s="59" t="s">
        <v>2331</v>
      </c>
      <c r="BF197" s="67"/>
      <c r="BG197" s="123"/>
      <c r="BH197" s="68" t="s">
        <v>1799</v>
      </c>
      <c r="BI197" s="68" t="s">
        <v>852</v>
      </c>
      <c r="BJ197" s="123" t="s">
        <v>610</v>
      </c>
      <c r="BK197" s="123" t="s">
        <v>1725</v>
      </c>
      <c r="BL197" s="128"/>
      <c r="BM197" s="128"/>
      <c r="BN197" s="123"/>
      <c r="BO197" s="128"/>
      <c r="BP197" s="67" t="s">
        <v>51</v>
      </c>
      <c r="BQ197" s="76" t="s">
        <v>590</v>
      </c>
      <c r="BR197" s="123">
        <v>537.843901626253</v>
      </c>
      <c r="BS197" s="128" t="s">
        <v>21</v>
      </c>
      <c r="BT197" s="77" t="s">
        <v>2059</v>
      </c>
      <c r="BU197" s="154">
        <v>94.909236112506051</v>
      </c>
      <c r="BV197" s="123"/>
      <c r="BW197" s="79" t="s">
        <v>26</v>
      </c>
      <c r="BX197" s="128" t="s">
        <v>27</v>
      </c>
      <c r="BY197" s="146">
        <f t="shared" si="97"/>
        <v>402.6657867143291</v>
      </c>
      <c r="BZ197" s="146">
        <f t="shared" si="95"/>
        <v>402.6657867143291</v>
      </c>
      <c r="CA197" s="128" t="s">
        <v>18</v>
      </c>
      <c r="CB197" s="76" t="s">
        <v>574</v>
      </c>
      <c r="CC197" s="132">
        <v>18</v>
      </c>
      <c r="CD197" s="132">
        <v>3</v>
      </c>
      <c r="CE197" s="123" t="s">
        <v>1815</v>
      </c>
      <c r="CF197" s="78" t="s">
        <v>1584</v>
      </c>
      <c r="CG197" s="68">
        <v>1311.2228922065699</v>
      </c>
      <c r="CH197" s="128" t="s">
        <v>21</v>
      </c>
      <c r="CI197" s="145">
        <v>261.02194478039019</v>
      </c>
      <c r="CJ197" s="152"/>
      <c r="CK197" s="128">
        <f t="shared" si="98"/>
        <v>1107.4223231562867</v>
      </c>
      <c r="CL197" s="128">
        <f t="shared" si="114"/>
        <v>1107.4223231562867</v>
      </c>
      <c r="CM197" s="132">
        <v>18</v>
      </c>
      <c r="CN197" s="132">
        <v>3</v>
      </c>
      <c r="CO197" s="123" t="s">
        <v>1815</v>
      </c>
      <c r="CP197" s="67">
        <f t="shared" ref="CP197:CP260" si="117">(BR197-CG197)/SQRT(((CC197-1)*BZ197^2+(CM197-1)*CL197^2)/(CC197+CM197-2))</f>
        <v>-0.92817674285067042</v>
      </c>
      <c r="CQ197" s="67">
        <f t="shared" ref="CQ197:CQ260" si="118">1-3/(4*(CC197+CM197-2)-1)</f>
        <v>0.97777777777777775</v>
      </c>
      <c r="CR197" s="67">
        <f t="shared" si="115"/>
        <v>-0.90755059300954444</v>
      </c>
      <c r="CS197" s="67">
        <f t="shared" ref="CS197:CS260" si="119">(CD197+CN197)/(CD197*CN197)+CR197^2/(2*(CC197+CM197))</f>
        <v>0.67810622331766635</v>
      </c>
      <c r="CT197" s="77">
        <v>0</v>
      </c>
      <c r="CU197" s="128">
        <v>0</v>
      </c>
      <c r="CV197" s="128" t="s">
        <v>1624</v>
      </c>
      <c r="CW197" s="128">
        <v>1</v>
      </c>
      <c r="CX197" s="128">
        <v>0</v>
      </c>
      <c r="CY197" s="74">
        <v>0</v>
      </c>
      <c r="CZ197" s="74">
        <v>3</v>
      </c>
      <c r="DA197" s="74">
        <v>0</v>
      </c>
      <c r="DB197" s="74">
        <v>0</v>
      </c>
      <c r="DC197" s="74">
        <v>0</v>
      </c>
      <c r="DD197" s="128">
        <v>0</v>
      </c>
      <c r="DE197" s="60">
        <v>0</v>
      </c>
      <c r="DF197" s="60">
        <v>0</v>
      </c>
      <c r="DG197" s="60">
        <v>0</v>
      </c>
      <c r="DH197" s="60">
        <v>0</v>
      </c>
      <c r="DI197" s="60">
        <v>0</v>
      </c>
      <c r="DJ197" s="60">
        <v>0</v>
      </c>
      <c r="DK197" s="60">
        <v>0</v>
      </c>
      <c r="DL197" s="90">
        <v>0</v>
      </c>
      <c r="DM197" s="90">
        <v>0</v>
      </c>
      <c r="DN197" s="90">
        <v>0</v>
      </c>
      <c r="DO197" s="128">
        <v>0</v>
      </c>
      <c r="DP197" s="128">
        <v>0</v>
      </c>
      <c r="DQ197" s="128">
        <v>0</v>
      </c>
      <c r="DR197" s="128">
        <v>0</v>
      </c>
      <c r="DS197" s="128">
        <v>0</v>
      </c>
      <c r="DT197" s="128">
        <v>0</v>
      </c>
      <c r="DU197" s="128">
        <v>0</v>
      </c>
      <c r="DV197" s="128">
        <v>0</v>
      </c>
      <c r="DW197" s="128">
        <v>0</v>
      </c>
      <c r="DX197" s="128">
        <v>0</v>
      </c>
      <c r="DY197" s="128">
        <v>0</v>
      </c>
      <c r="DZ197" s="128">
        <v>0</v>
      </c>
      <c r="EA197" s="128">
        <v>0</v>
      </c>
      <c r="EB197" s="128">
        <v>0</v>
      </c>
      <c r="EC197" s="128">
        <v>0</v>
      </c>
      <c r="ED197" s="128">
        <v>0</v>
      </c>
      <c r="EE197" s="128">
        <v>0</v>
      </c>
      <c r="EF197" s="128">
        <v>0</v>
      </c>
      <c r="EG197" s="128">
        <v>0</v>
      </c>
      <c r="EH197" s="128">
        <v>0</v>
      </c>
      <c r="EI197" s="128">
        <v>0</v>
      </c>
      <c r="EJ197" s="128">
        <v>0</v>
      </c>
      <c r="EK197" s="128">
        <v>0</v>
      </c>
      <c r="EL197" s="128">
        <v>0</v>
      </c>
      <c r="EM197" s="128">
        <v>0</v>
      </c>
      <c r="EN197" s="128">
        <v>1</v>
      </c>
      <c r="EO197" s="128">
        <v>0</v>
      </c>
      <c r="EP197" s="128">
        <v>1</v>
      </c>
      <c r="EQ197" s="77">
        <v>4</v>
      </c>
    </row>
    <row r="198" spans="1:147" s="68" customFormat="1" ht="15" customHeight="1" x14ac:dyDescent="0.25">
      <c r="A198" s="501" t="s">
        <v>2536</v>
      </c>
      <c r="B198" s="77">
        <v>13</v>
      </c>
      <c r="C198" s="120" t="s">
        <v>198</v>
      </c>
      <c r="D198" s="148">
        <v>2014</v>
      </c>
      <c r="E198" s="120" t="s">
        <v>1800</v>
      </c>
      <c r="F198" s="120" t="s">
        <v>199</v>
      </c>
      <c r="G198" s="149">
        <v>16</v>
      </c>
      <c r="H198" s="149" t="s">
        <v>200</v>
      </c>
      <c r="I198" s="63" t="s">
        <v>50</v>
      </c>
      <c r="J198" s="59">
        <v>0</v>
      </c>
      <c r="K198" s="128" t="s">
        <v>3</v>
      </c>
      <c r="L198" s="128" t="s">
        <v>89</v>
      </c>
      <c r="M198" s="77" t="s">
        <v>2341</v>
      </c>
      <c r="N198" s="77">
        <v>1</v>
      </c>
      <c r="O198" s="59">
        <f t="shared" si="105"/>
        <v>0</v>
      </c>
      <c r="P198" s="128" t="s">
        <v>1975</v>
      </c>
      <c r="Q198" s="150"/>
      <c r="R198" s="128">
        <v>1</v>
      </c>
      <c r="S198" s="128">
        <v>1</v>
      </c>
      <c r="T198" s="128">
        <v>3</v>
      </c>
      <c r="U198" s="77">
        <v>1</v>
      </c>
      <c r="V198" s="128" t="s">
        <v>574</v>
      </c>
      <c r="W198" s="128"/>
      <c r="X198" s="149" t="s">
        <v>586</v>
      </c>
      <c r="Y198" s="78"/>
      <c r="Z198" s="151" t="s">
        <v>83</v>
      </c>
      <c r="AA198" s="128" t="s">
        <v>575</v>
      </c>
      <c r="AB198" s="76" t="s">
        <v>576</v>
      </c>
      <c r="AC198" s="128" t="s">
        <v>2041</v>
      </c>
      <c r="AD198" s="128">
        <v>0</v>
      </c>
      <c r="AE198" s="76" t="s">
        <v>577</v>
      </c>
      <c r="AF198" s="128">
        <v>32.5</v>
      </c>
      <c r="AG198" s="59">
        <f t="shared" si="106"/>
        <v>1.5118833609788744</v>
      </c>
      <c r="AH198" s="59">
        <f t="shared" si="107"/>
        <v>659.75</v>
      </c>
      <c r="AI198" s="72">
        <f t="shared" si="108"/>
        <v>2.8193793988920874</v>
      </c>
      <c r="AJ198" s="59">
        <f t="shared" si="109"/>
        <v>32.5</v>
      </c>
      <c r="AK198" s="59">
        <f t="shared" si="110"/>
        <v>1.5118833609788744</v>
      </c>
      <c r="AL198" s="72">
        <f t="shared" si="111"/>
        <v>659.75</v>
      </c>
      <c r="AM198" s="72">
        <f t="shared" si="116"/>
        <v>2.8193793988920874</v>
      </c>
      <c r="AN198" s="123" t="s">
        <v>28</v>
      </c>
      <c r="AO198" s="128" t="s">
        <v>28</v>
      </c>
      <c r="AP198" s="123"/>
      <c r="AQ198" s="128" t="s">
        <v>80</v>
      </c>
      <c r="AR198" s="123" t="s">
        <v>111</v>
      </c>
      <c r="AS198" s="123" t="s">
        <v>196</v>
      </c>
      <c r="AT198" s="496" t="s">
        <v>2428</v>
      </c>
      <c r="AU198" s="270">
        <v>39.119999999999997</v>
      </c>
      <c r="AV198" s="11">
        <v>-84.24</v>
      </c>
      <c r="AW198" s="128"/>
      <c r="AX198" s="277">
        <v>11.58333333333333</v>
      </c>
      <c r="AY198" s="278">
        <v>1099</v>
      </c>
      <c r="AZ198" s="455">
        <f t="shared" si="112"/>
        <v>3.0409976924234905</v>
      </c>
      <c r="BA198" s="517" t="s">
        <v>82</v>
      </c>
      <c r="BB198" s="151" t="s">
        <v>197</v>
      </c>
      <c r="BC198" s="59"/>
      <c r="BD198" s="59" t="s">
        <v>2343</v>
      </c>
      <c r="BE198" s="59" t="s">
        <v>2331</v>
      </c>
      <c r="BF198" s="67"/>
      <c r="BG198" s="123"/>
      <c r="BH198" s="68" t="s">
        <v>1799</v>
      </c>
      <c r="BI198" s="68" t="s">
        <v>853</v>
      </c>
      <c r="BJ198" s="123" t="s">
        <v>610</v>
      </c>
      <c r="BK198" s="123" t="s">
        <v>1725</v>
      </c>
      <c r="BL198" s="128"/>
      <c r="BM198" s="128"/>
      <c r="BN198" s="123"/>
      <c r="BO198" s="128"/>
      <c r="BP198" s="67" t="s">
        <v>51</v>
      </c>
      <c r="BQ198" s="76" t="s">
        <v>590</v>
      </c>
      <c r="BR198" s="123">
        <v>176.73606223481099</v>
      </c>
      <c r="BS198" s="128" t="s">
        <v>21</v>
      </c>
      <c r="BT198" s="77" t="s">
        <v>2059</v>
      </c>
      <c r="BU198" s="154">
        <v>67.802160867105016</v>
      </c>
      <c r="BV198" s="123"/>
      <c r="BW198" s="79" t="s">
        <v>26</v>
      </c>
      <c r="BX198" s="128" t="s">
        <v>27</v>
      </c>
      <c r="BY198" s="146">
        <f t="shared" si="97"/>
        <v>287.66020636938669</v>
      </c>
      <c r="BZ198" s="146">
        <f t="shared" si="95"/>
        <v>287.66020636938669</v>
      </c>
      <c r="CA198" s="128" t="s">
        <v>18</v>
      </c>
      <c r="CB198" s="76" t="s">
        <v>574</v>
      </c>
      <c r="CC198" s="132">
        <v>18</v>
      </c>
      <c r="CD198" s="132">
        <v>3</v>
      </c>
      <c r="CE198" s="123" t="s">
        <v>1815</v>
      </c>
      <c r="CF198" s="78" t="s">
        <v>1584</v>
      </c>
      <c r="CG198" s="68">
        <v>211.15136124285701</v>
      </c>
      <c r="CH198" s="128" t="s">
        <v>21</v>
      </c>
      <c r="CI198" s="145">
        <v>50.841566097198012</v>
      </c>
      <c r="CJ198" s="152"/>
      <c r="CK198" s="128">
        <f t="shared" si="98"/>
        <v>215.70249692083669</v>
      </c>
      <c r="CL198" s="128">
        <f t="shared" si="114"/>
        <v>215.70249692083669</v>
      </c>
      <c r="CM198" s="132">
        <v>18</v>
      </c>
      <c r="CN198" s="132">
        <v>3</v>
      </c>
      <c r="CO198" s="123" t="s">
        <v>1815</v>
      </c>
      <c r="CP198" s="67">
        <f t="shared" si="117"/>
        <v>-0.13536539556568419</v>
      </c>
      <c r="CQ198" s="67">
        <f t="shared" si="118"/>
        <v>0.97777777777777775</v>
      </c>
      <c r="CR198" s="67">
        <f t="shared" si="115"/>
        <v>-0.13235727566422453</v>
      </c>
      <c r="CS198" s="67">
        <f t="shared" si="119"/>
        <v>0.6669099784502952</v>
      </c>
      <c r="CT198" s="77">
        <v>0</v>
      </c>
      <c r="CU198" s="128">
        <v>0</v>
      </c>
      <c r="CV198" s="128" t="s">
        <v>1624</v>
      </c>
      <c r="CW198" s="128">
        <v>1</v>
      </c>
      <c r="CX198" s="128">
        <v>0</v>
      </c>
      <c r="CY198" s="74">
        <v>0</v>
      </c>
      <c r="CZ198" s="74">
        <v>3</v>
      </c>
      <c r="DA198" s="74">
        <v>0</v>
      </c>
      <c r="DB198" s="74">
        <v>0</v>
      </c>
      <c r="DC198" s="74">
        <v>0</v>
      </c>
      <c r="DD198" s="128">
        <v>0</v>
      </c>
      <c r="DE198" s="60">
        <v>0</v>
      </c>
      <c r="DF198" s="60">
        <v>0</v>
      </c>
      <c r="DG198" s="60">
        <v>0</v>
      </c>
      <c r="DH198" s="60">
        <v>0</v>
      </c>
      <c r="DI198" s="60">
        <v>0</v>
      </c>
      <c r="DJ198" s="60">
        <v>0</v>
      </c>
      <c r="DK198" s="60">
        <v>0</v>
      </c>
      <c r="DL198" s="90">
        <v>0</v>
      </c>
      <c r="DM198" s="90">
        <v>0</v>
      </c>
      <c r="DN198" s="90">
        <v>0</v>
      </c>
      <c r="DO198" s="128">
        <v>0</v>
      </c>
      <c r="DP198" s="128">
        <v>0</v>
      </c>
      <c r="DQ198" s="128">
        <v>0</v>
      </c>
      <c r="DR198" s="128">
        <v>0</v>
      </c>
      <c r="DS198" s="128">
        <v>0</v>
      </c>
      <c r="DT198" s="128">
        <v>0</v>
      </c>
      <c r="DU198" s="128">
        <v>0</v>
      </c>
      <c r="DV198" s="128">
        <v>0</v>
      </c>
      <c r="DW198" s="128">
        <v>0</v>
      </c>
      <c r="DX198" s="128">
        <v>0</v>
      </c>
      <c r="DY198" s="128">
        <v>0</v>
      </c>
      <c r="DZ198" s="128">
        <v>0</v>
      </c>
      <c r="EA198" s="128">
        <v>0</v>
      </c>
      <c r="EB198" s="128">
        <v>0</v>
      </c>
      <c r="EC198" s="128">
        <v>0</v>
      </c>
      <c r="ED198" s="128">
        <v>0</v>
      </c>
      <c r="EE198" s="128">
        <v>0</v>
      </c>
      <c r="EF198" s="128">
        <v>0</v>
      </c>
      <c r="EG198" s="128">
        <v>0</v>
      </c>
      <c r="EH198" s="128">
        <v>0</v>
      </c>
      <c r="EI198" s="128">
        <v>0</v>
      </c>
      <c r="EJ198" s="128">
        <v>0</v>
      </c>
      <c r="EK198" s="128">
        <v>0</v>
      </c>
      <c r="EL198" s="128">
        <v>0</v>
      </c>
      <c r="EM198" s="128">
        <v>0</v>
      </c>
      <c r="EN198" s="128">
        <v>1</v>
      </c>
      <c r="EO198" s="128">
        <v>0</v>
      </c>
      <c r="EP198" s="128">
        <v>1</v>
      </c>
      <c r="EQ198" s="77">
        <v>4</v>
      </c>
    </row>
    <row r="199" spans="1:147" s="68" customFormat="1" ht="15" customHeight="1" x14ac:dyDescent="0.25">
      <c r="A199" s="501" t="s">
        <v>2536</v>
      </c>
      <c r="B199" s="77">
        <v>14</v>
      </c>
      <c r="C199" s="120" t="s">
        <v>198</v>
      </c>
      <c r="D199" s="148">
        <v>2014</v>
      </c>
      <c r="E199" s="120" t="s">
        <v>1800</v>
      </c>
      <c r="F199" s="120" t="s">
        <v>199</v>
      </c>
      <c r="G199" s="149">
        <v>16</v>
      </c>
      <c r="H199" s="149" t="s">
        <v>200</v>
      </c>
      <c r="I199" s="63" t="s">
        <v>50</v>
      </c>
      <c r="J199" s="59">
        <v>0</v>
      </c>
      <c r="K199" s="128" t="s">
        <v>3</v>
      </c>
      <c r="L199" s="128" t="s">
        <v>89</v>
      </c>
      <c r="M199" s="77" t="s">
        <v>2341</v>
      </c>
      <c r="N199" s="77">
        <v>1</v>
      </c>
      <c r="O199" s="59">
        <f t="shared" si="105"/>
        <v>0</v>
      </c>
      <c r="P199" s="128" t="s">
        <v>1975</v>
      </c>
      <c r="Q199" s="150"/>
      <c r="R199" s="128">
        <v>1</v>
      </c>
      <c r="S199" s="128">
        <v>1</v>
      </c>
      <c r="T199" s="128">
        <v>3</v>
      </c>
      <c r="U199" s="77">
        <v>1</v>
      </c>
      <c r="V199" s="128" t="s">
        <v>574</v>
      </c>
      <c r="W199" s="128"/>
      <c r="X199" s="149" t="s">
        <v>586</v>
      </c>
      <c r="Y199" s="78"/>
      <c r="Z199" s="151" t="s">
        <v>83</v>
      </c>
      <c r="AA199" s="128" t="s">
        <v>575</v>
      </c>
      <c r="AB199" s="76" t="s">
        <v>576</v>
      </c>
      <c r="AC199" s="128" t="s">
        <v>2041</v>
      </c>
      <c r="AD199" s="128">
        <v>0</v>
      </c>
      <c r="AE199" s="76" t="s">
        <v>577</v>
      </c>
      <c r="AF199" s="128">
        <v>32.5</v>
      </c>
      <c r="AG199" s="59">
        <f t="shared" si="106"/>
        <v>1.5118833609788744</v>
      </c>
      <c r="AH199" s="59">
        <f t="shared" si="107"/>
        <v>659.75</v>
      </c>
      <c r="AI199" s="72">
        <f t="shared" si="108"/>
        <v>2.8193793988920874</v>
      </c>
      <c r="AJ199" s="59">
        <f t="shared" si="109"/>
        <v>32.5</v>
      </c>
      <c r="AK199" s="59">
        <f t="shared" si="110"/>
        <v>1.5118833609788744</v>
      </c>
      <c r="AL199" s="72">
        <f t="shared" si="111"/>
        <v>659.75</v>
      </c>
      <c r="AM199" s="72">
        <f t="shared" si="116"/>
        <v>2.8193793988920874</v>
      </c>
      <c r="AN199" s="123" t="s">
        <v>28</v>
      </c>
      <c r="AO199" s="128" t="s">
        <v>28</v>
      </c>
      <c r="AP199" s="123"/>
      <c r="AQ199" s="128" t="s">
        <v>80</v>
      </c>
      <c r="AR199" s="123" t="s">
        <v>111</v>
      </c>
      <c r="AS199" s="123" t="s">
        <v>196</v>
      </c>
      <c r="AT199" s="496" t="s">
        <v>2428</v>
      </c>
      <c r="AU199" s="270">
        <v>39.119999999999997</v>
      </c>
      <c r="AV199" s="11">
        <v>-84.24</v>
      </c>
      <c r="AW199" s="128"/>
      <c r="AX199" s="277">
        <v>11.58333333333333</v>
      </c>
      <c r="AY199" s="278">
        <v>1099</v>
      </c>
      <c r="AZ199" s="455">
        <f t="shared" si="112"/>
        <v>3.0409976924234905</v>
      </c>
      <c r="BA199" s="517" t="s">
        <v>82</v>
      </c>
      <c r="BB199" s="151" t="s">
        <v>197</v>
      </c>
      <c r="BC199" s="59"/>
      <c r="BD199" s="59" t="s">
        <v>2343</v>
      </c>
      <c r="BE199" s="59" t="s">
        <v>2331</v>
      </c>
      <c r="BF199" s="67"/>
      <c r="BG199" s="123"/>
      <c r="BH199" s="68" t="s">
        <v>1799</v>
      </c>
      <c r="BI199" s="68" t="s">
        <v>614</v>
      </c>
      <c r="BJ199" s="123" t="s">
        <v>610</v>
      </c>
      <c r="BK199" s="123" t="s">
        <v>1725</v>
      </c>
      <c r="BL199" s="128"/>
      <c r="BM199" s="128"/>
      <c r="BN199" s="123"/>
      <c r="BO199" s="128"/>
      <c r="BP199" s="67" t="s">
        <v>51</v>
      </c>
      <c r="BQ199" s="76" t="s">
        <v>590</v>
      </c>
      <c r="BR199" s="123">
        <v>266.52034897917599</v>
      </c>
      <c r="BS199" s="128" t="s">
        <v>21</v>
      </c>
      <c r="BT199" s="77" t="s">
        <v>2059</v>
      </c>
      <c r="BU199" s="154">
        <v>57.603971261215008</v>
      </c>
      <c r="BV199" s="123"/>
      <c r="BW199" s="79" t="s">
        <v>26</v>
      </c>
      <c r="BX199" s="128" t="s">
        <v>27</v>
      </c>
      <c r="BY199" s="146">
        <f t="shared" si="97"/>
        <v>244.39295221248076</v>
      </c>
      <c r="BZ199" s="146">
        <f t="shared" si="95"/>
        <v>244.39295221248076</v>
      </c>
      <c r="CA199" s="128" t="s">
        <v>18</v>
      </c>
      <c r="CB199" s="76" t="s">
        <v>574</v>
      </c>
      <c r="CC199" s="132">
        <v>18</v>
      </c>
      <c r="CD199" s="132">
        <v>3</v>
      </c>
      <c r="CE199" s="123" t="s">
        <v>1815</v>
      </c>
      <c r="CF199" s="78" t="s">
        <v>1584</v>
      </c>
      <c r="CG199" s="68">
        <v>405.98561911629099</v>
      </c>
      <c r="CH199" s="128" t="s">
        <v>21</v>
      </c>
      <c r="CI199" s="145">
        <v>88.129594571690006</v>
      </c>
      <c r="CJ199" s="152"/>
      <c r="CK199" s="128">
        <f t="shared" si="98"/>
        <v>373.9022036691789</v>
      </c>
      <c r="CL199" s="128">
        <f t="shared" si="114"/>
        <v>373.9022036691789</v>
      </c>
      <c r="CM199" s="132">
        <v>18</v>
      </c>
      <c r="CN199" s="132">
        <v>3</v>
      </c>
      <c r="CO199" s="123" t="s">
        <v>1815</v>
      </c>
      <c r="CP199" s="67">
        <f t="shared" si="117"/>
        <v>-0.4415461757526532</v>
      </c>
      <c r="CQ199" s="67">
        <f t="shared" si="118"/>
        <v>0.97777777777777775</v>
      </c>
      <c r="CR199" s="67">
        <f t="shared" si="115"/>
        <v>-0.43173403851370534</v>
      </c>
      <c r="CS199" s="67">
        <f t="shared" si="119"/>
        <v>0.66925547611126879</v>
      </c>
      <c r="CT199" s="77">
        <v>0</v>
      </c>
      <c r="CU199" s="128">
        <v>0</v>
      </c>
      <c r="CV199" s="128" t="s">
        <v>1624</v>
      </c>
      <c r="CW199" s="128">
        <v>1</v>
      </c>
      <c r="CX199" s="128">
        <v>0</v>
      </c>
      <c r="CY199" s="74">
        <v>0</v>
      </c>
      <c r="CZ199" s="74">
        <v>3</v>
      </c>
      <c r="DA199" s="74">
        <v>0</v>
      </c>
      <c r="DB199" s="74">
        <v>0</v>
      </c>
      <c r="DC199" s="74">
        <v>0</v>
      </c>
      <c r="DD199" s="128">
        <v>0</v>
      </c>
      <c r="DE199" s="60">
        <v>0</v>
      </c>
      <c r="DF199" s="60">
        <v>0</v>
      </c>
      <c r="DG199" s="60">
        <v>0</v>
      </c>
      <c r="DH199" s="60">
        <v>0</v>
      </c>
      <c r="DI199" s="60">
        <v>0</v>
      </c>
      <c r="DJ199" s="60">
        <v>0</v>
      </c>
      <c r="DK199" s="60">
        <v>0</v>
      </c>
      <c r="DL199" s="90">
        <v>0</v>
      </c>
      <c r="DM199" s="90">
        <v>0</v>
      </c>
      <c r="DN199" s="90">
        <v>0</v>
      </c>
      <c r="DO199" s="128">
        <v>0</v>
      </c>
      <c r="DP199" s="128">
        <v>0</v>
      </c>
      <c r="DQ199" s="128">
        <v>0</v>
      </c>
      <c r="DR199" s="128">
        <v>0</v>
      </c>
      <c r="DS199" s="128">
        <v>0</v>
      </c>
      <c r="DT199" s="128">
        <v>0</v>
      </c>
      <c r="DU199" s="128">
        <v>0</v>
      </c>
      <c r="DV199" s="128">
        <v>0</v>
      </c>
      <c r="DW199" s="128">
        <v>0</v>
      </c>
      <c r="DX199" s="128">
        <v>0</v>
      </c>
      <c r="DY199" s="128">
        <v>0</v>
      </c>
      <c r="DZ199" s="128">
        <v>0</v>
      </c>
      <c r="EA199" s="128">
        <v>0</v>
      </c>
      <c r="EB199" s="128">
        <v>0</v>
      </c>
      <c r="EC199" s="128">
        <v>0</v>
      </c>
      <c r="ED199" s="128">
        <v>0</v>
      </c>
      <c r="EE199" s="128">
        <v>0</v>
      </c>
      <c r="EF199" s="128">
        <v>0</v>
      </c>
      <c r="EG199" s="128">
        <v>0</v>
      </c>
      <c r="EH199" s="128">
        <v>0</v>
      </c>
      <c r="EI199" s="128">
        <v>0</v>
      </c>
      <c r="EJ199" s="128">
        <v>0</v>
      </c>
      <c r="EK199" s="128">
        <v>0</v>
      </c>
      <c r="EL199" s="128">
        <v>0</v>
      </c>
      <c r="EM199" s="128">
        <v>0</v>
      </c>
      <c r="EN199" s="128">
        <v>1</v>
      </c>
      <c r="EO199" s="128">
        <v>0</v>
      </c>
      <c r="EP199" s="128">
        <v>1</v>
      </c>
      <c r="EQ199" s="77">
        <v>4</v>
      </c>
    </row>
    <row r="200" spans="1:147" s="206" customFormat="1" ht="15" customHeight="1" x14ac:dyDescent="0.25">
      <c r="A200" s="501" t="s">
        <v>2536</v>
      </c>
      <c r="B200" s="194" t="s">
        <v>1928</v>
      </c>
      <c r="C200" s="205" t="s">
        <v>198</v>
      </c>
      <c r="D200" s="209">
        <v>2014</v>
      </c>
      <c r="E200" s="205" t="s">
        <v>1931</v>
      </c>
      <c r="F200" s="205" t="s">
        <v>199</v>
      </c>
      <c r="G200" s="222">
        <v>16</v>
      </c>
      <c r="H200" s="222" t="s">
        <v>200</v>
      </c>
      <c r="I200" s="205" t="s">
        <v>50</v>
      </c>
      <c r="J200" s="201">
        <v>0</v>
      </c>
      <c r="K200" s="201" t="s">
        <v>3</v>
      </c>
      <c r="L200" s="201" t="s">
        <v>89</v>
      </c>
      <c r="M200" s="194" t="s">
        <v>2341</v>
      </c>
      <c r="N200" s="194">
        <v>1</v>
      </c>
      <c r="O200" s="201">
        <f t="shared" si="105"/>
        <v>0</v>
      </c>
      <c r="P200" s="201" t="s">
        <v>1975</v>
      </c>
      <c r="Q200" s="258"/>
      <c r="R200" s="201">
        <v>1</v>
      </c>
      <c r="S200" s="201">
        <v>1</v>
      </c>
      <c r="T200" s="201">
        <v>3</v>
      </c>
      <c r="U200" s="194">
        <v>1</v>
      </c>
      <c r="V200" s="201" t="s">
        <v>574</v>
      </c>
      <c r="W200" s="201"/>
      <c r="X200" s="222" t="s">
        <v>586</v>
      </c>
      <c r="Y200" s="195"/>
      <c r="Z200" s="207" t="s">
        <v>83</v>
      </c>
      <c r="AA200" s="194" t="s">
        <v>575</v>
      </c>
      <c r="AB200" s="193" t="s">
        <v>576</v>
      </c>
      <c r="AC200" s="201" t="s">
        <v>2041</v>
      </c>
      <c r="AD200" s="201">
        <v>0</v>
      </c>
      <c r="AE200" s="193" t="s">
        <v>577</v>
      </c>
      <c r="AF200" s="201">
        <v>32.5</v>
      </c>
      <c r="AG200" s="201">
        <f t="shared" si="106"/>
        <v>1.5118833609788744</v>
      </c>
      <c r="AH200" s="201">
        <f t="shared" si="107"/>
        <v>659.75</v>
      </c>
      <c r="AI200" s="538">
        <f t="shared" si="108"/>
        <v>2.8193793988920874</v>
      </c>
      <c r="AJ200" s="201">
        <f t="shared" si="109"/>
        <v>32.5</v>
      </c>
      <c r="AK200" s="201">
        <f t="shared" si="110"/>
        <v>1.5118833609788744</v>
      </c>
      <c r="AL200" s="538">
        <f t="shared" si="111"/>
        <v>659.75</v>
      </c>
      <c r="AM200" s="538">
        <f t="shared" si="116"/>
        <v>2.8193793988920874</v>
      </c>
      <c r="AN200" s="200" t="s">
        <v>28</v>
      </c>
      <c r="AO200" s="201" t="s">
        <v>28</v>
      </c>
      <c r="AP200" s="200"/>
      <c r="AQ200" s="201" t="s">
        <v>80</v>
      </c>
      <c r="AR200" s="200" t="s">
        <v>111</v>
      </c>
      <c r="AS200" s="200" t="s">
        <v>196</v>
      </c>
      <c r="AT200" s="212" t="s">
        <v>2428</v>
      </c>
      <c r="AU200" s="273">
        <v>39.119999999999997</v>
      </c>
      <c r="AV200" s="271">
        <v>-84.24</v>
      </c>
      <c r="AW200" s="201"/>
      <c r="AX200" s="279">
        <v>11.58333333333333</v>
      </c>
      <c r="AY200" s="280">
        <v>1099</v>
      </c>
      <c r="AZ200" s="489">
        <f t="shared" si="112"/>
        <v>3.0409976924234905</v>
      </c>
      <c r="BA200" s="518" t="s">
        <v>82</v>
      </c>
      <c r="BB200" s="207" t="s">
        <v>197</v>
      </c>
      <c r="BC200" s="201"/>
      <c r="BD200" s="201" t="s">
        <v>2343</v>
      </c>
      <c r="BE200" s="201" t="s">
        <v>2331</v>
      </c>
      <c r="BG200" s="200"/>
      <c r="BH200" s="206" t="s">
        <v>1932</v>
      </c>
      <c r="BI200" s="206" t="s">
        <v>852</v>
      </c>
      <c r="BJ200" s="200" t="s">
        <v>610</v>
      </c>
      <c r="BK200" s="200" t="s">
        <v>1927</v>
      </c>
      <c r="BL200" s="201"/>
      <c r="BM200" s="201"/>
      <c r="BN200" s="200"/>
      <c r="BO200" s="201"/>
      <c r="BP200" s="206" t="s">
        <v>51</v>
      </c>
      <c r="BQ200" s="193" t="s">
        <v>1933</v>
      </c>
      <c r="BR200" s="262">
        <v>707.12867484753656</v>
      </c>
      <c r="BS200" s="201" t="s">
        <v>21</v>
      </c>
      <c r="BT200" s="194" t="s">
        <v>2059</v>
      </c>
      <c r="BU200" s="259"/>
      <c r="BV200" s="200"/>
      <c r="BW200" s="196" t="s">
        <v>26</v>
      </c>
      <c r="BX200" s="201" t="s">
        <v>27</v>
      </c>
      <c r="BY200" s="208">
        <v>430.64047697050518</v>
      </c>
      <c r="BZ200" s="208">
        <f t="shared" si="95"/>
        <v>430.64047697050518</v>
      </c>
      <c r="CA200" s="201" t="s">
        <v>18</v>
      </c>
      <c r="CB200" s="193" t="s">
        <v>574</v>
      </c>
      <c r="CC200" s="220">
        <v>18</v>
      </c>
      <c r="CD200" s="220">
        <v>3</v>
      </c>
      <c r="CE200" s="200" t="s">
        <v>1815</v>
      </c>
      <c r="CF200" s="195" t="s">
        <v>1584</v>
      </c>
      <c r="CG200" s="206">
        <v>1632.7097858805384</v>
      </c>
      <c r="CH200" s="201" t="s">
        <v>21</v>
      </c>
      <c r="CI200" s="223"/>
      <c r="CJ200" s="225"/>
      <c r="CK200" s="201">
        <v>1151.1898666583718</v>
      </c>
      <c r="CL200" s="201">
        <f t="shared" si="114"/>
        <v>1151.1898666583718</v>
      </c>
      <c r="CM200" s="220">
        <v>18</v>
      </c>
      <c r="CN200" s="220">
        <v>3</v>
      </c>
      <c r="CO200" s="200" t="s">
        <v>1815</v>
      </c>
      <c r="CP200" s="206">
        <f t="shared" si="117"/>
        <v>-1.0649810989831674</v>
      </c>
      <c r="CQ200" s="206">
        <f t="shared" si="118"/>
        <v>0.97777777777777775</v>
      </c>
      <c r="CR200" s="206">
        <f t="shared" si="115"/>
        <v>-1.0413148523390969</v>
      </c>
      <c r="CS200" s="206">
        <f t="shared" si="119"/>
        <v>0.6817268975236388</v>
      </c>
      <c r="CT200" s="194">
        <v>0</v>
      </c>
      <c r="CU200" s="201">
        <v>0</v>
      </c>
      <c r="CV200" s="201" t="s">
        <v>1624</v>
      </c>
      <c r="CW200" s="201">
        <v>2</v>
      </c>
      <c r="CX200" s="193">
        <v>0</v>
      </c>
      <c r="CY200" s="191">
        <v>0</v>
      </c>
      <c r="CZ200" s="191">
        <v>3</v>
      </c>
      <c r="DA200" s="191">
        <v>0</v>
      </c>
      <c r="DB200" s="191">
        <v>0</v>
      </c>
      <c r="DC200" s="191">
        <v>0</v>
      </c>
      <c r="DD200" s="201">
        <v>0</v>
      </c>
      <c r="DE200" s="202">
        <v>0</v>
      </c>
      <c r="DF200" s="202">
        <v>0</v>
      </c>
      <c r="DG200" s="202">
        <v>0</v>
      </c>
      <c r="DH200" s="202">
        <v>0</v>
      </c>
      <c r="DI200" s="202">
        <v>0</v>
      </c>
      <c r="DJ200" s="202">
        <v>1</v>
      </c>
      <c r="DK200" s="202">
        <v>0</v>
      </c>
      <c r="DL200" s="202">
        <v>0</v>
      </c>
      <c r="DM200" s="202">
        <v>0</v>
      </c>
      <c r="DN200" s="202">
        <v>0</v>
      </c>
      <c r="DO200" s="201">
        <v>0</v>
      </c>
      <c r="DP200" s="201">
        <v>0</v>
      </c>
      <c r="DQ200" s="201">
        <v>0</v>
      </c>
      <c r="DR200" s="201">
        <v>0</v>
      </c>
      <c r="DS200" s="201">
        <v>0</v>
      </c>
      <c r="DT200" s="201">
        <v>0</v>
      </c>
      <c r="DU200" s="201">
        <v>0</v>
      </c>
      <c r="DV200" s="201">
        <v>0</v>
      </c>
      <c r="DW200" s="201">
        <v>0</v>
      </c>
      <c r="DX200" s="201">
        <v>0</v>
      </c>
      <c r="DY200" s="201">
        <v>0</v>
      </c>
      <c r="DZ200" s="201">
        <v>0</v>
      </c>
      <c r="EA200" s="201">
        <v>0</v>
      </c>
      <c r="EB200" s="201">
        <v>0</v>
      </c>
      <c r="EC200" s="201">
        <v>0</v>
      </c>
      <c r="ED200" s="201">
        <v>0</v>
      </c>
      <c r="EE200" s="201">
        <v>0</v>
      </c>
      <c r="EF200" s="201">
        <v>0</v>
      </c>
      <c r="EG200" s="201">
        <v>0</v>
      </c>
      <c r="EH200" s="201">
        <v>0</v>
      </c>
      <c r="EI200" s="201">
        <v>0</v>
      </c>
      <c r="EJ200" s="201">
        <v>0</v>
      </c>
      <c r="EK200" s="201">
        <v>0</v>
      </c>
      <c r="EL200" s="201">
        <v>0</v>
      </c>
      <c r="EM200" s="201">
        <v>0</v>
      </c>
      <c r="EN200" s="201">
        <v>1</v>
      </c>
      <c r="EO200" s="201">
        <v>0</v>
      </c>
      <c r="EP200" s="201">
        <v>1</v>
      </c>
      <c r="EQ200" s="194">
        <v>4</v>
      </c>
    </row>
    <row r="201" spans="1:147" s="206" customFormat="1" ht="15" customHeight="1" x14ac:dyDescent="0.25">
      <c r="A201" s="501" t="s">
        <v>2536</v>
      </c>
      <c r="B201" s="194" t="s">
        <v>1929</v>
      </c>
      <c r="C201" s="205" t="s">
        <v>198</v>
      </c>
      <c r="D201" s="209">
        <v>2014</v>
      </c>
      <c r="E201" s="205" t="s">
        <v>1931</v>
      </c>
      <c r="F201" s="205" t="s">
        <v>199</v>
      </c>
      <c r="G201" s="222">
        <v>16</v>
      </c>
      <c r="H201" s="222" t="s">
        <v>200</v>
      </c>
      <c r="I201" s="205" t="s">
        <v>50</v>
      </c>
      <c r="J201" s="201">
        <v>0</v>
      </c>
      <c r="K201" s="201" t="s">
        <v>3</v>
      </c>
      <c r="L201" s="201" t="s">
        <v>89</v>
      </c>
      <c r="M201" s="194" t="s">
        <v>2341</v>
      </c>
      <c r="N201" s="194">
        <v>1</v>
      </c>
      <c r="O201" s="201">
        <f t="shared" si="105"/>
        <v>0</v>
      </c>
      <c r="P201" s="201" t="s">
        <v>1975</v>
      </c>
      <c r="Q201" s="258"/>
      <c r="R201" s="201">
        <v>1</v>
      </c>
      <c r="S201" s="201">
        <v>1</v>
      </c>
      <c r="T201" s="201">
        <v>3</v>
      </c>
      <c r="U201" s="194">
        <v>1</v>
      </c>
      <c r="V201" s="201" t="s">
        <v>574</v>
      </c>
      <c r="W201" s="201"/>
      <c r="X201" s="222" t="s">
        <v>586</v>
      </c>
      <c r="Y201" s="195"/>
      <c r="Z201" s="207" t="s">
        <v>83</v>
      </c>
      <c r="AA201" s="194" t="s">
        <v>575</v>
      </c>
      <c r="AB201" s="193" t="s">
        <v>576</v>
      </c>
      <c r="AC201" s="201" t="s">
        <v>2041</v>
      </c>
      <c r="AD201" s="201">
        <v>0</v>
      </c>
      <c r="AE201" s="193" t="s">
        <v>577</v>
      </c>
      <c r="AF201" s="201">
        <v>32.5</v>
      </c>
      <c r="AG201" s="201">
        <f t="shared" si="106"/>
        <v>1.5118833609788744</v>
      </c>
      <c r="AH201" s="201">
        <f t="shared" si="107"/>
        <v>659.75</v>
      </c>
      <c r="AI201" s="538">
        <f t="shared" si="108"/>
        <v>2.8193793988920874</v>
      </c>
      <c r="AJ201" s="201">
        <f t="shared" si="109"/>
        <v>32.5</v>
      </c>
      <c r="AK201" s="201">
        <f t="shared" si="110"/>
        <v>1.5118833609788744</v>
      </c>
      <c r="AL201" s="538">
        <f t="shared" si="111"/>
        <v>659.75</v>
      </c>
      <c r="AM201" s="538">
        <f t="shared" si="116"/>
        <v>2.8193793988920874</v>
      </c>
      <c r="AN201" s="200" t="s">
        <v>28</v>
      </c>
      <c r="AO201" s="201" t="s">
        <v>28</v>
      </c>
      <c r="AP201" s="200"/>
      <c r="AQ201" s="201" t="s">
        <v>80</v>
      </c>
      <c r="AR201" s="200" t="s">
        <v>111</v>
      </c>
      <c r="AS201" s="200" t="s">
        <v>196</v>
      </c>
      <c r="AT201" s="212" t="s">
        <v>2428</v>
      </c>
      <c r="AU201" s="273">
        <v>39.119999999999997</v>
      </c>
      <c r="AV201" s="271">
        <v>-84.24</v>
      </c>
      <c r="AW201" s="201"/>
      <c r="AX201" s="279">
        <v>11.58333333333333</v>
      </c>
      <c r="AY201" s="280">
        <v>1099</v>
      </c>
      <c r="AZ201" s="489">
        <f t="shared" si="112"/>
        <v>3.0409976924234905</v>
      </c>
      <c r="BA201" s="518" t="s">
        <v>82</v>
      </c>
      <c r="BB201" s="207" t="s">
        <v>197</v>
      </c>
      <c r="BC201" s="201"/>
      <c r="BD201" s="201" t="s">
        <v>2343</v>
      </c>
      <c r="BE201" s="201" t="s">
        <v>2331</v>
      </c>
      <c r="BG201" s="200"/>
      <c r="BH201" s="206" t="s">
        <v>1932</v>
      </c>
      <c r="BI201" s="206" t="s">
        <v>853</v>
      </c>
      <c r="BJ201" s="200" t="s">
        <v>610</v>
      </c>
      <c r="BK201" s="200" t="s">
        <v>1927</v>
      </c>
      <c r="BL201" s="201"/>
      <c r="BM201" s="201"/>
      <c r="BN201" s="200"/>
      <c r="BO201" s="201"/>
      <c r="BP201" s="206" t="s">
        <v>51</v>
      </c>
      <c r="BQ201" s="193" t="s">
        <v>1933</v>
      </c>
      <c r="BR201" s="262">
        <v>294.79232779428679</v>
      </c>
      <c r="BS201" s="201" t="s">
        <v>21</v>
      </c>
      <c r="BT201" s="194" t="s">
        <v>2059</v>
      </c>
      <c r="BU201" s="259"/>
      <c r="BV201" s="200"/>
      <c r="BW201" s="196" t="s">
        <v>26</v>
      </c>
      <c r="BX201" s="201" t="s">
        <v>27</v>
      </c>
      <c r="BY201" s="208">
        <v>308.67298417192814</v>
      </c>
      <c r="BZ201" s="208">
        <f t="shared" si="95"/>
        <v>308.67298417192814</v>
      </c>
      <c r="CA201" s="201" t="s">
        <v>18</v>
      </c>
      <c r="CB201" s="193" t="s">
        <v>574</v>
      </c>
      <c r="CC201" s="220">
        <v>18</v>
      </c>
      <c r="CD201" s="220">
        <v>3</v>
      </c>
      <c r="CE201" s="200" t="s">
        <v>1815</v>
      </c>
      <c r="CF201" s="195" t="s">
        <v>1584</v>
      </c>
      <c r="CG201" s="206">
        <v>336.32539878924962</v>
      </c>
      <c r="CH201" s="201" t="s">
        <v>21</v>
      </c>
      <c r="CI201" s="223"/>
      <c r="CJ201" s="225"/>
      <c r="CK201" s="201">
        <v>235.40869916393777</v>
      </c>
      <c r="CL201" s="201">
        <f t="shared" si="114"/>
        <v>235.40869916393777</v>
      </c>
      <c r="CM201" s="220">
        <v>18</v>
      </c>
      <c r="CN201" s="220">
        <v>3</v>
      </c>
      <c r="CO201" s="200" t="s">
        <v>1815</v>
      </c>
      <c r="CP201" s="206">
        <f t="shared" si="117"/>
        <v>-0.15130657319651972</v>
      </c>
      <c r="CQ201" s="206">
        <f t="shared" si="118"/>
        <v>0.97777777777777775</v>
      </c>
      <c r="CR201" s="206">
        <f t="shared" si="115"/>
        <v>-0.14794420490326371</v>
      </c>
      <c r="CS201" s="206">
        <f t="shared" si="119"/>
        <v>0.66697065955228407</v>
      </c>
      <c r="CT201" s="194">
        <v>0</v>
      </c>
      <c r="CU201" s="201">
        <v>0</v>
      </c>
      <c r="CV201" s="201" t="s">
        <v>1624</v>
      </c>
      <c r="CW201" s="201">
        <v>2</v>
      </c>
      <c r="CX201" s="193">
        <v>0</v>
      </c>
      <c r="CY201" s="191">
        <v>0</v>
      </c>
      <c r="CZ201" s="191">
        <v>3</v>
      </c>
      <c r="DA201" s="191">
        <v>0</v>
      </c>
      <c r="DB201" s="191">
        <v>0</v>
      </c>
      <c r="DC201" s="191">
        <v>0</v>
      </c>
      <c r="DD201" s="201">
        <v>0</v>
      </c>
      <c r="DE201" s="202">
        <v>0</v>
      </c>
      <c r="DF201" s="202">
        <v>0</v>
      </c>
      <c r="DG201" s="202">
        <v>0</v>
      </c>
      <c r="DH201" s="202">
        <v>0</v>
      </c>
      <c r="DI201" s="202">
        <v>0</v>
      </c>
      <c r="DJ201" s="202">
        <v>1</v>
      </c>
      <c r="DK201" s="202">
        <v>0</v>
      </c>
      <c r="DL201" s="202">
        <v>0</v>
      </c>
      <c r="DM201" s="202">
        <v>0</v>
      </c>
      <c r="DN201" s="202">
        <v>0</v>
      </c>
      <c r="DO201" s="201">
        <v>0</v>
      </c>
      <c r="DP201" s="201">
        <v>0</v>
      </c>
      <c r="DQ201" s="201">
        <v>0</v>
      </c>
      <c r="DR201" s="201">
        <v>0</v>
      </c>
      <c r="DS201" s="201">
        <v>0</v>
      </c>
      <c r="DT201" s="201">
        <v>0</v>
      </c>
      <c r="DU201" s="201">
        <v>0</v>
      </c>
      <c r="DV201" s="201">
        <v>0</v>
      </c>
      <c r="DW201" s="201">
        <v>0</v>
      </c>
      <c r="DX201" s="201">
        <v>0</v>
      </c>
      <c r="DY201" s="201">
        <v>0</v>
      </c>
      <c r="DZ201" s="201">
        <v>0</v>
      </c>
      <c r="EA201" s="201">
        <v>0</v>
      </c>
      <c r="EB201" s="201">
        <v>0</v>
      </c>
      <c r="EC201" s="201">
        <v>0</v>
      </c>
      <c r="ED201" s="201">
        <v>0</v>
      </c>
      <c r="EE201" s="201">
        <v>0</v>
      </c>
      <c r="EF201" s="201">
        <v>0</v>
      </c>
      <c r="EG201" s="201">
        <v>0</v>
      </c>
      <c r="EH201" s="201">
        <v>0</v>
      </c>
      <c r="EI201" s="201">
        <v>0</v>
      </c>
      <c r="EJ201" s="201">
        <v>0</v>
      </c>
      <c r="EK201" s="201">
        <v>0</v>
      </c>
      <c r="EL201" s="201">
        <v>0</v>
      </c>
      <c r="EM201" s="201">
        <v>0</v>
      </c>
      <c r="EN201" s="201">
        <v>1</v>
      </c>
      <c r="EO201" s="201">
        <v>0</v>
      </c>
      <c r="EP201" s="201">
        <v>1</v>
      </c>
      <c r="EQ201" s="194">
        <v>4</v>
      </c>
    </row>
    <row r="202" spans="1:147" s="206" customFormat="1" ht="15" customHeight="1" x14ac:dyDescent="0.25">
      <c r="A202" s="501" t="s">
        <v>2536</v>
      </c>
      <c r="B202" s="194" t="s">
        <v>1930</v>
      </c>
      <c r="C202" s="205" t="s">
        <v>198</v>
      </c>
      <c r="D202" s="209">
        <v>2014</v>
      </c>
      <c r="E202" s="205" t="s">
        <v>1931</v>
      </c>
      <c r="F202" s="205" t="s">
        <v>199</v>
      </c>
      <c r="G202" s="222">
        <v>16</v>
      </c>
      <c r="H202" s="222" t="s">
        <v>200</v>
      </c>
      <c r="I202" s="205" t="s">
        <v>50</v>
      </c>
      <c r="J202" s="201">
        <v>0</v>
      </c>
      <c r="K202" s="201" t="s">
        <v>3</v>
      </c>
      <c r="L202" s="201" t="s">
        <v>89</v>
      </c>
      <c r="M202" s="194" t="s">
        <v>2341</v>
      </c>
      <c r="N202" s="194">
        <v>1</v>
      </c>
      <c r="O202" s="201">
        <f t="shared" si="105"/>
        <v>0</v>
      </c>
      <c r="P202" s="201" t="s">
        <v>1975</v>
      </c>
      <c r="Q202" s="258"/>
      <c r="R202" s="201">
        <v>1</v>
      </c>
      <c r="S202" s="201">
        <v>1</v>
      </c>
      <c r="T202" s="201">
        <v>3</v>
      </c>
      <c r="U202" s="194">
        <v>1</v>
      </c>
      <c r="V202" s="201" t="s">
        <v>574</v>
      </c>
      <c r="W202" s="201"/>
      <c r="X202" s="222" t="s">
        <v>586</v>
      </c>
      <c r="Y202" s="195"/>
      <c r="Z202" s="207" t="s">
        <v>83</v>
      </c>
      <c r="AA202" s="194" t="s">
        <v>575</v>
      </c>
      <c r="AB202" s="193" t="s">
        <v>576</v>
      </c>
      <c r="AC202" s="201" t="s">
        <v>2041</v>
      </c>
      <c r="AD202" s="201">
        <v>0</v>
      </c>
      <c r="AE202" s="193" t="s">
        <v>577</v>
      </c>
      <c r="AF202" s="201">
        <v>32.5</v>
      </c>
      <c r="AG202" s="201">
        <f t="shared" si="106"/>
        <v>1.5118833609788744</v>
      </c>
      <c r="AH202" s="201">
        <f t="shared" si="107"/>
        <v>659.75</v>
      </c>
      <c r="AI202" s="538">
        <f t="shared" si="108"/>
        <v>2.8193793988920874</v>
      </c>
      <c r="AJ202" s="201">
        <f t="shared" si="109"/>
        <v>32.5</v>
      </c>
      <c r="AK202" s="201">
        <f t="shared" si="110"/>
        <v>1.5118833609788744</v>
      </c>
      <c r="AL202" s="538">
        <f t="shared" si="111"/>
        <v>659.75</v>
      </c>
      <c r="AM202" s="538">
        <f t="shared" si="116"/>
        <v>2.8193793988920874</v>
      </c>
      <c r="AN202" s="200" t="s">
        <v>28</v>
      </c>
      <c r="AO202" s="201" t="s">
        <v>28</v>
      </c>
      <c r="AP202" s="200"/>
      <c r="AQ202" s="201" t="s">
        <v>80</v>
      </c>
      <c r="AR202" s="200" t="s">
        <v>111</v>
      </c>
      <c r="AS202" s="200" t="s">
        <v>196</v>
      </c>
      <c r="AT202" s="212" t="s">
        <v>2428</v>
      </c>
      <c r="AU202" s="273">
        <v>39.119999999999997</v>
      </c>
      <c r="AV202" s="271">
        <v>-84.24</v>
      </c>
      <c r="AW202" s="201"/>
      <c r="AX202" s="279">
        <v>11.58333333333333</v>
      </c>
      <c r="AY202" s="280">
        <v>1099</v>
      </c>
      <c r="AZ202" s="489">
        <f t="shared" si="112"/>
        <v>3.0409976924234905</v>
      </c>
      <c r="BA202" s="518" t="s">
        <v>82</v>
      </c>
      <c r="BB202" s="207" t="s">
        <v>197</v>
      </c>
      <c r="BC202" s="201"/>
      <c r="BD202" s="201" t="s">
        <v>2343</v>
      </c>
      <c r="BE202" s="201" t="s">
        <v>2331</v>
      </c>
      <c r="BG202" s="200"/>
      <c r="BH202" s="206" t="s">
        <v>1932</v>
      </c>
      <c r="BI202" s="206" t="s">
        <v>614</v>
      </c>
      <c r="BJ202" s="200" t="s">
        <v>610</v>
      </c>
      <c r="BK202" s="200" t="s">
        <v>1927</v>
      </c>
      <c r="BL202" s="201"/>
      <c r="BM202" s="201"/>
      <c r="BN202" s="200"/>
      <c r="BO202" s="201"/>
      <c r="BP202" s="206" t="s">
        <v>51</v>
      </c>
      <c r="BQ202" s="193" t="s">
        <v>1933</v>
      </c>
      <c r="BR202" s="262">
        <v>720.89254619540611</v>
      </c>
      <c r="BS202" s="201" t="s">
        <v>21</v>
      </c>
      <c r="BT202" s="194" t="s">
        <v>2059</v>
      </c>
      <c r="BU202" s="259"/>
      <c r="BV202" s="200"/>
      <c r="BW202" s="196" t="s">
        <v>26</v>
      </c>
      <c r="BX202" s="201" t="s">
        <v>27</v>
      </c>
      <c r="BY202" s="208">
        <v>326.84231999594812</v>
      </c>
      <c r="BZ202" s="208">
        <f t="shared" si="95"/>
        <v>326.84231999594812</v>
      </c>
      <c r="CA202" s="201" t="s">
        <v>18</v>
      </c>
      <c r="CB202" s="193" t="s">
        <v>574</v>
      </c>
      <c r="CC202" s="220">
        <v>18</v>
      </c>
      <c r="CD202" s="220">
        <v>3</v>
      </c>
      <c r="CE202" s="200" t="s">
        <v>1815</v>
      </c>
      <c r="CF202" s="195" t="s">
        <v>1584</v>
      </c>
      <c r="CG202" s="206">
        <v>818.03770361853299</v>
      </c>
      <c r="CH202" s="201" t="s">
        <v>21</v>
      </c>
      <c r="CI202" s="223"/>
      <c r="CJ202" s="225"/>
      <c r="CK202" s="201">
        <v>404.79764842202843</v>
      </c>
      <c r="CL202" s="201">
        <f t="shared" si="114"/>
        <v>404.79764842202843</v>
      </c>
      <c r="CM202" s="220">
        <v>18</v>
      </c>
      <c r="CN202" s="220">
        <v>3</v>
      </c>
      <c r="CO202" s="200" t="s">
        <v>1815</v>
      </c>
      <c r="CP202" s="206">
        <f t="shared" si="117"/>
        <v>-0.26405988149954762</v>
      </c>
      <c r="CQ202" s="206">
        <f t="shared" si="118"/>
        <v>0.97777777777777775</v>
      </c>
      <c r="CR202" s="206">
        <f t="shared" si="115"/>
        <v>-0.25819188413289101</v>
      </c>
      <c r="CS202" s="206">
        <f t="shared" si="119"/>
        <v>0.66759254234766796</v>
      </c>
      <c r="CT202" s="194">
        <v>0</v>
      </c>
      <c r="CU202" s="201">
        <v>0</v>
      </c>
      <c r="CV202" s="201" t="s">
        <v>1624</v>
      </c>
      <c r="CW202" s="201">
        <v>2</v>
      </c>
      <c r="CX202" s="193">
        <v>0</v>
      </c>
      <c r="CY202" s="191">
        <v>0</v>
      </c>
      <c r="CZ202" s="191">
        <v>3</v>
      </c>
      <c r="DA202" s="191">
        <v>0</v>
      </c>
      <c r="DB202" s="191">
        <v>0</v>
      </c>
      <c r="DC202" s="191">
        <v>0</v>
      </c>
      <c r="DD202" s="201">
        <v>0</v>
      </c>
      <c r="DE202" s="202">
        <v>0</v>
      </c>
      <c r="DF202" s="202">
        <v>0</v>
      </c>
      <c r="DG202" s="202">
        <v>0</v>
      </c>
      <c r="DH202" s="202">
        <v>0</v>
      </c>
      <c r="DI202" s="202">
        <v>0</v>
      </c>
      <c r="DJ202" s="202">
        <v>1</v>
      </c>
      <c r="DK202" s="202">
        <v>0</v>
      </c>
      <c r="DL202" s="202">
        <v>0</v>
      </c>
      <c r="DM202" s="202">
        <v>0</v>
      </c>
      <c r="DN202" s="202">
        <v>0</v>
      </c>
      <c r="DO202" s="201">
        <v>0</v>
      </c>
      <c r="DP202" s="201">
        <v>0</v>
      </c>
      <c r="DQ202" s="201">
        <v>0</v>
      </c>
      <c r="DR202" s="201">
        <v>0</v>
      </c>
      <c r="DS202" s="201">
        <v>0</v>
      </c>
      <c r="DT202" s="201">
        <v>0</v>
      </c>
      <c r="DU202" s="201">
        <v>0</v>
      </c>
      <c r="DV202" s="201">
        <v>0</v>
      </c>
      <c r="DW202" s="201">
        <v>0</v>
      </c>
      <c r="DX202" s="201">
        <v>0</v>
      </c>
      <c r="DY202" s="201">
        <v>0</v>
      </c>
      <c r="DZ202" s="201">
        <v>0</v>
      </c>
      <c r="EA202" s="201">
        <v>0</v>
      </c>
      <c r="EB202" s="201">
        <v>0</v>
      </c>
      <c r="EC202" s="201">
        <v>0</v>
      </c>
      <c r="ED202" s="201">
        <v>0</v>
      </c>
      <c r="EE202" s="201">
        <v>0</v>
      </c>
      <c r="EF202" s="201">
        <v>0</v>
      </c>
      <c r="EG202" s="201">
        <v>0</v>
      </c>
      <c r="EH202" s="201">
        <v>0</v>
      </c>
      <c r="EI202" s="201">
        <v>0</v>
      </c>
      <c r="EJ202" s="201">
        <v>0</v>
      </c>
      <c r="EK202" s="201">
        <v>0</v>
      </c>
      <c r="EL202" s="201">
        <v>0</v>
      </c>
      <c r="EM202" s="201">
        <v>0</v>
      </c>
      <c r="EN202" s="201">
        <v>1</v>
      </c>
      <c r="EO202" s="201">
        <v>0</v>
      </c>
      <c r="EP202" s="201">
        <v>1</v>
      </c>
      <c r="EQ202" s="194">
        <v>4</v>
      </c>
    </row>
    <row r="203" spans="1:147" s="82" customFormat="1" ht="15" customHeight="1" x14ac:dyDescent="0.25">
      <c r="A203" s="501" t="s">
        <v>2536</v>
      </c>
      <c r="B203" s="77">
        <v>15</v>
      </c>
      <c r="C203" s="79" t="s">
        <v>198</v>
      </c>
      <c r="D203" s="114">
        <v>2014</v>
      </c>
      <c r="E203" s="79" t="s">
        <v>1800</v>
      </c>
      <c r="F203" s="79" t="s">
        <v>199</v>
      </c>
      <c r="G203" s="76">
        <v>16</v>
      </c>
      <c r="H203" s="76" t="s">
        <v>200</v>
      </c>
      <c r="I203" s="63" t="s">
        <v>50</v>
      </c>
      <c r="J203" s="59">
        <v>0</v>
      </c>
      <c r="K203" s="77" t="s">
        <v>3</v>
      </c>
      <c r="L203" s="77" t="s">
        <v>89</v>
      </c>
      <c r="M203" s="77" t="s">
        <v>2341</v>
      </c>
      <c r="N203" s="77">
        <v>1</v>
      </c>
      <c r="O203" s="59">
        <f t="shared" si="105"/>
        <v>0</v>
      </c>
      <c r="P203" s="128" t="s">
        <v>1975</v>
      </c>
      <c r="Q203" s="142"/>
      <c r="R203" s="77">
        <v>1</v>
      </c>
      <c r="S203" s="77">
        <v>1</v>
      </c>
      <c r="T203" s="77">
        <v>3</v>
      </c>
      <c r="U203" s="77">
        <v>1</v>
      </c>
      <c r="V203" s="77" t="s">
        <v>574</v>
      </c>
      <c r="W203" s="77"/>
      <c r="X203" s="76" t="s">
        <v>586</v>
      </c>
      <c r="Y203" s="78"/>
      <c r="Z203" s="139" t="s">
        <v>83</v>
      </c>
      <c r="AA203" s="77" t="s">
        <v>575</v>
      </c>
      <c r="AB203" s="76" t="s">
        <v>576</v>
      </c>
      <c r="AC203" s="128" t="s">
        <v>2041</v>
      </c>
      <c r="AD203" s="77">
        <v>0</v>
      </c>
      <c r="AE203" s="76" t="s">
        <v>577</v>
      </c>
      <c r="AF203" s="128">
        <v>32.5</v>
      </c>
      <c r="AG203" s="59">
        <f t="shared" si="106"/>
        <v>1.5118833609788744</v>
      </c>
      <c r="AH203" s="59">
        <f t="shared" si="107"/>
        <v>659.75</v>
      </c>
      <c r="AI203" s="72">
        <f t="shared" si="108"/>
        <v>2.8193793988920874</v>
      </c>
      <c r="AJ203" s="59">
        <f t="shared" si="109"/>
        <v>32.5</v>
      </c>
      <c r="AK203" s="59">
        <f t="shared" si="110"/>
        <v>1.5118833609788744</v>
      </c>
      <c r="AL203" s="72">
        <f t="shared" si="111"/>
        <v>659.75</v>
      </c>
      <c r="AM203" s="72">
        <f t="shared" si="116"/>
        <v>2.8193793988920874</v>
      </c>
      <c r="AN203" s="78" t="s">
        <v>28</v>
      </c>
      <c r="AO203" s="77" t="s">
        <v>28</v>
      </c>
      <c r="AP203" s="78"/>
      <c r="AQ203" s="77" t="s">
        <v>80</v>
      </c>
      <c r="AR203" s="78" t="s">
        <v>111</v>
      </c>
      <c r="AS203" s="78" t="s">
        <v>196</v>
      </c>
      <c r="AT203" s="496" t="s">
        <v>2428</v>
      </c>
      <c r="AU203" s="270">
        <v>39.119999999999997</v>
      </c>
      <c r="AV203" s="11">
        <v>-84.24</v>
      </c>
      <c r="AW203" s="77"/>
      <c r="AX203" s="277">
        <v>11.58333333333333</v>
      </c>
      <c r="AY203" s="278">
        <v>1099</v>
      </c>
      <c r="AZ203" s="455">
        <f t="shared" si="112"/>
        <v>3.0409976924234905</v>
      </c>
      <c r="BA203" s="521" t="s">
        <v>82</v>
      </c>
      <c r="BB203" s="139" t="s">
        <v>197</v>
      </c>
      <c r="BC203" s="59"/>
      <c r="BD203" s="59" t="s">
        <v>2343</v>
      </c>
      <c r="BE203" s="59" t="s">
        <v>2331</v>
      </c>
      <c r="BF203" s="67"/>
      <c r="BG203" s="78"/>
      <c r="BH203" s="82" t="s">
        <v>1799</v>
      </c>
      <c r="BI203" s="82" t="s">
        <v>852</v>
      </c>
      <c r="BJ203" s="78" t="s">
        <v>610</v>
      </c>
      <c r="BK203" s="139" t="s">
        <v>619</v>
      </c>
      <c r="BL203" s="77"/>
      <c r="BM203" s="77"/>
      <c r="BN203" s="78"/>
      <c r="BO203" s="77"/>
      <c r="BP203" s="67" t="s">
        <v>51</v>
      </c>
      <c r="BQ203" s="76" t="s">
        <v>1611</v>
      </c>
      <c r="BR203" s="118">
        <v>2.2200000000000002</v>
      </c>
      <c r="BS203" s="77" t="s">
        <v>21</v>
      </c>
      <c r="BT203" s="77" t="s">
        <v>2059</v>
      </c>
      <c r="BU203" s="118">
        <v>2.16</v>
      </c>
      <c r="BV203" s="78"/>
      <c r="BW203" s="79" t="s">
        <v>26</v>
      </c>
      <c r="BX203" s="77" t="s">
        <v>27</v>
      </c>
      <c r="BY203" s="80">
        <f t="shared" ref="BY203:BY211" si="120">BU203*SQRT(CC203)</f>
        <v>9.1641038841776563</v>
      </c>
      <c r="BZ203" s="80">
        <f t="shared" si="95"/>
        <v>9.1641038841776563</v>
      </c>
      <c r="CA203" s="77" t="s">
        <v>18</v>
      </c>
      <c r="CB203" s="76" t="s">
        <v>574</v>
      </c>
      <c r="CC203" s="77">
        <v>18</v>
      </c>
      <c r="CD203" s="132">
        <v>3</v>
      </c>
      <c r="CE203" s="123" t="s">
        <v>1815</v>
      </c>
      <c r="CF203" s="78" t="s">
        <v>1584</v>
      </c>
      <c r="CG203" s="82">
        <v>6.83</v>
      </c>
      <c r="CH203" s="77" t="s">
        <v>21</v>
      </c>
      <c r="CI203" s="82">
        <v>5.08</v>
      </c>
      <c r="CJ203" s="78"/>
      <c r="CK203" s="77">
        <f t="shared" ref="CK203:CK211" si="121">CI203*SQRT(CM203)</f>
        <v>21.552614690565967</v>
      </c>
      <c r="CL203" s="77">
        <f t="shared" si="114"/>
        <v>21.552614690565967</v>
      </c>
      <c r="CM203" s="77">
        <v>18</v>
      </c>
      <c r="CN203" s="132">
        <v>3</v>
      </c>
      <c r="CO203" s="123" t="s">
        <v>1815</v>
      </c>
      <c r="CP203" s="67">
        <f t="shared" si="117"/>
        <v>-0.27837433389309935</v>
      </c>
      <c r="CQ203" s="67">
        <f t="shared" si="118"/>
        <v>0.97777777777777775</v>
      </c>
      <c r="CR203" s="67">
        <f t="shared" ref="CR203:CR211" si="122">CP203*CQ203</f>
        <v>-0.27218823758436378</v>
      </c>
      <c r="CS203" s="67">
        <f t="shared" si="119"/>
        <v>0.6676956449538789</v>
      </c>
      <c r="CT203" s="77">
        <v>0</v>
      </c>
      <c r="CU203" s="77">
        <v>0</v>
      </c>
      <c r="CV203" s="128" t="s">
        <v>1624</v>
      </c>
      <c r="CW203" s="77">
        <v>0</v>
      </c>
      <c r="CX203" s="76">
        <v>0</v>
      </c>
      <c r="CY203" s="74">
        <v>0</v>
      </c>
      <c r="CZ203" s="74">
        <v>3</v>
      </c>
      <c r="DA203" s="74">
        <v>0</v>
      </c>
      <c r="DB203" s="74">
        <v>0</v>
      </c>
      <c r="DC203" s="74">
        <v>0</v>
      </c>
      <c r="DD203" s="77">
        <v>0</v>
      </c>
      <c r="DE203" s="60">
        <v>0</v>
      </c>
      <c r="DF203" s="60">
        <v>0</v>
      </c>
      <c r="DG203" s="60">
        <v>0</v>
      </c>
      <c r="DH203" s="60">
        <v>0</v>
      </c>
      <c r="DI203" s="60">
        <v>0</v>
      </c>
      <c r="DJ203" s="60">
        <v>0</v>
      </c>
      <c r="DK203" s="60">
        <v>0</v>
      </c>
      <c r="DL203" s="74">
        <v>0</v>
      </c>
      <c r="DM203" s="74">
        <v>0</v>
      </c>
      <c r="DN203" s="74">
        <v>0</v>
      </c>
      <c r="DO203" s="77">
        <v>0</v>
      </c>
      <c r="DP203" s="77">
        <v>0</v>
      </c>
      <c r="DQ203" s="77">
        <v>0</v>
      </c>
      <c r="DR203" s="77">
        <v>0</v>
      </c>
      <c r="DS203" s="77">
        <v>0</v>
      </c>
      <c r="DT203" s="77">
        <v>0</v>
      </c>
      <c r="DU203" s="77">
        <v>0</v>
      </c>
      <c r="DV203" s="77">
        <v>0</v>
      </c>
      <c r="DW203" s="77">
        <v>0</v>
      </c>
      <c r="DX203" s="77">
        <v>0</v>
      </c>
      <c r="DY203" s="77">
        <v>0</v>
      </c>
      <c r="DZ203" s="77">
        <v>0</v>
      </c>
      <c r="EA203" s="77">
        <v>0</v>
      </c>
      <c r="EB203" s="77">
        <v>0</v>
      </c>
      <c r="EC203" s="77">
        <v>0</v>
      </c>
      <c r="ED203" s="77">
        <v>1</v>
      </c>
      <c r="EE203" s="77">
        <v>0</v>
      </c>
      <c r="EF203" s="77">
        <v>0</v>
      </c>
      <c r="EG203" s="77">
        <v>0</v>
      </c>
      <c r="EH203" s="77">
        <v>0</v>
      </c>
      <c r="EI203" s="77">
        <v>0</v>
      </c>
      <c r="EJ203" s="77">
        <v>0</v>
      </c>
      <c r="EK203" s="77">
        <v>0</v>
      </c>
      <c r="EL203" s="77">
        <v>0</v>
      </c>
      <c r="EM203" s="128">
        <v>0</v>
      </c>
      <c r="EN203" s="77">
        <v>1</v>
      </c>
      <c r="EO203" s="128">
        <v>0</v>
      </c>
      <c r="EP203" s="128">
        <v>1</v>
      </c>
      <c r="EQ203" s="77">
        <v>4</v>
      </c>
    </row>
    <row r="204" spans="1:147" s="82" customFormat="1" ht="15" customHeight="1" x14ac:dyDescent="0.25">
      <c r="A204" s="501" t="s">
        <v>2536</v>
      </c>
      <c r="B204" s="77">
        <v>16</v>
      </c>
      <c r="C204" s="79" t="s">
        <v>198</v>
      </c>
      <c r="D204" s="114">
        <v>2014</v>
      </c>
      <c r="E204" s="79" t="s">
        <v>1800</v>
      </c>
      <c r="F204" s="79" t="s">
        <v>199</v>
      </c>
      <c r="G204" s="76">
        <v>16</v>
      </c>
      <c r="H204" s="76" t="s">
        <v>200</v>
      </c>
      <c r="I204" s="63" t="s">
        <v>50</v>
      </c>
      <c r="J204" s="59">
        <v>0</v>
      </c>
      <c r="K204" s="77" t="s">
        <v>3</v>
      </c>
      <c r="L204" s="77" t="s">
        <v>89</v>
      </c>
      <c r="M204" s="77" t="s">
        <v>2341</v>
      </c>
      <c r="N204" s="77">
        <v>1</v>
      </c>
      <c r="O204" s="59">
        <f t="shared" si="105"/>
        <v>0</v>
      </c>
      <c r="P204" s="128" t="s">
        <v>1975</v>
      </c>
      <c r="Q204" s="142"/>
      <c r="R204" s="77">
        <v>1</v>
      </c>
      <c r="S204" s="77">
        <v>1</v>
      </c>
      <c r="T204" s="77">
        <v>3</v>
      </c>
      <c r="U204" s="77">
        <v>1</v>
      </c>
      <c r="V204" s="77" t="s">
        <v>574</v>
      </c>
      <c r="W204" s="77"/>
      <c r="X204" s="76" t="s">
        <v>586</v>
      </c>
      <c r="Y204" s="78"/>
      <c r="Z204" s="139" t="s">
        <v>83</v>
      </c>
      <c r="AA204" s="77" t="s">
        <v>575</v>
      </c>
      <c r="AB204" s="76" t="s">
        <v>576</v>
      </c>
      <c r="AC204" s="128" t="s">
        <v>2041</v>
      </c>
      <c r="AD204" s="77">
        <v>0</v>
      </c>
      <c r="AE204" s="76" t="s">
        <v>577</v>
      </c>
      <c r="AF204" s="128">
        <v>32.5</v>
      </c>
      <c r="AG204" s="59">
        <f t="shared" si="106"/>
        <v>1.5118833609788744</v>
      </c>
      <c r="AH204" s="59">
        <f t="shared" si="107"/>
        <v>659.75</v>
      </c>
      <c r="AI204" s="72">
        <f t="shared" si="108"/>
        <v>2.8193793988920874</v>
      </c>
      <c r="AJ204" s="59">
        <f t="shared" si="109"/>
        <v>32.5</v>
      </c>
      <c r="AK204" s="59">
        <f t="shared" si="110"/>
        <v>1.5118833609788744</v>
      </c>
      <c r="AL204" s="72">
        <f t="shared" si="111"/>
        <v>659.75</v>
      </c>
      <c r="AM204" s="72">
        <f t="shared" si="116"/>
        <v>2.8193793988920874</v>
      </c>
      <c r="AN204" s="78" t="s">
        <v>28</v>
      </c>
      <c r="AO204" s="77" t="s">
        <v>28</v>
      </c>
      <c r="AP204" s="78"/>
      <c r="AQ204" s="77" t="s">
        <v>80</v>
      </c>
      <c r="AR204" s="78" t="s">
        <v>111</v>
      </c>
      <c r="AS204" s="78" t="s">
        <v>196</v>
      </c>
      <c r="AT204" s="496" t="s">
        <v>2428</v>
      </c>
      <c r="AU204" s="270">
        <v>39.119999999999997</v>
      </c>
      <c r="AV204" s="11">
        <v>-84.24</v>
      </c>
      <c r="AW204" s="77"/>
      <c r="AX204" s="277">
        <v>11.58333333333333</v>
      </c>
      <c r="AY204" s="278">
        <v>1099</v>
      </c>
      <c r="AZ204" s="455">
        <f t="shared" si="112"/>
        <v>3.0409976924234905</v>
      </c>
      <c r="BA204" s="521" t="s">
        <v>82</v>
      </c>
      <c r="BB204" s="139" t="s">
        <v>197</v>
      </c>
      <c r="BC204" s="59"/>
      <c r="BD204" s="59" t="s">
        <v>2343</v>
      </c>
      <c r="BE204" s="59" t="s">
        <v>2331</v>
      </c>
      <c r="BF204" s="67"/>
      <c r="BG204" s="78"/>
      <c r="BH204" s="82" t="s">
        <v>1799</v>
      </c>
      <c r="BI204" s="82" t="s">
        <v>853</v>
      </c>
      <c r="BJ204" s="78" t="s">
        <v>610</v>
      </c>
      <c r="BK204" s="139" t="s">
        <v>619</v>
      </c>
      <c r="BL204" s="77"/>
      <c r="BM204" s="77"/>
      <c r="BN204" s="78"/>
      <c r="BO204" s="77"/>
      <c r="BP204" s="67" t="s">
        <v>51</v>
      </c>
      <c r="BQ204" s="76" t="s">
        <v>1611</v>
      </c>
      <c r="BR204" s="118">
        <v>9.17</v>
      </c>
      <c r="BS204" s="77" t="s">
        <v>21</v>
      </c>
      <c r="BT204" s="77" t="s">
        <v>2059</v>
      </c>
      <c r="BU204" s="118">
        <v>3.64</v>
      </c>
      <c r="BV204" s="78"/>
      <c r="BW204" s="79" t="s">
        <v>26</v>
      </c>
      <c r="BX204" s="77" t="s">
        <v>27</v>
      </c>
      <c r="BY204" s="80">
        <f t="shared" si="120"/>
        <v>15.443212101114197</v>
      </c>
      <c r="BZ204" s="80">
        <f t="shared" si="95"/>
        <v>15.443212101114197</v>
      </c>
      <c r="CA204" s="77" t="s">
        <v>18</v>
      </c>
      <c r="CB204" s="76" t="s">
        <v>574</v>
      </c>
      <c r="CC204" s="77">
        <v>18</v>
      </c>
      <c r="CD204" s="132">
        <v>3</v>
      </c>
      <c r="CE204" s="123" t="s">
        <v>1815</v>
      </c>
      <c r="CF204" s="78" t="s">
        <v>1584</v>
      </c>
      <c r="CG204" s="82">
        <v>0</v>
      </c>
      <c r="CH204" s="77" t="s">
        <v>21</v>
      </c>
      <c r="CI204" s="82">
        <v>0</v>
      </c>
      <c r="CJ204" s="78"/>
      <c r="CK204" s="77">
        <f t="shared" si="121"/>
        <v>0</v>
      </c>
      <c r="CL204" s="77">
        <f t="shared" si="114"/>
        <v>0</v>
      </c>
      <c r="CM204" s="77">
        <v>18</v>
      </c>
      <c r="CN204" s="132">
        <v>3</v>
      </c>
      <c r="CO204" s="123" t="s">
        <v>1815</v>
      </c>
      <c r="CP204" s="67">
        <f t="shared" si="117"/>
        <v>0.83974358974358976</v>
      </c>
      <c r="CQ204" s="67">
        <f t="shared" si="118"/>
        <v>0.97777777777777775</v>
      </c>
      <c r="CR204" s="67">
        <f t="shared" si="122"/>
        <v>0.82108262108262109</v>
      </c>
      <c r="CS204" s="67">
        <f t="shared" si="119"/>
        <v>0.67603023153672093</v>
      </c>
      <c r="CT204" s="77">
        <v>0</v>
      </c>
      <c r="CU204" s="77">
        <v>0</v>
      </c>
      <c r="CV204" s="128" t="s">
        <v>1624</v>
      </c>
      <c r="CW204" s="77">
        <v>0</v>
      </c>
      <c r="CX204" s="76">
        <v>0</v>
      </c>
      <c r="CY204" s="74">
        <v>0</v>
      </c>
      <c r="CZ204" s="74">
        <v>3</v>
      </c>
      <c r="DA204" s="74">
        <v>0</v>
      </c>
      <c r="DB204" s="74">
        <v>0</v>
      </c>
      <c r="DC204" s="74">
        <v>0</v>
      </c>
      <c r="DD204" s="77">
        <v>0</v>
      </c>
      <c r="DE204" s="60">
        <v>0</v>
      </c>
      <c r="DF204" s="60">
        <v>0</v>
      </c>
      <c r="DG204" s="60">
        <v>0</v>
      </c>
      <c r="DH204" s="60">
        <v>0</v>
      </c>
      <c r="DI204" s="60">
        <v>0</v>
      </c>
      <c r="DJ204" s="60">
        <v>0</v>
      </c>
      <c r="DK204" s="60">
        <v>0</v>
      </c>
      <c r="DL204" s="74">
        <v>0</v>
      </c>
      <c r="DM204" s="74">
        <v>0</v>
      </c>
      <c r="DN204" s="74">
        <v>0</v>
      </c>
      <c r="DO204" s="77">
        <v>0</v>
      </c>
      <c r="DP204" s="77">
        <v>0</v>
      </c>
      <c r="DQ204" s="77">
        <v>0</v>
      </c>
      <c r="DR204" s="77">
        <v>0</v>
      </c>
      <c r="DS204" s="77">
        <v>0</v>
      </c>
      <c r="DT204" s="77">
        <v>0</v>
      </c>
      <c r="DU204" s="77">
        <v>0</v>
      </c>
      <c r="DV204" s="77">
        <v>0</v>
      </c>
      <c r="DW204" s="77">
        <v>0</v>
      </c>
      <c r="DX204" s="77">
        <v>0</v>
      </c>
      <c r="DY204" s="77">
        <v>0</v>
      </c>
      <c r="DZ204" s="77">
        <v>0</v>
      </c>
      <c r="EA204" s="77">
        <v>0</v>
      </c>
      <c r="EB204" s="77">
        <v>0</v>
      </c>
      <c r="EC204" s="77">
        <v>0</v>
      </c>
      <c r="ED204" s="77">
        <v>1</v>
      </c>
      <c r="EE204" s="77">
        <v>0</v>
      </c>
      <c r="EF204" s="77">
        <v>0</v>
      </c>
      <c r="EG204" s="77">
        <v>0</v>
      </c>
      <c r="EH204" s="77">
        <v>0</v>
      </c>
      <c r="EI204" s="77">
        <v>0</v>
      </c>
      <c r="EJ204" s="77">
        <v>0</v>
      </c>
      <c r="EK204" s="77">
        <v>0</v>
      </c>
      <c r="EL204" s="77">
        <v>0</v>
      </c>
      <c r="EM204" s="128">
        <v>0</v>
      </c>
      <c r="EN204" s="77">
        <v>1</v>
      </c>
      <c r="EO204" s="128">
        <v>0</v>
      </c>
      <c r="EP204" s="128">
        <v>1</v>
      </c>
      <c r="EQ204" s="77">
        <v>4</v>
      </c>
    </row>
    <row r="205" spans="1:147" s="82" customFormat="1" ht="15" customHeight="1" x14ac:dyDescent="0.25">
      <c r="A205" s="501" t="s">
        <v>2536</v>
      </c>
      <c r="B205" s="77">
        <v>17</v>
      </c>
      <c r="C205" s="79" t="s">
        <v>198</v>
      </c>
      <c r="D205" s="114">
        <v>2014</v>
      </c>
      <c r="E205" s="79" t="s">
        <v>1800</v>
      </c>
      <c r="F205" s="79" t="s">
        <v>199</v>
      </c>
      <c r="G205" s="76">
        <v>16</v>
      </c>
      <c r="H205" s="76" t="s">
        <v>200</v>
      </c>
      <c r="I205" s="63" t="s">
        <v>50</v>
      </c>
      <c r="J205" s="59">
        <v>0</v>
      </c>
      <c r="K205" s="77" t="s">
        <v>3</v>
      </c>
      <c r="L205" s="77" t="s">
        <v>89</v>
      </c>
      <c r="M205" s="77" t="s">
        <v>2341</v>
      </c>
      <c r="N205" s="77">
        <v>1</v>
      </c>
      <c r="O205" s="59">
        <f t="shared" si="105"/>
        <v>0</v>
      </c>
      <c r="P205" s="128" t="s">
        <v>1975</v>
      </c>
      <c r="Q205" s="142"/>
      <c r="R205" s="77">
        <v>1</v>
      </c>
      <c r="S205" s="77">
        <v>1</v>
      </c>
      <c r="T205" s="77">
        <v>3</v>
      </c>
      <c r="U205" s="77">
        <v>1</v>
      </c>
      <c r="V205" s="77" t="s">
        <v>574</v>
      </c>
      <c r="W205" s="77"/>
      <c r="X205" s="76" t="s">
        <v>586</v>
      </c>
      <c r="Y205" s="78"/>
      <c r="Z205" s="139" t="s">
        <v>83</v>
      </c>
      <c r="AA205" s="77" t="s">
        <v>575</v>
      </c>
      <c r="AB205" s="76" t="s">
        <v>576</v>
      </c>
      <c r="AC205" s="128" t="s">
        <v>2041</v>
      </c>
      <c r="AD205" s="77">
        <v>0</v>
      </c>
      <c r="AE205" s="76" t="s">
        <v>577</v>
      </c>
      <c r="AF205" s="128">
        <v>32.5</v>
      </c>
      <c r="AG205" s="59">
        <f t="shared" si="106"/>
        <v>1.5118833609788744</v>
      </c>
      <c r="AH205" s="59">
        <f t="shared" si="107"/>
        <v>659.75</v>
      </c>
      <c r="AI205" s="72">
        <f t="shared" si="108"/>
        <v>2.8193793988920874</v>
      </c>
      <c r="AJ205" s="59">
        <f t="shared" si="109"/>
        <v>32.5</v>
      </c>
      <c r="AK205" s="59">
        <f t="shared" si="110"/>
        <v>1.5118833609788744</v>
      </c>
      <c r="AL205" s="72">
        <f t="shared" si="111"/>
        <v>659.75</v>
      </c>
      <c r="AM205" s="72">
        <f t="shared" si="116"/>
        <v>2.8193793988920874</v>
      </c>
      <c r="AN205" s="78" t="s">
        <v>28</v>
      </c>
      <c r="AO205" s="77" t="s">
        <v>28</v>
      </c>
      <c r="AP205" s="78"/>
      <c r="AQ205" s="77" t="s">
        <v>80</v>
      </c>
      <c r="AR205" s="78" t="s">
        <v>111</v>
      </c>
      <c r="AS205" s="78" t="s">
        <v>196</v>
      </c>
      <c r="AT205" s="496" t="s">
        <v>2428</v>
      </c>
      <c r="AU205" s="270">
        <v>39.119999999999997</v>
      </c>
      <c r="AV205" s="11">
        <v>-84.24</v>
      </c>
      <c r="AW205" s="77"/>
      <c r="AX205" s="277">
        <v>11.58333333333333</v>
      </c>
      <c r="AY205" s="278">
        <v>1099</v>
      </c>
      <c r="AZ205" s="455">
        <f t="shared" si="112"/>
        <v>3.0409976924234905</v>
      </c>
      <c r="BA205" s="521" t="s">
        <v>82</v>
      </c>
      <c r="BB205" s="139" t="s">
        <v>197</v>
      </c>
      <c r="BC205" s="59"/>
      <c r="BD205" s="59" t="s">
        <v>2343</v>
      </c>
      <c r="BE205" s="59" t="s">
        <v>2331</v>
      </c>
      <c r="BF205" s="67"/>
      <c r="BG205" s="78"/>
      <c r="BH205" s="82" t="s">
        <v>1799</v>
      </c>
      <c r="BI205" s="82" t="s">
        <v>614</v>
      </c>
      <c r="BJ205" s="78" t="s">
        <v>610</v>
      </c>
      <c r="BK205" s="139" t="s">
        <v>619</v>
      </c>
      <c r="BL205" s="77"/>
      <c r="BM205" s="77"/>
      <c r="BN205" s="78"/>
      <c r="BO205" s="77"/>
      <c r="BP205" s="67" t="s">
        <v>51</v>
      </c>
      <c r="BQ205" s="76" t="s">
        <v>1611</v>
      </c>
      <c r="BR205" s="118">
        <v>0.67</v>
      </c>
      <c r="BS205" s="77" t="s">
        <v>21</v>
      </c>
      <c r="BT205" s="77" t="s">
        <v>2059</v>
      </c>
      <c r="BU205" s="118">
        <v>0.39</v>
      </c>
      <c r="BV205" s="78"/>
      <c r="BW205" s="79" t="s">
        <v>26</v>
      </c>
      <c r="BX205" s="77" t="s">
        <v>27</v>
      </c>
      <c r="BY205" s="80">
        <f t="shared" si="120"/>
        <v>1.654629867976521</v>
      </c>
      <c r="BZ205" s="80">
        <f t="shared" si="95"/>
        <v>1.654629867976521</v>
      </c>
      <c r="CA205" s="77" t="s">
        <v>18</v>
      </c>
      <c r="CB205" s="76" t="s">
        <v>574</v>
      </c>
      <c r="CC205" s="77">
        <v>18</v>
      </c>
      <c r="CD205" s="132">
        <v>3</v>
      </c>
      <c r="CE205" s="123" t="s">
        <v>1815</v>
      </c>
      <c r="CF205" s="78" t="s">
        <v>1584</v>
      </c>
      <c r="CG205" s="82">
        <v>0.56000000000000005</v>
      </c>
      <c r="CH205" s="77" t="s">
        <v>21</v>
      </c>
      <c r="CI205" s="82">
        <v>0.44</v>
      </c>
      <c r="CJ205" s="78"/>
      <c r="CK205" s="77">
        <f t="shared" si="121"/>
        <v>1.8667619023324853</v>
      </c>
      <c r="CL205" s="77">
        <f t="shared" si="114"/>
        <v>1.8667619023324853</v>
      </c>
      <c r="CM205" s="77">
        <v>18</v>
      </c>
      <c r="CN205" s="132">
        <v>3</v>
      </c>
      <c r="CO205" s="123" t="s">
        <v>1815</v>
      </c>
      <c r="CP205" s="67">
        <f t="shared" si="117"/>
        <v>6.2362244935678372E-2</v>
      </c>
      <c r="CQ205" s="67">
        <f t="shared" si="118"/>
        <v>0.97777777777777775</v>
      </c>
      <c r="CR205" s="67">
        <f t="shared" si="122"/>
        <v>6.097641727044107E-2</v>
      </c>
      <c r="CS205" s="67">
        <f t="shared" si="119"/>
        <v>0.66671830727032133</v>
      </c>
      <c r="CT205" s="77">
        <v>0</v>
      </c>
      <c r="CU205" s="77">
        <v>0</v>
      </c>
      <c r="CV205" s="128" t="s">
        <v>1624</v>
      </c>
      <c r="CW205" s="77">
        <v>0</v>
      </c>
      <c r="CX205" s="76">
        <v>0</v>
      </c>
      <c r="CY205" s="74">
        <v>0</v>
      </c>
      <c r="CZ205" s="74">
        <v>3</v>
      </c>
      <c r="DA205" s="74">
        <v>0</v>
      </c>
      <c r="DB205" s="74">
        <v>0</v>
      </c>
      <c r="DC205" s="74">
        <v>0</v>
      </c>
      <c r="DD205" s="77">
        <v>0</v>
      </c>
      <c r="DE205" s="60">
        <v>0</v>
      </c>
      <c r="DF205" s="60">
        <v>0</v>
      </c>
      <c r="DG205" s="60">
        <v>0</v>
      </c>
      <c r="DH205" s="60">
        <v>0</v>
      </c>
      <c r="DI205" s="60">
        <v>0</v>
      </c>
      <c r="DJ205" s="60">
        <v>0</v>
      </c>
      <c r="DK205" s="60">
        <v>0</v>
      </c>
      <c r="DL205" s="74">
        <v>0</v>
      </c>
      <c r="DM205" s="74">
        <v>0</v>
      </c>
      <c r="DN205" s="74">
        <v>0</v>
      </c>
      <c r="DO205" s="77">
        <v>0</v>
      </c>
      <c r="DP205" s="77">
        <v>0</v>
      </c>
      <c r="DQ205" s="77">
        <v>0</v>
      </c>
      <c r="DR205" s="77">
        <v>0</v>
      </c>
      <c r="DS205" s="77">
        <v>0</v>
      </c>
      <c r="DT205" s="77">
        <v>0</v>
      </c>
      <c r="DU205" s="77">
        <v>0</v>
      </c>
      <c r="DV205" s="77">
        <v>0</v>
      </c>
      <c r="DW205" s="77">
        <v>0</v>
      </c>
      <c r="DX205" s="77">
        <v>0</v>
      </c>
      <c r="DY205" s="77">
        <v>0</v>
      </c>
      <c r="DZ205" s="77">
        <v>0</v>
      </c>
      <c r="EA205" s="77">
        <v>0</v>
      </c>
      <c r="EB205" s="77">
        <v>0</v>
      </c>
      <c r="EC205" s="77">
        <v>0</v>
      </c>
      <c r="ED205" s="77">
        <v>1</v>
      </c>
      <c r="EE205" s="77">
        <v>0</v>
      </c>
      <c r="EF205" s="77">
        <v>0</v>
      </c>
      <c r="EG205" s="77">
        <v>0</v>
      </c>
      <c r="EH205" s="77">
        <v>0</v>
      </c>
      <c r="EI205" s="77">
        <v>0</v>
      </c>
      <c r="EJ205" s="77">
        <v>0</v>
      </c>
      <c r="EK205" s="77">
        <v>0</v>
      </c>
      <c r="EL205" s="77">
        <v>0</v>
      </c>
      <c r="EM205" s="128">
        <v>0</v>
      </c>
      <c r="EN205" s="77">
        <v>1</v>
      </c>
      <c r="EO205" s="128">
        <v>0</v>
      </c>
      <c r="EP205" s="128">
        <v>1</v>
      </c>
      <c r="EQ205" s="77">
        <v>4</v>
      </c>
    </row>
    <row r="206" spans="1:147" s="82" customFormat="1" ht="15" customHeight="1" x14ac:dyDescent="0.25">
      <c r="A206" s="501" t="s">
        <v>2536</v>
      </c>
      <c r="B206" s="77">
        <v>18</v>
      </c>
      <c r="C206" s="79" t="s">
        <v>198</v>
      </c>
      <c r="D206" s="114">
        <v>2014</v>
      </c>
      <c r="E206" s="79" t="s">
        <v>1800</v>
      </c>
      <c r="F206" s="79" t="s">
        <v>199</v>
      </c>
      <c r="G206" s="76">
        <v>16</v>
      </c>
      <c r="H206" s="76" t="s">
        <v>200</v>
      </c>
      <c r="I206" s="63" t="s">
        <v>50</v>
      </c>
      <c r="J206" s="59">
        <v>0</v>
      </c>
      <c r="K206" s="77" t="s">
        <v>3</v>
      </c>
      <c r="L206" s="77" t="s">
        <v>89</v>
      </c>
      <c r="M206" s="77" t="s">
        <v>2341</v>
      </c>
      <c r="N206" s="77">
        <v>1</v>
      </c>
      <c r="O206" s="59">
        <f t="shared" si="105"/>
        <v>0</v>
      </c>
      <c r="P206" s="128" t="s">
        <v>1975</v>
      </c>
      <c r="Q206" s="142"/>
      <c r="R206" s="77">
        <v>1</v>
      </c>
      <c r="S206" s="77">
        <v>1</v>
      </c>
      <c r="T206" s="77">
        <v>3</v>
      </c>
      <c r="U206" s="77">
        <v>1</v>
      </c>
      <c r="V206" s="77" t="s">
        <v>574</v>
      </c>
      <c r="W206" s="77"/>
      <c r="X206" s="76" t="s">
        <v>586</v>
      </c>
      <c r="Y206" s="78"/>
      <c r="Z206" s="139" t="s">
        <v>83</v>
      </c>
      <c r="AA206" s="128" t="s">
        <v>575</v>
      </c>
      <c r="AB206" s="76" t="s">
        <v>576</v>
      </c>
      <c r="AC206" s="128" t="s">
        <v>2041</v>
      </c>
      <c r="AD206" s="77">
        <v>0</v>
      </c>
      <c r="AE206" s="76" t="s">
        <v>577</v>
      </c>
      <c r="AF206" s="128">
        <v>32.5</v>
      </c>
      <c r="AG206" s="59">
        <f t="shared" si="106"/>
        <v>1.5118833609788744</v>
      </c>
      <c r="AH206" s="59">
        <f t="shared" si="107"/>
        <v>659.75</v>
      </c>
      <c r="AI206" s="72">
        <f t="shared" si="108"/>
        <v>2.8193793988920874</v>
      </c>
      <c r="AJ206" s="59">
        <f t="shared" si="109"/>
        <v>32.5</v>
      </c>
      <c r="AK206" s="59">
        <f t="shared" si="110"/>
        <v>1.5118833609788744</v>
      </c>
      <c r="AL206" s="72">
        <f t="shared" si="111"/>
        <v>659.75</v>
      </c>
      <c r="AM206" s="72">
        <f t="shared" si="116"/>
        <v>2.8193793988920874</v>
      </c>
      <c r="AN206" s="78" t="s">
        <v>28</v>
      </c>
      <c r="AO206" s="77" t="s">
        <v>28</v>
      </c>
      <c r="AP206" s="78"/>
      <c r="AQ206" s="77" t="s">
        <v>80</v>
      </c>
      <c r="AR206" s="78" t="s">
        <v>111</v>
      </c>
      <c r="AS206" s="78" t="s">
        <v>196</v>
      </c>
      <c r="AT206" s="496" t="s">
        <v>2428</v>
      </c>
      <c r="AU206" s="270">
        <v>39.119999999999997</v>
      </c>
      <c r="AV206" s="11">
        <v>-84.24</v>
      </c>
      <c r="AW206" s="77"/>
      <c r="AX206" s="277">
        <v>11.58333333333333</v>
      </c>
      <c r="AY206" s="278">
        <v>1099</v>
      </c>
      <c r="AZ206" s="455">
        <f t="shared" si="112"/>
        <v>3.0409976924234905</v>
      </c>
      <c r="BA206" s="521" t="s">
        <v>82</v>
      </c>
      <c r="BB206" s="139" t="s">
        <v>197</v>
      </c>
      <c r="BC206" s="59"/>
      <c r="BD206" s="59" t="s">
        <v>2343</v>
      </c>
      <c r="BE206" s="59" t="s">
        <v>2331</v>
      </c>
      <c r="BF206" s="67"/>
      <c r="BH206" s="82" t="s">
        <v>1799</v>
      </c>
      <c r="BI206" s="82" t="s">
        <v>852</v>
      </c>
      <c r="BJ206" s="78" t="s">
        <v>610</v>
      </c>
      <c r="BK206" s="95" t="s">
        <v>1612</v>
      </c>
      <c r="BL206" s="77"/>
      <c r="BM206" s="77"/>
      <c r="BO206" s="77"/>
      <c r="BP206" s="67" t="s">
        <v>51</v>
      </c>
      <c r="BQ206" s="76" t="s">
        <v>1611</v>
      </c>
      <c r="BR206" s="82">
        <v>10.08</v>
      </c>
      <c r="BS206" s="77" t="s">
        <v>21</v>
      </c>
      <c r="BT206" s="77" t="s">
        <v>2059</v>
      </c>
      <c r="BU206" s="140">
        <v>2.35</v>
      </c>
      <c r="BW206" s="79" t="s">
        <v>26</v>
      </c>
      <c r="BX206" s="77" t="s">
        <v>27</v>
      </c>
      <c r="BY206" s="80">
        <f t="shared" si="120"/>
        <v>9.97020561473032</v>
      </c>
      <c r="BZ206" s="80">
        <f t="shared" si="95"/>
        <v>9.97020561473032</v>
      </c>
      <c r="CA206" s="77" t="s">
        <v>18</v>
      </c>
      <c r="CB206" s="76" t="s">
        <v>574</v>
      </c>
      <c r="CC206" s="77">
        <v>18</v>
      </c>
      <c r="CD206" s="132">
        <v>3</v>
      </c>
      <c r="CE206" s="123" t="s">
        <v>1815</v>
      </c>
      <c r="CF206" s="78" t="s">
        <v>1584</v>
      </c>
      <c r="CG206" s="82">
        <v>14.67</v>
      </c>
      <c r="CH206" s="77" t="s">
        <v>21</v>
      </c>
      <c r="CI206" s="82">
        <v>4.41</v>
      </c>
      <c r="CK206" s="77">
        <f t="shared" si="121"/>
        <v>18.710045430196047</v>
      </c>
      <c r="CL206" s="77">
        <f t="shared" si="114"/>
        <v>18.710045430196047</v>
      </c>
      <c r="CM206" s="77">
        <v>18</v>
      </c>
      <c r="CN206" s="132">
        <v>3</v>
      </c>
      <c r="CO206" s="123" t="s">
        <v>1815</v>
      </c>
      <c r="CP206" s="67">
        <f t="shared" si="117"/>
        <v>-0.30618008685217879</v>
      </c>
      <c r="CQ206" s="67">
        <f t="shared" si="118"/>
        <v>0.97777777777777775</v>
      </c>
      <c r="CR206" s="67">
        <f t="shared" si="122"/>
        <v>-0.29937608492213036</v>
      </c>
      <c r="CS206" s="67">
        <f t="shared" si="119"/>
        <v>0.66791147278087915</v>
      </c>
      <c r="CT206" s="77">
        <v>0</v>
      </c>
      <c r="CU206" s="77">
        <v>0</v>
      </c>
      <c r="CV206" s="128" t="s">
        <v>1624</v>
      </c>
      <c r="CW206" s="77">
        <v>0</v>
      </c>
      <c r="CX206" s="76">
        <v>0</v>
      </c>
      <c r="CY206" s="74">
        <v>0</v>
      </c>
      <c r="CZ206" s="74">
        <v>3</v>
      </c>
      <c r="DA206" s="74">
        <v>0</v>
      </c>
      <c r="DB206" s="74">
        <v>0</v>
      </c>
      <c r="DC206" s="74">
        <v>0</v>
      </c>
      <c r="DD206" s="77">
        <v>0</v>
      </c>
      <c r="DE206" s="60">
        <v>0</v>
      </c>
      <c r="DF206" s="60">
        <v>0</v>
      </c>
      <c r="DG206" s="60">
        <v>0</v>
      </c>
      <c r="DH206" s="60">
        <v>0</v>
      </c>
      <c r="DI206" s="60">
        <v>0</v>
      </c>
      <c r="DJ206" s="60">
        <v>0</v>
      </c>
      <c r="DK206" s="60">
        <v>0</v>
      </c>
      <c r="DL206" s="74">
        <v>0</v>
      </c>
      <c r="DM206" s="74">
        <v>0</v>
      </c>
      <c r="DN206" s="74">
        <v>0</v>
      </c>
      <c r="DO206" s="77">
        <v>0</v>
      </c>
      <c r="DP206" s="77">
        <v>0</v>
      </c>
      <c r="DQ206" s="77">
        <v>0</v>
      </c>
      <c r="DR206" s="77">
        <v>0</v>
      </c>
      <c r="DS206" s="77">
        <v>0</v>
      </c>
      <c r="DT206" s="77">
        <v>0</v>
      </c>
      <c r="DU206" s="77">
        <v>0</v>
      </c>
      <c r="DV206" s="77">
        <v>0</v>
      </c>
      <c r="DW206" s="77">
        <v>0</v>
      </c>
      <c r="DX206" s="77">
        <v>0</v>
      </c>
      <c r="DY206" s="77">
        <v>0</v>
      </c>
      <c r="DZ206" s="77">
        <v>0</v>
      </c>
      <c r="EA206" s="77">
        <v>0</v>
      </c>
      <c r="EB206" s="77">
        <v>0</v>
      </c>
      <c r="EC206" s="77">
        <v>0</v>
      </c>
      <c r="ED206" s="77">
        <v>0</v>
      </c>
      <c r="EE206" s="77">
        <v>0</v>
      </c>
      <c r="EF206" s="77">
        <v>0</v>
      </c>
      <c r="EG206" s="77">
        <v>0</v>
      </c>
      <c r="EH206" s="77">
        <v>0</v>
      </c>
      <c r="EI206" s="77">
        <v>0</v>
      </c>
      <c r="EJ206" s="77">
        <v>1</v>
      </c>
      <c r="EK206" s="77">
        <v>0</v>
      </c>
      <c r="EL206" s="77">
        <v>0</v>
      </c>
      <c r="EM206" s="128">
        <v>0</v>
      </c>
      <c r="EN206" s="77">
        <v>1</v>
      </c>
      <c r="EO206" s="128">
        <v>0</v>
      </c>
      <c r="EP206" s="128">
        <v>1</v>
      </c>
      <c r="EQ206" s="77">
        <v>4</v>
      </c>
    </row>
    <row r="207" spans="1:147" s="82" customFormat="1" ht="15" customHeight="1" x14ac:dyDescent="0.25">
      <c r="A207" s="501" t="s">
        <v>2536</v>
      </c>
      <c r="B207" s="77">
        <v>19</v>
      </c>
      <c r="C207" s="79" t="s">
        <v>198</v>
      </c>
      <c r="D207" s="114">
        <v>2014</v>
      </c>
      <c r="E207" s="79" t="s">
        <v>1800</v>
      </c>
      <c r="F207" s="79" t="s">
        <v>199</v>
      </c>
      <c r="G207" s="76">
        <v>16</v>
      </c>
      <c r="H207" s="76" t="s">
        <v>200</v>
      </c>
      <c r="I207" s="63" t="s">
        <v>50</v>
      </c>
      <c r="J207" s="59">
        <v>0</v>
      </c>
      <c r="K207" s="77" t="s">
        <v>3</v>
      </c>
      <c r="L207" s="77" t="s">
        <v>89</v>
      </c>
      <c r="M207" s="77" t="s">
        <v>2341</v>
      </c>
      <c r="N207" s="77">
        <v>1</v>
      </c>
      <c r="O207" s="59">
        <f t="shared" si="105"/>
        <v>0</v>
      </c>
      <c r="P207" s="128" t="s">
        <v>1975</v>
      </c>
      <c r="Q207" s="142"/>
      <c r="R207" s="77">
        <v>1</v>
      </c>
      <c r="S207" s="77">
        <v>1</v>
      </c>
      <c r="T207" s="77">
        <v>3</v>
      </c>
      <c r="U207" s="77">
        <v>1</v>
      </c>
      <c r="V207" s="77" t="s">
        <v>574</v>
      </c>
      <c r="W207" s="77"/>
      <c r="X207" s="76" t="s">
        <v>586</v>
      </c>
      <c r="Y207" s="78"/>
      <c r="Z207" s="139" t="s">
        <v>83</v>
      </c>
      <c r="AA207" s="128" t="s">
        <v>575</v>
      </c>
      <c r="AB207" s="76" t="s">
        <v>576</v>
      </c>
      <c r="AC207" s="128" t="s">
        <v>2041</v>
      </c>
      <c r="AD207" s="77">
        <v>0</v>
      </c>
      <c r="AE207" s="76" t="s">
        <v>577</v>
      </c>
      <c r="AF207" s="128">
        <v>32.5</v>
      </c>
      <c r="AG207" s="59">
        <f t="shared" si="106"/>
        <v>1.5118833609788744</v>
      </c>
      <c r="AH207" s="59">
        <f t="shared" si="107"/>
        <v>659.75</v>
      </c>
      <c r="AI207" s="72">
        <f t="shared" si="108"/>
        <v>2.8193793988920874</v>
      </c>
      <c r="AJ207" s="59">
        <f t="shared" si="109"/>
        <v>32.5</v>
      </c>
      <c r="AK207" s="59">
        <f t="shared" si="110"/>
        <v>1.5118833609788744</v>
      </c>
      <c r="AL207" s="72">
        <f t="shared" si="111"/>
        <v>659.75</v>
      </c>
      <c r="AM207" s="72">
        <f t="shared" si="116"/>
        <v>2.8193793988920874</v>
      </c>
      <c r="AN207" s="78" t="s">
        <v>28</v>
      </c>
      <c r="AO207" s="77" t="s">
        <v>28</v>
      </c>
      <c r="AP207" s="78"/>
      <c r="AQ207" s="77" t="s">
        <v>80</v>
      </c>
      <c r="AR207" s="78" t="s">
        <v>111</v>
      </c>
      <c r="AS207" s="78" t="s">
        <v>196</v>
      </c>
      <c r="AT207" s="496" t="s">
        <v>2428</v>
      </c>
      <c r="AU207" s="270">
        <v>39.119999999999997</v>
      </c>
      <c r="AV207" s="11">
        <v>-84.24</v>
      </c>
      <c r="AW207" s="77"/>
      <c r="AX207" s="277">
        <v>11.58333333333333</v>
      </c>
      <c r="AY207" s="278">
        <v>1099</v>
      </c>
      <c r="AZ207" s="455">
        <f t="shared" si="112"/>
        <v>3.0409976924234905</v>
      </c>
      <c r="BA207" s="521" t="s">
        <v>82</v>
      </c>
      <c r="BB207" s="139" t="s">
        <v>197</v>
      </c>
      <c r="BC207" s="59"/>
      <c r="BD207" s="59" t="s">
        <v>2343</v>
      </c>
      <c r="BE207" s="59" t="s">
        <v>2331</v>
      </c>
      <c r="BF207" s="67"/>
      <c r="BH207" s="82" t="s">
        <v>1799</v>
      </c>
      <c r="BI207" s="82" t="s">
        <v>853</v>
      </c>
      <c r="BJ207" s="78" t="s">
        <v>610</v>
      </c>
      <c r="BK207" s="95" t="s">
        <v>1612</v>
      </c>
      <c r="BL207" s="77"/>
      <c r="BM207" s="77"/>
      <c r="BO207" s="77"/>
      <c r="BP207" s="67" t="s">
        <v>51</v>
      </c>
      <c r="BQ207" s="76" t="s">
        <v>1611</v>
      </c>
      <c r="BR207" s="82">
        <v>12.92</v>
      </c>
      <c r="BS207" s="77" t="s">
        <v>21</v>
      </c>
      <c r="BT207" s="77" t="s">
        <v>2059</v>
      </c>
      <c r="BU207" s="140">
        <v>3.28</v>
      </c>
      <c r="BW207" s="79" t="s">
        <v>26</v>
      </c>
      <c r="BX207" s="77" t="s">
        <v>27</v>
      </c>
      <c r="BY207" s="80">
        <f t="shared" si="120"/>
        <v>13.915861453751253</v>
      </c>
      <c r="BZ207" s="80">
        <f t="shared" si="95"/>
        <v>13.915861453751253</v>
      </c>
      <c r="CA207" s="77" t="s">
        <v>18</v>
      </c>
      <c r="CB207" s="76" t="s">
        <v>574</v>
      </c>
      <c r="CC207" s="77">
        <v>18</v>
      </c>
      <c r="CD207" s="132">
        <v>3</v>
      </c>
      <c r="CE207" s="123" t="s">
        <v>1815</v>
      </c>
      <c r="CF207" s="78" t="s">
        <v>1584</v>
      </c>
      <c r="CG207" s="82">
        <v>6.25</v>
      </c>
      <c r="CH207" s="77" t="s">
        <v>21</v>
      </c>
      <c r="CI207" s="82">
        <v>2.36</v>
      </c>
      <c r="CK207" s="77">
        <f t="shared" si="121"/>
        <v>10.012632021601512</v>
      </c>
      <c r="CL207" s="77">
        <f t="shared" si="114"/>
        <v>10.012632021601512</v>
      </c>
      <c r="CM207" s="77">
        <v>18</v>
      </c>
      <c r="CN207" s="132">
        <v>3</v>
      </c>
      <c r="CO207" s="123" t="s">
        <v>1815</v>
      </c>
      <c r="CP207" s="67">
        <f t="shared" si="117"/>
        <v>0.55022216745287122</v>
      </c>
      <c r="CQ207" s="67">
        <f t="shared" si="118"/>
        <v>0.97777777777777775</v>
      </c>
      <c r="CR207" s="67">
        <f t="shared" si="122"/>
        <v>0.53799500817614077</v>
      </c>
      <c r="CS207" s="67">
        <f t="shared" si="119"/>
        <v>0.67068664762253394</v>
      </c>
      <c r="CT207" s="77">
        <v>0</v>
      </c>
      <c r="CU207" s="77">
        <v>0</v>
      </c>
      <c r="CV207" s="128" t="s">
        <v>1624</v>
      </c>
      <c r="CW207" s="77">
        <v>0</v>
      </c>
      <c r="CX207" s="76">
        <v>0</v>
      </c>
      <c r="CY207" s="74">
        <v>0</v>
      </c>
      <c r="CZ207" s="74">
        <v>3</v>
      </c>
      <c r="DA207" s="74">
        <v>0</v>
      </c>
      <c r="DB207" s="74">
        <v>0</v>
      </c>
      <c r="DC207" s="74">
        <v>0</v>
      </c>
      <c r="DD207" s="77">
        <v>0</v>
      </c>
      <c r="DE207" s="60">
        <v>0</v>
      </c>
      <c r="DF207" s="60">
        <v>0</v>
      </c>
      <c r="DG207" s="60">
        <v>0</v>
      </c>
      <c r="DH207" s="60">
        <v>0</v>
      </c>
      <c r="DI207" s="60">
        <v>0</v>
      </c>
      <c r="DJ207" s="60">
        <v>0</v>
      </c>
      <c r="DK207" s="60">
        <v>0</v>
      </c>
      <c r="DL207" s="74">
        <v>0</v>
      </c>
      <c r="DM207" s="74">
        <v>0</v>
      </c>
      <c r="DN207" s="74">
        <v>0</v>
      </c>
      <c r="DO207" s="77">
        <v>0</v>
      </c>
      <c r="DP207" s="77">
        <v>0</v>
      </c>
      <c r="DQ207" s="77">
        <v>0</v>
      </c>
      <c r="DR207" s="77">
        <v>0</v>
      </c>
      <c r="DS207" s="77">
        <v>0</v>
      </c>
      <c r="DT207" s="77">
        <v>0</v>
      </c>
      <c r="DU207" s="77">
        <v>0</v>
      </c>
      <c r="DV207" s="77">
        <v>0</v>
      </c>
      <c r="DW207" s="77">
        <v>0</v>
      </c>
      <c r="DX207" s="77">
        <v>0</v>
      </c>
      <c r="DY207" s="77">
        <v>0</v>
      </c>
      <c r="DZ207" s="77">
        <v>0</v>
      </c>
      <c r="EA207" s="77">
        <v>0</v>
      </c>
      <c r="EB207" s="77">
        <v>0</v>
      </c>
      <c r="EC207" s="77">
        <v>0</v>
      </c>
      <c r="ED207" s="77">
        <v>0</v>
      </c>
      <c r="EE207" s="77">
        <v>0</v>
      </c>
      <c r="EF207" s="77">
        <v>0</v>
      </c>
      <c r="EG207" s="77">
        <v>0</v>
      </c>
      <c r="EH207" s="77">
        <v>0</v>
      </c>
      <c r="EI207" s="77">
        <v>0</v>
      </c>
      <c r="EJ207" s="77">
        <v>1</v>
      </c>
      <c r="EK207" s="77">
        <v>0</v>
      </c>
      <c r="EL207" s="77">
        <v>0</v>
      </c>
      <c r="EM207" s="128">
        <v>0</v>
      </c>
      <c r="EN207" s="77">
        <v>1</v>
      </c>
      <c r="EO207" s="128">
        <v>0</v>
      </c>
      <c r="EP207" s="128">
        <v>1</v>
      </c>
      <c r="EQ207" s="77">
        <v>4</v>
      </c>
    </row>
    <row r="208" spans="1:147" s="82" customFormat="1" ht="15" customHeight="1" x14ac:dyDescent="0.25">
      <c r="A208" s="501" t="s">
        <v>2536</v>
      </c>
      <c r="B208" s="77">
        <v>20</v>
      </c>
      <c r="C208" s="79" t="s">
        <v>198</v>
      </c>
      <c r="D208" s="114">
        <v>2014</v>
      </c>
      <c r="E208" s="79" t="s">
        <v>1800</v>
      </c>
      <c r="F208" s="79" t="s">
        <v>199</v>
      </c>
      <c r="G208" s="76">
        <v>16</v>
      </c>
      <c r="H208" s="76" t="s">
        <v>200</v>
      </c>
      <c r="I208" s="63" t="s">
        <v>50</v>
      </c>
      <c r="J208" s="59">
        <v>0</v>
      </c>
      <c r="K208" s="77" t="s">
        <v>3</v>
      </c>
      <c r="L208" s="77" t="s">
        <v>89</v>
      </c>
      <c r="M208" s="77" t="s">
        <v>2341</v>
      </c>
      <c r="N208" s="77">
        <v>1</v>
      </c>
      <c r="O208" s="59">
        <f t="shared" si="105"/>
        <v>0</v>
      </c>
      <c r="P208" s="128" t="s">
        <v>1975</v>
      </c>
      <c r="Q208" s="142"/>
      <c r="R208" s="77">
        <v>1</v>
      </c>
      <c r="S208" s="77">
        <v>1</v>
      </c>
      <c r="T208" s="77">
        <v>3</v>
      </c>
      <c r="U208" s="77">
        <v>1</v>
      </c>
      <c r="V208" s="77" t="s">
        <v>574</v>
      </c>
      <c r="W208" s="77"/>
      <c r="X208" s="76" t="s">
        <v>586</v>
      </c>
      <c r="Y208" s="78"/>
      <c r="Z208" s="139" t="s">
        <v>83</v>
      </c>
      <c r="AA208" s="128" t="s">
        <v>575</v>
      </c>
      <c r="AB208" s="76" t="s">
        <v>576</v>
      </c>
      <c r="AC208" s="128" t="s">
        <v>2041</v>
      </c>
      <c r="AD208" s="77">
        <v>0</v>
      </c>
      <c r="AE208" s="76" t="s">
        <v>577</v>
      </c>
      <c r="AF208" s="128">
        <v>32.5</v>
      </c>
      <c r="AG208" s="59">
        <f t="shared" si="106"/>
        <v>1.5118833609788744</v>
      </c>
      <c r="AH208" s="59">
        <f t="shared" si="107"/>
        <v>659.75</v>
      </c>
      <c r="AI208" s="72">
        <f t="shared" si="108"/>
        <v>2.8193793988920874</v>
      </c>
      <c r="AJ208" s="59">
        <f t="shared" si="109"/>
        <v>32.5</v>
      </c>
      <c r="AK208" s="59">
        <f t="shared" si="110"/>
        <v>1.5118833609788744</v>
      </c>
      <c r="AL208" s="72">
        <f t="shared" si="111"/>
        <v>659.75</v>
      </c>
      <c r="AM208" s="72">
        <f t="shared" si="116"/>
        <v>2.8193793988920874</v>
      </c>
      <c r="AN208" s="78" t="s">
        <v>28</v>
      </c>
      <c r="AO208" s="77" t="s">
        <v>28</v>
      </c>
      <c r="AP208" s="78"/>
      <c r="AQ208" s="77" t="s">
        <v>80</v>
      </c>
      <c r="AR208" s="78" t="s">
        <v>111</v>
      </c>
      <c r="AS208" s="78" t="s">
        <v>196</v>
      </c>
      <c r="AT208" s="496" t="s">
        <v>2428</v>
      </c>
      <c r="AU208" s="270">
        <v>39.119999999999997</v>
      </c>
      <c r="AV208" s="11">
        <v>-84.24</v>
      </c>
      <c r="AW208" s="77"/>
      <c r="AX208" s="277">
        <v>11.58333333333333</v>
      </c>
      <c r="AY208" s="278">
        <v>1099</v>
      </c>
      <c r="AZ208" s="455">
        <f t="shared" si="112"/>
        <v>3.0409976924234905</v>
      </c>
      <c r="BA208" s="521" t="s">
        <v>82</v>
      </c>
      <c r="BB208" s="139" t="s">
        <v>197</v>
      </c>
      <c r="BC208" s="59"/>
      <c r="BD208" s="59" t="s">
        <v>2343</v>
      </c>
      <c r="BE208" s="59" t="s">
        <v>2331</v>
      </c>
      <c r="BF208" s="67"/>
      <c r="BH208" s="82" t="s">
        <v>1799</v>
      </c>
      <c r="BI208" s="82" t="s">
        <v>614</v>
      </c>
      <c r="BJ208" s="78" t="s">
        <v>610</v>
      </c>
      <c r="BK208" s="95" t="s">
        <v>1612</v>
      </c>
      <c r="BL208" s="77"/>
      <c r="BM208" s="77"/>
      <c r="BO208" s="77"/>
      <c r="BP208" s="67" t="s">
        <v>51</v>
      </c>
      <c r="BQ208" s="76" t="s">
        <v>1611</v>
      </c>
      <c r="BR208" s="82">
        <v>20.58</v>
      </c>
      <c r="BS208" s="77" t="s">
        <v>21</v>
      </c>
      <c r="BT208" s="77" t="s">
        <v>2059</v>
      </c>
      <c r="BU208" s="140">
        <v>5.05</v>
      </c>
      <c r="BW208" s="79" t="s">
        <v>26</v>
      </c>
      <c r="BX208" s="77" t="s">
        <v>27</v>
      </c>
      <c r="BY208" s="80">
        <f t="shared" si="120"/>
        <v>21.425335469952387</v>
      </c>
      <c r="BZ208" s="80">
        <f t="shared" si="95"/>
        <v>21.425335469952387</v>
      </c>
      <c r="CA208" s="77" t="s">
        <v>18</v>
      </c>
      <c r="CB208" s="76" t="s">
        <v>574</v>
      </c>
      <c r="CC208" s="77">
        <v>18</v>
      </c>
      <c r="CD208" s="132">
        <v>3</v>
      </c>
      <c r="CE208" s="123" t="s">
        <v>1815</v>
      </c>
      <c r="CF208" s="78" t="s">
        <v>1584</v>
      </c>
      <c r="CG208" s="82">
        <v>20.079999999999998</v>
      </c>
      <c r="CH208" s="77" t="s">
        <v>21</v>
      </c>
      <c r="CI208" s="82">
        <v>5.14</v>
      </c>
      <c r="CK208" s="77">
        <f t="shared" si="121"/>
        <v>21.807173131793121</v>
      </c>
      <c r="CL208" s="77">
        <f t="shared" si="114"/>
        <v>21.807173131793121</v>
      </c>
      <c r="CM208" s="77">
        <v>18</v>
      </c>
      <c r="CN208" s="132">
        <v>3</v>
      </c>
      <c r="CO208" s="123" t="s">
        <v>1815</v>
      </c>
      <c r="CP208" s="67">
        <f t="shared" si="117"/>
        <v>2.3129839809140216E-2</v>
      </c>
      <c r="CQ208" s="67">
        <f t="shared" si="118"/>
        <v>0.97777777777777775</v>
      </c>
      <c r="CR208" s="67">
        <f t="shared" si="122"/>
        <v>2.26158433689371E-2</v>
      </c>
      <c r="CS208" s="67">
        <f t="shared" si="119"/>
        <v>0.66667377050515675</v>
      </c>
      <c r="CT208" s="77">
        <v>0</v>
      </c>
      <c r="CU208" s="77">
        <v>0</v>
      </c>
      <c r="CV208" s="128" t="s">
        <v>1624</v>
      </c>
      <c r="CW208" s="77">
        <v>0</v>
      </c>
      <c r="CX208" s="76">
        <v>0</v>
      </c>
      <c r="CY208" s="74">
        <v>0</v>
      </c>
      <c r="CZ208" s="74">
        <v>3</v>
      </c>
      <c r="DA208" s="74">
        <v>0</v>
      </c>
      <c r="DB208" s="74">
        <v>0</v>
      </c>
      <c r="DC208" s="74">
        <v>0</v>
      </c>
      <c r="DD208" s="77">
        <v>0</v>
      </c>
      <c r="DE208" s="60">
        <v>0</v>
      </c>
      <c r="DF208" s="60">
        <v>0</v>
      </c>
      <c r="DG208" s="60">
        <v>0</v>
      </c>
      <c r="DH208" s="60">
        <v>0</v>
      </c>
      <c r="DI208" s="60">
        <v>0</v>
      </c>
      <c r="DJ208" s="60">
        <v>0</v>
      </c>
      <c r="DK208" s="60">
        <v>0</v>
      </c>
      <c r="DL208" s="74">
        <v>0</v>
      </c>
      <c r="DM208" s="74">
        <v>0</v>
      </c>
      <c r="DN208" s="74">
        <v>0</v>
      </c>
      <c r="DO208" s="77">
        <v>0</v>
      </c>
      <c r="DP208" s="77">
        <v>0</v>
      </c>
      <c r="DQ208" s="77">
        <v>0</v>
      </c>
      <c r="DR208" s="77">
        <v>0</v>
      </c>
      <c r="DS208" s="77">
        <v>0</v>
      </c>
      <c r="DT208" s="77">
        <v>0</v>
      </c>
      <c r="DU208" s="77">
        <v>0</v>
      </c>
      <c r="DV208" s="77">
        <v>0</v>
      </c>
      <c r="DW208" s="77">
        <v>0</v>
      </c>
      <c r="DX208" s="77">
        <v>0</v>
      </c>
      <c r="DY208" s="77">
        <v>0</v>
      </c>
      <c r="DZ208" s="77">
        <v>0</v>
      </c>
      <c r="EA208" s="77">
        <v>0</v>
      </c>
      <c r="EB208" s="77">
        <v>0</v>
      </c>
      <c r="EC208" s="77">
        <v>0</v>
      </c>
      <c r="ED208" s="77">
        <v>0</v>
      </c>
      <c r="EE208" s="77">
        <v>0</v>
      </c>
      <c r="EF208" s="77">
        <v>0</v>
      </c>
      <c r="EG208" s="77">
        <v>0</v>
      </c>
      <c r="EH208" s="77">
        <v>0</v>
      </c>
      <c r="EI208" s="77">
        <v>0</v>
      </c>
      <c r="EJ208" s="77">
        <v>1</v>
      </c>
      <c r="EK208" s="77">
        <v>0</v>
      </c>
      <c r="EL208" s="77">
        <v>0</v>
      </c>
      <c r="EM208" s="128">
        <v>0</v>
      </c>
      <c r="EN208" s="77">
        <v>1</v>
      </c>
      <c r="EO208" s="128">
        <v>0</v>
      </c>
      <c r="EP208" s="128">
        <v>1</v>
      </c>
      <c r="EQ208" s="77">
        <v>4</v>
      </c>
    </row>
    <row r="209" spans="1:147" ht="15" customHeight="1" x14ac:dyDescent="0.25">
      <c r="A209" s="504" t="s">
        <v>2537</v>
      </c>
      <c r="B209" s="59">
        <v>1</v>
      </c>
      <c r="C209" s="58" t="s">
        <v>201</v>
      </c>
      <c r="D209" s="99">
        <v>2010</v>
      </c>
      <c r="E209" s="67" t="s">
        <v>202</v>
      </c>
      <c r="F209" s="67" t="s">
        <v>97</v>
      </c>
      <c r="G209" s="59">
        <v>260</v>
      </c>
      <c r="H209" s="59" t="s">
        <v>203</v>
      </c>
      <c r="I209" s="63" t="s">
        <v>50</v>
      </c>
      <c r="J209" s="59">
        <v>0</v>
      </c>
      <c r="K209" s="59" t="s">
        <v>3</v>
      </c>
      <c r="L209" s="59" t="s">
        <v>89</v>
      </c>
      <c r="M209" s="172" t="s">
        <v>1967</v>
      </c>
      <c r="N209" s="59">
        <v>6.5</v>
      </c>
      <c r="O209" s="59">
        <f t="shared" ref="O209:O212" si="123">LOG10(N209)</f>
        <v>0.81291335664285558</v>
      </c>
      <c r="P209" s="59" t="s">
        <v>595</v>
      </c>
      <c r="R209" s="59">
        <v>1</v>
      </c>
      <c r="S209" s="59">
        <v>6</v>
      </c>
      <c r="T209" s="59">
        <v>1</v>
      </c>
      <c r="U209" s="59">
        <v>20</v>
      </c>
      <c r="V209" s="59" t="s">
        <v>591</v>
      </c>
      <c r="W209" s="59">
        <v>1</v>
      </c>
      <c r="X209" s="59" t="s">
        <v>597</v>
      </c>
      <c r="Z209" s="40" t="s">
        <v>83</v>
      </c>
      <c r="AA209" s="59" t="s">
        <v>592</v>
      </c>
      <c r="AB209" s="59" t="s">
        <v>1178</v>
      </c>
      <c r="AC209" s="59" t="s">
        <v>594</v>
      </c>
      <c r="AD209" s="59">
        <v>0</v>
      </c>
      <c r="AE209" s="59" t="s">
        <v>577</v>
      </c>
      <c r="AF209" s="59">
        <v>13</v>
      </c>
      <c r="AG209" s="59">
        <f t="shared" ref="AG209:AG212" si="124">LOG10(AF209)</f>
        <v>1.1139433523068367</v>
      </c>
      <c r="AH209" s="59">
        <f t="shared" ref="AH209:AH212" si="125">AF209*20.3</f>
        <v>263.90000000000003</v>
      </c>
      <c r="AI209" s="72">
        <f t="shared" si="108"/>
        <v>2.4214393902200499</v>
      </c>
      <c r="AJ209" s="59">
        <f t="shared" si="109"/>
        <v>84.5</v>
      </c>
      <c r="AK209" s="59">
        <f t="shared" ref="AK209:AK212" si="126">LOG10(AJ209)</f>
        <v>1.9268567089496924</v>
      </c>
      <c r="AL209" s="72">
        <f t="shared" si="111"/>
        <v>1715.3500000000001</v>
      </c>
      <c r="AM209" s="72">
        <f t="shared" si="116"/>
        <v>3.2343527468629052</v>
      </c>
      <c r="AN209" s="40" t="s">
        <v>369</v>
      </c>
      <c r="AO209" s="59" t="s">
        <v>470</v>
      </c>
      <c r="AP209" s="67" t="s">
        <v>598</v>
      </c>
      <c r="AQ209" s="59" t="s">
        <v>174</v>
      </c>
      <c r="AR209" s="67" t="s">
        <v>175</v>
      </c>
      <c r="AS209" s="67" t="s">
        <v>593</v>
      </c>
      <c r="AT209" s="172" t="s">
        <v>2429</v>
      </c>
      <c r="AU209" s="270">
        <v>45.26</v>
      </c>
      <c r="AV209" s="11">
        <v>-72.44</v>
      </c>
      <c r="AX209" s="277">
        <v>4.6833333333333327</v>
      </c>
      <c r="AY209" s="278">
        <v>1294</v>
      </c>
      <c r="AZ209" s="455">
        <f t="shared" ref="AZ209:AZ212" si="127">LOG10(AY209)</f>
        <v>3.1119342763326814</v>
      </c>
      <c r="BA209" s="515" t="s">
        <v>82</v>
      </c>
      <c r="BB209" s="40" t="s">
        <v>204</v>
      </c>
      <c r="BD209" s="59" t="s">
        <v>2343</v>
      </c>
      <c r="BE209" s="59" t="s">
        <v>2331</v>
      </c>
      <c r="BI209" s="356" t="s">
        <v>2232</v>
      </c>
      <c r="BJ209" s="67" t="s">
        <v>12</v>
      </c>
      <c r="BK209" s="68" t="s">
        <v>1690</v>
      </c>
      <c r="BN209" s="67" t="s">
        <v>1181</v>
      </c>
      <c r="BO209" s="59" t="s">
        <v>1679</v>
      </c>
      <c r="BP209" s="67" t="s">
        <v>51</v>
      </c>
      <c r="BQ209" s="59" t="s">
        <v>1179</v>
      </c>
      <c r="BR209" s="67">
        <v>41.4</v>
      </c>
      <c r="BS209" s="59" t="s">
        <v>21</v>
      </c>
      <c r="BT209" s="132" t="s">
        <v>1220</v>
      </c>
      <c r="BU209" s="124">
        <v>4</v>
      </c>
      <c r="BV209" s="67" t="s">
        <v>19</v>
      </c>
      <c r="BW209" s="106" t="s">
        <v>26</v>
      </c>
      <c r="BX209" s="91" t="s">
        <v>27</v>
      </c>
      <c r="BY209" s="70">
        <f t="shared" si="120"/>
        <v>9.7979589711327115</v>
      </c>
      <c r="BZ209" s="70">
        <f t="shared" si="95"/>
        <v>9.7979589711327115</v>
      </c>
      <c r="CA209" s="59" t="s">
        <v>18</v>
      </c>
      <c r="CB209" s="59" t="s">
        <v>591</v>
      </c>
      <c r="CC209" s="59">
        <v>6</v>
      </c>
      <c r="CD209" s="59">
        <v>6</v>
      </c>
      <c r="CF209" s="78" t="s">
        <v>1584</v>
      </c>
      <c r="CG209" s="67">
        <v>40</v>
      </c>
      <c r="CH209" s="59" t="s">
        <v>21</v>
      </c>
      <c r="CI209" s="67">
        <v>3</v>
      </c>
      <c r="CK209" s="59">
        <f t="shared" si="121"/>
        <v>7.3484692283495336</v>
      </c>
      <c r="CL209" s="59">
        <f t="shared" ref="CL209:CL214" si="128">CK209</f>
        <v>7.3484692283495336</v>
      </c>
      <c r="CM209" s="59">
        <v>6</v>
      </c>
      <c r="CN209" s="59">
        <v>6</v>
      </c>
      <c r="CP209" s="67">
        <f t="shared" si="117"/>
        <v>0.16165807537309507</v>
      </c>
      <c r="CQ209" s="67">
        <f t="shared" si="118"/>
        <v>0.92307692307692313</v>
      </c>
      <c r="CR209" s="67">
        <f t="shared" si="122"/>
        <v>0.14922283880593393</v>
      </c>
      <c r="CS209" s="67">
        <f t="shared" si="119"/>
        <v>0.33426114398422091</v>
      </c>
      <c r="CT209" s="77">
        <v>0</v>
      </c>
      <c r="CU209" s="59">
        <v>0</v>
      </c>
      <c r="CV209" s="59" t="s">
        <v>1782</v>
      </c>
      <c r="CW209" s="59">
        <v>0</v>
      </c>
      <c r="CX209" s="128">
        <v>0</v>
      </c>
      <c r="CY209" s="102">
        <v>1</v>
      </c>
      <c r="CZ209" s="102">
        <v>0</v>
      </c>
      <c r="DA209" s="102">
        <v>0</v>
      </c>
      <c r="DB209" s="102">
        <v>0</v>
      </c>
      <c r="DC209" s="102">
        <v>0</v>
      </c>
      <c r="DD209" s="60">
        <v>1</v>
      </c>
      <c r="DE209" s="60">
        <v>0</v>
      </c>
      <c r="DF209" s="60">
        <v>0</v>
      </c>
      <c r="DG209" s="60">
        <v>0</v>
      </c>
      <c r="DH209" s="60">
        <v>0</v>
      </c>
      <c r="DI209" s="60">
        <v>0</v>
      </c>
      <c r="DJ209" s="60">
        <v>0</v>
      </c>
      <c r="DK209" s="60">
        <v>0</v>
      </c>
      <c r="DL209" s="60">
        <v>0</v>
      </c>
      <c r="DM209" s="60">
        <v>0</v>
      </c>
      <c r="DN209" s="60">
        <v>0</v>
      </c>
      <c r="DO209" s="59">
        <v>0</v>
      </c>
      <c r="DP209" s="59">
        <v>0</v>
      </c>
      <c r="DQ209" s="59">
        <v>0</v>
      </c>
      <c r="DR209" s="59">
        <v>0</v>
      </c>
      <c r="DS209" s="59">
        <v>0</v>
      </c>
      <c r="DT209" s="59">
        <v>0</v>
      </c>
      <c r="DU209" s="59">
        <v>0</v>
      </c>
      <c r="DV209" s="59">
        <v>0</v>
      </c>
      <c r="DW209" s="59">
        <v>0</v>
      </c>
      <c r="DX209" s="59">
        <v>0</v>
      </c>
      <c r="DY209" s="59">
        <v>0</v>
      </c>
      <c r="DZ209" s="59">
        <v>0</v>
      </c>
      <c r="EA209" s="59">
        <v>0</v>
      </c>
      <c r="EB209" s="59">
        <v>0</v>
      </c>
      <c r="EC209" s="59">
        <v>0</v>
      </c>
      <c r="ED209" s="59">
        <v>0</v>
      </c>
      <c r="EE209" s="59">
        <v>0</v>
      </c>
      <c r="EF209" s="59">
        <v>0</v>
      </c>
      <c r="EG209" s="59">
        <v>0</v>
      </c>
      <c r="EH209" s="59">
        <v>0</v>
      </c>
      <c r="EI209" s="59">
        <v>0</v>
      </c>
      <c r="EJ209" s="59">
        <v>0</v>
      </c>
      <c r="EK209" s="59">
        <v>0</v>
      </c>
      <c r="EL209" s="59">
        <v>0</v>
      </c>
      <c r="EM209" s="128">
        <v>0</v>
      </c>
      <c r="EN209" s="59">
        <v>1</v>
      </c>
      <c r="EO209" s="128">
        <v>0</v>
      </c>
      <c r="EP209" s="128">
        <v>1</v>
      </c>
      <c r="EQ209" s="77">
        <v>4</v>
      </c>
    </row>
    <row r="210" spans="1:147" ht="15" customHeight="1" x14ac:dyDescent="0.25">
      <c r="A210" s="504" t="s">
        <v>2537</v>
      </c>
      <c r="B210" s="59">
        <v>2</v>
      </c>
      <c r="C210" s="58" t="s">
        <v>201</v>
      </c>
      <c r="D210" s="99">
        <v>2010</v>
      </c>
      <c r="E210" s="67" t="s">
        <v>202</v>
      </c>
      <c r="F210" s="67" t="s">
        <v>97</v>
      </c>
      <c r="G210" s="59">
        <v>260</v>
      </c>
      <c r="H210" s="59" t="s">
        <v>203</v>
      </c>
      <c r="I210" s="63" t="s">
        <v>50</v>
      </c>
      <c r="J210" s="59">
        <v>0</v>
      </c>
      <c r="K210" s="59" t="s">
        <v>3</v>
      </c>
      <c r="L210" s="59" t="s">
        <v>89</v>
      </c>
      <c r="M210" s="59">
        <v>8</v>
      </c>
      <c r="N210" s="59">
        <v>8</v>
      </c>
      <c r="O210" s="59">
        <f t="shared" si="123"/>
        <v>0.90308998699194354</v>
      </c>
      <c r="P210" s="59">
        <v>2006</v>
      </c>
      <c r="R210" s="59">
        <v>1</v>
      </c>
      <c r="S210" s="59">
        <v>6</v>
      </c>
      <c r="T210" s="59">
        <v>1</v>
      </c>
      <c r="U210" s="59">
        <v>20</v>
      </c>
      <c r="V210" s="59" t="s">
        <v>591</v>
      </c>
      <c r="X210" s="59" t="s">
        <v>1180</v>
      </c>
      <c r="Z210" s="40" t="s">
        <v>83</v>
      </c>
      <c r="AA210" s="59" t="s">
        <v>592</v>
      </c>
      <c r="AB210" s="59" t="s">
        <v>1178</v>
      </c>
      <c r="AC210" s="59" t="s">
        <v>594</v>
      </c>
      <c r="AD210" s="59">
        <v>0</v>
      </c>
      <c r="AE210" s="59" t="s">
        <v>577</v>
      </c>
      <c r="AF210" s="59">
        <v>13</v>
      </c>
      <c r="AG210" s="59">
        <f t="shared" si="124"/>
        <v>1.1139433523068367</v>
      </c>
      <c r="AH210" s="59">
        <f t="shared" si="125"/>
        <v>263.90000000000003</v>
      </c>
      <c r="AI210" s="72">
        <f t="shared" si="108"/>
        <v>2.4214393902200499</v>
      </c>
      <c r="AJ210" s="59">
        <f t="shared" si="109"/>
        <v>104</v>
      </c>
      <c r="AK210" s="59">
        <f t="shared" si="126"/>
        <v>2.0170333392987803</v>
      </c>
      <c r="AL210" s="72">
        <f t="shared" si="111"/>
        <v>2111.2000000000003</v>
      </c>
      <c r="AM210" s="72">
        <f t="shared" si="116"/>
        <v>3.3245293772119933</v>
      </c>
      <c r="AN210" s="40" t="s">
        <v>369</v>
      </c>
      <c r="AO210" s="59" t="s">
        <v>470</v>
      </c>
      <c r="AP210" s="67" t="s">
        <v>598</v>
      </c>
      <c r="AQ210" s="59" t="s">
        <v>174</v>
      </c>
      <c r="AR210" s="67" t="s">
        <v>175</v>
      </c>
      <c r="AS210" s="67" t="s">
        <v>593</v>
      </c>
      <c r="AT210" s="172" t="s">
        <v>2429</v>
      </c>
      <c r="AU210" s="270">
        <v>45.26</v>
      </c>
      <c r="AV210" s="11">
        <v>-72.44</v>
      </c>
      <c r="AX210" s="277">
        <v>4.6833333333333327</v>
      </c>
      <c r="AY210" s="278">
        <v>1294</v>
      </c>
      <c r="AZ210" s="455">
        <f t="shared" si="127"/>
        <v>3.1119342763326814</v>
      </c>
      <c r="BA210" s="515" t="s">
        <v>82</v>
      </c>
      <c r="BB210" s="40" t="s">
        <v>204</v>
      </c>
      <c r="BD210" s="59" t="s">
        <v>2343</v>
      </c>
      <c r="BE210" s="59" t="s">
        <v>2331</v>
      </c>
      <c r="BH210" s="67" t="s">
        <v>1236</v>
      </c>
      <c r="BI210" s="82" t="s">
        <v>1250</v>
      </c>
      <c r="BJ210" s="67" t="s">
        <v>32</v>
      </c>
      <c r="BK210" s="67" t="s">
        <v>1726</v>
      </c>
      <c r="BN210" s="67" t="s">
        <v>1183</v>
      </c>
      <c r="BO210" s="59" t="s">
        <v>1682</v>
      </c>
      <c r="BP210" s="67" t="s">
        <v>51</v>
      </c>
      <c r="BQ210" s="59" t="s">
        <v>15</v>
      </c>
      <c r="BR210" s="67">
        <v>0.35</v>
      </c>
      <c r="BS210" s="59" t="s">
        <v>21</v>
      </c>
      <c r="BT210" s="59" t="s">
        <v>47</v>
      </c>
      <c r="BU210" s="67">
        <v>0.05</v>
      </c>
      <c r="BW210" s="63" t="s">
        <v>26</v>
      </c>
      <c r="BX210" s="59" t="s">
        <v>27</v>
      </c>
      <c r="BY210" s="70">
        <f t="shared" si="120"/>
        <v>0.1224744871391589</v>
      </c>
      <c r="BZ210" s="70">
        <f t="shared" si="95"/>
        <v>0.1224744871391589</v>
      </c>
      <c r="CA210" s="59" t="s">
        <v>18</v>
      </c>
      <c r="CB210" s="59" t="s">
        <v>591</v>
      </c>
      <c r="CC210" s="59">
        <v>6</v>
      </c>
      <c r="CD210" s="59">
        <v>6</v>
      </c>
      <c r="CF210" s="78" t="s">
        <v>1584</v>
      </c>
      <c r="CG210" s="67">
        <v>1.34</v>
      </c>
      <c r="CH210" s="59" t="s">
        <v>21</v>
      </c>
      <c r="CI210" s="67">
        <v>0.25</v>
      </c>
      <c r="CK210" s="59">
        <f t="shared" si="121"/>
        <v>0.61237243569579447</v>
      </c>
      <c r="CL210" s="59">
        <f t="shared" si="128"/>
        <v>0.61237243569579447</v>
      </c>
      <c r="CM210" s="59">
        <v>6</v>
      </c>
      <c r="CN210" s="59">
        <v>6</v>
      </c>
      <c r="CP210" s="67">
        <f t="shared" si="117"/>
        <v>-2.2419085276063</v>
      </c>
      <c r="CQ210" s="67">
        <f t="shared" si="118"/>
        <v>0.92307692307692313</v>
      </c>
      <c r="CR210" s="67">
        <f t="shared" si="122"/>
        <v>-2.0694540254827385</v>
      </c>
      <c r="CS210" s="67">
        <f t="shared" si="119"/>
        <v>0.5117766651494462</v>
      </c>
      <c r="CT210" s="77">
        <v>0</v>
      </c>
      <c r="CU210" s="59">
        <v>0</v>
      </c>
      <c r="CV210" s="59" t="s">
        <v>1782</v>
      </c>
      <c r="CW210" s="59">
        <v>1</v>
      </c>
      <c r="CX210" s="59">
        <v>0</v>
      </c>
      <c r="CY210" s="102">
        <v>0</v>
      </c>
      <c r="CZ210" s="102">
        <v>4</v>
      </c>
      <c r="DA210" s="102">
        <v>0</v>
      </c>
      <c r="DB210" s="102">
        <v>0</v>
      </c>
      <c r="DC210" s="102">
        <v>0</v>
      </c>
      <c r="DD210" s="59">
        <v>0</v>
      </c>
      <c r="DE210" s="60">
        <v>0</v>
      </c>
      <c r="DF210" s="60">
        <v>0</v>
      </c>
      <c r="DG210" s="60">
        <v>0</v>
      </c>
      <c r="DH210" s="60">
        <v>0</v>
      </c>
      <c r="DI210" s="60">
        <v>0</v>
      </c>
      <c r="DJ210" s="60">
        <v>0</v>
      </c>
      <c r="DK210" s="60">
        <v>0</v>
      </c>
      <c r="DL210" s="60">
        <v>0</v>
      </c>
      <c r="DM210" s="60">
        <v>0</v>
      </c>
      <c r="DN210" s="60">
        <v>0</v>
      </c>
      <c r="DO210" s="59">
        <v>0</v>
      </c>
      <c r="DP210" s="59">
        <v>0</v>
      </c>
      <c r="DQ210" s="59">
        <v>0</v>
      </c>
      <c r="DR210" s="59">
        <v>0</v>
      </c>
      <c r="DS210" s="59">
        <v>0</v>
      </c>
      <c r="DT210" s="59">
        <v>0</v>
      </c>
      <c r="DU210" s="59">
        <v>0</v>
      </c>
      <c r="DV210" s="59">
        <v>0</v>
      </c>
      <c r="DW210" s="59">
        <v>0</v>
      </c>
      <c r="DX210" s="59">
        <v>0</v>
      </c>
      <c r="DY210" s="59">
        <v>0</v>
      </c>
      <c r="DZ210" s="59">
        <v>0</v>
      </c>
      <c r="EA210" s="59">
        <v>0</v>
      </c>
      <c r="EB210" s="59">
        <v>0</v>
      </c>
      <c r="EC210" s="59">
        <v>0</v>
      </c>
      <c r="ED210" s="59">
        <v>0</v>
      </c>
      <c r="EE210" s="59">
        <v>0</v>
      </c>
      <c r="EF210" s="59">
        <v>0</v>
      </c>
      <c r="EG210" s="59">
        <v>0</v>
      </c>
      <c r="EH210" s="59">
        <v>0</v>
      </c>
      <c r="EI210" s="59">
        <v>0</v>
      </c>
      <c r="EJ210" s="59">
        <v>0</v>
      </c>
      <c r="EK210" s="59">
        <v>0</v>
      </c>
      <c r="EL210" s="59">
        <v>0</v>
      </c>
      <c r="EM210" s="128">
        <v>0</v>
      </c>
      <c r="EN210" s="59">
        <v>1</v>
      </c>
      <c r="EO210" s="128">
        <v>0</v>
      </c>
      <c r="EP210" s="128">
        <v>1</v>
      </c>
      <c r="EQ210" s="77">
        <v>4</v>
      </c>
    </row>
    <row r="211" spans="1:147" ht="15" customHeight="1" x14ac:dyDescent="0.25">
      <c r="A211" s="504" t="s">
        <v>2537</v>
      </c>
      <c r="B211" s="59">
        <v>3</v>
      </c>
      <c r="C211" s="58" t="s">
        <v>201</v>
      </c>
      <c r="D211" s="99">
        <v>2010</v>
      </c>
      <c r="E211" s="67" t="s">
        <v>202</v>
      </c>
      <c r="F211" s="67" t="s">
        <v>97</v>
      </c>
      <c r="G211" s="59">
        <v>260</v>
      </c>
      <c r="H211" s="59" t="s">
        <v>203</v>
      </c>
      <c r="I211" s="63" t="s">
        <v>50</v>
      </c>
      <c r="J211" s="59">
        <v>0</v>
      </c>
      <c r="K211" s="59" t="s">
        <v>3</v>
      </c>
      <c r="L211" s="59" t="s">
        <v>89</v>
      </c>
      <c r="M211" s="59">
        <v>8</v>
      </c>
      <c r="N211" s="59">
        <v>8</v>
      </c>
      <c r="O211" s="59">
        <f t="shared" si="123"/>
        <v>0.90308998699194354</v>
      </c>
      <c r="P211" s="59">
        <v>2006</v>
      </c>
      <c r="R211" s="59">
        <v>1</v>
      </c>
      <c r="S211" s="59">
        <v>6</v>
      </c>
      <c r="T211" s="59">
        <v>1</v>
      </c>
      <c r="U211" s="59">
        <v>20</v>
      </c>
      <c r="V211" s="59" t="s">
        <v>591</v>
      </c>
      <c r="X211" s="59" t="s">
        <v>1180</v>
      </c>
      <c r="Z211" s="40" t="s">
        <v>83</v>
      </c>
      <c r="AA211" s="59" t="s">
        <v>592</v>
      </c>
      <c r="AB211" s="59" t="s">
        <v>1178</v>
      </c>
      <c r="AC211" s="59" t="s">
        <v>594</v>
      </c>
      <c r="AD211" s="59">
        <v>0</v>
      </c>
      <c r="AE211" s="59" t="s">
        <v>577</v>
      </c>
      <c r="AF211" s="59">
        <v>13</v>
      </c>
      <c r="AG211" s="59">
        <f t="shared" si="124"/>
        <v>1.1139433523068367</v>
      </c>
      <c r="AH211" s="59">
        <f t="shared" si="125"/>
        <v>263.90000000000003</v>
      </c>
      <c r="AI211" s="72">
        <f t="shared" si="108"/>
        <v>2.4214393902200499</v>
      </c>
      <c r="AJ211" s="59">
        <f t="shared" si="109"/>
        <v>104</v>
      </c>
      <c r="AK211" s="59">
        <f t="shared" si="126"/>
        <v>2.0170333392987803</v>
      </c>
      <c r="AL211" s="72">
        <f t="shared" si="111"/>
        <v>2111.2000000000003</v>
      </c>
      <c r="AM211" s="72">
        <f t="shared" si="116"/>
        <v>3.3245293772119933</v>
      </c>
      <c r="AN211" s="40" t="s">
        <v>369</v>
      </c>
      <c r="AO211" s="59" t="s">
        <v>470</v>
      </c>
      <c r="AP211" s="67" t="s">
        <v>598</v>
      </c>
      <c r="AQ211" s="59" t="s">
        <v>174</v>
      </c>
      <c r="AR211" s="67" t="s">
        <v>175</v>
      </c>
      <c r="AS211" s="67" t="s">
        <v>593</v>
      </c>
      <c r="AT211" s="172" t="s">
        <v>2429</v>
      </c>
      <c r="AU211" s="270">
        <v>45.26</v>
      </c>
      <c r="AV211" s="11">
        <v>-72.44</v>
      </c>
      <c r="AX211" s="277">
        <v>4.68333333333333</v>
      </c>
      <c r="AY211" s="278">
        <v>1294</v>
      </c>
      <c r="AZ211" s="455">
        <f t="shared" si="127"/>
        <v>3.1119342763326814</v>
      </c>
      <c r="BA211" s="515" t="s">
        <v>82</v>
      </c>
      <c r="BB211" s="40" t="s">
        <v>204</v>
      </c>
      <c r="BD211" s="59" t="s">
        <v>2343</v>
      </c>
      <c r="BE211" s="59" t="s">
        <v>2331</v>
      </c>
      <c r="BH211" s="67" t="s">
        <v>1236</v>
      </c>
      <c r="BI211" s="82" t="s">
        <v>1250</v>
      </c>
      <c r="BJ211" s="67" t="s">
        <v>32</v>
      </c>
      <c r="BK211" s="67" t="s">
        <v>1728</v>
      </c>
      <c r="BN211" s="67" t="s">
        <v>601</v>
      </c>
      <c r="BO211" s="59" t="s">
        <v>1671</v>
      </c>
      <c r="BP211" s="67" t="s">
        <v>51</v>
      </c>
      <c r="BQ211" s="59" t="s">
        <v>15</v>
      </c>
      <c r="BR211" s="67">
        <v>24.7</v>
      </c>
      <c r="BS211" s="59" t="s">
        <v>21</v>
      </c>
      <c r="BT211" s="59" t="s">
        <v>600</v>
      </c>
      <c r="BU211" s="67">
        <v>7.4</v>
      </c>
      <c r="BW211" s="63" t="s">
        <v>26</v>
      </c>
      <c r="BX211" s="59" t="s">
        <v>27</v>
      </c>
      <c r="BY211" s="70">
        <f t="shared" si="120"/>
        <v>18.126224096595518</v>
      </c>
      <c r="BZ211" s="70">
        <f t="shared" si="95"/>
        <v>18.126224096595518</v>
      </c>
      <c r="CA211" s="59" t="s">
        <v>18</v>
      </c>
      <c r="CB211" s="59" t="s">
        <v>591</v>
      </c>
      <c r="CC211" s="59">
        <v>6</v>
      </c>
      <c r="CD211" s="59">
        <v>6</v>
      </c>
      <c r="CF211" s="78" t="s">
        <v>1584</v>
      </c>
      <c r="CG211" s="67">
        <v>53.4</v>
      </c>
      <c r="CH211" s="59" t="s">
        <v>21</v>
      </c>
      <c r="CI211" s="67">
        <v>9.4</v>
      </c>
      <c r="CK211" s="59">
        <f t="shared" si="121"/>
        <v>23.025203582161872</v>
      </c>
      <c r="CL211" s="59">
        <f>CK211</f>
        <v>23.025203582161872</v>
      </c>
      <c r="CM211" s="59">
        <v>6</v>
      </c>
      <c r="CN211" s="59">
        <v>6</v>
      </c>
      <c r="CP211" s="67">
        <f t="shared" si="117"/>
        <v>-1.3850680317517206</v>
      </c>
      <c r="CQ211" s="67">
        <f t="shared" si="118"/>
        <v>0.92307692307692313</v>
      </c>
      <c r="CR211" s="67">
        <f t="shared" si="122"/>
        <v>-1.2785243370015882</v>
      </c>
      <c r="CS211" s="67">
        <f t="shared" si="119"/>
        <v>0.40144268667938959</v>
      </c>
      <c r="CT211" s="77">
        <v>0</v>
      </c>
      <c r="CU211" s="59">
        <v>0</v>
      </c>
      <c r="CV211" s="59" t="s">
        <v>1782</v>
      </c>
      <c r="CW211" s="59">
        <v>1</v>
      </c>
      <c r="CX211" s="59">
        <v>0</v>
      </c>
      <c r="CY211" s="102">
        <v>0</v>
      </c>
      <c r="CZ211" s="102">
        <v>4</v>
      </c>
      <c r="DA211" s="102">
        <v>0</v>
      </c>
      <c r="DB211" s="102">
        <v>0</v>
      </c>
      <c r="DC211" s="102">
        <v>0</v>
      </c>
      <c r="DD211" s="59">
        <v>0</v>
      </c>
      <c r="DE211" s="60">
        <v>0</v>
      </c>
      <c r="DF211" s="60">
        <v>0</v>
      </c>
      <c r="DG211" s="60">
        <v>0</v>
      </c>
      <c r="DH211" s="60">
        <v>0</v>
      </c>
      <c r="DI211" s="60">
        <v>0</v>
      </c>
      <c r="DJ211" s="60">
        <v>0</v>
      </c>
      <c r="DK211" s="60">
        <v>0</v>
      </c>
      <c r="DL211" s="60">
        <v>0</v>
      </c>
      <c r="DM211" s="60">
        <v>0</v>
      </c>
      <c r="DN211" s="60">
        <v>0</v>
      </c>
      <c r="DO211" s="59">
        <v>0</v>
      </c>
      <c r="DP211" s="59">
        <v>0</v>
      </c>
      <c r="DQ211" s="59">
        <v>0</v>
      </c>
      <c r="DR211" s="59">
        <v>0</v>
      </c>
      <c r="DS211" s="59">
        <v>0</v>
      </c>
      <c r="DT211" s="59">
        <v>0</v>
      </c>
      <c r="DU211" s="59">
        <v>0</v>
      </c>
      <c r="DV211" s="59">
        <v>0</v>
      </c>
      <c r="DW211" s="59">
        <v>0</v>
      </c>
      <c r="DX211" s="59">
        <v>0</v>
      </c>
      <c r="DY211" s="59">
        <v>0</v>
      </c>
      <c r="DZ211" s="59">
        <v>0</v>
      </c>
      <c r="EA211" s="59">
        <v>0</v>
      </c>
      <c r="EB211" s="59">
        <v>0</v>
      </c>
      <c r="EC211" s="59">
        <v>0</v>
      </c>
      <c r="ED211" s="59">
        <v>0</v>
      </c>
      <c r="EE211" s="59">
        <v>0</v>
      </c>
      <c r="EF211" s="59">
        <v>0</v>
      </c>
      <c r="EG211" s="59">
        <v>0</v>
      </c>
      <c r="EH211" s="59">
        <v>0</v>
      </c>
      <c r="EI211" s="59">
        <v>0</v>
      </c>
      <c r="EJ211" s="59">
        <v>0</v>
      </c>
      <c r="EK211" s="59">
        <v>0</v>
      </c>
      <c r="EL211" s="59">
        <v>0</v>
      </c>
      <c r="EM211" s="128">
        <v>0</v>
      </c>
      <c r="EN211" s="59">
        <v>1</v>
      </c>
      <c r="EO211" s="128">
        <v>0</v>
      </c>
      <c r="EP211" s="128">
        <v>1</v>
      </c>
      <c r="EQ211" s="77">
        <v>4</v>
      </c>
    </row>
    <row r="212" spans="1:147" s="206" customFormat="1" ht="15" customHeight="1" x14ac:dyDescent="0.25">
      <c r="A212" s="504" t="s">
        <v>2537</v>
      </c>
      <c r="B212" s="212" t="s">
        <v>1825</v>
      </c>
      <c r="C212" s="200" t="s">
        <v>201</v>
      </c>
      <c r="D212" s="209">
        <v>2010</v>
      </c>
      <c r="E212" s="206" t="s">
        <v>202</v>
      </c>
      <c r="F212" s="206" t="s">
        <v>97</v>
      </c>
      <c r="G212" s="201">
        <v>260</v>
      </c>
      <c r="H212" s="201" t="s">
        <v>203</v>
      </c>
      <c r="I212" s="205" t="s">
        <v>50</v>
      </c>
      <c r="J212" s="201">
        <v>0</v>
      </c>
      <c r="K212" s="201" t="s">
        <v>3</v>
      </c>
      <c r="L212" s="201" t="s">
        <v>89</v>
      </c>
      <c r="M212" s="201">
        <v>8</v>
      </c>
      <c r="N212" s="201">
        <v>8</v>
      </c>
      <c r="O212" s="201">
        <f t="shared" si="123"/>
        <v>0.90308998699194354</v>
      </c>
      <c r="P212" s="201">
        <v>2006</v>
      </c>
      <c r="R212" s="201">
        <v>1</v>
      </c>
      <c r="S212" s="201">
        <v>6</v>
      </c>
      <c r="T212" s="201">
        <v>1</v>
      </c>
      <c r="U212" s="201">
        <v>20</v>
      </c>
      <c r="V212" s="201" t="s">
        <v>591</v>
      </c>
      <c r="W212" s="201"/>
      <c r="X212" s="201" t="s">
        <v>1180</v>
      </c>
      <c r="Z212" s="210" t="s">
        <v>83</v>
      </c>
      <c r="AA212" s="201" t="s">
        <v>592</v>
      </c>
      <c r="AB212" s="201" t="s">
        <v>1178</v>
      </c>
      <c r="AC212" s="201" t="s">
        <v>594</v>
      </c>
      <c r="AD212" s="201">
        <v>0</v>
      </c>
      <c r="AE212" s="201" t="s">
        <v>577</v>
      </c>
      <c r="AF212" s="201">
        <v>13</v>
      </c>
      <c r="AG212" s="201">
        <f t="shared" si="124"/>
        <v>1.1139433523068367</v>
      </c>
      <c r="AH212" s="201">
        <f t="shared" si="125"/>
        <v>263.90000000000003</v>
      </c>
      <c r="AI212" s="538">
        <f t="shared" si="108"/>
        <v>2.4214393902200499</v>
      </c>
      <c r="AJ212" s="201">
        <f t="shared" si="109"/>
        <v>104</v>
      </c>
      <c r="AK212" s="201">
        <f t="shared" si="126"/>
        <v>2.0170333392987803</v>
      </c>
      <c r="AL212" s="538">
        <f t="shared" si="111"/>
        <v>2111.2000000000003</v>
      </c>
      <c r="AM212" s="538">
        <f t="shared" si="116"/>
        <v>3.3245293772119933</v>
      </c>
      <c r="AN212" s="210" t="s">
        <v>369</v>
      </c>
      <c r="AO212" s="201" t="s">
        <v>470</v>
      </c>
      <c r="AP212" s="206" t="s">
        <v>598</v>
      </c>
      <c r="AQ212" s="201" t="s">
        <v>174</v>
      </c>
      <c r="AR212" s="206" t="s">
        <v>175</v>
      </c>
      <c r="AS212" s="206" t="s">
        <v>593</v>
      </c>
      <c r="AT212" s="212" t="s">
        <v>2429</v>
      </c>
      <c r="AU212" s="273">
        <v>45.26</v>
      </c>
      <c r="AV212" s="271">
        <v>-72.44</v>
      </c>
      <c r="AW212" s="201"/>
      <c r="AX212" s="279">
        <v>4.68333333333333</v>
      </c>
      <c r="AY212" s="280">
        <v>1294</v>
      </c>
      <c r="AZ212" s="489">
        <f t="shared" si="127"/>
        <v>3.1119342763326814</v>
      </c>
      <c r="BA212" s="518" t="s">
        <v>82</v>
      </c>
      <c r="BB212" s="210" t="s">
        <v>204</v>
      </c>
      <c r="BC212" s="201"/>
      <c r="BD212" s="201" t="s">
        <v>2343</v>
      </c>
      <c r="BE212" s="201" t="s">
        <v>2331</v>
      </c>
      <c r="BH212" s="206" t="s">
        <v>1236</v>
      </c>
      <c r="BI212" s="199" t="s">
        <v>1250</v>
      </c>
      <c r="BJ212" s="206" t="s">
        <v>32</v>
      </c>
      <c r="BK212" s="206" t="s">
        <v>2385</v>
      </c>
      <c r="BL212" s="201"/>
      <c r="BM212" s="201"/>
      <c r="BN212" s="206" t="s">
        <v>1824</v>
      </c>
      <c r="BO212" s="201" t="s">
        <v>1677</v>
      </c>
      <c r="BP212" s="206" t="s">
        <v>51</v>
      </c>
      <c r="BQ212" s="201" t="s">
        <v>15</v>
      </c>
      <c r="BR212" s="206">
        <v>25.05</v>
      </c>
      <c r="BS212" s="201" t="s">
        <v>21</v>
      </c>
      <c r="BT212" s="201" t="s">
        <v>600</v>
      </c>
      <c r="BW212" s="205"/>
      <c r="BX212" s="201"/>
      <c r="BY212" s="208"/>
      <c r="BZ212" s="208">
        <f>SQRT(BZ210^2+BZ211^2)</f>
        <v>18.126637857032396</v>
      </c>
      <c r="CA212" s="201" t="s">
        <v>18</v>
      </c>
      <c r="CB212" s="201" t="s">
        <v>591</v>
      </c>
      <c r="CC212" s="201">
        <v>6</v>
      </c>
      <c r="CD212" s="201">
        <v>6</v>
      </c>
      <c r="CF212" s="195" t="s">
        <v>1584</v>
      </c>
      <c r="CG212" s="206">
        <v>54.74</v>
      </c>
      <c r="CH212" s="201" t="s">
        <v>21</v>
      </c>
      <c r="CK212" s="201"/>
      <c r="CL212" s="208">
        <f>SQRT(CL210^2+CL211^2)</f>
        <v>23.033345393146863</v>
      </c>
      <c r="CM212" s="201">
        <v>6</v>
      </c>
      <c r="CN212" s="201">
        <v>6</v>
      </c>
      <c r="CP212" s="206">
        <f t="shared" si="117"/>
        <v>-1.4325203769080892</v>
      </c>
      <c r="CQ212" s="206">
        <f t="shared" si="118"/>
        <v>0.92307692307692313</v>
      </c>
      <c r="CR212" s="206">
        <f t="shared" ref="CR212" si="129">CP212*CQ212</f>
        <v>-1.3223265017613133</v>
      </c>
      <c r="CS212" s="206">
        <f t="shared" si="119"/>
        <v>0.40618947405251299</v>
      </c>
      <c r="CT212" s="201">
        <v>0</v>
      </c>
      <c r="CU212" s="201">
        <v>0</v>
      </c>
      <c r="CV212" s="201" t="s">
        <v>1782</v>
      </c>
      <c r="CW212" s="201">
        <v>2</v>
      </c>
      <c r="CX212" s="201">
        <v>3</v>
      </c>
      <c r="CY212" s="191">
        <v>0</v>
      </c>
      <c r="CZ212" s="191">
        <v>4</v>
      </c>
      <c r="DA212" s="191">
        <v>0</v>
      </c>
      <c r="DB212" s="191">
        <v>0</v>
      </c>
      <c r="DC212" s="191">
        <v>0</v>
      </c>
      <c r="DD212" s="201">
        <v>0</v>
      </c>
      <c r="DE212" s="202">
        <v>0</v>
      </c>
      <c r="DF212" s="202">
        <v>0</v>
      </c>
      <c r="DG212" s="202">
        <v>0</v>
      </c>
      <c r="DH212" s="202">
        <v>0</v>
      </c>
      <c r="DI212" s="202">
        <v>0</v>
      </c>
      <c r="DJ212" s="202">
        <v>0</v>
      </c>
      <c r="DK212" s="202">
        <v>0</v>
      </c>
      <c r="DL212" s="202">
        <v>0</v>
      </c>
      <c r="DM212" s="202">
        <v>0</v>
      </c>
      <c r="DN212" s="202">
        <v>0</v>
      </c>
      <c r="DO212" s="201">
        <v>0</v>
      </c>
      <c r="DP212" s="201">
        <v>0</v>
      </c>
      <c r="DQ212" s="201">
        <v>0</v>
      </c>
      <c r="DR212" s="201">
        <v>0</v>
      </c>
      <c r="DS212" s="201">
        <v>0</v>
      </c>
      <c r="DT212" s="201">
        <v>0</v>
      </c>
      <c r="DU212" s="201">
        <v>0</v>
      </c>
      <c r="DV212" s="201">
        <v>0</v>
      </c>
      <c r="DW212" s="201">
        <v>0</v>
      </c>
      <c r="DX212" s="201">
        <v>0</v>
      </c>
      <c r="DY212" s="201">
        <v>0</v>
      </c>
      <c r="DZ212" s="201">
        <v>0</v>
      </c>
      <c r="EA212" s="201">
        <v>0</v>
      </c>
      <c r="EB212" s="201">
        <v>0</v>
      </c>
      <c r="EC212" s="201">
        <v>0</v>
      </c>
      <c r="ED212" s="201">
        <v>0</v>
      </c>
      <c r="EE212" s="201">
        <v>0</v>
      </c>
      <c r="EF212" s="201">
        <v>0</v>
      </c>
      <c r="EG212" s="201">
        <v>0</v>
      </c>
      <c r="EH212" s="201">
        <v>0</v>
      </c>
      <c r="EI212" s="201">
        <v>0</v>
      </c>
      <c r="EJ212" s="201">
        <v>0</v>
      </c>
      <c r="EK212" s="201">
        <v>0</v>
      </c>
      <c r="EL212" s="201">
        <v>0</v>
      </c>
      <c r="EM212" s="201">
        <v>0</v>
      </c>
      <c r="EN212" s="201">
        <v>1</v>
      </c>
      <c r="EO212" s="201">
        <v>0</v>
      </c>
      <c r="EP212" s="201">
        <v>1</v>
      </c>
      <c r="EQ212" s="194">
        <v>4</v>
      </c>
    </row>
    <row r="213" spans="1:147" ht="15" customHeight="1" x14ac:dyDescent="0.25">
      <c r="A213" s="504" t="s">
        <v>2537</v>
      </c>
      <c r="B213" s="59">
        <v>4</v>
      </c>
      <c r="C213" s="58" t="s">
        <v>201</v>
      </c>
      <c r="D213" s="99">
        <v>2010</v>
      </c>
      <c r="E213" s="67" t="s">
        <v>202</v>
      </c>
      <c r="F213" s="67" t="s">
        <v>97</v>
      </c>
      <c r="G213" s="59">
        <v>260</v>
      </c>
      <c r="H213" s="59" t="s">
        <v>203</v>
      </c>
      <c r="I213" s="63" t="s">
        <v>50</v>
      </c>
      <c r="J213" s="59">
        <v>0</v>
      </c>
      <c r="K213" s="59" t="s">
        <v>3</v>
      </c>
      <c r="L213" s="59" t="s">
        <v>89</v>
      </c>
      <c r="M213" s="59">
        <v>8</v>
      </c>
      <c r="N213" s="59">
        <v>8</v>
      </c>
      <c r="O213" s="59">
        <f>LOG10(N213)</f>
        <v>0.90308998699194354</v>
      </c>
      <c r="P213" s="59">
        <v>2006</v>
      </c>
      <c r="R213" s="59">
        <v>1</v>
      </c>
      <c r="S213" s="59">
        <v>6</v>
      </c>
      <c r="T213" s="59">
        <v>1</v>
      </c>
      <c r="U213" s="59">
        <v>20</v>
      </c>
      <c r="V213" s="59" t="s">
        <v>591</v>
      </c>
      <c r="X213" s="59" t="s">
        <v>1180</v>
      </c>
      <c r="Z213" s="40" t="s">
        <v>83</v>
      </c>
      <c r="AA213" s="59" t="s">
        <v>592</v>
      </c>
      <c r="AB213" s="59" t="s">
        <v>1178</v>
      </c>
      <c r="AC213" s="59" t="s">
        <v>594</v>
      </c>
      <c r="AD213" s="59">
        <v>0</v>
      </c>
      <c r="AE213" s="59" t="s">
        <v>577</v>
      </c>
      <c r="AF213" s="59">
        <v>13</v>
      </c>
      <c r="AG213" s="59">
        <f>LOG10(AF213)</f>
        <v>1.1139433523068367</v>
      </c>
      <c r="AH213" s="59">
        <f>AF213*20.3</f>
        <v>263.90000000000003</v>
      </c>
      <c r="AI213" s="72">
        <f t="shared" si="108"/>
        <v>2.4214393902200499</v>
      </c>
      <c r="AJ213" s="59">
        <f t="shared" si="109"/>
        <v>104</v>
      </c>
      <c r="AK213" s="59">
        <f>LOG10(AJ213)</f>
        <v>2.0170333392987803</v>
      </c>
      <c r="AL213" s="72">
        <f t="shared" si="111"/>
        <v>2111.2000000000003</v>
      </c>
      <c r="AM213" s="72">
        <f t="shared" si="116"/>
        <v>3.3245293772119933</v>
      </c>
      <c r="AN213" s="40" t="s">
        <v>369</v>
      </c>
      <c r="AO213" s="59" t="s">
        <v>470</v>
      </c>
      <c r="AP213" s="67" t="s">
        <v>598</v>
      </c>
      <c r="AQ213" s="59" t="s">
        <v>174</v>
      </c>
      <c r="AR213" s="67" t="s">
        <v>175</v>
      </c>
      <c r="AS213" s="67" t="s">
        <v>593</v>
      </c>
      <c r="AT213" s="172" t="s">
        <v>2429</v>
      </c>
      <c r="AU213" s="270">
        <v>45.26</v>
      </c>
      <c r="AV213" s="11">
        <v>-72.44</v>
      </c>
      <c r="AX213" s="277">
        <v>4.68333333333333</v>
      </c>
      <c r="AY213" s="278">
        <v>1294</v>
      </c>
      <c r="AZ213" s="455">
        <f>LOG10(AY213)</f>
        <v>3.1119342763326814</v>
      </c>
      <c r="BA213" s="515" t="s">
        <v>82</v>
      </c>
      <c r="BB213" s="40" t="s">
        <v>204</v>
      </c>
      <c r="BD213" s="59" t="s">
        <v>2343</v>
      </c>
      <c r="BE213" s="59" t="s">
        <v>2331</v>
      </c>
      <c r="BH213" s="67" t="s">
        <v>1236</v>
      </c>
      <c r="BI213" s="82" t="s">
        <v>1250</v>
      </c>
      <c r="BJ213" s="67" t="s">
        <v>32</v>
      </c>
      <c r="BK213" s="67" t="s">
        <v>1727</v>
      </c>
      <c r="BN213" s="67" t="s">
        <v>1184</v>
      </c>
      <c r="BO213" s="59" t="s">
        <v>1682</v>
      </c>
      <c r="BP213" s="67" t="s">
        <v>51</v>
      </c>
      <c r="BQ213" s="59" t="s">
        <v>15</v>
      </c>
      <c r="BR213" s="67">
        <v>0.14000000000000001</v>
      </c>
      <c r="BS213" s="59" t="s">
        <v>21</v>
      </c>
      <c r="BT213" s="59" t="s">
        <v>47</v>
      </c>
      <c r="BU213" s="67">
        <v>0.05</v>
      </c>
      <c r="BW213" s="63" t="s">
        <v>26</v>
      </c>
      <c r="BX213" s="59" t="s">
        <v>27</v>
      </c>
      <c r="BY213" s="70">
        <f>BU213*SQRT(CC213)</f>
        <v>0.1224744871391589</v>
      </c>
      <c r="BZ213" s="70">
        <f>IF(BX213="SE",BY213,BU213)</f>
        <v>0.1224744871391589</v>
      </c>
      <c r="CA213" s="59" t="s">
        <v>18</v>
      </c>
      <c r="CB213" s="59" t="s">
        <v>591</v>
      </c>
      <c r="CC213" s="59">
        <v>6</v>
      </c>
      <c r="CD213" s="59">
        <v>6</v>
      </c>
      <c r="CF213" s="78" t="s">
        <v>1584</v>
      </c>
      <c r="CG213" s="67">
        <v>0.18</v>
      </c>
      <c r="CH213" s="59" t="s">
        <v>21</v>
      </c>
      <c r="CI213" s="67">
        <v>0.04</v>
      </c>
      <c r="CK213" s="59">
        <f>CI213*SQRT(CM213)</f>
        <v>9.7979589711327114E-2</v>
      </c>
      <c r="CL213" s="59">
        <f t="shared" si="128"/>
        <v>9.7979589711327114E-2</v>
      </c>
      <c r="CM213" s="59">
        <v>6</v>
      </c>
      <c r="CN213" s="59">
        <v>6</v>
      </c>
      <c r="CP213" s="67">
        <f t="shared" si="117"/>
        <v>-0.36066785386697275</v>
      </c>
      <c r="CQ213" s="67">
        <f t="shared" si="118"/>
        <v>0.92307692307692313</v>
      </c>
      <c r="CR213" s="67">
        <f>CP213*CQ213</f>
        <v>-0.33292417280028258</v>
      </c>
      <c r="CS213" s="67">
        <f t="shared" si="119"/>
        <v>0.33795160436811467</v>
      </c>
      <c r="CT213" s="77">
        <v>0</v>
      </c>
      <c r="CU213" s="59">
        <v>0</v>
      </c>
      <c r="CV213" s="59" t="s">
        <v>1782</v>
      </c>
      <c r="CW213" s="59">
        <v>1</v>
      </c>
      <c r="CX213" s="59">
        <v>0</v>
      </c>
      <c r="CY213" s="102">
        <v>0</v>
      </c>
      <c r="CZ213" s="102">
        <v>4</v>
      </c>
      <c r="DA213" s="102">
        <v>0</v>
      </c>
      <c r="DB213" s="102">
        <v>0</v>
      </c>
      <c r="DC213" s="102">
        <v>0</v>
      </c>
      <c r="DD213" s="59">
        <v>0</v>
      </c>
      <c r="DE213" s="60">
        <v>0</v>
      </c>
      <c r="DF213" s="60">
        <v>0</v>
      </c>
      <c r="DG213" s="60">
        <v>0</v>
      </c>
      <c r="DH213" s="60">
        <v>0</v>
      </c>
      <c r="DI213" s="60">
        <v>0</v>
      </c>
      <c r="DJ213" s="60">
        <v>0</v>
      </c>
      <c r="DK213" s="60">
        <v>0</v>
      </c>
      <c r="DL213" s="60">
        <v>0</v>
      </c>
      <c r="DM213" s="60">
        <v>0</v>
      </c>
      <c r="DN213" s="60">
        <v>0</v>
      </c>
      <c r="DO213" s="59">
        <v>0</v>
      </c>
      <c r="DP213" s="59">
        <v>0</v>
      </c>
      <c r="DQ213" s="59">
        <v>0</v>
      </c>
      <c r="DR213" s="59">
        <v>0</v>
      </c>
      <c r="DS213" s="59">
        <v>0</v>
      </c>
      <c r="DT213" s="59">
        <v>0</v>
      </c>
      <c r="DU213" s="59">
        <v>0</v>
      </c>
      <c r="DV213" s="59">
        <v>0</v>
      </c>
      <c r="DW213" s="59">
        <v>0</v>
      </c>
      <c r="DX213" s="59">
        <v>0</v>
      </c>
      <c r="DY213" s="59">
        <v>0</v>
      </c>
      <c r="DZ213" s="59">
        <v>0</v>
      </c>
      <c r="EA213" s="59">
        <v>0</v>
      </c>
      <c r="EB213" s="59">
        <v>0</v>
      </c>
      <c r="EC213" s="59">
        <v>0</v>
      </c>
      <c r="ED213" s="59">
        <v>0</v>
      </c>
      <c r="EE213" s="59">
        <v>0</v>
      </c>
      <c r="EF213" s="59">
        <v>0</v>
      </c>
      <c r="EG213" s="59">
        <v>0</v>
      </c>
      <c r="EH213" s="59">
        <v>0</v>
      </c>
      <c r="EI213" s="59">
        <v>0</v>
      </c>
      <c r="EJ213" s="59">
        <v>0</v>
      </c>
      <c r="EK213" s="59">
        <v>0</v>
      </c>
      <c r="EL213" s="59">
        <v>0</v>
      </c>
      <c r="EM213" s="128">
        <v>0</v>
      </c>
      <c r="EN213" s="59">
        <v>1</v>
      </c>
      <c r="EO213" s="128">
        <v>0</v>
      </c>
      <c r="EP213" s="128">
        <v>1</v>
      </c>
      <c r="EQ213" s="77">
        <v>4</v>
      </c>
    </row>
    <row r="214" spans="1:147" ht="15" customHeight="1" x14ac:dyDescent="0.25">
      <c r="A214" s="504" t="s">
        <v>2537</v>
      </c>
      <c r="B214" s="59">
        <v>5</v>
      </c>
      <c r="C214" s="58" t="s">
        <v>201</v>
      </c>
      <c r="D214" s="99">
        <v>2010</v>
      </c>
      <c r="E214" s="67" t="s">
        <v>202</v>
      </c>
      <c r="F214" s="67" t="s">
        <v>97</v>
      </c>
      <c r="G214" s="59">
        <v>260</v>
      </c>
      <c r="H214" s="59" t="s">
        <v>203</v>
      </c>
      <c r="I214" s="63" t="s">
        <v>50</v>
      </c>
      <c r="J214" s="59">
        <v>0</v>
      </c>
      <c r="K214" s="59" t="s">
        <v>3</v>
      </c>
      <c r="L214" s="59" t="s">
        <v>89</v>
      </c>
      <c r="M214" s="59">
        <v>8</v>
      </c>
      <c r="N214" s="59">
        <v>8</v>
      </c>
      <c r="O214" s="59">
        <f>LOG10(N214)</f>
        <v>0.90308998699194354</v>
      </c>
      <c r="P214" s="59">
        <v>2006</v>
      </c>
      <c r="R214" s="59">
        <v>1</v>
      </c>
      <c r="S214" s="59">
        <v>6</v>
      </c>
      <c r="T214" s="59">
        <v>1</v>
      </c>
      <c r="U214" s="59">
        <v>20</v>
      </c>
      <c r="V214" s="59" t="s">
        <v>591</v>
      </c>
      <c r="X214" s="59" t="s">
        <v>1180</v>
      </c>
      <c r="Z214" s="40" t="s">
        <v>83</v>
      </c>
      <c r="AA214" s="59" t="s">
        <v>592</v>
      </c>
      <c r="AB214" s="59" t="s">
        <v>1178</v>
      </c>
      <c r="AC214" s="59" t="s">
        <v>594</v>
      </c>
      <c r="AD214" s="59">
        <v>0</v>
      </c>
      <c r="AE214" s="59" t="s">
        <v>577</v>
      </c>
      <c r="AF214" s="59">
        <v>13</v>
      </c>
      <c r="AG214" s="59">
        <f>LOG10(AF214)</f>
        <v>1.1139433523068367</v>
      </c>
      <c r="AH214" s="59">
        <f>AF214*20.3</f>
        <v>263.90000000000003</v>
      </c>
      <c r="AI214" s="72">
        <f t="shared" si="108"/>
        <v>2.4214393902200499</v>
      </c>
      <c r="AJ214" s="59">
        <f t="shared" si="109"/>
        <v>104</v>
      </c>
      <c r="AK214" s="59">
        <f>LOG10(AJ214)</f>
        <v>2.0170333392987803</v>
      </c>
      <c r="AL214" s="72">
        <f t="shared" si="111"/>
        <v>2111.2000000000003</v>
      </c>
      <c r="AM214" s="72">
        <f t="shared" si="116"/>
        <v>3.3245293772119933</v>
      </c>
      <c r="AN214" s="40" t="s">
        <v>369</v>
      </c>
      <c r="AO214" s="59" t="s">
        <v>470</v>
      </c>
      <c r="AP214" s="67" t="s">
        <v>598</v>
      </c>
      <c r="AQ214" s="59" t="s">
        <v>174</v>
      </c>
      <c r="AR214" s="67" t="s">
        <v>175</v>
      </c>
      <c r="AS214" s="67" t="s">
        <v>593</v>
      </c>
      <c r="AT214" s="172" t="s">
        <v>2429</v>
      </c>
      <c r="AU214" s="270">
        <v>45.26</v>
      </c>
      <c r="AV214" s="11">
        <v>-72.44</v>
      </c>
      <c r="AX214" s="277">
        <v>4.68333333333333</v>
      </c>
      <c r="AY214" s="278">
        <v>1294</v>
      </c>
      <c r="AZ214" s="455">
        <f>LOG10(AY214)</f>
        <v>3.1119342763326814</v>
      </c>
      <c r="BA214" s="515" t="s">
        <v>82</v>
      </c>
      <c r="BB214" s="40" t="s">
        <v>204</v>
      </c>
      <c r="BD214" s="59" t="s">
        <v>2343</v>
      </c>
      <c r="BE214" s="59" t="s">
        <v>2331</v>
      </c>
      <c r="BH214" s="67" t="s">
        <v>1236</v>
      </c>
      <c r="BI214" s="82" t="s">
        <v>1250</v>
      </c>
      <c r="BJ214" s="67" t="s">
        <v>32</v>
      </c>
      <c r="BK214" s="67" t="s">
        <v>1729</v>
      </c>
      <c r="BN214" s="67" t="s">
        <v>601</v>
      </c>
      <c r="BO214" s="59" t="s">
        <v>1671</v>
      </c>
      <c r="BP214" s="67" t="s">
        <v>51</v>
      </c>
      <c r="BQ214" s="59" t="s">
        <v>15</v>
      </c>
      <c r="BR214" s="67">
        <v>1.76</v>
      </c>
      <c r="BS214" s="59" t="s">
        <v>21</v>
      </c>
      <c r="BT214" s="59" t="s">
        <v>600</v>
      </c>
      <c r="BU214" s="67">
        <v>1.05</v>
      </c>
      <c r="BW214" s="63" t="s">
        <v>26</v>
      </c>
      <c r="BX214" s="59" t="s">
        <v>27</v>
      </c>
      <c r="BY214" s="70">
        <f>BU214*SQRT(CC214)</f>
        <v>2.5719642299223371</v>
      </c>
      <c r="BZ214" s="70">
        <f>IF(BX214="SE",BY214,BU214)</f>
        <v>2.5719642299223371</v>
      </c>
      <c r="CA214" s="59" t="s">
        <v>18</v>
      </c>
      <c r="CB214" s="59" t="s">
        <v>591</v>
      </c>
      <c r="CC214" s="59">
        <v>6</v>
      </c>
      <c r="CD214" s="59">
        <v>6</v>
      </c>
      <c r="CF214" s="78" t="s">
        <v>1584</v>
      </c>
      <c r="CG214" s="67">
        <v>9.6999999999999993</v>
      </c>
      <c r="CH214" s="59" t="s">
        <v>21</v>
      </c>
      <c r="CI214" s="67">
        <v>2.65</v>
      </c>
      <c r="CK214" s="59">
        <f>CI214*SQRT(CM214)</f>
        <v>6.4911478183754214</v>
      </c>
      <c r="CL214" s="59">
        <f t="shared" si="128"/>
        <v>6.4911478183754214</v>
      </c>
      <c r="CM214" s="59">
        <v>6</v>
      </c>
      <c r="CN214" s="59">
        <v>6</v>
      </c>
      <c r="CP214" s="67">
        <f t="shared" si="117"/>
        <v>-1.6082301149288627</v>
      </c>
      <c r="CQ214" s="67">
        <f t="shared" si="118"/>
        <v>0.92307692307692313</v>
      </c>
      <c r="CR214" s="67">
        <f>CP214*CQ214</f>
        <v>-1.484520106088181</v>
      </c>
      <c r="CS214" s="67">
        <f t="shared" si="119"/>
        <v>0.42515833105750267</v>
      </c>
      <c r="CT214" s="77">
        <v>0</v>
      </c>
      <c r="CU214" s="59">
        <v>0</v>
      </c>
      <c r="CV214" s="59" t="s">
        <v>1782</v>
      </c>
      <c r="CW214" s="59">
        <v>1</v>
      </c>
      <c r="CX214" s="59">
        <v>0</v>
      </c>
      <c r="CY214" s="102">
        <v>0</v>
      </c>
      <c r="CZ214" s="102">
        <v>4</v>
      </c>
      <c r="DA214" s="102">
        <v>0</v>
      </c>
      <c r="DB214" s="102">
        <v>0</v>
      </c>
      <c r="DC214" s="102">
        <v>0</v>
      </c>
      <c r="DD214" s="59">
        <v>0</v>
      </c>
      <c r="DE214" s="60">
        <v>0</v>
      </c>
      <c r="DF214" s="60">
        <v>0</v>
      </c>
      <c r="DG214" s="60">
        <v>0</v>
      </c>
      <c r="DH214" s="60">
        <v>0</v>
      </c>
      <c r="DI214" s="60">
        <v>0</v>
      </c>
      <c r="DJ214" s="60">
        <v>0</v>
      </c>
      <c r="DK214" s="60">
        <v>0</v>
      </c>
      <c r="DL214" s="60">
        <v>0</v>
      </c>
      <c r="DM214" s="60">
        <v>0</v>
      </c>
      <c r="DN214" s="60">
        <v>0</v>
      </c>
      <c r="DO214" s="59">
        <v>0</v>
      </c>
      <c r="DP214" s="59">
        <v>0</v>
      </c>
      <c r="DQ214" s="59">
        <v>0</v>
      </c>
      <c r="DR214" s="59">
        <v>0</v>
      </c>
      <c r="DS214" s="59">
        <v>0</v>
      </c>
      <c r="DT214" s="59">
        <v>0</v>
      </c>
      <c r="DU214" s="59">
        <v>0</v>
      </c>
      <c r="DV214" s="59">
        <v>0</v>
      </c>
      <c r="DW214" s="59">
        <v>0</v>
      </c>
      <c r="DX214" s="59">
        <v>0</v>
      </c>
      <c r="DY214" s="59">
        <v>0</v>
      </c>
      <c r="DZ214" s="59">
        <v>0</v>
      </c>
      <c r="EA214" s="59">
        <v>0</v>
      </c>
      <c r="EB214" s="59">
        <v>0</v>
      </c>
      <c r="EC214" s="59">
        <v>0</v>
      </c>
      <c r="ED214" s="59">
        <v>0</v>
      </c>
      <c r="EE214" s="59">
        <v>0</v>
      </c>
      <c r="EF214" s="59">
        <v>0</v>
      </c>
      <c r="EG214" s="59">
        <v>0</v>
      </c>
      <c r="EH214" s="59">
        <v>0</v>
      </c>
      <c r="EI214" s="59">
        <v>0</v>
      </c>
      <c r="EJ214" s="59">
        <v>0</v>
      </c>
      <c r="EK214" s="59">
        <v>0</v>
      </c>
      <c r="EL214" s="59">
        <v>0</v>
      </c>
      <c r="EM214" s="128">
        <v>0</v>
      </c>
      <c r="EN214" s="59">
        <v>1</v>
      </c>
      <c r="EO214" s="128">
        <v>0</v>
      </c>
      <c r="EP214" s="128">
        <v>1</v>
      </c>
      <c r="EQ214" s="77">
        <v>4</v>
      </c>
    </row>
    <row r="215" spans="1:147" s="206" customFormat="1" ht="15" customHeight="1" x14ac:dyDescent="0.25">
      <c r="A215" s="504" t="s">
        <v>2537</v>
      </c>
      <c r="B215" s="212" t="s">
        <v>1569</v>
      </c>
      <c r="C215" s="200" t="s">
        <v>201</v>
      </c>
      <c r="D215" s="209">
        <v>2010</v>
      </c>
      <c r="E215" s="206" t="s">
        <v>202</v>
      </c>
      <c r="F215" s="206" t="s">
        <v>97</v>
      </c>
      <c r="G215" s="201">
        <v>260</v>
      </c>
      <c r="H215" s="201" t="s">
        <v>203</v>
      </c>
      <c r="I215" s="205" t="s">
        <v>50</v>
      </c>
      <c r="J215" s="201">
        <v>0</v>
      </c>
      <c r="K215" s="201" t="s">
        <v>3</v>
      </c>
      <c r="L215" s="201" t="s">
        <v>89</v>
      </c>
      <c r="M215" s="201">
        <v>8</v>
      </c>
      <c r="N215" s="201">
        <v>8</v>
      </c>
      <c r="O215" s="201">
        <f>LOG10(N215)</f>
        <v>0.90308998699194354</v>
      </c>
      <c r="P215" s="201">
        <v>2006</v>
      </c>
      <c r="R215" s="201">
        <v>1</v>
      </c>
      <c r="S215" s="201">
        <v>6</v>
      </c>
      <c r="T215" s="201">
        <v>1</v>
      </c>
      <c r="U215" s="201">
        <v>20</v>
      </c>
      <c r="V215" s="201" t="s">
        <v>591</v>
      </c>
      <c r="W215" s="201"/>
      <c r="X215" s="201" t="s">
        <v>1180</v>
      </c>
      <c r="Z215" s="210" t="s">
        <v>83</v>
      </c>
      <c r="AA215" s="201" t="s">
        <v>592</v>
      </c>
      <c r="AB215" s="201" t="s">
        <v>1178</v>
      </c>
      <c r="AC215" s="201" t="s">
        <v>594</v>
      </c>
      <c r="AD215" s="201">
        <v>0</v>
      </c>
      <c r="AE215" s="201" t="s">
        <v>577</v>
      </c>
      <c r="AF215" s="201">
        <v>13</v>
      </c>
      <c r="AG215" s="201">
        <f>LOG10(AF215)</f>
        <v>1.1139433523068367</v>
      </c>
      <c r="AH215" s="201">
        <f>AF215*20.3</f>
        <v>263.90000000000003</v>
      </c>
      <c r="AI215" s="538">
        <f t="shared" ref="AI215:AI242" si="130">LOG10(AH215)</f>
        <v>2.4214393902200499</v>
      </c>
      <c r="AJ215" s="201">
        <f t="shared" ref="AJ215:AJ242" si="131">AF215*N215</f>
        <v>104</v>
      </c>
      <c r="AK215" s="201">
        <f>LOG10(AJ215)</f>
        <v>2.0170333392987803</v>
      </c>
      <c r="AL215" s="538">
        <f t="shared" ref="AL215:AL242" si="132">AH215*N215</f>
        <v>2111.2000000000003</v>
      </c>
      <c r="AM215" s="538">
        <f t="shared" si="116"/>
        <v>3.3245293772119933</v>
      </c>
      <c r="AN215" s="210" t="s">
        <v>369</v>
      </c>
      <c r="AO215" s="201" t="s">
        <v>470</v>
      </c>
      <c r="AP215" s="206" t="s">
        <v>598</v>
      </c>
      <c r="AQ215" s="201" t="s">
        <v>174</v>
      </c>
      <c r="AR215" s="206" t="s">
        <v>175</v>
      </c>
      <c r="AS215" s="206" t="s">
        <v>593</v>
      </c>
      <c r="AT215" s="212" t="s">
        <v>2429</v>
      </c>
      <c r="AU215" s="273">
        <v>45.26</v>
      </c>
      <c r="AV215" s="271">
        <v>-72.44</v>
      </c>
      <c r="AW215" s="201"/>
      <c r="AX215" s="279">
        <v>4.68333333333333</v>
      </c>
      <c r="AY215" s="280">
        <v>1294</v>
      </c>
      <c r="AZ215" s="489">
        <f>LOG10(AY215)</f>
        <v>3.1119342763326814</v>
      </c>
      <c r="BA215" s="518" t="s">
        <v>82</v>
      </c>
      <c r="BB215" s="210" t="s">
        <v>204</v>
      </c>
      <c r="BC215" s="201"/>
      <c r="BD215" s="201" t="s">
        <v>2343</v>
      </c>
      <c r="BE215" s="201" t="s">
        <v>2331</v>
      </c>
      <c r="BH215" s="206" t="s">
        <v>1236</v>
      </c>
      <c r="BI215" s="199" t="s">
        <v>1250</v>
      </c>
      <c r="BJ215" s="206" t="s">
        <v>32</v>
      </c>
      <c r="BK215" s="206" t="s">
        <v>2386</v>
      </c>
      <c r="BL215" s="201"/>
      <c r="BM215" s="201"/>
      <c r="BN215" s="206" t="s">
        <v>1824</v>
      </c>
      <c r="BO215" s="201" t="s">
        <v>1677</v>
      </c>
      <c r="BP215" s="206" t="s">
        <v>51</v>
      </c>
      <c r="BQ215" s="201" t="s">
        <v>15</v>
      </c>
      <c r="BR215" s="206">
        <v>1.9</v>
      </c>
      <c r="BS215" s="201" t="s">
        <v>21</v>
      </c>
      <c r="BT215" s="201" t="s">
        <v>600</v>
      </c>
      <c r="BW215" s="205"/>
      <c r="BX215" s="201"/>
      <c r="BY215" s="208"/>
      <c r="BZ215" s="208">
        <f>SQRT(BZ213^2+BZ214^2)</f>
        <v>2.5748786379167465</v>
      </c>
      <c r="CA215" s="201" t="s">
        <v>18</v>
      </c>
      <c r="CB215" s="201" t="s">
        <v>591</v>
      </c>
      <c r="CC215" s="201">
        <v>6</v>
      </c>
      <c r="CD215" s="201">
        <v>6</v>
      </c>
      <c r="CF215" s="195" t="s">
        <v>1584</v>
      </c>
      <c r="CG215" s="206">
        <v>9.8800000000000008</v>
      </c>
      <c r="CH215" s="201" t="s">
        <v>21</v>
      </c>
      <c r="CK215" s="201"/>
      <c r="CL215" s="208">
        <f>SQRT(CL213^2+CL214^2)</f>
        <v>6.491887244861851</v>
      </c>
      <c r="CM215" s="201">
        <v>6</v>
      </c>
      <c r="CN215" s="201">
        <v>6</v>
      </c>
      <c r="CP215" s="206">
        <f t="shared" si="117"/>
        <v>-1.6159243711377369</v>
      </c>
      <c r="CQ215" s="206">
        <f t="shared" si="118"/>
        <v>0.92307692307692313</v>
      </c>
      <c r="CR215" s="206">
        <f>CP215*CQ215</f>
        <v>-1.4916224964348341</v>
      </c>
      <c r="CS215" s="206">
        <f t="shared" si="119"/>
        <v>0.42603906966127025</v>
      </c>
      <c r="CT215" s="201">
        <v>0</v>
      </c>
      <c r="CU215" s="201">
        <v>0</v>
      </c>
      <c r="CV215" s="201" t="s">
        <v>1782</v>
      </c>
      <c r="CW215" s="201">
        <v>2</v>
      </c>
      <c r="CX215" s="201">
        <v>3</v>
      </c>
      <c r="CY215" s="191">
        <v>0</v>
      </c>
      <c r="CZ215" s="191">
        <v>4</v>
      </c>
      <c r="DA215" s="191">
        <v>0</v>
      </c>
      <c r="DB215" s="191">
        <v>0</v>
      </c>
      <c r="DC215" s="191">
        <v>0</v>
      </c>
      <c r="DD215" s="201">
        <v>0</v>
      </c>
      <c r="DE215" s="202">
        <v>0</v>
      </c>
      <c r="DF215" s="202">
        <v>0</v>
      </c>
      <c r="DG215" s="202">
        <v>0</v>
      </c>
      <c r="DH215" s="202">
        <v>0</v>
      </c>
      <c r="DI215" s="202">
        <v>0</v>
      </c>
      <c r="DJ215" s="202">
        <v>0</v>
      </c>
      <c r="DK215" s="202">
        <v>0</v>
      </c>
      <c r="DL215" s="202">
        <v>0</v>
      </c>
      <c r="DM215" s="202">
        <v>0</v>
      </c>
      <c r="DN215" s="202">
        <v>0</v>
      </c>
      <c r="DO215" s="201">
        <v>0</v>
      </c>
      <c r="DP215" s="201">
        <v>0</v>
      </c>
      <c r="DQ215" s="201">
        <v>0</v>
      </c>
      <c r="DR215" s="201">
        <v>0</v>
      </c>
      <c r="DS215" s="201">
        <v>0</v>
      </c>
      <c r="DT215" s="201">
        <v>0</v>
      </c>
      <c r="DU215" s="201">
        <v>0</v>
      </c>
      <c r="DV215" s="201">
        <v>0</v>
      </c>
      <c r="DW215" s="201">
        <v>0</v>
      </c>
      <c r="DX215" s="201">
        <v>0</v>
      </c>
      <c r="DY215" s="201">
        <v>0</v>
      </c>
      <c r="DZ215" s="201">
        <v>0</v>
      </c>
      <c r="EA215" s="201">
        <v>0</v>
      </c>
      <c r="EB215" s="201">
        <v>0</v>
      </c>
      <c r="EC215" s="201">
        <v>0</v>
      </c>
      <c r="ED215" s="201">
        <v>0</v>
      </c>
      <c r="EE215" s="201">
        <v>0</v>
      </c>
      <c r="EF215" s="201">
        <v>0</v>
      </c>
      <c r="EG215" s="201">
        <v>0</v>
      </c>
      <c r="EH215" s="201">
        <v>0</v>
      </c>
      <c r="EI215" s="201">
        <v>0</v>
      </c>
      <c r="EJ215" s="201">
        <v>0</v>
      </c>
      <c r="EK215" s="201">
        <v>0</v>
      </c>
      <c r="EL215" s="201">
        <v>0</v>
      </c>
      <c r="EM215" s="201">
        <v>0</v>
      </c>
      <c r="EN215" s="201">
        <v>1</v>
      </c>
      <c r="EO215" s="201">
        <v>0</v>
      </c>
      <c r="EP215" s="201">
        <v>1</v>
      </c>
      <c r="EQ215" s="194">
        <v>4</v>
      </c>
    </row>
    <row r="216" spans="1:147" s="88" customFormat="1" ht="15" customHeight="1" x14ac:dyDescent="0.25">
      <c r="A216" s="504" t="s">
        <v>2537</v>
      </c>
      <c r="B216" s="562" t="s">
        <v>1089</v>
      </c>
      <c r="C216" s="563" t="s">
        <v>201</v>
      </c>
      <c r="D216" s="564">
        <v>2010</v>
      </c>
      <c r="E216" s="557" t="s">
        <v>202</v>
      </c>
      <c r="F216" s="557" t="s">
        <v>97</v>
      </c>
      <c r="G216" s="547">
        <v>260</v>
      </c>
      <c r="H216" s="547" t="s">
        <v>203</v>
      </c>
      <c r="I216" s="565" t="s">
        <v>50</v>
      </c>
      <c r="J216" s="547">
        <v>0</v>
      </c>
      <c r="K216" s="547" t="s">
        <v>3</v>
      </c>
      <c r="L216" s="547" t="s">
        <v>89</v>
      </c>
      <c r="M216" s="547">
        <v>8</v>
      </c>
      <c r="N216" s="547">
        <v>8</v>
      </c>
      <c r="O216" s="547">
        <f t="shared" ref="O216" si="133">LOG10(N216)</f>
        <v>0.90308998699194354</v>
      </c>
      <c r="P216" s="547">
        <v>2006</v>
      </c>
      <c r="Q216" s="557"/>
      <c r="R216" s="547">
        <v>1</v>
      </c>
      <c r="S216" s="547">
        <v>6</v>
      </c>
      <c r="T216" s="547">
        <v>1</v>
      </c>
      <c r="U216" s="547">
        <v>20</v>
      </c>
      <c r="V216" s="547" t="s">
        <v>591</v>
      </c>
      <c r="W216" s="547"/>
      <c r="X216" s="547" t="s">
        <v>1180</v>
      </c>
      <c r="Y216" s="557"/>
      <c r="Z216" s="566" t="s">
        <v>83</v>
      </c>
      <c r="AA216" s="547" t="s">
        <v>592</v>
      </c>
      <c r="AB216" s="547" t="s">
        <v>1178</v>
      </c>
      <c r="AC216" s="547" t="s">
        <v>594</v>
      </c>
      <c r="AD216" s="547">
        <v>0</v>
      </c>
      <c r="AE216" s="547" t="s">
        <v>577</v>
      </c>
      <c r="AF216" s="547">
        <v>13</v>
      </c>
      <c r="AG216" s="547">
        <f t="shared" ref="AG216" si="134">LOG10(AF216)</f>
        <v>1.1139433523068367</v>
      </c>
      <c r="AH216" s="547">
        <f t="shared" ref="AH216" si="135">AF216*20.3</f>
        <v>263.90000000000003</v>
      </c>
      <c r="AI216" s="549">
        <f t="shared" si="130"/>
        <v>2.4214393902200499</v>
      </c>
      <c r="AJ216" s="547">
        <f t="shared" si="131"/>
        <v>104</v>
      </c>
      <c r="AK216" s="547">
        <f t="shared" ref="AK216" si="136">LOG10(AJ216)</f>
        <v>2.0170333392987803</v>
      </c>
      <c r="AL216" s="549">
        <f t="shared" si="132"/>
        <v>2111.2000000000003</v>
      </c>
      <c r="AM216" s="549">
        <f t="shared" si="116"/>
        <v>3.3245293772119933</v>
      </c>
      <c r="AN216" s="566" t="s">
        <v>369</v>
      </c>
      <c r="AO216" s="547" t="s">
        <v>470</v>
      </c>
      <c r="AP216" s="557" t="s">
        <v>598</v>
      </c>
      <c r="AQ216" s="547" t="s">
        <v>174</v>
      </c>
      <c r="AR216" s="557" t="s">
        <v>175</v>
      </c>
      <c r="AS216" s="557" t="s">
        <v>593</v>
      </c>
      <c r="AT216" s="562" t="s">
        <v>2429</v>
      </c>
      <c r="AU216" s="550">
        <v>45.26</v>
      </c>
      <c r="AV216" s="551">
        <v>-72.44</v>
      </c>
      <c r="AW216" s="547"/>
      <c r="AX216" s="552">
        <v>4.68333333333333</v>
      </c>
      <c r="AY216" s="553">
        <v>1294</v>
      </c>
      <c r="AZ216" s="554">
        <f t="shared" ref="AZ216" si="137">LOG10(AY216)</f>
        <v>3.1119342763326814</v>
      </c>
      <c r="BA216" s="567" t="s">
        <v>82</v>
      </c>
      <c r="BB216" s="566" t="s">
        <v>204</v>
      </c>
      <c r="BC216" s="547"/>
      <c r="BD216" s="547" t="s">
        <v>2343</v>
      </c>
      <c r="BE216" s="547" t="s">
        <v>2331</v>
      </c>
      <c r="BF216" s="557"/>
      <c r="BG216" s="557"/>
      <c r="BH216" s="557" t="s">
        <v>1236</v>
      </c>
      <c r="BI216" s="545" t="s">
        <v>1250</v>
      </c>
      <c r="BJ216" s="557" t="s">
        <v>32</v>
      </c>
      <c r="BK216" s="557" t="s">
        <v>1720</v>
      </c>
      <c r="BL216" s="547"/>
      <c r="BM216" s="547"/>
      <c r="BN216" s="557" t="s">
        <v>1824</v>
      </c>
      <c r="BO216" s="547" t="s">
        <v>1677</v>
      </c>
      <c r="BP216" s="557" t="s">
        <v>51</v>
      </c>
      <c r="BQ216" s="547" t="s">
        <v>15</v>
      </c>
      <c r="BR216" s="557">
        <f>(BR212+BR215)/2</f>
        <v>13.475</v>
      </c>
      <c r="BS216" s="547" t="s">
        <v>21</v>
      </c>
      <c r="BT216" s="547" t="s">
        <v>600</v>
      </c>
      <c r="BU216" s="557"/>
      <c r="BV216" s="557"/>
      <c r="BW216" s="565"/>
      <c r="BX216" s="547"/>
      <c r="BY216" s="568"/>
      <c r="BZ216" s="568">
        <f>SQRT((BZ212^2+BZ215^2)/2)</f>
        <v>12.946138420393936</v>
      </c>
      <c r="CA216" s="547" t="s">
        <v>18</v>
      </c>
      <c r="CB216" s="547" t="s">
        <v>591</v>
      </c>
      <c r="CC216" s="547">
        <v>12</v>
      </c>
      <c r="CD216" s="547">
        <v>6</v>
      </c>
      <c r="CE216" s="557"/>
      <c r="CF216" s="544" t="s">
        <v>1584</v>
      </c>
      <c r="CG216" s="557">
        <f>(CG212+CG215)/2</f>
        <v>32.31</v>
      </c>
      <c r="CH216" s="547" t="s">
        <v>21</v>
      </c>
      <c r="CI216" s="557"/>
      <c r="CJ216" s="557"/>
      <c r="CK216" s="547"/>
      <c r="CL216" s="568">
        <f>SQRT((CL212^2+CL215^2)/2)</f>
        <v>16.921577940605893</v>
      </c>
      <c r="CM216" s="547">
        <v>12</v>
      </c>
      <c r="CN216" s="547">
        <v>6</v>
      </c>
      <c r="CO216" s="557"/>
      <c r="CP216" s="557">
        <f t="shared" si="117"/>
        <v>-1.250202305598092</v>
      </c>
      <c r="CQ216" s="557">
        <f t="shared" si="118"/>
        <v>0.96551724137931039</v>
      </c>
      <c r="CR216" s="557">
        <f t="shared" ref="CR216" si="138">CP216*CQ216</f>
        <v>-1.2070918812671234</v>
      </c>
      <c r="CS216" s="557">
        <f t="shared" si="119"/>
        <v>0.36368897520460419</v>
      </c>
      <c r="CT216" s="547">
        <v>0</v>
      </c>
      <c r="CU216" s="547">
        <v>0</v>
      </c>
      <c r="CV216" s="547" t="s">
        <v>1782</v>
      </c>
      <c r="CW216" s="547">
        <v>0</v>
      </c>
      <c r="CX216" s="186">
        <v>-1</v>
      </c>
      <c r="CY216" s="560">
        <v>0</v>
      </c>
      <c r="CZ216" s="560">
        <v>4</v>
      </c>
      <c r="DA216" s="560">
        <v>0</v>
      </c>
      <c r="DB216" s="560">
        <v>0</v>
      </c>
      <c r="DC216" s="560">
        <v>0</v>
      </c>
      <c r="DD216" s="547">
        <v>0</v>
      </c>
      <c r="DE216" s="561">
        <v>0</v>
      </c>
      <c r="DF216" s="561">
        <v>0</v>
      </c>
      <c r="DG216" s="561">
        <v>0</v>
      </c>
      <c r="DH216" s="561">
        <v>0</v>
      </c>
      <c r="DI216" s="561">
        <v>0</v>
      </c>
      <c r="DJ216" s="561">
        <v>1</v>
      </c>
      <c r="DK216" s="561">
        <v>0</v>
      </c>
      <c r="DL216" s="561">
        <v>0</v>
      </c>
      <c r="DM216" s="561">
        <v>0</v>
      </c>
      <c r="DN216" s="561">
        <v>0</v>
      </c>
      <c r="DO216" s="547">
        <v>0</v>
      </c>
      <c r="DP216" s="547">
        <v>0</v>
      </c>
      <c r="DQ216" s="547">
        <v>0</v>
      </c>
      <c r="DR216" s="547">
        <v>0</v>
      </c>
      <c r="DS216" s="547">
        <v>0</v>
      </c>
      <c r="DT216" s="547">
        <v>0</v>
      </c>
      <c r="DU216" s="547">
        <v>0</v>
      </c>
      <c r="DV216" s="547">
        <v>0</v>
      </c>
      <c r="DW216" s="547">
        <v>0</v>
      </c>
      <c r="DX216" s="547">
        <v>0</v>
      </c>
      <c r="DY216" s="547">
        <v>0</v>
      </c>
      <c r="DZ216" s="547">
        <v>0</v>
      </c>
      <c r="EA216" s="547">
        <v>0</v>
      </c>
      <c r="EB216" s="547">
        <v>0</v>
      </c>
      <c r="EC216" s="547">
        <v>0</v>
      </c>
      <c r="ED216" s="547">
        <v>0</v>
      </c>
      <c r="EE216" s="547">
        <v>0</v>
      </c>
      <c r="EF216" s="547">
        <v>0</v>
      </c>
      <c r="EG216" s="547">
        <v>0</v>
      </c>
      <c r="EH216" s="547">
        <v>0</v>
      </c>
      <c r="EI216" s="547">
        <v>0</v>
      </c>
      <c r="EJ216" s="547">
        <v>0</v>
      </c>
      <c r="EK216" s="547">
        <v>0</v>
      </c>
      <c r="EL216" s="547">
        <v>0</v>
      </c>
      <c r="EM216" s="547">
        <v>0</v>
      </c>
      <c r="EN216" s="547">
        <v>1</v>
      </c>
      <c r="EO216" s="547">
        <v>0</v>
      </c>
      <c r="EP216" s="547">
        <v>1</v>
      </c>
      <c r="EQ216" s="186">
        <v>4</v>
      </c>
    </row>
    <row r="217" spans="1:147" ht="15" customHeight="1" x14ac:dyDescent="0.25">
      <c r="A217" s="504" t="s">
        <v>2537</v>
      </c>
      <c r="B217" s="59">
        <v>6</v>
      </c>
      <c r="C217" s="58" t="s">
        <v>201</v>
      </c>
      <c r="D217" s="99">
        <v>2010</v>
      </c>
      <c r="E217" s="67" t="s">
        <v>202</v>
      </c>
      <c r="F217" s="67" t="s">
        <v>97</v>
      </c>
      <c r="G217" s="59">
        <v>260</v>
      </c>
      <c r="H217" s="59" t="s">
        <v>203</v>
      </c>
      <c r="I217" s="63" t="s">
        <v>50</v>
      </c>
      <c r="J217" s="59">
        <v>0</v>
      </c>
      <c r="K217" s="59" t="s">
        <v>3</v>
      </c>
      <c r="L217" s="59" t="s">
        <v>89</v>
      </c>
      <c r="M217" s="59">
        <v>8</v>
      </c>
      <c r="N217" s="59">
        <v>8</v>
      </c>
      <c r="O217" s="59">
        <f>LOG10(N217)</f>
        <v>0.90308998699194354</v>
      </c>
      <c r="P217" s="59">
        <v>2006</v>
      </c>
      <c r="R217" s="59">
        <v>1</v>
      </c>
      <c r="S217" s="59">
        <v>6</v>
      </c>
      <c r="T217" s="59">
        <v>1</v>
      </c>
      <c r="U217" s="59">
        <v>20</v>
      </c>
      <c r="V217" s="59" t="s">
        <v>591</v>
      </c>
      <c r="X217" s="59" t="s">
        <v>1180</v>
      </c>
      <c r="Z217" s="40" t="s">
        <v>83</v>
      </c>
      <c r="AA217" s="59" t="s">
        <v>592</v>
      </c>
      <c r="AB217" s="59" t="s">
        <v>1178</v>
      </c>
      <c r="AC217" s="59" t="s">
        <v>594</v>
      </c>
      <c r="AD217" s="59">
        <v>0</v>
      </c>
      <c r="AE217" s="59" t="s">
        <v>577</v>
      </c>
      <c r="AF217" s="59">
        <v>13</v>
      </c>
      <c r="AG217" s="59">
        <f>LOG10(AF217)</f>
        <v>1.1139433523068367</v>
      </c>
      <c r="AH217" s="59">
        <f>AF217*20.3</f>
        <v>263.90000000000003</v>
      </c>
      <c r="AI217" s="72">
        <f t="shared" si="130"/>
        <v>2.4214393902200499</v>
      </c>
      <c r="AJ217" s="59">
        <f t="shared" si="131"/>
        <v>104</v>
      </c>
      <c r="AK217" s="59">
        <f>LOG10(AJ217)</f>
        <v>2.0170333392987803</v>
      </c>
      <c r="AL217" s="72">
        <f t="shared" si="132"/>
        <v>2111.2000000000003</v>
      </c>
      <c r="AM217" s="72">
        <f t="shared" si="116"/>
        <v>3.3245293772119933</v>
      </c>
      <c r="AN217" s="40" t="s">
        <v>369</v>
      </c>
      <c r="AO217" s="59" t="s">
        <v>470</v>
      </c>
      <c r="AP217" s="67" t="s">
        <v>598</v>
      </c>
      <c r="AQ217" s="59" t="s">
        <v>174</v>
      </c>
      <c r="AR217" s="67" t="s">
        <v>175</v>
      </c>
      <c r="AS217" s="67" t="s">
        <v>593</v>
      </c>
      <c r="AT217" s="172" t="s">
        <v>2429</v>
      </c>
      <c r="AU217" s="270">
        <v>45.26</v>
      </c>
      <c r="AV217" s="11">
        <v>-72.44</v>
      </c>
      <c r="AX217" s="277">
        <v>4.68333333333333</v>
      </c>
      <c r="AY217" s="278">
        <v>1294</v>
      </c>
      <c r="AZ217" s="455">
        <f>LOG10(AY217)</f>
        <v>3.1119342763326814</v>
      </c>
      <c r="BA217" s="515" t="s">
        <v>82</v>
      </c>
      <c r="BB217" s="40" t="s">
        <v>204</v>
      </c>
      <c r="BD217" s="59" t="s">
        <v>2343</v>
      </c>
      <c r="BE217" s="59" t="s">
        <v>2331</v>
      </c>
      <c r="BH217" s="67" t="s">
        <v>1236</v>
      </c>
      <c r="BI217" s="82" t="s">
        <v>1250</v>
      </c>
      <c r="BJ217" s="67" t="s">
        <v>32</v>
      </c>
      <c r="BK217" s="67" t="s">
        <v>17</v>
      </c>
      <c r="BP217" s="67" t="s">
        <v>51</v>
      </c>
      <c r="BQ217" s="59" t="s">
        <v>15</v>
      </c>
      <c r="BR217" s="67">
        <v>3</v>
      </c>
      <c r="BS217" s="59" t="s">
        <v>21</v>
      </c>
      <c r="BT217" s="59" t="s">
        <v>47</v>
      </c>
      <c r="BU217" s="67">
        <v>1.2</v>
      </c>
      <c r="BW217" s="63" t="s">
        <v>26</v>
      </c>
      <c r="BX217" s="59" t="s">
        <v>27</v>
      </c>
      <c r="BY217" s="70">
        <f t="shared" ref="BY217:BY232" si="139">BU217*SQRT(CC217)</f>
        <v>2.9393876913398134</v>
      </c>
      <c r="BZ217" s="70">
        <f t="shared" ref="BZ217:BZ232" si="140">IF(BX217="SE",BY217,BU217)</f>
        <v>2.9393876913398134</v>
      </c>
      <c r="CA217" s="59" t="s">
        <v>18</v>
      </c>
      <c r="CB217" s="59" t="s">
        <v>591</v>
      </c>
      <c r="CC217" s="59">
        <v>6</v>
      </c>
      <c r="CD217" s="59">
        <v>6</v>
      </c>
      <c r="CF217" s="78" t="s">
        <v>1584</v>
      </c>
      <c r="CG217" s="67">
        <v>1.07</v>
      </c>
      <c r="CH217" s="59" t="s">
        <v>21</v>
      </c>
      <c r="CI217" s="67">
        <v>0.36</v>
      </c>
      <c r="CK217" s="59">
        <f t="shared" ref="CK217:CK232" si="141">CI217*SQRT(CM217)</f>
        <v>0.88181630740194406</v>
      </c>
      <c r="CL217" s="59">
        <f>CK217</f>
        <v>0.88181630740194406</v>
      </c>
      <c r="CM217" s="59">
        <v>6</v>
      </c>
      <c r="CN217" s="59">
        <v>6</v>
      </c>
      <c r="CP217" s="67">
        <f t="shared" si="117"/>
        <v>0.88941036563834075</v>
      </c>
      <c r="CQ217" s="67">
        <f t="shared" si="118"/>
        <v>0.92307692307692313</v>
      </c>
      <c r="CR217" s="67">
        <f>CP217*CQ217</f>
        <v>0.82099418366616073</v>
      </c>
      <c r="CS217" s="67">
        <f t="shared" si="119"/>
        <v>0.36141797706723605</v>
      </c>
      <c r="CT217" s="59">
        <v>0</v>
      </c>
      <c r="CU217" s="59">
        <v>0</v>
      </c>
      <c r="CV217" s="59" t="s">
        <v>1782</v>
      </c>
      <c r="CW217" s="59">
        <v>0</v>
      </c>
      <c r="CX217" s="59">
        <v>0</v>
      </c>
      <c r="CY217" s="102">
        <v>0</v>
      </c>
      <c r="CZ217" s="102">
        <v>4</v>
      </c>
      <c r="DA217" s="102">
        <v>0</v>
      </c>
      <c r="DB217" s="102">
        <v>0</v>
      </c>
      <c r="DC217" s="102">
        <v>0</v>
      </c>
      <c r="DD217" s="59">
        <v>0</v>
      </c>
      <c r="DE217" s="60">
        <v>0</v>
      </c>
      <c r="DF217" s="60">
        <v>0</v>
      </c>
      <c r="DG217" s="60">
        <v>0</v>
      </c>
      <c r="DH217" s="60">
        <v>0</v>
      </c>
      <c r="DI217" s="60">
        <v>1</v>
      </c>
      <c r="DJ217" s="60">
        <v>0</v>
      </c>
      <c r="DK217" s="60">
        <v>0</v>
      </c>
      <c r="DL217" s="60">
        <v>0</v>
      </c>
      <c r="DM217" s="60">
        <v>0</v>
      </c>
      <c r="DN217" s="60">
        <v>0</v>
      </c>
      <c r="DO217" s="59">
        <v>0</v>
      </c>
      <c r="DP217" s="59">
        <v>0</v>
      </c>
      <c r="DQ217" s="59">
        <v>0</v>
      </c>
      <c r="DR217" s="59">
        <v>0</v>
      </c>
      <c r="DS217" s="59">
        <v>0</v>
      </c>
      <c r="DT217" s="59">
        <v>0</v>
      </c>
      <c r="DU217" s="59">
        <v>0</v>
      </c>
      <c r="DV217" s="59">
        <v>0</v>
      </c>
      <c r="DW217" s="59">
        <v>0</v>
      </c>
      <c r="DX217" s="59">
        <v>0</v>
      </c>
      <c r="DY217" s="59">
        <v>0</v>
      </c>
      <c r="DZ217" s="59">
        <v>0</v>
      </c>
      <c r="EA217" s="59">
        <v>0</v>
      </c>
      <c r="EB217" s="59">
        <v>0</v>
      </c>
      <c r="EC217" s="59">
        <v>0</v>
      </c>
      <c r="ED217" s="59">
        <v>0</v>
      </c>
      <c r="EE217" s="59">
        <v>0</v>
      </c>
      <c r="EF217" s="59">
        <v>0</v>
      </c>
      <c r="EG217" s="59">
        <v>0</v>
      </c>
      <c r="EH217" s="59">
        <v>0</v>
      </c>
      <c r="EI217" s="59">
        <v>0</v>
      </c>
      <c r="EJ217" s="59">
        <v>0</v>
      </c>
      <c r="EK217" s="59">
        <v>0</v>
      </c>
      <c r="EL217" s="59">
        <v>0</v>
      </c>
      <c r="EM217" s="128">
        <v>0</v>
      </c>
      <c r="EN217" s="59">
        <v>1</v>
      </c>
      <c r="EO217" s="128">
        <v>0</v>
      </c>
      <c r="EP217" s="128">
        <v>1</v>
      </c>
      <c r="EQ217" s="77">
        <v>4</v>
      </c>
    </row>
    <row r="218" spans="1:147" ht="15" customHeight="1" x14ac:dyDescent="0.25">
      <c r="A218" s="504" t="s">
        <v>2537</v>
      </c>
      <c r="B218" s="59">
        <v>7</v>
      </c>
      <c r="C218" s="58" t="s">
        <v>201</v>
      </c>
      <c r="D218" s="99">
        <v>2010</v>
      </c>
      <c r="E218" s="67" t="s">
        <v>202</v>
      </c>
      <c r="F218" s="67" t="s">
        <v>97</v>
      </c>
      <c r="G218" s="59">
        <v>260</v>
      </c>
      <c r="H218" s="59" t="s">
        <v>203</v>
      </c>
      <c r="I218" s="63" t="s">
        <v>50</v>
      </c>
      <c r="J218" s="59">
        <v>0</v>
      </c>
      <c r="K218" s="59" t="s">
        <v>3</v>
      </c>
      <c r="L218" s="59" t="s">
        <v>89</v>
      </c>
      <c r="M218" s="59">
        <v>8</v>
      </c>
      <c r="N218" s="59">
        <v>8</v>
      </c>
      <c r="O218" s="59">
        <f>LOG10(N218)</f>
        <v>0.90308998699194354</v>
      </c>
      <c r="P218" s="59">
        <v>2006</v>
      </c>
      <c r="R218" s="59">
        <v>1</v>
      </c>
      <c r="S218" s="59">
        <v>6</v>
      </c>
      <c r="T218" s="59">
        <v>1</v>
      </c>
      <c r="U218" s="59">
        <v>20</v>
      </c>
      <c r="V218" s="59" t="s">
        <v>591</v>
      </c>
      <c r="X218" s="59" t="s">
        <v>1180</v>
      </c>
      <c r="Z218" s="40" t="s">
        <v>83</v>
      </c>
      <c r="AA218" s="59" t="s">
        <v>592</v>
      </c>
      <c r="AB218" s="59" t="s">
        <v>1178</v>
      </c>
      <c r="AC218" s="59" t="s">
        <v>594</v>
      </c>
      <c r="AD218" s="59">
        <v>0</v>
      </c>
      <c r="AE218" s="59" t="s">
        <v>577</v>
      </c>
      <c r="AF218" s="59">
        <v>13</v>
      </c>
      <c r="AG218" s="59">
        <f>LOG10(AF218)</f>
        <v>1.1139433523068367</v>
      </c>
      <c r="AH218" s="59">
        <f>AF218*20.3</f>
        <v>263.90000000000003</v>
      </c>
      <c r="AI218" s="72">
        <f t="shared" si="130"/>
        <v>2.4214393902200499</v>
      </c>
      <c r="AJ218" s="59">
        <f t="shared" si="131"/>
        <v>104</v>
      </c>
      <c r="AK218" s="59">
        <f>LOG10(AJ218)</f>
        <v>2.0170333392987803</v>
      </c>
      <c r="AL218" s="72">
        <f t="shared" si="132"/>
        <v>2111.2000000000003</v>
      </c>
      <c r="AM218" s="72">
        <f t="shared" si="116"/>
        <v>3.3245293772119933</v>
      </c>
      <c r="AN218" s="40" t="s">
        <v>369</v>
      </c>
      <c r="AO218" s="59" t="s">
        <v>470</v>
      </c>
      <c r="AP218" s="67" t="s">
        <v>598</v>
      </c>
      <c r="AQ218" s="59" t="s">
        <v>174</v>
      </c>
      <c r="AR218" s="67" t="s">
        <v>175</v>
      </c>
      <c r="AS218" s="67" t="s">
        <v>593</v>
      </c>
      <c r="AT218" s="172" t="s">
        <v>2429</v>
      </c>
      <c r="AU218" s="270">
        <v>45.26</v>
      </c>
      <c r="AV218" s="11">
        <v>-72.44</v>
      </c>
      <c r="AX218" s="277">
        <v>4.68333333333333</v>
      </c>
      <c r="AY218" s="278">
        <v>1294</v>
      </c>
      <c r="AZ218" s="455">
        <f>LOG10(AY218)</f>
        <v>3.1119342763326814</v>
      </c>
      <c r="BA218" s="515" t="s">
        <v>82</v>
      </c>
      <c r="BB218" s="40" t="s">
        <v>204</v>
      </c>
      <c r="BD218" s="59" t="s">
        <v>2343</v>
      </c>
      <c r="BE218" s="59" t="s">
        <v>2331</v>
      </c>
      <c r="BH218" s="67" t="s">
        <v>1236</v>
      </c>
      <c r="BI218" s="82" t="s">
        <v>1250</v>
      </c>
      <c r="BJ218" s="67" t="s">
        <v>32</v>
      </c>
      <c r="BK218" s="67" t="s">
        <v>602</v>
      </c>
      <c r="BP218" s="67" t="s">
        <v>51</v>
      </c>
      <c r="BQ218" s="59" t="s">
        <v>15</v>
      </c>
      <c r="BR218" s="67">
        <v>42.5</v>
      </c>
      <c r="BS218" s="59" t="s">
        <v>21</v>
      </c>
      <c r="BT218" s="59" t="s">
        <v>600</v>
      </c>
      <c r="BU218" s="67">
        <v>7.3</v>
      </c>
      <c r="BW218" s="63" t="s">
        <v>26</v>
      </c>
      <c r="BX218" s="59" t="s">
        <v>27</v>
      </c>
      <c r="BY218" s="70">
        <f t="shared" si="139"/>
        <v>17.881275122317199</v>
      </c>
      <c r="BZ218" s="70">
        <f t="shared" si="140"/>
        <v>17.881275122317199</v>
      </c>
      <c r="CA218" s="59" t="s">
        <v>18</v>
      </c>
      <c r="CB218" s="59" t="s">
        <v>591</v>
      </c>
      <c r="CC218" s="59">
        <v>6</v>
      </c>
      <c r="CD218" s="59">
        <v>6</v>
      </c>
      <c r="CF218" s="78" t="s">
        <v>1584</v>
      </c>
      <c r="CG218" s="67">
        <v>49</v>
      </c>
      <c r="CH218" s="59" t="s">
        <v>21</v>
      </c>
      <c r="CI218" s="67">
        <v>8.6</v>
      </c>
      <c r="CK218" s="59">
        <f t="shared" si="141"/>
        <v>21.065611787935328</v>
      </c>
      <c r="CL218" s="59">
        <f>CK218</f>
        <v>21.065611787935328</v>
      </c>
      <c r="CM218" s="59">
        <v>6</v>
      </c>
      <c r="CN218" s="59">
        <v>6</v>
      </c>
      <c r="CP218" s="67">
        <f t="shared" si="117"/>
        <v>-0.33267780991950102</v>
      </c>
      <c r="CQ218" s="67">
        <f t="shared" si="118"/>
        <v>0.92307692307692313</v>
      </c>
      <c r="CR218" s="67">
        <f>CP218*CQ218</f>
        <v>-0.30708720915646248</v>
      </c>
      <c r="CS218" s="67">
        <f t="shared" si="119"/>
        <v>0.33726260641781269</v>
      </c>
      <c r="CT218" s="59">
        <v>0</v>
      </c>
      <c r="CU218" s="59">
        <v>0</v>
      </c>
      <c r="CV218" s="59" t="s">
        <v>1782</v>
      </c>
      <c r="CW218" s="59">
        <v>0</v>
      </c>
      <c r="CX218" s="59">
        <v>0</v>
      </c>
      <c r="CY218" s="102">
        <v>0</v>
      </c>
      <c r="CZ218" s="102">
        <v>4</v>
      </c>
      <c r="DA218" s="102">
        <v>0</v>
      </c>
      <c r="DB218" s="102">
        <v>0</v>
      </c>
      <c r="DC218" s="102">
        <v>0</v>
      </c>
      <c r="DD218" s="59">
        <v>0</v>
      </c>
      <c r="DE218" s="60">
        <v>0</v>
      </c>
      <c r="DF218" s="60">
        <v>0</v>
      </c>
      <c r="DG218" s="60">
        <v>0</v>
      </c>
      <c r="DH218" s="60">
        <v>0</v>
      </c>
      <c r="DI218" s="60">
        <v>0</v>
      </c>
      <c r="DJ218" s="60">
        <v>0</v>
      </c>
      <c r="DK218" s="60">
        <v>0</v>
      </c>
      <c r="DL218" s="60">
        <v>0</v>
      </c>
      <c r="DM218" s="60">
        <v>0</v>
      </c>
      <c r="DN218" s="60">
        <v>0</v>
      </c>
      <c r="DO218" s="59">
        <v>0</v>
      </c>
      <c r="DP218" s="59">
        <v>0</v>
      </c>
      <c r="DQ218" s="59">
        <v>0</v>
      </c>
      <c r="DR218" s="59">
        <v>0</v>
      </c>
      <c r="DS218" s="59">
        <v>0</v>
      </c>
      <c r="DT218" s="59">
        <v>0</v>
      </c>
      <c r="DU218" s="59">
        <v>0</v>
      </c>
      <c r="DV218" s="59">
        <v>0</v>
      </c>
      <c r="DW218" s="59">
        <v>0</v>
      </c>
      <c r="DX218" s="59">
        <v>0</v>
      </c>
      <c r="DY218" s="59">
        <v>0</v>
      </c>
      <c r="DZ218" s="59">
        <v>0</v>
      </c>
      <c r="EA218" s="59">
        <v>0</v>
      </c>
      <c r="EB218" s="59">
        <v>0</v>
      </c>
      <c r="EC218" s="59">
        <v>0</v>
      </c>
      <c r="ED218" s="59">
        <v>0</v>
      </c>
      <c r="EE218" s="59">
        <v>0</v>
      </c>
      <c r="EF218" s="59">
        <v>0</v>
      </c>
      <c r="EG218" s="59">
        <v>0</v>
      </c>
      <c r="EH218" s="59">
        <v>0</v>
      </c>
      <c r="EI218" s="59">
        <v>0</v>
      </c>
      <c r="EJ218" s="59">
        <v>0</v>
      </c>
      <c r="EK218" s="59">
        <v>0</v>
      </c>
      <c r="EL218" s="59">
        <v>0</v>
      </c>
      <c r="EM218" s="128">
        <v>0</v>
      </c>
      <c r="EN218" s="59">
        <v>1</v>
      </c>
      <c r="EO218" s="128">
        <v>0</v>
      </c>
      <c r="EP218" s="128">
        <v>1</v>
      </c>
      <c r="EQ218" s="77">
        <v>4</v>
      </c>
    </row>
    <row r="219" spans="1:147" ht="15" customHeight="1" x14ac:dyDescent="0.25">
      <c r="A219" s="504" t="s">
        <v>2537</v>
      </c>
      <c r="B219" s="59">
        <v>8</v>
      </c>
      <c r="C219" s="58" t="s">
        <v>201</v>
      </c>
      <c r="D219" s="99">
        <v>2010</v>
      </c>
      <c r="E219" s="67" t="s">
        <v>202</v>
      </c>
      <c r="F219" s="67" t="s">
        <v>97</v>
      </c>
      <c r="G219" s="59">
        <v>260</v>
      </c>
      <c r="H219" s="59" t="s">
        <v>203</v>
      </c>
      <c r="I219" s="63" t="s">
        <v>50</v>
      </c>
      <c r="J219" s="59">
        <v>0</v>
      </c>
      <c r="K219" s="59" t="s">
        <v>3</v>
      </c>
      <c r="L219" s="59" t="s">
        <v>89</v>
      </c>
      <c r="M219" s="59">
        <v>8</v>
      </c>
      <c r="N219" s="59">
        <v>8</v>
      </c>
      <c r="O219" s="59">
        <f>LOG10(N219)</f>
        <v>0.90308998699194354</v>
      </c>
      <c r="P219" s="59">
        <v>2006</v>
      </c>
      <c r="R219" s="59">
        <v>1</v>
      </c>
      <c r="S219" s="59">
        <v>6</v>
      </c>
      <c r="T219" s="59">
        <v>1</v>
      </c>
      <c r="U219" s="59">
        <v>20</v>
      </c>
      <c r="V219" s="59" t="s">
        <v>591</v>
      </c>
      <c r="X219" s="59" t="s">
        <v>1180</v>
      </c>
      <c r="Z219" s="40" t="s">
        <v>83</v>
      </c>
      <c r="AA219" s="59" t="s">
        <v>592</v>
      </c>
      <c r="AB219" s="59" t="s">
        <v>1178</v>
      </c>
      <c r="AC219" s="59" t="s">
        <v>594</v>
      </c>
      <c r="AD219" s="59">
        <v>0</v>
      </c>
      <c r="AE219" s="59" t="s">
        <v>577</v>
      </c>
      <c r="AF219" s="59">
        <v>13</v>
      </c>
      <c r="AG219" s="59">
        <f>LOG10(AF219)</f>
        <v>1.1139433523068367</v>
      </c>
      <c r="AH219" s="59">
        <f>AF219*20.3</f>
        <v>263.90000000000003</v>
      </c>
      <c r="AI219" s="72">
        <f t="shared" si="130"/>
        <v>2.4214393902200499</v>
      </c>
      <c r="AJ219" s="59">
        <f t="shared" si="131"/>
        <v>104</v>
      </c>
      <c r="AK219" s="59">
        <f>LOG10(AJ219)</f>
        <v>2.0170333392987803</v>
      </c>
      <c r="AL219" s="72">
        <f t="shared" si="132"/>
        <v>2111.2000000000003</v>
      </c>
      <c r="AM219" s="72">
        <f t="shared" si="116"/>
        <v>3.3245293772119933</v>
      </c>
      <c r="AN219" s="40" t="s">
        <v>369</v>
      </c>
      <c r="AO219" s="59" t="s">
        <v>470</v>
      </c>
      <c r="AP219" s="67" t="s">
        <v>598</v>
      </c>
      <c r="AQ219" s="59" t="s">
        <v>174</v>
      </c>
      <c r="AR219" s="67" t="s">
        <v>175</v>
      </c>
      <c r="AS219" s="67" t="s">
        <v>593</v>
      </c>
      <c r="AT219" s="172" t="s">
        <v>2429</v>
      </c>
      <c r="AU219" s="270">
        <v>45.26</v>
      </c>
      <c r="AV219" s="11">
        <v>-72.44</v>
      </c>
      <c r="AX219" s="277">
        <v>4.68333333333333</v>
      </c>
      <c r="AY219" s="278">
        <v>1294</v>
      </c>
      <c r="AZ219" s="455">
        <f>LOG10(AY219)</f>
        <v>3.1119342763326814</v>
      </c>
      <c r="BA219" s="515" t="s">
        <v>82</v>
      </c>
      <c r="BB219" s="40" t="s">
        <v>204</v>
      </c>
      <c r="BD219" s="59" t="s">
        <v>2343</v>
      </c>
      <c r="BE219" s="59" t="s">
        <v>2331</v>
      </c>
      <c r="BH219" s="67" t="s">
        <v>1236</v>
      </c>
      <c r="BI219" s="82" t="s">
        <v>1250</v>
      </c>
      <c r="BJ219" s="67" t="s">
        <v>32</v>
      </c>
      <c r="BK219" s="67" t="s">
        <v>1742</v>
      </c>
      <c r="BN219" s="67" t="s">
        <v>1185</v>
      </c>
      <c r="BO219" s="59" t="s">
        <v>1677</v>
      </c>
      <c r="BP219" s="67" t="s">
        <v>51</v>
      </c>
      <c r="BQ219" s="59" t="s">
        <v>15</v>
      </c>
      <c r="BR219" s="67">
        <v>1.64</v>
      </c>
      <c r="BS219" s="59" t="s">
        <v>21</v>
      </c>
      <c r="BT219" s="59" t="s">
        <v>47</v>
      </c>
      <c r="BU219" s="67">
        <v>0.3</v>
      </c>
      <c r="BW219" s="63" t="s">
        <v>26</v>
      </c>
      <c r="BX219" s="59" t="s">
        <v>27</v>
      </c>
      <c r="BY219" s="70">
        <f t="shared" si="139"/>
        <v>0.73484692283495334</v>
      </c>
      <c r="BZ219" s="70">
        <f t="shared" si="140"/>
        <v>0.73484692283495334</v>
      </c>
      <c r="CA219" s="59" t="s">
        <v>18</v>
      </c>
      <c r="CB219" s="59" t="s">
        <v>591</v>
      </c>
      <c r="CC219" s="59">
        <v>6</v>
      </c>
      <c r="CD219" s="59">
        <v>6</v>
      </c>
      <c r="CF219" s="78" t="s">
        <v>1584</v>
      </c>
      <c r="CG219" s="67">
        <v>4.32</v>
      </c>
      <c r="CH219" s="59" t="s">
        <v>21</v>
      </c>
      <c r="CI219" s="67">
        <v>0.55000000000000004</v>
      </c>
      <c r="CK219" s="59">
        <f t="shared" si="141"/>
        <v>1.3472193585307479</v>
      </c>
      <c r="CL219" s="59">
        <f>CK219</f>
        <v>1.3472193585307479</v>
      </c>
      <c r="CM219" s="59">
        <v>6</v>
      </c>
      <c r="CN219" s="59">
        <v>6</v>
      </c>
      <c r="CP219" s="67">
        <f t="shared" si="117"/>
        <v>-2.4697576318507308</v>
      </c>
      <c r="CQ219" s="67">
        <f t="shared" si="118"/>
        <v>0.92307692307692313</v>
      </c>
      <c r="CR219" s="67">
        <f>CP219*CQ219</f>
        <v>-2.279776275554521</v>
      </c>
      <c r="CS219" s="67">
        <f t="shared" si="119"/>
        <v>0.54989082777421849</v>
      </c>
      <c r="CT219" s="59">
        <v>0</v>
      </c>
      <c r="CU219" s="59">
        <v>0</v>
      </c>
      <c r="CV219" s="59" t="s">
        <v>1782</v>
      </c>
      <c r="CW219" s="59">
        <v>0</v>
      </c>
      <c r="CX219" s="59">
        <v>0</v>
      </c>
      <c r="CY219" s="102">
        <v>0</v>
      </c>
      <c r="CZ219" s="102">
        <v>4</v>
      </c>
      <c r="DA219" s="102">
        <v>0</v>
      </c>
      <c r="DB219" s="102">
        <v>0</v>
      </c>
      <c r="DC219" s="102">
        <v>0</v>
      </c>
      <c r="DD219" s="59">
        <v>0</v>
      </c>
      <c r="DE219" s="60">
        <v>0</v>
      </c>
      <c r="DF219" s="60">
        <v>3</v>
      </c>
      <c r="DG219" s="60">
        <v>0</v>
      </c>
      <c r="DH219" s="60">
        <v>0</v>
      </c>
      <c r="DI219" s="60">
        <v>0</v>
      </c>
      <c r="DJ219" s="60">
        <v>0</v>
      </c>
      <c r="DK219" s="60">
        <v>0</v>
      </c>
      <c r="DL219" s="60">
        <v>0</v>
      </c>
      <c r="DM219" s="60">
        <v>0</v>
      </c>
      <c r="DN219" s="60">
        <v>0</v>
      </c>
      <c r="DO219" s="59">
        <v>0</v>
      </c>
      <c r="DP219" s="59">
        <v>0</v>
      </c>
      <c r="DQ219" s="59">
        <v>0</v>
      </c>
      <c r="DR219" s="59">
        <v>0</v>
      </c>
      <c r="DS219" s="59">
        <v>0</v>
      </c>
      <c r="DT219" s="59">
        <v>0</v>
      </c>
      <c r="DU219" s="59">
        <v>0</v>
      </c>
      <c r="DV219" s="59">
        <v>0</v>
      </c>
      <c r="DW219" s="59">
        <v>0</v>
      </c>
      <c r="DX219" s="59">
        <v>0</v>
      </c>
      <c r="DY219" s="59">
        <v>0</v>
      </c>
      <c r="DZ219" s="59">
        <v>0</v>
      </c>
      <c r="EA219" s="59">
        <v>0</v>
      </c>
      <c r="EB219" s="59">
        <v>0</v>
      </c>
      <c r="EC219" s="59">
        <v>0</v>
      </c>
      <c r="ED219" s="59">
        <v>0</v>
      </c>
      <c r="EE219" s="59">
        <v>0</v>
      </c>
      <c r="EF219" s="59">
        <v>0</v>
      </c>
      <c r="EG219" s="59">
        <v>0</v>
      </c>
      <c r="EH219" s="59">
        <v>0</v>
      </c>
      <c r="EI219" s="59">
        <v>0</v>
      </c>
      <c r="EJ219" s="59">
        <v>0</v>
      </c>
      <c r="EK219" s="59">
        <v>0</v>
      </c>
      <c r="EL219" s="59">
        <v>0</v>
      </c>
      <c r="EM219" s="128">
        <v>0</v>
      </c>
      <c r="EN219" s="59">
        <v>1</v>
      </c>
      <c r="EO219" s="128">
        <v>0</v>
      </c>
      <c r="EP219" s="128">
        <v>1</v>
      </c>
      <c r="EQ219" s="77">
        <v>4</v>
      </c>
    </row>
    <row r="220" spans="1:147" s="58" customFormat="1" ht="15" customHeight="1" x14ac:dyDescent="0.25">
      <c r="A220" s="504" t="s">
        <v>2537</v>
      </c>
      <c r="B220" s="59">
        <v>9</v>
      </c>
      <c r="C220" s="58" t="s">
        <v>201</v>
      </c>
      <c r="D220" s="99">
        <v>2010</v>
      </c>
      <c r="E220" s="67" t="s">
        <v>202</v>
      </c>
      <c r="F220" s="67" t="s">
        <v>97</v>
      </c>
      <c r="G220" s="59">
        <v>260</v>
      </c>
      <c r="H220" s="59" t="s">
        <v>203</v>
      </c>
      <c r="I220" s="63" t="s">
        <v>50</v>
      </c>
      <c r="J220" s="59">
        <v>0</v>
      </c>
      <c r="K220" s="59" t="s">
        <v>3</v>
      </c>
      <c r="L220" s="59" t="s">
        <v>89</v>
      </c>
      <c r="M220" s="59">
        <v>8</v>
      </c>
      <c r="N220" s="59">
        <v>8</v>
      </c>
      <c r="O220" s="59">
        <f>LOG10(N220)</f>
        <v>0.90308998699194354</v>
      </c>
      <c r="P220" s="59">
        <v>2006</v>
      </c>
      <c r="Q220" s="67"/>
      <c r="R220" s="59">
        <v>1</v>
      </c>
      <c r="S220" s="59">
        <v>6</v>
      </c>
      <c r="T220" s="59">
        <v>1</v>
      </c>
      <c r="U220" s="59">
        <v>20</v>
      </c>
      <c r="V220" s="59" t="s">
        <v>591</v>
      </c>
      <c r="W220" s="59"/>
      <c r="X220" s="59" t="s">
        <v>1180</v>
      </c>
      <c r="Y220" s="67"/>
      <c r="Z220" s="40" t="s">
        <v>83</v>
      </c>
      <c r="AA220" s="59" t="s">
        <v>592</v>
      </c>
      <c r="AB220" s="59" t="s">
        <v>1178</v>
      </c>
      <c r="AC220" s="59" t="s">
        <v>594</v>
      </c>
      <c r="AD220" s="59">
        <v>0</v>
      </c>
      <c r="AE220" s="59" t="s">
        <v>577</v>
      </c>
      <c r="AF220" s="59">
        <v>13</v>
      </c>
      <c r="AG220" s="59">
        <f>LOG10(AF220)</f>
        <v>1.1139433523068367</v>
      </c>
      <c r="AH220" s="59">
        <f>AF220*20.3</f>
        <v>263.90000000000003</v>
      </c>
      <c r="AI220" s="72">
        <f t="shared" si="130"/>
        <v>2.4214393902200499</v>
      </c>
      <c r="AJ220" s="59">
        <f t="shared" si="131"/>
        <v>104</v>
      </c>
      <c r="AK220" s="59">
        <f>LOG10(AJ220)</f>
        <v>2.0170333392987803</v>
      </c>
      <c r="AL220" s="72">
        <f t="shared" si="132"/>
        <v>2111.2000000000003</v>
      </c>
      <c r="AM220" s="72">
        <f t="shared" si="116"/>
        <v>3.3245293772119933</v>
      </c>
      <c r="AN220" s="40" t="s">
        <v>369</v>
      </c>
      <c r="AO220" s="59" t="s">
        <v>470</v>
      </c>
      <c r="AP220" s="67" t="s">
        <v>598</v>
      </c>
      <c r="AQ220" s="59" t="s">
        <v>174</v>
      </c>
      <c r="AR220" s="67" t="s">
        <v>175</v>
      </c>
      <c r="AS220" s="67" t="s">
        <v>593</v>
      </c>
      <c r="AT220" s="172" t="s">
        <v>2429</v>
      </c>
      <c r="AU220" s="270">
        <v>45.26</v>
      </c>
      <c r="AV220" s="11">
        <v>-72.44</v>
      </c>
      <c r="AW220" s="59"/>
      <c r="AX220" s="277">
        <v>4.68333333333333</v>
      </c>
      <c r="AY220" s="278">
        <v>1294</v>
      </c>
      <c r="AZ220" s="455">
        <f>LOG10(AY220)</f>
        <v>3.1119342763326814</v>
      </c>
      <c r="BA220" s="515" t="s">
        <v>82</v>
      </c>
      <c r="BB220" s="40" t="s">
        <v>204</v>
      </c>
      <c r="BC220" s="59"/>
      <c r="BD220" s="59" t="s">
        <v>2343</v>
      </c>
      <c r="BE220" s="59" t="s">
        <v>2331</v>
      </c>
      <c r="BF220" s="67"/>
      <c r="BG220" s="67"/>
      <c r="BH220" s="67" t="s">
        <v>1236</v>
      </c>
      <c r="BI220" s="82" t="s">
        <v>1250</v>
      </c>
      <c r="BJ220" s="67" t="s">
        <v>32</v>
      </c>
      <c r="BK220" s="67" t="s">
        <v>1000</v>
      </c>
      <c r="BL220" s="59"/>
      <c r="BM220" s="59"/>
      <c r="BN220" s="67" t="s">
        <v>1185</v>
      </c>
      <c r="BO220" s="59" t="s">
        <v>1677</v>
      </c>
      <c r="BP220" s="67" t="s">
        <v>51</v>
      </c>
      <c r="BQ220" s="59" t="s">
        <v>15</v>
      </c>
      <c r="BR220" s="67">
        <v>0.15</v>
      </c>
      <c r="BS220" s="59" t="s">
        <v>21</v>
      </c>
      <c r="BT220" s="59" t="s">
        <v>47</v>
      </c>
      <c r="BU220" s="67">
        <v>7.0000000000000007E-2</v>
      </c>
      <c r="BV220" s="67"/>
      <c r="BW220" s="63" t="s">
        <v>26</v>
      </c>
      <c r="BX220" s="59" t="s">
        <v>27</v>
      </c>
      <c r="BY220" s="70">
        <f t="shared" si="139"/>
        <v>0.17146428199482247</v>
      </c>
      <c r="BZ220" s="70">
        <f t="shared" si="140"/>
        <v>0.17146428199482247</v>
      </c>
      <c r="CA220" s="59" t="s">
        <v>18</v>
      </c>
      <c r="CB220" s="59" t="s">
        <v>591</v>
      </c>
      <c r="CC220" s="59">
        <v>6</v>
      </c>
      <c r="CD220" s="59">
        <v>6</v>
      </c>
      <c r="CF220" s="78" t="s">
        <v>1584</v>
      </c>
      <c r="CG220" s="67">
        <v>1.66</v>
      </c>
      <c r="CH220" s="59" t="s">
        <v>21</v>
      </c>
      <c r="CI220" s="67">
        <v>0.51</v>
      </c>
      <c r="CJ220" s="67"/>
      <c r="CK220" s="59">
        <f t="shared" si="141"/>
        <v>1.2492397688194208</v>
      </c>
      <c r="CL220" s="59">
        <f>CK220</f>
        <v>1.2492397688194208</v>
      </c>
      <c r="CM220" s="59">
        <v>6</v>
      </c>
      <c r="CN220" s="59">
        <v>6</v>
      </c>
      <c r="CO220" s="67"/>
      <c r="CP220" s="67">
        <f t="shared" si="117"/>
        <v>-1.6935319053579736</v>
      </c>
      <c r="CQ220" s="67">
        <f t="shared" si="118"/>
        <v>0.92307692307692313</v>
      </c>
      <c r="CR220" s="67">
        <f>CP220*CQ220</f>
        <v>-1.5632602203304373</v>
      </c>
      <c r="CS220" s="67">
        <f t="shared" si="119"/>
        <v>0.43515760485281529</v>
      </c>
      <c r="CT220" s="59">
        <v>0</v>
      </c>
      <c r="CU220" s="59">
        <v>0</v>
      </c>
      <c r="CV220" s="59" t="s">
        <v>1782</v>
      </c>
      <c r="CW220" s="59">
        <v>0</v>
      </c>
      <c r="CX220" s="59">
        <v>0</v>
      </c>
      <c r="CY220" s="102">
        <v>0</v>
      </c>
      <c r="CZ220" s="102">
        <v>4</v>
      </c>
      <c r="DA220" s="102">
        <v>0</v>
      </c>
      <c r="DB220" s="102">
        <v>0</v>
      </c>
      <c r="DC220" s="102">
        <v>0</v>
      </c>
      <c r="DD220" s="59">
        <v>0</v>
      </c>
      <c r="DE220" s="60">
        <v>0</v>
      </c>
      <c r="DF220" s="60">
        <v>0</v>
      </c>
      <c r="DG220" s="60">
        <v>0</v>
      </c>
      <c r="DH220" s="60">
        <v>1</v>
      </c>
      <c r="DI220" s="60">
        <v>0</v>
      </c>
      <c r="DJ220" s="60">
        <v>0</v>
      </c>
      <c r="DK220" s="60">
        <v>0</v>
      </c>
      <c r="DL220" s="60">
        <v>0</v>
      </c>
      <c r="DM220" s="60">
        <v>0</v>
      </c>
      <c r="DN220" s="60">
        <v>0</v>
      </c>
      <c r="DO220" s="59">
        <v>0</v>
      </c>
      <c r="DP220" s="59">
        <v>0</v>
      </c>
      <c r="DQ220" s="59">
        <v>0</v>
      </c>
      <c r="DR220" s="59">
        <v>0</v>
      </c>
      <c r="DS220" s="59">
        <v>0</v>
      </c>
      <c r="DT220" s="59">
        <v>0</v>
      </c>
      <c r="DU220" s="59">
        <v>0</v>
      </c>
      <c r="DV220" s="59">
        <v>0</v>
      </c>
      <c r="DW220" s="59">
        <v>0</v>
      </c>
      <c r="DX220" s="59">
        <v>0</v>
      </c>
      <c r="DY220" s="59">
        <v>0</v>
      </c>
      <c r="DZ220" s="59">
        <v>0</v>
      </c>
      <c r="EA220" s="59">
        <v>0</v>
      </c>
      <c r="EB220" s="59">
        <v>0</v>
      </c>
      <c r="EC220" s="59">
        <v>0</v>
      </c>
      <c r="ED220" s="59">
        <v>0</v>
      </c>
      <c r="EE220" s="59">
        <v>0</v>
      </c>
      <c r="EF220" s="59">
        <v>0</v>
      </c>
      <c r="EG220" s="59">
        <v>0</v>
      </c>
      <c r="EH220" s="59">
        <v>0</v>
      </c>
      <c r="EI220" s="59">
        <v>0</v>
      </c>
      <c r="EJ220" s="59">
        <v>0</v>
      </c>
      <c r="EK220" s="59">
        <v>0</v>
      </c>
      <c r="EL220" s="59">
        <v>0</v>
      </c>
      <c r="EM220" s="128">
        <v>0</v>
      </c>
      <c r="EN220" s="59">
        <v>1</v>
      </c>
      <c r="EO220" s="128">
        <v>0</v>
      </c>
      <c r="EP220" s="128">
        <v>1</v>
      </c>
      <c r="EQ220" s="77">
        <v>4</v>
      </c>
    </row>
    <row r="221" spans="1:147" s="58" customFormat="1" ht="15" customHeight="1" x14ac:dyDescent="0.25">
      <c r="A221" s="504" t="s">
        <v>2537</v>
      </c>
      <c r="B221" s="59">
        <v>10</v>
      </c>
      <c r="C221" s="58" t="s">
        <v>201</v>
      </c>
      <c r="D221" s="99">
        <v>2010</v>
      </c>
      <c r="E221" s="67" t="s">
        <v>202</v>
      </c>
      <c r="F221" s="67" t="s">
        <v>97</v>
      </c>
      <c r="G221" s="59">
        <v>260</v>
      </c>
      <c r="H221" s="59" t="s">
        <v>203</v>
      </c>
      <c r="I221" s="63" t="s">
        <v>50</v>
      </c>
      <c r="J221" s="59">
        <v>0</v>
      </c>
      <c r="K221" s="59" t="s">
        <v>3</v>
      </c>
      <c r="L221" s="59" t="s">
        <v>89</v>
      </c>
      <c r="M221" s="59">
        <v>8</v>
      </c>
      <c r="N221" s="59">
        <v>8</v>
      </c>
      <c r="O221" s="59">
        <f t="shared" ref="O221" si="142">LOG10(N221)</f>
        <v>0.90308998699194354</v>
      </c>
      <c r="P221" s="59">
        <v>2006</v>
      </c>
      <c r="Q221" s="67"/>
      <c r="R221" s="59">
        <v>1</v>
      </c>
      <c r="S221" s="59">
        <v>6</v>
      </c>
      <c r="T221" s="59">
        <v>1</v>
      </c>
      <c r="U221" s="59">
        <v>20</v>
      </c>
      <c r="V221" s="59" t="s">
        <v>591</v>
      </c>
      <c r="W221" s="59"/>
      <c r="X221" s="59" t="s">
        <v>1180</v>
      </c>
      <c r="Y221" s="67"/>
      <c r="Z221" s="40" t="s">
        <v>83</v>
      </c>
      <c r="AA221" s="59" t="s">
        <v>592</v>
      </c>
      <c r="AB221" s="59" t="s">
        <v>1178</v>
      </c>
      <c r="AC221" s="59" t="s">
        <v>594</v>
      </c>
      <c r="AD221" s="59">
        <v>0</v>
      </c>
      <c r="AE221" s="59" t="s">
        <v>577</v>
      </c>
      <c r="AF221" s="59">
        <v>13</v>
      </c>
      <c r="AG221" s="59">
        <f t="shared" ref="AG221" si="143">LOG10(AF221)</f>
        <v>1.1139433523068367</v>
      </c>
      <c r="AH221" s="59">
        <f t="shared" ref="AH221" si="144">AF221*20.3</f>
        <v>263.90000000000003</v>
      </c>
      <c r="AI221" s="72">
        <f t="shared" si="130"/>
        <v>2.4214393902200499</v>
      </c>
      <c r="AJ221" s="59">
        <f t="shared" si="131"/>
        <v>104</v>
      </c>
      <c r="AK221" s="59">
        <f t="shared" ref="AK221" si="145">LOG10(AJ221)</f>
        <v>2.0170333392987803</v>
      </c>
      <c r="AL221" s="72">
        <f t="shared" si="132"/>
        <v>2111.2000000000003</v>
      </c>
      <c r="AM221" s="72">
        <f t="shared" si="116"/>
        <v>3.3245293772119933</v>
      </c>
      <c r="AN221" s="40" t="s">
        <v>369</v>
      </c>
      <c r="AO221" s="59" t="s">
        <v>470</v>
      </c>
      <c r="AP221" s="67" t="s">
        <v>598</v>
      </c>
      <c r="AQ221" s="59" t="s">
        <v>174</v>
      </c>
      <c r="AR221" s="67" t="s">
        <v>175</v>
      </c>
      <c r="AS221" s="67" t="s">
        <v>593</v>
      </c>
      <c r="AT221" s="172" t="s">
        <v>2429</v>
      </c>
      <c r="AU221" s="270">
        <v>45.26</v>
      </c>
      <c r="AV221" s="11">
        <v>-72.44</v>
      </c>
      <c r="AW221" s="59"/>
      <c r="AX221" s="277">
        <v>4.68333333333333</v>
      </c>
      <c r="AY221" s="278">
        <v>1294</v>
      </c>
      <c r="AZ221" s="455">
        <f t="shared" ref="AZ221" si="146">LOG10(AY221)</f>
        <v>3.1119342763326814</v>
      </c>
      <c r="BA221" s="515" t="s">
        <v>82</v>
      </c>
      <c r="BB221" s="40" t="s">
        <v>204</v>
      </c>
      <c r="BC221" s="59"/>
      <c r="BD221" s="59" t="s">
        <v>2343</v>
      </c>
      <c r="BE221" s="59" t="s">
        <v>2331</v>
      </c>
      <c r="BF221" s="67"/>
      <c r="BG221" s="67"/>
      <c r="BH221" s="67" t="s">
        <v>1236</v>
      </c>
      <c r="BI221" s="82" t="s">
        <v>1250</v>
      </c>
      <c r="BJ221" s="67" t="s">
        <v>32</v>
      </c>
      <c r="BK221" s="67" t="s">
        <v>2387</v>
      </c>
      <c r="BL221" s="59"/>
      <c r="BM221" s="59"/>
      <c r="BN221" s="67" t="s">
        <v>2388</v>
      </c>
      <c r="BO221" s="59" t="s">
        <v>1671</v>
      </c>
      <c r="BP221" s="67" t="s">
        <v>51</v>
      </c>
      <c r="BQ221" s="59" t="s">
        <v>15</v>
      </c>
      <c r="BR221" s="67">
        <v>24.7</v>
      </c>
      <c r="BS221" s="59" t="s">
        <v>21</v>
      </c>
      <c r="BT221" s="59" t="s">
        <v>47</v>
      </c>
      <c r="BU221" s="67">
        <v>7</v>
      </c>
      <c r="BV221" s="67"/>
      <c r="BW221" s="63" t="s">
        <v>26</v>
      </c>
      <c r="BX221" s="59" t="s">
        <v>27</v>
      </c>
      <c r="BY221" s="70">
        <f t="shared" si="139"/>
        <v>17.146428199482244</v>
      </c>
      <c r="BZ221" s="70">
        <f t="shared" si="140"/>
        <v>17.146428199482244</v>
      </c>
      <c r="CA221" s="59" t="s">
        <v>18</v>
      </c>
      <c r="CB221" s="59" t="s">
        <v>591</v>
      </c>
      <c r="CC221" s="59">
        <v>6</v>
      </c>
      <c r="CD221" s="59">
        <v>6</v>
      </c>
      <c r="CF221" s="78" t="s">
        <v>1584</v>
      </c>
      <c r="CG221" s="67">
        <v>53.5</v>
      </c>
      <c r="CH221" s="59" t="s">
        <v>21</v>
      </c>
      <c r="CI221" s="67">
        <v>11.5</v>
      </c>
      <c r="CJ221" s="67"/>
      <c r="CK221" s="59">
        <f t="shared" si="141"/>
        <v>28.169132042006545</v>
      </c>
      <c r="CL221" s="59">
        <f t="shared" ref="CL221" si="147">CK221</f>
        <v>28.169132042006545</v>
      </c>
      <c r="CM221" s="59">
        <v>6</v>
      </c>
      <c r="CN221" s="59">
        <v>6</v>
      </c>
      <c r="CO221" s="67"/>
      <c r="CP221" s="67">
        <f t="shared" si="117"/>
        <v>-1.2350736401331399</v>
      </c>
      <c r="CQ221" s="67">
        <f t="shared" si="118"/>
        <v>0.92307692307692313</v>
      </c>
      <c r="CR221" s="67">
        <f t="shared" ref="CR221" si="148">CP221*CQ221</f>
        <v>-1.1400679755075138</v>
      </c>
      <c r="CS221" s="67">
        <f t="shared" si="119"/>
        <v>0.38748979119907501</v>
      </c>
      <c r="CT221" s="59">
        <v>0</v>
      </c>
      <c r="CU221" s="59">
        <v>0</v>
      </c>
      <c r="CV221" s="59" t="s">
        <v>1782</v>
      </c>
      <c r="CW221" s="59">
        <v>0</v>
      </c>
      <c r="CX221" s="59">
        <v>0</v>
      </c>
      <c r="CY221" s="102">
        <v>0</v>
      </c>
      <c r="CZ221" s="102">
        <v>4</v>
      </c>
      <c r="DA221" s="102">
        <v>0</v>
      </c>
      <c r="DB221" s="102">
        <v>0</v>
      </c>
      <c r="DC221" s="102">
        <v>0</v>
      </c>
      <c r="DD221" s="59">
        <v>0</v>
      </c>
      <c r="DE221" s="60">
        <v>1</v>
      </c>
      <c r="DF221" s="60">
        <v>0</v>
      </c>
      <c r="DG221" s="60">
        <v>0</v>
      </c>
      <c r="DH221" s="60">
        <v>0</v>
      </c>
      <c r="DI221" s="60">
        <v>0</v>
      </c>
      <c r="DJ221" s="60">
        <v>0</v>
      </c>
      <c r="DK221" s="60">
        <v>0</v>
      </c>
      <c r="DL221" s="60">
        <v>0</v>
      </c>
      <c r="DM221" s="60">
        <v>0</v>
      </c>
      <c r="DN221" s="60">
        <v>0</v>
      </c>
      <c r="DO221" s="59">
        <v>0</v>
      </c>
      <c r="DP221" s="59">
        <v>0</v>
      </c>
      <c r="DQ221" s="59">
        <v>0</v>
      </c>
      <c r="DR221" s="59">
        <v>0</v>
      </c>
      <c r="DS221" s="59">
        <v>0</v>
      </c>
      <c r="DT221" s="59">
        <v>0</v>
      </c>
      <c r="DU221" s="59">
        <v>0</v>
      </c>
      <c r="DV221" s="59">
        <v>0</v>
      </c>
      <c r="DW221" s="59">
        <v>0</v>
      </c>
      <c r="DX221" s="59">
        <v>0</v>
      </c>
      <c r="DY221" s="59">
        <v>0</v>
      </c>
      <c r="DZ221" s="59">
        <v>0</v>
      </c>
      <c r="EA221" s="59">
        <v>0</v>
      </c>
      <c r="EB221" s="59">
        <v>0</v>
      </c>
      <c r="EC221" s="59">
        <v>0</v>
      </c>
      <c r="ED221" s="59">
        <v>0</v>
      </c>
      <c r="EE221" s="59">
        <v>0</v>
      </c>
      <c r="EF221" s="59">
        <v>0</v>
      </c>
      <c r="EG221" s="59">
        <v>0</v>
      </c>
      <c r="EH221" s="59">
        <v>0</v>
      </c>
      <c r="EI221" s="59">
        <v>0</v>
      </c>
      <c r="EJ221" s="59">
        <v>0</v>
      </c>
      <c r="EK221" s="59">
        <v>0</v>
      </c>
      <c r="EL221" s="59">
        <v>0</v>
      </c>
      <c r="EM221" s="128">
        <v>0</v>
      </c>
      <c r="EN221" s="59">
        <v>1</v>
      </c>
      <c r="EO221" s="128">
        <v>0</v>
      </c>
      <c r="EP221" s="128">
        <v>1</v>
      </c>
      <c r="EQ221" s="77">
        <v>4</v>
      </c>
    </row>
    <row r="222" spans="1:147" s="82" customFormat="1" ht="15" customHeight="1" x14ac:dyDescent="0.25">
      <c r="A222" s="504" t="s">
        <v>2537</v>
      </c>
      <c r="B222" s="59">
        <v>11</v>
      </c>
      <c r="C222" s="78" t="s">
        <v>201</v>
      </c>
      <c r="D222" s="114">
        <v>2010</v>
      </c>
      <c r="E222" s="82" t="s">
        <v>202</v>
      </c>
      <c r="F222" s="82" t="s">
        <v>97</v>
      </c>
      <c r="G222" s="77">
        <v>260</v>
      </c>
      <c r="H222" s="77" t="s">
        <v>203</v>
      </c>
      <c r="I222" s="63" t="s">
        <v>50</v>
      </c>
      <c r="J222" s="59">
        <v>0</v>
      </c>
      <c r="K222" s="77" t="s">
        <v>3</v>
      </c>
      <c r="L222" s="77" t="s">
        <v>89</v>
      </c>
      <c r="M222" s="77">
        <v>6</v>
      </c>
      <c r="N222" s="77">
        <v>6</v>
      </c>
      <c r="O222" s="59">
        <f>LOG10(N222)</f>
        <v>0.77815125038364363</v>
      </c>
      <c r="P222" s="77">
        <v>2004</v>
      </c>
      <c r="R222" s="77">
        <v>1</v>
      </c>
      <c r="S222" s="77">
        <v>6</v>
      </c>
      <c r="T222" s="77">
        <v>1</v>
      </c>
      <c r="U222" s="77">
        <v>20</v>
      </c>
      <c r="V222" s="77" t="s">
        <v>591</v>
      </c>
      <c r="W222" s="77"/>
      <c r="X222" s="77" t="s">
        <v>597</v>
      </c>
      <c r="Z222" s="95" t="s">
        <v>83</v>
      </c>
      <c r="AA222" s="59" t="s">
        <v>592</v>
      </c>
      <c r="AB222" s="77" t="s">
        <v>1178</v>
      </c>
      <c r="AC222" s="77" t="s">
        <v>594</v>
      </c>
      <c r="AD222" s="77">
        <v>0</v>
      </c>
      <c r="AE222" s="77" t="s">
        <v>577</v>
      </c>
      <c r="AF222" s="59">
        <v>13</v>
      </c>
      <c r="AG222" s="59">
        <f>LOG10(AF222)</f>
        <v>1.1139433523068367</v>
      </c>
      <c r="AH222" s="59">
        <f>AF222*20.3</f>
        <v>263.90000000000003</v>
      </c>
      <c r="AI222" s="72">
        <f t="shared" si="130"/>
        <v>2.4214393902200499</v>
      </c>
      <c r="AJ222" s="59">
        <f t="shared" si="131"/>
        <v>78</v>
      </c>
      <c r="AK222" s="59">
        <f>LOG10(AJ222)</f>
        <v>1.8920946026904804</v>
      </c>
      <c r="AL222" s="72">
        <f t="shared" si="132"/>
        <v>1583.4</v>
      </c>
      <c r="AM222" s="72">
        <f t="shared" si="116"/>
        <v>3.1995906406036934</v>
      </c>
      <c r="AN222" s="40" t="s">
        <v>369</v>
      </c>
      <c r="AO222" s="77" t="s">
        <v>470</v>
      </c>
      <c r="AP222" s="82" t="s">
        <v>598</v>
      </c>
      <c r="AQ222" s="77" t="s">
        <v>174</v>
      </c>
      <c r="AR222" s="82" t="s">
        <v>175</v>
      </c>
      <c r="AS222" s="82" t="s">
        <v>593</v>
      </c>
      <c r="AT222" s="172" t="s">
        <v>2429</v>
      </c>
      <c r="AU222" s="270">
        <v>45.26</v>
      </c>
      <c r="AV222" s="11">
        <v>-72.44</v>
      </c>
      <c r="AW222" s="77"/>
      <c r="AX222" s="277">
        <v>4.68333333333333</v>
      </c>
      <c r="AY222" s="278">
        <v>1294</v>
      </c>
      <c r="AZ222" s="455">
        <f>LOG10(AY222)</f>
        <v>3.1119342763326814</v>
      </c>
      <c r="BA222" s="521" t="s">
        <v>82</v>
      </c>
      <c r="BB222" s="95" t="s">
        <v>204</v>
      </c>
      <c r="BC222" s="59"/>
      <c r="BD222" s="59" t="s">
        <v>2343</v>
      </c>
      <c r="BE222" s="59" t="s">
        <v>2331</v>
      </c>
      <c r="BF222" s="67"/>
      <c r="BH222" s="67" t="s">
        <v>1236</v>
      </c>
      <c r="BI222" s="82" t="s">
        <v>1250</v>
      </c>
      <c r="BJ222" s="78" t="s">
        <v>610</v>
      </c>
      <c r="BK222" s="82" t="s">
        <v>1742</v>
      </c>
      <c r="BL222" s="77"/>
      <c r="BM222" s="77"/>
      <c r="BN222" s="82" t="s">
        <v>1181</v>
      </c>
      <c r="BO222" s="77" t="s">
        <v>1679</v>
      </c>
      <c r="BP222" s="67" t="s">
        <v>51</v>
      </c>
      <c r="BQ222" s="77" t="s">
        <v>37</v>
      </c>
      <c r="BR222" s="82">
        <v>5.8882880431702</v>
      </c>
      <c r="BS222" s="77" t="s">
        <v>21</v>
      </c>
      <c r="BT222" s="59" t="s">
        <v>828</v>
      </c>
      <c r="BU222" s="82">
        <v>2.6658986044508</v>
      </c>
      <c r="BW222" s="79" t="s">
        <v>26</v>
      </c>
      <c r="BX222" s="77" t="s">
        <v>27</v>
      </c>
      <c r="BY222" s="80">
        <f t="shared" si="139"/>
        <v>6.5300912869022225</v>
      </c>
      <c r="BZ222" s="80">
        <f t="shared" si="140"/>
        <v>6.5300912869022225</v>
      </c>
      <c r="CA222" s="77" t="s">
        <v>18</v>
      </c>
      <c r="CB222" s="77" t="s">
        <v>591</v>
      </c>
      <c r="CC222" s="77">
        <v>6</v>
      </c>
      <c r="CD222" s="77">
        <v>6</v>
      </c>
      <c r="CF222" s="78" t="s">
        <v>1584</v>
      </c>
      <c r="CG222" s="82">
        <v>5.0823186976385504</v>
      </c>
      <c r="CH222" s="77" t="s">
        <v>21</v>
      </c>
      <c r="CI222" s="82">
        <v>1.8289304379371698</v>
      </c>
      <c r="CK222" s="77">
        <f t="shared" si="141"/>
        <v>4.4799463479910431</v>
      </c>
      <c r="CL222" s="77">
        <f>CK222</f>
        <v>4.4799463479910431</v>
      </c>
      <c r="CM222" s="77">
        <v>6</v>
      </c>
      <c r="CN222" s="77">
        <v>6</v>
      </c>
      <c r="CO222" s="67"/>
      <c r="CP222" s="67">
        <f t="shared" si="117"/>
        <v>0.14393226387090766</v>
      </c>
      <c r="CQ222" s="67">
        <f t="shared" si="118"/>
        <v>0.92307692307692313</v>
      </c>
      <c r="CR222" s="67">
        <f>CP222*CQ222</f>
        <v>0.13286055126545324</v>
      </c>
      <c r="CS222" s="67">
        <f t="shared" si="119"/>
        <v>0.33406883025343997</v>
      </c>
      <c r="CT222" s="59">
        <v>0</v>
      </c>
      <c r="CU222" s="77">
        <v>0</v>
      </c>
      <c r="CV222" s="77" t="s">
        <v>1782</v>
      </c>
      <c r="CW222" s="59">
        <v>0</v>
      </c>
      <c r="CX222" s="77">
        <v>0</v>
      </c>
      <c r="CY222" s="74">
        <v>0</v>
      </c>
      <c r="CZ222" s="84">
        <v>-3</v>
      </c>
      <c r="DA222" s="74">
        <v>0</v>
      </c>
      <c r="DB222" s="74">
        <v>0</v>
      </c>
      <c r="DC222" s="74">
        <v>0</v>
      </c>
      <c r="DD222" s="77">
        <v>0</v>
      </c>
      <c r="DE222" s="60">
        <v>0</v>
      </c>
      <c r="DF222" s="60">
        <v>1</v>
      </c>
      <c r="DG222" s="60">
        <v>2</v>
      </c>
      <c r="DH222" s="60">
        <v>0</v>
      </c>
      <c r="DI222" s="60">
        <v>0</v>
      </c>
      <c r="DJ222" s="60">
        <v>0</v>
      </c>
      <c r="DK222" s="60">
        <v>0</v>
      </c>
      <c r="DL222" s="74">
        <v>0</v>
      </c>
      <c r="DM222" s="74">
        <v>0</v>
      </c>
      <c r="DN222" s="74">
        <v>0</v>
      </c>
      <c r="DO222" s="77">
        <v>0</v>
      </c>
      <c r="DP222" s="77">
        <v>0</v>
      </c>
      <c r="DQ222" s="77">
        <v>0</v>
      </c>
      <c r="DR222" s="77">
        <v>0</v>
      </c>
      <c r="DS222" s="77">
        <v>0</v>
      </c>
      <c r="DT222" s="77">
        <v>0</v>
      </c>
      <c r="DU222" s="77">
        <v>0</v>
      </c>
      <c r="DV222" s="77">
        <v>0</v>
      </c>
      <c r="DW222" s="77">
        <v>0</v>
      </c>
      <c r="DX222" s="77">
        <v>0</v>
      </c>
      <c r="DY222" s="77">
        <v>0</v>
      </c>
      <c r="DZ222" s="77">
        <v>0</v>
      </c>
      <c r="EA222" s="77">
        <v>0</v>
      </c>
      <c r="EB222" s="77">
        <v>0</v>
      </c>
      <c r="EC222" s="77">
        <v>0</v>
      </c>
      <c r="ED222" s="77">
        <v>0</v>
      </c>
      <c r="EE222" s="77">
        <v>0</v>
      </c>
      <c r="EF222" s="77">
        <v>0</v>
      </c>
      <c r="EG222" s="77">
        <v>0</v>
      </c>
      <c r="EH222" s="77">
        <v>0</v>
      </c>
      <c r="EI222" s="77">
        <v>0</v>
      </c>
      <c r="EJ222" s="77">
        <v>0</v>
      </c>
      <c r="EK222" s="77">
        <v>0</v>
      </c>
      <c r="EL222" s="77">
        <v>0</v>
      </c>
      <c r="EM222" s="128">
        <v>0</v>
      </c>
      <c r="EN222" s="77">
        <v>1</v>
      </c>
      <c r="EO222" s="128">
        <v>0</v>
      </c>
      <c r="EP222" s="128">
        <v>1</v>
      </c>
      <c r="EQ222" s="77">
        <v>4</v>
      </c>
    </row>
    <row r="223" spans="1:147" s="82" customFormat="1" ht="15" customHeight="1" x14ac:dyDescent="0.25">
      <c r="A223" s="504" t="s">
        <v>2537</v>
      </c>
      <c r="B223" s="59">
        <v>12</v>
      </c>
      <c r="C223" s="78" t="s">
        <v>201</v>
      </c>
      <c r="D223" s="114">
        <v>2010</v>
      </c>
      <c r="E223" s="82" t="s">
        <v>202</v>
      </c>
      <c r="F223" s="82" t="s">
        <v>97</v>
      </c>
      <c r="G223" s="77">
        <v>260</v>
      </c>
      <c r="H223" s="77" t="s">
        <v>203</v>
      </c>
      <c r="I223" s="63" t="s">
        <v>50</v>
      </c>
      <c r="J223" s="59">
        <v>0</v>
      </c>
      <c r="K223" s="77" t="s">
        <v>3</v>
      </c>
      <c r="L223" s="77" t="s">
        <v>89</v>
      </c>
      <c r="M223" s="77">
        <v>6</v>
      </c>
      <c r="N223" s="77">
        <v>6</v>
      </c>
      <c r="O223" s="59">
        <f>LOG10(N223)</f>
        <v>0.77815125038364363</v>
      </c>
      <c r="P223" s="77">
        <v>2004</v>
      </c>
      <c r="R223" s="77">
        <v>1</v>
      </c>
      <c r="S223" s="77">
        <v>6</v>
      </c>
      <c r="T223" s="77">
        <v>1</v>
      </c>
      <c r="U223" s="77">
        <v>20</v>
      </c>
      <c r="V223" s="77" t="s">
        <v>591</v>
      </c>
      <c r="W223" s="77"/>
      <c r="X223" s="77" t="s">
        <v>597</v>
      </c>
      <c r="Z223" s="95" t="s">
        <v>83</v>
      </c>
      <c r="AA223" s="59" t="s">
        <v>592</v>
      </c>
      <c r="AB223" s="77" t="s">
        <v>1178</v>
      </c>
      <c r="AC223" s="77" t="s">
        <v>594</v>
      </c>
      <c r="AD223" s="77">
        <v>0</v>
      </c>
      <c r="AE223" s="77" t="s">
        <v>577</v>
      </c>
      <c r="AF223" s="59">
        <v>13</v>
      </c>
      <c r="AG223" s="59">
        <f>LOG10(AF223)</f>
        <v>1.1139433523068367</v>
      </c>
      <c r="AH223" s="59">
        <f>AF223*20.3</f>
        <v>263.90000000000003</v>
      </c>
      <c r="AI223" s="72">
        <f t="shared" si="130"/>
        <v>2.4214393902200499</v>
      </c>
      <c r="AJ223" s="59">
        <f t="shared" si="131"/>
        <v>78</v>
      </c>
      <c r="AK223" s="59">
        <f>LOG10(AJ223)</f>
        <v>1.8920946026904804</v>
      </c>
      <c r="AL223" s="72">
        <f t="shared" si="132"/>
        <v>1583.4</v>
      </c>
      <c r="AM223" s="72">
        <f t="shared" ref="AM223:AM242" si="149">LOG10(AL223)</f>
        <v>3.1995906406036934</v>
      </c>
      <c r="AN223" s="40" t="s">
        <v>369</v>
      </c>
      <c r="AO223" s="77" t="s">
        <v>470</v>
      </c>
      <c r="AP223" s="82" t="s">
        <v>598</v>
      </c>
      <c r="AQ223" s="77" t="s">
        <v>174</v>
      </c>
      <c r="AR223" s="82" t="s">
        <v>175</v>
      </c>
      <c r="AS223" s="82" t="s">
        <v>593</v>
      </c>
      <c r="AT223" s="172" t="s">
        <v>2429</v>
      </c>
      <c r="AU223" s="270">
        <v>45.26</v>
      </c>
      <c r="AV223" s="11">
        <v>-72.44</v>
      </c>
      <c r="AW223" s="77"/>
      <c r="AX223" s="277">
        <v>4.68333333333333</v>
      </c>
      <c r="AY223" s="278">
        <v>1294</v>
      </c>
      <c r="AZ223" s="455">
        <f>LOG10(AY223)</f>
        <v>3.1119342763326814</v>
      </c>
      <c r="BA223" s="521" t="s">
        <v>82</v>
      </c>
      <c r="BB223" s="95" t="s">
        <v>204</v>
      </c>
      <c r="BC223" s="59"/>
      <c r="BD223" s="59" t="s">
        <v>2343</v>
      </c>
      <c r="BE223" s="59" t="s">
        <v>2331</v>
      </c>
      <c r="BF223" s="67"/>
      <c r="BH223" s="67" t="s">
        <v>1236</v>
      </c>
      <c r="BI223" s="82" t="s">
        <v>1250</v>
      </c>
      <c r="BJ223" s="78" t="s">
        <v>610</v>
      </c>
      <c r="BK223" s="82" t="s">
        <v>1000</v>
      </c>
      <c r="BL223" s="77"/>
      <c r="BM223" s="77"/>
      <c r="BN223" s="82" t="s">
        <v>1181</v>
      </c>
      <c r="BO223" s="77" t="s">
        <v>1679</v>
      </c>
      <c r="BP223" s="67" t="s">
        <v>51</v>
      </c>
      <c r="BQ223" s="77" t="s">
        <v>37</v>
      </c>
      <c r="BR223" s="82">
        <v>0.33949908739470802</v>
      </c>
      <c r="BS223" s="77" t="s">
        <v>21</v>
      </c>
      <c r="BT223" s="59" t="s">
        <v>828</v>
      </c>
      <c r="BU223" s="82">
        <v>0.18599292589191596</v>
      </c>
      <c r="BW223" s="79" t="s">
        <v>26</v>
      </c>
      <c r="BX223" s="77" t="s">
        <v>27</v>
      </c>
      <c r="BY223" s="80">
        <f t="shared" si="139"/>
        <v>0.45558776420247987</v>
      </c>
      <c r="BZ223" s="80">
        <f t="shared" si="140"/>
        <v>0.45558776420247987</v>
      </c>
      <c r="CA223" s="77" t="s">
        <v>18</v>
      </c>
      <c r="CB223" s="77" t="s">
        <v>591</v>
      </c>
      <c r="CC223" s="77">
        <v>6</v>
      </c>
      <c r="CD223" s="77">
        <v>6</v>
      </c>
      <c r="CF223" s="78" t="s">
        <v>1584</v>
      </c>
      <c r="CG223" s="82">
        <v>0.83548022310648096</v>
      </c>
      <c r="CH223" s="77" t="s">
        <v>21</v>
      </c>
      <c r="CI223" s="82">
        <v>0.74397170356765907</v>
      </c>
      <c r="CK223" s="77">
        <f t="shared" si="141"/>
        <v>1.8223510568099079</v>
      </c>
      <c r="CL223" s="77">
        <f>CK223</f>
        <v>1.8223510568099079</v>
      </c>
      <c r="CM223" s="77">
        <v>6</v>
      </c>
      <c r="CN223" s="77">
        <v>6</v>
      </c>
      <c r="CO223" s="67"/>
      <c r="CP223" s="67">
        <f t="shared" si="117"/>
        <v>-0.37340802240746934</v>
      </c>
      <c r="CQ223" s="67">
        <f t="shared" si="118"/>
        <v>0.92307692307692313</v>
      </c>
      <c r="CR223" s="67">
        <f>CP223*CQ223</f>
        <v>-0.34468432837612556</v>
      </c>
      <c r="CS223" s="67">
        <f t="shared" si="119"/>
        <v>0.33828363692617086</v>
      </c>
      <c r="CT223" s="59">
        <v>0</v>
      </c>
      <c r="CU223" s="77">
        <v>0</v>
      </c>
      <c r="CV223" s="77" t="s">
        <v>1782</v>
      </c>
      <c r="CW223" s="59">
        <v>0</v>
      </c>
      <c r="CX223" s="77">
        <v>0</v>
      </c>
      <c r="CY223" s="74">
        <v>0</v>
      </c>
      <c r="CZ223" s="84">
        <v>-3</v>
      </c>
      <c r="DA223" s="74">
        <v>0</v>
      </c>
      <c r="DB223" s="74">
        <v>0</v>
      </c>
      <c r="DC223" s="74">
        <v>0</v>
      </c>
      <c r="DD223" s="77">
        <v>0</v>
      </c>
      <c r="DE223" s="60">
        <v>0</v>
      </c>
      <c r="DF223" s="60">
        <v>0</v>
      </c>
      <c r="DG223" s="60">
        <v>0</v>
      </c>
      <c r="DH223" s="60">
        <v>1</v>
      </c>
      <c r="DI223" s="60">
        <v>0</v>
      </c>
      <c r="DJ223" s="60">
        <v>0</v>
      </c>
      <c r="DK223" s="60">
        <v>0</v>
      </c>
      <c r="DL223" s="74">
        <v>0</v>
      </c>
      <c r="DM223" s="74">
        <v>0</v>
      </c>
      <c r="DN223" s="74">
        <v>0</v>
      </c>
      <c r="DO223" s="77">
        <v>0</v>
      </c>
      <c r="DP223" s="77">
        <v>0</v>
      </c>
      <c r="DQ223" s="77">
        <v>0</v>
      </c>
      <c r="DR223" s="77">
        <v>0</v>
      </c>
      <c r="DS223" s="77">
        <v>0</v>
      </c>
      <c r="DT223" s="77">
        <v>0</v>
      </c>
      <c r="DU223" s="77">
        <v>0</v>
      </c>
      <c r="DV223" s="77">
        <v>0</v>
      </c>
      <c r="DW223" s="77">
        <v>0</v>
      </c>
      <c r="DX223" s="77">
        <v>0</v>
      </c>
      <c r="DY223" s="77">
        <v>0</v>
      </c>
      <c r="DZ223" s="77">
        <v>0</v>
      </c>
      <c r="EA223" s="77">
        <v>0</v>
      </c>
      <c r="EB223" s="77">
        <v>0</v>
      </c>
      <c r="EC223" s="77">
        <v>0</v>
      </c>
      <c r="ED223" s="77">
        <v>0</v>
      </c>
      <c r="EE223" s="77">
        <v>0</v>
      </c>
      <c r="EF223" s="77">
        <v>0</v>
      </c>
      <c r="EG223" s="77">
        <v>0</v>
      </c>
      <c r="EH223" s="77">
        <v>0</v>
      </c>
      <c r="EI223" s="77">
        <v>0</v>
      </c>
      <c r="EJ223" s="77">
        <v>0</v>
      </c>
      <c r="EK223" s="77">
        <v>0</v>
      </c>
      <c r="EL223" s="77">
        <v>0</v>
      </c>
      <c r="EM223" s="128">
        <v>0</v>
      </c>
      <c r="EN223" s="77">
        <v>1</v>
      </c>
      <c r="EO223" s="128">
        <v>0</v>
      </c>
      <c r="EP223" s="128">
        <v>1</v>
      </c>
      <c r="EQ223" s="77">
        <v>4</v>
      </c>
    </row>
    <row r="224" spans="1:147" s="82" customFormat="1" ht="15" customHeight="1" x14ac:dyDescent="0.25">
      <c r="A224" s="504" t="s">
        <v>2537</v>
      </c>
      <c r="B224" s="59">
        <v>13</v>
      </c>
      <c r="C224" s="78" t="s">
        <v>201</v>
      </c>
      <c r="D224" s="114">
        <v>2010</v>
      </c>
      <c r="E224" s="82" t="s">
        <v>202</v>
      </c>
      <c r="F224" s="82" t="s">
        <v>97</v>
      </c>
      <c r="G224" s="77">
        <v>260</v>
      </c>
      <c r="H224" s="77" t="s">
        <v>203</v>
      </c>
      <c r="I224" s="63" t="s">
        <v>50</v>
      </c>
      <c r="J224" s="59">
        <v>0</v>
      </c>
      <c r="K224" s="77" t="s">
        <v>3</v>
      </c>
      <c r="L224" s="77" t="s">
        <v>89</v>
      </c>
      <c r="M224" s="77">
        <v>7</v>
      </c>
      <c r="N224" s="77">
        <v>7</v>
      </c>
      <c r="O224" s="59">
        <f t="shared" ref="O224:O231" si="150">LOG10(N224)</f>
        <v>0.84509804001425681</v>
      </c>
      <c r="P224" s="77">
        <v>2005</v>
      </c>
      <c r="R224" s="77">
        <v>1</v>
      </c>
      <c r="S224" s="77">
        <v>6</v>
      </c>
      <c r="T224" s="77">
        <v>1</v>
      </c>
      <c r="U224" s="77">
        <v>20</v>
      </c>
      <c r="V224" s="77" t="s">
        <v>591</v>
      </c>
      <c r="W224" s="77"/>
      <c r="X224" s="77" t="s">
        <v>597</v>
      </c>
      <c r="Z224" s="95" t="s">
        <v>83</v>
      </c>
      <c r="AA224" s="59" t="s">
        <v>592</v>
      </c>
      <c r="AB224" s="77" t="s">
        <v>1178</v>
      </c>
      <c r="AC224" s="77" t="s">
        <v>594</v>
      </c>
      <c r="AD224" s="77">
        <v>0</v>
      </c>
      <c r="AE224" s="77" t="s">
        <v>577</v>
      </c>
      <c r="AF224" s="59">
        <v>13</v>
      </c>
      <c r="AG224" s="59">
        <f t="shared" ref="AG224:AG231" si="151">LOG10(AF224)</f>
        <v>1.1139433523068367</v>
      </c>
      <c r="AH224" s="59">
        <f t="shared" ref="AH224:AH231" si="152">AF224*20.3</f>
        <v>263.90000000000003</v>
      </c>
      <c r="AI224" s="72">
        <f t="shared" si="130"/>
        <v>2.4214393902200499</v>
      </c>
      <c r="AJ224" s="59">
        <f t="shared" si="131"/>
        <v>91</v>
      </c>
      <c r="AK224" s="59">
        <f t="shared" ref="AK224:AK231" si="153">LOG10(AJ224)</f>
        <v>1.9590413923210936</v>
      </c>
      <c r="AL224" s="72">
        <f t="shared" si="132"/>
        <v>1847.3000000000002</v>
      </c>
      <c r="AM224" s="72">
        <f t="shared" si="149"/>
        <v>3.2665374302343064</v>
      </c>
      <c r="AN224" s="40" t="s">
        <v>369</v>
      </c>
      <c r="AO224" s="77" t="s">
        <v>470</v>
      </c>
      <c r="AP224" s="82" t="s">
        <v>598</v>
      </c>
      <c r="AQ224" s="77" t="s">
        <v>174</v>
      </c>
      <c r="AR224" s="82" t="s">
        <v>175</v>
      </c>
      <c r="AS224" s="82" t="s">
        <v>593</v>
      </c>
      <c r="AT224" s="172" t="s">
        <v>2429</v>
      </c>
      <c r="AU224" s="270">
        <v>45.26</v>
      </c>
      <c r="AV224" s="11">
        <v>-72.44</v>
      </c>
      <c r="AW224" s="77"/>
      <c r="AX224" s="277">
        <v>4.68333333333333</v>
      </c>
      <c r="AY224" s="278">
        <v>1294</v>
      </c>
      <c r="AZ224" s="455">
        <f t="shared" ref="AZ224:AZ231" si="154">LOG10(AY224)</f>
        <v>3.1119342763326814</v>
      </c>
      <c r="BA224" s="521" t="s">
        <v>82</v>
      </c>
      <c r="BB224" s="95" t="s">
        <v>204</v>
      </c>
      <c r="BC224" s="59"/>
      <c r="BD224" s="59" t="s">
        <v>2343</v>
      </c>
      <c r="BE224" s="59" t="s">
        <v>2331</v>
      </c>
      <c r="BF224" s="67"/>
      <c r="BH224" s="67"/>
      <c r="BI224" s="82" t="s">
        <v>2232</v>
      </c>
      <c r="BJ224" s="78" t="s">
        <v>610</v>
      </c>
      <c r="BK224" s="95" t="s">
        <v>604</v>
      </c>
      <c r="BL224" s="77"/>
      <c r="BM224" s="77"/>
      <c r="BN224" s="82" t="s">
        <v>606</v>
      </c>
      <c r="BO224" s="77"/>
      <c r="BP224" s="67" t="s">
        <v>51</v>
      </c>
      <c r="BQ224" s="74" t="s">
        <v>41</v>
      </c>
      <c r="BR224" s="82">
        <v>2.2200835181275398</v>
      </c>
      <c r="BS224" s="77" t="s">
        <v>21</v>
      </c>
      <c r="BT224" s="59" t="s">
        <v>828</v>
      </c>
      <c r="BU224" s="82">
        <v>0.83650499495191033</v>
      </c>
      <c r="BW224" s="79" t="s">
        <v>26</v>
      </c>
      <c r="BX224" s="77" t="s">
        <v>27</v>
      </c>
      <c r="BY224" s="80">
        <f t="shared" si="139"/>
        <v>2.0490104049215985</v>
      </c>
      <c r="BZ224" s="80">
        <f t="shared" si="140"/>
        <v>2.0490104049215985</v>
      </c>
      <c r="CA224" s="77" t="s">
        <v>18</v>
      </c>
      <c r="CB224" s="77" t="s">
        <v>591</v>
      </c>
      <c r="CC224" s="77">
        <v>6</v>
      </c>
      <c r="CD224" s="77">
        <v>6</v>
      </c>
      <c r="CF224" s="78" t="s">
        <v>1584</v>
      </c>
      <c r="CG224" s="82">
        <v>3.4479666696475602</v>
      </c>
      <c r="CH224" s="77" t="s">
        <v>21</v>
      </c>
      <c r="CI224" s="82">
        <v>1.8695765976869096</v>
      </c>
      <c r="CK224" s="77">
        <f t="shared" si="141"/>
        <v>4.5795086993815568</v>
      </c>
      <c r="CL224" s="77">
        <f t="shared" ref="CL224:CL232" si="155">CK224</f>
        <v>4.5795086993815568</v>
      </c>
      <c r="CM224" s="77">
        <v>6</v>
      </c>
      <c r="CN224" s="77">
        <v>6</v>
      </c>
      <c r="CO224" s="67"/>
      <c r="CP224" s="67">
        <f t="shared" si="117"/>
        <v>-0.34612061463163984</v>
      </c>
      <c r="CQ224" s="67">
        <f t="shared" si="118"/>
        <v>0.92307692307692313</v>
      </c>
      <c r="CR224" s="67">
        <f t="shared" ref="CR224:CR231" si="156">CP224*CQ224</f>
        <v>-0.31949595196766756</v>
      </c>
      <c r="CS224" s="67">
        <f t="shared" si="119"/>
        <v>0.33758656930515524</v>
      </c>
      <c r="CT224" s="59">
        <v>0</v>
      </c>
      <c r="CU224" s="77">
        <v>0</v>
      </c>
      <c r="CV224" s="77" t="s">
        <v>1782</v>
      </c>
      <c r="CW224" s="77">
        <v>0</v>
      </c>
      <c r="CX224" s="77">
        <v>0</v>
      </c>
      <c r="CY224" s="74">
        <v>0</v>
      </c>
      <c r="CZ224" s="74">
        <v>3</v>
      </c>
      <c r="DA224" s="74">
        <v>0</v>
      </c>
      <c r="DB224" s="74">
        <v>0</v>
      </c>
      <c r="DC224" s="74">
        <v>0</v>
      </c>
      <c r="DD224" s="77">
        <v>0</v>
      </c>
      <c r="DE224" s="60">
        <v>0</v>
      </c>
      <c r="DF224" s="60">
        <v>0</v>
      </c>
      <c r="DG224" s="60">
        <v>0</v>
      </c>
      <c r="DH224" s="60">
        <v>0</v>
      </c>
      <c r="DI224" s="60">
        <v>0</v>
      </c>
      <c r="DJ224" s="60">
        <v>0</v>
      </c>
      <c r="DK224" s="60">
        <v>0</v>
      </c>
      <c r="DL224" s="74">
        <v>0</v>
      </c>
      <c r="DM224" s="74">
        <v>0</v>
      </c>
      <c r="DN224" s="74">
        <v>0</v>
      </c>
      <c r="DO224" s="77">
        <v>0</v>
      </c>
      <c r="DP224" s="77">
        <v>0</v>
      </c>
      <c r="DQ224" s="77">
        <v>0</v>
      </c>
      <c r="DR224" s="77">
        <v>0</v>
      </c>
      <c r="DS224" s="77">
        <v>0</v>
      </c>
      <c r="DT224" s="77">
        <v>0</v>
      </c>
      <c r="DU224" s="77">
        <v>0</v>
      </c>
      <c r="DV224" s="77">
        <v>0</v>
      </c>
      <c r="DW224" s="77">
        <v>0</v>
      </c>
      <c r="DX224" s="77">
        <v>0</v>
      </c>
      <c r="DY224" s="77">
        <v>0</v>
      </c>
      <c r="DZ224" s="77">
        <v>0</v>
      </c>
      <c r="EA224" s="77">
        <v>0</v>
      </c>
      <c r="EB224" s="77">
        <v>0</v>
      </c>
      <c r="EC224" s="77">
        <v>0</v>
      </c>
      <c r="ED224" s="77">
        <v>0</v>
      </c>
      <c r="EE224" s="77">
        <v>0</v>
      </c>
      <c r="EF224" s="77">
        <v>0</v>
      </c>
      <c r="EG224" s="77">
        <v>0</v>
      </c>
      <c r="EH224" s="77">
        <v>0</v>
      </c>
      <c r="EI224" s="77">
        <v>0</v>
      </c>
      <c r="EJ224" s="77">
        <v>0</v>
      </c>
      <c r="EK224" s="77">
        <v>0</v>
      </c>
      <c r="EL224" s="77">
        <v>0</v>
      </c>
      <c r="EM224" s="128">
        <v>0</v>
      </c>
      <c r="EN224" s="77">
        <v>1</v>
      </c>
      <c r="EO224" s="128">
        <v>0</v>
      </c>
      <c r="EP224" s="128">
        <v>1</v>
      </c>
      <c r="EQ224" s="77">
        <v>4</v>
      </c>
    </row>
    <row r="225" spans="1:147" s="82" customFormat="1" ht="15" customHeight="1" x14ac:dyDescent="0.25">
      <c r="A225" s="504" t="s">
        <v>2537</v>
      </c>
      <c r="B225" s="59">
        <v>14</v>
      </c>
      <c r="C225" s="78" t="s">
        <v>201</v>
      </c>
      <c r="D225" s="114">
        <v>2010</v>
      </c>
      <c r="E225" s="82" t="s">
        <v>202</v>
      </c>
      <c r="F225" s="82" t="s">
        <v>97</v>
      </c>
      <c r="G225" s="77">
        <v>260</v>
      </c>
      <c r="H225" s="77" t="s">
        <v>203</v>
      </c>
      <c r="I225" s="63" t="s">
        <v>50</v>
      </c>
      <c r="J225" s="59">
        <v>0</v>
      </c>
      <c r="K225" s="77" t="s">
        <v>3</v>
      </c>
      <c r="L225" s="77" t="s">
        <v>89</v>
      </c>
      <c r="M225" s="77">
        <v>6</v>
      </c>
      <c r="N225" s="77">
        <v>6</v>
      </c>
      <c r="O225" s="59">
        <f t="shared" si="150"/>
        <v>0.77815125038364363</v>
      </c>
      <c r="P225" s="77">
        <v>2004</v>
      </c>
      <c r="R225" s="77">
        <v>1</v>
      </c>
      <c r="S225" s="77">
        <v>6</v>
      </c>
      <c r="T225" s="77">
        <v>1</v>
      </c>
      <c r="U225" s="77">
        <v>20</v>
      </c>
      <c r="V225" s="77" t="s">
        <v>591</v>
      </c>
      <c r="W225" s="77"/>
      <c r="X225" s="77" t="s">
        <v>597</v>
      </c>
      <c r="Z225" s="95" t="s">
        <v>83</v>
      </c>
      <c r="AA225" s="59" t="s">
        <v>592</v>
      </c>
      <c r="AB225" s="77" t="s">
        <v>1178</v>
      </c>
      <c r="AC225" s="77" t="s">
        <v>594</v>
      </c>
      <c r="AD225" s="77">
        <v>0</v>
      </c>
      <c r="AE225" s="77" t="s">
        <v>577</v>
      </c>
      <c r="AF225" s="59">
        <v>13</v>
      </c>
      <c r="AG225" s="59">
        <f t="shared" si="151"/>
        <v>1.1139433523068367</v>
      </c>
      <c r="AH225" s="59">
        <f t="shared" si="152"/>
        <v>263.90000000000003</v>
      </c>
      <c r="AI225" s="72">
        <f t="shared" si="130"/>
        <v>2.4214393902200499</v>
      </c>
      <c r="AJ225" s="59">
        <f t="shared" si="131"/>
        <v>78</v>
      </c>
      <c r="AK225" s="59">
        <f t="shared" si="153"/>
        <v>1.8920946026904804</v>
      </c>
      <c r="AL225" s="72">
        <f t="shared" si="132"/>
        <v>1583.4</v>
      </c>
      <c r="AM225" s="72">
        <f t="shared" si="149"/>
        <v>3.1995906406036934</v>
      </c>
      <c r="AN225" s="40" t="s">
        <v>369</v>
      </c>
      <c r="AO225" s="77" t="s">
        <v>470</v>
      </c>
      <c r="AP225" s="82" t="s">
        <v>598</v>
      </c>
      <c r="AQ225" s="77" t="s">
        <v>174</v>
      </c>
      <c r="AR225" s="82" t="s">
        <v>175</v>
      </c>
      <c r="AS225" s="82" t="s">
        <v>593</v>
      </c>
      <c r="AT225" s="172" t="s">
        <v>2429</v>
      </c>
      <c r="AU225" s="270">
        <v>45.26</v>
      </c>
      <c r="AV225" s="11">
        <v>-72.44</v>
      </c>
      <c r="AW225" s="77"/>
      <c r="AX225" s="277">
        <v>4.68333333333333</v>
      </c>
      <c r="AY225" s="278">
        <v>1294</v>
      </c>
      <c r="AZ225" s="455">
        <f t="shared" si="154"/>
        <v>3.1119342763326814</v>
      </c>
      <c r="BA225" s="521" t="s">
        <v>82</v>
      </c>
      <c r="BB225" s="95" t="s">
        <v>204</v>
      </c>
      <c r="BC225" s="59"/>
      <c r="BD225" s="59" t="s">
        <v>2343</v>
      </c>
      <c r="BE225" s="59" t="s">
        <v>2331</v>
      </c>
      <c r="BF225" s="67"/>
      <c r="BH225" s="67"/>
      <c r="BI225" s="82" t="s">
        <v>2232</v>
      </c>
      <c r="BJ225" s="78" t="s">
        <v>610</v>
      </c>
      <c r="BK225" s="95" t="s">
        <v>603</v>
      </c>
      <c r="BL225" s="77"/>
      <c r="BM225" s="77"/>
      <c r="BN225" s="82" t="s">
        <v>606</v>
      </c>
      <c r="BO225" s="77"/>
      <c r="BP225" s="67" t="s">
        <v>51</v>
      </c>
      <c r="BQ225" s="74" t="s">
        <v>41</v>
      </c>
      <c r="BR225" s="82">
        <v>0.151978891820579</v>
      </c>
      <c r="BS225" s="77" t="s">
        <v>21</v>
      </c>
      <c r="BT225" s="59" t="s">
        <v>828</v>
      </c>
      <c r="BU225" s="82">
        <v>9.0765171503957992E-2</v>
      </c>
      <c r="BW225" s="79" t="s">
        <v>26</v>
      </c>
      <c r="BX225" s="77" t="s">
        <v>27</v>
      </c>
      <c r="BY225" s="80">
        <f t="shared" si="139"/>
        <v>0.22232835660090108</v>
      </c>
      <c r="BZ225" s="80">
        <f t="shared" si="140"/>
        <v>0.22232835660090108</v>
      </c>
      <c r="CA225" s="77" t="s">
        <v>18</v>
      </c>
      <c r="CB225" s="77" t="s">
        <v>591</v>
      </c>
      <c r="CC225" s="77">
        <v>6</v>
      </c>
      <c r="CD225" s="77">
        <v>6</v>
      </c>
      <c r="CF225" s="78" t="s">
        <v>1584</v>
      </c>
      <c r="CG225" s="82">
        <v>0.35461741424802001</v>
      </c>
      <c r="CH225" s="77" t="s">
        <v>21</v>
      </c>
      <c r="CI225" s="82">
        <v>0.18153034300791598</v>
      </c>
      <c r="CK225" s="77">
        <f t="shared" si="141"/>
        <v>0.44465671320180217</v>
      </c>
      <c r="CL225" s="77">
        <f t="shared" si="155"/>
        <v>0.44465671320180217</v>
      </c>
      <c r="CM225" s="77">
        <v>6</v>
      </c>
      <c r="CN225" s="77">
        <v>6</v>
      </c>
      <c r="CO225" s="67"/>
      <c r="CP225" s="67">
        <f t="shared" si="117"/>
        <v>-0.57644403292389446</v>
      </c>
      <c r="CQ225" s="67">
        <f t="shared" si="118"/>
        <v>0.92307692307692313</v>
      </c>
      <c r="CR225" s="67">
        <f t="shared" si="156"/>
        <v>-0.53210218423744104</v>
      </c>
      <c r="CS225" s="67">
        <f t="shared" si="119"/>
        <v>0.34513053060292731</v>
      </c>
      <c r="CT225" s="59">
        <v>0</v>
      </c>
      <c r="CU225" s="77">
        <v>0</v>
      </c>
      <c r="CV225" s="77" t="s">
        <v>1782</v>
      </c>
      <c r="CW225" s="77">
        <v>0</v>
      </c>
      <c r="CX225" s="77">
        <v>0</v>
      </c>
      <c r="CY225" s="74">
        <v>0</v>
      </c>
      <c r="CZ225" s="74">
        <v>3</v>
      </c>
      <c r="DA225" s="74">
        <v>0</v>
      </c>
      <c r="DB225" s="74">
        <v>0</v>
      </c>
      <c r="DC225" s="74">
        <v>0</v>
      </c>
      <c r="DD225" s="77">
        <v>0</v>
      </c>
      <c r="DE225" s="60">
        <v>0</v>
      </c>
      <c r="DF225" s="60">
        <v>0</v>
      </c>
      <c r="DG225" s="60">
        <v>0</v>
      </c>
      <c r="DH225" s="60">
        <v>0</v>
      </c>
      <c r="DI225" s="60">
        <v>0</v>
      </c>
      <c r="DJ225" s="60">
        <v>0</v>
      </c>
      <c r="DK225" s="60">
        <v>0</v>
      </c>
      <c r="DL225" s="74">
        <v>0</v>
      </c>
      <c r="DM225" s="74">
        <v>0</v>
      </c>
      <c r="DN225" s="74">
        <v>0</v>
      </c>
      <c r="DO225" s="77">
        <v>0</v>
      </c>
      <c r="DP225" s="77">
        <v>0</v>
      </c>
      <c r="DQ225" s="77">
        <v>0</v>
      </c>
      <c r="DR225" s="77">
        <v>0</v>
      </c>
      <c r="DS225" s="77">
        <v>0</v>
      </c>
      <c r="DT225" s="77">
        <v>0</v>
      </c>
      <c r="DU225" s="77">
        <v>0</v>
      </c>
      <c r="DV225" s="77">
        <v>0</v>
      </c>
      <c r="DW225" s="77">
        <v>0</v>
      </c>
      <c r="DX225" s="77">
        <v>0</v>
      </c>
      <c r="DY225" s="77">
        <v>0</v>
      </c>
      <c r="DZ225" s="77">
        <v>0</v>
      </c>
      <c r="EA225" s="77">
        <v>0</v>
      </c>
      <c r="EB225" s="77">
        <v>0</v>
      </c>
      <c r="EC225" s="77">
        <v>0</v>
      </c>
      <c r="ED225" s="77">
        <v>0</v>
      </c>
      <c r="EE225" s="77">
        <v>0</v>
      </c>
      <c r="EF225" s="77">
        <v>0</v>
      </c>
      <c r="EG225" s="77">
        <v>0</v>
      </c>
      <c r="EH225" s="77">
        <v>0</v>
      </c>
      <c r="EI225" s="77">
        <v>0</v>
      </c>
      <c r="EJ225" s="77">
        <v>1</v>
      </c>
      <c r="EK225" s="77">
        <v>0</v>
      </c>
      <c r="EL225" s="77">
        <v>0</v>
      </c>
      <c r="EM225" s="128">
        <v>0</v>
      </c>
      <c r="EN225" s="77">
        <v>1</v>
      </c>
      <c r="EO225" s="128">
        <v>0</v>
      </c>
      <c r="EP225" s="128">
        <v>1</v>
      </c>
      <c r="EQ225" s="77">
        <v>4</v>
      </c>
    </row>
    <row r="226" spans="1:147" s="82" customFormat="1" ht="15" customHeight="1" x14ac:dyDescent="0.25">
      <c r="A226" s="504" t="s">
        <v>2537</v>
      </c>
      <c r="B226" s="59">
        <v>15</v>
      </c>
      <c r="C226" s="78" t="s">
        <v>201</v>
      </c>
      <c r="D226" s="114">
        <v>2010</v>
      </c>
      <c r="E226" s="82" t="s">
        <v>202</v>
      </c>
      <c r="F226" s="82" t="s">
        <v>97</v>
      </c>
      <c r="G226" s="77">
        <v>260</v>
      </c>
      <c r="H226" s="77" t="s">
        <v>203</v>
      </c>
      <c r="I226" s="63" t="s">
        <v>50</v>
      </c>
      <c r="J226" s="59">
        <v>0</v>
      </c>
      <c r="K226" s="77" t="s">
        <v>3</v>
      </c>
      <c r="L226" s="77" t="s">
        <v>89</v>
      </c>
      <c r="M226" s="77">
        <v>7</v>
      </c>
      <c r="N226" s="77">
        <v>7</v>
      </c>
      <c r="O226" s="59">
        <f t="shared" si="150"/>
        <v>0.84509804001425681</v>
      </c>
      <c r="P226" s="77">
        <v>2005</v>
      </c>
      <c r="R226" s="77">
        <v>1</v>
      </c>
      <c r="S226" s="77">
        <v>6</v>
      </c>
      <c r="T226" s="77">
        <v>1</v>
      </c>
      <c r="U226" s="77">
        <v>20</v>
      </c>
      <c r="V226" s="77" t="s">
        <v>591</v>
      </c>
      <c r="W226" s="77"/>
      <c r="X226" s="77" t="s">
        <v>597</v>
      </c>
      <c r="Z226" s="95" t="s">
        <v>83</v>
      </c>
      <c r="AA226" s="59" t="s">
        <v>592</v>
      </c>
      <c r="AB226" s="77" t="s">
        <v>1178</v>
      </c>
      <c r="AC226" s="77" t="s">
        <v>594</v>
      </c>
      <c r="AD226" s="77">
        <v>0</v>
      </c>
      <c r="AE226" s="77" t="s">
        <v>577</v>
      </c>
      <c r="AF226" s="59">
        <v>13</v>
      </c>
      <c r="AG226" s="59">
        <f t="shared" si="151"/>
        <v>1.1139433523068367</v>
      </c>
      <c r="AH226" s="59">
        <f t="shared" si="152"/>
        <v>263.90000000000003</v>
      </c>
      <c r="AI226" s="72">
        <f t="shared" si="130"/>
        <v>2.4214393902200499</v>
      </c>
      <c r="AJ226" s="59">
        <f t="shared" si="131"/>
        <v>91</v>
      </c>
      <c r="AK226" s="59">
        <f t="shared" si="153"/>
        <v>1.9590413923210936</v>
      </c>
      <c r="AL226" s="72">
        <f t="shared" si="132"/>
        <v>1847.3000000000002</v>
      </c>
      <c r="AM226" s="72">
        <f t="shared" si="149"/>
        <v>3.2665374302343064</v>
      </c>
      <c r="AN226" s="40" t="s">
        <v>369</v>
      </c>
      <c r="AO226" s="77" t="s">
        <v>470</v>
      </c>
      <c r="AP226" s="82" t="s">
        <v>598</v>
      </c>
      <c r="AQ226" s="77" t="s">
        <v>174</v>
      </c>
      <c r="AR226" s="82" t="s">
        <v>175</v>
      </c>
      <c r="AS226" s="82" t="s">
        <v>593</v>
      </c>
      <c r="AT226" s="172" t="s">
        <v>2429</v>
      </c>
      <c r="AU226" s="270">
        <v>45.26</v>
      </c>
      <c r="AV226" s="11">
        <v>-72.44</v>
      </c>
      <c r="AW226" s="77"/>
      <c r="AX226" s="277">
        <v>4.68333333333333</v>
      </c>
      <c r="AY226" s="278">
        <v>1294</v>
      </c>
      <c r="AZ226" s="455">
        <f t="shared" si="154"/>
        <v>3.1119342763326814</v>
      </c>
      <c r="BA226" s="521" t="s">
        <v>82</v>
      </c>
      <c r="BB226" s="95" t="s">
        <v>204</v>
      </c>
      <c r="BC226" s="59"/>
      <c r="BD226" s="59" t="s">
        <v>2343</v>
      </c>
      <c r="BE226" s="59" t="s">
        <v>2331</v>
      </c>
      <c r="BF226" s="67"/>
      <c r="BH226" s="67"/>
      <c r="BI226" s="82" t="s">
        <v>2232</v>
      </c>
      <c r="BJ226" s="78" t="s">
        <v>610</v>
      </c>
      <c r="BK226" s="95" t="s">
        <v>605</v>
      </c>
      <c r="BL226" s="77"/>
      <c r="BM226" s="77"/>
      <c r="BN226" s="82" t="s">
        <v>606</v>
      </c>
      <c r="BO226" s="77"/>
      <c r="BP226" s="67" t="s">
        <v>51</v>
      </c>
      <c r="BQ226" s="74" t="s">
        <v>41</v>
      </c>
      <c r="BR226" s="82">
        <v>10.554089709762501</v>
      </c>
      <c r="BS226" s="77" t="s">
        <v>21</v>
      </c>
      <c r="BT226" s="59" t="s">
        <v>828</v>
      </c>
      <c r="BU226" s="82">
        <v>7.5989445910289994</v>
      </c>
      <c r="BW226" s="79" t="s">
        <v>26</v>
      </c>
      <c r="BX226" s="77" t="s">
        <v>27</v>
      </c>
      <c r="BY226" s="80">
        <f t="shared" si="139"/>
        <v>18.613536831703243</v>
      </c>
      <c r="BZ226" s="80">
        <f t="shared" si="140"/>
        <v>18.613536831703243</v>
      </c>
      <c r="CA226" s="77" t="s">
        <v>18</v>
      </c>
      <c r="CB226" s="77" t="s">
        <v>591</v>
      </c>
      <c r="CC226" s="77">
        <v>6</v>
      </c>
      <c r="CD226" s="77">
        <v>6</v>
      </c>
      <c r="CF226" s="78" t="s">
        <v>1584</v>
      </c>
      <c r="CG226" s="82">
        <v>22.480211081794099</v>
      </c>
      <c r="CH226" s="77" t="s">
        <v>21</v>
      </c>
      <c r="CI226" s="82">
        <v>8.4432717678100992</v>
      </c>
      <c r="CK226" s="77">
        <f t="shared" si="141"/>
        <v>20.681707590781627</v>
      </c>
      <c r="CL226" s="77">
        <f t="shared" si="155"/>
        <v>20.681707590781627</v>
      </c>
      <c r="CM226" s="77">
        <v>6</v>
      </c>
      <c r="CN226" s="77">
        <v>6</v>
      </c>
      <c r="CO226" s="67"/>
      <c r="CP226" s="67">
        <f t="shared" si="117"/>
        <v>-0.60616176903480501</v>
      </c>
      <c r="CQ226" s="67">
        <f t="shared" si="118"/>
        <v>0.92307692307692313</v>
      </c>
      <c r="CR226" s="67">
        <f t="shared" si="156"/>
        <v>-0.55953394064751238</v>
      </c>
      <c r="CS226" s="67">
        <f t="shared" si="119"/>
        <v>0.34637825961402224</v>
      </c>
      <c r="CT226" s="59">
        <v>0</v>
      </c>
      <c r="CU226" s="77">
        <v>0</v>
      </c>
      <c r="CV226" s="77" t="s">
        <v>1782</v>
      </c>
      <c r="CW226" s="77">
        <v>0</v>
      </c>
      <c r="CX226" s="77">
        <v>0</v>
      </c>
      <c r="CY226" s="74">
        <v>0</v>
      </c>
      <c r="CZ226" s="74">
        <v>3</v>
      </c>
      <c r="DA226" s="74">
        <v>0</v>
      </c>
      <c r="DB226" s="74">
        <v>0</v>
      </c>
      <c r="DC226" s="74">
        <v>0</v>
      </c>
      <c r="DD226" s="77">
        <v>0</v>
      </c>
      <c r="DE226" s="60">
        <v>0</v>
      </c>
      <c r="DF226" s="60">
        <v>0</v>
      </c>
      <c r="DG226" s="60">
        <v>0</v>
      </c>
      <c r="DH226" s="60">
        <v>0</v>
      </c>
      <c r="DI226" s="60">
        <v>0</v>
      </c>
      <c r="DJ226" s="60">
        <v>0</v>
      </c>
      <c r="DK226" s="60">
        <v>0</v>
      </c>
      <c r="DL226" s="74">
        <v>0</v>
      </c>
      <c r="DM226" s="74">
        <v>0</v>
      </c>
      <c r="DN226" s="74">
        <v>0</v>
      </c>
      <c r="DO226" s="77">
        <v>0</v>
      </c>
      <c r="DP226" s="77">
        <v>0</v>
      </c>
      <c r="DQ226" s="77">
        <v>0</v>
      </c>
      <c r="DR226" s="77">
        <v>0</v>
      </c>
      <c r="DS226" s="77">
        <v>0</v>
      </c>
      <c r="DT226" s="77">
        <v>0</v>
      </c>
      <c r="DU226" s="77">
        <v>0</v>
      </c>
      <c r="DV226" s="77">
        <v>0</v>
      </c>
      <c r="DW226" s="77">
        <v>0</v>
      </c>
      <c r="DX226" s="77">
        <v>0</v>
      </c>
      <c r="DY226" s="77">
        <v>0</v>
      </c>
      <c r="DZ226" s="77">
        <v>0</v>
      </c>
      <c r="EA226" s="77">
        <v>0</v>
      </c>
      <c r="EB226" s="77">
        <v>0</v>
      </c>
      <c r="EC226" s="77">
        <v>0</v>
      </c>
      <c r="ED226" s="77">
        <v>0</v>
      </c>
      <c r="EE226" s="77">
        <v>0</v>
      </c>
      <c r="EF226" s="77">
        <v>0</v>
      </c>
      <c r="EG226" s="77">
        <v>0</v>
      </c>
      <c r="EH226" s="77">
        <v>1</v>
      </c>
      <c r="EI226" s="77">
        <v>0</v>
      </c>
      <c r="EJ226" s="77">
        <v>0</v>
      </c>
      <c r="EK226" s="77">
        <v>0</v>
      </c>
      <c r="EL226" s="77">
        <v>0</v>
      </c>
      <c r="EM226" s="128">
        <v>0</v>
      </c>
      <c r="EN226" s="77">
        <v>1</v>
      </c>
      <c r="EO226" s="128">
        <v>0</v>
      </c>
      <c r="EP226" s="128">
        <v>1</v>
      </c>
      <c r="EQ226" s="77">
        <v>4</v>
      </c>
    </row>
    <row r="227" spans="1:147" s="82" customFormat="1" ht="15" customHeight="1" x14ac:dyDescent="0.25">
      <c r="A227" s="504" t="s">
        <v>2537</v>
      </c>
      <c r="B227" s="59">
        <v>16</v>
      </c>
      <c r="C227" s="78" t="s">
        <v>201</v>
      </c>
      <c r="D227" s="114">
        <v>2010</v>
      </c>
      <c r="E227" s="82" t="s">
        <v>202</v>
      </c>
      <c r="F227" s="82" t="s">
        <v>97</v>
      </c>
      <c r="G227" s="77">
        <v>260</v>
      </c>
      <c r="H227" s="77" t="s">
        <v>203</v>
      </c>
      <c r="I227" s="63" t="s">
        <v>50</v>
      </c>
      <c r="J227" s="59">
        <v>0</v>
      </c>
      <c r="K227" s="77" t="s">
        <v>3</v>
      </c>
      <c r="L227" s="77" t="s">
        <v>89</v>
      </c>
      <c r="M227" s="77">
        <v>7</v>
      </c>
      <c r="N227" s="77">
        <v>7</v>
      </c>
      <c r="O227" s="59">
        <f t="shared" si="150"/>
        <v>0.84509804001425681</v>
      </c>
      <c r="P227" s="77">
        <v>2005</v>
      </c>
      <c r="R227" s="77">
        <v>1</v>
      </c>
      <c r="S227" s="77">
        <v>6</v>
      </c>
      <c r="T227" s="77">
        <v>1</v>
      </c>
      <c r="U227" s="77">
        <v>20</v>
      </c>
      <c r="V227" s="77" t="s">
        <v>591</v>
      </c>
      <c r="W227" s="77"/>
      <c r="X227" s="77" t="s">
        <v>597</v>
      </c>
      <c r="Z227" s="95" t="s">
        <v>83</v>
      </c>
      <c r="AA227" s="59" t="s">
        <v>592</v>
      </c>
      <c r="AB227" s="77" t="s">
        <v>1178</v>
      </c>
      <c r="AC227" s="77" t="s">
        <v>594</v>
      </c>
      <c r="AD227" s="77">
        <v>0</v>
      </c>
      <c r="AE227" s="77" t="s">
        <v>577</v>
      </c>
      <c r="AF227" s="59">
        <v>13</v>
      </c>
      <c r="AG227" s="59">
        <f t="shared" si="151"/>
        <v>1.1139433523068367</v>
      </c>
      <c r="AH227" s="59">
        <f t="shared" si="152"/>
        <v>263.90000000000003</v>
      </c>
      <c r="AI227" s="72">
        <f t="shared" si="130"/>
        <v>2.4214393902200499</v>
      </c>
      <c r="AJ227" s="59">
        <f t="shared" si="131"/>
        <v>91</v>
      </c>
      <c r="AK227" s="59">
        <f t="shared" si="153"/>
        <v>1.9590413923210936</v>
      </c>
      <c r="AL227" s="72">
        <f t="shared" si="132"/>
        <v>1847.3000000000002</v>
      </c>
      <c r="AM227" s="72">
        <f t="shared" si="149"/>
        <v>3.2665374302343064</v>
      </c>
      <c r="AN227" s="40" t="s">
        <v>369</v>
      </c>
      <c r="AO227" s="77" t="s">
        <v>470</v>
      </c>
      <c r="AP227" s="82" t="s">
        <v>598</v>
      </c>
      <c r="AQ227" s="77" t="s">
        <v>174</v>
      </c>
      <c r="AR227" s="82" t="s">
        <v>175</v>
      </c>
      <c r="AS227" s="82" t="s">
        <v>593</v>
      </c>
      <c r="AT227" s="172" t="s">
        <v>2429</v>
      </c>
      <c r="AU227" s="270">
        <v>45.26</v>
      </c>
      <c r="AV227" s="11">
        <v>-72.44</v>
      </c>
      <c r="AW227" s="77"/>
      <c r="AX227" s="277">
        <v>4.68333333333333</v>
      </c>
      <c r="AY227" s="278">
        <v>1294</v>
      </c>
      <c r="AZ227" s="455">
        <f t="shared" si="154"/>
        <v>3.1119342763326814</v>
      </c>
      <c r="BA227" s="521" t="s">
        <v>82</v>
      </c>
      <c r="BB227" s="95" t="s">
        <v>204</v>
      </c>
      <c r="BC227" s="59"/>
      <c r="BD227" s="59" t="s">
        <v>2343</v>
      </c>
      <c r="BE227" s="59" t="s">
        <v>2331</v>
      </c>
      <c r="BF227" s="67"/>
      <c r="BH227" s="67"/>
      <c r="BI227" s="82" t="s">
        <v>2232</v>
      </c>
      <c r="BJ227" s="78" t="s">
        <v>610</v>
      </c>
      <c r="BK227" s="95" t="s">
        <v>1182</v>
      </c>
      <c r="BL227" s="77"/>
      <c r="BM227" s="77"/>
      <c r="BN227" s="82" t="s">
        <v>606</v>
      </c>
      <c r="BO227" s="77"/>
      <c r="BP227" s="67" t="s">
        <v>51</v>
      </c>
      <c r="BQ227" s="74" t="s">
        <v>41</v>
      </c>
      <c r="BR227" s="82">
        <v>9.3694885361553197</v>
      </c>
      <c r="BS227" s="77" t="s">
        <v>21</v>
      </c>
      <c r="BT227" s="59" t="s">
        <v>828</v>
      </c>
      <c r="BU227" s="82">
        <v>4.62962962962958</v>
      </c>
      <c r="BW227" s="79" t="s">
        <v>26</v>
      </c>
      <c r="BX227" s="77" t="s">
        <v>27</v>
      </c>
      <c r="BY227" s="80">
        <f t="shared" si="139"/>
        <v>11.340230290662738</v>
      </c>
      <c r="BZ227" s="80">
        <f t="shared" si="140"/>
        <v>11.340230290662738</v>
      </c>
      <c r="CA227" s="77" t="s">
        <v>18</v>
      </c>
      <c r="CB227" s="77" t="s">
        <v>591</v>
      </c>
      <c r="CC227" s="77">
        <v>6</v>
      </c>
      <c r="CD227" s="77">
        <v>6</v>
      </c>
      <c r="CF227" s="78" t="s">
        <v>1584</v>
      </c>
      <c r="CG227" s="82">
        <v>27.226631393298199</v>
      </c>
      <c r="CH227" s="77" t="s">
        <v>21</v>
      </c>
      <c r="CI227" s="82">
        <v>18.518518518518505</v>
      </c>
      <c r="CK227" s="77">
        <f t="shared" si="141"/>
        <v>45.360921162651408</v>
      </c>
      <c r="CL227" s="77">
        <f t="shared" si="155"/>
        <v>45.360921162651408</v>
      </c>
      <c r="CM227" s="77">
        <v>6</v>
      </c>
      <c r="CN227" s="77">
        <v>6</v>
      </c>
      <c r="CO227" s="67"/>
      <c r="CP227" s="67">
        <f t="shared" si="117"/>
        <v>-0.54010803241080518</v>
      </c>
      <c r="CQ227" s="67">
        <f t="shared" si="118"/>
        <v>0.92307692307692313</v>
      </c>
      <c r="CR227" s="67">
        <f t="shared" si="156"/>
        <v>-0.4985612606868971</v>
      </c>
      <c r="CS227" s="67">
        <f t="shared" si="119"/>
        <v>0.34369013877740451</v>
      </c>
      <c r="CT227" s="59">
        <v>0</v>
      </c>
      <c r="CU227" s="77">
        <v>0</v>
      </c>
      <c r="CV227" s="77" t="s">
        <v>1782</v>
      </c>
      <c r="CW227" s="77">
        <v>0</v>
      </c>
      <c r="CX227" s="77">
        <v>0</v>
      </c>
      <c r="CY227" s="74">
        <v>0</v>
      </c>
      <c r="CZ227" s="74">
        <v>3</v>
      </c>
      <c r="DA227" s="74">
        <v>0</v>
      </c>
      <c r="DB227" s="74">
        <v>0</v>
      </c>
      <c r="DC227" s="74">
        <v>0</v>
      </c>
      <c r="DD227" s="77">
        <v>0</v>
      </c>
      <c r="DE227" s="60">
        <v>0</v>
      </c>
      <c r="DF227" s="60">
        <v>0</v>
      </c>
      <c r="DG227" s="60">
        <v>0</v>
      </c>
      <c r="DH227" s="60">
        <v>0</v>
      </c>
      <c r="DI227" s="60">
        <v>0</v>
      </c>
      <c r="DJ227" s="60">
        <v>0</v>
      </c>
      <c r="DK227" s="60">
        <v>0</v>
      </c>
      <c r="DL227" s="74">
        <v>0</v>
      </c>
      <c r="DM227" s="74">
        <v>0</v>
      </c>
      <c r="DN227" s="74">
        <v>0</v>
      </c>
      <c r="DO227" s="77">
        <v>0</v>
      </c>
      <c r="DP227" s="77">
        <v>0</v>
      </c>
      <c r="DQ227" s="77">
        <v>0</v>
      </c>
      <c r="DR227" s="77">
        <v>0</v>
      </c>
      <c r="DS227" s="77">
        <v>0</v>
      </c>
      <c r="DT227" s="77">
        <v>0</v>
      </c>
      <c r="DU227" s="77">
        <v>0</v>
      </c>
      <c r="DV227" s="77">
        <v>0</v>
      </c>
      <c r="DW227" s="77">
        <v>0</v>
      </c>
      <c r="DX227" s="77">
        <v>0</v>
      </c>
      <c r="DY227" s="77">
        <v>0</v>
      </c>
      <c r="DZ227" s="77">
        <v>0</v>
      </c>
      <c r="EA227" s="77">
        <v>0</v>
      </c>
      <c r="EB227" s="77">
        <v>0</v>
      </c>
      <c r="EC227" s="77">
        <v>0</v>
      </c>
      <c r="ED227" s="77">
        <v>0</v>
      </c>
      <c r="EE227" s="77">
        <v>0</v>
      </c>
      <c r="EF227" s="77">
        <v>0</v>
      </c>
      <c r="EG227" s="77">
        <v>0</v>
      </c>
      <c r="EH227" s="77">
        <v>0</v>
      </c>
      <c r="EI227" s="77">
        <v>0</v>
      </c>
      <c r="EJ227" s="77">
        <v>0</v>
      </c>
      <c r="EK227" s="77">
        <v>0</v>
      </c>
      <c r="EL227" s="77">
        <v>0</v>
      </c>
      <c r="EM227" s="128">
        <v>0</v>
      </c>
      <c r="EN227" s="77">
        <v>1</v>
      </c>
      <c r="EO227" s="128">
        <v>0</v>
      </c>
      <c r="EP227" s="128">
        <v>1</v>
      </c>
      <c r="EQ227" s="77">
        <v>4</v>
      </c>
    </row>
    <row r="228" spans="1:147" s="78" customFormat="1" ht="15" customHeight="1" x14ac:dyDescent="0.25">
      <c r="A228" s="504" t="s">
        <v>2537</v>
      </c>
      <c r="B228" s="59">
        <v>17</v>
      </c>
      <c r="C228" s="78" t="s">
        <v>201</v>
      </c>
      <c r="D228" s="114">
        <v>2010</v>
      </c>
      <c r="E228" s="82" t="s">
        <v>202</v>
      </c>
      <c r="F228" s="82" t="s">
        <v>97</v>
      </c>
      <c r="G228" s="77">
        <v>260</v>
      </c>
      <c r="H228" s="77" t="s">
        <v>203</v>
      </c>
      <c r="I228" s="63" t="s">
        <v>50</v>
      </c>
      <c r="J228" s="59">
        <v>0</v>
      </c>
      <c r="K228" s="77" t="s">
        <v>3</v>
      </c>
      <c r="L228" s="77" t="s">
        <v>89</v>
      </c>
      <c r="M228" s="77">
        <v>7</v>
      </c>
      <c r="N228" s="77">
        <v>7</v>
      </c>
      <c r="O228" s="59">
        <f t="shared" si="150"/>
        <v>0.84509804001425681</v>
      </c>
      <c r="P228" s="77">
        <v>2005</v>
      </c>
      <c r="Q228" s="82"/>
      <c r="R228" s="77">
        <v>1</v>
      </c>
      <c r="S228" s="77">
        <v>6</v>
      </c>
      <c r="T228" s="77">
        <v>1</v>
      </c>
      <c r="U228" s="77">
        <v>20</v>
      </c>
      <c r="V228" s="77" t="s">
        <v>591</v>
      </c>
      <c r="W228" s="77"/>
      <c r="X228" s="77" t="s">
        <v>597</v>
      </c>
      <c r="Y228" s="82"/>
      <c r="Z228" s="95" t="s">
        <v>83</v>
      </c>
      <c r="AA228" s="59" t="s">
        <v>592</v>
      </c>
      <c r="AB228" s="77" t="s">
        <v>1178</v>
      </c>
      <c r="AC228" s="77" t="s">
        <v>594</v>
      </c>
      <c r="AD228" s="77">
        <v>0</v>
      </c>
      <c r="AE228" s="77" t="s">
        <v>577</v>
      </c>
      <c r="AF228" s="59">
        <v>13</v>
      </c>
      <c r="AG228" s="59">
        <f t="shared" si="151"/>
        <v>1.1139433523068367</v>
      </c>
      <c r="AH228" s="59">
        <f t="shared" si="152"/>
        <v>263.90000000000003</v>
      </c>
      <c r="AI228" s="72">
        <f t="shared" si="130"/>
        <v>2.4214393902200499</v>
      </c>
      <c r="AJ228" s="59">
        <f t="shared" si="131"/>
        <v>91</v>
      </c>
      <c r="AK228" s="59">
        <f t="shared" si="153"/>
        <v>1.9590413923210936</v>
      </c>
      <c r="AL228" s="72">
        <f t="shared" si="132"/>
        <v>1847.3000000000002</v>
      </c>
      <c r="AM228" s="72">
        <f t="shared" si="149"/>
        <v>3.2665374302343064</v>
      </c>
      <c r="AN228" s="40" t="s">
        <v>369</v>
      </c>
      <c r="AO228" s="77" t="s">
        <v>470</v>
      </c>
      <c r="AP228" s="82" t="s">
        <v>598</v>
      </c>
      <c r="AQ228" s="77" t="s">
        <v>174</v>
      </c>
      <c r="AR228" s="82" t="s">
        <v>175</v>
      </c>
      <c r="AS228" s="82" t="s">
        <v>593</v>
      </c>
      <c r="AT228" s="172" t="s">
        <v>2429</v>
      </c>
      <c r="AU228" s="270">
        <v>45.26</v>
      </c>
      <c r="AV228" s="11">
        <v>-72.44</v>
      </c>
      <c r="AW228" s="77"/>
      <c r="AX228" s="277">
        <v>4.68333333333333</v>
      </c>
      <c r="AY228" s="278">
        <v>1294</v>
      </c>
      <c r="AZ228" s="455">
        <f t="shared" si="154"/>
        <v>3.1119342763326814</v>
      </c>
      <c r="BA228" s="521" t="s">
        <v>82</v>
      </c>
      <c r="BB228" s="95" t="s">
        <v>204</v>
      </c>
      <c r="BC228" s="59"/>
      <c r="BD228" s="59" t="s">
        <v>2343</v>
      </c>
      <c r="BE228" s="59" t="s">
        <v>2331</v>
      </c>
      <c r="BF228" s="67"/>
      <c r="BG228" s="82"/>
      <c r="BH228" s="67"/>
      <c r="BI228" s="82" t="s">
        <v>2232</v>
      </c>
      <c r="BJ228" s="82" t="s">
        <v>709</v>
      </c>
      <c r="BK228" s="95" t="s">
        <v>604</v>
      </c>
      <c r="BL228" s="77"/>
      <c r="BM228" s="77"/>
      <c r="BN228" s="82"/>
      <c r="BO228" s="77"/>
      <c r="BP228" s="67" t="s">
        <v>51</v>
      </c>
      <c r="BQ228" s="74" t="s">
        <v>41</v>
      </c>
      <c r="BR228" s="82">
        <v>0.54111405835543702</v>
      </c>
      <c r="BS228" s="77" t="s">
        <v>21</v>
      </c>
      <c r="BT228" s="77" t="s">
        <v>9</v>
      </c>
      <c r="BU228" s="82">
        <v>0.31511936339522495</v>
      </c>
      <c r="BV228" s="82"/>
      <c r="BW228" s="79" t="s">
        <v>26</v>
      </c>
      <c r="BX228" s="77" t="s">
        <v>27</v>
      </c>
      <c r="BY228" s="80">
        <f t="shared" si="139"/>
        <v>0.77188164838896833</v>
      </c>
      <c r="BZ228" s="80">
        <f t="shared" si="140"/>
        <v>0.77188164838896833</v>
      </c>
      <c r="CA228" s="77" t="s">
        <v>18</v>
      </c>
      <c r="CB228" s="77" t="s">
        <v>591</v>
      </c>
      <c r="CC228" s="77">
        <v>6</v>
      </c>
      <c r="CD228" s="77">
        <v>6</v>
      </c>
      <c r="CF228" s="78" t="s">
        <v>1584</v>
      </c>
      <c r="CG228" s="82">
        <v>0.48381962864721401</v>
      </c>
      <c r="CH228" s="77" t="s">
        <v>21</v>
      </c>
      <c r="CI228" s="82">
        <v>0.31511936339522501</v>
      </c>
      <c r="CJ228" s="82"/>
      <c r="CK228" s="77">
        <f t="shared" si="141"/>
        <v>0.77188164838896844</v>
      </c>
      <c r="CL228" s="77">
        <f t="shared" si="155"/>
        <v>0.77188164838896844</v>
      </c>
      <c r="CM228" s="77">
        <v>6</v>
      </c>
      <c r="CN228" s="77">
        <v>6</v>
      </c>
      <c r="CO228" s="67"/>
      <c r="CP228" s="67">
        <f t="shared" si="117"/>
        <v>7.4226961902520941E-2</v>
      </c>
      <c r="CQ228" s="67">
        <f t="shared" si="118"/>
        <v>0.92307692307692313</v>
      </c>
      <c r="CR228" s="67">
        <f t="shared" si="156"/>
        <v>6.8517195602327025E-2</v>
      </c>
      <c r="CS228" s="67">
        <f t="shared" si="119"/>
        <v>0.33352894192055027</v>
      </c>
      <c r="CT228" s="59">
        <v>0</v>
      </c>
      <c r="CU228" s="77">
        <v>0</v>
      </c>
      <c r="CV228" s="77" t="s">
        <v>1782</v>
      </c>
      <c r="CW228" s="77">
        <v>0</v>
      </c>
      <c r="CX228" s="77">
        <v>0</v>
      </c>
      <c r="CY228" s="74">
        <v>0</v>
      </c>
      <c r="CZ228" s="74">
        <v>0</v>
      </c>
      <c r="DA228" s="74">
        <v>0</v>
      </c>
      <c r="DB228" s="74">
        <v>1</v>
      </c>
      <c r="DC228" s="74">
        <v>0</v>
      </c>
      <c r="DD228" s="77">
        <v>0</v>
      </c>
      <c r="DE228" s="60">
        <v>0</v>
      </c>
      <c r="DF228" s="60">
        <v>0</v>
      </c>
      <c r="DG228" s="60">
        <v>0</v>
      </c>
      <c r="DH228" s="60">
        <v>0</v>
      </c>
      <c r="DI228" s="60">
        <v>0</v>
      </c>
      <c r="DJ228" s="60">
        <v>0</v>
      </c>
      <c r="DK228" s="60">
        <v>0</v>
      </c>
      <c r="DL228" s="74">
        <v>0</v>
      </c>
      <c r="DM228" s="74">
        <v>0</v>
      </c>
      <c r="DN228" s="74">
        <v>0</v>
      </c>
      <c r="DO228" s="77">
        <v>0</v>
      </c>
      <c r="DP228" s="77">
        <v>0</v>
      </c>
      <c r="DQ228" s="77">
        <v>0</v>
      </c>
      <c r="DR228" s="77">
        <v>0</v>
      </c>
      <c r="DS228" s="77">
        <v>0</v>
      </c>
      <c r="DT228" s="77">
        <v>0</v>
      </c>
      <c r="DU228" s="77">
        <v>0</v>
      </c>
      <c r="DV228" s="77">
        <v>0</v>
      </c>
      <c r="DW228" s="77">
        <v>0</v>
      </c>
      <c r="DX228" s="77">
        <v>0</v>
      </c>
      <c r="DY228" s="77">
        <v>0</v>
      </c>
      <c r="DZ228" s="77">
        <v>0</v>
      </c>
      <c r="EA228" s="77">
        <v>0</v>
      </c>
      <c r="EB228" s="77">
        <v>0</v>
      </c>
      <c r="EC228" s="77">
        <v>0</v>
      </c>
      <c r="ED228" s="77">
        <v>0</v>
      </c>
      <c r="EE228" s="77">
        <v>0</v>
      </c>
      <c r="EF228" s="77">
        <v>0</v>
      </c>
      <c r="EG228" s="77">
        <v>0</v>
      </c>
      <c r="EH228" s="77">
        <v>0</v>
      </c>
      <c r="EI228" s="77">
        <v>0</v>
      </c>
      <c r="EJ228" s="77">
        <v>0</v>
      </c>
      <c r="EK228" s="77">
        <v>0</v>
      </c>
      <c r="EL228" s="77">
        <v>0</v>
      </c>
      <c r="EM228" s="128">
        <v>0</v>
      </c>
      <c r="EN228" s="77">
        <v>1</v>
      </c>
      <c r="EO228" s="128">
        <v>0</v>
      </c>
      <c r="EP228" s="128">
        <v>1</v>
      </c>
      <c r="EQ228" s="77">
        <v>4</v>
      </c>
    </row>
    <row r="229" spans="1:147" s="78" customFormat="1" ht="15" customHeight="1" x14ac:dyDescent="0.25">
      <c r="A229" s="504" t="s">
        <v>2537</v>
      </c>
      <c r="B229" s="59">
        <v>18</v>
      </c>
      <c r="C229" s="78" t="s">
        <v>201</v>
      </c>
      <c r="D229" s="114">
        <v>2010</v>
      </c>
      <c r="E229" s="82" t="s">
        <v>202</v>
      </c>
      <c r="F229" s="82" t="s">
        <v>97</v>
      </c>
      <c r="G229" s="77">
        <v>260</v>
      </c>
      <c r="H229" s="77" t="s">
        <v>203</v>
      </c>
      <c r="I229" s="63" t="s">
        <v>50</v>
      </c>
      <c r="J229" s="59">
        <v>0</v>
      </c>
      <c r="K229" s="77" t="s">
        <v>3</v>
      </c>
      <c r="L229" s="77" t="s">
        <v>89</v>
      </c>
      <c r="M229" s="77">
        <v>7</v>
      </c>
      <c r="N229" s="77">
        <v>7</v>
      </c>
      <c r="O229" s="59">
        <f t="shared" si="150"/>
        <v>0.84509804001425681</v>
      </c>
      <c r="P229" s="77">
        <v>2005</v>
      </c>
      <c r="Q229" s="82"/>
      <c r="R229" s="77">
        <v>1</v>
      </c>
      <c r="S229" s="77">
        <v>6</v>
      </c>
      <c r="T229" s="77">
        <v>1</v>
      </c>
      <c r="U229" s="77">
        <v>20</v>
      </c>
      <c r="V229" s="77" t="s">
        <v>591</v>
      </c>
      <c r="W229" s="77"/>
      <c r="X229" s="77" t="s">
        <v>597</v>
      </c>
      <c r="Y229" s="82"/>
      <c r="Z229" s="95" t="s">
        <v>83</v>
      </c>
      <c r="AA229" s="59" t="s">
        <v>592</v>
      </c>
      <c r="AB229" s="77" t="s">
        <v>1178</v>
      </c>
      <c r="AC229" s="77" t="s">
        <v>594</v>
      </c>
      <c r="AD229" s="77">
        <v>0</v>
      </c>
      <c r="AE229" s="77" t="s">
        <v>577</v>
      </c>
      <c r="AF229" s="59">
        <v>13</v>
      </c>
      <c r="AG229" s="59">
        <f t="shared" si="151"/>
        <v>1.1139433523068367</v>
      </c>
      <c r="AH229" s="59">
        <f t="shared" si="152"/>
        <v>263.90000000000003</v>
      </c>
      <c r="AI229" s="72">
        <f t="shared" si="130"/>
        <v>2.4214393902200499</v>
      </c>
      <c r="AJ229" s="59">
        <f t="shared" si="131"/>
        <v>91</v>
      </c>
      <c r="AK229" s="59">
        <f t="shared" si="153"/>
        <v>1.9590413923210936</v>
      </c>
      <c r="AL229" s="72">
        <f t="shared" si="132"/>
        <v>1847.3000000000002</v>
      </c>
      <c r="AM229" s="72">
        <f t="shared" si="149"/>
        <v>3.2665374302343064</v>
      </c>
      <c r="AN229" s="40" t="s">
        <v>369</v>
      </c>
      <c r="AO229" s="77" t="s">
        <v>470</v>
      </c>
      <c r="AP229" s="82" t="s">
        <v>598</v>
      </c>
      <c r="AQ229" s="77" t="s">
        <v>174</v>
      </c>
      <c r="AR229" s="82" t="s">
        <v>175</v>
      </c>
      <c r="AS229" s="82" t="s">
        <v>593</v>
      </c>
      <c r="AT229" s="172" t="s">
        <v>2429</v>
      </c>
      <c r="AU229" s="270">
        <v>45.26</v>
      </c>
      <c r="AV229" s="11">
        <v>-72.44</v>
      </c>
      <c r="AW229" s="77"/>
      <c r="AX229" s="277">
        <v>4.68333333333333</v>
      </c>
      <c r="AY229" s="278">
        <v>1294</v>
      </c>
      <c r="AZ229" s="455">
        <f t="shared" si="154"/>
        <v>3.1119342763326814</v>
      </c>
      <c r="BA229" s="521" t="s">
        <v>82</v>
      </c>
      <c r="BB229" s="95" t="s">
        <v>204</v>
      </c>
      <c r="BC229" s="59"/>
      <c r="BD229" s="59" t="s">
        <v>2343</v>
      </c>
      <c r="BE229" s="59" t="s">
        <v>2331</v>
      </c>
      <c r="BF229" s="67"/>
      <c r="BG229" s="82"/>
      <c r="BH229" s="67"/>
      <c r="BI229" s="82" t="s">
        <v>2232</v>
      </c>
      <c r="BJ229" s="82" t="s">
        <v>709</v>
      </c>
      <c r="BK229" s="95" t="s">
        <v>603</v>
      </c>
      <c r="BL229" s="77"/>
      <c r="BM229" s="77"/>
      <c r="BN229" s="82"/>
      <c r="BO229" s="77"/>
      <c r="BP229" s="67" t="s">
        <v>51</v>
      </c>
      <c r="BQ229" s="74" t="s">
        <v>41</v>
      </c>
      <c r="BR229" s="82">
        <v>11.458885941644599</v>
      </c>
      <c r="BS229" s="77" t="s">
        <v>21</v>
      </c>
      <c r="BT229" s="77" t="s">
        <v>9</v>
      </c>
      <c r="BU229" s="82">
        <v>7.6392572944297008</v>
      </c>
      <c r="BV229" s="82"/>
      <c r="BW229" s="79" t="s">
        <v>26</v>
      </c>
      <c r="BX229" s="77" t="s">
        <v>27</v>
      </c>
      <c r="BY229" s="80">
        <f t="shared" si="139"/>
        <v>18.712282385187123</v>
      </c>
      <c r="BZ229" s="80">
        <f t="shared" si="140"/>
        <v>18.712282385187123</v>
      </c>
      <c r="CA229" s="77" t="s">
        <v>18</v>
      </c>
      <c r="CB229" s="77" t="s">
        <v>591</v>
      </c>
      <c r="CC229" s="77">
        <v>6</v>
      </c>
      <c r="CD229" s="77">
        <v>6</v>
      </c>
      <c r="CF229" s="78" t="s">
        <v>1584</v>
      </c>
      <c r="CG229" s="82">
        <v>53.68700265252</v>
      </c>
      <c r="CH229" s="77" t="s">
        <v>21</v>
      </c>
      <c r="CI229" s="82">
        <v>12.0954907161804</v>
      </c>
      <c r="CJ229" s="82"/>
      <c r="CK229" s="77">
        <f t="shared" si="141"/>
        <v>29.627780443213044</v>
      </c>
      <c r="CL229" s="77">
        <f t="shared" si="155"/>
        <v>29.627780443213044</v>
      </c>
      <c r="CM229" s="77">
        <v>6</v>
      </c>
      <c r="CN229" s="77">
        <v>6</v>
      </c>
      <c r="CO229" s="67"/>
      <c r="CP229" s="67">
        <f t="shared" si="117"/>
        <v>-1.7042194018700485</v>
      </c>
      <c r="CQ229" s="67">
        <f t="shared" si="118"/>
        <v>0.92307692307692313</v>
      </c>
      <c r="CR229" s="67">
        <f t="shared" si="156"/>
        <v>-1.5731256017261988</v>
      </c>
      <c r="CS229" s="67">
        <f t="shared" si="119"/>
        <v>0.43644683995026728</v>
      </c>
      <c r="CT229" s="59">
        <v>0</v>
      </c>
      <c r="CU229" s="77">
        <v>0</v>
      </c>
      <c r="CV229" s="77" t="s">
        <v>1782</v>
      </c>
      <c r="CW229" s="77">
        <v>0</v>
      </c>
      <c r="CX229" s="77">
        <v>0</v>
      </c>
      <c r="CY229" s="74">
        <v>0</v>
      </c>
      <c r="CZ229" s="74">
        <v>0</v>
      </c>
      <c r="DA229" s="74">
        <v>0</v>
      </c>
      <c r="DB229" s="74">
        <v>1</v>
      </c>
      <c r="DC229" s="74">
        <v>0</v>
      </c>
      <c r="DD229" s="77">
        <v>0</v>
      </c>
      <c r="DE229" s="60">
        <v>0</v>
      </c>
      <c r="DF229" s="60">
        <v>0</v>
      </c>
      <c r="DG229" s="60">
        <v>0</v>
      </c>
      <c r="DH229" s="60">
        <v>0</v>
      </c>
      <c r="DI229" s="60">
        <v>0</v>
      </c>
      <c r="DJ229" s="60">
        <v>0</v>
      </c>
      <c r="DK229" s="60">
        <v>0</v>
      </c>
      <c r="DL229" s="74">
        <v>0</v>
      </c>
      <c r="DM229" s="74">
        <v>0</v>
      </c>
      <c r="DN229" s="74">
        <v>0</v>
      </c>
      <c r="DO229" s="77">
        <v>0</v>
      </c>
      <c r="DP229" s="77">
        <v>0</v>
      </c>
      <c r="DQ229" s="77">
        <v>0</v>
      </c>
      <c r="DR229" s="77">
        <v>0</v>
      </c>
      <c r="DS229" s="77">
        <v>0</v>
      </c>
      <c r="DT229" s="77">
        <v>0</v>
      </c>
      <c r="DU229" s="77">
        <v>0</v>
      </c>
      <c r="DV229" s="77">
        <v>0</v>
      </c>
      <c r="DW229" s="77">
        <v>0</v>
      </c>
      <c r="DX229" s="77">
        <v>0</v>
      </c>
      <c r="DY229" s="77">
        <v>0</v>
      </c>
      <c r="DZ229" s="77">
        <v>0</v>
      </c>
      <c r="EA229" s="77">
        <v>0</v>
      </c>
      <c r="EB229" s="77">
        <v>0</v>
      </c>
      <c r="EC229" s="77">
        <v>0</v>
      </c>
      <c r="ED229" s="77">
        <v>0</v>
      </c>
      <c r="EE229" s="77">
        <v>0</v>
      </c>
      <c r="EF229" s="77">
        <v>0</v>
      </c>
      <c r="EG229" s="77">
        <v>0</v>
      </c>
      <c r="EH229" s="77">
        <v>0</v>
      </c>
      <c r="EI229" s="77">
        <v>0</v>
      </c>
      <c r="EJ229" s="77">
        <v>1</v>
      </c>
      <c r="EK229" s="77">
        <v>0</v>
      </c>
      <c r="EL229" s="77">
        <v>0</v>
      </c>
      <c r="EM229" s="128">
        <v>0</v>
      </c>
      <c r="EN229" s="77">
        <v>1</v>
      </c>
      <c r="EO229" s="128">
        <v>0</v>
      </c>
      <c r="EP229" s="128">
        <v>1</v>
      </c>
      <c r="EQ229" s="77">
        <v>4</v>
      </c>
    </row>
    <row r="230" spans="1:147" s="82" customFormat="1" ht="15" customHeight="1" x14ac:dyDescent="0.25">
      <c r="A230" s="504" t="s">
        <v>2537</v>
      </c>
      <c r="B230" s="59">
        <v>19</v>
      </c>
      <c r="C230" s="78" t="s">
        <v>201</v>
      </c>
      <c r="D230" s="114">
        <v>2010</v>
      </c>
      <c r="E230" s="82" t="s">
        <v>202</v>
      </c>
      <c r="F230" s="82" t="s">
        <v>97</v>
      </c>
      <c r="G230" s="77">
        <v>260</v>
      </c>
      <c r="H230" s="77" t="s">
        <v>203</v>
      </c>
      <c r="I230" s="63" t="s">
        <v>50</v>
      </c>
      <c r="J230" s="59">
        <v>0</v>
      </c>
      <c r="K230" s="77" t="s">
        <v>3</v>
      </c>
      <c r="L230" s="77" t="s">
        <v>89</v>
      </c>
      <c r="M230" s="77">
        <v>7</v>
      </c>
      <c r="N230" s="77">
        <v>7</v>
      </c>
      <c r="O230" s="59">
        <f t="shared" si="150"/>
        <v>0.84509804001425681</v>
      </c>
      <c r="P230" s="77">
        <v>2005</v>
      </c>
      <c r="R230" s="77">
        <v>1</v>
      </c>
      <c r="S230" s="77">
        <v>6</v>
      </c>
      <c r="T230" s="77">
        <v>1</v>
      </c>
      <c r="U230" s="77">
        <v>20</v>
      </c>
      <c r="V230" s="77" t="s">
        <v>591</v>
      </c>
      <c r="W230" s="77"/>
      <c r="X230" s="77" t="s">
        <v>597</v>
      </c>
      <c r="Z230" s="95" t="s">
        <v>83</v>
      </c>
      <c r="AA230" s="59" t="s">
        <v>592</v>
      </c>
      <c r="AB230" s="77" t="s">
        <v>1178</v>
      </c>
      <c r="AC230" s="77" t="s">
        <v>594</v>
      </c>
      <c r="AD230" s="77">
        <v>0</v>
      </c>
      <c r="AE230" s="77" t="s">
        <v>577</v>
      </c>
      <c r="AF230" s="59">
        <v>13</v>
      </c>
      <c r="AG230" s="59">
        <f t="shared" si="151"/>
        <v>1.1139433523068367</v>
      </c>
      <c r="AH230" s="59">
        <f t="shared" si="152"/>
        <v>263.90000000000003</v>
      </c>
      <c r="AI230" s="72">
        <f t="shared" si="130"/>
        <v>2.4214393902200499</v>
      </c>
      <c r="AJ230" s="59">
        <f t="shared" si="131"/>
        <v>91</v>
      </c>
      <c r="AK230" s="59">
        <f t="shared" si="153"/>
        <v>1.9590413923210936</v>
      </c>
      <c r="AL230" s="72">
        <f t="shared" si="132"/>
        <v>1847.3000000000002</v>
      </c>
      <c r="AM230" s="72">
        <f t="shared" si="149"/>
        <v>3.2665374302343064</v>
      </c>
      <c r="AN230" s="40" t="s">
        <v>369</v>
      </c>
      <c r="AO230" s="77" t="s">
        <v>470</v>
      </c>
      <c r="AP230" s="82" t="s">
        <v>598</v>
      </c>
      <c r="AQ230" s="77" t="s">
        <v>174</v>
      </c>
      <c r="AR230" s="82" t="s">
        <v>175</v>
      </c>
      <c r="AS230" s="82" t="s">
        <v>593</v>
      </c>
      <c r="AT230" s="172" t="s">
        <v>2429</v>
      </c>
      <c r="AU230" s="270">
        <v>45.26</v>
      </c>
      <c r="AV230" s="11">
        <v>-72.44</v>
      </c>
      <c r="AW230" s="77"/>
      <c r="AX230" s="277">
        <v>4.68333333333333</v>
      </c>
      <c r="AY230" s="278">
        <v>1294</v>
      </c>
      <c r="AZ230" s="455">
        <f t="shared" si="154"/>
        <v>3.1119342763326814</v>
      </c>
      <c r="BA230" s="521" t="s">
        <v>82</v>
      </c>
      <c r="BB230" s="95" t="s">
        <v>204</v>
      </c>
      <c r="BC230" s="59"/>
      <c r="BD230" s="59" t="s">
        <v>2343</v>
      </c>
      <c r="BE230" s="59" t="s">
        <v>2331</v>
      </c>
      <c r="BF230" s="67"/>
      <c r="BH230" s="67"/>
      <c r="BI230" s="82" t="s">
        <v>2232</v>
      </c>
      <c r="BJ230" s="82" t="s">
        <v>709</v>
      </c>
      <c r="BK230" s="95" t="s">
        <v>605</v>
      </c>
      <c r="BL230" s="77"/>
      <c r="BM230" s="77"/>
      <c r="BO230" s="77"/>
      <c r="BP230" s="67" t="s">
        <v>51</v>
      </c>
      <c r="BQ230" s="74" t="s">
        <v>41</v>
      </c>
      <c r="BR230" s="82">
        <v>0.92307692307691103</v>
      </c>
      <c r="BS230" s="77" t="s">
        <v>21</v>
      </c>
      <c r="BT230" s="77" t="s">
        <v>9</v>
      </c>
      <c r="BU230" s="82">
        <v>0.93899204244031897</v>
      </c>
      <c r="BW230" s="79" t="s">
        <v>26</v>
      </c>
      <c r="BX230" s="77" t="s">
        <v>27</v>
      </c>
      <c r="BY230" s="80">
        <f t="shared" si="139"/>
        <v>2.3000513765125876</v>
      </c>
      <c r="BZ230" s="80">
        <f t="shared" si="140"/>
        <v>2.3000513765125876</v>
      </c>
      <c r="CA230" s="77" t="s">
        <v>18</v>
      </c>
      <c r="CB230" s="77" t="s">
        <v>591</v>
      </c>
      <c r="CC230" s="77">
        <v>6</v>
      </c>
      <c r="CD230" s="77">
        <v>6</v>
      </c>
      <c r="CF230" s="78" t="s">
        <v>1584</v>
      </c>
      <c r="CG230" s="82">
        <v>1.79840848806364</v>
      </c>
      <c r="CH230" s="77" t="s">
        <v>21</v>
      </c>
      <c r="CI230" s="82">
        <v>0.98673740053050984</v>
      </c>
      <c r="CK230" s="77">
        <f t="shared" si="141"/>
        <v>2.4170031414200199</v>
      </c>
      <c r="CL230" s="77">
        <f t="shared" si="155"/>
        <v>2.4170031414200199</v>
      </c>
      <c r="CM230" s="77">
        <v>6</v>
      </c>
      <c r="CN230" s="77">
        <v>6</v>
      </c>
      <c r="CO230" s="67"/>
      <c r="CP230" s="67">
        <f t="shared" si="117"/>
        <v>-0.37102079154518181</v>
      </c>
      <c r="CQ230" s="67">
        <f t="shared" si="118"/>
        <v>0.92307692307692313</v>
      </c>
      <c r="CR230" s="67">
        <f t="shared" si="156"/>
        <v>-0.34248073065709089</v>
      </c>
      <c r="CS230" s="67">
        <f t="shared" si="119"/>
        <v>0.33822054378630895</v>
      </c>
      <c r="CT230" s="59">
        <v>0</v>
      </c>
      <c r="CU230" s="77">
        <v>0</v>
      </c>
      <c r="CV230" s="77" t="s">
        <v>1782</v>
      </c>
      <c r="CW230" s="77">
        <v>0</v>
      </c>
      <c r="CX230" s="77">
        <v>0</v>
      </c>
      <c r="CY230" s="74">
        <v>0</v>
      </c>
      <c r="CZ230" s="74">
        <v>0</v>
      </c>
      <c r="DA230" s="74">
        <v>0</v>
      </c>
      <c r="DB230" s="74">
        <v>1</v>
      </c>
      <c r="DC230" s="74">
        <v>0</v>
      </c>
      <c r="DD230" s="77">
        <v>0</v>
      </c>
      <c r="DE230" s="60">
        <v>0</v>
      </c>
      <c r="DF230" s="60">
        <v>0</v>
      </c>
      <c r="DG230" s="60">
        <v>0</v>
      </c>
      <c r="DH230" s="60">
        <v>0</v>
      </c>
      <c r="DI230" s="60">
        <v>0</v>
      </c>
      <c r="DJ230" s="60">
        <v>0</v>
      </c>
      <c r="DK230" s="60">
        <v>0</v>
      </c>
      <c r="DL230" s="74">
        <v>0</v>
      </c>
      <c r="DM230" s="74">
        <v>0</v>
      </c>
      <c r="DN230" s="74">
        <v>0</v>
      </c>
      <c r="DO230" s="77">
        <v>0</v>
      </c>
      <c r="DP230" s="77">
        <v>0</v>
      </c>
      <c r="DQ230" s="77">
        <v>0</v>
      </c>
      <c r="DR230" s="77">
        <v>0</v>
      </c>
      <c r="DS230" s="77">
        <v>0</v>
      </c>
      <c r="DT230" s="77">
        <v>0</v>
      </c>
      <c r="DU230" s="77">
        <v>0</v>
      </c>
      <c r="DV230" s="77">
        <v>0</v>
      </c>
      <c r="DW230" s="77">
        <v>0</v>
      </c>
      <c r="DX230" s="77">
        <v>0</v>
      </c>
      <c r="DY230" s="77">
        <v>0</v>
      </c>
      <c r="DZ230" s="77">
        <v>0</v>
      </c>
      <c r="EA230" s="77">
        <v>0</v>
      </c>
      <c r="EB230" s="77">
        <v>0</v>
      </c>
      <c r="EC230" s="77">
        <v>0</v>
      </c>
      <c r="ED230" s="77">
        <v>0</v>
      </c>
      <c r="EE230" s="77">
        <v>0</v>
      </c>
      <c r="EF230" s="77">
        <v>0</v>
      </c>
      <c r="EG230" s="77">
        <v>0</v>
      </c>
      <c r="EH230" s="77">
        <v>1</v>
      </c>
      <c r="EI230" s="77">
        <v>0</v>
      </c>
      <c r="EJ230" s="77">
        <v>0</v>
      </c>
      <c r="EK230" s="77">
        <v>0</v>
      </c>
      <c r="EL230" s="77">
        <v>0</v>
      </c>
      <c r="EM230" s="128">
        <v>0</v>
      </c>
      <c r="EN230" s="77">
        <v>1</v>
      </c>
      <c r="EO230" s="128">
        <v>0</v>
      </c>
      <c r="EP230" s="128">
        <v>1</v>
      </c>
      <c r="EQ230" s="77">
        <v>4</v>
      </c>
    </row>
    <row r="231" spans="1:147" ht="15" customHeight="1" x14ac:dyDescent="0.25">
      <c r="A231" s="504" t="s">
        <v>2537</v>
      </c>
      <c r="B231" s="59">
        <v>20</v>
      </c>
      <c r="C231" s="58" t="s">
        <v>201</v>
      </c>
      <c r="D231" s="99">
        <v>2010</v>
      </c>
      <c r="E231" s="67" t="s">
        <v>202</v>
      </c>
      <c r="F231" s="67" t="s">
        <v>97</v>
      </c>
      <c r="G231" s="59">
        <v>260</v>
      </c>
      <c r="H231" s="59" t="s">
        <v>203</v>
      </c>
      <c r="I231" s="63" t="s">
        <v>50</v>
      </c>
      <c r="J231" s="59">
        <v>0</v>
      </c>
      <c r="K231" s="59" t="s">
        <v>3</v>
      </c>
      <c r="L231" s="59" t="s">
        <v>89</v>
      </c>
      <c r="M231" s="59">
        <v>3</v>
      </c>
      <c r="N231" s="59">
        <v>8</v>
      </c>
      <c r="O231" s="59">
        <f t="shared" si="150"/>
        <v>0.90308998699194354</v>
      </c>
      <c r="P231" s="59">
        <v>2006</v>
      </c>
      <c r="R231" s="59">
        <v>1</v>
      </c>
      <c r="S231" s="59">
        <v>6</v>
      </c>
      <c r="T231" s="59">
        <v>1</v>
      </c>
      <c r="U231" s="59">
        <v>4</v>
      </c>
      <c r="V231" s="59" t="s">
        <v>1186</v>
      </c>
      <c r="X231" s="59" t="s">
        <v>1180</v>
      </c>
      <c r="Z231" s="40" t="s">
        <v>83</v>
      </c>
      <c r="AA231" s="59" t="s">
        <v>592</v>
      </c>
      <c r="AB231" s="59" t="s">
        <v>1178</v>
      </c>
      <c r="AC231" s="59" t="s">
        <v>594</v>
      </c>
      <c r="AD231" s="59">
        <v>0</v>
      </c>
      <c r="AE231" s="59" t="s">
        <v>577</v>
      </c>
      <c r="AF231" s="59">
        <v>13</v>
      </c>
      <c r="AG231" s="59">
        <f t="shared" si="151"/>
        <v>1.1139433523068367</v>
      </c>
      <c r="AH231" s="59">
        <f t="shared" si="152"/>
        <v>263.90000000000003</v>
      </c>
      <c r="AI231" s="72">
        <f t="shared" si="130"/>
        <v>2.4214393902200499</v>
      </c>
      <c r="AJ231" s="59">
        <f t="shared" si="131"/>
        <v>104</v>
      </c>
      <c r="AK231" s="59">
        <f t="shared" si="153"/>
        <v>2.0170333392987803</v>
      </c>
      <c r="AL231" s="72">
        <f t="shared" si="132"/>
        <v>2111.2000000000003</v>
      </c>
      <c r="AM231" s="72">
        <f t="shared" si="149"/>
        <v>3.3245293772119933</v>
      </c>
      <c r="AN231" s="40" t="s">
        <v>369</v>
      </c>
      <c r="AO231" s="59" t="s">
        <v>470</v>
      </c>
      <c r="AP231" s="67" t="s">
        <v>598</v>
      </c>
      <c r="AQ231" s="59" t="s">
        <v>174</v>
      </c>
      <c r="AR231" s="67" t="s">
        <v>175</v>
      </c>
      <c r="AS231" s="67" t="s">
        <v>593</v>
      </c>
      <c r="AT231" s="172" t="s">
        <v>2429</v>
      </c>
      <c r="AU231" s="270">
        <v>45.26</v>
      </c>
      <c r="AV231" s="11">
        <v>-72.44</v>
      </c>
      <c r="AX231" s="277">
        <v>4.6833333333333327</v>
      </c>
      <c r="AY231" s="278">
        <v>1294</v>
      </c>
      <c r="AZ231" s="455">
        <f t="shared" si="154"/>
        <v>3.1119342763326814</v>
      </c>
      <c r="BA231" s="515" t="s">
        <v>82</v>
      </c>
      <c r="BB231" s="40" t="s">
        <v>204</v>
      </c>
      <c r="BD231" s="59" t="s">
        <v>2343</v>
      </c>
      <c r="BE231" s="59" t="s">
        <v>2331</v>
      </c>
      <c r="BH231" s="67" t="s">
        <v>1236</v>
      </c>
      <c r="BI231" s="82" t="s">
        <v>2384</v>
      </c>
      <c r="BJ231" s="67" t="s">
        <v>32</v>
      </c>
      <c r="BK231" s="67" t="s">
        <v>1726</v>
      </c>
      <c r="BN231" s="67" t="s">
        <v>1183</v>
      </c>
      <c r="BO231" s="59" t="s">
        <v>1682</v>
      </c>
      <c r="BP231" s="67" t="s">
        <v>51</v>
      </c>
      <c r="BQ231" s="59" t="s">
        <v>58</v>
      </c>
      <c r="BR231" s="67">
        <v>2.4300000000000002</v>
      </c>
      <c r="BS231" s="59" t="s">
        <v>21</v>
      </c>
      <c r="BT231" s="59" t="s">
        <v>47</v>
      </c>
      <c r="BU231" s="67">
        <v>0.99</v>
      </c>
      <c r="BW231" s="63" t="s">
        <v>26</v>
      </c>
      <c r="BX231" s="59" t="s">
        <v>27</v>
      </c>
      <c r="BY231" s="70">
        <f t="shared" si="139"/>
        <v>2.424994845355346</v>
      </c>
      <c r="BZ231" s="70">
        <f t="shared" si="140"/>
        <v>2.424994845355346</v>
      </c>
      <c r="CA231" s="59" t="s">
        <v>18</v>
      </c>
      <c r="CB231" s="59" t="s">
        <v>1186</v>
      </c>
      <c r="CC231" s="59">
        <v>6</v>
      </c>
      <c r="CD231" s="59">
        <v>6</v>
      </c>
      <c r="CF231" s="78" t="s">
        <v>1584</v>
      </c>
      <c r="CG231" s="67">
        <v>1.08</v>
      </c>
      <c r="CH231" s="59" t="s">
        <v>21</v>
      </c>
      <c r="CI231" s="67">
        <v>0.37</v>
      </c>
      <c r="CK231" s="59">
        <f t="shared" si="141"/>
        <v>0.90631120482977579</v>
      </c>
      <c r="CL231" s="59">
        <f t="shared" si="155"/>
        <v>0.90631120482977579</v>
      </c>
      <c r="CM231" s="59">
        <v>6</v>
      </c>
      <c r="CN231" s="59">
        <v>6</v>
      </c>
      <c r="CP231" s="67">
        <f t="shared" si="117"/>
        <v>0.73747372986306303</v>
      </c>
      <c r="CQ231" s="67">
        <f t="shared" si="118"/>
        <v>0.92307692307692313</v>
      </c>
      <c r="CR231" s="67">
        <f t="shared" si="156"/>
        <v>0.68074498141205819</v>
      </c>
      <c r="CS231" s="67">
        <f t="shared" si="119"/>
        <v>0.35264223873823763</v>
      </c>
      <c r="CT231" s="77">
        <v>0</v>
      </c>
      <c r="CU231" s="59">
        <v>0</v>
      </c>
      <c r="CV231" s="59" t="s">
        <v>1782</v>
      </c>
      <c r="CW231" s="59">
        <v>1</v>
      </c>
      <c r="CX231" s="59">
        <v>0</v>
      </c>
      <c r="CY231" s="102">
        <v>0</v>
      </c>
      <c r="CZ231" s="102">
        <v>4</v>
      </c>
      <c r="DA231" s="102">
        <v>0</v>
      </c>
      <c r="DB231" s="102">
        <v>0</v>
      </c>
      <c r="DC231" s="102">
        <v>0</v>
      </c>
      <c r="DD231" s="59">
        <v>0</v>
      </c>
      <c r="DE231" s="60">
        <v>0</v>
      </c>
      <c r="DF231" s="60">
        <v>0</v>
      </c>
      <c r="DG231" s="60">
        <v>0</v>
      </c>
      <c r="DH231" s="60">
        <v>0</v>
      </c>
      <c r="DI231" s="60">
        <v>0</v>
      </c>
      <c r="DJ231" s="60">
        <v>0</v>
      </c>
      <c r="DK231" s="60">
        <v>0</v>
      </c>
      <c r="DL231" s="60">
        <v>0</v>
      </c>
      <c r="DM231" s="60">
        <v>0</v>
      </c>
      <c r="DN231" s="60">
        <v>0</v>
      </c>
      <c r="DO231" s="59">
        <v>0</v>
      </c>
      <c r="DP231" s="59">
        <v>0</v>
      </c>
      <c r="DQ231" s="59">
        <v>0</v>
      </c>
      <c r="DR231" s="59">
        <v>0</v>
      </c>
      <c r="DS231" s="59">
        <v>0</v>
      </c>
      <c r="DT231" s="59">
        <v>0</v>
      </c>
      <c r="DU231" s="59">
        <v>0</v>
      </c>
      <c r="DV231" s="59">
        <v>0</v>
      </c>
      <c r="DW231" s="59">
        <v>0</v>
      </c>
      <c r="DX231" s="59">
        <v>0</v>
      </c>
      <c r="DY231" s="59">
        <v>0</v>
      </c>
      <c r="DZ231" s="59">
        <v>0</v>
      </c>
      <c r="EA231" s="59">
        <v>0</v>
      </c>
      <c r="EB231" s="59">
        <v>0</v>
      </c>
      <c r="EC231" s="59">
        <v>0</v>
      </c>
      <c r="ED231" s="59">
        <v>0</v>
      </c>
      <c r="EE231" s="59">
        <v>0</v>
      </c>
      <c r="EF231" s="59">
        <v>0</v>
      </c>
      <c r="EG231" s="59">
        <v>0</v>
      </c>
      <c r="EH231" s="59">
        <v>0</v>
      </c>
      <c r="EI231" s="59">
        <v>0</v>
      </c>
      <c r="EJ231" s="59">
        <v>0</v>
      </c>
      <c r="EK231" s="59">
        <v>0</v>
      </c>
      <c r="EL231" s="59">
        <v>0</v>
      </c>
      <c r="EM231" s="128">
        <v>0</v>
      </c>
      <c r="EN231" s="59">
        <v>1</v>
      </c>
      <c r="EO231" s="128">
        <v>0</v>
      </c>
      <c r="EP231" s="128">
        <v>1</v>
      </c>
      <c r="EQ231" s="77">
        <v>4</v>
      </c>
    </row>
    <row r="232" spans="1:147" ht="15" customHeight="1" x14ac:dyDescent="0.25">
      <c r="A232" s="504" t="s">
        <v>2537</v>
      </c>
      <c r="B232" s="59">
        <v>21</v>
      </c>
      <c r="C232" s="58" t="s">
        <v>201</v>
      </c>
      <c r="D232" s="99">
        <v>2010</v>
      </c>
      <c r="E232" s="67" t="s">
        <v>202</v>
      </c>
      <c r="F232" s="67" t="s">
        <v>97</v>
      </c>
      <c r="G232" s="59">
        <v>260</v>
      </c>
      <c r="H232" s="59" t="s">
        <v>203</v>
      </c>
      <c r="I232" s="63" t="s">
        <v>50</v>
      </c>
      <c r="J232" s="59">
        <v>0</v>
      </c>
      <c r="K232" s="59" t="s">
        <v>3</v>
      </c>
      <c r="L232" s="59" t="s">
        <v>89</v>
      </c>
      <c r="M232" s="59">
        <v>3</v>
      </c>
      <c r="N232" s="59">
        <v>8</v>
      </c>
      <c r="O232" s="59">
        <f>LOG10(N232)</f>
        <v>0.90308998699194354</v>
      </c>
      <c r="P232" s="59">
        <v>2006</v>
      </c>
      <c r="R232" s="59">
        <v>1</v>
      </c>
      <c r="S232" s="59">
        <v>6</v>
      </c>
      <c r="T232" s="59">
        <v>1</v>
      </c>
      <c r="U232" s="59">
        <v>4</v>
      </c>
      <c r="V232" s="59" t="s">
        <v>1186</v>
      </c>
      <c r="X232" s="59" t="s">
        <v>1180</v>
      </c>
      <c r="Z232" s="40" t="s">
        <v>83</v>
      </c>
      <c r="AA232" s="59" t="s">
        <v>592</v>
      </c>
      <c r="AB232" s="59" t="s">
        <v>1178</v>
      </c>
      <c r="AC232" s="59" t="s">
        <v>594</v>
      </c>
      <c r="AD232" s="59">
        <v>0</v>
      </c>
      <c r="AE232" s="59" t="s">
        <v>577</v>
      </c>
      <c r="AF232" s="59">
        <v>13</v>
      </c>
      <c r="AG232" s="59">
        <f>LOG10(AF232)</f>
        <v>1.1139433523068367</v>
      </c>
      <c r="AH232" s="59">
        <f>AF232*20.3</f>
        <v>263.90000000000003</v>
      </c>
      <c r="AI232" s="72">
        <f t="shared" si="130"/>
        <v>2.4214393902200499</v>
      </c>
      <c r="AJ232" s="59">
        <f t="shared" si="131"/>
        <v>104</v>
      </c>
      <c r="AK232" s="59">
        <f>LOG10(AJ232)</f>
        <v>2.0170333392987803</v>
      </c>
      <c r="AL232" s="72">
        <f t="shared" si="132"/>
        <v>2111.2000000000003</v>
      </c>
      <c r="AM232" s="72">
        <f t="shared" si="149"/>
        <v>3.3245293772119933</v>
      </c>
      <c r="AN232" s="40" t="s">
        <v>369</v>
      </c>
      <c r="AO232" s="59" t="s">
        <v>470</v>
      </c>
      <c r="AP232" s="67" t="s">
        <v>598</v>
      </c>
      <c r="AQ232" s="59" t="s">
        <v>174</v>
      </c>
      <c r="AR232" s="67" t="s">
        <v>175</v>
      </c>
      <c r="AS232" s="67" t="s">
        <v>593</v>
      </c>
      <c r="AT232" s="172" t="s">
        <v>2429</v>
      </c>
      <c r="AU232" s="270">
        <v>45.26</v>
      </c>
      <c r="AV232" s="11">
        <v>-72.44</v>
      </c>
      <c r="AX232" s="277">
        <v>4.68333333333333</v>
      </c>
      <c r="AY232" s="278">
        <v>1294</v>
      </c>
      <c r="AZ232" s="455">
        <f>LOG10(AY232)</f>
        <v>3.1119342763326814</v>
      </c>
      <c r="BA232" s="515" t="s">
        <v>82</v>
      </c>
      <c r="BB232" s="40" t="s">
        <v>204</v>
      </c>
      <c r="BD232" s="59" t="s">
        <v>2343</v>
      </c>
      <c r="BE232" s="59" t="s">
        <v>2331</v>
      </c>
      <c r="BH232" s="67" t="s">
        <v>1236</v>
      </c>
      <c r="BI232" s="82" t="s">
        <v>2384</v>
      </c>
      <c r="BJ232" s="67" t="s">
        <v>32</v>
      </c>
      <c r="BK232" s="67" t="s">
        <v>1728</v>
      </c>
      <c r="BN232" s="67" t="s">
        <v>601</v>
      </c>
      <c r="BO232" s="59" t="s">
        <v>1671</v>
      </c>
      <c r="BP232" s="67" t="s">
        <v>51</v>
      </c>
      <c r="BQ232" s="59" t="s">
        <v>58</v>
      </c>
      <c r="BR232" s="67">
        <v>78.900000000000006</v>
      </c>
      <c r="BS232" s="59" t="s">
        <v>21</v>
      </c>
      <c r="BT232" s="59" t="s">
        <v>600</v>
      </c>
      <c r="BU232" s="67">
        <v>23.9</v>
      </c>
      <c r="BW232" s="63" t="s">
        <v>26</v>
      </c>
      <c r="BX232" s="59" t="s">
        <v>27</v>
      </c>
      <c r="BY232" s="70">
        <f t="shared" si="139"/>
        <v>58.542804852517946</v>
      </c>
      <c r="BZ232" s="70">
        <f t="shared" si="140"/>
        <v>58.542804852517946</v>
      </c>
      <c r="CA232" s="59" t="s">
        <v>18</v>
      </c>
      <c r="CB232" s="59" t="s">
        <v>1186</v>
      </c>
      <c r="CC232" s="59">
        <v>6</v>
      </c>
      <c r="CD232" s="59">
        <v>6</v>
      </c>
      <c r="CF232" s="78" t="s">
        <v>1584</v>
      </c>
      <c r="CG232" s="67">
        <v>21.5</v>
      </c>
      <c r="CH232" s="59" t="s">
        <v>21</v>
      </c>
      <c r="CI232" s="67">
        <v>8.9</v>
      </c>
      <c r="CK232" s="59">
        <f t="shared" si="141"/>
        <v>21.800458710770283</v>
      </c>
      <c r="CL232" s="59">
        <f t="shared" si="155"/>
        <v>21.800458710770283</v>
      </c>
      <c r="CM232" s="59">
        <v>6</v>
      </c>
      <c r="CN232" s="59">
        <v>6</v>
      </c>
      <c r="CP232" s="67">
        <f t="shared" si="117"/>
        <v>1.2994342857619401</v>
      </c>
      <c r="CQ232" s="67">
        <f t="shared" si="118"/>
        <v>0.92307692307692313</v>
      </c>
      <c r="CR232" s="67">
        <f>CP232*CQ232</f>
        <v>1.1994778022417909</v>
      </c>
      <c r="CS232" s="67">
        <f t="shared" si="119"/>
        <v>0.39328112491961653</v>
      </c>
      <c r="CT232" s="77">
        <v>0</v>
      </c>
      <c r="CU232" s="59">
        <v>0</v>
      </c>
      <c r="CV232" s="59" t="s">
        <v>1782</v>
      </c>
      <c r="CW232" s="59">
        <v>1</v>
      </c>
      <c r="CX232" s="59">
        <v>0</v>
      </c>
      <c r="CY232" s="102">
        <v>0</v>
      </c>
      <c r="CZ232" s="102">
        <v>4</v>
      </c>
      <c r="DA232" s="102">
        <v>0</v>
      </c>
      <c r="DB232" s="102">
        <v>0</v>
      </c>
      <c r="DC232" s="102">
        <v>0</v>
      </c>
      <c r="DD232" s="59">
        <v>0</v>
      </c>
      <c r="DE232" s="60">
        <v>0</v>
      </c>
      <c r="DF232" s="60">
        <v>0</v>
      </c>
      <c r="DG232" s="60">
        <v>0</v>
      </c>
      <c r="DH232" s="60">
        <v>0</v>
      </c>
      <c r="DI232" s="60">
        <v>0</v>
      </c>
      <c r="DJ232" s="60">
        <v>0</v>
      </c>
      <c r="DK232" s="60">
        <v>0</v>
      </c>
      <c r="DL232" s="60">
        <v>0</v>
      </c>
      <c r="DM232" s="60">
        <v>0</v>
      </c>
      <c r="DN232" s="60">
        <v>0</v>
      </c>
      <c r="DO232" s="59">
        <v>0</v>
      </c>
      <c r="DP232" s="59">
        <v>0</v>
      </c>
      <c r="DQ232" s="59">
        <v>0</v>
      </c>
      <c r="DR232" s="59">
        <v>0</v>
      </c>
      <c r="DS232" s="59">
        <v>0</v>
      </c>
      <c r="DT232" s="59">
        <v>0</v>
      </c>
      <c r="DU232" s="59">
        <v>0</v>
      </c>
      <c r="DV232" s="59">
        <v>0</v>
      </c>
      <c r="DW232" s="59">
        <v>0</v>
      </c>
      <c r="DX232" s="59">
        <v>0</v>
      </c>
      <c r="DY232" s="59">
        <v>0</v>
      </c>
      <c r="DZ232" s="59">
        <v>0</v>
      </c>
      <c r="EA232" s="59">
        <v>0</v>
      </c>
      <c r="EB232" s="59">
        <v>0</v>
      </c>
      <c r="EC232" s="59">
        <v>0</v>
      </c>
      <c r="ED232" s="59">
        <v>0</v>
      </c>
      <c r="EE232" s="59">
        <v>0</v>
      </c>
      <c r="EF232" s="59">
        <v>0</v>
      </c>
      <c r="EG232" s="59">
        <v>0</v>
      </c>
      <c r="EH232" s="59">
        <v>0</v>
      </c>
      <c r="EI232" s="59">
        <v>0</v>
      </c>
      <c r="EJ232" s="59">
        <v>0</v>
      </c>
      <c r="EK232" s="59">
        <v>0</v>
      </c>
      <c r="EL232" s="59">
        <v>0</v>
      </c>
      <c r="EM232" s="128">
        <v>0</v>
      </c>
      <c r="EN232" s="59">
        <v>1</v>
      </c>
      <c r="EO232" s="128">
        <v>0</v>
      </c>
      <c r="EP232" s="128">
        <v>1</v>
      </c>
      <c r="EQ232" s="77">
        <v>4</v>
      </c>
    </row>
    <row r="233" spans="1:147" s="206" customFormat="1" ht="15" customHeight="1" x14ac:dyDescent="0.25">
      <c r="A233" s="504" t="s">
        <v>2537</v>
      </c>
      <c r="B233" s="212" t="s">
        <v>2121</v>
      </c>
      <c r="C233" s="200" t="s">
        <v>201</v>
      </c>
      <c r="D233" s="209">
        <v>2010</v>
      </c>
      <c r="E233" s="206" t="s">
        <v>202</v>
      </c>
      <c r="F233" s="206" t="s">
        <v>97</v>
      </c>
      <c r="G233" s="201">
        <v>260</v>
      </c>
      <c r="H233" s="201" t="s">
        <v>203</v>
      </c>
      <c r="I233" s="205" t="s">
        <v>50</v>
      </c>
      <c r="J233" s="201">
        <v>0</v>
      </c>
      <c r="K233" s="201" t="s">
        <v>3</v>
      </c>
      <c r="L233" s="201" t="s">
        <v>89</v>
      </c>
      <c r="M233" s="201">
        <v>3</v>
      </c>
      <c r="N233" s="201">
        <v>8</v>
      </c>
      <c r="O233" s="201">
        <f t="shared" ref="O233:O242" si="157">LOG10(N233)</f>
        <v>0.90308998699194354</v>
      </c>
      <c r="P233" s="201">
        <v>2006</v>
      </c>
      <c r="R233" s="201">
        <v>1</v>
      </c>
      <c r="S233" s="201">
        <v>6</v>
      </c>
      <c r="T233" s="201">
        <v>1</v>
      </c>
      <c r="U233" s="201">
        <v>4</v>
      </c>
      <c r="V233" s="201" t="s">
        <v>1186</v>
      </c>
      <c r="W233" s="201"/>
      <c r="X233" s="201" t="s">
        <v>1180</v>
      </c>
      <c r="Z233" s="210" t="s">
        <v>83</v>
      </c>
      <c r="AA233" s="201" t="s">
        <v>592</v>
      </c>
      <c r="AB233" s="201" t="s">
        <v>1178</v>
      </c>
      <c r="AC233" s="201" t="s">
        <v>594</v>
      </c>
      <c r="AD233" s="201">
        <v>0</v>
      </c>
      <c r="AE233" s="201" t="s">
        <v>577</v>
      </c>
      <c r="AF233" s="201">
        <v>13</v>
      </c>
      <c r="AG233" s="201">
        <f t="shared" ref="AG233:AG242" si="158">LOG10(AF233)</f>
        <v>1.1139433523068367</v>
      </c>
      <c r="AH233" s="201">
        <f t="shared" ref="AH233:AH242" si="159">AF233*20.3</f>
        <v>263.90000000000003</v>
      </c>
      <c r="AI233" s="538">
        <f t="shared" si="130"/>
        <v>2.4214393902200499</v>
      </c>
      <c r="AJ233" s="201">
        <f t="shared" si="131"/>
        <v>104</v>
      </c>
      <c r="AK233" s="201">
        <f t="shared" ref="AK233:AK242" si="160">LOG10(AJ233)</f>
        <v>2.0170333392987803</v>
      </c>
      <c r="AL233" s="538">
        <f t="shared" si="132"/>
        <v>2111.2000000000003</v>
      </c>
      <c r="AM233" s="538">
        <f t="shared" si="149"/>
        <v>3.3245293772119933</v>
      </c>
      <c r="AN233" s="210" t="s">
        <v>369</v>
      </c>
      <c r="AO233" s="201" t="s">
        <v>470</v>
      </c>
      <c r="AP233" s="206" t="s">
        <v>598</v>
      </c>
      <c r="AQ233" s="201" t="s">
        <v>174</v>
      </c>
      <c r="AR233" s="206" t="s">
        <v>175</v>
      </c>
      <c r="AS233" s="206" t="s">
        <v>593</v>
      </c>
      <c r="AT233" s="212" t="s">
        <v>2429</v>
      </c>
      <c r="AU233" s="273">
        <v>45.26</v>
      </c>
      <c r="AV233" s="271">
        <v>-72.44</v>
      </c>
      <c r="AW233" s="201"/>
      <c r="AX233" s="279">
        <v>4.68333333333333</v>
      </c>
      <c r="AY233" s="280">
        <v>1294</v>
      </c>
      <c r="AZ233" s="489">
        <f t="shared" ref="AZ233:AZ242" si="161">LOG10(AY233)</f>
        <v>3.1119342763326814</v>
      </c>
      <c r="BA233" s="518" t="s">
        <v>82</v>
      </c>
      <c r="BB233" s="210" t="s">
        <v>204</v>
      </c>
      <c r="BC233" s="201"/>
      <c r="BD233" s="201" t="s">
        <v>2343</v>
      </c>
      <c r="BE233" s="201" t="s">
        <v>2331</v>
      </c>
      <c r="BH233" s="206" t="s">
        <v>1236</v>
      </c>
      <c r="BI233" s="199" t="s">
        <v>2384</v>
      </c>
      <c r="BJ233" s="206" t="s">
        <v>32</v>
      </c>
      <c r="BK233" s="206" t="s">
        <v>2385</v>
      </c>
      <c r="BL233" s="201"/>
      <c r="BM233" s="201"/>
      <c r="BN233" s="206" t="s">
        <v>1824</v>
      </c>
      <c r="BO233" s="201" t="s">
        <v>1677</v>
      </c>
      <c r="BP233" s="206" t="s">
        <v>51</v>
      </c>
      <c r="BQ233" s="201" t="s">
        <v>58</v>
      </c>
      <c r="BR233" s="206">
        <v>81.33</v>
      </c>
      <c r="BS233" s="201" t="s">
        <v>21</v>
      </c>
      <c r="BT233" s="201" t="s">
        <v>600</v>
      </c>
      <c r="BW233" s="205"/>
      <c r="BX233" s="201"/>
      <c r="BY233" s="208"/>
      <c r="BZ233" s="208">
        <f>SQRT(BZ231^2+BZ232^2)</f>
        <v>58.593008115303306</v>
      </c>
      <c r="CA233" s="201" t="s">
        <v>18</v>
      </c>
      <c r="CB233" s="201" t="s">
        <v>1186</v>
      </c>
      <c r="CC233" s="201">
        <v>6</v>
      </c>
      <c r="CD233" s="201">
        <v>6</v>
      </c>
      <c r="CF233" s="195" t="s">
        <v>1584</v>
      </c>
      <c r="CG233" s="206">
        <v>22.58</v>
      </c>
      <c r="CH233" s="201" t="s">
        <v>21</v>
      </c>
      <c r="CK233" s="201"/>
      <c r="CL233" s="208">
        <f>SQRT(CL231^2+CL232^2)</f>
        <v>21.819289630966445</v>
      </c>
      <c r="CM233" s="201">
        <v>6</v>
      </c>
      <c r="CN233" s="201">
        <v>6</v>
      </c>
      <c r="CP233" s="206">
        <f t="shared" si="117"/>
        <v>1.3288553269196381</v>
      </c>
      <c r="CQ233" s="206">
        <f t="shared" si="118"/>
        <v>0.92307692307692313</v>
      </c>
      <c r="CR233" s="206">
        <f t="shared" ref="CR233:CR242" si="162">CP233*CQ233</f>
        <v>1.2266356863873584</v>
      </c>
      <c r="CS233" s="206">
        <f t="shared" si="119"/>
        <v>0.3960264627966244</v>
      </c>
      <c r="CT233" s="201">
        <v>0</v>
      </c>
      <c r="CU233" s="201">
        <v>0</v>
      </c>
      <c r="CV233" s="201" t="s">
        <v>1782</v>
      </c>
      <c r="CW233" s="201">
        <v>2</v>
      </c>
      <c r="CX233" s="201">
        <v>3</v>
      </c>
      <c r="CY233" s="191">
        <v>0</v>
      </c>
      <c r="CZ233" s="191">
        <v>4</v>
      </c>
      <c r="DA233" s="191">
        <v>0</v>
      </c>
      <c r="DB233" s="191">
        <v>0</v>
      </c>
      <c r="DC233" s="191">
        <v>0</v>
      </c>
      <c r="DD233" s="201">
        <v>0</v>
      </c>
      <c r="DE233" s="202">
        <v>0</v>
      </c>
      <c r="DF233" s="202">
        <v>0</v>
      </c>
      <c r="DG233" s="202">
        <v>0</v>
      </c>
      <c r="DH233" s="202">
        <v>0</v>
      </c>
      <c r="DI233" s="202">
        <v>0</v>
      </c>
      <c r="DJ233" s="202">
        <v>0</v>
      </c>
      <c r="DK233" s="202">
        <v>0</v>
      </c>
      <c r="DL233" s="202">
        <v>0</v>
      </c>
      <c r="DM233" s="202">
        <v>0</v>
      </c>
      <c r="DN233" s="202">
        <v>0</v>
      </c>
      <c r="DO233" s="201">
        <v>0</v>
      </c>
      <c r="DP233" s="201">
        <v>0</v>
      </c>
      <c r="DQ233" s="201">
        <v>0</v>
      </c>
      <c r="DR233" s="201">
        <v>0</v>
      </c>
      <c r="DS233" s="201">
        <v>0</v>
      </c>
      <c r="DT233" s="201">
        <v>0</v>
      </c>
      <c r="DU233" s="201">
        <v>0</v>
      </c>
      <c r="DV233" s="201">
        <v>0</v>
      </c>
      <c r="DW233" s="201">
        <v>0</v>
      </c>
      <c r="DX233" s="201">
        <v>0</v>
      </c>
      <c r="DY233" s="201">
        <v>0</v>
      </c>
      <c r="DZ233" s="201">
        <v>0</v>
      </c>
      <c r="EA233" s="201">
        <v>0</v>
      </c>
      <c r="EB233" s="201">
        <v>0</v>
      </c>
      <c r="EC233" s="201">
        <v>0</v>
      </c>
      <c r="ED233" s="201">
        <v>0</v>
      </c>
      <c r="EE233" s="201">
        <v>0</v>
      </c>
      <c r="EF233" s="201">
        <v>0</v>
      </c>
      <c r="EG233" s="201">
        <v>0</v>
      </c>
      <c r="EH233" s="201">
        <v>0</v>
      </c>
      <c r="EI233" s="201">
        <v>0</v>
      </c>
      <c r="EJ233" s="201">
        <v>0</v>
      </c>
      <c r="EK233" s="201">
        <v>0</v>
      </c>
      <c r="EL233" s="201">
        <v>0</v>
      </c>
      <c r="EM233" s="201">
        <v>0</v>
      </c>
      <c r="EN233" s="201">
        <v>1</v>
      </c>
      <c r="EO233" s="201">
        <v>0</v>
      </c>
      <c r="EP233" s="201">
        <v>1</v>
      </c>
      <c r="EQ233" s="194">
        <v>4</v>
      </c>
    </row>
    <row r="234" spans="1:147" ht="15" customHeight="1" x14ac:dyDescent="0.25">
      <c r="A234" s="504" t="s">
        <v>2537</v>
      </c>
      <c r="B234" s="59">
        <v>22</v>
      </c>
      <c r="C234" s="58" t="s">
        <v>201</v>
      </c>
      <c r="D234" s="99">
        <v>2010</v>
      </c>
      <c r="E234" s="67" t="s">
        <v>202</v>
      </c>
      <c r="F234" s="67" t="s">
        <v>97</v>
      </c>
      <c r="G234" s="59">
        <v>260</v>
      </c>
      <c r="H234" s="59" t="s">
        <v>203</v>
      </c>
      <c r="I234" s="63" t="s">
        <v>50</v>
      </c>
      <c r="J234" s="59">
        <v>0</v>
      </c>
      <c r="K234" s="59" t="s">
        <v>3</v>
      </c>
      <c r="L234" s="59" t="s">
        <v>89</v>
      </c>
      <c r="M234" s="59">
        <v>3</v>
      </c>
      <c r="N234" s="59">
        <v>8</v>
      </c>
      <c r="O234" s="59">
        <f t="shared" si="157"/>
        <v>0.90308998699194354</v>
      </c>
      <c r="P234" s="59">
        <v>2006</v>
      </c>
      <c r="R234" s="59">
        <v>1</v>
      </c>
      <c r="S234" s="59">
        <v>6</v>
      </c>
      <c r="T234" s="59">
        <v>1</v>
      </c>
      <c r="U234" s="59">
        <v>4</v>
      </c>
      <c r="V234" s="59" t="s">
        <v>1186</v>
      </c>
      <c r="X234" s="59" t="s">
        <v>1180</v>
      </c>
      <c r="Z234" s="40" t="s">
        <v>83</v>
      </c>
      <c r="AA234" s="59" t="s">
        <v>592</v>
      </c>
      <c r="AB234" s="59" t="s">
        <v>1178</v>
      </c>
      <c r="AC234" s="59" t="s">
        <v>594</v>
      </c>
      <c r="AD234" s="59">
        <v>0</v>
      </c>
      <c r="AE234" s="59" t="s">
        <v>577</v>
      </c>
      <c r="AF234" s="59">
        <v>13</v>
      </c>
      <c r="AG234" s="59">
        <f t="shared" si="158"/>
        <v>1.1139433523068367</v>
      </c>
      <c r="AH234" s="59">
        <f t="shared" si="159"/>
        <v>263.90000000000003</v>
      </c>
      <c r="AI234" s="72">
        <f t="shared" si="130"/>
        <v>2.4214393902200499</v>
      </c>
      <c r="AJ234" s="59">
        <f t="shared" si="131"/>
        <v>104</v>
      </c>
      <c r="AK234" s="59">
        <f t="shared" si="160"/>
        <v>2.0170333392987803</v>
      </c>
      <c r="AL234" s="72">
        <f t="shared" si="132"/>
        <v>2111.2000000000003</v>
      </c>
      <c r="AM234" s="72">
        <f t="shared" si="149"/>
        <v>3.3245293772119933</v>
      </c>
      <c r="AN234" s="40" t="s">
        <v>369</v>
      </c>
      <c r="AO234" s="59" t="s">
        <v>470</v>
      </c>
      <c r="AP234" s="67" t="s">
        <v>598</v>
      </c>
      <c r="AQ234" s="59" t="s">
        <v>174</v>
      </c>
      <c r="AR234" s="67" t="s">
        <v>175</v>
      </c>
      <c r="AS234" s="67" t="s">
        <v>593</v>
      </c>
      <c r="AT234" s="172" t="s">
        <v>2429</v>
      </c>
      <c r="AU234" s="270">
        <v>45.26</v>
      </c>
      <c r="AV234" s="11">
        <v>-72.44</v>
      </c>
      <c r="AX234" s="277">
        <v>4.68333333333333</v>
      </c>
      <c r="AY234" s="278">
        <v>1294</v>
      </c>
      <c r="AZ234" s="455">
        <f t="shared" si="161"/>
        <v>3.1119342763326814</v>
      </c>
      <c r="BA234" s="515" t="s">
        <v>82</v>
      </c>
      <c r="BB234" s="40" t="s">
        <v>204</v>
      </c>
      <c r="BD234" s="59" t="s">
        <v>2343</v>
      </c>
      <c r="BE234" s="59" t="s">
        <v>2331</v>
      </c>
      <c r="BH234" s="67" t="s">
        <v>1236</v>
      </c>
      <c r="BI234" s="82" t="s">
        <v>2384</v>
      </c>
      <c r="BJ234" s="67" t="s">
        <v>32</v>
      </c>
      <c r="BK234" s="67" t="s">
        <v>1727</v>
      </c>
      <c r="BN234" s="67" t="s">
        <v>1184</v>
      </c>
      <c r="BO234" s="59" t="s">
        <v>1682</v>
      </c>
      <c r="BP234" s="67" t="s">
        <v>51</v>
      </c>
      <c r="BQ234" s="59" t="s">
        <v>58</v>
      </c>
      <c r="BR234" s="67">
        <v>0.33</v>
      </c>
      <c r="BS234" s="59" t="s">
        <v>21</v>
      </c>
      <c r="BT234" s="59" t="s">
        <v>47</v>
      </c>
      <c r="BU234" s="67">
        <v>0.11</v>
      </c>
      <c r="BW234" s="63" t="s">
        <v>26</v>
      </c>
      <c r="BX234" s="59" t="s">
        <v>27</v>
      </c>
      <c r="BY234" s="70">
        <f>BU234*SQRT(CC234)</f>
        <v>0.26944387170614958</v>
      </c>
      <c r="BZ234" s="70">
        <f>IF(BX234="SE",BY234,BU234)</f>
        <v>0.26944387170614958</v>
      </c>
      <c r="CA234" s="59" t="s">
        <v>18</v>
      </c>
      <c r="CB234" s="59" t="s">
        <v>1186</v>
      </c>
      <c r="CC234" s="59">
        <v>6</v>
      </c>
      <c r="CD234" s="59">
        <v>6</v>
      </c>
      <c r="CF234" s="78" t="s">
        <v>1584</v>
      </c>
      <c r="CG234" s="67">
        <v>0.16</v>
      </c>
      <c r="CH234" s="59" t="s">
        <v>21</v>
      </c>
      <c r="CI234" s="67">
        <v>0.12</v>
      </c>
      <c r="CK234" s="59">
        <f>CI234*SQRT(CM234)</f>
        <v>0.29393876913398131</v>
      </c>
      <c r="CL234" s="59">
        <f t="shared" ref="CL234:CL235" si="163">CK234</f>
        <v>0.29393876913398131</v>
      </c>
      <c r="CM234" s="59">
        <v>6</v>
      </c>
      <c r="CN234" s="59">
        <v>6</v>
      </c>
      <c r="CP234" s="67">
        <f t="shared" si="117"/>
        <v>0.6029278668121224</v>
      </c>
      <c r="CQ234" s="67">
        <f t="shared" si="118"/>
        <v>0.92307692307692313</v>
      </c>
      <c r="CR234" s="67">
        <f t="shared" si="162"/>
        <v>0.55654880013426689</v>
      </c>
      <c r="CS234" s="67">
        <f t="shared" si="119"/>
        <v>0.34623944028878717</v>
      </c>
      <c r="CT234" s="77">
        <v>0</v>
      </c>
      <c r="CU234" s="59">
        <v>0</v>
      </c>
      <c r="CV234" s="59" t="s">
        <v>1782</v>
      </c>
      <c r="CW234" s="59">
        <v>1</v>
      </c>
      <c r="CX234" s="59">
        <v>0</v>
      </c>
      <c r="CY234" s="102">
        <v>0</v>
      </c>
      <c r="CZ234" s="102">
        <v>4</v>
      </c>
      <c r="DA234" s="102">
        <v>0</v>
      </c>
      <c r="DB234" s="102">
        <v>0</v>
      </c>
      <c r="DC234" s="102">
        <v>0</v>
      </c>
      <c r="DD234" s="59">
        <v>0</v>
      </c>
      <c r="DE234" s="60">
        <v>0</v>
      </c>
      <c r="DF234" s="60">
        <v>0</v>
      </c>
      <c r="DG234" s="60">
        <v>0</v>
      </c>
      <c r="DH234" s="60">
        <v>0</v>
      </c>
      <c r="DI234" s="60">
        <v>0</v>
      </c>
      <c r="DJ234" s="60">
        <v>0</v>
      </c>
      <c r="DK234" s="60">
        <v>0</v>
      </c>
      <c r="DL234" s="60">
        <v>0</v>
      </c>
      <c r="DM234" s="60">
        <v>0</v>
      </c>
      <c r="DN234" s="60">
        <v>0</v>
      </c>
      <c r="DO234" s="59">
        <v>0</v>
      </c>
      <c r="DP234" s="59">
        <v>0</v>
      </c>
      <c r="DQ234" s="59">
        <v>0</v>
      </c>
      <c r="DR234" s="59">
        <v>0</v>
      </c>
      <c r="DS234" s="59">
        <v>0</v>
      </c>
      <c r="DT234" s="59">
        <v>0</v>
      </c>
      <c r="DU234" s="59">
        <v>0</v>
      </c>
      <c r="DV234" s="59">
        <v>0</v>
      </c>
      <c r="DW234" s="59">
        <v>0</v>
      </c>
      <c r="DX234" s="59">
        <v>0</v>
      </c>
      <c r="DY234" s="59">
        <v>0</v>
      </c>
      <c r="DZ234" s="59">
        <v>0</v>
      </c>
      <c r="EA234" s="59">
        <v>0</v>
      </c>
      <c r="EB234" s="59">
        <v>0</v>
      </c>
      <c r="EC234" s="59">
        <v>0</v>
      </c>
      <c r="ED234" s="59">
        <v>0</v>
      </c>
      <c r="EE234" s="59">
        <v>0</v>
      </c>
      <c r="EF234" s="59">
        <v>0</v>
      </c>
      <c r="EG234" s="59">
        <v>0</v>
      </c>
      <c r="EH234" s="59">
        <v>0</v>
      </c>
      <c r="EI234" s="59">
        <v>0</v>
      </c>
      <c r="EJ234" s="59">
        <v>0</v>
      </c>
      <c r="EK234" s="59">
        <v>0</v>
      </c>
      <c r="EL234" s="59">
        <v>0</v>
      </c>
      <c r="EM234" s="128">
        <v>0</v>
      </c>
      <c r="EN234" s="59">
        <v>1</v>
      </c>
      <c r="EO234" s="128">
        <v>0</v>
      </c>
      <c r="EP234" s="128">
        <v>1</v>
      </c>
      <c r="EQ234" s="77">
        <v>4</v>
      </c>
    </row>
    <row r="235" spans="1:147" ht="15" customHeight="1" x14ac:dyDescent="0.25">
      <c r="A235" s="504" t="s">
        <v>2537</v>
      </c>
      <c r="B235" s="59">
        <v>23</v>
      </c>
      <c r="C235" s="58" t="s">
        <v>201</v>
      </c>
      <c r="D235" s="99">
        <v>2010</v>
      </c>
      <c r="E235" s="67" t="s">
        <v>202</v>
      </c>
      <c r="F235" s="67" t="s">
        <v>97</v>
      </c>
      <c r="G235" s="59">
        <v>260</v>
      </c>
      <c r="H235" s="59" t="s">
        <v>203</v>
      </c>
      <c r="I235" s="63" t="s">
        <v>50</v>
      </c>
      <c r="J235" s="59">
        <v>0</v>
      </c>
      <c r="K235" s="59" t="s">
        <v>3</v>
      </c>
      <c r="L235" s="59" t="s">
        <v>89</v>
      </c>
      <c r="M235" s="59">
        <v>3</v>
      </c>
      <c r="N235" s="59">
        <v>8</v>
      </c>
      <c r="O235" s="59">
        <f t="shared" si="157"/>
        <v>0.90308998699194354</v>
      </c>
      <c r="P235" s="59">
        <v>2006</v>
      </c>
      <c r="R235" s="59">
        <v>1</v>
      </c>
      <c r="S235" s="59">
        <v>6</v>
      </c>
      <c r="T235" s="59">
        <v>1</v>
      </c>
      <c r="U235" s="59">
        <v>4</v>
      </c>
      <c r="V235" s="59" t="s">
        <v>1186</v>
      </c>
      <c r="X235" s="59" t="s">
        <v>1180</v>
      </c>
      <c r="Z235" s="40" t="s">
        <v>83</v>
      </c>
      <c r="AA235" s="59" t="s">
        <v>592</v>
      </c>
      <c r="AB235" s="59" t="s">
        <v>1178</v>
      </c>
      <c r="AC235" s="59" t="s">
        <v>594</v>
      </c>
      <c r="AD235" s="59">
        <v>0</v>
      </c>
      <c r="AE235" s="59" t="s">
        <v>577</v>
      </c>
      <c r="AF235" s="59">
        <v>13</v>
      </c>
      <c r="AG235" s="59">
        <f t="shared" si="158"/>
        <v>1.1139433523068367</v>
      </c>
      <c r="AH235" s="59">
        <f t="shared" si="159"/>
        <v>263.90000000000003</v>
      </c>
      <c r="AI235" s="72">
        <f t="shared" si="130"/>
        <v>2.4214393902200499</v>
      </c>
      <c r="AJ235" s="59">
        <f t="shared" si="131"/>
        <v>104</v>
      </c>
      <c r="AK235" s="59">
        <f t="shared" si="160"/>
        <v>2.0170333392987803</v>
      </c>
      <c r="AL235" s="72">
        <f t="shared" si="132"/>
        <v>2111.2000000000003</v>
      </c>
      <c r="AM235" s="72">
        <f t="shared" si="149"/>
        <v>3.3245293772119933</v>
      </c>
      <c r="AN235" s="40" t="s">
        <v>369</v>
      </c>
      <c r="AO235" s="59" t="s">
        <v>470</v>
      </c>
      <c r="AP235" s="67" t="s">
        <v>598</v>
      </c>
      <c r="AQ235" s="59" t="s">
        <v>174</v>
      </c>
      <c r="AR235" s="67" t="s">
        <v>175</v>
      </c>
      <c r="AS235" s="67" t="s">
        <v>593</v>
      </c>
      <c r="AT235" s="172" t="s">
        <v>2429</v>
      </c>
      <c r="AU235" s="270">
        <v>45.26</v>
      </c>
      <c r="AV235" s="11">
        <v>-72.44</v>
      </c>
      <c r="AX235" s="277">
        <v>4.68333333333333</v>
      </c>
      <c r="AY235" s="278">
        <v>1294</v>
      </c>
      <c r="AZ235" s="455">
        <f t="shared" si="161"/>
        <v>3.1119342763326814</v>
      </c>
      <c r="BA235" s="515" t="s">
        <v>82</v>
      </c>
      <c r="BB235" s="40" t="s">
        <v>204</v>
      </c>
      <c r="BD235" s="59" t="s">
        <v>2343</v>
      </c>
      <c r="BE235" s="59" t="s">
        <v>2331</v>
      </c>
      <c r="BH235" s="67" t="s">
        <v>1236</v>
      </c>
      <c r="BI235" s="82" t="s">
        <v>2384</v>
      </c>
      <c r="BJ235" s="67" t="s">
        <v>32</v>
      </c>
      <c r="BK235" s="67" t="s">
        <v>1729</v>
      </c>
      <c r="BN235" s="67" t="s">
        <v>601</v>
      </c>
      <c r="BO235" s="59" t="s">
        <v>1671</v>
      </c>
      <c r="BP235" s="67" t="s">
        <v>51</v>
      </c>
      <c r="BQ235" s="59" t="s">
        <v>58</v>
      </c>
      <c r="BR235" s="67">
        <v>55.3</v>
      </c>
      <c r="BS235" s="59" t="s">
        <v>21</v>
      </c>
      <c r="BT235" s="59" t="s">
        <v>600</v>
      </c>
      <c r="BU235" s="67">
        <v>27.3</v>
      </c>
      <c r="BW235" s="63" t="s">
        <v>26</v>
      </c>
      <c r="BX235" s="59" t="s">
        <v>27</v>
      </c>
      <c r="BY235" s="70">
        <f>BU235*SQRT(CC235)</f>
        <v>66.871069977980753</v>
      </c>
      <c r="BZ235" s="70">
        <f>IF(BX235="SE",BY235,BU235)</f>
        <v>66.871069977980753</v>
      </c>
      <c r="CA235" s="59" t="s">
        <v>18</v>
      </c>
      <c r="CB235" s="59" t="s">
        <v>1186</v>
      </c>
      <c r="CC235" s="59">
        <v>6</v>
      </c>
      <c r="CD235" s="59">
        <v>6</v>
      </c>
      <c r="CF235" s="78" t="s">
        <v>1584</v>
      </c>
      <c r="CG235" s="67">
        <v>31.1</v>
      </c>
      <c r="CH235" s="59" t="s">
        <v>21</v>
      </c>
      <c r="CI235" s="67">
        <v>8.5</v>
      </c>
      <c r="CK235" s="59">
        <f>CI235*SQRT(CM235)</f>
        <v>20.820662813657012</v>
      </c>
      <c r="CL235" s="59">
        <f t="shared" si="163"/>
        <v>20.820662813657012</v>
      </c>
      <c r="CM235" s="59">
        <v>6</v>
      </c>
      <c r="CN235" s="59">
        <v>6</v>
      </c>
      <c r="CP235" s="67">
        <f t="shared" si="117"/>
        <v>0.48865262181310448</v>
      </c>
      <c r="CQ235" s="67">
        <f t="shared" si="118"/>
        <v>0.92307692307692313</v>
      </c>
      <c r="CR235" s="67">
        <f t="shared" si="162"/>
        <v>0.45106395859671183</v>
      </c>
      <c r="CS235" s="67">
        <f t="shared" si="119"/>
        <v>0.34181077894770567</v>
      </c>
      <c r="CT235" s="77">
        <v>0</v>
      </c>
      <c r="CU235" s="59">
        <v>0</v>
      </c>
      <c r="CV235" s="59" t="s">
        <v>1782</v>
      </c>
      <c r="CW235" s="59">
        <v>1</v>
      </c>
      <c r="CX235" s="59">
        <v>0</v>
      </c>
      <c r="CY235" s="102">
        <v>0</v>
      </c>
      <c r="CZ235" s="102">
        <v>4</v>
      </c>
      <c r="DA235" s="102">
        <v>0</v>
      </c>
      <c r="DB235" s="102">
        <v>0</v>
      </c>
      <c r="DC235" s="102">
        <v>0</v>
      </c>
      <c r="DD235" s="59">
        <v>0</v>
      </c>
      <c r="DE235" s="60">
        <v>0</v>
      </c>
      <c r="DF235" s="60">
        <v>0</v>
      </c>
      <c r="DG235" s="60">
        <v>0</v>
      </c>
      <c r="DH235" s="60">
        <v>0</v>
      </c>
      <c r="DI235" s="60">
        <v>0</v>
      </c>
      <c r="DJ235" s="60">
        <v>0</v>
      </c>
      <c r="DK235" s="60">
        <v>0</v>
      </c>
      <c r="DL235" s="60">
        <v>0</v>
      </c>
      <c r="DM235" s="60">
        <v>0</v>
      </c>
      <c r="DN235" s="60">
        <v>0</v>
      </c>
      <c r="DO235" s="59">
        <v>0</v>
      </c>
      <c r="DP235" s="59">
        <v>0</v>
      </c>
      <c r="DQ235" s="59">
        <v>0</v>
      </c>
      <c r="DR235" s="59">
        <v>0</v>
      </c>
      <c r="DS235" s="59">
        <v>0</v>
      </c>
      <c r="DT235" s="59">
        <v>0</v>
      </c>
      <c r="DU235" s="59">
        <v>0</v>
      </c>
      <c r="DV235" s="59">
        <v>0</v>
      </c>
      <c r="DW235" s="59">
        <v>0</v>
      </c>
      <c r="DX235" s="59">
        <v>0</v>
      </c>
      <c r="DY235" s="59">
        <v>0</v>
      </c>
      <c r="DZ235" s="59">
        <v>0</v>
      </c>
      <c r="EA235" s="59">
        <v>0</v>
      </c>
      <c r="EB235" s="59">
        <v>0</v>
      </c>
      <c r="EC235" s="59">
        <v>0</v>
      </c>
      <c r="ED235" s="59">
        <v>0</v>
      </c>
      <c r="EE235" s="59">
        <v>0</v>
      </c>
      <c r="EF235" s="59">
        <v>0</v>
      </c>
      <c r="EG235" s="59">
        <v>0</v>
      </c>
      <c r="EH235" s="59">
        <v>0</v>
      </c>
      <c r="EI235" s="59">
        <v>0</v>
      </c>
      <c r="EJ235" s="59">
        <v>0</v>
      </c>
      <c r="EK235" s="59">
        <v>0</v>
      </c>
      <c r="EL235" s="59">
        <v>0</v>
      </c>
      <c r="EM235" s="128">
        <v>0</v>
      </c>
      <c r="EN235" s="59">
        <v>1</v>
      </c>
      <c r="EO235" s="128">
        <v>0</v>
      </c>
      <c r="EP235" s="128">
        <v>1</v>
      </c>
      <c r="EQ235" s="77">
        <v>4</v>
      </c>
    </row>
    <row r="236" spans="1:147" s="206" customFormat="1" ht="15" customHeight="1" x14ac:dyDescent="0.25">
      <c r="A236" s="504" t="s">
        <v>2537</v>
      </c>
      <c r="B236" s="212" t="s">
        <v>2122</v>
      </c>
      <c r="C236" s="200" t="s">
        <v>201</v>
      </c>
      <c r="D236" s="209">
        <v>2010</v>
      </c>
      <c r="E236" s="206" t="s">
        <v>202</v>
      </c>
      <c r="F236" s="206" t="s">
        <v>97</v>
      </c>
      <c r="G236" s="201">
        <v>260</v>
      </c>
      <c r="H236" s="201" t="s">
        <v>203</v>
      </c>
      <c r="I236" s="205" t="s">
        <v>50</v>
      </c>
      <c r="J236" s="201">
        <v>0</v>
      </c>
      <c r="K236" s="201" t="s">
        <v>3</v>
      </c>
      <c r="L236" s="201" t="s">
        <v>89</v>
      </c>
      <c r="M236" s="201">
        <v>3</v>
      </c>
      <c r="N236" s="201">
        <v>8</v>
      </c>
      <c r="O236" s="201">
        <f t="shared" si="157"/>
        <v>0.90308998699194354</v>
      </c>
      <c r="P236" s="201">
        <v>2006</v>
      </c>
      <c r="R236" s="201">
        <v>1</v>
      </c>
      <c r="S236" s="201">
        <v>6</v>
      </c>
      <c r="T236" s="201">
        <v>1</v>
      </c>
      <c r="U236" s="201">
        <v>4</v>
      </c>
      <c r="V236" s="201" t="s">
        <v>1186</v>
      </c>
      <c r="W236" s="201"/>
      <c r="X236" s="201" t="s">
        <v>1180</v>
      </c>
      <c r="Z236" s="210" t="s">
        <v>83</v>
      </c>
      <c r="AA236" s="201" t="s">
        <v>592</v>
      </c>
      <c r="AB236" s="201" t="s">
        <v>1178</v>
      </c>
      <c r="AC236" s="201" t="s">
        <v>594</v>
      </c>
      <c r="AD236" s="201">
        <v>0</v>
      </c>
      <c r="AE236" s="201" t="s">
        <v>577</v>
      </c>
      <c r="AF236" s="201">
        <v>13</v>
      </c>
      <c r="AG236" s="201">
        <f t="shared" si="158"/>
        <v>1.1139433523068367</v>
      </c>
      <c r="AH236" s="201">
        <f t="shared" si="159"/>
        <v>263.90000000000003</v>
      </c>
      <c r="AI236" s="538">
        <f t="shared" si="130"/>
        <v>2.4214393902200499</v>
      </c>
      <c r="AJ236" s="201">
        <f t="shared" si="131"/>
        <v>104</v>
      </c>
      <c r="AK236" s="201">
        <f t="shared" si="160"/>
        <v>2.0170333392987803</v>
      </c>
      <c r="AL236" s="538">
        <f t="shared" si="132"/>
        <v>2111.2000000000003</v>
      </c>
      <c r="AM236" s="538">
        <f t="shared" si="149"/>
        <v>3.3245293772119933</v>
      </c>
      <c r="AN236" s="210" t="s">
        <v>369</v>
      </c>
      <c r="AO236" s="201" t="s">
        <v>470</v>
      </c>
      <c r="AP236" s="206" t="s">
        <v>598</v>
      </c>
      <c r="AQ236" s="201" t="s">
        <v>174</v>
      </c>
      <c r="AR236" s="206" t="s">
        <v>175</v>
      </c>
      <c r="AS236" s="206" t="s">
        <v>593</v>
      </c>
      <c r="AT236" s="212" t="s">
        <v>2429</v>
      </c>
      <c r="AU236" s="273">
        <v>45.26</v>
      </c>
      <c r="AV236" s="271">
        <v>-72.44</v>
      </c>
      <c r="AW236" s="201"/>
      <c r="AX236" s="279">
        <v>4.68333333333333</v>
      </c>
      <c r="AY236" s="280">
        <v>1294</v>
      </c>
      <c r="AZ236" s="489">
        <f t="shared" si="161"/>
        <v>3.1119342763326814</v>
      </c>
      <c r="BA236" s="518" t="s">
        <v>82</v>
      </c>
      <c r="BB236" s="210" t="s">
        <v>204</v>
      </c>
      <c r="BC236" s="201"/>
      <c r="BD236" s="201" t="s">
        <v>2343</v>
      </c>
      <c r="BE236" s="201" t="s">
        <v>2331</v>
      </c>
      <c r="BH236" s="206" t="s">
        <v>1236</v>
      </c>
      <c r="BI236" s="199" t="s">
        <v>2384</v>
      </c>
      <c r="BJ236" s="206" t="s">
        <v>32</v>
      </c>
      <c r="BK236" s="206" t="s">
        <v>2386</v>
      </c>
      <c r="BL236" s="201"/>
      <c r="BM236" s="201"/>
      <c r="BN236" s="206" t="s">
        <v>1824</v>
      </c>
      <c r="BO236" s="201" t="s">
        <v>1677</v>
      </c>
      <c r="BP236" s="206" t="s">
        <v>51</v>
      </c>
      <c r="BQ236" s="201" t="s">
        <v>58</v>
      </c>
      <c r="BR236" s="206">
        <v>55.63</v>
      </c>
      <c r="BS236" s="201" t="s">
        <v>21</v>
      </c>
      <c r="BT236" s="201" t="s">
        <v>600</v>
      </c>
      <c r="BW236" s="205"/>
      <c r="BX236" s="201"/>
      <c r="BY236" s="208"/>
      <c r="BZ236" s="208">
        <f>SQRT(BZ234^2+BZ235^2)</f>
        <v>66.871612811416469</v>
      </c>
      <c r="CA236" s="201" t="s">
        <v>18</v>
      </c>
      <c r="CB236" s="201" t="s">
        <v>1186</v>
      </c>
      <c r="CC236" s="201">
        <v>6</v>
      </c>
      <c r="CD236" s="201">
        <v>6</v>
      </c>
      <c r="CF236" s="195" t="s">
        <v>1584</v>
      </c>
      <c r="CG236" s="206">
        <v>31.26</v>
      </c>
      <c r="CH236" s="201" t="s">
        <v>21</v>
      </c>
      <c r="CK236" s="201"/>
      <c r="CL236" s="208">
        <f>SQRT(CL234^2+CL235^2)</f>
        <v>20.822737572182962</v>
      </c>
      <c r="CM236" s="201">
        <v>6</v>
      </c>
      <c r="CN236" s="201">
        <v>6</v>
      </c>
      <c r="CP236" s="206">
        <f t="shared" si="117"/>
        <v>0.4920773304096111</v>
      </c>
      <c r="CQ236" s="206">
        <f t="shared" si="118"/>
        <v>0.92307692307692313</v>
      </c>
      <c r="CR236" s="206">
        <f t="shared" si="162"/>
        <v>0.45422522807041027</v>
      </c>
      <c r="CS236" s="206">
        <f t="shared" si="119"/>
        <v>0.3419300232423173</v>
      </c>
      <c r="CT236" s="201">
        <v>0</v>
      </c>
      <c r="CU236" s="201">
        <v>0</v>
      </c>
      <c r="CV236" s="201" t="s">
        <v>1782</v>
      </c>
      <c r="CW236" s="201">
        <v>2</v>
      </c>
      <c r="CX236" s="201">
        <v>3</v>
      </c>
      <c r="CY236" s="191">
        <v>0</v>
      </c>
      <c r="CZ236" s="191">
        <v>4</v>
      </c>
      <c r="DA236" s="191">
        <v>0</v>
      </c>
      <c r="DB236" s="191">
        <v>0</v>
      </c>
      <c r="DC236" s="191">
        <v>0</v>
      </c>
      <c r="DD236" s="201">
        <v>0</v>
      </c>
      <c r="DE236" s="202">
        <v>0</v>
      </c>
      <c r="DF236" s="202">
        <v>0</v>
      </c>
      <c r="DG236" s="202">
        <v>0</v>
      </c>
      <c r="DH236" s="202">
        <v>0</v>
      </c>
      <c r="DI236" s="202">
        <v>0</v>
      </c>
      <c r="DJ236" s="202">
        <v>0</v>
      </c>
      <c r="DK236" s="202">
        <v>0</v>
      </c>
      <c r="DL236" s="202">
        <v>0</v>
      </c>
      <c r="DM236" s="202">
        <v>0</v>
      </c>
      <c r="DN236" s="202">
        <v>0</v>
      </c>
      <c r="DO236" s="201">
        <v>0</v>
      </c>
      <c r="DP236" s="201">
        <v>0</v>
      </c>
      <c r="DQ236" s="201">
        <v>0</v>
      </c>
      <c r="DR236" s="201">
        <v>0</v>
      </c>
      <c r="DS236" s="201">
        <v>0</v>
      </c>
      <c r="DT236" s="201">
        <v>0</v>
      </c>
      <c r="DU236" s="201">
        <v>0</v>
      </c>
      <c r="DV236" s="201">
        <v>0</v>
      </c>
      <c r="DW236" s="201">
        <v>0</v>
      </c>
      <c r="DX236" s="201">
        <v>0</v>
      </c>
      <c r="DY236" s="201">
        <v>0</v>
      </c>
      <c r="DZ236" s="201">
        <v>0</v>
      </c>
      <c r="EA236" s="201">
        <v>0</v>
      </c>
      <c r="EB236" s="201">
        <v>0</v>
      </c>
      <c r="EC236" s="201">
        <v>0</v>
      </c>
      <c r="ED236" s="201">
        <v>0</v>
      </c>
      <c r="EE236" s="201">
        <v>0</v>
      </c>
      <c r="EF236" s="201">
        <v>0</v>
      </c>
      <c r="EG236" s="201">
        <v>0</v>
      </c>
      <c r="EH236" s="201">
        <v>0</v>
      </c>
      <c r="EI236" s="201">
        <v>0</v>
      </c>
      <c r="EJ236" s="201">
        <v>0</v>
      </c>
      <c r="EK236" s="201">
        <v>0</v>
      </c>
      <c r="EL236" s="201">
        <v>0</v>
      </c>
      <c r="EM236" s="201">
        <v>0</v>
      </c>
      <c r="EN236" s="201">
        <v>1</v>
      </c>
      <c r="EO236" s="201">
        <v>0</v>
      </c>
      <c r="EP236" s="201">
        <v>1</v>
      </c>
      <c r="EQ236" s="194">
        <v>4</v>
      </c>
    </row>
    <row r="237" spans="1:147" s="88" customFormat="1" ht="15" customHeight="1" x14ac:dyDescent="0.25">
      <c r="A237" s="504" t="s">
        <v>2537</v>
      </c>
      <c r="B237" s="562" t="s">
        <v>1402</v>
      </c>
      <c r="C237" s="563" t="s">
        <v>201</v>
      </c>
      <c r="D237" s="564">
        <v>2010</v>
      </c>
      <c r="E237" s="557" t="s">
        <v>202</v>
      </c>
      <c r="F237" s="557" t="s">
        <v>97</v>
      </c>
      <c r="G237" s="547">
        <v>260</v>
      </c>
      <c r="H237" s="547" t="s">
        <v>203</v>
      </c>
      <c r="I237" s="565" t="s">
        <v>50</v>
      </c>
      <c r="J237" s="547">
        <v>0</v>
      </c>
      <c r="K237" s="547" t="s">
        <v>3</v>
      </c>
      <c r="L237" s="547" t="s">
        <v>89</v>
      </c>
      <c r="M237" s="547">
        <v>3</v>
      </c>
      <c r="N237" s="547">
        <v>8</v>
      </c>
      <c r="O237" s="547">
        <f t="shared" si="157"/>
        <v>0.90308998699194354</v>
      </c>
      <c r="P237" s="547">
        <v>2006</v>
      </c>
      <c r="Q237" s="557"/>
      <c r="R237" s="547">
        <v>1</v>
      </c>
      <c r="S237" s="547">
        <v>6</v>
      </c>
      <c r="T237" s="547">
        <v>1</v>
      </c>
      <c r="U237" s="547">
        <v>4</v>
      </c>
      <c r="V237" s="547" t="s">
        <v>1186</v>
      </c>
      <c r="W237" s="547"/>
      <c r="X237" s="547" t="s">
        <v>1180</v>
      </c>
      <c r="Y237" s="557"/>
      <c r="Z237" s="566" t="s">
        <v>83</v>
      </c>
      <c r="AA237" s="547" t="s">
        <v>592</v>
      </c>
      <c r="AB237" s="547" t="s">
        <v>1178</v>
      </c>
      <c r="AC237" s="547" t="s">
        <v>594</v>
      </c>
      <c r="AD237" s="547">
        <v>0</v>
      </c>
      <c r="AE237" s="547" t="s">
        <v>577</v>
      </c>
      <c r="AF237" s="547">
        <v>13</v>
      </c>
      <c r="AG237" s="547">
        <f t="shared" si="158"/>
        <v>1.1139433523068367</v>
      </c>
      <c r="AH237" s="547">
        <f t="shared" si="159"/>
        <v>263.90000000000003</v>
      </c>
      <c r="AI237" s="549">
        <f t="shared" si="130"/>
        <v>2.4214393902200499</v>
      </c>
      <c r="AJ237" s="547">
        <f t="shared" si="131"/>
        <v>104</v>
      </c>
      <c r="AK237" s="547">
        <f t="shared" si="160"/>
        <v>2.0170333392987803</v>
      </c>
      <c r="AL237" s="549">
        <f t="shared" si="132"/>
        <v>2111.2000000000003</v>
      </c>
      <c r="AM237" s="549">
        <f t="shared" si="149"/>
        <v>3.3245293772119933</v>
      </c>
      <c r="AN237" s="566" t="s">
        <v>369</v>
      </c>
      <c r="AO237" s="547" t="s">
        <v>470</v>
      </c>
      <c r="AP237" s="557" t="s">
        <v>598</v>
      </c>
      <c r="AQ237" s="547" t="s">
        <v>174</v>
      </c>
      <c r="AR237" s="557" t="s">
        <v>175</v>
      </c>
      <c r="AS237" s="557" t="s">
        <v>593</v>
      </c>
      <c r="AT237" s="562" t="s">
        <v>2429</v>
      </c>
      <c r="AU237" s="550">
        <v>45.26</v>
      </c>
      <c r="AV237" s="551">
        <v>-72.44</v>
      </c>
      <c r="AW237" s="547"/>
      <c r="AX237" s="552">
        <v>4.68333333333333</v>
      </c>
      <c r="AY237" s="553">
        <v>1294</v>
      </c>
      <c r="AZ237" s="554">
        <f t="shared" si="161"/>
        <v>3.1119342763326814</v>
      </c>
      <c r="BA237" s="567" t="s">
        <v>82</v>
      </c>
      <c r="BB237" s="566" t="s">
        <v>204</v>
      </c>
      <c r="BC237" s="547"/>
      <c r="BD237" s="547" t="s">
        <v>2343</v>
      </c>
      <c r="BE237" s="547" t="s">
        <v>2331</v>
      </c>
      <c r="BF237" s="557"/>
      <c r="BG237" s="557"/>
      <c r="BH237" s="557" t="s">
        <v>1236</v>
      </c>
      <c r="BI237" s="545" t="s">
        <v>2384</v>
      </c>
      <c r="BJ237" s="557" t="s">
        <v>32</v>
      </c>
      <c r="BK237" s="557" t="s">
        <v>1720</v>
      </c>
      <c r="BL237" s="547"/>
      <c r="BM237" s="547"/>
      <c r="BN237" s="557" t="s">
        <v>1824</v>
      </c>
      <c r="BO237" s="547" t="s">
        <v>1677</v>
      </c>
      <c r="BP237" s="557" t="s">
        <v>51</v>
      </c>
      <c r="BQ237" s="547" t="s">
        <v>58</v>
      </c>
      <c r="BR237" s="557">
        <f>(BR233+BR236)/2</f>
        <v>68.48</v>
      </c>
      <c r="BS237" s="547" t="s">
        <v>21</v>
      </c>
      <c r="BT237" s="547" t="s">
        <v>600</v>
      </c>
      <c r="BU237" s="557"/>
      <c r="BV237" s="557"/>
      <c r="BW237" s="565"/>
      <c r="BX237" s="547"/>
      <c r="BY237" s="568"/>
      <c r="BZ237" s="568">
        <f>SQRT((BZ233^2+BZ236^2)/2)</f>
        <v>62.868725134203245</v>
      </c>
      <c r="CA237" s="547" t="s">
        <v>18</v>
      </c>
      <c r="CB237" s="547" t="s">
        <v>1186</v>
      </c>
      <c r="CC237" s="547">
        <v>12</v>
      </c>
      <c r="CD237" s="547">
        <v>6</v>
      </c>
      <c r="CE237" s="557"/>
      <c r="CF237" s="544" t="s">
        <v>1584</v>
      </c>
      <c r="CG237" s="557">
        <f>(CG233+CG236)/2</f>
        <v>26.92</v>
      </c>
      <c r="CH237" s="547" t="s">
        <v>21</v>
      </c>
      <c r="CI237" s="557"/>
      <c r="CJ237" s="557"/>
      <c r="CK237" s="547"/>
      <c r="CL237" s="568">
        <f>SQRT((CL233^2+CL236^2)/2)</f>
        <v>21.32683520825347</v>
      </c>
      <c r="CM237" s="547">
        <v>12</v>
      </c>
      <c r="CN237" s="547">
        <v>6</v>
      </c>
      <c r="CO237" s="557"/>
      <c r="CP237" s="557">
        <f t="shared" si="117"/>
        <v>0.88532700706370571</v>
      </c>
      <c r="CQ237" s="557">
        <f t="shared" si="118"/>
        <v>0.96551724137931039</v>
      </c>
      <c r="CR237" s="557">
        <f t="shared" si="162"/>
        <v>0.85479848957875038</v>
      </c>
      <c r="CS237" s="557">
        <f t="shared" si="119"/>
        <v>0.34855584287054397</v>
      </c>
      <c r="CT237" s="547">
        <v>0</v>
      </c>
      <c r="CU237" s="547">
        <v>0</v>
      </c>
      <c r="CV237" s="547" t="s">
        <v>1782</v>
      </c>
      <c r="CW237" s="547">
        <v>0</v>
      </c>
      <c r="CX237" s="186">
        <v>-1</v>
      </c>
      <c r="CY237" s="560">
        <v>0</v>
      </c>
      <c r="CZ237" s="560">
        <v>4</v>
      </c>
      <c r="DA237" s="560">
        <v>0</v>
      </c>
      <c r="DB237" s="560">
        <v>0</v>
      </c>
      <c r="DC237" s="560">
        <v>0</v>
      </c>
      <c r="DD237" s="547">
        <v>0</v>
      </c>
      <c r="DE237" s="561">
        <v>0</v>
      </c>
      <c r="DF237" s="561">
        <v>0</v>
      </c>
      <c r="DG237" s="561">
        <v>0</v>
      </c>
      <c r="DH237" s="561">
        <v>0</v>
      </c>
      <c r="DI237" s="561">
        <v>0</v>
      </c>
      <c r="DJ237" s="561">
        <v>1</v>
      </c>
      <c r="DK237" s="561">
        <v>0</v>
      </c>
      <c r="DL237" s="561">
        <v>0</v>
      </c>
      <c r="DM237" s="561">
        <v>0</v>
      </c>
      <c r="DN237" s="561">
        <v>0</v>
      </c>
      <c r="DO237" s="547">
        <v>0</v>
      </c>
      <c r="DP237" s="547">
        <v>0</v>
      </c>
      <c r="DQ237" s="547">
        <v>0</v>
      </c>
      <c r="DR237" s="547">
        <v>0</v>
      </c>
      <c r="DS237" s="547">
        <v>0</v>
      </c>
      <c r="DT237" s="547">
        <v>0</v>
      </c>
      <c r="DU237" s="547">
        <v>0</v>
      </c>
      <c r="DV237" s="547">
        <v>0</v>
      </c>
      <c r="DW237" s="547">
        <v>0</v>
      </c>
      <c r="DX237" s="547">
        <v>0</v>
      </c>
      <c r="DY237" s="547">
        <v>0</v>
      </c>
      <c r="DZ237" s="547">
        <v>0</v>
      </c>
      <c r="EA237" s="547">
        <v>0</v>
      </c>
      <c r="EB237" s="547">
        <v>0</v>
      </c>
      <c r="EC237" s="547">
        <v>0</v>
      </c>
      <c r="ED237" s="547">
        <v>0</v>
      </c>
      <c r="EE237" s="547">
        <v>0</v>
      </c>
      <c r="EF237" s="547">
        <v>0</v>
      </c>
      <c r="EG237" s="547">
        <v>0</v>
      </c>
      <c r="EH237" s="547">
        <v>0</v>
      </c>
      <c r="EI237" s="547">
        <v>0</v>
      </c>
      <c r="EJ237" s="547">
        <v>0</v>
      </c>
      <c r="EK237" s="547">
        <v>0</v>
      </c>
      <c r="EL237" s="547">
        <v>0</v>
      </c>
      <c r="EM237" s="547">
        <v>0</v>
      </c>
      <c r="EN237" s="547">
        <v>1</v>
      </c>
      <c r="EO237" s="547">
        <v>0</v>
      </c>
      <c r="EP237" s="547">
        <v>1</v>
      </c>
      <c r="EQ237" s="186">
        <v>4</v>
      </c>
    </row>
    <row r="238" spans="1:147" ht="15" customHeight="1" x14ac:dyDescent="0.25">
      <c r="A238" s="504" t="s">
        <v>2537</v>
      </c>
      <c r="B238" s="59">
        <v>24</v>
      </c>
      <c r="C238" s="58" t="s">
        <v>201</v>
      </c>
      <c r="D238" s="99">
        <v>2010</v>
      </c>
      <c r="E238" s="67" t="s">
        <v>202</v>
      </c>
      <c r="F238" s="67" t="s">
        <v>97</v>
      </c>
      <c r="G238" s="59">
        <v>260</v>
      </c>
      <c r="H238" s="59" t="s">
        <v>203</v>
      </c>
      <c r="I238" s="63" t="s">
        <v>50</v>
      </c>
      <c r="J238" s="59">
        <v>0</v>
      </c>
      <c r="K238" s="59" t="s">
        <v>3</v>
      </c>
      <c r="L238" s="59" t="s">
        <v>89</v>
      </c>
      <c r="M238" s="59">
        <v>3</v>
      </c>
      <c r="N238" s="59">
        <v>8</v>
      </c>
      <c r="O238" s="59">
        <f t="shared" si="157"/>
        <v>0.90308998699194354</v>
      </c>
      <c r="P238" s="59">
        <v>2006</v>
      </c>
      <c r="R238" s="59">
        <v>1</v>
      </c>
      <c r="S238" s="59">
        <v>6</v>
      </c>
      <c r="T238" s="59">
        <v>1</v>
      </c>
      <c r="U238" s="59">
        <v>4</v>
      </c>
      <c r="V238" s="59" t="s">
        <v>1186</v>
      </c>
      <c r="X238" s="59" t="s">
        <v>1180</v>
      </c>
      <c r="Z238" s="40" t="s">
        <v>83</v>
      </c>
      <c r="AA238" s="59" t="s">
        <v>592</v>
      </c>
      <c r="AB238" s="59" t="s">
        <v>1178</v>
      </c>
      <c r="AC238" s="59" t="s">
        <v>594</v>
      </c>
      <c r="AD238" s="59">
        <v>0</v>
      </c>
      <c r="AE238" s="59" t="s">
        <v>577</v>
      </c>
      <c r="AF238" s="59">
        <v>13</v>
      </c>
      <c r="AG238" s="59">
        <f t="shared" si="158"/>
        <v>1.1139433523068367</v>
      </c>
      <c r="AH238" s="59">
        <f t="shared" si="159"/>
        <v>263.90000000000003</v>
      </c>
      <c r="AI238" s="72">
        <f t="shared" si="130"/>
        <v>2.4214393902200499</v>
      </c>
      <c r="AJ238" s="59">
        <f t="shared" si="131"/>
        <v>104</v>
      </c>
      <c r="AK238" s="59">
        <f t="shared" si="160"/>
        <v>2.0170333392987803</v>
      </c>
      <c r="AL238" s="72">
        <f t="shared" si="132"/>
        <v>2111.2000000000003</v>
      </c>
      <c r="AM238" s="72">
        <f t="shared" si="149"/>
        <v>3.3245293772119933</v>
      </c>
      <c r="AN238" s="40" t="s">
        <v>369</v>
      </c>
      <c r="AO238" s="59" t="s">
        <v>470</v>
      </c>
      <c r="AP238" s="67" t="s">
        <v>598</v>
      </c>
      <c r="AQ238" s="59" t="s">
        <v>174</v>
      </c>
      <c r="AR238" s="67" t="s">
        <v>175</v>
      </c>
      <c r="AS238" s="67" t="s">
        <v>593</v>
      </c>
      <c r="AT238" s="172" t="s">
        <v>2429</v>
      </c>
      <c r="AU238" s="270">
        <v>45.26</v>
      </c>
      <c r="AV238" s="11">
        <v>-72.44</v>
      </c>
      <c r="AX238" s="277">
        <v>4.68333333333333</v>
      </c>
      <c r="AY238" s="278">
        <v>1294</v>
      </c>
      <c r="AZ238" s="455">
        <f t="shared" si="161"/>
        <v>3.1119342763326814</v>
      </c>
      <c r="BA238" s="515" t="s">
        <v>82</v>
      </c>
      <c r="BB238" s="40" t="s">
        <v>204</v>
      </c>
      <c r="BD238" s="59" t="s">
        <v>2343</v>
      </c>
      <c r="BE238" s="59" t="s">
        <v>2331</v>
      </c>
      <c r="BH238" s="67" t="s">
        <v>1236</v>
      </c>
      <c r="BI238" s="82" t="s">
        <v>2384</v>
      </c>
      <c r="BJ238" s="67" t="s">
        <v>32</v>
      </c>
      <c r="BK238" s="67" t="s">
        <v>17</v>
      </c>
      <c r="BP238" s="67" t="s">
        <v>51</v>
      </c>
      <c r="BQ238" s="59" t="s">
        <v>58</v>
      </c>
      <c r="BR238" s="67">
        <v>10.9</v>
      </c>
      <c r="BS238" s="59" t="s">
        <v>21</v>
      </c>
      <c r="BT238" s="59" t="s">
        <v>47</v>
      </c>
      <c r="BU238" s="67">
        <v>4.9000000000000004</v>
      </c>
      <c r="BW238" s="63" t="s">
        <v>26</v>
      </c>
      <c r="BX238" s="59" t="s">
        <v>27</v>
      </c>
      <c r="BY238" s="70">
        <f>BU238*SQRT(CC238)</f>
        <v>12.002499739637573</v>
      </c>
      <c r="BZ238" s="70">
        <f>IF(BX238="SE",BY238,BU238)</f>
        <v>12.002499739637573</v>
      </c>
      <c r="CA238" s="59" t="s">
        <v>18</v>
      </c>
      <c r="CB238" s="59" t="s">
        <v>1186</v>
      </c>
      <c r="CC238" s="59">
        <v>6</v>
      </c>
      <c r="CD238" s="59">
        <v>6</v>
      </c>
      <c r="CF238" s="78" t="s">
        <v>1584</v>
      </c>
      <c r="CG238" s="67">
        <v>11.5</v>
      </c>
      <c r="CH238" s="59" t="s">
        <v>21</v>
      </c>
      <c r="CI238" s="67">
        <v>7.2</v>
      </c>
      <c r="CK238" s="59">
        <f>CI238*SQRT(CM238)</f>
        <v>17.636326148038883</v>
      </c>
      <c r="CL238" s="59">
        <f t="shared" ref="CL238:CL242" si="164">CK238</f>
        <v>17.636326148038883</v>
      </c>
      <c r="CM238" s="59">
        <v>6</v>
      </c>
      <c r="CN238" s="59">
        <v>6</v>
      </c>
      <c r="CP238" s="67">
        <f t="shared" si="117"/>
        <v>-3.9775241982328652E-2</v>
      </c>
      <c r="CQ238" s="67">
        <f t="shared" si="118"/>
        <v>0.92307692307692313</v>
      </c>
      <c r="CR238" s="67">
        <f t="shared" si="162"/>
        <v>-3.671560798368799E-2</v>
      </c>
      <c r="CS238" s="67">
        <f t="shared" si="119"/>
        <v>0.33338950149456714</v>
      </c>
      <c r="CT238" s="59">
        <v>0</v>
      </c>
      <c r="CU238" s="59">
        <v>0</v>
      </c>
      <c r="CV238" s="59" t="s">
        <v>1782</v>
      </c>
      <c r="CW238" s="59">
        <v>0</v>
      </c>
      <c r="CX238" s="59">
        <v>0</v>
      </c>
      <c r="CY238" s="102">
        <v>0</v>
      </c>
      <c r="CZ238" s="102">
        <v>4</v>
      </c>
      <c r="DA238" s="102">
        <v>0</v>
      </c>
      <c r="DB238" s="102">
        <v>0</v>
      </c>
      <c r="DC238" s="102">
        <v>0</v>
      </c>
      <c r="DD238" s="59">
        <v>0</v>
      </c>
      <c r="DE238" s="60">
        <v>0</v>
      </c>
      <c r="DF238" s="60">
        <v>0</v>
      </c>
      <c r="DG238" s="60">
        <v>0</v>
      </c>
      <c r="DH238" s="60">
        <v>0</v>
      </c>
      <c r="DI238" s="60">
        <v>1</v>
      </c>
      <c r="DJ238" s="60">
        <v>0</v>
      </c>
      <c r="DK238" s="60">
        <v>0</v>
      </c>
      <c r="DL238" s="60">
        <v>0</v>
      </c>
      <c r="DM238" s="60">
        <v>0</v>
      </c>
      <c r="DN238" s="60">
        <v>0</v>
      </c>
      <c r="DO238" s="59">
        <v>0</v>
      </c>
      <c r="DP238" s="59">
        <v>0</v>
      </c>
      <c r="DQ238" s="59">
        <v>0</v>
      </c>
      <c r="DR238" s="59">
        <v>0</v>
      </c>
      <c r="DS238" s="59">
        <v>0</v>
      </c>
      <c r="DT238" s="59">
        <v>0</v>
      </c>
      <c r="DU238" s="59">
        <v>0</v>
      </c>
      <c r="DV238" s="59">
        <v>0</v>
      </c>
      <c r="DW238" s="59">
        <v>0</v>
      </c>
      <c r="DX238" s="59">
        <v>0</v>
      </c>
      <c r="DY238" s="59">
        <v>0</v>
      </c>
      <c r="DZ238" s="59">
        <v>0</v>
      </c>
      <c r="EA238" s="59">
        <v>0</v>
      </c>
      <c r="EB238" s="59">
        <v>0</v>
      </c>
      <c r="EC238" s="59">
        <v>0</v>
      </c>
      <c r="ED238" s="59">
        <v>0</v>
      </c>
      <c r="EE238" s="59">
        <v>0</v>
      </c>
      <c r="EF238" s="59">
        <v>0</v>
      </c>
      <c r="EG238" s="59">
        <v>0</v>
      </c>
      <c r="EH238" s="59">
        <v>0</v>
      </c>
      <c r="EI238" s="59">
        <v>0</v>
      </c>
      <c r="EJ238" s="59">
        <v>0</v>
      </c>
      <c r="EK238" s="59">
        <v>0</v>
      </c>
      <c r="EL238" s="59">
        <v>0</v>
      </c>
      <c r="EM238" s="128">
        <v>0</v>
      </c>
      <c r="EN238" s="59">
        <v>1</v>
      </c>
      <c r="EO238" s="128">
        <v>0</v>
      </c>
      <c r="EP238" s="128">
        <v>1</v>
      </c>
      <c r="EQ238" s="77">
        <v>4</v>
      </c>
    </row>
    <row r="239" spans="1:147" ht="15" customHeight="1" x14ac:dyDescent="0.25">
      <c r="A239" s="504" t="s">
        <v>2537</v>
      </c>
      <c r="B239" s="59">
        <v>25</v>
      </c>
      <c r="C239" s="58" t="s">
        <v>201</v>
      </c>
      <c r="D239" s="99">
        <v>2010</v>
      </c>
      <c r="E239" s="67" t="s">
        <v>202</v>
      </c>
      <c r="F239" s="67" t="s">
        <v>97</v>
      </c>
      <c r="G239" s="59">
        <v>260</v>
      </c>
      <c r="H239" s="59" t="s">
        <v>203</v>
      </c>
      <c r="I239" s="63" t="s">
        <v>50</v>
      </c>
      <c r="J239" s="59">
        <v>0</v>
      </c>
      <c r="K239" s="59" t="s">
        <v>3</v>
      </c>
      <c r="L239" s="59" t="s">
        <v>89</v>
      </c>
      <c r="M239" s="59">
        <v>3</v>
      </c>
      <c r="N239" s="59">
        <v>8</v>
      </c>
      <c r="O239" s="59">
        <f t="shared" si="157"/>
        <v>0.90308998699194354</v>
      </c>
      <c r="P239" s="59">
        <v>2006</v>
      </c>
      <c r="R239" s="59">
        <v>1</v>
      </c>
      <c r="S239" s="59">
        <v>6</v>
      </c>
      <c r="T239" s="59">
        <v>1</v>
      </c>
      <c r="U239" s="59">
        <v>4</v>
      </c>
      <c r="V239" s="59" t="s">
        <v>1186</v>
      </c>
      <c r="X239" s="59" t="s">
        <v>1180</v>
      </c>
      <c r="Z239" s="40" t="s">
        <v>83</v>
      </c>
      <c r="AA239" s="59" t="s">
        <v>592</v>
      </c>
      <c r="AB239" s="59" t="s">
        <v>1178</v>
      </c>
      <c r="AC239" s="59" t="s">
        <v>594</v>
      </c>
      <c r="AD239" s="59">
        <v>0</v>
      </c>
      <c r="AE239" s="59" t="s">
        <v>577</v>
      </c>
      <c r="AF239" s="59">
        <v>13</v>
      </c>
      <c r="AG239" s="59">
        <f t="shared" si="158"/>
        <v>1.1139433523068367</v>
      </c>
      <c r="AH239" s="59">
        <f t="shared" si="159"/>
        <v>263.90000000000003</v>
      </c>
      <c r="AI239" s="72">
        <f t="shared" si="130"/>
        <v>2.4214393902200499</v>
      </c>
      <c r="AJ239" s="59">
        <f t="shared" si="131"/>
        <v>104</v>
      </c>
      <c r="AK239" s="59">
        <f t="shared" si="160"/>
        <v>2.0170333392987803</v>
      </c>
      <c r="AL239" s="72">
        <f t="shared" si="132"/>
        <v>2111.2000000000003</v>
      </c>
      <c r="AM239" s="72">
        <f t="shared" si="149"/>
        <v>3.3245293772119933</v>
      </c>
      <c r="AN239" s="40" t="s">
        <v>369</v>
      </c>
      <c r="AO239" s="59" t="s">
        <v>470</v>
      </c>
      <c r="AP239" s="67" t="s">
        <v>598</v>
      </c>
      <c r="AQ239" s="59" t="s">
        <v>174</v>
      </c>
      <c r="AR239" s="67" t="s">
        <v>175</v>
      </c>
      <c r="AS239" s="67" t="s">
        <v>593</v>
      </c>
      <c r="AT239" s="172" t="s">
        <v>2429</v>
      </c>
      <c r="AU239" s="270">
        <v>45.26</v>
      </c>
      <c r="AV239" s="11">
        <v>-72.44</v>
      </c>
      <c r="AX239" s="277">
        <v>4.68333333333333</v>
      </c>
      <c r="AY239" s="278">
        <v>1294</v>
      </c>
      <c r="AZ239" s="455">
        <f t="shared" si="161"/>
        <v>3.1119342763326814</v>
      </c>
      <c r="BA239" s="515" t="s">
        <v>82</v>
      </c>
      <c r="BB239" s="40" t="s">
        <v>204</v>
      </c>
      <c r="BD239" s="59" t="s">
        <v>2343</v>
      </c>
      <c r="BE239" s="59" t="s">
        <v>2331</v>
      </c>
      <c r="BH239" s="67" t="s">
        <v>1236</v>
      </c>
      <c r="BI239" s="82" t="s">
        <v>2384</v>
      </c>
      <c r="BJ239" s="67" t="s">
        <v>32</v>
      </c>
      <c r="BK239" s="67" t="s">
        <v>602</v>
      </c>
      <c r="BP239" s="67" t="s">
        <v>51</v>
      </c>
      <c r="BQ239" s="59" t="s">
        <v>58</v>
      </c>
      <c r="BR239" s="67">
        <v>219</v>
      </c>
      <c r="BS239" s="59" t="s">
        <v>21</v>
      </c>
      <c r="BT239" s="59" t="s">
        <v>600</v>
      </c>
      <c r="BU239" s="67">
        <v>53</v>
      </c>
      <c r="BW239" s="63" t="s">
        <v>26</v>
      </c>
      <c r="BX239" s="59" t="s">
        <v>27</v>
      </c>
      <c r="BY239" s="70">
        <f>BU239*SQRT(CC239)</f>
        <v>129.82295636750843</v>
      </c>
      <c r="BZ239" s="70">
        <f>IF(BX239="SE",BY239,BU239)</f>
        <v>129.82295636750843</v>
      </c>
      <c r="CA239" s="59" t="s">
        <v>18</v>
      </c>
      <c r="CB239" s="59" t="s">
        <v>1186</v>
      </c>
      <c r="CC239" s="59">
        <v>6</v>
      </c>
      <c r="CD239" s="59">
        <v>6</v>
      </c>
      <c r="CF239" s="78" t="s">
        <v>1584</v>
      </c>
      <c r="CG239" s="67">
        <v>347</v>
      </c>
      <c r="CH239" s="59" t="s">
        <v>21</v>
      </c>
      <c r="CI239" s="67">
        <v>81</v>
      </c>
      <c r="CK239" s="59">
        <f>CI239*SQRT(CM239)</f>
        <v>198.4086691654374</v>
      </c>
      <c r="CL239" s="59">
        <f t="shared" si="164"/>
        <v>198.4086691654374</v>
      </c>
      <c r="CM239" s="59">
        <v>6</v>
      </c>
      <c r="CN239" s="59">
        <v>6</v>
      </c>
      <c r="CP239" s="67">
        <f t="shared" si="117"/>
        <v>-0.76344814964523111</v>
      </c>
      <c r="CQ239" s="67">
        <f t="shared" si="118"/>
        <v>0.92307692307692313</v>
      </c>
      <c r="CR239" s="67">
        <f t="shared" si="162"/>
        <v>-0.70472136890329029</v>
      </c>
      <c r="CS239" s="67">
        <f t="shared" si="119"/>
        <v>0.35402634199120531</v>
      </c>
      <c r="CT239" s="59">
        <v>0</v>
      </c>
      <c r="CU239" s="59">
        <v>0</v>
      </c>
      <c r="CV239" s="59" t="s">
        <v>1782</v>
      </c>
      <c r="CW239" s="59">
        <v>0</v>
      </c>
      <c r="CX239" s="59">
        <v>0</v>
      </c>
      <c r="CY239" s="102">
        <v>0</v>
      </c>
      <c r="CZ239" s="102">
        <v>4</v>
      </c>
      <c r="DA239" s="102">
        <v>0</v>
      </c>
      <c r="DB239" s="102">
        <v>0</v>
      </c>
      <c r="DC239" s="102">
        <v>0</v>
      </c>
      <c r="DD239" s="59">
        <v>0</v>
      </c>
      <c r="DE239" s="60">
        <v>0</v>
      </c>
      <c r="DF239" s="60">
        <v>0</v>
      </c>
      <c r="DG239" s="60">
        <v>0</v>
      </c>
      <c r="DH239" s="60">
        <v>0</v>
      </c>
      <c r="DI239" s="60">
        <v>0</v>
      </c>
      <c r="DJ239" s="60">
        <v>0</v>
      </c>
      <c r="DK239" s="60">
        <v>0</v>
      </c>
      <c r="DL239" s="60">
        <v>0</v>
      </c>
      <c r="DM239" s="60">
        <v>0</v>
      </c>
      <c r="DN239" s="60">
        <v>0</v>
      </c>
      <c r="DO239" s="59">
        <v>0</v>
      </c>
      <c r="DP239" s="59">
        <v>0</v>
      </c>
      <c r="DQ239" s="59">
        <v>0</v>
      </c>
      <c r="DR239" s="59">
        <v>0</v>
      </c>
      <c r="DS239" s="59">
        <v>0</v>
      </c>
      <c r="DT239" s="59">
        <v>0</v>
      </c>
      <c r="DU239" s="59">
        <v>0</v>
      </c>
      <c r="DV239" s="59">
        <v>0</v>
      </c>
      <c r="DW239" s="59">
        <v>0</v>
      </c>
      <c r="DX239" s="59">
        <v>0</v>
      </c>
      <c r="DY239" s="59">
        <v>0</v>
      </c>
      <c r="DZ239" s="59">
        <v>0</v>
      </c>
      <c r="EA239" s="59">
        <v>0</v>
      </c>
      <c r="EB239" s="59">
        <v>0</v>
      </c>
      <c r="EC239" s="59">
        <v>0</v>
      </c>
      <c r="ED239" s="59">
        <v>0</v>
      </c>
      <c r="EE239" s="59">
        <v>0</v>
      </c>
      <c r="EF239" s="59">
        <v>0</v>
      </c>
      <c r="EG239" s="59">
        <v>0</v>
      </c>
      <c r="EH239" s="59">
        <v>0</v>
      </c>
      <c r="EI239" s="59">
        <v>0</v>
      </c>
      <c r="EJ239" s="59">
        <v>0</v>
      </c>
      <c r="EK239" s="59">
        <v>0</v>
      </c>
      <c r="EL239" s="59">
        <v>0</v>
      </c>
      <c r="EM239" s="128">
        <v>0</v>
      </c>
      <c r="EN239" s="59">
        <v>1</v>
      </c>
      <c r="EO239" s="128">
        <v>0</v>
      </c>
      <c r="EP239" s="128">
        <v>1</v>
      </c>
      <c r="EQ239" s="77">
        <v>4</v>
      </c>
    </row>
    <row r="240" spans="1:147" ht="15" customHeight="1" x14ac:dyDescent="0.25">
      <c r="A240" s="504" t="s">
        <v>2537</v>
      </c>
      <c r="B240" s="59">
        <v>26</v>
      </c>
      <c r="C240" s="58" t="s">
        <v>201</v>
      </c>
      <c r="D240" s="99">
        <v>2010</v>
      </c>
      <c r="E240" s="67" t="s">
        <v>202</v>
      </c>
      <c r="F240" s="67" t="s">
        <v>97</v>
      </c>
      <c r="G240" s="59">
        <v>260</v>
      </c>
      <c r="H240" s="59" t="s">
        <v>203</v>
      </c>
      <c r="I240" s="63" t="s">
        <v>50</v>
      </c>
      <c r="J240" s="59">
        <v>0</v>
      </c>
      <c r="K240" s="59" t="s">
        <v>3</v>
      </c>
      <c r="L240" s="59" t="s">
        <v>89</v>
      </c>
      <c r="M240" s="59">
        <v>3</v>
      </c>
      <c r="N240" s="59">
        <v>8</v>
      </c>
      <c r="O240" s="59">
        <f t="shared" si="157"/>
        <v>0.90308998699194354</v>
      </c>
      <c r="P240" s="59">
        <v>2006</v>
      </c>
      <c r="R240" s="59">
        <v>1</v>
      </c>
      <c r="S240" s="59">
        <v>6</v>
      </c>
      <c r="T240" s="59">
        <v>1</v>
      </c>
      <c r="U240" s="59">
        <v>4</v>
      </c>
      <c r="V240" s="59" t="s">
        <v>1186</v>
      </c>
      <c r="X240" s="59" t="s">
        <v>1180</v>
      </c>
      <c r="Z240" s="40" t="s">
        <v>83</v>
      </c>
      <c r="AA240" s="59" t="s">
        <v>592</v>
      </c>
      <c r="AB240" s="59" t="s">
        <v>1178</v>
      </c>
      <c r="AC240" s="59" t="s">
        <v>594</v>
      </c>
      <c r="AD240" s="59">
        <v>0</v>
      </c>
      <c r="AE240" s="59" t="s">
        <v>577</v>
      </c>
      <c r="AF240" s="59">
        <v>13</v>
      </c>
      <c r="AG240" s="59">
        <f t="shared" si="158"/>
        <v>1.1139433523068367</v>
      </c>
      <c r="AH240" s="59">
        <f t="shared" si="159"/>
        <v>263.90000000000003</v>
      </c>
      <c r="AI240" s="72">
        <f t="shared" si="130"/>
        <v>2.4214393902200499</v>
      </c>
      <c r="AJ240" s="59">
        <f t="shared" si="131"/>
        <v>104</v>
      </c>
      <c r="AK240" s="59">
        <f t="shared" si="160"/>
        <v>2.0170333392987803</v>
      </c>
      <c r="AL240" s="72">
        <f t="shared" si="132"/>
        <v>2111.2000000000003</v>
      </c>
      <c r="AM240" s="72">
        <f t="shared" si="149"/>
        <v>3.3245293772119933</v>
      </c>
      <c r="AN240" s="40" t="s">
        <v>369</v>
      </c>
      <c r="AO240" s="59" t="s">
        <v>470</v>
      </c>
      <c r="AP240" s="67" t="s">
        <v>598</v>
      </c>
      <c r="AQ240" s="59" t="s">
        <v>174</v>
      </c>
      <c r="AR240" s="67" t="s">
        <v>175</v>
      </c>
      <c r="AS240" s="67" t="s">
        <v>593</v>
      </c>
      <c r="AT240" s="172" t="s">
        <v>2429</v>
      </c>
      <c r="AU240" s="270">
        <v>45.26</v>
      </c>
      <c r="AV240" s="11">
        <v>-72.44</v>
      </c>
      <c r="AX240" s="277">
        <v>4.68333333333333</v>
      </c>
      <c r="AY240" s="278">
        <v>1294</v>
      </c>
      <c r="AZ240" s="455">
        <f t="shared" si="161"/>
        <v>3.1119342763326814</v>
      </c>
      <c r="BA240" s="515" t="s">
        <v>82</v>
      </c>
      <c r="BB240" s="40" t="s">
        <v>204</v>
      </c>
      <c r="BD240" s="59" t="s">
        <v>2343</v>
      </c>
      <c r="BE240" s="59" t="s">
        <v>2331</v>
      </c>
      <c r="BH240" s="67" t="s">
        <v>1236</v>
      </c>
      <c r="BI240" s="82" t="s">
        <v>2384</v>
      </c>
      <c r="BJ240" s="67" t="s">
        <v>32</v>
      </c>
      <c r="BK240" s="67" t="s">
        <v>1742</v>
      </c>
      <c r="BN240" s="67" t="s">
        <v>1185</v>
      </c>
      <c r="BO240" s="59" t="s">
        <v>1677</v>
      </c>
      <c r="BP240" s="67" t="s">
        <v>51</v>
      </c>
      <c r="BQ240" s="59" t="s">
        <v>58</v>
      </c>
      <c r="BR240" s="67">
        <v>3.75</v>
      </c>
      <c r="BS240" s="59" t="s">
        <v>21</v>
      </c>
      <c r="BT240" s="59" t="s">
        <v>47</v>
      </c>
      <c r="BU240" s="67">
        <v>1.94</v>
      </c>
      <c r="BW240" s="63" t="s">
        <v>26</v>
      </c>
      <c r="BX240" s="59" t="s">
        <v>27</v>
      </c>
      <c r="BY240" s="70">
        <f>BU240*SQRT(CC240)</f>
        <v>4.7520101009993647</v>
      </c>
      <c r="BZ240" s="70">
        <f>IF(BX240="SE",BY240,BU240)</f>
        <v>4.7520101009993647</v>
      </c>
      <c r="CA240" s="59" t="s">
        <v>18</v>
      </c>
      <c r="CB240" s="59" t="s">
        <v>1186</v>
      </c>
      <c r="CC240" s="59">
        <v>6</v>
      </c>
      <c r="CD240" s="59">
        <v>6</v>
      </c>
      <c r="CF240" s="78" t="s">
        <v>1584</v>
      </c>
      <c r="CG240" s="67">
        <v>4.1900000000000004</v>
      </c>
      <c r="CH240" s="59" t="s">
        <v>21</v>
      </c>
      <c r="CI240" s="67">
        <v>1.65</v>
      </c>
      <c r="CK240" s="59">
        <f>CI240*SQRT(CM240)</f>
        <v>4.0416580755922435</v>
      </c>
      <c r="CL240" s="59">
        <f t="shared" si="164"/>
        <v>4.0416580755922435</v>
      </c>
      <c r="CM240" s="59">
        <v>6</v>
      </c>
      <c r="CN240" s="59">
        <v>6</v>
      </c>
      <c r="CP240" s="67">
        <f t="shared" si="117"/>
        <v>-9.9747088740345005E-2</v>
      </c>
      <c r="CQ240" s="67">
        <f t="shared" si="118"/>
        <v>0.92307692307692313</v>
      </c>
      <c r="CR240" s="67">
        <f t="shared" si="162"/>
        <v>-9.2074235760318465E-2</v>
      </c>
      <c r="CS240" s="67">
        <f t="shared" si="119"/>
        <v>0.33368656937045194</v>
      </c>
      <c r="CT240" s="59">
        <v>0</v>
      </c>
      <c r="CU240" s="59">
        <v>0</v>
      </c>
      <c r="CV240" s="59" t="s">
        <v>1782</v>
      </c>
      <c r="CW240" s="59">
        <v>0</v>
      </c>
      <c r="CX240" s="59">
        <v>0</v>
      </c>
      <c r="CY240" s="102">
        <v>0</v>
      </c>
      <c r="CZ240" s="102">
        <v>4</v>
      </c>
      <c r="DA240" s="102">
        <v>0</v>
      </c>
      <c r="DB240" s="102">
        <v>0</v>
      </c>
      <c r="DC240" s="102">
        <v>0</v>
      </c>
      <c r="DD240" s="59">
        <v>0</v>
      </c>
      <c r="DE240" s="60">
        <v>0</v>
      </c>
      <c r="DF240" s="60">
        <v>3</v>
      </c>
      <c r="DG240" s="60">
        <v>0</v>
      </c>
      <c r="DH240" s="60">
        <v>0</v>
      </c>
      <c r="DI240" s="60">
        <v>0</v>
      </c>
      <c r="DJ240" s="60">
        <v>0</v>
      </c>
      <c r="DK240" s="60">
        <v>0</v>
      </c>
      <c r="DL240" s="60">
        <v>0</v>
      </c>
      <c r="DM240" s="60">
        <v>0</v>
      </c>
      <c r="DN240" s="60">
        <v>0</v>
      </c>
      <c r="DO240" s="59">
        <v>0</v>
      </c>
      <c r="DP240" s="59">
        <v>0</v>
      </c>
      <c r="DQ240" s="59">
        <v>0</v>
      </c>
      <c r="DR240" s="59">
        <v>0</v>
      </c>
      <c r="DS240" s="59">
        <v>0</v>
      </c>
      <c r="DT240" s="59">
        <v>0</v>
      </c>
      <c r="DU240" s="59">
        <v>0</v>
      </c>
      <c r="DV240" s="59">
        <v>0</v>
      </c>
      <c r="DW240" s="59">
        <v>0</v>
      </c>
      <c r="DX240" s="59">
        <v>0</v>
      </c>
      <c r="DY240" s="59">
        <v>0</v>
      </c>
      <c r="DZ240" s="59">
        <v>0</v>
      </c>
      <c r="EA240" s="59">
        <v>0</v>
      </c>
      <c r="EB240" s="59">
        <v>0</v>
      </c>
      <c r="EC240" s="59">
        <v>0</v>
      </c>
      <c r="ED240" s="59">
        <v>0</v>
      </c>
      <c r="EE240" s="59">
        <v>0</v>
      </c>
      <c r="EF240" s="59">
        <v>0</v>
      </c>
      <c r="EG240" s="59">
        <v>0</v>
      </c>
      <c r="EH240" s="59">
        <v>0</v>
      </c>
      <c r="EI240" s="59">
        <v>0</v>
      </c>
      <c r="EJ240" s="59">
        <v>0</v>
      </c>
      <c r="EK240" s="59">
        <v>0</v>
      </c>
      <c r="EL240" s="59">
        <v>0</v>
      </c>
      <c r="EM240" s="128">
        <v>0</v>
      </c>
      <c r="EN240" s="59">
        <v>1</v>
      </c>
      <c r="EO240" s="128">
        <v>0</v>
      </c>
      <c r="EP240" s="128">
        <v>1</v>
      </c>
      <c r="EQ240" s="77">
        <v>4</v>
      </c>
    </row>
    <row r="241" spans="1:147" s="58" customFormat="1" ht="15" customHeight="1" x14ac:dyDescent="0.25">
      <c r="A241" s="504" t="s">
        <v>2537</v>
      </c>
      <c r="B241" s="59">
        <v>27</v>
      </c>
      <c r="C241" s="58" t="s">
        <v>201</v>
      </c>
      <c r="D241" s="99">
        <v>2010</v>
      </c>
      <c r="E241" s="67" t="s">
        <v>202</v>
      </c>
      <c r="F241" s="67" t="s">
        <v>97</v>
      </c>
      <c r="G241" s="59">
        <v>260</v>
      </c>
      <c r="H241" s="59" t="s">
        <v>203</v>
      </c>
      <c r="I241" s="63" t="s">
        <v>50</v>
      </c>
      <c r="J241" s="59">
        <v>0</v>
      </c>
      <c r="K241" s="59" t="s">
        <v>3</v>
      </c>
      <c r="L241" s="59" t="s">
        <v>89</v>
      </c>
      <c r="M241" s="59">
        <v>3</v>
      </c>
      <c r="N241" s="59">
        <v>8</v>
      </c>
      <c r="O241" s="59">
        <f t="shared" si="157"/>
        <v>0.90308998699194354</v>
      </c>
      <c r="P241" s="59">
        <v>2006</v>
      </c>
      <c r="Q241" s="67"/>
      <c r="R241" s="59">
        <v>1</v>
      </c>
      <c r="S241" s="59">
        <v>6</v>
      </c>
      <c r="T241" s="59">
        <v>1</v>
      </c>
      <c r="U241" s="59">
        <v>4</v>
      </c>
      <c r="V241" s="59" t="s">
        <v>1186</v>
      </c>
      <c r="W241" s="59"/>
      <c r="X241" s="59" t="s">
        <v>1180</v>
      </c>
      <c r="Y241" s="67"/>
      <c r="Z241" s="40" t="s">
        <v>83</v>
      </c>
      <c r="AA241" s="59" t="s">
        <v>592</v>
      </c>
      <c r="AB241" s="59" t="s">
        <v>1178</v>
      </c>
      <c r="AC241" s="59" t="s">
        <v>594</v>
      </c>
      <c r="AD241" s="59">
        <v>0</v>
      </c>
      <c r="AE241" s="59" t="s">
        <v>577</v>
      </c>
      <c r="AF241" s="59">
        <v>13</v>
      </c>
      <c r="AG241" s="59">
        <f t="shared" si="158"/>
        <v>1.1139433523068367</v>
      </c>
      <c r="AH241" s="59">
        <f t="shared" si="159"/>
        <v>263.90000000000003</v>
      </c>
      <c r="AI241" s="72">
        <f t="shared" si="130"/>
        <v>2.4214393902200499</v>
      </c>
      <c r="AJ241" s="59">
        <f t="shared" si="131"/>
        <v>104</v>
      </c>
      <c r="AK241" s="59">
        <f t="shared" si="160"/>
        <v>2.0170333392987803</v>
      </c>
      <c r="AL241" s="72">
        <f t="shared" si="132"/>
        <v>2111.2000000000003</v>
      </c>
      <c r="AM241" s="72">
        <f t="shared" si="149"/>
        <v>3.3245293772119933</v>
      </c>
      <c r="AN241" s="40" t="s">
        <v>369</v>
      </c>
      <c r="AO241" s="59" t="s">
        <v>470</v>
      </c>
      <c r="AP241" s="67" t="s">
        <v>598</v>
      </c>
      <c r="AQ241" s="59" t="s">
        <v>174</v>
      </c>
      <c r="AR241" s="67" t="s">
        <v>175</v>
      </c>
      <c r="AS241" s="67" t="s">
        <v>593</v>
      </c>
      <c r="AT241" s="172" t="s">
        <v>2429</v>
      </c>
      <c r="AU241" s="270">
        <v>45.26</v>
      </c>
      <c r="AV241" s="11">
        <v>-72.44</v>
      </c>
      <c r="AW241" s="59"/>
      <c r="AX241" s="277">
        <v>4.68333333333333</v>
      </c>
      <c r="AY241" s="278">
        <v>1294</v>
      </c>
      <c r="AZ241" s="455">
        <f t="shared" si="161"/>
        <v>3.1119342763326814</v>
      </c>
      <c r="BA241" s="515" t="s">
        <v>82</v>
      </c>
      <c r="BB241" s="40" t="s">
        <v>204</v>
      </c>
      <c r="BC241" s="59"/>
      <c r="BD241" s="59" t="s">
        <v>2343</v>
      </c>
      <c r="BE241" s="59" t="s">
        <v>2331</v>
      </c>
      <c r="BF241" s="67"/>
      <c r="BG241" s="67"/>
      <c r="BH241" s="67" t="s">
        <v>1236</v>
      </c>
      <c r="BI241" s="82" t="s">
        <v>2384</v>
      </c>
      <c r="BJ241" s="67" t="s">
        <v>32</v>
      </c>
      <c r="BK241" s="67" t="s">
        <v>1000</v>
      </c>
      <c r="BL241" s="59"/>
      <c r="BM241" s="59"/>
      <c r="BN241" s="67" t="s">
        <v>1185</v>
      </c>
      <c r="BO241" s="59" t="s">
        <v>1677</v>
      </c>
      <c r="BP241" s="67" t="s">
        <v>51</v>
      </c>
      <c r="BQ241" s="59" t="s">
        <v>58</v>
      </c>
      <c r="BR241" s="67">
        <v>9.41</v>
      </c>
      <c r="BS241" s="59" t="s">
        <v>21</v>
      </c>
      <c r="BT241" s="59" t="s">
        <v>47</v>
      </c>
      <c r="BU241" s="67">
        <v>3.48</v>
      </c>
      <c r="BV241" s="67"/>
      <c r="BW241" s="63" t="s">
        <v>26</v>
      </c>
      <c r="BX241" s="59" t="s">
        <v>27</v>
      </c>
      <c r="BY241" s="70">
        <f>BU241*SQRT(CC241)</f>
        <v>8.5242243048854593</v>
      </c>
      <c r="BZ241" s="70">
        <f>IF(BX241="SE",BY241,BU241)</f>
        <v>8.5242243048854593</v>
      </c>
      <c r="CA241" s="59" t="s">
        <v>18</v>
      </c>
      <c r="CB241" s="59" t="s">
        <v>1186</v>
      </c>
      <c r="CC241" s="59">
        <v>6</v>
      </c>
      <c r="CD241" s="59">
        <v>6</v>
      </c>
      <c r="CF241" s="78" t="s">
        <v>1584</v>
      </c>
      <c r="CG241" s="67">
        <v>9.57</v>
      </c>
      <c r="CH241" s="59" t="s">
        <v>21</v>
      </c>
      <c r="CI241" s="67">
        <v>3.33</v>
      </c>
      <c r="CJ241" s="67"/>
      <c r="CK241" s="59">
        <f>CI241*SQRT(CM241)</f>
        <v>8.1568008434679822</v>
      </c>
      <c r="CL241" s="59">
        <f t="shared" si="164"/>
        <v>8.1568008434679822</v>
      </c>
      <c r="CM241" s="59">
        <v>6</v>
      </c>
      <c r="CN241" s="59">
        <v>6</v>
      </c>
      <c r="CO241" s="67"/>
      <c r="CP241" s="67">
        <f t="shared" si="117"/>
        <v>-1.9178821397265535E-2</v>
      </c>
      <c r="CQ241" s="67">
        <f t="shared" si="118"/>
        <v>0.92307692307692313</v>
      </c>
      <c r="CR241" s="67">
        <f t="shared" si="162"/>
        <v>-1.7703527443629727E-2</v>
      </c>
      <c r="CS241" s="67">
        <f t="shared" si="119"/>
        <v>0.33334639228683111</v>
      </c>
      <c r="CT241" s="59">
        <v>0</v>
      </c>
      <c r="CU241" s="59">
        <v>0</v>
      </c>
      <c r="CV241" s="59" t="s">
        <v>1782</v>
      </c>
      <c r="CW241" s="59">
        <v>0</v>
      </c>
      <c r="CX241" s="59">
        <v>0</v>
      </c>
      <c r="CY241" s="102">
        <v>0</v>
      </c>
      <c r="CZ241" s="102">
        <v>4</v>
      </c>
      <c r="DA241" s="102">
        <v>0</v>
      </c>
      <c r="DB241" s="102">
        <v>0</v>
      </c>
      <c r="DC241" s="102">
        <v>0</v>
      </c>
      <c r="DD241" s="59">
        <v>0</v>
      </c>
      <c r="DE241" s="60">
        <v>0</v>
      </c>
      <c r="DF241" s="60">
        <v>0</v>
      </c>
      <c r="DG241" s="60">
        <v>0</v>
      </c>
      <c r="DH241" s="60">
        <v>1</v>
      </c>
      <c r="DI241" s="60">
        <v>0</v>
      </c>
      <c r="DJ241" s="60">
        <v>0</v>
      </c>
      <c r="DK241" s="60">
        <v>0</v>
      </c>
      <c r="DL241" s="60">
        <v>0</v>
      </c>
      <c r="DM241" s="60">
        <v>0</v>
      </c>
      <c r="DN241" s="60">
        <v>0</v>
      </c>
      <c r="DO241" s="59">
        <v>0</v>
      </c>
      <c r="DP241" s="59">
        <v>0</v>
      </c>
      <c r="DQ241" s="59">
        <v>0</v>
      </c>
      <c r="DR241" s="59">
        <v>0</v>
      </c>
      <c r="DS241" s="59">
        <v>0</v>
      </c>
      <c r="DT241" s="59">
        <v>0</v>
      </c>
      <c r="DU241" s="59">
        <v>0</v>
      </c>
      <c r="DV241" s="59">
        <v>0</v>
      </c>
      <c r="DW241" s="59">
        <v>0</v>
      </c>
      <c r="DX241" s="59">
        <v>0</v>
      </c>
      <c r="DY241" s="59">
        <v>0</v>
      </c>
      <c r="DZ241" s="59">
        <v>0</v>
      </c>
      <c r="EA241" s="59">
        <v>0</v>
      </c>
      <c r="EB241" s="59">
        <v>0</v>
      </c>
      <c r="EC241" s="59">
        <v>0</v>
      </c>
      <c r="ED241" s="59">
        <v>0</v>
      </c>
      <c r="EE241" s="59">
        <v>0</v>
      </c>
      <c r="EF241" s="59">
        <v>0</v>
      </c>
      <c r="EG241" s="59">
        <v>0</v>
      </c>
      <c r="EH241" s="59">
        <v>0</v>
      </c>
      <c r="EI241" s="59">
        <v>0</v>
      </c>
      <c r="EJ241" s="59">
        <v>0</v>
      </c>
      <c r="EK241" s="59">
        <v>0</v>
      </c>
      <c r="EL241" s="59">
        <v>0</v>
      </c>
      <c r="EM241" s="128">
        <v>0</v>
      </c>
      <c r="EN241" s="59">
        <v>1</v>
      </c>
      <c r="EO241" s="128">
        <v>0</v>
      </c>
      <c r="EP241" s="128">
        <v>1</v>
      </c>
      <c r="EQ241" s="77">
        <v>4</v>
      </c>
    </row>
    <row r="242" spans="1:147" s="58" customFormat="1" ht="15" customHeight="1" x14ac:dyDescent="0.25">
      <c r="A242" s="504" t="s">
        <v>2537</v>
      </c>
      <c r="B242" s="59">
        <v>28</v>
      </c>
      <c r="C242" s="58" t="s">
        <v>201</v>
      </c>
      <c r="D242" s="99">
        <v>2010</v>
      </c>
      <c r="E242" s="67" t="s">
        <v>202</v>
      </c>
      <c r="F242" s="67" t="s">
        <v>97</v>
      </c>
      <c r="G242" s="59">
        <v>260</v>
      </c>
      <c r="H242" s="59" t="s">
        <v>203</v>
      </c>
      <c r="I242" s="63" t="s">
        <v>50</v>
      </c>
      <c r="J242" s="59">
        <v>0</v>
      </c>
      <c r="K242" s="59" t="s">
        <v>3</v>
      </c>
      <c r="L242" s="59" t="s">
        <v>89</v>
      </c>
      <c r="M242" s="59">
        <v>3</v>
      </c>
      <c r="N242" s="59">
        <v>8</v>
      </c>
      <c r="O242" s="59">
        <f t="shared" si="157"/>
        <v>0.90308998699194354</v>
      </c>
      <c r="P242" s="59">
        <v>2006</v>
      </c>
      <c r="Q242" s="67"/>
      <c r="R242" s="59">
        <v>1</v>
      </c>
      <c r="S242" s="59">
        <v>6</v>
      </c>
      <c r="T242" s="59">
        <v>1</v>
      </c>
      <c r="U242" s="59">
        <v>4</v>
      </c>
      <c r="V242" s="59" t="s">
        <v>1186</v>
      </c>
      <c r="W242" s="59"/>
      <c r="X242" s="59" t="s">
        <v>1180</v>
      </c>
      <c r="Y242" s="67"/>
      <c r="Z242" s="40" t="s">
        <v>83</v>
      </c>
      <c r="AA242" s="59" t="s">
        <v>592</v>
      </c>
      <c r="AB242" s="59" t="s">
        <v>1178</v>
      </c>
      <c r="AC242" s="59" t="s">
        <v>594</v>
      </c>
      <c r="AD242" s="59">
        <v>0</v>
      </c>
      <c r="AE242" s="59" t="s">
        <v>577</v>
      </c>
      <c r="AF242" s="59">
        <v>13</v>
      </c>
      <c r="AG242" s="59">
        <f t="shared" si="158"/>
        <v>1.1139433523068367</v>
      </c>
      <c r="AH242" s="59">
        <f t="shared" si="159"/>
        <v>263.90000000000003</v>
      </c>
      <c r="AI242" s="72">
        <f t="shared" si="130"/>
        <v>2.4214393902200499</v>
      </c>
      <c r="AJ242" s="59">
        <f t="shared" si="131"/>
        <v>104</v>
      </c>
      <c r="AK242" s="59">
        <f t="shared" si="160"/>
        <v>2.0170333392987803</v>
      </c>
      <c r="AL242" s="72">
        <f t="shared" si="132"/>
        <v>2111.2000000000003</v>
      </c>
      <c r="AM242" s="72">
        <f t="shared" si="149"/>
        <v>3.3245293772119933</v>
      </c>
      <c r="AN242" s="40" t="s">
        <v>369</v>
      </c>
      <c r="AO242" s="59" t="s">
        <v>470</v>
      </c>
      <c r="AP242" s="67" t="s">
        <v>598</v>
      </c>
      <c r="AQ242" s="59" t="s">
        <v>174</v>
      </c>
      <c r="AR242" s="67" t="s">
        <v>175</v>
      </c>
      <c r="AS242" s="67" t="s">
        <v>593</v>
      </c>
      <c r="AT242" s="172" t="s">
        <v>2429</v>
      </c>
      <c r="AU242" s="270">
        <v>45.26</v>
      </c>
      <c r="AV242" s="11">
        <v>-72.44</v>
      </c>
      <c r="AW242" s="59"/>
      <c r="AX242" s="277">
        <v>4.68333333333333</v>
      </c>
      <c r="AY242" s="278">
        <v>1294</v>
      </c>
      <c r="AZ242" s="455">
        <f t="shared" si="161"/>
        <v>3.1119342763326814</v>
      </c>
      <c r="BA242" s="515" t="s">
        <v>82</v>
      </c>
      <c r="BB242" s="40" t="s">
        <v>204</v>
      </c>
      <c r="BC242" s="59"/>
      <c r="BD242" s="59" t="s">
        <v>2343</v>
      </c>
      <c r="BE242" s="59" t="s">
        <v>2331</v>
      </c>
      <c r="BF242" s="67"/>
      <c r="BG242" s="67"/>
      <c r="BH242" s="67" t="s">
        <v>1236</v>
      </c>
      <c r="BI242" s="82" t="s">
        <v>2384</v>
      </c>
      <c r="BJ242" s="67" t="s">
        <v>32</v>
      </c>
      <c r="BK242" s="67" t="s">
        <v>2387</v>
      </c>
      <c r="BL242" s="59"/>
      <c r="BM242" s="59"/>
      <c r="BN242" s="67" t="s">
        <v>2388</v>
      </c>
      <c r="BO242" s="59" t="s">
        <v>1671</v>
      </c>
      <c r="BP242" s="67" t="s">
        <v>51</v>
      </c>
      <c r="BQ242" s="59" t="s">
        <v>58</v>
      </c>
      <c r="BR242" s="67">
        <v>44.9</v>
      </c>
      <c r="BS242" s="59" t="s">
        <v>21</v>
      </c>
      <c r="BT242" s="59" t="s">
        <v>47</v>
      </c>
      <c r="BU242" s="67">
        <v>21.3</v>
      </c>
      <c r="BV242" s="67"/>
      <c r="BW242" s="63" t="s">
        <v>26</v>
      </c>
      <c r="BX242" s="59" t="s">
        <v>27</v>
      </c>
      <c r="BY242" s="70">
        <f>BU242*SQRT(CC242)</f>
        <v>52.174131521281687</v>
      </c>
      <c r="BZ242" s="70">
        <f>IF(BX242="SE",BY242,BU242)</f>
        <v>52.174131521281687</v>
      </c>
      <c r="CA242" s="59" t="s">
        <v>18</v>
      </c>
      <c r="CB242" s="59" t="s">
        <v>1186</v>
      </c>
      <c r="CC242" s="59">
        <v>6</v>
      </c>
      <c r="CD242" s="59">
        <v>6</v>
      </c>
      <c r="CF242" s="78" t="s">
        <v>1584</v>
      </c>
      <c r="CG242" s="67">
        <v>157</v>
      </c>
      <c r="CH242" s="59" t="s">
        <v>21</v>
      </c>
      <c r="CI242" s="67">
        <v>45</v>
      </c>
      <c r="CJ242" s="67"/>
      <c r="CK242" s="59">
        <f>CI242*SQRT(CM242)</f>
        <v>110.22703842524301</v>
      </c>
      <c r="CL242" s="59">
        <f t="shared" si="164"/>
        <v>110.22703842524301</v>
      </c>
      <c r="CM242" s="59">
        <v>6</v>
      </c>
      <c r="CN242" s="59">
        <v>6</v>
      </c>
      <c r="CO242" s="67"/>
      <c r="CP242" s="67">
        <f t="shared" si="117"/>
        <v>-1.2999716400039709</v>
      </c>
      <c r="CQ242" s="67">
        <f t="shared" si="118"/>
        <v>0.92307692307692313</v>
      </c>
      <c r="CR242" s="67">
        <f t="shared" si="162"/>
        <v>-1.1999738215421272</v>
      </c>
      <c r="CS242" s="67">
        <f t="shared" si="119"/>
        <v>0.39333071551610066</v>
      </c>
      <c r="CT242" s="59">
        <v>0</v>
      </c>
      <c r="CU242" s="59">
        <v>0</v>
      </c>
      <c r="CV242" s="59" t="s">
        <v>1782</v>
      </c>
      <c r="CW242" s="59">
        <v>0</v>
      </c>
      <c r="CX242" s="59">
        <v>0</v>
      </c>
      <c r="CY242" s="102">
        <v>0</v>
      </c>
      <c r="CZ242" s="102">
        <v>4</v>
      </c>
      <c r="DA242" s="102">
        <v>0</v>
      </c>
      <c r="DB242" s="102">
        <v>0</v>
      </c>
      <c r="DC242" s="102">
        <v>0</v>
      </c>
      <c r="DD242" s="59">
        <v>0</v>
      </c>
      <c r="DE242" s="60">
        <v>1</v>
      </c>
      <c r="DF242" s="60">
        <v>0</v>
      </c>
      <c r="DG242" s="60">
        <v>0</v>
      </c>
      <c r="DH242" s="60">
        <v>0</v>
      </c>
      <c r="DI242" s="60">
        <v>0</v>
      </c>
      <c r="DJ242" s="60">
        <v>0</v>
      </c>
      <c r="DK242" s="60">
        <v>0</v>
      </c>
      <c r="DL242" s="60">
        <v>0</v>
      </c>
      <c r="DM242" s="60">
        <v>0</v>
      </c>
      <c r="DN242" s="60">
        <v>0</v>
      </c>
      <c r="DO242" s="59">
        <v>0</v>
      </c>
      <c r="DP242" s="59">
        <v>0</v>
      </c>
      <c r="DQ242" s="59">
        <v>0</v>
      </c>
      <c r="DR242" s="59">
        <v>0</v>
      </c>
      <c r="DS242" s="59">
        <v>0</v>
      </c>
      <c r="DT242" s="59">
        <v>0</v>
      </c>
      <c r="DU242" s="59">
        <v>0</v>
      </c>
      <c r="DV242" s="59">
        <v>0</v>
      </c>
      <c r="DW242" s="59">
        <v>0</v>
      </c>
      <c r="DX242" s="59">
        <v>0</v>
      </c>
      <c r="DY242" s="59">
        <v>0</v>
      </c>
      <c r="DZ242" s="59">
        <v>0</v>
      </c>
      <c r="EA242" s="59">
        <v>0</v>
      </c>
      <c r="EB242" s="59">
        <v>0</v>
      </c>
      <c r="EC242" s="59">
        <v>0</v>
      </c>
      <c r="ED242" s="59">
        <v>0</v>
      </c>
      <c r="EE242" s="59">
        <v>0</v>
      </c>
      <c r="EF242" s="59">
        <v>0</v>
      </c>
      <c r="EG242" s="59">
        <v>0</v>
      </c>
      <c r="EH242" s="59">
        <v>0</v>
      </c>
      <c r="EI242" s="59">
        <v>0</v>
      </c>
      <c r="EJ242" s="59">
        <v>0</v>
      </c>
      <c r="EK242" s="59">
        <v>0</v>
      </c>
      <c r="EL242" s="59">
        <v>0</v>
      </c>
      <c r="EM242" s="128">
        <v>0</v>
      </c>
      <c r="EN242" s="59">
        <v>1</v>
      </c>
      <c r="EO242" s="128">
        <v>0</v>
      </c>
      <c r="EP242" s="128">
        <v>1</v>
      </c>
      <c r="EQ242" s="77">
        <v>4</v>
      </c>
    </row>
    <row r="243" spans="1:147" s="181" customFormat="1" ht="15" customHeight="1" x14ac:dyDescent="0.25">
      <c r="A243" s="499" t="s">
        <v>2538</v>
      </c>
      <c r="B243" s="294">
        <v>1</v>
      </c>
      <c r="C243" s="310" t="s">
        <v>205</v>
      </c>
      <c r="D243" s="296">
        <v>2011</v>
      </c>
      <c r="E243" s="295" t="s">
        <v>206</v>
      </c>
      <c r="F243" s="295" t="s">
        <v>207</v>
      </c>
      <c r="G243" s="296">
        <v>212</v>
      </c>
      <c r="H243" s="296" t="s">
        <v>208</v>
      </c>
      <c r="I243" s="295" t="s">
        <v>50</v>
      </c>
      <c r="J243" s="291">
        <v>0</v>
      </c>
      <c r="K243" s="298" t="s">
        <v>20</v>
      </c>
      <c r="L243" s="298" t="s">
        <v>77</v>
      </c>
      <c r="M243" s="291">
        <v>13</v>
      </c>
      <c r="N243" s="291">
        <v>13</v>
      </c>
      <c r="O243" s="291">
        <f t="shared" ref="O243:O248" si="165">LOG10(N243)</f>
        <v>1.1139433523068367</v>
      </c>
      <c r="P243" s="291">
        <v>1996</v>
      </c>
      <c r="Q243" s="181" t="s">
        <v>1187</v>
      </c>
      <c r="R243" s="294">
        <v>1</v>
      </c>
      <c r="S243" s="294">
        <v>2</v>
      </c>
      <c r="T243" s="291">
        <v>1</v>
      </c>
      <c r="U243" s="291" t="s">
        <v>1980</v>
      </c>
      <c r="V243" s="296" t="s">
        <v>1193</v>
      </c>
      <c r="W243" s="346"/>
      <c r="X243" s="294" t="s">
        <v>1188</v>
      </c>
      <c r="Y243" s="293" t="s">
        <v>1192</v>
      </c>
      <c r="Z243" s="181" t="s">
        <v>153</v>
      </c>
      <c r="AA243" s="294" t="s">
        <v>29</v>
      </c>
      <c r="AB243" s="291" t="s">
        <v>29</v>
      </c>
      <c r="AC243" s="291" t="s">
        <v>112</v>
      </c>
      <c r="AD243" s="291">
        <v>0</v>
      </c>
      <c r="AE243" s="291" t="s">
        <v>29</v>
      </c>
      <c r="AF243" s="291" t="s">
        <v>29</v>
      </c>
      <c r="AG243" s="291" t="s">
        <v>29</v>
      </c>
      <c r="AH243" s="291" t="s">
        <v>29</v>
      </c>
      <c r="AI243" s="292" t="s">
        <v>29</v>
      </c>
      <c r="AJ243" s="291" t="s">
        <v>29</v>
      </c>
      <c r="AK243" s="291" t="s">
        <v>29</v>
      </c>
      <c r="AL243" s="292" t="s">
        <v>29</v>
      </c>
      <c r="AM243" s="292" t="s">
        <v>29</v>
      </c>
      <c r="AN243" s="293" t="s">
        <v>28</v>
      </c>
      <c r="AO243" s="291" t="s">
        <v>470</v>
      </c>
      <c r="AQ243" s="291" t="s">
        <v>135</v>
      </c>
      <c r="AR243" s="181" t="s">
        <v>209</v>
      </c>
      <c r="AS243" s="181" t="s">
        <v>210</v>
      </c>
      <c r="AT243" s="317" t="s">
        <v>2430</v>
      </c>
      <c r="AU243" s="304">
        <v>54.17</v>
      </c>
      <c r="AV243" s="305">
        <v>-7.48</v>
      </c>
      <c r="AW243" s="305" t="s">
        <v>211</v>
      </c>
      <c r="AX243" s="306">
        <v>9.3666666666666689</v>
      </c>
      <c r="AY243" s="307">
        <v>1065</v>
      </c>
      <c r="AZ243" s="541">
        <f t="shared" ref="AZ243:AZ248" si="166">LOG10(AY243)</f>
        <v>3.0273496077747564</v>
      </c>
      <c r="BA243" s="519" t="s">
        <v>82</v>
      </c>
      <c r="BB243" s="300" t="s">
        <v>212</v>
      </c>
      <c r="BC243" s="291"/>
      <c r="BD243" s="291" t="s">
        <v>2343</v>
      </c>
      <c r="BE243" s="291" t="s">
        <v>2331</v>
      </c>
      <c r="BG243" s="181" t="s">
        <v>1189</v>
      </c>
      <c r="BI243" s="309" t="s">
        <v>2232</v>
      </c>
      <c r="BJ243" s="181" t="s">
        <v>2114</v>
      </c>
      <c r="BK243" s="347" t="s">
        <v>677</v>
      </c>
      <c r="BL243" s="294" t="s">
        <v>2267</v>
      </c>
      <c r="BM243" s="294" t="s">
        <v>2267</v>
      </c>
      <c r="BN243" s="181" t="s">
        <v>1025</v>
      </c>
      <c r="BO243" s="291" t="s">
        <v>1677</v>
      </c>
      <c r="BP243" s="181" t="s">
        <v>706</v>
      </c>
      <c r="BQ243" s="291" t="s">
        <v>15</v>
      </c>
      <c r="BR243" s="181">
        <v>-2.8</v>
      </c>
      <c r="BS243" s="294" t="s">
        <v>21</v>
      </c>
      <c r="BT243" s="291" t="s">
        <v>9</v>
      </c>
      <c r="BU243" s="181">
        <v>0.98994949366116769</v>
      </c>
      <c r="BW243" s="310" t="s">
        <v>26</v>
      </c>
      <c r="BX243" s="291" t="s">
        <v>67</v>
      </c>
      <c r="BY243" s="311"/>
      <c r="BZ243" s="181">
        <v>0.98994949366116769</v>
      </c>
      <c r="CA243" s="291" t="s">
        <v>57</v>
      </c>
      <c r="CB243" s="291" t="s">
        <v>571</v>
      </c>
      <c r="CC243" s="294">
        <v>2</v>
      </c>
      <c r="CD243" s="294">
        <v>2</v>
      </c>
      <c r="CF243" s="293" t="s">
        <v>1026</v>
      </c>
      <c r="CG243" s="181">
        <v>0</v>
      </c>
      <c r="CH243" s="294" t="s">
        <v>21</v>
      </c>
      <c r="CI243" s="181">
        <v>0</v>
      </c>
      <c r="CL243" s="181">
        <v>0</v>
      </c>
      <c r="CM243" s="294">
        <v>2</v>
      </c>
      <c r="CN243" s="294">
        <v>2</v>
      </c>
      <c r="CP243" s="181">
        <f t="shared" si="117"/>
        <v>-3.9999999999999951</v>
      </c>
      <c r="CQ243" s="181">
        <f t="shared" si="118"/>
        <v>0.5714285714285714</v>
      </c>
      <c r="CR243" s="181">
        <f t="shared" ref="CR243:CR248" si="167">CP243*CQ243</f>
        <v>-2.2857142857142829</v>
      </c>
      <c r="CS243" s="181">
        <f t="shared" si="119"/>
        <v>1.6530612244897944</v>
      </c>
      <c r="CT243" s="291">
        <v>0</v>
      </c>
      <c r="CU243" s="291">
        <v>1</v>
      </c>
      <c r="CV243" s="291" t="s">
        <v>1782</v>
      </c>
      <c r="CW243" s="291">
        <v>0</v>
      </c>
      <c r="CX243" s="316">
        <v>0</v>
      </c>
      <c r="CY243" s="318">
        <v>0</v>
      </c>
      <c r="CZ243" s="318">
        <v>2</v>
      </c>
      <c r="DA243" s="318">
        <v>0</v>
      </c>
      <c r="DB243" s="318">
        <v>0</v>
      </c>
      <c r="DC243" s="318">
        <v>0</v>
      </c>
      <c r="DD243" s="291">
        <v>0</v>
      </c>
      <c r="DE243" s="292">
        <v>0</v>
      </c>
      <c r="DF243" s="292">
        <v>0</v>
      </c>
      <c r="DG243" s="292">
        <v>2</v>
      </c>
      <c r="DH243" s="292">
        <v>0</v>
      </c>
      <c r="DI243" s="292">
        <v>0</v>
      </c>
      <c r="DJ243" s="292">
        <v>0</v>
      </c>
      <c r="DK243" s="292">
        <v>0</v>
      </c>
      <c r="DL243" s="292">
        <v>0</v>
      </c>
      <c r="DM243" s="292">
        <v>0</v>
      </c>
      <c r="DN243" s="292">
        <v>0</v>
      </c>
      <c r="DO243" s="291">
        <v>0</v>
      </c>
      <c r="DP243" s="291">
        <v>0</v>
      </c>
      <c r="DQ243" s="291">
        <v>0</v>
      </c>
      <c r="DR243" s="291">
        <v>0</v>
      </c>
      <c r="DS243" s="291">
        <v>1</v>
      </c>
      <c r="DT243" s="291">
        <v>0</v>
      </c>
      <c r="DU243" s="291">
        <v>0</v>
      </c>
      <c r="DV243" s="291">
        <v>0</v>
      </c>
      <c r="DW243" s="291">
        <v>0</v>
      </c>
      <c r="DX243" s="291">
        <v>0</v>
      </c>
      <c r="DY243" s="291">
        <v>0</v>
      </c>
      <c r="DZ243" s="291">
        <v>0</v>
      </c>
      <c r="EA243" s="291">
        <v>0</v>
      </c>
      <c r="EB243" s="291">
        <v>0</v>
      </c>
      <c r="EC243" s="291">
        <v>0</v>
      </c>
      <c r="ED243" s="291">
        <v>0</v>
      </c>
      <c r="EE243" s="291">
        <v>0</v>
      </c>
      <c r="EF243" s="291">
        <v>0</v>
      </c>
      <c r="EG243" s="291">
        <v>0</v>
      </c>
      <c r="EH243" s="291">
        <v>0</v>
      </c>
      <c r="EI243" s="291">
        <v>0</v>
      </c>
      <c r="EJ243" s="291">
        <v>0</v>
      </c>
      <c r="EK243" s="291">
        <v>0</v>
      </c>
      <c r="EL243" s="291">
        <v>0</v>
      </c>
      <c r="EM243" s="291">
        <v>2</v>
      </c>
      <c r="EN243" s="291">
        <v>0</v>
      </c>
      <c r="EO243" s="291">
        <v>2</v>
      </c>
      <c r="EP243" s="291">
        <v>2</v>
      </c>
      <c r="EQ243" s="291">
        <v>4</v>
      </c>
    </row>
    <row r="244" spans="1:147" s="181" customFormat="1" ht="15" customHeight="1" x14ac:dyDescent="0.25">
      <c r="A244" s="499" t="s">
        <v>2538</v>
      </c>
      <c r="B244" s="294">
        <v>2</v>
      </c>
      <c r="C244" s="310" t="s">
        <v>205</v>
      </c>
      <c r="D244" s="296">
        <v>2011</v>
      </c>
      <c r="E244" s="295" t="s">
        <v>206</v>
      </c>
      <c r="F244" s="295" t="s">
        <v>207</v>
      </c>
      <c r="G244" s="296">
        <v>212</v>
      </c>
      <c r="H244" s="296" t="s">
        <v>208</v>
      </c>
      <c r="I244" s="295" t="s">
        <v>50</v>
      </c>
      <c r="J244" s="291">
        <v>0</v>
      </c>
      <c r="K244" s="298" t="s">
        <v>20</v>
      </c>
      <c r="L244" s="298" t="s">
        <v>77</v>
      </c>
      <c r="M244" s="291">
        <v>13</v>
      </c>
      <c r="N244" s="291">
        <v>13</v>
      </c>
      <c r="O244" s="291">
        <f t="shared" si="165"/>
        <v>1.1139433523068367</v>
      </c>
      <c r="P244" s="291">
        <v>1996</v>
      </c>
      <c r="Q244" s="181" t="s">
        <v>1187</v>
      </c>
      <c r="R244" s="294">
        <v>1</v>
      </c>
      <c r="S244" s="294">
        <v>2</v>
      </c>
      <c r="T244" s="291">
        <v>1</v>
      </c>
      <c r="U244" s="291" t="s">
        <v>1980</v>
      </c>
      <c r="V244" s="296" t="s">
        <v>1193</v>
      </c>
      <c r="W244" s="346"/>
      <c r="X244" s="294" t="s">
        <v>1188</v>
      </c>
      <c r="Y244" s="293" t="s">
        <v>1192</v>
      </c>
      <c r="Z244" s="181" t="s">
        <v>153</v>
      </c>
      <c r="AA244" s="294" t="s">
        <v>29</v>
      </c>
      <c r="AB244" s="291" t="s">
        <v>29</v>
      </c>
      <c r="AC244" s="291" t="s">
        <v>112</v>
      </c>
      <c r="AD244" s="291">
        <v>0</v>
      </c>
      <c r="AE244" s="291" t="s">
        <v>29</v>
      </c>
      <c r="AF244" s="291" t="s">
        <v>29</v>
      </c>
      <c r="AG244" s="291" t="s">
        <v>29</v>
      </c>
      <c r="AH244" s="291" t="s">
        <v>29</v>
      </c>
      <c r="AI244" s="292" t="s">
        <v>29</v>
      </c>
      <c r="AJ244" s="291" t="s">
        <v>29</v>
      </c>
      <c r="AK244" s="291" t="s">
        <v>29</v>
      </c>
      <c r="AL244" s="292" t="s">
        <v>29</v>
      </c>
      <c r="AM244" s="292" t="s">
        <v>29</v>
      </c>
      <c r="AN244" s="293" t="s">
        <v>28</v>
      </c>
      <c r="AO244" s="291" t="s">
        <v>470</v>
      </c>
      <c r="AQ244" s="291" t="s">
        <v>135</v>
      </c>
      <c r="AR244" s="181" t="s">
        <v>209</v>
      </c>
      <c r="AS244" s="181" t="s">
        <v>210</v>
      </c>
      <c r="AT244" s="317" t="s">
        <v>2430</v>
      </c>
      <c r="AU244" s="304">
        <v>54.17</v>
      </c>
      <c r="AV244" s="305">
        <v>-7.48</v>
      </c>
      <c r="AW244" s="305" t="s">
        <v>211</v>
      </c>
      <c r="AX244" s="306">
        <v>9.3666666666666689</v>
      </c>
      <c r="AY244" s="307">
        <v>1065</v>
      </c>
      <c r="AZ244" s="541">
        <f t="shared" si="166"/>
        <v>3.0273496077747564</v>
      </c>
      <c r="BA244" s="519" t="s">
        <v>82</v>
      </c>
      <c r="BB244" s="300" t="s">
        <v>212</v>
      </c>
      <c r="BC244" s="291"/>
      <c r="BD244" s="291" t="s">
        <v>2343</v>
      </c>
      <c r="BE244" s="291" t="s">
        <v>2331</v>
      </c>
      <c r="BG244" s="181" t="s">
        <v>1190</v>
      </c>
      <c r="BI244" s="309" t="s">
        <v>2232</v>
      </c>
      <c r="BJ244" s="181" t="s">
        <v>2114</v>
      </c>
      <c r="BK244" s="300" t="s">
        <v>1024</v>
      </c>
      <c r="BL244" s="294" t="s">
        <v>2268</v>
      </c>
      <c r="BM244" s="294" t="s">
        <v>2268</v>
      </c>
      <c r="BN244" s="181" t="s">
        <v>1025</v>
      </c>
      <c r="BO244" s="291" t="s">
        <v>1677</v>
      </c>
      <c r="BP244" s="181" t="s">
        <v>706</v>
      </c>
      <c r="BQ244" s="291" t="s">
        <v>15</v>
      </c>
      <c r="BR244" s="181">
        <v>-9.9999999999999978E-2</v>
      </c>
      <c r="BS244" s="294" t="s">
        <v>21</v>
      </c>
      <c r="BT244" s="291" t="s">
        <v>9</v>
      </c>
      <c r="BU244" s="181">
        <v>0.42426406871192862</v>
      </c>
      <c r="BW244" s="310" t="s">
        <v>26</v>
      </c>
      <c r="BX244" s="291" t="s">
        <v>67</v>
      </c>
      <c r="BY244" s="311"/>
      <c r="BZ244" s="181">
        <v>0.42426406871192862</v>
      </c>
      <c r="CA244" s="291" t="s">
        <v>57</v>
      </c>
      <c r="CB244" s="291" t="s">
        <v>571</v>
      </c>
      <c r="CC244" s="294">
        <v>2</v>
      </c>
      <c r="CD244" s="294">
        <v>2</v>
      </c>
      <c r="CF244" s="293" t="s">
        <v>1026</v>
      </c>
      <c r="CG244" s="181">
        <v>0</v>
      </c>
      <c r="CH244" s="294" t="s">
        <v>21</v>
      </c>
      <c r="CI244" s="181">
        <v>0</v>
      </c>
      <c r="CL244" s="181">
        <v>0</v>
      </c>
      <c r="CM244" s="294">
        <v>2</v>
      </c>
      <c r="CN244" s="294">
        <v>2</v>
      </c>
      <c r="CP244" s="181">
        <f t="shared" si="117"/>
        <v>-0.33333333333333315</v>
      </c>
      <c r="CQ244" s="181">
        <f t="shared" si="118"/>
        <v>0.5714285714285714</v>
      </c>
      <c r="CR244" s="181">
        <f t="shared" si="167"/>
        <v>-0.19047619047619035</v>
      </c>
      <c r="CS244" s="181">
        <f t="shared" si="119"/>
        <v>1.0045351473922903</v>
      </c>
      <c r="CT244" s="291">
        <v>0</v>
      </c>
      <c r="CU244" s="291">
        <v>1</v>
      </c>
      <c r="CV244" s="291" t="s">
        <v>1782</v>
      </c>
      <c r="CW244" s="291">
        <v>0</v>
      </c>
      <c r="CX244" s="291">
        <v>0</v>
      </c>
      <c r="CY244" s="318">
        <v>0</v>
      </c>
      <c r="CZ244" s="318">
        <v>2</v>
      </c>
      <c r="DA244" s="318">
        <v>0</v>
      </c>
      <c r="DB244" s="318">
        <v>0</v>
      </c>
      <c r="DC244" s="318">
        <v>0</v>
      </c>
      <c r="DD244" s="291">
        <v>0</v>
      </c>
      <c r="DE244" s="292">
        <v>0</v>
      </c>
      <c r="DF244" s="292">
        <v>0</v>
      </c>
      <c r="DG244" s="292">
        <v>2</v>
      </c>
      <c r="DH244" s="292">
        <v>0</v>
      </c>
      <c r="DI244" s="292">
        <v>0</v>
      </c>
      <c r="DJ244" s="292">
        <v>0</v>
      </c>
      <c r="DK244" s="292">
        <v>0</v>
      </c>
      <c r="DL244" s="292">
        <v>0</v>
      </c>
      <c r="DM244" s="292">
        <v>0</v>
      </c>
      <c r="DN244" s="292">
        <v>0</v>
      </c>
      <c r="DO244" s="291">
        <v>0</v>
      </c>
      <c r="DP244" s="291">
        <v>0</v>
      </c>
      <c r="DQ244" s="291">
        <v>1</v>
      </c>
      <c r="DR244" s="291">
        <v>0</v>
      </c>
      <c r="DS244" s="291">
        <v>0</v>
      </c>
      <c r="DT244" s="291">
        <v>0</v>
      </c>
      <c r="DU244" s="291">
        <v>0</v>
      </c>
      <c r="DV244" s="291">
        <v>0</v>
      </c>
      <c r="DW244" s="291">
        <v>0</v>
      </c>
      <c r="DX244" s="291">
        <v>0</v>
      </c>
      <c r="DY244" s="291">
        <v>0</v>
      </c>
      <c r="DZ244" s="291">
        <v>0</v>
      </c>
      <c r="EA244" s="291">
        <v>0</v>
      </c>
      <c r="EB244" s="291">
        <v>0</v>
      </c>
      <c r="EC244" s="291">
        <v>0</v>
      </c>
      <c r="ED244" s="291">
        <v>0</v>
      </c>
      <c r="EE244" s="291">
        <v>0</v>
      </c>
      <c r="EF244" s="291">
        <v>0</v>
      </c>
      <c r="EG244" s="291">
        <v>0</v>
      </c>
      <c r="EH244" s="291">
        <v>0</v>
      </c>
      <c r="EI244" s="291">
        <v>0</v>
      </c>
      <c r="EJ244" s="291">
        <v>0</v>
      </c>
      <c r="EK244" s="291">
        <v>0</v>
      </c>
      <c r="EL244" s="291">
        <v>0</v>
      </c>
      <c r="EM244" s="291">
        <v>2</v>
      </c>
      <c r="EN244" s="291">
        <v>0</v>
      </c>
      <c r="EO244" s="291">
        <v>2</v>
      </c>
      <c r="EP244" s="291">
        <v>2</v>
      </c>
      <c r="EQ244" s="291">
        <v>4</v>
      </c>
    </row>
    <row r="245" spans="1:147" s="181" customFormat="1" ht="15" customHeight="1" x14ac:dyDescent="0.25">
      <c r="A245" s="499" t="s">
        <v>2538</v>
      </c>
      <c r="B245" s="294">
        <v>3</v>
      </c>
      <c r="C245" s="310" t="s">
        <v>205</v>
      </c>
      <c r="D245" s="296">
        <v>2011</v>
      </c>
      <c r="E245" s="295" t="s">
        <v>206</v>
      </c>
      <c r="F245" s="295" t="s">
        <v>207</v>
      </c>
      <c r="G245" s="296">
        <v>212</v>
      </c>
      <c r="H245" s="296" t="s">
        <v>208</v>
      </c>
      <c r="I245" s="295" t="s">
        <v>50</v>
      </c>
      <c r="J245" s="291">
        <v>0</v>
      </c>
      <c r="K245" s="298" t="s">
        <v>20</v>
      </c>
      <c r="L245" s="298" t="s">
        <v>77</v>
      </c>
      <c r="M245" s="291">
        <v>13</v>
      </c>
      <c r="N245" s="291">
        <v>13</v>
      </c>
      <c r="O245" s="291">
        <f t="shared" si="165"/>
        <v>1.1139433523068367</v>
      </c>
      <c r="P245" s="291">
        <v>1996</v>
      </c>
      <c r="Q245" s="181" t="s">
        <v>1187</v>
      </c>
      <c r="R245" s="294">
        <v>1</v>
      </c>
      <c r="S245" s="294">
        <v>2</v>
      </c>
      <c r="T245" s="291">
        <v>1</v>
      </c>
      <c r="U245" s="291" t="s">
        <v>1980</v>
      </c>
      <c r="V245" s="296" t="s">
        <v>1193</v>
      </c>
      <c r="W245" s="346"/>
      <c r="X245" s="294" t="s">
        <v>1188</v>
      </c>
      <c r="Y245" s="293" t="s">
        <v>1192</v>
      </c>
      <c r="Z245" s="181" t="s">
        <v>153</v>
      </c>
      <c r="AA245" s="294" t="s">
        <v>29</v>
      </c>
      <c r="AB245" s="291" t="s">
        <v>29</v>
      </c>
      <c r="AC245" s="291" t="s">
        <v>112</v>
      </c>
      <c r="AD245" s="291">
        <v>0</v>
      </c>
      <c r="AE245" s="291" t="s">
        <v>29</v>
      </c>
      <c r="AF245" s="291" t="s">
        <v>29</v>
      </c>
      <c r="AG245" s="291" t="s">
        <v>29</v>
      </c>
      <c r="AH245" s="291" t="s">
        <v>29</v>
      </c>
      <c r="AI245" s="292" t="s">
        <v>29</v>
      </c>
      <c r="AJ245" s="291" t="s">
        <v>29</v>
      </c>
      <c r="AK245" s="291" t="s">
        <v>29</v>
      </c>
      <c r="AL245" s="292" t="s">
        <v>29</v>
      </c>
      <c r="AM245" s="292" t="s">
        <v>29</v>
      </c>
      <c r="AN245" s="293" t="s">
        <v>28</v>
      </c>
      <c r="AO245" s="291" t="s">
        <v>470</v>
      </c>
      <c r="AQ245" s="291" t="s">
        <v>135</v>
      </c>
      <c r="AR245" s="181" t="s">
        <v>209</v>
      </c>
      <c r="AS245" s="181" t="s">
        <v>210</v>
      </c>
      <c r="AT245" s="317" t="s">
        <v>2430</v>
      </c>
      <c r="AU245" s="304">
        <v>54.17</v>
      </c>
      <c r="AV245" s="305">
        <v>-7.48</v>
      </c>
      <c r="AW245" s="305" t="s">
        <v>211</v>
      </c>
      <c r="AX245" s="306">
        <v>9.3666666666666689</v>
      </c>
      <c r="AY245" s="307">
        <v>1065</v>
      </c>
      <c r="AZ245" s="541">
        <f t="shared" si="166"/>
        <v>3.0273496077747564</v>
      </c>
      <c r="BA245" s="519" t="s">
        <v>82</v>
      </c>
      <c r="BB245" s="300" t="s">
        <v>212</v>
      </c>
      <c r="BC245" s="291"/>
      <c r="BD245" s="291" t="s">
        <v>2343</v>
      </c>
      <c r="BE245" s="291" t="s">
        <v>2331</v>
      </c>
      <c r="BG245" s="181" t="s">
        <v>1191</v>
      </c>
      <c r="BI245" s="309" t="s">
        <v>2232</v>
      </c>
      <c r="BJ245" s="181" t="s">
        <v>2113</v>
      </c>
      <c r="BK245" s="309" t="s">
        <v>1750</v>
      </c>
      <c r="BL245" s="291"/>
      <c r="BM245" s="291"/>
      <c r="BN245" s="181" t="s">
        <v>1025</v>
      </c>
      <c r="BO245" s="291" t="s">
        <v>1677</v>
      </c>
      <c r="BP245" s="181" t="s">
        <v>706</v>
      </c>
      <c r="BQ245" s="291" t="s">
        <v>15</v>
      </c>
      <c r="BR245" s="181">
        <v>5</v>
      </c>
      <c r="BS245" s="294" t="s">
        <v>21</v>
      </c>
      <c r="BT245" s="348" t="s">
        <v>1220</v>
      </c>
      <c r="BU245" s="181">
        <v>4.2426406871192848</v>
      </c>
      <c r="BW245" s="310" t="s">
        <v>26</v>
      </c>
      <c r="BX245" s="291" t="s">
        <v>67</v>
      </c>
      <c r="BY245" s="311"/>
      <c r="BZ245" s="181">
        <v>4.2426406871192848</v>
      </c>
      <c r="CA245" s="291" t="s">
        <v>57</v>
      </c>
      <c r="CB245" s="291" t="s">
        <v>571</v>
      </c>
      <c r="CC245" s="294">
        <v>2</v>
      </c>
      <c r="CD245" s="294">
        <v>2</v>
      </c>
      <c r="CF245" s="293" t="s">
        <v>1026</v>
      </c>
      <c r="CG245" s="181">
        <v>0</v>
      </c>
      <c r="CH245" s="294" t="s">
        <v>21</v>
      </c>
      <c r="CI245" s="181">
        <v>0</v>
      </c>
      <c r="CL245" s="181">
        <v>0</v>
      </c>
      <c r="CM245" s="294">
        <v>2</v>
      </c>
      <c r="CN245" s="294">
        <v>2</v>
      </c>
      <c r="CP245" s="181">
        <f t="shared" si="117"/>
        <v>1.666666666666667</v>
      </c>
      <c r="CQ245" s="181">
        <f t="shared" si="118"/>
        <v>0.5714285714285714</v>
      </c>
      <c r="CR245" s="181">
        <f t="shared" si="167"/>
        <v>0.95238095238095255</v>
      </c>
      <c r="CS245" s="181">
        <f t="shared" si="119"/>
        <v>1.1133786848072562</v>
      </c>
      <c r="CT245" s="291">
        <v>0</v>
      </c>
      <c r="CU245" s="291">
        <v>1</v>
      </c>
      <c r="CV245" s="291" t="s">
        <v>1782</v>
      </c>
      <c r="CW245" s="291">
        <v>0</v>
      </c>
      <c r="CX245" s="294">
        <v>0</v>
      </c>
      <c r="CY245" s="318">
        <v>1</v>
      </c>
      <c r="CZ245" s="318">
        <v>0</v>
      </c>
      <c r="DA245" s="318">
        <v>0</v>
      </c>
      <c r="DB245" s="318">
        <v>0</v>
      </c>
      <c r="DC245" s="318">
        <v>0</v>
      </c>
      <c r="DD245" s="292">
        <v>1</v>
      </c>
      <c r="DE245" s="292">
        <v>0</v>
      </c>
      <c r="DF245" s="292">
        <v>0</v>
      </c>
      <c r="DG245" s="292">
        <v>0</v>
      </c>
      <c r="DH245" s="292">
        <v>0</v>
      </c>
      <c r="DI245" s="292">
        <v>0</v>
      </c>
      <c r="DJ245" s="292">
        <v>0</v>
      </c>
      <c r="DK245" s="292">
        <v>0</v>
      </c>
      <c r="DL245" s="292">
        <v>0</v>
      </c>
      <c r="DM245" s="292">
        <v>0</v>
      </c>
      <c r="DN245" s="292">
        <v>0</v>
      </c>
      <c r="DO245" s="291">
        <v>0</v>
      </c>
      <c r="DP245" s="291">
        <v>0</v>
      </c>
      <c r="DQ245" s="291">
        <v>0</v>
      </c>
      <c r="DR245" s="291">
        <v>0</v>
      </c>
      <c r="DS245" s="291">
        <v>0</v>
      </c>
      <c r="DT245" s="291">
        <v>0</v>
      </c>
      <c r="DU245" s="291">
        <v>0</v>
      </c>
      <c r="DV245" s="291">
        <v>0</v>
      </c>
      <c r="DW245" s="291">
        <v>0</v>
      </c>
      <c r="DX245" s="291">
        <v>0</v>
      </c>
      <c r="DY245" s="291">
        <v>0</v>
      </c>
      <c r="DZ245" s="291">
        <v>0</v>
      </c>
      <c r="EA245" s="291">
        <v>0</v>
      </c>
      <c r="EB245" s="291">
        <v>0</v>
      </c>
      <c r="EC245" s="291">
        <v>0</v>
      </c>
      <c r="ED245" s="291">
        <v>0</v>
      </c>
      <c r="EE245" s="291">
        <v>0</v>
      </c>
      <c r="EF245" s="291">
        <v>0</v>
      </c>
      <c r="EG245" s="291">
        <v>0</v>
      </c>
      <c r="EH245" s="291">
        <v>0</v>
      </c>
      <c r="EI245" s="291">
        <v>0</v>
      </c>
      <c r="EJ245" s="291">
        <v>0</v>
      </c>
      <c r="EK245" s="291">
        <v>0</v>
      </c>
      <c r="EL245" s="291">
        <v>0</v>
      </c>
      <c r="EM245" s="291">
        <v>2</v>
      </c>
      <c r="EN245" s="291">
        <v>0</v>
      </c>
      <c r="EO245" s="291">
        <v>2</v>
      </c>
      <c r="EP245" s="291">
        <v>2</v>
      </c>
      <c r="EQ245" s="291">
        <v>4</v>
      </c>
    </row>
    <row r="246" spans="1:147" s="392" customFormat="1" ht="15" customHeight="1" x14ac:dyDescent="0.25">
      <c r="A246" s="499" t="s">
        <v>2538</v>
      </c>
      <c r="B246" s="396">
        <v>1</v>
      </c>
      <c r="C246" s="422" t="s">
        <v>205</v>
      </c>
      <c r="D246" s="417">
        <v>2011</v>
      </c>
      <c r="E246" s="408" t="s">
        <v>206</v>
      </c>
      <c r="F246" s="408" t="s">
        <v>207</v>
      </c>
      <c r="G246" s="417">
        <v>212</v>
      </c>
      <c r="H246" s="417" t="s">
        <v>208</v>
      </c>
      <c r="I246" s="408" t="s">
        <v>50</v>
      </c>
      <c r="J246" s="393">
        <v>0</v>
      </c>
      <c r="K246" s="399" t="s">
        <v>20</v>
      </c>
      <c r="L246" s="399" t="s">
        <v>77</v>
      </c>
      <c r="M246" s="393">
        <v>13</v>
      </c>
      <c r="N246" s="393">
        <v>13</v>
      </c>
      <c r="O246" s="393">
        <f t="shared" si="165"/>
        <v>1.1139433523068367</v>
      </c>
      <c r="P246" s="393">
        <v>1996</v>
      </c>
      <c r="Q246" s="392" t="s">
        <v>1187</v>
      </c>
      <c r="R246" s="396">
        <v>1</v>
      </c>
      <c r="S246" s="396">
        <v>2</v>
      </c>
      <c r="T246" s="393">
        <v>1</v>
      </c>
      <c r="U246" s="393" t="s">
        <v>1980</v>
      </c>
      <c r="V246" s="417" t="s">
        <v>1193</v>
      </c>
      <c r="W246" s="438"/>
      <c r="X246" s="396" t="s">
        <v>1188</v>
      </c>
      <c r="Y246" s="395" t="s">
        <v>1192</v>
      </c>
      <c r="Z246" s="392" t="s">
        <v>153</v>
      </c>
      <c r="AA246" s="396" t="s">
        <v>29</v>
      </c>
      <c r="AB246" s="393" t="s">
        <v>29</v>
      </c>
      <c r="AC246" s="393" t="s">
        <v>112</v>
      </c>
      <c r="AD246" s="393">
        <v>0</v>
      </c>
      <c r="AE246" s="393" t="s">
        <v>29</v>
      </c>
      <c r="AF246" s="393" t="s">
        <v>29</v>
      </c>
      <c r="AG246" s="393" t="s">
        <v>29</v>
      </c>
      <c r="AH246" s="393" t="s">
        <v>29</v>
      </c>
      <c r="AI246" s="394" t="s">
        <v>29</v>
      </c>
      <c r="AJ246" s="393" t="s">
        <v>29</v>
      </c>
      <c r="AK246" s="393" t="s">
        <v>29</v>
      </c>
      <c r="AL246" s="394" t="s">
        <v>29</v>
      </c>
      <c r="AM246" s="394" t="s">
        <v>29</v>
      </c>
      <c r="AN246" s="395" t="s">
        <v>28</v>
      </c>
      <c r="AO246" s="393" t="s">
        <v>470</v>
      </c>
      <c r="AQ246" s="393" t="s">
        <v>135</v>
      </c>
      <c r="AR246" s="392" t="s">
        <v>209</v>
      </c>
      <c r="AS246" s="392" t="s">
        <v>210</v>
      </c>
      <c r="AT246" s="400" t="s">
        <v>2430</v>
      </c>
      <c r="AU246" s="402">
        <v>54.17</v>
      </c>
      <c r="AV246" s="403">
        <v>-7.48</v>
      </c>
      <c r="AW246" s="403" t="s">
        <v>211</v>
      </c>
      <c r="AX246" s="404">
        <v>9.3666666666666689</v>
      </c>
      <c r="AY246" s="405">
        <v>1065</v>
      </c>
      <c r="AZ246" s="542">
        <f t="shared" si="166"/>
        <v>3.0273496077747564</v>
      </c>
      <c r="BA246" s="520" t="s">
        <v>82</v>
      </c>
      <c r="BB246" s="401" t="s">
        <v>212</v>
      </c>
      <c r="BC246" s="393"/>
      <c r="BD246" s="393" t="s">
        <v>2343</v>
      </c>
      <c r="BE246" s="393" t="s">
        <v>2331</v>
      </c>
      <c r="BG246" s="392" t="s">
        <v>1189</v>
      </c>
      <c r="BI246" s="392" t="s">
        <v>2232</v>
      </c>
      <c r="BJ246" s="395" t="s">
        <v>8</v>
      </c>
      <c r="BK246" s="439" t="s">
        <v>677</v>
      </c>
      <c r="BL246" s="396" t="s">
        <v>2267</v>
      </c>
      <c r="BM246" s="396" t="s">
        <v>2267</v>
      </c>
      <c r="BN246" s="392" t="s">
        <v>1025</v>
      </c>
      <c r="BO246" s="393" t="s">
        <v>1677</v>
      </c>
      <c r="BP246" s="392" t="s">
        <v>706</v>
      </c>
      <c r="BQ246" s="393" t="s">
        <v>15</v>
      </c>
      <c r="BR246" s="392">
        <v>1.1499999999999999</v>
      </c>
      <c r="BS246" s="396" t="s">
        <v>21</v>
      </c>
      <c r="BT246" s="393" t="s">
        <v>9</v>
      </c>
      <c r="BU246" s="415">
        <v>0.21213203435596617</v>
      </c>
      <c r="BW246" s="408" t="s">
        <v>26</v>
      </c>
      <c r="BX246" s="393" t="s">
        <v>67</v>
      </c>
      <c r="BY246" s="393"/>
      <c r="BZ246" s="409">
        <f t="shared" ref="BZ246:BZ253" si="168">IF(BX246="SE",BY246,BU246)</f>
        <v>0.21213203435596617</v>
      </c>
      <c r="CA246" s="393" t="s">
        <v>57</v>
      </c>
      <c r="CB246" s="393" t="s">
        <v>571</v>
      </c>
      <c r="CC246" s="393">
        <v>2</v>
      </c>
      <c r="CD246" s="393">
        <v>2</v>
      </c>
      <c r="CF246" s="395" t="s">
        <v>1026</v>
      </c>
      <c r="CG246" s="392">
        <v>3.95</v>
      </c>
      <c r="CH246" s="396" t="s">
        <v>21</v>
      </c>
      <c r="CI246" s="392">
        <v>1.2020815280171295</v>
      </c>
      <c r="CL246" s="410">
        <f>CI246</f>
        <v>1.2020815280171295</v>
      </c>
      <c r="CM246" s="393">
        <v>2</v>
      </c>
      <c r="CN246" s="393">
        <v>2</v>
      </c>
      <c r="CP246" s="392">
        <f t="shared" si="117"/>
        <v>-3.2439928996355594</v>
      </c>
      <c r="CQ246" s="392">
        <f t="shared" si="118"/>
        <v>0.5714285714285714</v>
      </c>
      <c r="CR246" s="392">
        <f t="shared" si="167"/>
        <v>-1.8537102283631768</v>
      </c>
      <c r="CS246" s="392">
        <f t="shared" si="119"/>
        <v>1.4295302013422826</v>
      </c>
      <c r="CT246" s="393">
        <v>0</v>
      </c>
      <c r="CU246" s="393">
        <v>2</v>
      </c>
      <c r="CV246" s="393" t="s">
        <v>1782</v>
      </c>
      <c r="CW246" s="393">
        <v>0</v>
      </c>
      <c r="CX246" s="406">
        <v>0</v>
      </c>
      <c r="CY246" s="414">
        <v>0</v>
      </c>
      <c r="CZ246" s="414">
        <v>2</v>
      </c>
      <c r="DA246" s="414">
        <v>0</v>
      </c>
      <c r="DB246" s="414">
        <v>0</v>
      </c>
      <c r="DC246" s="414">
        <v>0</v>
      </c>
      <c r="DD246" s="393">
        <v>0</v>
      </c>
      <c r="DE246" s="394">
        <v>0</v>
      </c>
      <c r="DF246" s="394">
        <v>0</v>
      </c>
      <c r="DG246" s="394">
        <v>2</v>
      </c>
      <c r="DH246" s="394">
        <v>0</v>
      </c>
      <c r="DI246" s="394">
        <v>0</v>
      </c>
      <c r="DJ246" s="394">
        <v>0</v>
      </c>
      <c r="DK246" s="394">
        <v>0</v>
      </c>
      <c r="DL246" s="394">
        <v>0</v>
      </c>
      <c r="DM246" s="394">
        <v>0</v>
      </c>
      <c r="DN246" s="394">
        <v>0</v>
      </c>
      <c r="DO246" s="393">
        <v>0</v>
      </c>
      <c r="DP246" s="393">
        <v>0</v>
      </c>
      <c r="DQ246" s="393">
        <v>0</v>
      </c>
      <c r="DR246" s="393">
        <v>0</v>
      </c>
      <c r="DS246" s="393">
        <v>1</v>
      </c>
      <c r="DT246" s="393">
        <v>0</v>
      </c>
      <c r="DU246" s="393">
        <v>0</v>
      </c>
      <c r="DV246" s="393">
        <v>0</v>
      </c>
      <c r="DW246" s="393">
        <v>0</v>
      </c>
      <c r="DX246" s="393">
        <v>0</v>
      </c>
      <c r="DY246" s="393">
        <v>0</v>
      </c>
      <c r="DZ246" s="393">
        <v>0</v>
      </c>
      <c r="EA246" s="393">
        <v>0</v>
      </c>
      <c r="EB246" s="393">
        <v>0</v>
      </c>
      <c r="EC246" s="393">
        <v>0</v>
      </c>
      <c r="ED246" s="393">
        <v>0</v>
      </c>
      <c r="EE246" s="393">
        <v>0</v>
      </c>
      <c r="EF246" s="393">
        <v>0</v>
      </c>
      <c r="EG246" s="393">
        <v>0</v>
      </c>
      <c r="EH246" s="393">
        <v>0</v>
      </c>
      <c r="EI246" s="393">
        <v>0</v>
      </c>
      <c r="EJ246" s="393">
        <v>0</v>
      </c>
      <c r="EK246" s="393">
        <v>0</v>
      </c>
      <c r="EL246" s="393">
        <v>0</v>
      </c>
      <c r="EM246" s="393">
        <v>2</v>
      </c>
      <c r="EN246" s="393">
        <v>0</v>
      </c>
      <c r="EO246" s="393">
        <v>2</v>
      </c>
      <c r="EP246" s="393">
        <v>2</v>
      </c>
      <c r="EQ246" s="393">
        <v>4</v>
      </c>
    </row>
    <row r="247" spans="1:147" s="392" customFormat="1" ht="15" customHeight="1" x14ac:dyDescent="0.25">
      <c r="A247" s="499" t="s">
        <v>2538</v>
      </c>
      <c r="B247" s="396">
        <v>2</v>
      </c>
      <c r="C247" s="422" t="s">
        <v>205</v>
      </c>
      <c r="D247" s="417">
        <v>2011</v>
      </c>
      <c r="E247" s="408" t="s">
        <v>206</v>
      </c>
      <c r="F247" s="408" t="s">
        <v>207</v>
      </c>
      <c r="G247" s="417">
        <v>212</v>
      </c>
      <c r="H247" s="417" t="s">
        <v>208</v>
      </c>
      <c r="I247" s="408" t="s">
        <v>50</v>
      </c>
      <c r="J247" s="393">
        <v>0</v>
      </c>
      <c r="K247" s="399" t="s">
        <v>20</v>
      </c>
      <c r="L247" s="399" t="s">
        <v>77</v>
      </c>
      <c r="M247" s="393">
        <v>13</v>
      </c>
      <c r="N247" s="393">
        <v>13</v>
      </c>
      <c r="O247" s="393">
        <f t="shared" si="165"/>
        <v>1.1139433523068367</v>
      </c>
      <c r="P247" s="393">
        <v>1996</v>
      </c>
      <c r="Q247" s="392" t="s">
        <v>1187</v>
      </c>
      <c r="R247" s="396">
        <v>1</v>
      </c>
      <c r="S247" s="396">
        <v>2</v>
      </c>
      <c r="T247" s="393">
        <v>1</v>
      </c>
      <c r="U247" s="393" t="s">
        <v>1980</v>
      </c>
      <c r="V247" s="417" t="s">
        <v>1193</v>
      </c>
      <c r="W247" s="438"/>
      <c r="X247" s="396" t="s">
        <v>1188</v>
      </c>
      <c r="Y247" s="395" t="s">
        <v>1192</v>
      </c>
      <c r="Z247" s="392" t="s">
        <v>153</v>
      </c>
      <c r="AA247" s="396" t="s">
        <v>29</v>
      </c>
      <c r="AB247" s="393" t="s">
        <v>29</v>
      </c>
      <c r="AC247" s="393" t="s">
        <v>112</v>
      </c>
      <c r="AD247" s="393">
        <v>0</v>
      </c>
      <c r="AE247" s="393" t="s">
        <v>29</v>
      </c>
      <c r="AF247" s="393" t="s">
        <v>29</v>
      </c>
      <c r="AG247" s="393" t="s">
        <v>29</v>
      </c>
      <c r="AH247" s="393" t="s">
        <v>29</v>
      </c>
      <c r="AI247" s="394" t="s">
        <v>29</v>
      </c>
      <c r="AJ247" s="393" t="s">
        <v>29</v>
      </c>
      <c r="AK247" s="393" t="s">
        <v>29</v>
      </c>
      <c r="AL247" s="394" t="s">
        <v>29</v>
      </c>
      <c r="AM247" s="394" t="s">
        <v>29</v>
      </c>
      <c r="AN247" s="395" t="s">
        <v>28</v>
      </c>
      <c r="AO247" s="393" t="s">
        <v>470</v>
      </c>
      <c r="AQ247" s="393" t="s">
        <v>135</v>
      </c>
      <c r="AR247" s="392" t="s">
        <v>209</v>
      </c>
      <c r="AS247" s="392" t="s">
        <v>210</v>
      </c>
      <c r="AT247" s="400" t="s">
        <v>2430</v>
      </c>
      <c r="AU247" s="402">
        <v>54.17</v>
      </c>
      <c r="AV247" s="403">
        <v>-7.48</v>
      </c>
      <c r="AW247" s="403" t="s">
        <v>211</v>
      </c>
      <c r="AX247" s="404">
        <v>9.3666666666666689</v>
      </c>
      <c r="AY247" s="405">
        <v>1065</v>
      </c>
      <c r="AZ247" s="542">
        <f t="shared" si="166"/>
        <v>3.0273496077747564</v>
      </c>
      <c r="BA247" s="520" t="s">
        <v>82</v>
      </c>
      <c r="BB247" s="401" t="s">
        <v>212</v>
      </c>
      <c r="BC247" s="393"/>
      <c r="BD247" s="393" t="s">
        <v>2343</v>
      </c>
      <c r="BE247" s="393" t="s">
        <v>2331</v>
      </c>
      <c r="BG247" s="392" t="s">
        <v>1190</v>
      </c>
      <c r="BI247" s="392" t="s">
        <v>2232</v>
      </c>
      <c r="BJ247" s="395" t="s">
        <v>8</v>
      </c>
      <c r="BK247" s="401" t="s">
        <v>1024</v>
      </c>
      <c r="BL247" s="396" t="s">
        <v>2268</v>
      </c>
      <c r="BM247" s="396" t="s">
        <v>2268</v>
      </c>
      <c r="BN247" s="392" t="s">
        <v>1025</v>
      </c>
      <c r="BO247" s="393" t="s">
        <v>1677</v>
      </c>
      <c r="BP247" s="392" t="s">
        <v>706</v>
      </c>
      <c r="BQ247" s="393" t="s">
        <v>15</v>
      </c>
      <c r="BR247" s="392">
        <v>0.75</v>
      </c>
      <c r="BS247" s="396" t="s">
        <v>21</v>
      </c>
      <c r="BT247" s="393" t="s">
        <v>9</v>
      </c>
      <c r="BU247" s="415">
        <v>0.21213203435596409</v>
      </c>
      <c r="BW247" s="408" t="s">
        <v>26</v>
      </c>
      <c r="BX247" s="393" t="s">
        <v>67</v>
      </c>
      <c r="BY247" s="393"/>
      <c r="BZ247" s="409">
        <f t="shared" si="168"/>
        <v>0.21213203435596409</v>
      </c>
      <c r="CA247" s="393" t="s">
        <v>57</v>
      </c>
      <c r="CB247" s="393" t="s">
        <v>571</v>
      </c>
      <c r="CC247" s="393">
        <v>2</v>
      </c>
      <c r="CD247" s="393">
        <v>2</v>
      </c>
      <c r="CF247" s="395" t="s">
        <v>1026</v>
      </c>
      <c r="CG247" s="392">
        <v>0.85</v>
      </c>
      <c r="CH247" s="396" t="s">
        <v>21</v>
      </c>
      <c r="CI247" s="392">
        <v>0.21213203435596462</v>
      </c>
      <c r="CL247" s="410">
        <f>CI247</f>
        <v>0.21213203435596462</v>
      </c>
      <c r="CM247" s="393">
        <v>2</v>
      </c>
      <c r="CN247" s="393">
        <v>2</v>
      </c>
      <c r="CP247" s="392">
        <f t="shared" si="117"/>
        <v>-0.4714045207910314</v>
      </c>
      <c r="CQ247" s="392">
        <f t="shared" si="118"/>
        <v>0.5714285714285714</v>
      </c>
      <c r="CR247" s="392">
        <f t="shared" si="167"/>
        <v>-0.26937401188058935</v>
      </c>
      <c r="CS247" s="392">
        <f t="shared" si="119"/>
        <v>1.0090702947845804</v>
      </c>
      <c r="CT247" s="393">
        <v>0</v>
      </c>
      <c r="CU247" s="393">
        <v>2</v>
      </c>
      <c r="CV247" s="393" t="s">
        <v>1782</v>
      </c>
      <c r="CW247" s="393">
        <v>0</v>
      </c>
      <c r="CX247" s="393">
        <v>0</v>
      </c>
      <c r="CY247" s="414">
        <v>0</v>
      </c>
      <c r="CZ247" s="414">
        <v>2</v>
      </c>
      <c r="DA247" s="414">
        <v>0</v>
      </c>
      <c r="DB247" s="414">
        <v>0</v>
      </c>
      <c r="DC247" s="414">
        <v>0</v>
      </c>
      <c r="DD247" s="393">
        <v>0</v>
      </c>
      <c r="DE247" s="394">
        <v>0</v>
      </c>
      <c r="DF247" s="394">
        <v>0</v>
      </c>
      <c r="DG247" s="394">
        <v>2</v>
      </c>
      <c r="DH247" s="394">
        <v>0</v>
      </c>
      <c r="DI247" s="394">
        <v>0</v>
      </c>
      <c r="DJ247" s="394">
        <v>0</v>
      </c>
      <c r="DK247" s="394">
        <v>0</v>
      </c>
      <c r="DL247" s="394">
        <v>0</v>
      </c>
      <c r="DM247" s="394">
        <v>0</v>
      </c>
      <c r="DN247" s="394">
        <v>0</v>
      </c>
      <c r="DO247" s="393">
        <v>0</v>
      </c>
      <c r="DP247" s="393">
        <v>0</v>
      </c>
      <c r="DQ247" s="393">
        <v>1</v>
      </c>
      <c r="DR247" s="393">
        <v>0</v>
      </c>
      <c r="DS247" s="393">
        <v>0</v>
      </c>
      <c r="DT247" s="393">
        <v>0</v>
      </c>
      <c r="DU247" s="393">
        <v>0</v>
      </c>
      <c r="DV247" s="393">
        <v>0</v>
      </c>
      <c r="DW247" s="393">
        <v>0</v>
      </c>
      <c r="DX247" s="393">
        <v>0</v>
      </c>
      <c r="DY247" s="393">
        <v>0</v>
      </c>
      <c r="DZ247" s="393">
        <v>0</v>
      </c>
      <c r="EA247" s="393">
        <v>0</v>
      </c>
      <c r="EB247" s="393">
        <v>0</v>
      </c>
      <c r="EC247" s="393">
        <v>0</v>
      </c>
      <c r="ED247" s="393">
        <v>0</v>
      </c>
      <c r="EE247" s="393">
        <v>0</v>
      </c>
      <c r="EF247" s="393">
        <v>0</v>
      </c>
      <c r="EG247" s="393">
        <v>0</v>
      </c>
      <c r="EH247" s="393">
        <v>0</v>
      </c>
      <c r="EI247" s="393">
        <v>0</v>
      </c>
      <c r="EJ247" s="393">
        <v>0</v>
      </c>
      <c r="EK247" s="393">
        <v>0</v>
      </c>
      <c r="EL247" s="393">
        <v>0</v>
      </c>
      <c r="EM247" s="393">
        <v>2</v>
      </c>
      <c r="EN247" s="393">
        <v>0</v>
      </c>
      <c r="EO247" s="393">
        <v>2</v>
      </c>
      <c r="EP247" s="393">
        <v>2</v>
      </c>
      <c r="EQ247" s="393">
        <v>4</v>
      </c>
    </row>
    <row r="248" spans="1:147" s="392" customFormat="1" ht="15" customHeight="1" x14ac:dyDescent="0.25">
      <c r="A248" s="499" t="s">
        <v>2538</v>
      </c>
      <c r="B248" s="396">
        <v>3</v>
      </c>
      <c r="C248" s="422" t="s">
        <v>205</v>
      </c>
      <c r="D248" s="417">
        <v>2011</v>
      </c>
      <c r="E248" s="408" t="s">
        <v>206</v>
      </c>
      <c r="F248" s="408" t="s">
        <v>207</v>
      </c>
      <c r="G248" s="417">
        <v>212</v>
      </c>
      <c r="H248" s="417" t="s">
        <v>208</v>
      </c>
      <c r="I248" s="408" t="s">
        <v>50</v>
      </c>
      <c r="J248" s="393">
        <v>0</v>
      </c>
      <c r="K248" s="399" t="s">
        <v>20</v>
      </c>
      <c r="L248" s="399" t="s">
        <v>77</v>
      </c>
      <c r="M248" s="393">
        <v>13</v>
      </c>
      <c r="N248" s="393">
        <v>13</v>
      </c>
      <c r="O248" s="393">
        <f t="shared" si="165"/>
        <v>1.1139433523068367</v>
      </c>
      <c r="P248" s="393">
        <v>1996</v>
      </c>
      <c r="Q248" s="392" t="s">
        <v>1187</v>
      </c>
      <c r="R248" s="396">
        <v>1</v>
      </c>
      <c r="S248" s="396">
        <v>2</v>
      </c>
      <c r="T248" s="393">
        <v>1</v>
      </c>
      <c r="U248" s="393" t="s">
        <v>1980</v>
      </c>
      <c r="V248" s="417" t="s">
        <v>1193</v>
      </c>
      <c r="W248" s="438"/>
      <c r="X248" s="396" t="s">
        <v>1188</v>
      </c>
      <c r="Y248" s="395" t="s">
        <v>1192</v>
      </c>
      <c r="Z248" s="392" t="s">
        <v>153</v>
      </c>
      <c r="AA248" s="396" t="s">
        <v>29</v>
      </c>
      <c r="AB248" s="393" t="s">
        <v>29</v>
      </c>
      <c r="AC248" s="393" t="s">
        <v>112</v>
      </c>
      <c r="AD248" s="393">
        <v>0</v>
      </c>
      <c r="AE248" s="393" t="s">
        <v>29</v>
      </c>
      <c r="AF248" s="393" t="s">
        <v>29</v>
      </c>
      <c r="AG248" s="393" t="s">
        <v>29</v>
      </c>
      <c r="AH248" s="393" t="s">
        <v>29</v>
      </c>
      <c r="AI248" s="394" t="s">
        <v>29</v>
      </c>
      <c r="AJ248" s="393" t="s">
        <v>29</v>
      </c>
      <c r="AK248" s="393" t="s">
        <v>29</v>
      </c>
      <c r="AL248" s="394" t="s">
        <v>29</v>
      </c>
      <c r="AM248" s="394" t="s">
        <v>29</v>
      </c>
      <c r="AN248" s="395" t="s">
        <v>28</v>
      </c>
      <c r="AO248" s="393" t="s">
        <v>470</v>
      </c>
      <c r="AQ248" s="393" t="s">
        <v>135</v>
      </c>
      <c r="AR248" s="392" t="s">
        <v>209</v>
      </c>
      <c r="AS248" s="392" t="s">
        <v>210</v>
      </c>
      <c r="AT248" s="400" t="s">
        <v>2430</v>
      </c>
      <c r="AU248" s="402">
        <v>54.17</v>
      </c>
      <c r="AV248" s="403">
        <v>-7.48</v>
      </c>
      <c r="AW248" s="403" t="s">
        <v>211</v>
      </c>
      <c r="AX248" s="404">
        <v>9.3666666666666689</v>
      </c>
      <c r="AY248" s="405">
        <v>1065</v>
      </c>
      <c r="AZ248" s="542">
        <f t="shared" si="166"/>
        <v>3.0273496077747564</v>
      </c>
      <c r="BA248" s="520" t="s">
        <v>82</v>
      </c>
      <c r="BB248" s="401" t="s">
        <v>212</v>
      </c>
      <c r="BC248" s="393"/>
      <c r="BD248" s="393" t="s">
        <v>2343</v>
      </c>
      <c r="BE248" s="393" t="s">
        <v>2331</v>
      </c>
      <c r="BG248" s="392" t="s">
        <v>1191</v>
      </c>
      <c r="BI248" s="392" t="s">
        <v>2232</v>
      </c>
      <c r="BJ248" s="392" t="s">
        <v>12</v>
      </c>
      <c r="BK248" s="407" t="s">
        <v>1750</v>
      </c>
      <c r="BL248" s="393"/>
      <c r="BM248" s="393"/>
      <c r="BN248" s="392" t="s">
        <v>1025</v>
      </c>
      <c r="BO248" s="393" t="s">
        <v>1677</v>
      </c>
      <c r="BP248" s="392" t="s">
        <v>706</v>
      </c>
      <c r="BQ248" s="393" t="s">
        <v>15</v>
      </c>
      <c r="BR248" s="392">
        <v>33.5</v>
      </c>
      <c r="BS248" s="396" t="s">
        <v>21</v>
      </c>
      <c r="BT248" s="393" t="s">
        <v>1220</v>
      </c>
      <c r="BU248" s="415">
        <v>2.1213203435596424</v>
      </c>
      <c r="BW248" s="408" t="s">
        <v>26</v>
      </c>
      <c r="BX248" s="393" t="s">
        <v>67</v>
      </c>
      <c r="BY248" s="393"/>
      <c r="BZ248" s="409">
        <f t="shared" si="168"/>
        <v>2.1213203435596424</v>
      </c>
      <c r="CA248" s="393" t="s">
        <v>57</v>
      </c>
      <c r="CB248" s="393" t="s">
        <v>571</v>
      </c>
      <c r="CC248" s="393">
        <v>2</v>
      </c>
      <c r="CD248" s="393">
        <v>2</v>
      </c>
      <c r="CF248" s="395" t="s">
        <v>1026</v>
      </c>
      <c r="CG248" s="392">
        <v>28.5</v>
      </c>
      <c r="CH248" s="396" t="s">
        <v>21</v>
      </c>
      <c r="CI248" s="392">
        <v>2.1213203435596424</v>
      </c>
      <c r="CL248" s="410">
        <f>CI248</f>
        <v>2.1213203435596424</v>
      </c>
      <c r="CM248" s="393">
        <v>2</v>
      </c>
      <c r="CN248" s="393">
        <v>2</v>
      </c>
      <c r="CP248" s="392">
        <f t="shared" si="117"/>
        <v>2.3570226039551585</v>
      </c>
      <c r="CQ248" s="392">
        <f t="shared" si="118"/>
        <v>0.5714285714285714</v>
      </c>
      <c r="CR248" s="392">
        <f t="shared" si="167"/>
        <v>1.3468700594029477</v>
      </c>
      <c r="CS248" s="392">
        <f t="shared" si="119"/>
        <v>1.2267573696145124</v>
      </c>
      <c r="CT248" s="393">
        <v>0</v>
      </c>
      <c r="CU248" s="393">
        <v>2</v>
      </c>
      <c r="CV248" s="393" t="s">
        <v>1782</v>
      </c>
      <c r="CW248" s="393">
        <v>0</v>
      </c>
      <c r="CX248" s="396">
        <v>0</v>
      </c>
      <c r="CY248" s="414">
        <v>1</v>
      </c>
      <c r="CZ248" s="414">
        <v>0</v>
      </c>
      <c r="DA248" s="414">
        <v>0</v>
      </c>
      <c r="DB248" s="414">
        <v>0</v>
      </c>
      <c r="DC248" s="414">
        <v>0</v>
      </c>
      <c r="DD248" s="394">
        <v>1</v>
      </c>
      <c r="DE248" s="394">
        <v>0</v>
      </c>
      <c r="DF248" s="394">
        <v>0</v>
      </c>
      <c r="DG248" s="394">
        <v>0</v>
      </c>
      <c r="DH248" s="394">
        <v>0</v>
      </c>
      <c r="DI248" s="394">
        <v>0</v>
      </c>
      <c r="DJ248" s="394">
        <v>0</v>
      </c>
      <c r="DK248" s="394">
        <v>0</v>
      </c>
      <c r="DL248" s="394">
        <v>0</v>
      </c>
      <c r="DM248" s="394">
        <v>0</v>
      </c>
      <c r="DN248" s="394">
        <v>0</v>
      </c>
      <c r="DO248" s="393">
        <v>0</v>
      </c>
      <c r="DP248" s="393">
        <v>0</v>
      </c>
      <c r="DQ248" s="393">
        <v>0</v>
      </c>
      <c r="DR248" s="393">
        <v>0</v>
      </c>
      <c r="DS248" s="393">
        <v>0</v>
      </c>
      <c r="DT248" s="393">
        <v>0</v>
      </c>
      <c r="DU248" s="393">
        <v>0</v>
      </c>
      <c r="DV248" s="393">
        <v>0</v>
      </c>
      <c r="DW248" s="393">
        <v>0</v>
      </c>
      <c r="DX248" s="393">
        <v>0</v>
      </c>
      <c r="DY248" s="393">
        <v>0</v>
      </c>
      <c r="DZ248" s="393">
        <v>0</v>
      </c>
      <c r="EA248" s="393">
        <v>0</v>
      </c>
      <c r="EB248" s="393">
        <v>0</v>
      </c>
      <c r="EC248" s="393">
        <v>0</v>
      </c>
      <c r="ED248" s="393">
        <v>0</v>
      </c>
      <c r="EE248" s="393">
        <v>0</v>
      </c>
      <c r="EF248" s="393">
        <v>0</v>
      </c>
      <c r="EG248" s="393">
        <v>0</v>
      </c>
      <c r="EH248" s="393">
        <v>0</v>
      </c>
      <c r="EI248" s="393">
        <v>0</v>
      </c>
      <c r="EJ248" s="393">
        <v>0</v>
      </c>
      <c r="EK248" s="393">
        <v>0</v>
      </c>
      <c r="EL248" s="393">
        <v>0</v>
      </c>
      <c r="EM248" s="393">
        <v>2</v>
      </c>
      <c r="EN248" s="393">
        <v>0</v>
      </c>
      <c r="EO248" s="393">
        <v>2</v>
      </c>
      <c r="EP248" s="393">
        <v>2</v>
      </c>
      <c r="EQ248" s="393">
        <v>4</v>
      </c>
    </row>
    <row r="249" spans="1:147" s="68" customFormat="1" ht="15" customHeight="1" x14ac:dyDescent="0.25">
      <c r="A249" s="505" t="s">
        <v>2539</v>
      </c>
      <c r="B249" s="77">
        <v>1</v>
      </c>
      <c r="C249" s="155" t="s">
        <v>854</v>
      </c>
      <c r="D249" s="149">
        <v>2015</v>
      </c>
      <c r="E249" s="155" t="s">
        <v>215</v>
      </c>
      <c r="F249" s="78" t="s">
        <v>97</v>
      </c>
      <c r="G249" s="77">
        <v>351</v>
      </c>
      <c r="H249" s="77" t="s">
        <v>855</v>
      </c>
      <c r="I249" s="63" t="s">
        <v>50</v>
      </c>
      <c r="J249" s="59">
        <v>0</v>
      </c>
      <c r="K249" s="77" t="s">
        <v>3</v>
      </c>
      <c r="L249" s="76" t="s">
        <v>77</v>
      </c>
      <c r="M249" s="77">
        <v>4</v>
      </c>
      <c r="N249" s="77">
        <v>4</v>
      </c>
      <c r="O249" s="59">
        <f t="shared" ref="O249:O255" si="169">LOG10(N249)</f>
        <v>0.6020599913279624</v>
      </c>
      <c r="P249" s="77">
        <v>2012</v>
      </c>
      <c r="Q249" s="123"/>
      <c r="R249" s="77">
        <v>1</v>
      </c>
      <c r="S249" s="77">
        <v>1</v>
      </c>
      <c r="T249" s="77">
        <v>3</v>
      </c>
      <c r="U249" s="77">
        <v>10</v>
      </c>
      <c r="V249" s="77" t="s">
        <v>856</v>
      </c>
      <c r="W249" s="77"/>
      <c r="X249" s="77" t="s">
        <v>279</v>
      </c>
      <c r="Y249" s="123"/>
      <c r="Z249" s="151" t="s">
        <v>83</v>
      </c>
      <c r="AA249" s="77" t="s">
        <v>29</v>
      </c>
      <c r="AB249" s="128" t="s">
        <v>29</v>
      </c>
      <c r="AC249" s="128" t="s">
        <v>112</v>
      </c>
      <c r="AD249" s="77">
        <v>0</v>
      </c>
      <c r="AE249" s="128" t="s">
        <v>29</v>
      </c>
      <c r="AF249" s="128" t="s">
        <v>29</v>
      </c>
      <c r="AG249" s="128" t="s">
        <v>29</v>
      </c>
      <c r="AH249" s="128" t="s">
        <v>29</v>
      </c>
      <c r="AI249" s="60" t="s">
        <v>29</v>
      </c>
      <c r="AJ249" s="59" t="s">
        <v>29</v>
      </c>
      <c r="AK249" s="59" t="s">
        <v>29</v>
      </c>
      <c r="AL249" s="60" t="s">
        <v>29</v>
      </c>
      <c r="AM249" s="60" t="s">
        <v>29</v>
      </c>
      <c r="AN249" s="78" t="s">
        <v>28</v>
      </c>
      <c r="AO249" s="128" t="s">
        <v>470</v>
      </c>
      <c r="AQ249" s="77" t="s">
        <v>80</v>
      </c>
      <c r="AR249" s="78" t="s">
        <v>857</v>
      </c>
      <c r="AS249" s="78" t="s">
        <v>858</v>
      </c>
      <c r="AT249" s="496" t="s">
        <v>2431</v>
      </c>
      <c r="AU249" s="5">
        <v>41.4</v>
      </c>
      <c r="AV249" s="11">
        <v>-74</v>
      </c>
      <c r="AW249" s="128"/>
      <c r="AX249" s="277">
        <v>9.4916666666666671</v>
      </c>
      <c r="AY249" s="278">
        <v>1298</v>
      </c>
      <c r="AZ249" s="455">
        <f t="shared" ref="AZ249:AZ255" si="170">LOG10(AY249)</f>
        <v>3.1132746924643504</v>
      </c>
      <c r="BA249" s="517" t="s">
        <v>82</v>
      </c>
      <c r="BB249" s="139" t="s">
        <v>1194</v>
      </c>
      <c r="BC249" s="59"/>
      <c r="BD249" s="59" t="s">
        <v>2343</v>
      </c>
      <c r="BE249" s="59" t="s">
        <v>2331</v>
      </c>
      <c r="BF249" s="67"/>
      <c r="BG249" s="123"/>
      <c r="BH249" s="123"/>
      <c r="BI249" s="356" t="s">
        <v>2232</v>
      </c>
      <c r="BJ249" s="78" t="s">
        <v>8</v>
      </c>
      <c r="BK249" s="139" t="s">
        <v>619</v>
      </c>
      <c r="BL249" s="128"/>
      <c r="BM249" s="128"/>
      <c r="BN249" s="78" t="s">
        <v>861</v>
      </c>
      <c r="BO249" s="128"/>
      <c r="BP249" s="123" t="s">
        <v>51</v>
      </c>
      <c r="BQ249" s="77" t="s">
        <v>37</v>
      </c>
      <c r="BR249" s="123">
        <v>6.1414589967571303</v>
      </c>
      <c r="BS249" s="128" t="s">
        <v>21</v>
      </c>
      <c r="BT249" s="128" t="s">
        <v>9</v>
      </c>
      <c r="BU249" s="152">
        <v>1.2153437143942201</v>
      </c>
      <c r="BV249" s="123"/>
      <c r="BW249" s="120" t="s">
        <v>26</v>
      </c>
      <c r="BX249" s="77" t="s">
        <v>27</v>
      </c>
      <c r="BY249" s="146">
        <f>BU249*SQRT(CC249)</f>
        <v>6.656711674958304</v>
      </c>
      <c r="BZ249" s="146">
        <f t="shared" si="168"/>
        <v>6.656711674958304</v>
      </c>
      <c r="CA249" s="77" t="s">
        <v>1565</v>
      </c>
      <c r="CB249" s="77" t="s">
        <v>279</v>
      </c>
      <c r="CC249" s="132">
        <v>30</v>
      </c>
      <c r="CD249" s="132">
        <v>3</v>
      </c>
      <c r="CE249" s="78" t="s">
        <v>1818</v>
      </c>
      <c r="CF249" s="78" t="s">
        <v>1584</v>
      </c>
      <c r="CG249" s="123">
        <v>3.1147857080253498</v>
      </c>
      <c r="CH249" s="77" t="s">
        <v>21</v>
      </c>
      <c r="CI249" s="152">
        <v>0.77361301820093997</v>
      </c>
      <c r="CJ249" s="123"/>
      <c r="CK249" s="128">
        <f>CI249*SQRT(CM249)</f>
        <v>4.2372530084830951</v>
      </c>
      <c r="CL249" s="128">
        <f>CK249</f>
        <v>4.2372530084830951</v>
      </c>
      <c r="CM249" s="132">
        <v>30</v>
      </c>
      <c r="CN249" s="132">
        <v>3</v>
      </c>
      <c r="CO249" s="78" t="s">
        <v>1818</v>
      </c>
      <c r="CP249" s="67">
        <f t="shared" si="117"/>
        <v>0.54244364787603228</v>
      </c>
      <c r="CQ249" s="67">
        <f t="shared" si="118"/>
        <v>0.98701298701298701</v>
      </c>
      <c r="CR249" s="67">
        <f t="shared" ref="CR249:CR257" si="171">CP249*CQ249</f>
        <v>0.53539892517634358</v>
      </c>
      <c r="CS249" s="67">
        <f t="shared" si="119"/>
        <v>0.66905543340899987</v>
      </c>
      <c r="CT249" s="77">
        <v>0</v>
      </c>
      <c r="CU249" s="128">
        <v>0</v>
      </c>
      <c r="CV249" s="128" t="s">
        <v>1624</v>
      </c>
      <c r="CW249" s="128">
        <v>0</v>
      </c>
      <c r="CX249" s="77">
        <v>0</v>
      </c>
      <c r="CY249" s="74">
        <v>0</v>
      </c>
      <c r="CZ249" s="74">
        <v>2</v>
      </c>
      <c r="DA249" s="74">
        <v>0</v>
      </c>
      <c r="DB249" s="74">
        <v>0</v>
      </c>
      <c r="DC249" s="74">
        <v>0</v>
      </c>
      <c r="DD249" s="128">
        <v>0</v>
      </c>
      <c r="DE249" s="60">
        <v>0</v>
      </c>
      <c r="DF249" s="60">
        <v>0</v>
      </c>
      <c r="DG249" s="60">
        <v>0</v>
      </c>
      <c r="DH249" s="60">
        <v>0</v>
      </c>
      <c r="DI249" s="60">
        <v>0</v>
      </c>
      <c r="DJ249" s="60">
        <v>0</v>
      </c>
      <c r="DK249" s="60">
        <v>0</v>
      </c>
      <c r="DL249" s="90">
        <v>0</v>
      </c>
      <c r="DM249" s="90">
        <v>0</v>
      </c>
      <c r="DN249" s="90">
        <v>0</v>
      </c>
      <c r="DO249" s="128">
        <v>0</v>
      </c>
      <c r="DP249" s="128">
        <v>0</v>
      </c>
      <c r="DQ249" s="128">
        <v>0</v>
      </c>
      <c r="DR249" s="128">
        <v>0</v>
      </c>
      <c r="DS249" s="128">
        <v>0</v>
      </c>
      <c r="DT249" s="128">
        <v>0</v>
      </c>
      <c r="DU249" s="128">
        <v>0</v>
      </c>
      <c r="DV249" s="128">
        <v>0</v>
      </c>
      <c r="DW249" s="128">
        <v>0</v>
      </c>
      <c r="DX249" s="128">
        <v>0</v>
      </c>
      <c r="DY249" s="128">
        <v>0</v>
      </c>
      <c r="DZ249" s="128">
        <v>0</v>
      </c>
      <c r="EA249" s="128">
        <v>0</v>
      </c>
      <c r="EB249" s="128">
        <v>0</v>
      </c>
      <c r="EC249" s="128">
        <v>0</v>
      </c>
      <c r="ED249" s="128">
        <v>1</v>
      </c>
      <c r="EE249" s="128">
        <v>0</v>
      </c>
      <c r="EF249" s="128">
        <v>0</v>
      </c>
      <c r="EG249" s="128">
        <v>0</v>
      </c>
      <c r="EH249" s="128">
        <v>0</v>
      </c>
      <c r="EI249" s="128">
        <v>0</v>
      </c>
      <c r="EJ249" s="128">
        <v>0</v>
      </c>
      <c r="EK249" s="128">
        <v>0</v>
      </c>
      <c r="EL249" s="128">
        <v>0</v>
      </c>
      <c r="EM249" s="128">
        <v>0</v>
      </c>
      <c r="EN249" s="128">
        <v>1</v>
      </c>
      <c r="EO249" s="128">
        <v>0</v>
      </c>
      <c r="EP249" s="128">
        <v>1</v>
      </c>
      <c r="EQ249" s="77">
        <v>4</v>
      </c>
    </row>
    <row r="250" spans="1:147" s="68" customFormat="1" ht="15" customHeight="1" x14ac:dyDescent="0.25">
      <c r="A250" s="505" t="s">
        <v>2539</v>
      </c>
      <c r="B250" s="77">
        <v>2</v>
      </c>
      <c r="C250" s="155" t="s">
        <v>854</v>
      </c>
      <c r="D250" s="149">
        <v>2015</v>
      </c>
      <c r="E250" s="155" t="s">
        <v>215</v>
      </c>
      <c r="F250" s="78" t="s">
        <v>97</v>
      </c>
      <c r="G250" s="77">
        <v>351</v>
      </c>
      <c r="H250" s="77" t="s">
        <v>855</v>
      </c>
      <c r="I250" s="63" t="s">
        <v>50</v>
      </c>
      <c r="J250" s="59">
        <v>0</v>
      </c>
      <c r="K250" s="77" t="s">
        <v>3</v>
      </c>
      <c r="L250" s="76" t="s">
        <v>77</v>
      </c>
      <c r="M250" s="77">
        <v>4</v>
      </c>
      <c r="N250" s="77">
        <v>4</v>
      </c>
      <c r="O250" s="59">
        <f t="shared" si="169"/>
        <v>0.6020599913279624</v>
      </c>
      <c r="P250" s="77">
        <v>2012</v>
      </c>
      <c r="Q250" s="123"/>
      <c r="R250" s="77">
        <v>1</v>
      </c>
      <c r="S250" s="77">
        <v>1</v>
      </c>
      <c r="T250" s="77">
        <v>2</v>
      </c>
      <c r="U250" s="77">
        <v>10</v>
      </c>
      <c r="V250" s="77" t="s">
        <v>856</v>
      </c>
      <c r="W250" s="77"/>
      <c r="X250" s="77" t="s">
        <v>279</v>
      </c>
      <c r="Y250" s="123"/>
      <c r="Z250" s="151" t="s">
        <v>83</v>
      </c>
      <c r="AA250" s="77" t="s">
        <v>29</v>
      </c>
      <c r="AB250" s="128" t="s">
        <v>29</v>
      </c>
      <c r="AC250" s="128" t="s">
        <v>112</v>
      </c>
      <c r="AD250" s="77">
        <v>0</v>
      </c>
      <c r="AE250" s="128" t="s">
        <v>29</v>
      </c>
      <c r="AF250" s="128" t="s">
        <v>29</v>
      </c>
      <c r="AG250" s="128" t="s">
        <v>29</v>
      </c>
      <c r="AH250" s="128" t="s">
        <v>29</v>
      </c>
      <c r="AI250" s="60" t="s">
        <v>29</v>
      </c>
      <c r="AJ250" s="59" t="s">
        <v>29</v>
      </c>
      <c r="AK250" s="59" t="s">
        <v>29</v>
      </c>
      <c r="AL250" s="60" t="s">
        <v>29</v>
      </c>
      <c r="AM250" s="60" t="s">
        <v>29</v>
      </c>
      <c r="AN250" s="78" t="s">
        <v>28</v>
      </c>
      <c r="AO250" s="128" t="s">
        <v>470</v>
      </c>
      <c r="AQ250" s="77" t="s">
        <v>80</v>
      </c>
      <c r="AR250" s="78" t="s">
        <v>857</v>
      </c>
      <c r="AS250" s="78" t="s">
        <v>858</v>
      </c>
      <c r="AT250" s="496" t="s">
        <v>2431</v>
      </c>
      <c r="AU250" s="5">
        <v>41.4</v>
      </c>
      <c r="AV250" s="11">
        <v>-74</v>
      </c>
      <c r="AW250" s="128"/>
      <c r="AX250" s="277">
        <v>9.4916666666666671</v>
      </c>
      <c r="AY250" s="278">
        <v>1298</v>
      </c>
      <c r="AZ250" s="455">
        <f t="shared" si="170"/>
        <v>3.1132746924643504</v>
      </c>
      <c r="BA250" s="517" t="s">
        <v>82</v>
      </c>
      <c r="BB250" s="139" t="s">
        <v>1194</v>
      </c>
      <c r="BC250" s="59"/>
      <c r="BD250" s="59" t="s">
        <v>2343</v>
      </c>
      <c r="BE250" s="59" t="s">
        <v>2331</v>
      </c>
      <c r="BF250" s="67"/>
      <c r="BG250" s="123"/>
      <c r="BH250" s="123"/>
      <c r="BI250" s="356" t="s">
        <v>2232</v>
      </c>
      <c r="BJ250" s="78" t="s">
        <v>8</v>
      </c>
      <c r="BK250" s="151" t="s">
        <v>859</v>
      </c>
      <c r="BL250" s="128"/>
      <c r="BM250" s="128"/>
      <c r="BN250" s="78" t="s">
        <v>861</v>
      </c>
      <c r="BO250" s="128"/>
      <c r="BP250" s="123" t="s">
        <v>51</v>
      </c>
      <c r="BQ250" s="77" t="s">
        <v>37</v>
      </c>
      <c r="BR250" s="123">
        <v>53.199999999999903</v>
      </c>
      <c r="BS250" s="128" t="s">
        <v>21</v>
      </c>
      <c r="BT250" s="128" t="s">
        <v>9</v>
      </c>
      <c r="BU250" s="152">
        <v>6.3999999999999986</v>
      </c>
      <c r="BV250" s="123"/>
      <c r="BW250" s="120" t="s">
        <v>26</v>
      </c>
      <c r="BX250" s="77" t="s">
        <v>27</v>
      </c>
      <c r="BY250" s="146">
        <f>BU250*SQRT(CC250)</f>
        <v>28.621670111997304</v>
      </c>
      <c r="BZ250" s="146">
        <f t="shared" si="168"/>
        <v>28.621670111997304</v>
      </c>
      <c r="CA250" s="77" t="s">
        <v>1565</v>
      </c>
      <c r="CB250" s="77" t="s">
        <v>279</v>
      </c>
      <c r="CC250" s="132">
        <v>20</v>
      </c>
      <c r="CD250" s="132">
        <v>2</v>
      </c>
      <c r="CE250" s="78" t="s">
        <v>1818</v>
      </c>
      <c r="CF250" s="78" t="s">
        <v>1584</v>
      </c>
      <c r="CG250" s="123">
        <v>43.3333333333333</v>
      </c>
      <c r="CH250" s="77" t="s">
        <v>21</v>
      </c>
      <c r="CI250" s="152">
        <v>8</v>
      </c>
      <c r="CJ250" s="123"/>
      <c r="CK250" s="128">
        <f>CI250*SQRT(CM250)</f>
        <v>35.777087639996637</v>
      </c>
      <c r="CL250" s="128">
        <f>CK250</f>
        <v>35.777087639996637</v>
      </c>
      <c r="CM250" s="132">
        <v>20</v>
      </c>
      <c r="CN250" s="132">
        <v>2</v>
      </c>
      <c r="CO250" s="78" t="s">
        <v>1818</v>
      </c>
      <c r="CP250" s="67">
        <f t="shared" si="117"/>
        <v>0.30454995896695486</v>
      </c>
      <c r="CQ250" s="67">
        <f t="shared" si="118"/>
        <v>0.98013245033112584</v>
      </c>
      <c r="CR250" s="67">
        <f t="shared" si="171"/>
        <v>0.29849929753052529</v>
      </c>
      <c r="CS250" s="67">
        <f t="shared" si="119"/>
        <v>1.0011137728828277</v>
      </c>
      <c r="CT250" s="77">
        <v>0</v>
      </c>
      <c r="CU250" s="128">
        <v>0</v>
      </c>
      <c r="CV250" s="128" t="s">
        <v>1624</v>
      </c>
      <c r="CW250" s="128">
        <v>0</v>
      </c>
      <c r="CX250" s="128">
        <v>0</v>
      </c>
      <c r="CY250" s="74">
        <v>0</v>
      </c>
      <c r="CZ250" s="74">
        <v>2</v>
      </c>
      <c r="DA250" s="74">
        <v>0</v>
      </c>
      <c r="DB250" s="74">
        <v>0</v>
      </c>
      <c r="DC250" s="74">
        <v>0</v>
      </c>
      <c r="DD250" s="128">
        <v>0</v>
      </c>
      <c r="DE250" s="60">
        <v>0</v>
      </c>
      <c r="DF250" s="60">
        <v>0</v>
      </c>
      <c r="DG250" s="60">
        <v>0</v>
      </c>
      <c r="DH250" s="60">
        <v>0</v>
      </c>
      <c r="DI250" s="60">
        <v>0</v>
      </c>
      <c r="DJ250" s="60">
        <v>0</v>
      </c>
      <c r="DK250" s="60">
        <v>0</v>
      </c>
      <c r="DL250" s="90">
        <v>0</v>
      </c>
      <c r="DM250" s="90">
        <v>0</v>
      </c>
      <c r="DN250" s="90">
        <v>0</v>
      </c>
      <c r="DO250" s="128">
        <v>0</v>
      </c>
      <c r="DP250" s="128">
        <v>0</v>
      </c>
      <c r="DQ250" s="128">
        <v>0</v>
      </c>
      <c r="DR250" s="128">
        <v>0</v>
      </c>
      <c r="DS250" s="128">
        <v>0</v>
      </c>
      <c r="DT250" s="128">
        <v>0</v>
      </c>
      <c r="DU250" s="128">
        <v>0</v>
      </c>
      <c r="DV250" s="128">
        <v>0</v>
      </c>
      <c r="DW250" s="128">
        <v>0</v>
      </c>
      <c r="DX250" s="128">
        <v>0</v>
      </c>
      <c r="DY250" s="128">
        <v>0</v>
      </c>
      <c r="DZ250" s="128">
        <v>0</v>
      </c>
      <c r="EA250" s="128">
        <v>0</v>
      </c>
      <c r="EB250" s="128">
        <v>0</v>
      </c>
      <c r="EC250" s="128">
        <v>0</v>
      </c>
      <c r="ED250" s="128">
        <v>0</v>
      </c>
      <c r="EE250" s="128">
        <v>0</v>
      </c>
      <c r="EF250" s="128">
        <v>0</v>
      </c>
      <c r="EG250" s="128">
        <v>0</v>
      </c>
      <c r="EH250" s="128">
        <v>0</v>
      </c>
      <c r="EI250" s="128">
        <v>0</v>
      </c>
      <c r="EJ250" s="128">
        <v>0</v>
      </c>
      <c r="EK250" s="128">
        <v>0</v>
      </c>
      <c r="EL250" s="128">
        <v>0</v>
      </c>
      <c r="EM250" s="128">
        <v>0</v>
      </c>
      <c r="EN250" s="128">
        <v>1</v>
      </c>
      <c r="EO250" s="128">
        <v>0</v>
      </c>
      <c r="EP250" s="128">
        <v>1</v>
      </c>
      <c r="EQ250" s="77">
        <v>4</v>
      </c>
    </row>
    <row r="251" spans="1:147" s="68" customFormat="1" ht="15" customHeight="1" x14ac:dyDescent="0.25">
      <c r="A251" s="505" t="s">
        <v>2539</v>
      </c>
      <c r="B251" s="77">
        <v>3</v>
      </c>
      <c r="C251" s="155" t="s">
        <v>854</v>
      </c>
      <c r="D251" s="149">
        <v>2015</v>
      </c>
      <c r="E251" s="155" t="s">
        <v>215</v>
      </c>
      <c r="F251" s="78" t="s">
        <v>97</v>
      </c>
      <c r="G251" s="77">
        <v>351</v>
      </c>
      <c r="H251" s="77" t="s">
        <v>855</v>
      </c>
      <c r="I251" s="63" t="s">
        <v>50</v>
      </c>
      <c r="J251" s="59">
        <v>0</v>
      </c>
      <c r="K251" s="77" t="s">
        <v>3</v>
      </c>
      <c r="L251" s="76" t="s">
        <v>77</v>
      </c>
      <c r="M251" s="77">
        <v>4</v>
      </c>
      <c r="N251" s="77">
        <v>4</v>
      </c>
      <c r="O251" s="59">
        <f t="shared" si="169"/>
        <v>0.6020599913279624</v>
      </c>
      <c r="P251" s="77">
        <v>2012</v>
      </c>
      <c r="Q251" s="123"/>
      <c r="R251" s="77">
        <v>1</v>
      </c>
      <c r="S251" s="77">
        <v>1</v>
      </c>
      <c r="T251" s="77">
        <v>2</v>
      </c>
      <c r="U251" s="77">
        <v>10</v>
      </c>
      <c r="V251" s="77" t="s">
        <v>856</v>
      </c>
      <c r="W251" s="77"/>
      <c r="X251" s="77" t="s">
        <v>279</v>
      </c>
      <c r="Y251" s="123"/>
      <c r="Z251" s="151" t="s">
        <v>83</v>
      </c>
      <c r="AA251" s="77" t="s">
        <v>29</v>
      </c>
      <c r="AB251" s="128" t="s">
        <v>29</v>
      </c>
      <c r="AC251" s="128" t="s">
        <v>112</v>
      </c>
      <c r="AD251" s="77">
        <v>0</v>
      </c>
      <c r="AE251" s="128" t="s">
        <v>29</v>
      </c>
      <c r="AF251" s="128" t="s">
        <v>29</v>
      </c>
      <c r="AG251" s="128" t="s">
        <v>29</v>
      </c>
      <c r="AH251" s="128" t="s">
        <v>29</v>
      </c>
      <c r="AI251" s="60" t="s">
        <v>29</v>
      </c>
      <c r="AJ251" s="59" t="s">
        <v>29</v>
      </c>
      <c r="AK251" s="59" t="s">
        <v>29</v>
      </c>
      <c r="AL251" s="60" t="s">
        <v>29</v>
      </c>
      <c r="AM251" s="60" t="s">
        <v>29</v>
      </c>
      <c r="AN251" s="78" t="s">
        <v>28</v>
      </c>
      <c r="AO251" s="128" t="s">
        <v>470</v>
      </c>
      <c r="AQ251" s="77" t="s">
        <v>80</v>
      </c>
      <c r="AR251" s="78" t="s">
        <v>857</v>
      </c>
      <c r="AS251" s="78" t="s">
        <v>858</v>
      </c>
      <c r="AT251" s="496" t="s">
        <v>2431</v>
      </c>
      <c r="AU251" s="5">
        <v>41.4</v>
      </c>
      <c r="AV251" s="11">
        <v>-74</v>
      </c>
      <c r="AW251" s="128"/>
      <c r="AX251" s="277">
        <v>9.4916666666666671</v>
      </c>
      <c r="AY251" s="278">
        <v>1298</v>
      </c>
      <c r="AZ251" s="455">
        <f t="shared" si="170"/>
        <v>3.1132746924643504</v>
      </c>
      <c r="BA251" s="517" t="s">
        <v>82</v>
      </c>
      <c r="BB251" s="139" t="s">
        <v>1194</v>
      </c>
      <c r="BC251" s="59"/>
      <c r="BD251" s="59" t="s">
        <v>2343</v>
      </c>
      <c r="BE251" s="59" t="s">
        <v>2331</v>
      </c>
      <c r="BF251" s="67"/>
      <c r="BG251" s="123"/>
      <c r="BH251" s="123"/>
      <c r="BI251" s="356" t="s">
        <v>2232</v>
      </c>
      <c r="BJ251" s="78" t="s">
        <v>8</v>
      </c>
      <c r="BK251" s="151" t="s">
        <v>860</v>
      </c>
      <c r="BL251" s="128"/>
      <c r="BM251" s="128"/>
      <c r="BN251" s="78" t="s">
        <v>861</v>
      </c>
      <c r="BO251" s="128"/>
      <c r="BP251" s="123" t="s">
        <v>51</v>
      </c>
      <c r="BQ251" s="77" t="s">
        <v>37</v>
      </c>
      <c r="BR251" s="123">
        <v>67.699115044247804</v>
      </c>
      <c r="BS251" s="128" t="s">
        <v>21</v>
      </c>
      <c r="BT251" s="128" t="s">
        <v>9</v>
      </c>
      <c r="BU251" s="152">
        <v>9.2920353982300981</v>
      </c>
      <c r="BV251" s="123"/>
      <c r="BW251" s="120" t="s">
        <v>26</v>
      </c>
      <c r="BX251" s="77" t="s">
        <v>27</v>
      </c>
      <c r="BY251" s="146">
        <f>BU251*SQRT(CC251)</f>
        <v>41.555245599553658</v>
      </c>
      <c r="BZ251" s="146">
        <f t="shared" si="168"/>
        <v>41.555245599553658</v>
      </c>
      <c r="CA251" s="77" t="s">
        <v>1565</v>
      </c>
      <c r="CB251" s="77" t="s">
        <v>279</v>
      </c>
      <c r="CC251" s="132">
        <v>20</v>
      </c>
      <c r="CD251" s="132">
        <v>2</v>
      </c>
      <c r="CE251" s="78" t="s">
        <v>1818</v>
      </c>
      <c r="CF251" s="78" t="s">
        <v>1584</v>
      </c>
      <c r="CG251" s="123">
        <v>15.044247787610599</v>
      </c>
      <c r="CH251" s="128" t="s">
        <v>21</v>
      </c>
      <c r="CI251" s="152">
        <v>4.867256637168099</v>
      </c>
      <c r="CJ251" s="123"/>
      <c r="CK251" s="128">
        <f>CI251*SQRT(CM251)</f>
        <v>21.767033409289798</v>
      </c>
      <c r="CL251" s="128">
        <f>CK251</f>
        <v>21.767033409289798</v>
      </c>
      <c r="CM251" s="132">
        <v>20</v>
      </c>
      <c r="CN251" s="132">
        <v>2</v>
      </c>
      <c r="CO251" s="78" t="s">
        <v>1818</v>
      </c>
      <c r="CP251" s="67">
        <f t="shared" si="117"/>
        <v>1.5873723223238221</v>
      </c>
      <c r="CQ251" s="67">
        <f t="shared" si="118"/>
        <v>0.98013245033112584</v>
      </c>
      <c r="CR251" s="67">
        <f t="shared" si="171"/>
        <v>1.5558351238670574</v>
      </c>
      <c r="CS251" s="67">
        <f t="shared" si="119"/>
        <v>1.0302577866582303</v>
      </c>
      <c r="CT251" s="77">
        <v>0</v>
      </c>
      <c r="CU251" s="128">
        <v>0</v>
      </c>
      <c r="CV251" s="128" t="s">
        <v>1624</v>
      </c>
      <c r="CW251" s="128">
        <v>0</v>
      </c>
      <c r="CX251" s="128">
        <v>0</v>
      </c>
      <c r="CY251" s="74">
        <v>0</v>
      </c>
      <c r="CZ251" s="74">
        <v>2</v>
      </c>
      <c r="DA251" s="74">
        <v>0</v>
      </c>
      <c r="DB251" s="74">
        <v>0</v>
      </c>
      <c r="DC251" s="74">
        <v>0</v>
      </c>
      <c r="DD251" s="128">
        <v>0</v>
      </c>
      <c r="DE251" s="60">
        <v>0</v>
      </c>
      <c r="DF251" s="60">
        <v>0</v>
      </c>
      <c r="DG251" s="60">
        <v>0</v>
      </c>
      <c r="DH251" s="60">
        <v>0</v>
      </c>
      <c r="DI251" s="60">
        <v>0</v>
      </c>
      <c r="DJ251" s="60">
        <v>0</v>
      </c>
      <c r="DK251" s="60">
        <v>0</v>
      </c>
      <c r="DL251" s="90">
        <v>0</v>
      </c>
      <c r="DM251" s="90">
        <v>0</v>
      </c>
      <c r="DN251" s="90">
        <v>0</v>
      </c>
      <c r="DO251" s="128">
        <v>0</v>
      </c>
      <c r="DP251" s="128">
        <v>0</v>
      </c>
      <c r="DQ251" s="128">
        <v>0</v>
      </c>
      <c r="DR251" s="128">
        <v>0</v>
      </c>
      <c r="DS251" s="128">
        <v>0</v>
      </c>
      <c r="DT251" s="128">
        <v>0</v>
      </c>
      <c r="DU251" s="128">
        <v>0</v>
      </c>
      <c r="DV251" s="128">
        <v>0</v>
      </c>
      <c r="DW251" s="128">
        <v>0</v>
      </c>
      <c r="DX251" s="128">
        <v>0</v>
      </c>
      <c r="DY251" s="128">
        <v>0</v>
      </c>
      <c r="DZ251" s="128">
        <v>0</v>
      </c>
      <c r="EA251" s="128">
        <v>0</v>
      </c>
      <c r="EB251" s="128">
        <v>0</v>
      </c>
      <c r="EC251" s="128">
        <v>0</v>
      </c>
      <c r="ED251" s="128">
        <v>0</v>
      </c>
      <c r="EE251" s="128">
        <v>0</v>
      </c>
      <c r="EF251" s="128">
        <v>0</v>
      </c>
      <c r="EG251" s="128">
        <v>0</v>
      </c>
      <c r="EH251" s="128">
        <v>0</v>
      </c>
      <c r="EI251" s="128">
        <v>1</v>
      </c>
      <c r="EJ251" s="128">
        <v>0</v>
      </c>
      <c r="EK251" s="128">
        <v>0</v>
      </c>
      <c r="EL251" s="128">
        <v>0</v>
      </c>
      <c r="EM251" s="128">
        <v>0</v>
      </c>
      <c r="EN251" s="128">
        <v>1</v>
      </c>
      <c r="EO251" s="128">
        <v>0</v>
      </c>
      <c r="EP251" s="128">
        <v>1</v>
      </c>
      <c r="EQ251" s="77">
        <v>4</v>
      </c>
    </row>
    <row r="252" spans="1:147" s="82" customFormat="1" ht="15" customHeight="1" x14ac:dyDescent="0.25">
      <c r="A252" s="6" t="s">
        <v>2540</v>
      </c>
      <c r="B252" s="77">
        <v>1</v>
      </c>
      <c r="C252" s="108" t="s">
        <v>789</v>
      </c>
      <c r="D252" s="76">
        <v>2015</v>
      </c>
      <c r="E252" s="108" t="s">
        <v>790</v>
      </c>
      <c r="F252" s="78" t="s">
        <v>45</v>
      </c>
      <c r="G252" s="77">
        <v>103</v>
      </c>
      <c r="H252" s="77" t="s">
        <v>791</v>
      </c>
      <c r="I252" s="63" t="s">
        <v>50</v>
      </c>
      <c r="J252" s="59">
        <v>0</v>
      </c>
      <c r="K252" s="77" t="s">
        <v>3</v>
      </c>
      <c r="L252" s="76" t="s">
        <v>77</v>
      </c>
      <c r="M252" s="77">
        <v>2</v>
      </c>
      <c r="N252" s="77">
        <v>2</v>
      </c>
      <c r="O252" s="59">
        <f t="shared" si="169"/>
        <v>0.3010299956639812</v>
      </c>
      <c r="P252" s="77">
        <v>2013</v>
      </c>
      <c r="Q252" s="78"/>
      <c r="R252" s="77">
        <v>1</v>
      </c>
      <c r="S252" s="77">
        <v>5</v>
      </c>
      <c r="T252" s="77">
        <v>1</v>
      </c>
      <c r="U252" s="77">
        <v>20</v>
      </c>
      <c r="V252" s="77" t="s">
        <v>1495</v>
      </c>
      <c r="W252" s="77"/>
      <c r="X252" s="77"/>
      <c r="Y252" s="78" t="s">
        <v>1553</v>
      </c>
      <c r="Z252" s="139" t="s">
        <v>83</v>
      </c>
      <c r="AA252" s="77" t="s">
        <v>29</v>
      </c>
      <c r="AB252" s="77" t="s">
        <v>29</v>
      </c>
      <c r="AC252" s="77" t="s">
        <v>112</v>
      </c>
      <c r="AD252" s="77">
        <v>0</v>
      </c>
      <c r="AE252" s="77" t="s">
        <v>29</v>
      </c>
      <c r="AF252" s="77" t="s">
        <v>29</v>
      </c>
      <c r="AG252" s="77" t="s">
        <v>29</v>
      </c>
      <c r="AH252" s="77" t="s">
        <v>29</v>
      </c>
      <c r="AI252" s="60" t="s">
        <v>29</v>
      </c>
      <c r="AJ252" s="59" t="s">
        <v>29</v>
      </c>
      <c r="AK252" s="59" t="s">
        <v>29</v>
      </c>
      <c r="AL252" s="60" t="s">
        <v>29</v>
      </c>
      <c r="AM252" s="60" t="s">
        <v>29</v>
      </c>
      <c r="AN252" s="78" t="s">
        <v>28</v>
      </c>
      <c r="AO252" s="77" t="s">
        <v>470</v>
      </c>
      <c r="AQ252" s="77" t="s">
        <v>80</v>
      </c>
      <c r="AR252" s="78" t="s">
        <v>857</v>
      </c>
      <c r="AS252" s="78" t="s">
        <v>1760</v>
      </c>
      <c r="AT252" s="228" t="s">
        <v>2432</v>
      </c>
      <c r="AU252" s="5">
        <v>42.5</v>
      </c>
      <c r="AV252" s="11">
        <v>-76.5</v>
      </c>
      <c r="AW252" s="74"/>
      <c r="AX252" s="277">
        <v>8.2083333333333339</v>
      </c>
      <c r="AY252" s="278">
        <v>921</v>
      </c>
      <c r="AZ252" s="455">
        <f t="shared" si="170"/>
        <v>2.9642596301968491</v>
      </c>
      <c r="BA252" s="187" t="s">
        <v>1193</v>
      </c>
      <c r="BB252" s="74" t="s">
        <v>1193</v>
      </c>
      <c r="BC252" s="59"/>
      <c r="BD252" s="59" t="s">
        <v>2343</v>
      </c>
      <c r="BE252" s="59" t="s">
        <v>2331</v>
      </c>
      <c r="BF252" s="67"/>
      <c r="BG252" s="78"/>
      <c r="BH252" s="78" t="s">
        <v>1554</v>
      </c>
      <c r="BI252" s="78" t="s">
        <v>1555</v>
      </c>
      <c r="BJ252" s="78" t="s">
        <v>925</v>
      </c>
      <c r="BK252" s="139" t="s">
        <v>885</v>
      </c>
      <c r="BL252" s="77"/>
      <c r="BM252" s="77"/>
      <c r="BN252" s="78" t="s">
        <v>1553</v>
      </c>
      <c r="BO252" s="77" t="s">
        <v>1669</v>
      </c>
      <c r="BP252" s="78" t="s">
        <v>51</v>
      </c>
      <c r="BQ252" s="77" t="s">
        <v>1537</v>
      </c>
      <c r="BR252" s="78">
        <v>80</v>
      </c>
      <c r="BS252" s="77" t="s">
        <v>21</v>
      </c>
      <c r="BT252" s="77" t="s">
        <v>9</v>
      </c>
      <c r="BU252" s="78">
        <v>19.684999999999999</v>
      </c>
      <c r="BV252" s="78"/>
      <c r="BW252" s="79" t="s">
        <v>26</v>
      </c>
      <c r="BX252" s="77" t="s">
        <v>67</v>
      </c>
      <c r="BY252" s="80"/>
      <c r="BZ252" s="80">
        <f t="shared" si="168"/>
        <v>19.684999999999999</v>
      </c>
      <c r="CA252" s="77" t="s">
        <v>18</v>
      </c>
      <c r="CB252" s="77" t="s">
        <v>1495</v>
      </c>
      <c r="CC252" s="77">
        <v>5</v>
      </c>
      <c r="CD252" s="77">
        <v>5</v>
      </c>
      <c r="CE252" s="78"/>
      <c r="CF252" s="78" t="s">
        <v>1584</v>
      </c>
      <c r="CG252" s="78">
        <v>67</v>
      </c>
      <c r="CH252" s="77" t="s">
        <v>21</v>
      </c>
      <c r="CI252" s="78">
        <v>16.046800000000001</v>
      </c>
      <c r="CJ252" s="78"/>
      <c r="CK252" s="78"/>
      <c r="CL252" s="78">
        <f>CI252</f>
        <v>16.046800000000001</v>
      </c>
      <c r="CM252" s="77">
        <v>5</v>
      </c>
      <c r="CN252" s="77">
        <v>5</v>
      </c>
      <c r="CO252" s="67"/>
      <c r="CP252" s="67">
        <f t="shared" si="117"/>
        <v>0.72390041291781171</v>
      </c>
      <c r="CQ252" s="67">
        <f t="shared" si="118"/>
        <v>0.90322580645161288</v>
      </c>
      <c r="CR252" s="67">
        <f t="shared" si="171"/>
        <v>0.65384553424834602</v>
      </c>
      <c r="CS252" s="67">
        <f t="shared" si="119"/>
        <v>0.4213756991328253</v>
      </c>
      <c r="CT252" s="77">
        <v>0</v>
      </c>
      <c r="CU252" s="77">
        <v>0</v>
      </c>
      <c r="CV252" s="77" t="s">
        <v>1782</v>
      </c>
      <c r="CW252" s="77">
        <v>0</v>
      </c>
      <c r="CX252" s="77">
        <v>0</v>
      </c>
      <c r="CY252" s="74">
        <v>0</v>
      </c>
      <c r="CZ252" s="74">
        <v>0</v>
      </c>
      <c r="DA252" s="74">
        <v>0</v>
      </c>
      <c r="DB252" s="74">
        <v>0</v>
      </c>
      <c r="DC252" s="74">
        <v>1</v>
      </c>
      <c r="DD252" s="77">
        <v>0</v>
      </c>
      <c r="DE252" s="60">
        <v>0</v>
      </c>
      <c r="DF252" s="60">
        <v>0</v>
      </c>
      <c r="DG252" s="60">
        <v>0</v>
      </c>
      <c r="DH252" s="60">
        <v>0</v>
      </c>
      <c r="DI252" s="60">
        <v>0</v>
      </c>
      <c r="DJ252" s="60">
        <v>0</v>
      </c>
      <c r="DK252" s="60">
        <v>0</v>
      </c>
      <c r="DL252" s="74">
        <v>0</v>
      </c>
      <c r="DM252" s="74">
        <v>0</v>
      </c>
      <c r="DN252" s="74">
        <v>0</v>
      </c>
      <c r="DO252" s="77">
        <v>0</v>
      </c>
      <c r="DP252" s="77">
        <v>0</v>
      </c>
      <c r="DQ252" s="77">
        <v>0</v>
      </c>
      <c r="DR252" s="77">
        <v>0</v>
      </c>
      <c r="DS252" s="77">
        <v>1</v>
      </c>
      <c r="DT252" s="77">
        <v>0</v>
      </c>
      <c r="DU252" s="77">
        <v>0</v>
      </c>
      <c r="DV252" s="77">
        <v>0</v>
      </c>
      <c r="DW252" s="77">
        <v>0</v>
      </c>
      <c r="DX252" s="77">
        <v>0</v>
      </c>
      <c r="DY252" s="77">
        <v>0</v>
      </c>
      <c r="DZ252" s="77">
        <v>0</v>
      </c>
      <c r="EA252" s="77">
        <v>0</v>
      </c>
      <c r="EB252" s="77">
        <v>0</v>
      </c>
      <c r="EC252" s="77">
        <v>0</v>
      </c>
      <c r="ED252" s="77">
        <v>0</v>
      </c>
      <c r="EE252" s="77">
        <v>0</v>
      </c>
      <c r="EF252" s="77">
        <v>0</v>
      </c>
      <c r="EG252" s="77">
        <v>0</v>
      </c>
      <c r="EH252" s="77">
        <v>0</v>
      </c>
      <c r="EI252" s="77">
        <v>0</v>
      </c>
      <c r="EJ252" s="77">
        <v>0</v>
      </c>
      <c r="EK252" s="77">
        <v>0</v>
      </c>
      <c r="EL252" s="77">
        <v>0</v>
      </c>
      <c r="EM252" s="128">
        <v>0</v>
      </c>
      <c r="EN252" s="77">
        <v>1</v>
      </c>
      <c r="EO252" s="128">
        <v>0</v>
      </c>
      <c r="EP252" s="128">
        <v>1</v>
      </c>
      <c r="EQ252" s="77">
        <v>4</v>
      </c>
    </row>
    <row r="253" spans="1:147" s="82" customFormat="1" ht="15" customHeight="1" x14ac:dyDescent="0.25">
      <c r="A253" s="6" t="s">
        <v>2540</v>
      </c>
      <c r="B253" s="77">
        <v>2</v>
      </c>
      <c r="C253" s="108" t="s">
        <v>789</v>
      </c>
      <c r="D253" s="76">
        <v>2015</v>
      </c>
      <c r="E253" s="108" t="s">
        <v>790</v>
      </c>
      <c r="F253" s="78" t="s">
        <v>45</v>
      </c>
      <c r="G253" s="77">
        <v>103</v>
      </c>
      <c r="H253" s="77" t="s">
        <v>791</v>
      </c>
      <c r="I253" s="63" t="s">
        <v>50</v>
      </c>
      <c r="J253" s="59">
        <v>0</v>
      </c>
      <c r="K253" s="77" t="s">
        <v>3</v>
      </c>
      <c r="L253" s="76" t="s">
        <v>77</v>
      </c>
      <c r="M253" s="77">
        <v>2</v>
      </c>
      <c r="N253" s="77">
        <v>2</v>
      </c>
      <c r="O253" s="59">
        <f t="shared" si="169"/>
        <v>0.3010299956639812</v>
      </c>
      <c r="P253" s="77">
        <v>2013</v>
      </c>
      <c r="Q253" s="78"/>
      <c r="R253" s="77">
        <v>1</v>
      </c>
      <c r="S253" s="77">
        <v>5</v>
      </c>
      <c r="T253" s="77">
        <v>1</v>
      </c>
      <c r="U253" s="77">
        <v>20</v>
      </c>
      <c r="V253" s="77" t="s">
        <v>1495</v>
      </c>
      <c r="W253" s="77"/>
      <c r="X253" s="77"/>
      <c r="Y253" s="78" t="s">
        <v>1553</v>
      </c>
      <c r="Z253" s="139" t="s">
        <v>83</v>
      </c>
      <c r="AA253" s="77" t="s">
        <v>29</v>
      </c>
      <c r="AB253" s="77" t="s">
        <v>29</v>
      </c>
      <c r="AC253" s="77" t="s">
        <v>112</v>
      </c>
      <c r="AD253" s="77">
        <v>0</v>
      </c>
      <c r="AE253" s="77" t="s">
        <v>29</v>
      </c>
      <c r="AF253" s="77" t="s">
        <v>29</v>
      </c>
      <c r="AG253" s="77" t="s">
        <v>29</v>
      </c>
      <c r="AH253" s="77" t="s">
        <v>29</v>
      </c>
      <c r="AI253" s="60" t="s">
        <v>29</v>
      </c>
      <c r="AJ253" s="59" t="s">
        <v>29</v>
      </c>
      <c r="AK253" s="59" t="s">
        <v>29</v>
      </c>
      <c r="AL253" s="60" t="s">
        <v>29</v>
      </c>
      <c r="AM253" s="60" t="s">
        <v>29</v>
      </c>
      <c r="AN253" s="78" t="s">
        <v>28</v>
      </c>
      <c r="AO253" s="77" t="s">
        <v>470</v>
      </c>
      <c r="AQ253" s="77" t="s">
        <v>80</v>
      </c>
      <c r="AR253" s="78" t="s">
        <v>857</v>
      </c>
      <c r="AS253" s="78" t="s">
        <v>1760</v>
      </c>
      <c r="AT253" s="228" t="s">
        <v>2432</v>
      </c>
      <c r="AU253" s="5">
        <v>42.5</v>
      </c>
      <c r="AV253" s="11">
        <v>-76.5</v>
      </c>
      <c r="AW253" s="74"/>
      <c r="AX253" s="277">
        <v>8.2083333333333339</v>
      </c>
      <c r="AY253" s="278">
        <v>921</v>
      </c>
      <c r="AZ253" s="455">
        <f t="shared" si="170"/>
        <v>2.9642596301968491</v>
      </c>
      <c r="BA253" s="187" t="s">
        <v>1193</v>
      </c>
      <c r="BB253" s="74" t="s">
        <v>1193</v>
      </c>
      <c r="BC253" s="59"/>
      <c r="BD253" s="59" t="s">
        <v>2343</v>
      </c>
      <c r="BE253" s="59" t="s">
        <v>2331</v>
      </c>
      <c r="BF253" s="67"/>
      <c r="BG253" s="78"/>
      <c r="BH253" s="78" t="s">
        <v>1554</v>
      </c>
      <c r="BI253" s="78" t="s">
        <v>1556</v>
      </c>
      <c r="BJ253" s="78" t="s">
        <v>925</v>
      </c>
      <c r="BK253" s="139" t="s">
        <v>885</v>
      </c>
      <c r="BL253" s="77" t="s">
        <v>2268</v>
      </c>
      <c r="BM253" s="77" t="s">
        <v>2268</v>
      </c>
      <c r="BN253" s="78" t="s">
        <v>1553</v>
      </c>
      <c r="BO253" s="77" t="s">
        <v>1669</v>
      </c>
      <c r="BP253" s="78" t="s">
        <v>51</v>
      </c>
      <c r="BQ253" s="77" t="s">
        <v>1537</v>
      </c>
      <c r="BR253" s="78">
        <v>70</v>
      </c>
      <c r="BS253" s="77" t="s">
        <v>21</v>
      </c>
      <c r="BT253" s="77" t="s">
        <v>9</v>
      </c>
      <c r="BU253" s="78">
        <v>20.916499999999999</v>
      </c>
      <c r="BV253" s="78"/>
      <c r="BW253" s="79" t="s">
        <v>26</v>
      </c>
      <c r="BX253" s="77" t="s">
        <v>67</v>
      </c>
      <c r="BY253" s="80"/>
      <c r="BZ253" s="80">
        <f t="shared" si="168"/>
        <v>20.916499999999999</v>
      </c>
      <c r="CA253" s="77" t="s">
        <v>18</v>
      </c>
      <c r="CB253" s="77" t="s">
        <v>1495</v>
      </c>
      <c r="CC253" s="77">
        <v>5</v>
      </c>
      <c r="CD253" s="77">
        <v>5</v>
      </c>
      <c r="CE253" s="78"/>
      <c r="CF253" s="78" t="s">
        <v>1584</v>
      </c>
      <c r="CG253" s="78">
        <v>71</v>
      </c>
      <c r="CH253" s="77" t="s">
        <v>21</v>
      </c>
      <c r="CI253" s="78">
        <v>20.4328</v>
      </c>
      <c r="CJ253" s="78"/>
      <c r="CK253" s="78"/>
      <c r="CL253" s="78">
        <f>CI253</f>
        <v>20.4328</v>
      </c>
      <c r="CM253" s="77">
        <v>5</v>
      </c>
      <c r="CN253" s="77">
        <v>5</v>
      </c>
      <c r="CO253" s="67"/>
      <c r="CP253" s="67">
        <f t="shared" si="117"/>
        <v>-4.8365103476110713E-2</v>
      </c>
      <c r="CQ253" s="67">
        <f t="shared" si="118"/>
        <v>0.90322580645161288</v>
      </c>
      <c r="CR253" s="67">
        <f t="shared" si="171"/>
        <v>-4.3684609591325807E-2</v>
      </c>
      <c r="CS253" s="67">
        <f t="shared" si="119"/>
        <v>0.40009541725575737</v>
      </c>
      <c r="CT253" s="77">
        <v>0</v>
      </c>
      <c r="CU253" s="77">
        <v>0</v>
      </c>
      <c r="CV253" s="77" t="s">
        <v>1782</v>
      </c>
      <c r="CW253" s="77">
        <v>0</v>
      </c>
      <c r="CX253" s="77">
        <v>0</v>
      </c>
      <c r="CY253" s="74">
        <v>0</v>
      </c>
      <c r="CZ253" s="74">
        <v>0</v>
      </c>
      <c r="DA253" s="74">
        <v>0</v>
      </c>
      <c r="DB253" s="74">
        <v>0</v>
      </c>
      <c r="DC253" s="74">
        <v>1</v>
      </c>
      <c r="DD253" s="77">
        <v>0</v>
      </c>
      <c r="DE253" s="60">
        <v>0</v>
      </c>
      <c r="DF253" s="60">
        <v>0</v>
      </c>
      <c r="DG253" s="60">
        <v>0</v>
      </c>
      <c r="DH253" s="60">
        <v>0</v>
      </c>
      <c r="DI253" s="60">
        <v>0</v>
      </c>
      <c r="DJ253" s="60">
        <v>0</v>
      </c>
      <c r="DK253" s="60">
        <v>0</v>
      </c>
      <c r="DL253" s="74">
        <v>0</v>
      </c>
      <c r="DM253" s="74">
        <v>0</v>
      </c>
      <c r="DN253" s="74">
        <v>0</v>
      </c>
      <c r="DO253" s="77">
        <v>0</v>
      </c>
      <c r="DP253" s="77">
        <v>0</v>
      </c>
      <c r="DQ253" s="77">
        <v>0</v>
      </c>
      <c r="DR253" s="77">
        <v>0</v>
      </c>
      <c r="DS253" s="77">
        <v>1</v>
      </c>
      <c r="DT253" s="77">
        <v>0</v>
      </c>
      <c r="DU253" s="77">
        <v>0</v>
      </c>
      <c r="DV253" s="77">
        <v>0</v>
      </c>
      <c r="DW253" s="77">
        <v>0</v>
      </c>
      <c r="DX253" s="77">
        <v>0</v>
      </c>
      <c r="DY253" s="77">
        <v>0</v>
      </c>
      <c r="DZ253" s="77">
        <v>0</v>
      </c>
      <c r="EA253" s="77">
        <v>0</v>
      </c>
      <c r="EB253" s="77">
        <v>0</v>
      </c>
      <c r="EC253" s="77">
        <v>0</v>
      </c>
      <c r="ED253" s="77">
        <v>0</v>
      </c>
      <c r="EE253" s="77">
        <v>0</v>
      </c>
      <c r="EF253" s="77">
        <v>0</v>
      </c>
      <c r="EG253" s="77">
        <v>0</v>
      </c>
      <c r="EH253" s="77">
        <v>0</v>
      </c>
      <c r="EI253" s="77">
        <v>0</v>
      </c>
      <c r="EJ253" s="77">
        <v>0</v>
      </c>
      <c r="EK253" s="77">
        <v>0</v>
      </c>
      <c r="EL253" s="77">
        <v>0</v>
      </c>
      <c r="EM253" s="128">
        <v>0</v>
      </c>
      <c r="EN253" s="77">
        <v>1</v>
      </c>
      <c r="EO253" s="128">
        <v>0</v>
      </c>
      <c r="EP253" s="128">
        <v>1</v>
      </c>
      <c r="EQ253" s="77">
        <v>4</v>
      </c>
    </row>
    <row r="254" spans="1:147" s="68" customFormat="1" ht="14.25" customHeight="1" x14ac:dyDescent="0.25">
      <c r="A254" s="499" t="s">
        <v>2541</v>
      </c>
      <c r="B254" s="128">
        <v>1</v>
      </c>
      <c r="C254" s="123" t="s">
        <v>216</v>
      </c>
      <c r="D254" s="148">
        <v>2013</v>
      </c>
      <c r="E254" s="68" t="s">
        <v>217</v>
      </c>
      <c r="F254" s="68" t="s">
        <v>199</v>
      </c>
      <c r="G254" s="128">
        <v>15</v>
      </c>
      <c r="H254" s="128" t="s">
        <v>218</v>
      </c>
      <c r="I254" s="63" t="s">
        <v>50</v>
      </c>
      <c r="J254" s="59">
        <v>0</v>
      </c>
      <c r="K254" s="128" t="s">
        <v>3</v>
      </c>
      <c r="L254" s="128" t="s">
        <v>89</v>
      </c>
      <c r="M254" s="128">
        <v>3</v>
      </c>
      <c r="N254" s="128">
        <v>3</v>
      </c>
      <c r="O254" s="59">
        <f t="shared" si="169"/>
        <v>0.47712125471966244</v>
      </c>
      <c r="P254" s="128">
        <v>2009</v>
      </c>
      <c r="R254" s="128">
        <v>1</v>
      </c>
      <c r="S254" s="128">
        <v>4</v>
      </c>
      <c r="T254" s="128">
        <v>1</v>
      </c>
      <c r="U254" s="128">
        <v>6</v>
      </c>
      <c r="V254" s="128" t="s">
        <v>1196</v>
      </c>
      <c r="W254" s="128">
        <v>1</v>
      </c>
      <c r="X254" s="77" t="s">
        <v>279</v>
      </c>
      <c r="Z254" s="143" t="s">
        <v>83</v>
      </c>
      <c r="AA254" s="128" t="s">
        <v>1991</v>
      </c>
      <c r="AB254" s="128" t="s">
        <v>1195</v>
      </c>
      <c r="AC254" s="128">
        <v>9.4</v>
      </c>
      <c r="AD254" s="128">
        <v>0</v>
      </c>
      <c r="AE254" s="128" t="s">
        <v>577</v>
      </c>
      <c r="AF254" s="128">
        <v>9.4</v>
      </c>
      <c r="AG254" s="59">
        <f>LOG10(AF254)</f>
        <v>0.97312785359969867</v>
      </c>
      <c r="AH254" s="59">
        <f t="shared" ref="AH254:AH308" si="172">AF254*20.3</f>
        <v>190.82000000000002</v>
      </c>
      <c r="AI254" s="72">
        <f t="shared" ref="AI254:AI285" si="173">LOG10(AH254)</f>
        <v>2.2806238915129118</v>
      </c>
      <c r="AJ254" s="59">
        <f t="shared" ref="AJ254:AJ285" si="174">AF254*N254</f>
        <v>28.200000000000003</v>
      </c>
      <c r="AK254" s="59">
        <f>LOG10(AJ254)</f>
        <v>1.4502491083193612</v>
      </c>
      <c r="AL254" s="72">
        <f t="shared" ref="AL254:AL285" si="175">AH254*N254</f>
        <v>572.46</v>
      </c>
      <c r="AM254" s="72">
        <f t="shared" ref="AM254:AM314" si="176">LOG10(AL254)</f>
        <v>2.7577451462325739</v>
      </c>
      <c r="AN254" s="68" t="s">
        <v>28</v>
      </c>
      <c r="AO254" s="128" t="s">
        <v>470</v>
      </c>
      <c r="AQ254" s="128" t="s">
        <v>80</v>
      </c>
      <c r="AR254" s="68" t="s">
        <v>219</v>
      </c>
      <c r="AS254" s="68" t="s">
        <v>220</v>
      </c>
      <c r="AT254" s="496" t="s">
        <v>2433</v>
      </c>
      <c r="AU254" s="270">
        <v>44.53</v>
      </c>
      <c r="AV254" s="11">
        <v>-87.93</v>
      </c>
      <c r="AW254" s="128"/>
      <c r="AX254" s="277">
        <v>7.3166666666666664</v>
      </c>
      <c r="AY254" s="278">
        <v>742</v>
      </c>
      <c r="AZ254" s="455">
        <f t="shared" si="170"/>
        <v>2.8704039052790269</v>
      </c>
      <c r="BA254" s="517" t="s">
        <v>221</v>
      </c>
      <c r="BB254" s="143" t="s">
        <v>222</v>
      </c>
      <c r="BC254" s="59"/>
      <c r="BD254" s="59" t="s">
        <v>2343</v>
      </c>
      <c r="BE254" s="59" t="s">
        <v>2331</v>
      </c>
      <c r="BF254" s="145" t="s">
        <v>1801</v>
      </c>
      <c r="BG254" s="68" t="s">
        <v>1197</v>
      </c>
      <c r="BH254" s="68" t="s">
        <v>611</v>
      </c>
      <c r="BI254" s="68" t="s">
        <v>612</v>
      </c>
      <c r="BJ254" s="82" t="s">
        <v>12</v>
      </c>
      <c r="BK254" s="68" t="s">
        <v>1694</v>
      </c>
      <c r="BL254" s="128"/>
      <c r="BM254" s="128"/>
      <c r="BN254" s="68" t="s">
        <v>1198</v>
      </c>
      <c r="BO254" s="128" t="s">
        <v>1677</v>
      </c>
      <c r="BP254" s="67" t="s">
        <v>51</v>
      </c>
      <c r="BQ254" s="74" t="s">
        <v>59</v>
      </c>
      <c r="BR254" s="68">
        <v>7.1571587905959602</v>
      </c>
      <c r="BS254" s="128" t="s">
        <v>21</v>
      </c>
      <c r="BT254" s="128" t="s">
        <v>54</v>
      </c>
      <c r="BU254" s="145">
        <v>0.82629033498711024</v>
      </c>
      <c r="BV254" s="145">
        <v>0.90891936848583033</v>
      </c>
      <c r="BW254" s="156"/>
      <c r="BX254" s="132"/>
      <c r="BY254" s="146"/>
      <c r="BZ254" s="157"/>
      <c r="CA254" s="132" t="s">
        <v>18</v>
      </c>
      <c r="CB254" s="132" t="s">
        <v>607</v>
      </c>
      <c r="CC254" s="132">
        <v>8</v>
      </c>
      <c r="CD254" s="132">
        <v>8</v>
      </c>
      <c r="CE254" s="68" t="s">
        <v>1560</v>
      </c>
      <c r="CF254" s="78" t="s">
        <v>1584</v>
      </c>
      <c r="CG254" s="68">
        <v>6.8620550995291296</v>
      </c>
      <c r="CH254" s="128" t="s">
        <v>21</v>
      </c>
      <c r="CI254" s="145">
        <v>0.87940899937915074</v>
      </c>
      <c r="CJ254" s="145">
        <v>0.8558007040937996</v>
      </c>
      <c r="CK254" s="128">
        <f>AVERAGE(CI254,CJ254)*SQRT(CM254)</f>
        <v>2.453957096212843</v>
      </c>
      <c r="CL254" s="128">
        <f t="shared" ref="CL254:CL279" si="177">CK254</f>
        <v>2.453957096212843</v>
      </c>
      <c r="CM254" s="132">
        <v>8</v>
      </c>
      <c r="CN254" s="132">
        <v>8</v>
      </c>
      <c r="CO254" s="68" t="s">
        <v>1560</v>
      </c>
      <c r="CP254" s="67">
        <f t="shared" si="117"/>
        <v>0.17006802721088565</v>
      </c>
      <c r="CQ254" s="67">
        <f t="shared" si="118"/>
        <v>0.94545454545454544</v>
      </c>
      <c r="CR254" s="67">
        <f t="shared" si="171"/>
        <v>0.16079158936301916</v>
      </c>
      <c r="CS254" s="67">
        <f t="shared" si="119"/>
        <v>0.25080793547530894</v>
      </c>
      <c r="CT254" s="77">
        <v>0</v>
      </c>
      <c r="CU254" s="128">
        <v>0</v>
      </c>
      <c r="CV254" s="128" t="s">
        <v>1782</v>
      </c>
      <c r="CW254" s="128">
        <v>0</v>
      </c>
      <c r="CX254" s="77">
        <v>0</v>
      </c>
      <c r="CY254" s="74">
        <v>1</v>
      </c>
      <c r="CZ254" s="74">
        <v>0</v>
      </c>
      <c r="DA254" s="74">
        <v>0</v>
      </c>
      <c r="DB254" s="74">
        <v>0</v>
      </c>
      <c r="DC254" s="74">
        <v>0</v>
      </c>
      <c r="DD254" s="77">
        <v>1</v>
      </c>
      <c r="DE254" s="60">
        <v>0</v>
      </c>
      <c r="DF254" s="60">
        <v>0</v>
      </c>
      <c r="DG254" s="60">
        <v>0</v>
      </c>
      <c r="DH254" s="60">
        <v>0</v>
      </c>
      <c r="DI254" s="60">
        <v>0</v>
      </c>
      <c r="DJ254" s="60">
        <v>0</v>
      </c>
      <c r="DK254" s="60">
        <v>0</v>
      </c>
      <c r="DL254" s="90">
        <v>0</v>
      </c>
      <c r="DM254" s="90">
        <v>0</v>
      </c>
      <c r="DN254" s="90">
        <v>0</v>
      </c>
      <c r="DO254" s="128">
        <v>0</v>
      </c>
      <c r="DP254" s="128">
        <v>0</v>
      </c>
      <c r="DQ254" s="128">
        <v>0</v>
      </c>
      <c r="DR254" s="128">
        <v>0</v>
      </c>
      <c r="DS254" s="128">
        <v>0</v>
      </c>
      <c r="DT254" s="128">
        <v>0</v>
      </c>
      <c r="DU254" s="128">
        <v>0</v>
      </c>
      <c r="DV254" s="128">
        <v>0</v>
      </c>
      <c r="DW254" s="128">
        <v>0</v>
      </c>
      <c r="DX254" s="128">
        <v>0</v>
      </c>
      <c r="DY254" s="128">
        <v>0</v>
      </c>
      <c r="DZ254" s="128">
        <v>0</v>
      </c>
      <c r="EA254" s="128">
        <v>0</v>
      </c>
      <c r="EB254" s="90">
        <v>2</v>
      </c>
      <c r="EC254" s="128">
        <v>0</v>
      </c>
      <c r="ED254" s="128">
        <v>0</v>
      </c>
      <c r="EE254" s="128">
        <v>0</v>
      </c>
      <c r="EF254" s="128">
        <v>0</v>
      </c>
      <c r="EG254" s="128">
        <v>0</v>
      </c>
      <c r="EH254" s="128">
        <v>0</v>
      </c>
      <c r="EI254" s="128">
        <v>0</v>
      </c>
      <c r="EJ254" s="128">
        <v>0</v>
      </c>
      <c r="EK254" s="128">
        <v>0</v>
      </c>
      <c r="EL254" s="128">
        <v>0</v>
      </c>
      <c r="EM254" s="128">
        <v>0</v>
      </c>
      <c r="EN254" s="128">
        <v>1</v>
      </c>
      <c r="EO254" s="128">
        <v>0</v>
      </c>
      <c r="EP254" s="128">
        <v>1</v>
      </c>
      <c r="EQ254" s="77">
        <v>4</v>
      </c>
    </row>
    <row r="255" spans="1:147" s="123" customFormat="1" ht="15" customHeight="1" x14ac:dyDescent="0.25">
      <c r="A255" s="499" t="s">
        <v>2541</v>
      </c>
      <c r="B255" s="128">
        <v>2</v>
      </c>
      <c r="C255" s="123" t="s">
        <v>216</v>
      </c>
      <c r="D255" s="148">
        <v>2013</v>
      </c>
      <c r="E255" s="68" t="s">
        <v>217</v>
      </c>
      <c r="F255" s="68" t="s">
        <v>199</v>
      </c>
      <c r="G255" s="128">
        <v>15</v>
      </c>
      <c r="H255" s="128" t="s">
        <v>218</v>
      </c>
      <c r="I255" s="63" t="s">
        <v>50</v>
      </c>
      <c r="J255" s="59">
        <v>0</v>
      </c>
      <c r="K255" s="128" t="s">
        <v>3</v>
      </c>
      <c r="L255" s="128" t="s">
        <v>89</v>
      </c>
      <c r="M255" s="128">
        <v>3</v>
      </c>
      <c r="N255" s="128">
        <v>3</v>
      </c>
      <c r="O255" s="59">
        <f t="shared" si="169"/>
        <v>0.47712125471966244</v>
      </c>
      <c r="P255" s="128">
        <v>2009</v>
      </c>
      <c r="Q255" s="68"/>
      <c r="R255" s="128">
        <v>1</v>
      </c>
      <c r="S255" s="128">
        <v>4</v>
      </c>
      <c r="T255" s="128">
        <v>1</v>
      </c>
      <c r="U255" s="128">
        <v>6</v>
      </c>
      <c r="V255" s="128" t="s">
        <v>1196</v>
      </c>
      <c r="W255" s="128">
        <v>1</v>
      </c>
      <c r="X255" s="77" t="s">
        <v>279</v>
      </c>
      <c r="Y255" s="68"/>
      <c r="Z255" s="143" t="s">
        <v>83</v>
      </c>
      <c r="AA255" s="128" t="s">
        <v>1991</v>
      </c>
      <c r="AB255" s="128" t="s">
        <v>1195</v>
      </c>
      <c r="AC255" s="128">
        <v>9.4</v>
      </c>
      <c r="AD255" s="128">
        <v>0</v>
      </c>
      <c r="AE255" s="128" t="s">
        <v>577</v>
      </c>
      <c r="AF255" s="128">
        <v>9.4</v>
      </c>
      <c r="AG255" s="59">
        <f>LOG10(AF255)</f>
        <v>0.97312785359969867</v>
      </c>
      <c r="AH255" s="59">
        <f t="shared" si="172"/>
        <v>190.82000000000002</v>
      </c>
      <c r="AI255" s="72">
        <f t="shared" si="173"/>
        <v>2.2806238915129118</v>
      </c>
      <c r="AJ255" s="59">
        <f t="shared" si="174"/>
        <v>28.200000000000003</v>
      </c>
      <c r="AK255" s="59">
        <f>LOG10(AJ255)</f>
        <v>1.4502491083193612</v>
      </c>
      <c r="AL255" s="72">
        <f t="shared" si="175"/>
        <v>572.46</v>
      </c>
      <c r="AM255" s="72">
        <f t="shared" si="176"/>
        <v>2.7577451462325739</v>
      </c>
      <c r="AN255" s="68" t="s">
        <v>28</v>
      </c>
      <c r="AO255" s="128" t="s">
        <v>470</v>
      </c>
      <c r="AP255" s="68"/>
      <c r="AQ255" s="128" t="s">
        <v>80</v>
      </c>
      <c r="AR255" s="68" t="s">
        <v>219</v>
      </c>
      <c r="AS255" s="68" t="s">
        <v>220</v>
      </c>
      <c r="AT255" s="496" t="s">
        <v>2433</v>
      </c>
      <c r="AU255" s="270">
        <v>44.53</v>
      </c>
      <c r="AV255" s="11">
        <v>-87.93</v>
      </c>
      <c r="AW255" s="128"/>
      <c r="AX255" s="277">
        <v>7.3166666666666664</v>
      </c>
      <c r="AY255" s="278">
        <v>742</v>
      </c>
      <c r="AZ255" s="455">
        <f t="shared" si="170"/>
        <v>2.8704039052790269</v>
      </c>
      <c r="BA255" s="517" t="s">
        <v>221</v>
      </c>
      <c r="BB255" s="143" t="s">
        <v>222</v>
      </c>
      <c r="BC255" s="59"/>
      <c r="BD255" s="59" t="s">
        <v>2343</v>
      </c>
      <c r="BE255" s="59" t="s">
        <v>2331</v>
      </c>
      <c r="BF255" s="145" t="s">
        <v>1801</v>
      </c>
      <c r="BG255" s="68" t="s">
        <v>1197</v>
      </c>
      <c r="BH255" s="68" t="s">
        <v>611</v>
      </c>
      <c r="BI255" s="68" t="s">
        <v>613</v>
      </c>
      <c r="BJ255" s="82" t="s">
        <v>12</v>
      </c>
      <c r="BK255" s="68" t="s">
        <v>1694</v>
      </c>
      <c r="BL255" s="128"/>
      <c r="BM255" s="128"/>
      <c r="BN255" s="68" t="s">
        <v>1198</v>
      </c>
      <c r="BO255" s="128" t="s">
        <v>1677</v>
      </c>
      <c r="BP255" s="67" t="s">
        <v>51</v>
      </c>
      <c r="BQ255" s="74" t="s">
        <v>61</v>
      </c>
      <c r="BR255" s="68">
        <v>18.977081812882901</v>
      </c>
      <c r="BS255" s="128" t="s">
        <v>21</v>
      </c>
      <c r="BT255" s="128" t="s">
        <v>54</v>
      </c>
      <c r="BU255" s="145">
        <v>1.1737795171457996</v>
      </c>
      <c r="BV255" s="145">
        <v>1.2676025293763011</v>
      </c>
      <c r="BW255" s="156" t="s">
        <v>634</v>
      </c>
      <c r="BX255" s="132" t="s">
        <v>27</v>
      </c>
      <c r="BY255" s="146">
        <f>AVERAGE(BU255,BV255)*SQRT(CC255)</f>
        <v>3.4526356011257375</v>
      </c>
      <c r="BZ255" s="157">
        <f>BY255</f>
        <v>3.4526356011257375</v>
      </c>
      <c r="CA255" s="132" t="s">
        <v>18</v>
      </c>
      <c r="CB255" s="132" t="s">
        <v>607</v>
      </c>
      <c r="CC255" s="132">
        <v>8</v>
      </c>
      <c r="CD255" s="132">
        <v>8</v>
      </c>
      <c r="CE255" s="68" t="s">
        <v>1560</v>
      </c>
      <c r="CF255" s="78" t="s">
        <v>1584</v>
      </c>
      <c r="CG255" s="68">
        <v>23.108527093813201</v>
      </c>
      <c r="CH255" s="128" t="s">
        <v>21</v>
      </c>
      <c r="CI255" s="145">
        <v>1.2206542875475002</v>
      </c>
      <c r="CJ255" s="145">
        <v>1.3145507712051021</v>
      </c>
      <c r="CK255" s="128">
        <f>AVERAGE(CI255,CJ255)*SQRT(CM255)</f>
        <v>3.5853213774848096</v>
      </c>
      <c r="CL255" s="128">
        <f>CK255</f>
        <v>3.5853213774848096</v>
      </c>
      <c r="CM255" s="132">
        <v>8</v>
      </c>
      <c r="CN255" s="132">
        <v>8</v>
      </c>
      <c r="CO255" s="68" t="s">
        <v>1560</v>
      </c>
      <c r="CP255" s="67">
        <f t="shared" si="117"/>
        <v>-1.1738381655111603</v>
      </c>
      <c r="CQ255" s="67">
        <f t="shared" si="118"/>
        <v>0.94545454545454544</v>
      </c>
      <c r="CR255" s="67">
        <f t="shared" si="171"/>
        <v>-1.1098106292105514</v>
      </c>
      <c r="CS255" s="67">
        <f t="shared" si="119"/>
        <v>0.28848998852214752</v>
      </c>
      <c r="CT255" s="77">
        <v>0</v>
      </c>
      <c r="CU255" s="128">
        <v>0</v>
      </c>
      <c r="CV255" s="128" t="s">
        <v>1782</v>
      </c>
      <c r="CW255" s="128">
        <v>0</v>
      </c>
      <c r="CX255" s="77">
        <v>0</v>
      </c>
      <c r="CY255" s="74">
        <v>1</v>
      </c>
      <c r="CZ255" s="74">
        <v>0</v>
      </c>
      <c r="DA255" s="74">
        <v>0</v>
      </c>
      <c r="DB255" s="74">
        <v>0</v>
      </c>
      <c r="DC255" s="74">
        <v>0</v>
      </c>
      <c r="DD255" s="77">
        <v>1</v>
      </c>
      <c r="DE255" s="60">
        <v>0</v>
      </c>
      <c r="DF255" s="60">
        <v>0</v>
      </c>
      <c r="DG255" s="60">
        <v>0</v>
      </c>
      <c r="DH255" s="60">
        <v>0</v>
      </c>
      <c r="DI255" s="60">
        <v>0</v>
      </c>
      <c r="DJ255" s="60">
        <v>0</v>
      </c>
      <c r="DK255" s="60">
        <v>0</v>
      </c>
      <c r="DL255" s="90">
        <v>0</v>
      </c>
      <c r="DM255" s="90">
        <v>0</v>
      </c>
      <c r="DN255" s="90">
        <v>0</v>
      </c>
      <c r="DO255" s="128">
        <v>0</v>
      </c>
      <c r="DP255" s="128">
        <v>0</v>
      </c>
      <c r="DQ255" s="128">
        <v>0</v>
      </c>
      <c r="DR255" s="128">
        <v>0</v>
      </c>
      <c r="DS255" s="128">
        <v>0</v>
      </c>
      <c r="DT255" s="128">
        <v>0</v>
      </c>
      <c r="DU255" s="128">
        <v>0</v>
      </c>
      <c r="DV255" s="128">
        <v>0</v>
      </c>
      <c r="DW255" s="128">
        <v>0</v>
      </c>
      <c r="DX255" s="128">
        <v>0</v>
      </c>
      <c r="DY255" s="128">
        <v>0</v>
      </c>
      <c r="DZ255" s="128">
        <v>0</v>
      </c>
      <c r="EA255" s="128">
        <v>0</v>
      </c>
      <c r="EB255" s="90">
        <v>2</v>
      </c>
      <c r="EC255" s="128">
        <v>0</v>
      </c>
      <c r="ED255" s="128">
        <v>0</v>
      </c>
      <c r="EE255" s="128">
        <v>0</v>
      </c>
      <c r="EF255" s="128">
        <v>0</v>
      </c>
      <c r="EG255" s="128">
        <v>0</v>
      </c>
      <c r="EH255" s="128">
        <v>0</v>
      </c>
      <c r="EI255" s="128">
        <v>0</v>
      </c>
      <c r="EJ255" s="128">
        <v>0</v>
      </c>
      <c r="EK255" s="128">
        <v>0</v>
      </c>
      <c r="EL255" s="128">
        <v>0</v>
      </c>
      <c r="EM255" s="128">
        <v>0</v>
      </c>
      <c r="EN255" s="128">
        <v>1</v>
      </c>
      <c r="EO255" s="128">
        <v>0</v>
      </c>
      <c r="EP255" s="128">
        <v>1</v>
      </c>
      <c r="EQ255" s="77">
        <v>4</v>
      </c>
    </row>
    <row r="256" spans="1:147" s="68" customFormat="1" ht="15" customHeight="1" x14ac:dyDescent="0.25">
      <c r="A256" s="499" t="s">
        <v>2541</v>
      </c>
      <c r="B256" s="128">
        <v>3</v>
      </c>
      <c r="C256" s="123" t="s">
        <v>216</v>
      </c>
      <c r="D256" s="148">
        <v>2013</v>
      </c>
      <c r="E256" s="68" t="s">
        <v>217</v>
      </c>
      <c r="F256" s="68" t="s">
        <v>199</v>
      </c>
      <c r="G256" s="128">
        <v>15</v>
      </c>
      <c r="H256" s="128" t="s">
        <v>218</v>
      </c>
      <c r="I256" s="63" t="s">
        <v>50</v>
      </c>
      <c r="J256" s="59">
        <v>0</v>
      </c>
      <c r="K256" s="128" t="s">
        <v>3</v>
      </c>
      <c r="L256" s="128" t="s">
        <v>89</v>
      </c>
      <c r="M256" s="128">
        <v>3</v>
      </c>
      <c r="N256" s="128">
        <v>3</v>
      </c>
      <c r="O256" s="59">
        <f t="shared" ref="O256:O286" si="178">LOG10(N256)</f>
        <v>0.47712125471966244</v>
      </c>
      <c r="P256" s="128">
        <v>2009</v>
      </c>
      <c r="R256" s="128">
        <v>1</v>
      </c>
      <c r="S256" s="128">
        <v>4</v>
      </c>
      <c r="T256" s="128">
        <v>1</v>
      </c>
      <c r="U256" s="128">
        <v>6</v>
      </c>
      <c r="V256" s="128" t="s">
        <v>1196</v>
      </c>
      <c r="W256" s="128">
        <v>1</v>
      </c>
      <c r="X256" s="77" t="s">
        <v>279</v>
      </c>
      <c r="Z256" s="143" t="s">
        <v>83</v>
      </c>
      <c r="AA256" s="128" t="s">
        <v>1991</v>
      </c>
      <c r="AB256" s="128" t="s">
        <v>1195</v>
      </c>
      <c r="AC256" s="128">
        <v>9.4</v>
      </c>
      <c r="AD256" s="128">
        <v>0</v>
      </c>
      <c r="AE256" s="128" t="s">
        <v>577</v>
      </c>
      <c r="AF256" s="128">
        <v>9.4</v>
      </c>
      <c r="AG256" s="59">
        <f t="shared" ref="AG256:AG286" si="179">LOG10(AF256)</f>
        <v>0.97312785359969867</v>
      </c>
      <c r="AH256" s="59">
        <f t="shared" si="172"/>
        <v>190.82000000000002</v>
      </c>
      <c r="AI256" s="72">
        <f t="shared" si="173"/>
        <v>2.2806238915129118</v>
      </c>
      <c r="AJ256" s="59">
        <f t="shared" si="174"/>
        <v>28.200000000000003</v>
      </c>
      <c r="AK256" s="59">
        <f t="shared" ref="AK256:AK286" si="180">LOG10(AJ256)</f>
        <v>1.4502491083193612</v>
      </c>
      <c r="AL256" s="72">
        <f t="shared" si="175"/>
        <v>572.46</v>
      </c>
      <c r="AM256" s="72">
        <f t="shared" si="176"/>
        <v>2.7577451462325739</v>
      </c>
      <c r="AN256" s="68" t="s">
        <v>28</v>
      </c>
      <c r="AO256" s="128" t="s">
        <v>470</v>
      </c>
      <c r="AQ256" s="128" t="s">
        <v>80</v>
      </c>
      <c r="AR256" s="68" t="s">
        <v>219</v>
      </c>
      <c r="AS256" s="68" t="s">
        <v>220</v>
      </c>
      <c r="AT256" s="496" t="s">
        <v>2433</v>
      </c>
      <c r="AU256" s="270">
        <v>44.53</v>
      </c>
      <c r="AV256" s="11">
        <v>-87.93</v>
      </c>
      <c r="AW256" s="128"/>
      <c r="AX256" s="277">
        <v>7.3166666666666664</v>
      </c>
      <c r="AY256" s="278">
        <v>742</v>
      </c>
      <c r="AZ256" s="455">
        <f t="shared" ref="AZ256:AZ286" si="181">LOG10(AY256)</f>
        <v>2.8704039052790269</v>
      </c>
      <c r="BA256" s="517" t="s">
        <v>221</v>
      </c>
      <c r="BB256" s="143" t="s">
        <v>222</v>
      </c>
      <c r="BC256" s="59"/>
      <c r="BD256" s="59" t="s">
        <v>2343</v>
      </c>
      <c r="BE256" s="59" t="s">
        <v>2331</v>
      </c>
      <c r="BF256" s="145" t="s">
        <v>1801</v>
      </c>
      <c r="BG256" s="68" t="s">
        <v>1197</v>
      </c>
      <c r="BH256" s="68" t="s">
        <v>611</v>
      </c>
      <c r="BI256" s="68" t="s">
        <v>612</v>
      </c>
      <c r="BJ256" s="68" t="s">
        <v>8</v>
      </c>
      <c r="BK256" s="68" t="s">
        <v>1694</v>
      </c>
      <c r="BL256" s="128"/>
      <c r="BM256" s="128"/>
      <c r="BN256" s="68" t="s">
        <v>1198</v>
      </c>
      <c r="BO256" s="128" t="s">
        <v>1677</v>
      </c>
      <c r="BP256" s="67" t="s">
        <v>51</v>
      </c>
      <c r="BQ256" s="128" t="s">
        <v>616</v>
      </c>
      <c r="BR256" s="68">
        <v>8.2352941176470704</v>
      </c>
      <c r="BS256" s="128" t="s">
        <v>21</v>
      </c>
      <c r="BT256" s="128" t="s">
        <v>9</v>
      </c>
      <c r="BU256" s="145">
        <v>4.0336134453781298</v>
      </c>
      <c r="BV256" s="145">
        <v>4.0896358543417408</v>
      </c>
      <c r="BW256" s="156" t="s">
        <v>634</v>
      </c>
      <c r="BX256" s="132" t="s">
        <v>27</v>
      </c>
      <c r="BY256" s="146">
        <f>AVERAGE(BU256,BV256)*SQRT(CC256)</f>
        <v>11.488009330201587</v>
      </c>
      <c r="BZ256" s="157">
        <f t="shared" ref="BZ256:BZ279" si="182">BY256</f>
        <v>11.488009330201587</v>
      </c>
      <c r="CA256" s="132" t="s">
        <v>18</v>
      </c>
      <c r="CB256" s="132" t="s">
        <v>607</v>
      </c>
      <c r="CC256" s="132">
        <v>8</v>
      </c>
      <c r="CD256" s="132">
        <v>8</v>
      </c>
      <c r="CE256" s="68" t="s">
        <v>1560</v>
      </c>
      <c r="CF256" s="78" t="s">
        <v>1584</v>
      </c>
      <c r="CG256" s="68">
        <v>8.7394957983193393</v>
      </c>
      <c r="CH256" s="128" t="s">
        <v>21</v>
      </c>
      <c r="CI256" s="145">
        <v>4.0336134453780605</v>
      </c>
      <c r="CJ256" s="145">
        <v>4.0896358543417293</v>
      </c>
      <c r="CK256" s="128">
        <f>AVERAGE(CI256,CJ256)*SQRT(CM256)</f>
        <v>11.488009330201475</v>
      </c>
      <c r="CL256" s="128">
        <f t="shared" si="177"/>
        <v>11.488009330201475</v>
      </c>
      <c r="CM256" s="132">
        <v>8</v>
      </c>
      <c r="CN256" s="132">
        <v>8</v>
      </c>
      <c r="CO256" s="68" t="s">
        <v>1560</v>
      </c>
      <c r="CP256" s="67">
        <f t="shared" si="117"/>
        <v>-4.3889386418475673E-2</v>
      </c>
      <c r="CQ256" s="67">
        <f t="shared" si="118"/>
        <v>0.94545454545454544</v>
      </c>
      <c r="CR256" s="67">
        <f t="shared" si="171"/>
        <v>-4.1495419886558818E-2</v>
      </c>
      <c r="CS256" s="67">
        <f t="shared" si="119"/>
        <v>0.25005380843348629</v>
      </c>
      <c r="CT256" s="77">
        <v>0</v>
      </c>
      <c r="CU256" s="128">
        <v>0</v>
      </c>
      <c r="CV256" s="128" t="s">
        <v>1782</v>
      </c>
      <c r="CW256" s="128">
        <v>0</v>
      </c>
      <c r="CX256" s="77">
        <v>0</v>
      </c>
      <c r="CY256" s="74">
        <v>0</v>
      </c>
      <c r="CZ256" s="74">
        <v>2</v>
      </c>
      <c r="DA256" s="74">
        <v>0</v>
      </c>
      <c r="DB256" s="74">
        <v>0</v>
      </c>
      <c r="DC256" s="74">
        <v>0</v>
      </c>
      <c r="DD256" s="77">
        <v>1</v>
      </c>
      <c r="DE256" s="60">
        <v>0</v>
      </c>
      <c r="DF256" s="60">
        <v>0</v>
      </c>
      <c r="DG256" s="60">
        <v>0</v>
      </c>
      <c r="DH256" s="60">
        <v>0</v>
      </c>
      <c r="DI256" s="60">
        <v>0</v>
      </c>
      <c r="DJ256" s="60">
        <v>0</v>
      </c>
      <c r="DK256" s="60">
        <v>0</v>
      </c>
      <c r="DL256" s="90">
        <v>0</v>
      </c>
      <c r="DM256" s="90">
        <v>0</v>
      </c>
      <c r="DN256" s="90">
        <v>0</v>
      </c>
      <c r="DO256" s="128">
        <v>0</v>
      </c>
      <c r="DP256" s="128">
        <v>0</v>
      </c>
      <c r="DQ256" s="128">
        <v>0</v>
      </c>
      <c r="DR256" s="128">
        <v>0</v>
      </c>
      <c r="DS256" s="128">
        <v>0</v>
      </c>
      <c r="DT256" s="128">
        <v>0</v>
      </c>
      <c r="DU256" s="128">
        <v>0</v>
      </c>
      <c r="DV256" s="128">
        <v>0</v>
      </c>
      <c r="DW256" s="128">
        <v>0</v>
      </c>
      <c r="DX256" s="128">
        <v>0</v>
      </c>
      <c r="DY256" s="128">
        <v>0</v>
      </c>
      <c r="DZ256" s="128">
        <v>0</v>
      </c>
      <c r="EA256" s="128">
        <v>0</v>
      </c>
      <c r="EB256" s="90">
        <v>2</v>
      </c>
      <c r="EC256" s="128">
        <v>0</v>
      </c>
      <c r="ED256" s="128">
        <v>0</v>
      </c>
      <c r="EE256" s="128">
        <v>0</v>
      </c>
      <c r="EF256" s="128">
        <v>0</v>
      </c>
      <c r="EG256" s="128">
        <v>0</v>
      </c>
      <c r="EH256" s="128">
        <v>0</v>
      </c>
      <c r="EI256" s="128">
        <v>0</v>
      </c>
      <c r="EJ256" s="128">
        <v>0</v>
      </c>
      <c r="EK256" s="128">
        <v>0</v>
      </c>
      <c r="EL256" s="128">
        <v>0</v>
      </c>
      <c r="EM256" s="128">
        <v>0</v>
      </c>
      <c r="EN256" s="128">
        <v>1</v>
      </c>
      <c r="EO256" s="128">
        <v>0</v>
      </c>
      <c r="EP256" s="128">
        <v>1</v>
      </c>
      <c r="EQ256" s="77">
        <v>4</v>
      </c>
    </row>
    <row r="257" spans="1:147" s="68" customFormat="1" ht="15" customHeight="1" x14ac:dyDescent="0.25">
      <c r="A257" s="499" t="s">
        <v>2541</v>
      </c>
      <c r="B257" s="128">
        <v>4</v>
      </c>
      <c r="C257" s="123" t="s">
        <v>216</v>
      </c>
      <c r="D257" s="148">
        <v>2013</v>
      </c>
      <c r="E257" s="68" t="s">
        <v>217</v>
      </c>
      <c r="F257" s="68" t="s">
        <v>199</v>
      </c>
      <c r="G257" s="128">
        <v>15</v>
      </c>
      <c r="H257" s="128" t="s">
        <v>218</v>
      </c>
      <c r="I257" s="63" t="s">
        <v>50</v>
      </c>
      <c r="J257" s="59">
        <v>0</v>
      </c>
      <c r="K257" s="128" t="s">
        <v>3</v>
      </c>
      <c r="L257" s="128" t="s">
        <v>89</v>
      </c>
      <c r="M257" s="128">
        <v>3</v>
      </c>
      <c r="N257" s="128">
        <v>3</v>
      </c>
      <c r="O257" s="59">
        <f t="shared" si="178"/>
        <v>0.47712125471966244</v>
      </c>
      <c r="P257" s="128">
        <v>2009</v>
      </c>
      <c r="R257" s="128">
        <v>1</v>
      </c>
      <c r="S257" s="128">
        <v>4</v>
      </c>
      <c r="T257" s="128">
        <v>1</v>
      </c>
      <c r="U257" s="128">
        <v>6</v>
      </c>
      <c r="V257" s="128" t="s">
        <v>1196</v>
      </c>
      <c r="W257" s="128">
        <v>1</v>
      </c>
      <c r="X257" s="77" t="s">
        <v>279</v>
      </c>
      <c r="Z257" s="143" t="s">
        <v>83</v>
      </c>
      <c r="AA257" s="128" t="s">
        <v>1991</v>
      </c>
      <c r="AB257" s="128" t="s">
        <v>1195</v>
      </c>
      <c r="AC257" s="128">
        <v>9.4</v>
      </c>
      <c r="AD257" s="128">
        <v>0</v>
      </c>
      <c r="AE257" s="128" t="s">
        <v>577</v>
      </c>
      <c r="AF257" s="128">
        <v>9.4</v>
      </c>
      <c r="AG257" s="59">
        <f t="shared" si="179"/>
        <v>0.97312785359969867</v>
      </c>
      <c r="AH257" s="59">
        <f t="shared" si="172"/>
        <v>190.82000000000002</v>
      </c>
      <c r="AI257" s="72">
        <f t="shared" si="173"/>
        <v>2.2806238915129118</v>
      </c>
      <c r="AJ257" s="59">
        <f t="shared" si="174"/>
        <v>28.200000000000003</v>
      </c>
      <c r="AK257" s="59">
        <f t="shared" si="180"/>
        <v>1.4502491083193612</v>
      </c>
      <c r="AL257" s="72">
        <f t="shared" si="175"/>
        <v>572.46</v>
      </c>
      <c r="AM257" s="72">
        <f t="shared" si="176"/>
        <v>2.7577451462325739</v>
      </c>
      <c r="AN257" s="68" t="s">
        <v>28</v>
      </c>
      <c r="AO257" s="128" t="s">
        <v>470</v>
      </c>
      <c r="AQ257" s="128" t="s">
        <v>80</v>
      </c>
      <c r="AR257" s="68" t="s">
        <v>219</v>
      </c>
      <c r="AS257" s="68" t="s">
        <v>220</v>
      </c>
      <c r="AT257" s="496" t="s">
        <v>2433</v>
      </c>
      <c r="AU257" s="270">
        <v>44.53</v>
      </c>
      <c r="AV257" s="11">
        <v>-87.93</v>
      </c>
      <c r="AW257" s="128"/>
      <c r="AX257" s="277">
        <v>7.3166666666666664</v>
      </c>
      <c r="AY257" s="278">
        <v>742</v>
      </c>
      <c r="AZ257" s="455">
        <f t="shared" si="181"/>
        <v>2.8704039052790269</v>
      </c>
      <c r="BA257" s="517" t="s">
        <v>221</v>
      </c>
      <c r="BB257" s="143" t="s">
        <v>222</v>
      </c>
      <c r="BC257" s="59"/>
      <c r="BD257" s="59" t="s">
        <v>2343</v>
      </c>
      <c r="BE257" s="59" t="s">
        <v>2331</v>
      </c>
      <c r="BF257" s="145" t="s">
        <v>1801</v>
      </c>
      <c r="BG257" s="68" t="s">
        <v>1197</v>
      </c>
      <c r="BH257" s="68" t="s">
        <v>611</v>
      </c>
      <c r="BI257" s="68" t="s">
        <v>613</v>
      </c>
      <c r="BJ257" s="68" t="s">
        <v>8</v>
      </c>
      <c r="BK257" s="68" t="s">
        <v>1694</v>
      </c>
      <c r="BL257" s="128"/>
      <c r="BM257" s="128"/>
      <c r="BN257" s="68" t="s">
        <v>1198</v>
      </c>
      <c r="BO257" s="128" t="s">
        <v>1677</v>
      </c>
      <c r="BP257" s="67" t="s">
        <v>51</v>
      </c>
      <c r="BQ257" s="74" t="s">
        <v>618</v>
      </c>
      <c r="BR257" s="68">
        <v>9.9407575393929299</v>
      </c>
      <c r="BS257" s="128" t="s">
        <v>21</v>
      </c>
      <c r="BT257" s="128" t="s">
        <v>9</v>
      </c>
      <c r="BU257" s="145">
        <v>2.4882568169238706</v>
      </c>
      <c r="BV257" s="145">
        <v>2.48833028835086</v>
      </c>
      <c r="BW257" s="156" t="s">
        <v>634</v>
      </c>
      <c r="BX257" s="132" t="s">
        <v>27</v>
      </c>
      <c r="BY257" s="146">
        <f>AVERAGE(BU257,BV257)*SQRT(CC257)</f>
        <v>7.0379569786105858</v>
      </c>
      <c r="BZ257" s="157">
        <f t="shared" si="182"/>
        <v>7.0379569786105858</v>
      </c>
      <c r="CA257" s="132" t="s">
        <v>18</v>
      </c>
      <c r="CB257" s="132" t="s">
        <v>607</v>
      </c>
      <c r="CC257" s="132">
        <v>8</v>
      </c>
      <c r="CD257" s="132">
        <v>8</v>
      </c>
      <c r="CE257" s="68" t="s">
        <v>1560</v>
      </c>
      <c r="CF257" s="78" t="s">
        <v>1584</v>
      </c>
      <c r="CG257" s="68">
        <v>29.987656800270301</v>
      </c>
      <c r="CH257" s="128" t="s">
        <v>21</v>
      </c>
      <c r="CI257" s="145">
        <v>2.5352050587527017</v>
      </c>
      <c r="CJ257" s="145">
        <v>2.5352785301795997</v>
      </c>
      <c r="CK257" s="128">
        <f>AVERAGE(CI257,CJ257)*SQRT(CM257)</f>
        <v>7.1707466592582669</v>
      </c>
      <c r="CL257" s="128">
        <f t="shared" si="177"/>
        <v>7.1707466592582669</v>
      </c>
      <c r="CM257" s="132">
        <v>8</v>
      </c>
      <c r="CN257" s="132">
        <v>8</v>
      </c>
      <c r="CO257" s="68" t="s">
        <v>1560</v>
      </c>
      <c r="CP257" s="67">
        <f t="shared" si="117"/>
        <v>-2.8216541590034323</v>
      </c>
      <c r="CQ257" s="67">
        <f t="shared" si="118"/>
        <v>0.94545454545454544</v>
      </c>
      <c r="CR257" s="67">
        <f t="shared" si="171"/>
        <v>-2.6677457503305178</v>
      </c>
      <c r="CS257" s="67">
        <f t="shared" si="119"/>
        <v>0.47240210588770426</v>
      </c>
      <c r="CT257" s="77">
        <v>0</v>
      </c>
      <c r="CU257" s="128">
        <v>0</v>
      </c>
      <c r="CV257" s="128" t="s">
        <v>1782</v>
      </c>
      <c r="CW257" s="128">
        <v>0</v>
      </c>
      <c r="CX257" s="77">
        <v>0</v>
      </c>
      <c r="CY257" s="74">
        <v>0</v>
      </c>
      <c r="CZ257" s="74">
        <v>2</v>
      </c>
      <c r="DA257" s="74">
        <v>0</v>
      </c>
      <c r="DB257" s="74">
        <v>0</v>
      </c>
      <c r="DC257" s="74">
        <v>0</v>
      </c>
      <c r="DD257" s="77">
        <v>1</v>
      </c>
      <c r="DE257" s="60">
        <v>0</v>
      </c>
      <c r="DF257" s="60">
        <v>0</v>
      </c>
      <c r="DG257" s="60">
        <v>0</v>
      </c>
      <c r="DH257" s="60">
        <v>0</v>
      </c>
      <c r="DI257" s="60">
        <v>0</v>
      </c>
      <c r="DJ257" s="60">
        <v>0</v>
      </c>
      <c r="DK257" s="60">
        <v>0</v>
      </c>
      <c r="DL257" s="90">
        <v>0</v>
      </c>
      <c r="DM257" s="90">
        <v>0</v>
      </c>
      <c r="DN257" s="90">
        <v>0</v>
      </c>
      <c r="DO257" s="128">
        <v>0</v>
      </c>
      <c r="DP257" s="128">
        <v>0</v>
      </c>
      <c r="DQ257" s="128">
        <v>0</v>
      </c>
      <c r="DR257" s="128">
        <v>0</v>
      </c>
      <c r="DS257" s="128">
        <v>0</v>
      </c>
      <c r="DT257" s="128">
        <v>0</v>
      </c>
      <c r="DU257" s="128">
        <v>0</v>
      </c>
      <c r="DV257" s="128">
        <v>0</v>
      </c>
      <c r="DW257" s="128">
        <v>0</v>
      </c>
      <c r="DX257" s="128">
        <v>0</v>
      </c>
      <c r="DY257" s="128">
        <v>0</v>
      </c>
      <c r="DZ257" s="128">
        <v>0</v>
      </c>
      <c r="EA257" s="128">
        <v>0</v>
      </c>
      <c r="EB257" s="90">
        <v>2</v>
      </c>
      <c r="EC257" s="128">
        <v>0</v>
      </c>
      <c r="ED257" s="128">
        <v>0</v>
      </c>
      <c r="EE257" s="128">
        <v>0</v>
      </c>
      <c r="EF257" s="128">
        <v>0</v>
      </c>
      <c r="EG257" s="128">
        <v>0</v>
      </c>
      <c r="EH257" s="128">
        <v>0</v>
      </c>
      <c r="EI257" s="128">
        <v>0</v>
      </c>
      <c r="EJ257" s="128">
        <v>0</v>
      </c>
      <c r="EK257" s="128">
        <v>0</v>
      </c>
      <c r="EL257" s="128">
        <v>0</v>
      </c>
      <c r="EM257" s="128">
        <v>0</v>
      </c>
      <c r="EN257" s="128">
        <v>1</v>
      </c>
      <c r="EO257" s="128">
        <v>0</v>
      </c>
      <c r="EP257" s="128">
        <v>1</v>
      </c>
      <c r="EQ257" s="77">
        <v>4</v>
      </c>
    </row>
    <row r="258" spans="1:147" s="68" customFormat="1" ht="15" customHeight="1" x14ac:dyDescent="0.25">
      <c r="A258" s="499" t="s">
        <v>2541</v>
      </c>
      <c r="B258" s="128">
        <v>5</v>
      </c>
      <c r="C258" s="123" t="s">
        <v>216</v>
      </c>
      <c r="D258" s="148">
        <v>2013</v>
      </c>
      <c r="E258" s="68" t="s">
        <v>217</v>
      </c>
      <c r="F258" s="68" t="s">
        <v>199</v>
      </c>
      <c r="G258" s="128">
        <v>15</v>
      </c>
      <c r="H258" s="128" t="s">
        <v>218</v>
      </c>
      <c r="I258" s="63" t="s">
        <v>50</v>
      </c>
      <c r="J258" s="59">
        <v>0</v>
      </c>
      <c r="K258" s="128" t="s">
        <v>3</v>
      </c>
      <c r="L258" s="128" t="s">
        <v>89</v>
      </c>
      <c r="M258" s="128">
        <v>3</v>
      </c>
      <c r="N258" s="128">
        <v>3</v>
      </c>
      <c r="O258" s="59">
        <f t="shared" si="178"/>
        <v>0.47712125471966244</v>
      </c>
      <c r="P258" s="128">
        <v>2009</v>
      </c>
      <c r="R258" s="128">
        <v>1</v>
      </c>
      <c r="S258" s="128">
        <v>4</v>
      </c>
      <c r="T258" s="128">
        <v>1</v>
      </c>
      <c r="U258" s="128">
        <v>6</v>
      </c>
      <c r="V258" s="128" t="s">
        <v>1196</v>
      </c>
      <c r="W258" s="128"/>
      <c r="X258" s="77" t="s">
        <v>279</v>
      </c>
      <c r="Z258" s="143" t="s">
        <v>83</v>
      </c>
      <c r="AA258" s="128" t="s">
        <v>1991</v>
      </c>
      <c r="AB258" s="128" t="s">
        <v>1195</v>
      </c>
      <c r="AC258" s="128">
        <v>9.4</v>
      </c>
      <c r="AD258" s="128">
        <v>0</v>
      </c>
      <c r="AE258" s="128" t="s">
        <v>577</v>
      </c>
      <c r="AF258" s="128">
        <v>9.4</v>
      </c>
      <c r="AG258" s="59">
        <f t="shared" si="179"/>
        <v>0.97312785359969867</v>
      </c>
      <c r="AH258" s="59">
        <f t="shared" si="172"/>
        <v>190.82000000000002</v>
      </c>
      <c r="AI258" s="72">
        <f t="shared" si="173"/>
        <v>2.2806238915129118</v>
      </c>
      <c r="AJ258" s="59">
        <f t="shared" si="174"/>
        <v>28.200000000000003</v>
      </c>
      <c r="AK258" s="59">
        <f t="shared" si="180"/>
        <v>1.4502491083193612</v>
      </c>
      <c r="AL258" s="72">
        <f t="shared" si="175"/>
        <v>572.46</v>
      </c>
      <c r="AM258" s="72">
        <f t="shared" si="176"/>
        <v>2.7577451462325739</v>
      </c>
      <c r="AN258" s="68" t="s">
        <v>28</v>
      </c>
      <c r="AO258" s="128" t="s">
        <v>470</v>
      </c>
      <c r="AQ258" s="128" t="s">
        <v>80</v>
      </c>
      <c r="AR258" s="68" t="s">
        <v>219</v>
      </c>
      <c r="AS258" s="68" t="s">
        <v>220</v>
      </c>
      <c r="AT258" s="496" t="s">
        <v>2433</v>
      </c>
      <c r="AU258" s="270">
        <v>44.53</v>
      </c>
      <c r="AV258" s="11">
        <v>-87.93</v>
      </c>
      <c r="AW258" s="128"/>
      <c r="AX258" s="277">
        <v>7.3166666666666664</v>
      </c>
      <c r="AY258" s="278">
        <v>742</v>
      </c>
      <c r="AZ258" s="455">
        <f t="shared" si="181"/>
        <v>2.8704039052790269</v>
      </c>
      <c r="BA258" s="517" t="s">
        <v>221</v>
      </c>
      <c r="BB258" s="143" t="s">
        <v>222</v>
      </c>
      <c r="BC258" s="59"/>
      <c r="BD258" s="59" t="s">
        <v>2343</v>
      </c>
      <c r="BE258" s="59" t="s">
        <v>2331</v>
      </c>
      <c r="BF258" s="145" t="s">
        <v>1802</v>
      </c>
      <c r="BG258" s="68" t="s">
        <v>1197</v>
      </c>
      <c r="BH258" s="68" t="s">
        <v>19</v>
      </c>
      <c r="BI258" s="357" t="s">
        <v>2232</v>
      </c>
      <c r="BJ258" s="68" t="s">
        <v>8</v>
      </c>
      <c r="BK258" s="143" t="s">
        <v>619</v>
      </c>
      <c r="BL258" s="128"/>
      <c r="BM258" s="128"/>
      <c r="BO258" s="128"/>
      <c r="BP258" s="67" t="s">
        <v>51</v>
      </c>
      <c r="BQ258" s="74" t="s">
        <v>617</v>
      </c>
      <c r="BR258" s="68">
        <v>7.22188072116138</v>
      </c>
      <c r="BS258" s="128" t="s">
        <v>21</v>
      </c>
      <c r="BT258" s="128" t="s">
        <v>9</v>
      </c>
      <c r="BU258" s="145">
        <v>4.5039915621828204</v>
      </c>
      <c r="BV258" s="145">
        <v>4.0415650497295399</v>
      </c>
      <c r="BW258" s="156" t="s">
        <v>634</v>
      </c>
      <c r="BX258" s="132" t="s">
        <v>27</v>
      </c>
      <c r="BY258" s="146">
        <f>AVERAGE(BU258,BV258)*SQRT(CC258)</f>
        <v>12.085242058593536</v>
      </c>
      <c r="BZ258" s="157">
        <f t="shared" si="182"/>
        <v>12.085242058593536</v>
      </c>
      <c r="CA258" s="132" t="s">
        <v>18</v>
      </c>
      <c r="CB258" s="132" t="s">
        <v>607</v>
      </c>
      <c r="CC258" s="132">
        <v>8</v>
      </c>
      <c r="CD258" s="132">
        <v>8</v>
      </c>
      <c r="CE258" s="68" t="s">
        <v>1561</v>
      </c>
      <c r="CF258" s="78" t="s">
        <v>1584</v>
      </c>
      <c r="CG258" s="68">
        <v>10.916892568507199</v>
      </c>
      <c r="CH258" s="128" t="s">
        <v>21</v>
      </c>
      <c r="CI258" s="145">
        <v>4.0415650497296003</v>
      </c>
      <c r="CJ258" s="145">
        <v>4.3877182291783896</v>
      </c>
      <c r="CK258" s="128">
        <f>AVERAGE(CI258,CJ258)*SQRT(CM258)</f>
        <v>11.920806734116432</v>
      </c>
      <c r="CL258" s="128">
        <f t="shared" si="177"/>
        <v>11.920806734116432</v>
      </c>
      <c r="CM258" s="132">
        <v>8</v>
      </c>
      <c r="CN258" s="132">
        <v>8</v>
      </c>
      <c r="CO258" s="68" t="s">
        <v>1561</v>
      </c>
      <c r="CP258" s="67">
        <f t="shared" si="117"/>
        <v>-0.30783284655849574</v>
      </c>
      <c r="CQ258" s="67">
        <f t="shared" si="118"/>
        <v>0.94545454545454544</v>
      </c>
      <c r="CR258" s="67">
        <f t="shared" ref="CR258:CR295" si="183">CP258*CQ258</f>
        <v>-0.29104196401894145</v>
      </c>
      <c r="CS258" s="67">
        <f t="shared" si="119"/>
        <v>0.25264704452562509</v>
      </c>
      <c r="CT258" s="77">
        <v>0</v>
      </c>
      <c r="CU258" s="128">
        <v>0</v>
      </c>
      <c r="CV258" s="128" t="s">
        <v>1782</v>
      </c>
      <c r="CW258" s="128">
        <v>0</v>
      </c>
      <c r="CX258" s="128">
        <v>0</v>
      </c>
      <c r="CY258" s="74">
        <v>0</v>
      </c>
      <c r="CZ258" s="74">
        <v>2</v>
      </c>
      <c r="DA258" s="74">
        <v>0</v>
      </c>
      <c r="DB258" s="74">
        <v>0</v>
      </c>
      <c r="DC258" s="74">
        <v>0</v>
      </c>
      <c r="DD258" s="128">
        <v>0</v>
      </c>
      <c r="DE258" s="60">
        <v>0</v>
      </c>
      <c r="DF258" s="60">
        <v>0</v>
      </c>
      <c r="DG258" s="60">
        <v>0</v>
      </c>
      <c r="DH258" s="60">
        <v>0</v>
      </c>
      <c r="DI258" s="60">
        <v>0</v>
      </c>
      <c r="DJ258" s="60">
        <v>0</v>
      </c>
      <c r="DK258" s="60">
        <v>0</v>
      </c>
      <c r="DL258" s="90">
        <v>0</v>
      </c>
      <c r="DM258" s="90">
        <v>0</v>
      </c>
      <c r="DN258" s="90">
        <v>0</v>
      </c>
      <c r="DO258" s="128">
        <v>0</v>
      </c>
      <c r="DP258" s="128">
        <v>0</v>
      </c>
      <c r="DQ258" s="128">
        <v>0</v>
      </c>
      <c r="DR258" s="128">
        <v>0</v>
      </c>
      <c r="DS258" s="128">
        <v>0</v>
      </c>
      <c r="DT258" s="128">
        <v>0</v>
      </c>
      <c r="DU258" s="128">
        <v>0</v>
      </c>
      <c r="DV258" s="128">
        <v>0</v>
      </c>
      <c r="DW258" s="128">
        <v>0</v>
      </c>
      <c r="DX258" s="128">
        <v>0</v>
      </c>
      <c r="DY258" s="128">
        <v>0</v>
      </c>
      <c r="DZ258" s="128">
        <v>0</v>
      </c>
      <c r="EA258" s="128">
        <v>0</v>
      </c>
      <c r="EB258" s="128">
        <v>0</v>
      </c>
      <c r="EC258" s="128">
        <v>0</v>
      </c>
      <c r="ED258" s="128">
        <v>1</v>
      </c>
      <c r="EE258" s="128">
        <v>0</v>
      </c>
      <c r="EF258" s="128">
        <v>0</v>
      </c>
      <c r="EG258" s="128">
        <v>0</v>
      </c>
      <c r="EH258" s="128">
        <v>0</v>
      </c>
      <c r="EI258" s="128">
        <v>0</v>
      </c>
      <c r="EJ258" s="128">
        <v>0</v>
      </c>
      <c r="EK258" s="128">
        <v>0</v>
      </c>
      <c r="EL258" s="128">
        <v>0</v>
      </c>
      <c r="EM258" s="128">
        <v>0</v>
      </c>
      <c r="EN258" s="128">
        <v>1</v>
      </c>
      <c r="EO258" s="128">
        <v>0</v>
      </c>
      <c r="EP258" s="128">
        <v>1</v>
      </c>
      <c r="EQ258" s="77">
        <v>4</v>
      </c>
    </row>
    <row r="259" spans="1:147" s="68" customFormat="1" ht="15" customHeight="1" x14ac:dyDescent="0.25">
      <c r="A259" s="499" t="s">
        <v>2541</v>
      </c>
      <c r="B259" s="128">
        <v>6</v>
      </c>
      <c r="C259" s="123" t="s">
        <v>216</v>
      </c>
      <c r="D259" s="148">
        <v>2013</v>
      </c>
      <c r="E259" s="68" t="s">
        <v>217</v>
      </c>
      <c r="F259" s="68" t="s">
        <v>199</v>
      </c>
      <c r="G259" s="128">
        <v>15</v>
      </c>
      <c r="H259" s="128" t="s">
        <v>218</v>
      </c>
      <c r="I259" s="63" t="s">
        <v>50</v>
      </c>
      <c r="J259" s="59">
        <v>0</v>
      </c>
      <c r="K259" s="128" t="s">
        <v>3</v>
      </c>
      <c r="L259" s="128" t="s">
        <v>89</v>
      </c>
      <c r="M259" s="128">
        <v>3</v>
      </c>
      <c r="N259" s="128">
        <v>3</v>
      </c>
      <c r="O259" s="59">
        <f t="shared" si="178"/>
        <v>0.47712125471966244</v>
      </c>
      <c r="P259" s="128">
        <v>2009</v>
      </c>
      <c r="R259" s="128">
        <v>1</v>
      </c>
      <c r="S259" s="128">
        <v>4</v>
      </c>
      <c r="T259" s="128">
        <v>1</v>
      </c>
      <c r="U259" s="128">
        <v>6</v>
      </c>
      <c r="V259" s="128" t="s">
        <v>1196</v>
      </c>
      <c r="W259" s="128"/>
      <c r="X259" s="77" t="s">
        <v>279</v>
      </c>
      <c r="Z259" s="143" t="s">
        <v>83</v>
      </c>
      <c r="AA259" s="128" t="s">
        <v>1991</v>
      </c>
      <c r="AB259" s="128" t="s">
        <v>1195</v>
      </c>
      <c r="AC259" s="128">
        <v>9.4</v>
      </c>
      <c r="AD259" s="128">
        <v>0</v>
      </c>
      <c r="AE259" s="128" t="s">
        <v>577</v>
      </c>
      <c r="AF259" s="128">
        <v>9.4</v>
      </c>
      <c r="AG259" s="59">
        <f t="shared" si="179"/>
        <v>0.97312785359969867</v>
      </c>
      <c r="AH259" s="59">
        <f t="shared" si="172"/>
        <v>190.82000000000002</v>
      </c>
      <c r="AI259" s="72">
        <f t="shared" si="173"/>
        <v>2.2806238915129118</v>
      </c>
      <c r="AJ259" s="59">
        <f t="shared" si="174"/>
        <v>28.200000000000003</v>
      </c>
      <c r="AK259" s="59">
        <f t="shared" si="180"/>
        <v>1.4502491083193612</v>
      </c>
      <c r="AL259" s="72">
        <f t="shared" si="175"/>
        <v>572.46</v>
      </c>
      <c r="AM259" s="72">
        <f t="shared" si="176"/>
        <v>2.7577451462325739</v>
      </c>
      <c r="AN259" s="68" t="s">
        <v>28</v>
      </c>
      <c r="AO259" s="128" t="s">
        <v>470</v>
      </c>
      <c r="AQ259" s="128" t="s">
        <v>80</v>
      </c>
      <c r="AR259" s="68" t="s">
        <v>219</v>
      </c>
      <c r="AS259" s="68" t="s">
        <v>220</v>
      </c>
      <c r="AT259" s="496" t="s">
        <v>2433</v>
      </c>
      <c r="AU259" s="270">
        <v>44.53</v>
      </c>
      <c r="AV259" s="11">
        <v>-87.93</v>
      </c>
      <c r="AW259" s="128"/>
      <c r="AX259" s="277">
        <v>7.3166666666666664</v>
      </c>
      <c r="AY259" s="278">
        <v>742</v>
      </c>
      <c r="AZ259" s="455">
        <f t="shared" si="181"/>
        <v>2.8704039052790269</v>
      </c>
      <c r="BA259" s="517" t="s">
        <v>221</v>
      </c>
      <c r="BB259" s="143" t="s">
        <v>222</v>
      </c>
      <c r="BC259" s="59"/>
      <c r="BD259" s="59" t="s">
        <v>2343</v>
      </c>
      <c r="BE259" s="59" t="s">
        <v>2331</v>
      </c>
      <c r="BF259" s="145" t="s">
        <v>1802</v>
      </c>
      <c r="BG259" s="68" t="s">
        <v>1197</v>
      </c>
      <c r="BH259" s="68" t="s">
        <v>19</v>
      </c>
      <c r="BI259" s="357" t="s">
        <v>2232</v>
      </c>
      <c r="BJ259" s="68" t="s">
        <v>620</v>
      </c>
      <c r="BK259" s="143" t="s">
        <v>619</v>
      </c>
      <c r="BL259" s="128"/>
      <c r="BM259" s="128"/>
      <c r="BO259" s="128"/>
      <c r="BP259" s="67" t="s">
        <v>51</v>
      </c>
      <c r="BQ259" s="74" t="s">
        <v>58</v>
      </c>
      <c r="BR259" s="68">
        <v>1670</v>
      </c>
      <c r="BS259" s="128" t="s">
        <v>622</v>
      </c>
      <c r="BT259" s="128" t="s">
        <v>1214</v>
      </c>
      <c r="BU259" s="145">
        <v>220</v>
      </c>
      <c r="BV259" s="145"/>
      <c r="BW259" s="156" t="s">
        <v>26</v>
      </c>
      <c r="BX259" s="132" t="s">
        <v>27</v>
      </c>
      <c r="BY259" s="146">
        <f>BU259*SQRT(CC259)</f>
        <v>622.25396744416184</v>
      </c>
      <c r="BZ259" s="157">
        <f t="shared" si="182"/>
        <v>622.25396744416184</v>
      </c>
      <c r="CA259" s="132" t="s">
        <v>18</v>
      </c>
      <c r="CB259" s="132" t="s">
        <v>607</v>
      </c>
      <c r="CC259" s="132">
        <v>8</v>
      </c>
      <c r="CD259" s="132">
        <v>8</v>
      </c>
      <c r="CE259" s="68" t="s">
        <v>1562</v>
      </c>
      <c r="CF259" s="78" t="s">
        <v>1584</v>
      </c>
      <c r="CG259" s="68">
        <v>1900</v>
      </c>
      <c r="CH259" s="128" t="s">
        <v>622</v>
      </c>
      <c r="CI259" s="145">
        <v>220</v>
      </c>
      <c r="CJ259" s="145"/>
      <c r="CK259" s="128">
        <f>CI259*SQRT(CM259)</f>
        <v>622.25396744416184</v>
      </c>
      <c r="CL259" s="128">
        <f t="shared" si="177"/>
        <v>622.25396744416184</v>
      </c>
      <c r="CM259" s="132">
        <v>8</v>
      </c>
      <c r="CN259" s="132">
        <v>8</v>
      </c>
      <c r="CO259" s="68" t="s">
        <v>1562</v>
      </c>
      <c r="CP259" s="67">
        <f t="shared" si="117"/>
        <v>-0.36962399925660439</v>
      </c>
      <c r="CQ259" s="67">
        <f t="shared" si="118"/>
        <v>0.94545454545454544</v>
      </c>
      <c r="CR259" s="67">
        <f t="shared" si="183"/>
        <v>-0.34946269020624415</v>
      </c>
      <c r="CS259" s="67">
        <f t="shared" si="119"/>
        <v>0.25381638037019327</v>
      </c>
      <c r="CT259" s="77">
        <v>0</v>
      </c>
      <c r="CU259" s="128">
        <v>0</v>
      </c>
      <c r="CV259" s="128" t="s">
        <v>1782</v>
      </c>
      <c r="CW259" s="128">
        <v>0</v>
      </c>
      <c r="CX259" s="128">
        <v>0</v>
      </c>
      <c r="CY259" s="74">
        <v>0</v>
      </c>
      <c r="CZ259" s="74">
        <v>0</v>
      </c>
      <c r="DA259" s="74">
        <v>0</v>
      </c>
      <c r="DB259" s="74">
        <v>0</v>
      </c>
      <c r="DC259" s="74">
        <v>0</v>
      </c>
      <c r="DD259" s="128">
        <v>0</v>
      </c>
      <c r="DE259" s="60">
        <v>0</v>
      </c>
      <c r="DF259" s="60">
        <v>0</v>
      </c>
      <c r="DG259" s="60">
        <v>0</v>
      </c>
      <c r="DH259" s="60">
        <v>0</v>
      </c>
      <c r="DI259" s="60">
        <v>0</v>
      </c>
      <c r="DJ259" s="60">
        <v>0</v>
      </c>
      <c r="DK259" s="60">
        <v>0</v>
      </c>
      <c r="DL259" s="90">
        <v>0</v>
      </c>
      <c r="DM259" s="90">
        <v>0</v>
      </c>
      <c r="DN259" s="90">
        <v>0</v>
      </c>
      <c r="DO259" s="128">
        <v>0</v>
      </c>
      <c r="DP259" s="128">
        <v>0</v>
      </c>
      <c r="DQ259" s="128">
        <v>0</v>
      </c>
      <c r="DR259" s="128">
        <v>0</v>
      </c>
      <c r="DS259" s="128">
        <v>0</v>
      </c>
      <c r="DT259" s="128">
        <v>0</v>
      </c>
      <c r="DU259" s="128">
        <v>0</v>
      </c>
      <c r="DV259" s="128">
        <v>0</v>
      </c>
      <c r="DW259" s="128">
        <v>0</v>
      </c>
      <c r="DX259" s="128">
        <v>0</v>
      </c>
      <c r="DY259" s="128">
        <v>0</v>
      </c>
      <c r="DZ259" s="128">
        <v>0</v>
      </c>
      <c r="EA259" s="128">
        <v>0</v>
      </c>
      <c r="EB259" s="128">
        <v>0</v>
      </c>
      <c r="EC259" s="128">
        <v>0</v>
      </c>
      <c r="ED259" s="128">
        <v>1</v>
      </c>
      <c r="EE259" s="128">
        <v>0</v>
      </c>
      <c r="EF259" s="128">
        <v>0</v>
      </c>
      <c r="EG259" s="128">
        <v>0</v>
      </c>
      <c r="EH259" s="128">
        <v>0</v>
      </c>
      <c r="EI259" s="128">
        <v>0</v>
      </c>
      <c r="EJ259" s="128">
        <v>0</v>
      </c>
      <c r="EK259" s="128">
        <v>0</v>
      </c>
      <c r="EL259" s="128">
        <v>0</v>
      </c>
      <c r="EM259" s="128">
        <v>0</v>
      </c>
      <c r="EN259" s="128">
        <v>1</v>
      </c>
      <c r="EO259" s="128">
        <v>0</v>
      </c>
      <c r="EP259" s="128">
        <v>1</v>
      </c>
      <c r="EQ259" s="77">
        <v>4</v>
      </c>
    </row>
    <row r="260" spans="1:147" s="68" customFormat="1" ht="15" customHeight="1" x14ac:dyDescent="0.25">
      <c r="A260" s="499" t="s">
        <v>2541</v>
      </c>
      <c r="B260" s="128">
        <v>7</v>
      </c>
      <c r="C260" s="123" t="s">
        <v>216</v>
      </c>
      <c r="D260" s="148">
        <v>2013</v>
      </c>
      <c r="E260" s="68" t="s">
        <v>217</v>
      </c>
      <c r="F260" s="68" t="s">
        <v>199</v>
      </c>
      <c r="G260" s="128">
        <v>15</v>
      </c>
      <c r="H260" s="128" t="s">
        <v>218</v>
      </c>
      <c r="I260" s="63" t="s">
        <v>50</v>
      </c>
      <c r="J260" s="59">
        <v>0</v>
      </c>
      <c r="K260" s="128" t="s">
        <v>3</v>
      </c>
      <c r="L260" s="128" t="s">
        <v>89</v>
      </c>
      <c r="M260" s="128">
        <v>3</v>
      </c>
      <c r="N260" s="128">
        <v>3</v>
      </c>
      <c r="O260" s="59">
        <f t="shared" si="178"/>
        <v>0.47712125471966244</v>
      </c>
      <c r="P260" s="128">
        <v>2009</v>
      </c>
      <c r="Q260" s="68" t="s">
        <v>19</v>
      </c>
      <c r="R260" s="128">
        <v>1</v>
      </c>
      <c r="S260" s="128">
        <v>4</v>
      </c>
      <c r="T260" s="128">
        <v>1</v>
      </c>
      <c r="U260" s="128">
        <v>6</v>
      </c>
      <c r="V260" s="128" t="s">
        <v>1196</v>
      </c>
      <c r="W260" s="128"/>
      <c r="X260" s="77" t="s">
        <v>279</v>
      </c>
      <c r="Z260" s="143" t="s">
        <v>83</v>
      </c>
      <c r="AA260" s="128" t="s">
        <v>1991</v>
      </c>
      <c r="AB260" s="128" t="s">
        <v>1195</v>
      </c>
      <c r="AC260" s="128">
        <v>9.4</v>
      </c>
      <c r="AD260" s="128">
        <v>0</v>
      </c>
      <c r="AE260" s="128" t="s">
        <v>577</v>
      </c>
      <c r="AF260" s="128">
        <v>9.4</v>
      </c>
      <c r="AG260" s="59">
        <f t="shared" si="179"/>
        <v>0.97312785359969867</v>
      </c>
      <c r="AH260" s="59">
        <f t="shared" si="172"/>
        <v>190.82000000000002</v>
      </c>
      <c r="AI260" s="72">
        <f t="shared" si="173"/>
        <v>2.2806238915129118</v>
      </c>
      <c r="AJ260" s="59">
        <f t="shared" si="174"/>
        <v>28.200000000000003</v>
      </c>
      <c r="AK260" s="59">
        <f t="shared" si="180"/>
        <v>1.4502491083193612</v>
      </c>
      <c r="AL260" s="72">
        <f t="shared" si="175"/>
        <v>572.46</v>
      </c>
      <c r="AM260" s="72">
        <f t="shared" si="176"/>
        <v>2.7577451462325739</v>
      </c>
      <c r="AN260" s="68" t="s">
        <v>28</v>
      </c>
      <c r="AO260" s="128" t="s">
        <v>470</v>
      </c>
      <c r="AQ260" s="128" t="s">
        <v>80</v>
      </c>
      <c r="AR260" s="68" t="s">
        <v>219</v>
      </c>
      <c r="AS260" s="68" t="s">
        <v>220</v>
      </c>
      <c r="AT260" s="496" t="s">
        <v>2433</v>
      </c>
      <c r="AU260" s="270">
        <v>44.53</v>
      </c>
      <c r="AV260" s="11">
        <v>-87.93</v>
      </c>
      <c r="AW260" s="128"/>
      <c r="AX260" s="277">
        <v>7.3166666666666664</v>
      </c>
      <c r="AY260" s="278">
        <v>742</v>
      </c>
      <c r="AZ260" s="455">
        <f t="shared" si="181"/>
        <v>2.8704039052790269</v>
      </c>
      <c r="BA260" s="517" t="s">
        <v>221</v>
      </c>
      <c r="BB260" s="143" t="s">
        <v>222</v>
      </c>
      <c r="BC260" s="59"/>
      <c r="BD260" s="59" t="s">
        <v>2343</v>
      </c>
      <c r="BE260" s="59" t="s">
        <v>2331</v>
      </c>
      <c r="BF260" s="145" t="s">
        <v>1802</v>
      </c>
      <c r="BG260" s="68" t="s">
        <v>1197</v>
      </c>
      <c r="BH260" s="68" t="s">
        <v>19</v>
      </c>
      <c r="BI260" s="357" t="s">
        <v>2232</v>
      </c>
      <c r="BJ260" s="68" t="s">
        <v>621</v>
      </c>
      <c r="BK260" s="143" t="s">
        <v>619</v>
      </c>
      <c r="BL260" s="128"/>
      <c r="BM260" s="128"/>
      <c r="BO260" s="128"/>
      <c r="BP260" s="67" t="s">
        <v>51</v>
      </c>
      <c r="BQ260" s="74" t="s">
        <v>58</v>
      </c>
      <c r="BR260" s="68">
        <v>28470</v>
      </c>
      <c r="BS260" s="128" t="s">
        <v>622</v>
      </c>
      <c r="BT260" s="128" t="s">
        <v>1214</v>
      </c>
      <c r="BU260" s="145">
        <v>5630</v>
      </c>
      <c r="BV260" s="145"/>
      <c r="BW260" s="156" t="s">
        <v>26</v>
      </c>
      <c r="BX260" s="132" t="s">
        <v>27</v>
      </c>
      <c r="BY260" s="146">
        <f>BU260*SQRT(CC260)</f>
        <v>15924.044712321051</v>
      </c>
      <c r="BZ260" s="157">
        <f t="shared" si="182"/>
        <v>15924.044712321051</v>
      </c>
      <c r="CA260" s="132" t="s">
        <v>18</v>
      </c>
      <c r="CB260" s="132" t="s">
        <v>607</v>
      </c>
      <c r="CC260" s="132">
        <v>8</v>
      </c>
      <c r="CD260" s="132">
        <v>8</v>
      </c>
      <c r="CE260" s="68" t="s">
        <v>1562</v>
      </c>
      <c r="CF260" s="78" t="s">
        <v>1584</v>
      </c>
      <c r="CG260" s="68">
        <v>29270</v>
      </c>
      <c r="CH260" s="128" t="s">
        <v>622</v>
      </c>
      <c r="CI260" s="145">
        <v>5630</v>
      </c>
      <c r="CJ260" s="145"/>
      <c r="CK260" s="128">
        <f>CI260*SQRT(CM260)</f>
        <v>15924.044712321051</v>
      </c>
      <c r="CL260" s="128">
        <f t="shared" si="177"/>
        <v>15924.044712321051</v>
      </c>
      <c r="CM260" s="132">
        <v>8</v>
      </c>
      <c r="CN260" s="132">
        <v>8</v>
      </c>
      <c r="CO260" s="68" t="s">
        <v>1562</v>
      </c>
      <c r="CP260" s="67">
        <f t="shared" si="117"/>
        <v>-5.0238492446646361E-2</v>
      </c>
      <c r="CQ260" s="67">
        <f t="shared" si="118"/>
        <v>0.94545454545454544</v>
      </c>
      <c r="CR260" s="67">
        <f t="shared" si="183"/>
        <v>-4.749821104046565E-2</v>
      </c>
      <c r="CS260" s="67">
        <f t="shared" si="119"/>
        <v>0.25007050250162638</v>
      </c>
      <c r="CT260" s="77">
        <v>0</v>
      </c>
      <c r="CU260" s="128">
        <v>0</v>
      </c>
      <c r="CV260" s="128" t="s">
        <v>1782</v>
      </c>
      <c r="CW260" s="128">
        <v>0</v>
      </c>
      <c r="CX260" s="128">
        <v>0</v>
      </c>
      <c r="CY260" s="74">
        <v>0</v>
      </c>
      <c r="CZ260" s="74">
        <v>0</v>
      </c>
      <c r="DA260" s="74">
        <v>0</v>
      </c>
      <c r="DB260" s="74">
        <v>2</v>
      </c>
      <c r="DC260" s="74">
        <v>0</v>
      </c>
      <c r="DD260" s="128">
        <v>0</v>
      </c>
      <c r="DE260" s="60">
        <v>0</v>
      </c>
      <c r="DF260" s="60">
        <v>0</v>
      </c>
      <c r="DG260" s="60">
        <v>0</v>
      </c>
      <c r="DH260" s="60">
        <v>0</v>
      </c>
      <c r="DI260" s="60">
        <v>0</v>
      </c>
      <c r="DJ260" s="60">
        <v>0</v>
      </c>
      <c r="DK260" s="60">
        <v>0</v>
      </c>
      <c r="DL260" s="90">
        <v>0</v>
      </c>
      <c r="DM260" s="90">
        <v>0</v>
      </c>
      <c r="DN260" s="90">
        <v>0</v>
      </c>
      <c r="DO260" s="128">
        <v>0</v>
      </c>
      <c r="DP260" s="128">
        <v>0</v>
      </c>
      <c r="DQ260" s="128">
        <v>0</v>
      </c>
      <c r="DR260" s="128">
        <v>0</v>
      </c>
      <c r="DS260" s="128">
        <v>0</v>
      </c>
      <c r="DT260" s="128">
        <v>0</v>
      </c>
      <c r="DU260" s="128">
        <v>0</v>
      </c>
      <c r="DV260" s="128">
        <v>0</v>
      </c>
      <c r="DW260" s="128">
        <v>0</v>
      </c>
      <c r="DX260" s="128">
        <v>0</v>
      </c>
      <c r="DY260" s="128">
        <v>0</v>
      </c>
      <c r="DZ260" s="128">
        <v>0</v>
      </c>
      <c r="EA260" s="128">
        <v>0</v>
      </c>
      <c r="EB260" s="128">
        <v>0</v>
      </c>
      <c r="EC260" s="128">
        <v>0</v>
      </c>
      <c r="ED260" s="128">
        <v>1</v>
      </c>
      <c r="EE260" s="128">
        <v>0</v>
      </c>
      <c r="EF260" s="128">
        <v>0</v>
      </c>
      <c r="EG260" s="128">
        <v>0</v>
      </c>
      <c r="EH260" s="128">
        <v>0</v>
      </c>
      <c r="EI260" s="128">
        <v>0</v>
      </c>
      <c r="EJ260" s="128">
        <v>0</v>
      </c>
      <c r="EK260" s="128">
        <v>0</v>
      </c>
      <c r="EL260" s="128">
        <v>0</v>
      </c>
      <c r="EM260" s="128">
        <v>0</v>
      </c>
      <c r="EN260" s="128">
        <v>1</v>
      </c>
      <c r="EO260" s="128">
        <v>0</v>
      </c>
      <c r="EP260" s="128">
        <v>1</v>
      </c>
      <c r="EQ260" s="77">
        <v>4</v>
      </c>
    </row>
    <row r="261" spans="1:147" s="82" customFormat="1" ht="15" customHeight="1" x14ac:dyDescent="0.25">
      <c r="A261" s="505" t="s">
        <v>2542</v>
      </c>
      <c r="B261" s="77">
        <v>1</v>
      </c>
      <c r="C261" s="108" t="s">
        <v>942</v>
      </c>
      <c r="D261" s="74">
        <v>2008</v>
      </c>
      <c r="E261" s="108" t="s">
        <v>227</v>
      </c>
      <c r="F261" s="81" t="s">
        <v>943</v>
      </c>
      <c r="G261" s="74">
        <v>18</v>
      </c>
      <c r="H261" s="74" t="s">
        <v>944</v>
      </c>
      <c r="I261" s="63" t="s">
        <v>50</v>
      </c>
      <c r="J261" s="59">
        <v>0</v>
      </c>
      <c r="K261" s="76" t="s">
        <v>3</v>
      </c>
      <c r="L261" s="76" t="s">
        <v>89</v>
      </c>
      <c r="M261" s="77">
        <v>3</v>
      </c>
      <c r="N261" s="77">
        <v>3</v>
      </c>
      <c r="O261" s="59">
        <f t="shared" si="178"/>
        <v>0.47712125471966244</v>
      </c>
      <c r="P261" s="77">
        <v>2006</v>
      </c>
      <c r="R261" s="77">
        <v>1</v>
      </c>
      <c r="S261" s="77">
        <v>5</v>
      </c>
      <c r="T261" s="77">
        <v>40</v>
      </c>
      <c r="U261" s="77"/>
      <c r="V261" s="76" t="s">
        <v>279</v>
      </c>
      <c r="W261" s="76"/>
      <c r="X261" s="77" t="s">
        <v>279</v>
      </c>
      <c r="Z261" s="139" t="s">
        <v>83</v>
      </c>
      <c r="AA261" s="269" t="s">
        <v>718</v>
      </c>
      <c r="AB261" s="77" t="s">
        <v>14</v>
      </c>
      <c r="AC261" s="228" t="s">
        <v>1202</v>
      </c>
      <c r="AD261" s="77">
        <v>0</v>
      </c>
      <c r="AE261" s="77" t="s">
        <v>577</v>
      </c>
      <c r="AF261" s="228" t="s">
        <v>2048</v>
      </c>
      <c r="AG261" s="59">
        <f t="shared" si="179"/>
        <v>1</v>
      </c>
      <c r="AH261" s="59">
        <f t="shared" si="172"/>
        <v>203</v>
      </c>
      <c r="AI261" s="72">
        <f t="shared" si="173"/>
        <v>2.307496037913213</v>
      </c>
      <c r="AJ261" s="59">
        <f t="shared" si="174"/>
        <v>30</v>
      </c>
      <c r="AK261" s="59">
        <f t="shared" si="180"/>
        <v>1.4771212547196624</v>
      </c>
      <c r="AL261" s="72">
        <f t="shared" si="175"/>
        <v>609</v>
      </c>
      <c r="AM261" s="72">
        <f t="shared" si="176"/>
        <v>2.7846172926328752</v>
      </c>
      <c r="AN261" s="78" t="s">
        <v>28</v>
      </c>
      <c r="AO261" s="77" t="s">
        <v>28</v>
      </c>
      <c r="AQ261" s="77" t="s">
        <v>80</v>
      </c>
      <c r="AR261" s="81" t="s">
        <v>1536</v>
      </c>
      <c r="AS261" s="82" t="s">
        <v>231</v>
      </c>
      <c r="AT261" s="228" t="s">
        <v>2434</v>
      </c>
      <c r="AU261" s="270">
        <v>41.2</v>
      </c>
      <c r="AV261" s="11">
        <v>-74.900000000000006</v>
      </c>
      <c r="AW261" s="77" t="s">
        <v>866</v>
      </c>
      <c r="AX261" s="277">
        <v>9.0333333333333332</v>
      </c>
      <c r="AY261" s="278">
        <v>1129</v>
      </c>
      <c r="AZ261" s="455">
        <f t="shared" si="181"/>
        <v>3.0526939419249679</v>
      </c>
      <c r="BA261" s="521" t="s">
        <v>103</v>
      </c>
      <c r="BB261" s="40" t="s">
        <v>1215</v>
      </c>
      <c r="BC261" s="59"/>
      <c r="BD261" s="59" t="s">
        <v>2343</v>
      </c>
      <c r="BE261" s="59" t="s">
        <v>2331</v>
      </c>
      <c r="BF261" s="260" t="s">
        <v>1068</v>
      </c>
      <c r="BH261" s="82" t="s">
        <v>1069</v>
      </c>
      <c r="BI261" s="82" t="s">
        <v>1070</v>
      </c>
      <c r="BJ261" s="82" t="s">
        <v>8</v>
      </c>
      <c r="BK261" s="95" t="s">
        <v>862</v>
      </c>
      <c r="BL261" s="77" t="s">
        <v>2268</v>
      </c>
      <c r="BM261" s="77" t="s">
        <v>2268</v>
      </c>
      <c r="BO261" s="77" t="s">
        <v>1679</v>
      </c>
      <c r="BP261" s="82" t="s">
        <v>51</v>
      </c>
      <c r="BQ261" s="77" t="s">
        <v>1072</v>
      </c>
      <c r="BR261" s="82">
        <v>30.634920634920601</v>
      </c>
      <c r="BS261" s="77" t="s">
        <v>21</v>
      </c>
      <c r="BT261" s="77" t="s">
        <v>9</v>
      </c>
      <c r="BU261" s="82">
        <v>59.523809523809497</v>
      </c>
      <c r="BW261" s="79" t="s">
        <v>1066</v>
      </c>
      <c r="BX261" s="77" t="s">
        <v>67</v>
      </c>
      <c r="BY261" s="80">
        <f t="shared" ref="BY261:BY278" si="184">BU261-BR261</f>
        <v>28.888888888888896</v>
      </c>
      <c r="BZ261" s="80">
        <f t="shared" si="182"/>
        <v>28.888888888888896</v>
      </c>
      <c r="CA261" s="77" t="s">
        <v>18</v>
      </c>
      <c r="CB261" s="77" t="s">
        <v>279</v>
      </c>
      <c r="CC261" s="77">
        <v>200</v>
      </c>
      <c r="CD261" s="77">
        <v>200</v>
      </c>
      <c r="CF261" s="78" t="s">
        <v>1584</v>
      </c>
      <c r="CG261" s="82">
        <v>42.2222222222222</v>
      </c>
      <c r="CH261" s="77" t="s">
        <v>21</v>
      </c>
      <c r="CI261" s="82">
        <v>67.142857142857096</v>
      </c>
      <c r="CK261" s="82">
        <f t="shared" ref="CK261:CK279" si="185">CI261-CG261</f>
        <v>24.920634920634896</v>
      </c>
      <c r="CL261" s="82">
        <f t="shared" si="177"/>
        <v>24.920634920634896</v>
      </c>
      <c r="CM261" s="77">
        <v>200</v>
      </c>
      <c r="CN261" s="77">
        <v>200</v>
      </c>
      <c r="CO261" s="67"/>
      <c r="CP261" s="67">
        <f t="shared" ref="CP261:CP324" si="186">(BR261-CG261)/SQRT(((CC261-1)*BZ261^2+(CM261-1)*CL261^2)/(CC261+CM261-2))</f>
        <v>-0.42951209499292353</v>
      </c>
      <c r="CQ261" s="67">
        <f t="shared" ref="CQ261:CQ324" si="187">1-3/(4*(CC261+CM261-2)-1)</f>
        <v>0.99811439346323072</v>
      </c>
      <c r="CR261" s="67">
        <f t="shared" si="183"/>
        <v>-0.42870220417898341</v>
      </c>
      <c r="CS261" s="67">
        <f t="shared" ref="CS261:CS324" si="188">(CD261+CN261)/(CD261*CN261)+CR261^2/(2*(CC261+CM261))</f>
        <v>1.0229731974834899E-2</v>
      </c>
      <c r="CT261" s="77">
        <v>0</v>
      </c>
      <c r="CU261" s="77">
        <v>0</v>
      </c>
      <c r="CV261" s="77" t="s">
        <v>1782</v>
      </c>
      <c r="CW261" s="77">
        <v>0</v>
      </c>
      <c r="CX261" s="77">
        <v>0</v>
      </c>
      <c r="CY261" s="74">
        <v>0</v>
      </c>
      <c r="CZ261" s="74">
        <v>2</v>
      </c>
      <c r="DA261" s="74">
        <v>0</v>
      </c>
      <c r="DB261" s="74">
        <v>0</v>
      </c>
      <c r="DC261" s="74">
        <v>0</v>
      </c>
      <c r="DD261" s="77">
        <v>0</v>
      </c>
      <c r="DE261" s="60">
        <v>0</v>
      </c>
      <c r="DF261" s="60">
        <v>0</v>
      </c>
      <c r="DG261" s="60">
        <v>1</v>
      </c>
      <c r="DH261" s="60">
        <v>0</v>
      </c>
      <c r="DI261" s="60">
        <v>0</v>
      </c>
      <c r="DJ261" s="60">
        <v>0</v>
      </c>
      <c r="DK261" s="60">
        <v>0</v>
      </c>
      <c r="DL261" s="74">
        <v>0</v>
      </c>
      <c r="DM261" s="74">
        <v>0</v>
      </c>
      <c r="DN261" s="74">
        <v>0</v>
      </c>
      <c r="DO261" s="77">
        <v>0</v>
      </c>
      <c r="DP261" s="77">
        <v>1</v>
      </c>
      <c r="DQ261" s="77">
        <v>0</v>
      </c>
      <c r="DR261" s="77">
        <v>0</v>
      </c>
      <c r="DS261" s="77">
        <v>0</v>
      </c>
      <c r="DT261" s="77">
        <v>0</v>
      </c>
      <c r="DU261" s="77">
        <v>0</v>
      </c>
      <c r="DV261" s="77">
        <v>0</v>
      </c>
      <c r="DW261" s="77">
        <v>0</v>
      </c>
      <c r="DX261" s="77">
        <v>0</v>
      </c>
      <c r="DY261" s="77">
        <v>0</v>
      </c>
      <c r="DZ261" s="77">
        <v>0</v>
      </c>
      <c r="EA261" s="77">
        <v>0</v>
      </c>
      <c r="EB261" s="77">
        <v>0</v>
      </c>
      <c r="EC261" s="77">
        <v>0</v>
      </c>
      <c r="ED261" s="77">
        <v>0</v>
      </c>
      <c r="EE261" s="77">
        <v>0</v>
      </c>
      <c r="EF261" s="77">
        <v>0</v>
      </c>
      <c r="EG261" s="77">
        <v>0</v>
      </c>
      <c r="EH261" s="77">
        <v>0</v>
      </c>
      <c r="EI261" s="77">
        <v>0</v>
      </c>
      <c r="EJ261" s="77">
        <v>0</v>
      </c>
      <c r="EK261" s="77">
        <v>0</v>
      </c>
      <c r="EL261" s="77">
        <v>0</v>
      </c>
      <c r="EM261" s="128">
        <v>0</v>
      </c>
      <c r="EN261" s="77">
        <v>1</v>
      </c>
      <c r="EO261" s="128">
        <v>0</v>
      </c>
      <c r="EP261" s="128">
        <v>1</v>
      </c>
      <c r="EQ261" s="77">
        <v>2</v>
      </c>
    </row>
    <row r="262" spans="1:147" s="82" customFormat="1" ht="15" customHeight="1" x14ac:dyDescent="0.25">
      <c r="A262" s="505" t="s">
        <v>2542</v>
      </c>
      <c r="B262" s="77">
        <v>2</v>
      </c>
      <c r="C262" s="108" t="s">
        <v>942</v>
      </c>
      <c r="D262" s="74">
        <v>2008</v>
      </c>
      <c r="E262" s="108" t="s">
        <v>227</v>
      </c>
      <c r="F262" s="81" t="s">
        <v>943</v>
      </c>
      <c r="G262" s="74">
        <v>18</v>
      </c>
      <c r="H262" s="74" t="s">
        <v>944</v>
      </c>
      <c r="I262" s="63" t="s">
        <v>50</v>
      </c>
      <c r="J262" s="59">
        <v>0</v>
      </c>
      <c r="K262" s="76" t="s">
        <v>3</v>
      </c>
      <c r="L262" s="76" t="s">
        <v>89</v>
      </c>
      <c r="M262" s="77">
        <v>3</v>
      </c>
      <c r="N262" s="77">
        <v>3</v>
      </c>
      <c r="O262" s="59">
        <f t="shared" si="178"/>
        <v>0.47712125471966244</v>
      </c>
      <c r="P262" s="77">
        <v>2006</v>
      </c>
      <c r="R262" s="77">
        <v>1</v>
      </c>
      <c r="S262" s="77">
        <v>5</v>
      </c>
      <c r="T262" s="77">
        <v>40</v>
      </c>
      <c r="U262" s="77"/>
      <c r="V262" s="76" t="s">
        <v>279</v>
      </c>
      <c r="W262" s="76"/>
      <c r="X262" s="77" t="s">
        <v>279</v>
      </c>
      <c r="Z262" s="139" t="s">
        <v>83</v>
      </c>
      <c r="AA262" s="269" t="s">
        <v>718</v>
      </c>
      <c r="AB262" s="77" t="s">
        <v>14</v>
      </c>
      <c r="AC262" s="228" t="s">
        <v>1202</v>
      </c>
      <c r="AD262" s="77">
        <v>0</v>
      </c>
      <c r="AE262" s="77" t="s">
        <v>577</v>
      </c>
      <c r="AF262" s="228" t="s">
        <v>2048</v>
      </c>
      <c r="AG262" s="59">
        <f t="shared" si="179"/>
        <v>1</v>
      </c>
      <c r="AH262" s="59">
        <f t="shared" si="172"/>
        <v>203</v>
      </c>
      <c r="AI262" s="72">
        <f t="shared" si="173"/>
        <v>2.307496037913213</v>
      </c>
      <c r="AJ262" s="59">
        <f t="shared" si="174"/>
        <v>30</v>
      </c>
      <c r="AK262" s="59">
        <f t="shared" si="180"/>
        <v>1.4771212547196624</v>
      </c>
      <c r="AL262" s="72">
        <f t="shared" si="175"/>
        <v>609</v>
      </c>
      <c r="AM262" s="72">
        <f t="shared" si="176"/>
        <v>2.7846172926328752</v>
      </c>
      <c r="AN262" s="78" t="s">
        <v>28</v>
      </c>
      <c r="AO262" s="77" t="s">
        <v>28</v>
      </c>
      <c r="AQ262" s="77" t="s">
        <v>80</v>
      </c>
      <c r="AR262" s="81" t="s">
        <v>1536</v>
      </c>
      <c r="AS262" s="82" t="s">
        <v>231</v>
      </c>
      <c r="AT262" s="228" t="s">
        <v>2434</v>
      </c>
      <c r="AU262" s="270">
        <v>41.2</v>
      </c>
      <c r="AV262" s="11">
        <v>-74.900000000000006</v>
      </c>
      <c r="AW262" s="77" t="s">
        <v>866</v>
      </c>
      <c r="AX262" s="277">
        <v>9.0333333333333332</v>
      </c>
      <c r="AY262" s="278">
        <v>1129</v>
      </c>
      <c r="AZ262" s="455">
        <f t="shared" si="181"/>
        <v>3.0526939419249679</v>
      </c>
      <c r="BA262" s="521" t="s">
        <v>103</v>
      </c>
      <c r="BB262" s="40" t="s">
        <v>1215</v>
      </c>
      <c r="BC262" s="59"/>
      <c r="BD262" s="59" t="s">
        <v>2343</v>
      </c>
      <c r="BE262" s="59" t="s">
        <v>2331</v>
      </c>
      <c r="BF262" s="260" t="s">
        <v>1068</v>
      </c>
      <c r="BH262" s="82" t="s">
        <v>1069</v>
      </c>
      <c r="BI262" s="82" t="s">
        <v>1070</v>
      </c>
      <c r="BJ262" s="82" t="s">
        <v>8</v>
      </c>
      <c r="BK262" s="95" t="s">
        <v>863</v>
      </c>
      <c r="BL262" s="77" t="s">
        <v>2268</v>
      </c>
      <c r="BM262" s="77" t="s">
        <v>2267</v>
      </c>
      <c r="BO262" s="77" t="s">
        <v>1679</v>
      </c>
      <c r="BP262" s="82" t="s">
        <v>51</v>
      </c>
      <c r="BQ262" s="77" t="s">
        <v>1072</v>
      </c>
      <c r="BR262" s="82">
        <v>5.2380952380952204</v>
      </c>
      <c r="BS262" s="77" t="s">
        <v>21</v>
      </c>
      <c r="BT262" s="77" t="s">
        <v>9</v>
      </c>
      <c r="BU262" s="82">
        <v>9.2063492063491896</v>
      </c>
      <c r="BW262" s="79" t="s">
        <v>1066</v>
      </c>
      <c r="BX262" s="77" t="s">
        <v>67</v>
      </c>
      <c r="BY262" s="80">
        <f t="shared" si="184"/>
        <v>3.9682539682539693</v>
      </c>
      <c r="BZ262" s="80">
        <f t="shared" si="182"/>
        <v>3.9682539682539693</v>
      </c>
      <c r="CA262" s="77" t="s">
        <v>18</v>
      </c>
      <c r="CB262" s="77" t="s">
        <v>279</v>
      </c>
      <c r="CC262" s="77">
        <v>200</v>
      </c>
      <c r="CD262" s="77">
        <v>200</v>
      </c>
      <c r="CF262" s="78" t="s">
        <v>1584</v>
      </c>
      <c r="CG262" s="82">
        <v>5.7142857142857002</v>
      </c>
      <c r="CH262" s="77" t="s">
        <v>21</v>
      </c>
      <c r="CI262" s="82">
        <v>9.2063492063491896</v>
      </c>
      <c r="CK262" s="82">
        <f t="shared" si="185"/>
        <v>3.4920634920634894</v>
      </c>
      <c r="CL262" s="82">
        <f t="shared" si="177"/>
        <v>3.4920634920634894</v>
      </c>
      <c r="CM262" s="77">
        <v>200</v>
      </c>
      <c r="CN262" s="77">
        <v>200</v>
      </c>
      <c r="CO262" s="67"/>
      <c r="CP262" s="67">
        <f t="shared" si="186"/>
        <v>-0.12740030845067676</v>
      </c>
      <c r="CQ262" s="67">
        <f t="shared" si="187"/>
        <v>0.99811439346323072</v>
      </c>
      <c r="CR262" s="67">
        <f t="shared" si="183"/>
        <v>-0.12716008159627573</v>
      </c>
      <c r="CS262" s="67">
        <f t="shared" si="188"/>
        <v>1.0020212107939465E-2</v>
      </c>
      <c r="CT262" s="77">
        <v>0</v>
      </c>
      <c r="CU262" s="77">
        <v>0</v>
      </c>
      <c r="CV262" s="77" t="s">
        <v>1782</v>
      </c>
      <c r="CW262" s="77">
        <v>0</v>
      </c>
      <c r="CX262" s="77">
        <v>0</v>
      </c>
      <c r="CY262" s="74">
        <v>0</v>
      </c>
      <c r="CZ262" s="74">
        <v>2</v>
      </c>
      <c r="DA262" s="74">
        <v>0</v>
      </c>
      <c r="DB262" s="74">
        <v>0</v>
      </c>
      <c r="DC262" s="74">
        <v>0</v>
      </c>
      <c r="DD262" s="77">
        <v>0</v>
      </c>
      <c r="DE262" s="60">
        <v>0</v>
      </c>
      <c r="DF262" s="60">
        <v>0</v>
      </c>
      <c r="DG262" s="60">
        <v>1</v>
      </c>
      <c r="DH262" s="60">
        <v>0</v>
      </c>
      <c r="DI262" s="60">
        <v>0</v>
      </c>
      <c r="DJ262" s="60">
        <v>0</v>
      </c>
      <c r="DK262" s="60">
        <v>0</v>
      </c>
      <c r="DL262" s="74">
        <v>0</v>
      </c>
      <c r="DM262" s="74">
        <v>0</v>
      </c>
      <c r="DN262" s="74">
        <v>0</v>
      </c>
      <c r="DO262" s="77">
        <v>0</v>
      </c>
      <c r="DP262" s="77">
        <v>0</v>
      </c>
      <c r="DQ262" s="77">
        <v>0</v>
      </c>
      <c r="DR262" s="77">
        <v>0</v>
      </c>
      <c r="DS262" s="77">
        <v>0</v>
      </c>
      <c r="DT262" s="77">
        <v>0</v>
      </c>
      <c r="DU262" s="77">
        <v>0</v>
      </c>
      <c r="DV262" s="77">
        <v>1</v>
      </c>
      <c r="DW262" s="77">
        <v>0</v>
      </c>
      <c r="DX262" s="77">
        <v>0</v>
      </c>
      <c r="DY262" s="77">
        <v>0</v>
      </c>
      <c r="DZ262" s="77">
        <v>0</v>
      </c>
      <c r="EA262" s="77">
        <v>0</v>
      </c>
      <c r="EB262" s="77">
        <v>0</v>
      </c>
      <c r="EC262" s="77">
        <v>0</v>
      </c>
      <c r="ED262" s="77">
        <v>0</v>
      </c>
      <c r="EE262" s="77">
        <v>0</v>
      </c>
      <c r="EF262" s="77">
        <v>0</v>
      </c>
      <c r="EG262" s="77">
        <v>0</v>
      </c>
      <c r="EH262" s="77">
        <v>0</v>
      </c>
      <c r="EI262" s="77">
        <v>0</v>
      </c>
      <c r="EJ262" s="77">
        <v>0</v>
      </c>
      <c r="EK262" s="77">
        <v>0</v>
      </c>
      <c r="EL262" s="77">
        <v>0</v>
      </c>
      <c r="EM262" s="128">
        <v>0</v>
      </c>
      <c r="EN262" s="77">
        <v>1</v>
      </c>
      <c r="EO262" s="128">
        <v>0</v>
      </c>
      <c r="EP262" s="128">
        <v>1</v>
      </c>
      <c r="EQ262" s="77">
        <v>2</v>
      </c>
    </row>
    <row r="263" spans="1:147" s="82" customFormat="1" ht="15" customHeight="1" x14ac:dyDescent="0.25">
      <c r="A263" s="505" t="s">
        <v>2542</v>
      </c>
      <c r="B263" s="77">
        <v>3</v>
      </c>
      <c r="C263" s="108" t="s">
        <v>942</v>
      </c>
      <c r="D263" s="74">
        <v>2008</v>
      </c>
      <c r="E263" s="108" t="s">
        <v>227</v>
      </c>
      <c r="F263" s="81" t="s">
        <v>943</v>
      </c>
      <c r="G263" s="74">
        <v>18</v>
      </c>
      <c r="H263" s="74" t="s">
        <v>944</v>
      </c>
      <c r="I263" s="63" t="s">
        <v>50</v>
      </c>
      <c r="J263" s="59">
        <v>0</v>
      </c>
      <c r="K263" s="76" t="s">
        <v>3</v>
      </c>
      <c r="L263" s="76" t="s">
        <v>89</v>
      </c>
      <c r="M263" s="77">
        <v>3</v>
      </c>
      <c r="N263" s="77">
        <v>3</v>
      </c>
      <c r="O263" s="59">
        <f t="shared" si="178"/>
        <v>0.47712125471966244</v>
      </c>
      <c r="P263" s="77">
        <v>2006</v>
      </c>
      <c r="R263" s="77">
        <v>1</v>
      </c>
      <c r="S263" s="77">
        <v>5</v>
      </c>
      <c r="T263" s="77">
        <v>40</v>
      </c>
      <c r="U263" s="77"/>
      <c r="V263" s="76" t="s">
        <v>279</v>
      </c>
      <c r="W263" s="76"/>
      <c r="X263" s="77" t="s">
        <v>279</v>
      </c>
      <c r="Z263" s="139" t="s">
        <v>83</v>
      </c>
      <c r="AA263" s="269" t="s">
        <v>718</v>
      </c>
      <c r="AB263" s="77" t="s">
        <v>14</v>
      </c>
      <c r="AC263" s="228" t="s">
        <v>1202</v>
      </c>
      <c r="AD263" s="77">
        <v>0</v>
      </c>
      <c r="AE263" s="77" t="s">
        <v>577</v>
      </c>
      <c r="AF263" s="228" t="s">
        <v>2048</v>
      </c>
      <c r="AG263" s="59">
        <f t="shared" si="179"/>
        <v>1</v>
      </c>
      <c r="AH263" s="59">
        <f t="shared" si="172"/>
        <v>203</v>
      </c>
      <c r="AI263" s="72">
        <f t="shared" si="173"/>
        <v>2.307496037913213</v>
      </c>
      <c r="AJ263" s="59">
        <f t="shared" si="174"/>
        <v>30</v>
      </c>
      <c r="AK263" s="59">
        <f t="shared" si="180"/>
        <v>1.4771212547196624</v>
      </c>
      <c r="AL263" s="72">
        <f t="shared" si="175"/>
        <v>609</v>
      </c>
      <c r="AM263" s="72">
        <f t="shared" si="176"/>
        <v>2.7846172926328752</v>
      </c>
      <c r="AN263" s="78" t="s">
        <v>28</v>
      </c>
      <c r="AO263" s="77" t="s">
        <v>28</v>
      </c>
      <c r="AQ263" s="77" t="s">
        <v>80</v>
      </c>
      <c r="AR263" s="81" t="s">
        <v>1536</v>
      </c>
      <c r="AS263" s="82" t="s">
        <v>231</v>
      </c>
      <c r="AT263" s="228" t="s">
        <v>2434</v>
      </c>
      <c r="AU263" s="270">
        <v>41.2</v>
      </c>
      <c r="AV263" s="11">
        <v>-74.900000000000006</v>
      </c>
      <c r="AW263" s="77" t="s">
        <v>866</v>
      </c>
      <c r="AX263" s="277">
        <v>9.0333333333333332</v>
      </c>
      <c r="AY263" s="278">
        <v>1129</v>
      </c>
      <c r="AZ263" s="455">
        <f t="shared" si="181"/>
        <v>3.0526939419249679</v>
      </c>
      <c r="BA263" s="521" t="s">
        <v>103</v>
      </c>
      <c r="BB263" s="40" t="s">
        <v>1215</v>
      </c>
      <c r="BC263" s="59"/>
      <c r="BD263" s="59" t="s">
        <v>2343</v>
      </c>
      <c r="BE263" s="59" t="s">
        <v>2331</v>
      </c>
      <c r="BF263" s="260" t="s">
        <v>1068</v>
      </c>
      <c r="BH263" s="82" t="s">
        <v>1069</v>
      </c>
      <c r="BI263" s="82" t="s">
        <v>1070</v>
      </c>
      <c r="BJ263" s="82" t="s">
        <v>8</v>
      </c>
      <c r="BK263" s="95" t="s">
        <v>232</v>
      </c>
      <c r="BL263" s="77" t="s">
        <v>2268</v>
      </c>
      <c r="BM263" s="77" t="s">
        <v>2268</v>
      </c>
      <c r="BO263" s="77" t="s">
        <v>1679</v>
      </c>
      <c r="BP263" s="82" t="s">
        <v>51</v>
      </c>
      <c r="BQ263" s="77" t="s">
        <v>1072</v>
      </c>
      <c r="BR263" s="82">
        <v>2.8571428571428599</v>
      </c>
      <c r="BS263" s="77" t="s">
        <v>21</v>
      </c>
      <c r="BT263" s="77" t="s">
        <v>9</v>
      </c>
      <c r="BU263" s="82">
        <v>7.4603174603174498</v>
      </c>
      <c r="BW263" s="79" t="s">
        <v>1066</v>
      </c>
      <c r="BX263" s="77" t="s">
        <v>67</v>
      </c>
      <c r="BY263" s="80">
        <f t="shared" si="184"/>
        <v>4.6031746031745904</v>
      </c>
      <c r="BZ263" s="80">
        <f t="shared" si="182"/>
        <v>4.6031746031745904</v>
      </c>
      <c r="CA263" s="77" t="s">
        <v>18</v>
      </c>
      <c r="CB263" s="77" t="s">
        <v>279</v>
      </c>
      <c r="CC263" s="77">
        <v>200</v>
      </c>
      <c r="CD263" s="77">
        <v>200</v>
      </c>
      <c r="CF263" s="78" t="s">
        <v>1584</v>
      </c>
      <c r="CG263" s="82">
        <v>9.5238095238095095</v>
      </c>
      <c r="CH263" s="77" t="s">
        <v>21</v>
      </c>
      <c r="CI263" s="82">
        <v>16.507936507936499</v>
      </c>
      <c r="CK263" s="82">
        <f t="shared" si="185"/>
        <v>6.9841269841269895</v>
      </c>
      <c r="CL263" s="82">
        <f t="shared" si="177"/>
        <v>6.9841269841269895</v>
      </c>
      <c r="CM263" s="77">
        <v>200</v>
      </c>
      <c r="CN263" s="77">
        <v>200</v>
      </c>
      <c r="CO263" s="67"/>
      <c r="CP263" s="67">
        <f t="shared" si="186"/>
        <v>-1.1271360707572777</v>
      </c>
      <c r="CQ263" s="67">
        <f t="shared" si="187"/>
        <v>0.99811439346323072</v>
      </c>
      <c r="CR263" s="67">
        <f t="shared" si="183"/>
        <v>-1.1250107356144294</v>
      </c>
      <c r="CS263" s="67">
        <f t="shared" si="188"/>
        <v>1.158206144405965E-2</v>
      </c>
      <c r="CT263" s="77">
        <v>0</v>
      </c>
      <c r="CU263" s="77">
        <v>0</v>
      </c>
      <c r="CV263" s="77" t="s">
        <v>1782</v>
      </c>
      <c r="CW263" s="77">
        <v>0</v>
      </c>
      <c r="CX263" s="77">
        <v>0</v>
      </c>
      <c r="CY263" s="74">
        <v>0</v>
      </c>
      <c r="CZ263" s="74">
        <v>2</v>
      </c>
      <c r="DA263" s="74">
        <v>0</v>
      </c>
      <c r="DB263" s="74">
        <v>0</v>
      </c>
      <c r="DC263" s="74">
        <v>0</v>
      </c>
      <c r="DD263" s="77">
        <v>0</v>
      </c>
      <c r="DE263" s="60">
        <v>0</v>
      </c>
      <c r="DF263" s="60">
        <v>0</v>
      </c>
      <c r="DG263" s="60">
        <v>1</v>
      </c>
      <c r="DH263" s="60">
        <v>0</v>
      </c>
      <c r="DI263" s="60">
        <v>0</v>
      </c>
      <c r="DJ263" s="60">
        <v>0</v>
      </c>
      <c r="DK263" s="60">
        <v>0</v>
      </c>
      <c r="DL263" s="74">
        <v>0</v>
      </c>
      <c r="DM263" s="74">
        <v>0</v>
      </c>
      <c r="DN263" s="74">
        <v>0</v>
      </c>
      <c r="DO263" s="77">
        <v>0</v>
      </c>
      <c r="DP263" s="77">
        <v>0</v>
      </c>
      <c r="DQ263" s="77">
        <v>0</v>
      </c>
      <c r="DR263" s="77">
        <v>0</v>
      </c>
      <c r="DS263" s="77">
        <v>0</v>
      </c>
      <c r="DT263" s="77">
        <v>0</v>
      </c>
      <c r="DU263" s="77">
        <v>0</v>
      </c>
      <c r="DV263" s="77">
        <v>0</v>
      </c>
      <c r="DW263" s="77">
        <v>0</v>
      </c>
      <c r="DX263" s="77">
        <v>0</v>
      </c>
      <c r="DY263" s="77">
        <v>1</v>
      </c>
      <c r="DZ263" s="77">
        <v>0</v>
      </c>
      <c r="EA263" s="77">
        <v>0</v>
      </c>
      <c r="EB263" s="77">
        <v>0</v>
      </c>
      <c r="EC263" s="77">
        <v>0</v>
      </c>
      <c r="ED263" s="77">
        <v>0</v>
      </c>
      <c r="EE263" s="77">
        <v>0</v>
      </c>
      <c r="EF263" s="77">
        <v>0</v>
      </c>
      <c r="EG263" s="77">
        <v>0</v>
      </c>
      <c r="EH263" s="77">
        <v>0</v>
      </c>
      <c r="EI263" s="77">
        <v>0</v>
      </c>
      <c r="EJ263" s="77">
        <v>0</v>
      </c>
      <c r="EK263" s="77">
        <v>0</v>
      </c>
      <c r="EL263" s="77">
        <v>0</v>
      </c>
      <c r="EM263" s="128">
        <v>0</v>
      </c>
      <c r="EN263" s="77">
        <v>1</v>
      </c>
      <c r="EO263" s="128">
        <v>0</v>
      </c>
      <c r="EP263" s="128">
        <v>1</v>
      </c>
      <c r="EQ263" s="77">
        <v>2</v>
      </c>
    </row>
    <row r="264" spans="1:147" s="82" customFormat="1" ht="15" customHeight="1" x14ac:dyDescent="0.25">
      <c r="A264" s="505" t="s">
        <v>2542</v>
      </c>
      <c r="B264" s="77">
        <v>4</v>
      </c>
      <c r="C264" s="108" t="s">
        <v>942</v>
      </c>
      <c r="D264" s="74">
        <v>2008</v>
      </c>
      <c r="E264" s="108" t="s">
        <v>227</v>
      </c>
      <c r="F264" s="81" t="s">
        <v>943</v>
      </c>
      <c r="G264" s="74">
        <v>18</v>
      </c>
      <c r="H264" s="74" t="s">
        <v>944</v>
      </c>
      <c r="I264" s="63" t="s">
        <v>50</v>
      </c>
      <c r="J264" s="59">
        <v>0</v>
      </c>
      <c r="K264" s="76" t="s">
        <v>3</v>
      </c>
      <c r="L264" s="76" t="s">
        <v>89</v>
      </c>
      <c r="M264" s="77">
        <v>3</v>
      </c>
      <c r="N264" s="77">
        <v>3</v>
      </c>
      <c r="O264" s="59">
        <f t="shared" si="178"/>
        <v>0.47712125471966244</v>
      </c>
      <c r="P264" s="77">
        <v>2006</v>
      </c>
      <c r="R264" s="77">
        <v>1</v>
      </c>
      <c r="S264" s="77">
        <v>5</v>
      </c>
      <c r="T264" s="77">
        <v>40</v>
      </c>
      <c r="U264" s="77"/>
      <c r="V264" s="76" t="s">
        <v>279</v>
      </c>
      <c r="W264" s="76"/>
      <c r="X264" s="77" t="s">
        <v>279</v>
      </c>
      <c r="Z264" s="139" t="s">
        <v>83</v>
      </c>
      <c r="AA264" s="269" t="s">
        <v>718</v>
      </c>
      <c r="AB264" s="77" t="s">
        <v>14</v>
      </c>
      <c r="AC264" s="228" t="s">
        <v>1200</v>
      </c>
      <c r="AD264" s="77">
        <v>0</v>
      </c>
      <c r="AE264" s="77" t="s">
        <v>577</v>
      </c>
      <c r="AF264" s="228" t="s">
        <v>2049</v>
      </c>
      <c r="AG264" s="59">
        <f t="shared" si="179"/>
        <v>1.2787536009528289</v>
      </c>
      <c r="AH264" s="59">
        <f t="shared" si="172"/>
        <v>385.7</v>
      </c>
      <c r="AI264" s="72">
        <f t="shared" si="173"/>
        <v>2.5862496388660419</v>
      </c>
      <c r="AJ264" s="59">
        <f t="shared" si="174"/>
        <v>57</v>
      </c>
      <c r="AK264" s="59">
        <f t="shared" si="180"/>
        <v>1.7558748556724915</v>
      </c>
      <c r="AL264" s="72">
        <f t="shared" si="175"/>
        <v>1157.0999999999999</v>
      </c>
      <c r="AM264" s="72">
        <f t="shared" si="176"/>
        <v>3.0633708935857045</v>
      </c>
      <c r="AN264" s="78" t="s">
        <v>28</v>
      </c>
      <c r="AO264" s="77" t="s">
        <v>28</v>
      </c>
      <c r="AQ264" s="77" t="s">
        <v>80</v>
      </c>
      <c r="AR264" s="81" t="s">
        <v>1536</v>
      </c>
      <c r="AS264" s="82" t="s">
        <v>231</v>
      </c>
      <c r="AT264" s="228" t="s">
        <v>2435</v>
      </c>
      <c r="AU264" s="270">
        <v>41.2</v>
      </c>
      <c r="AV264" s="11">
        <v>-74.900000000000006</v>
      </c>
      <c r="AW264" s="77" t="s">
        <v>866</v>
      </c>
      <c r="AX264" s="277">
        <v>9.0333333333333332</v>
      </c>
      <c r="AY264" s="278">
        <v>1129</v>
      </c>
      <c r="AZ264" s="455">
        <f t="shared" si="181"/>
        <v>3.0526939419249679</v>
      </c>
      <c r="BA264" s="521" t="s">
        <v>103</v>
      </c>
      <c r="BB264" s="40" t="s">
        <v>1215</v>
      </c>
      <c r="BC264" s="59"/>
      <c r="BD264" s="59" t="s">
        <v>2343</v>
      </c>
      <c r="BE264" s="59" t="s">
        <v>2331</v>
      </c>
      <c r="BF264" s="260" t="s">
        <v>1068</v>
      </c>
      <c r="BH264" s="82" t="s">
        <v>1069</v>
      </c>
      <c r="BI264" s="82" t="s">
        <v>1073</v>
      </c>
      <c r="BJ264" s="82" t="s">
        <v>8</v>
      </c>
      <c r="BK264" s="95" t="s">
        <v>862</v>
      </c>
      <c r="BL264" s="77" t="s">
        <v>2268</v>
      </c>
      <c r="BM264" s="77" t="s">
        <v>2268</v>
      </c>
      <c r="BO264" s="77" t="s">
        <v>1679</v>
      </c>
      <c r="BP264" s="82" t="s">
        <v>51</v>
      </c>
      <c r="BQ264" s="77" t="s">
        <v>1074</v>
      </c>
      <c r="BR264" s="82">
        <v>22.431818181818102</v>
      </c>
      <c r="BS264" s="77" t="s">
        <v>21</v>
      </c>
      <c r="BT264" s="77" t="s">
        <v>9</v>
      </c>
      <c r="BU264" s="82">
        <v>53.295454545454497</v>
      </c>
      <c r="BW264" s="79" t="s">
        <v>1066</v>
      </c>
      <c r="BX264" s="77" t="s">
        <v>67</v>
      </c>
      <c r="BY264" s="80">
        <f t="shared" si="184"/>
        <v>30.863636363636395</v>
      </c>
      <c r="BZ264" s="80">
        <f t="shared" si="182"/>
        <v>30.863636363636395</v>
      </c>
      <c r="CA264" s="77" t="s">
        <v>18</v>
      </c>
      <c r="CB264" s="77" t="s">
        <v>279</v>
      </c>
      <c r="CC264" s="77">
        <v>200</v>
      </c>
      <c r="CD264" s="77">
        <v>200</v>
      </c>
      <c r="CF264" s="78" t="s">
        <v>1584</v>
      </c>
      <c r="CG264" s="82">
        <v>41.204545454545404</v>
      </c>
      <c r="CH264" s="77" t="s">
        <v>21</v>
      </c>
      <c r="CI264" s="82">
        <v>69.045454545454504</v>
      </c>
      <c r="CK264" s="82">
        <f t="shared" si="185"/>
        <v>27.840909090909101</v>
      </c>
      <c r="CL264" s="82">
        <f t="shared" si="177"/>
        <v>27.840909090909101</v>
      </c>
      <c r="CM264" s="77">
        <v>200</v>
      </c>
      <c r="CN264" s="77">
        <v>200</v>
      </c>
      <c r="CO264" s="67"/>
      <c r="CP264" s="67">
        <f t="shared" si="186"/>
        <v>-0.63872024522634629</v>
      </c>
      <c r="CQ264" s="67">
        <f t="shared" si="187"/>
        <v>0.99811439346323072</v>
      </c>
      <c r="CR264" s="67">
        <f t="shared" si="183"/>
        <v>-0.63751587015678057</v>
      </c>
      <c r="CS264" s="67">
        <f t="shared" si="188"/>
        <v>1.0508033105877196E-2</v>
      </c>
      <c r="CT264" s="77">
        <v>0</v>
      </c>
      <c r="CU264" s="77">
        <v>0</v>
      </c>
      <c r="CV264" s="77" t="s">
        <v>1782</v>
      </c>
      <c r="CW264" s="77">
        <v>0</v>
      </c>
      <c r="CX264" s="77">
        <v>0</v>
      </c>
      <c r="CY264" s="74">
        <v>0</v>
      </c>
      <c r="CZ264" s="74">
        <v>2</v>
      </c>
      <c r="DA264" s="74">
        <v>0</v>
      </c>
      <c r="DB264" s="74">
        <v>0</v>
      </c>
      <c r="DC264" s="74">
        <v>0</v>
      </c>
      <c r="DD264" s="77">
        <v>0</v>
      </c>
      <c r="DE264" s="60">
        <v>0</v>
      </c>
      <c r="DF264" s="60">
        <v>0</v>
      </c>
      <c r="DG264" s="60">
        <v>1</v>
      </c>
      <c r="DH264" s="60">
        <v>0</v>
      </c>
      <c r="DI264" s="60">
        <v>0</v>
      </c>
      <c r="DJ264" s="60">
        <v>0</v>
      </c>
      <c r="DK264" s="60">
        <v>0</v>
      </c>
      <c r="DL264" s="74">
        <v>0</v>
      </c>
      <c r="DM264" s="74">
        <v>0</v>
      </c>
      <c r="DN264" s="74">
        <v>0</v>
      </c>
      <c r="DO264" s="77">
        <v>0</v>
      </c>
      <c r="DP264" s="77">
        <v>1</v>
      </c>
      <c r="DQ264" s="77">
        <v>0</v>
      </c>
      <c r="DR264" s="77">
        <v>0</v>
      </c>
      <c r="DS264" s="77">
        <v>0</v>
      </c>
      <c r="DT264" s="77">
        <v>0</v>
      </c>
      <c r="DU264" s="77">
        <v>0</v>
      </c>
      <c r="DV264" s="77">
        <v>0</v>
      </c>
      <c r="DW264" s="77">
        <v>0</v>
      </c>
      <c r="DX264" s="77">
        <v>0</v>
      </c>
      <c r="DY264" s="77">
        <v>0</v>
      </c>
      <c r="DZ264" s="77">
        <v>0</v>
      </c>
      <c r="EA264" s="77">
        <v>0</v>
      </c>
      <c r="EB264" s="77">
        <v>0</v>
      </c>
      <c r="EC264" s="77">
        <v>0</v>
      </c>
      <c r="ED264" s="77">
        <v>0</v>
      </c>
      <c r="EE264" s="77">
        <v>0</v>
      </c>
      <c r="EF264" s="77">
        <v>0</v>
      </c>
      <c r="EG264" s="77">
        <v>0</v>
      </c>
      <c r="EH264" s="77">
        <v>0</v>
      </c>
      <c r="EI264" s="77">
        <v>0</v>
      </c>
      <c r="EJ264" s="77">
        <v>0</v>
      </c>
      <c r="EK264" s="77">
        <v>0</v>
      </c>
      <c r="EL264" s="77">
        <v>0</v>
      </c>
      <c r="EM264" s="128">
        <v>0</v>
      </c>
      <c r="EN264" s="77">
        <v>1</v>
      </c>
      <c r="EO264" s="128">
        <v>0</v>
      </c>
      <c r="EP264" s="128">
        <v>1</v>
      </c>
      <c r="EQ264" s="77">
        <v>2</v>
      </c>
    </row>
    <row r="265" spans="1:147" s="78" customFormat="1" ht="15" customHeight="1" x14ac:dyDescent="0.25">
      <c r="A265" s="505" t="s">
        <v>2542</v>
      </c>
      <c r="B265" s="77">
        <v>5</v>
      </c>
      <c r="C265" s="108" t="s">
        <v>942</v>
      </c>
      <c r="D265" s="74">
        <v>2008</v>
      </c>
      <c r="E265" s="108" t="s">
        <v>227</v>
      </c>
      <c r="F265" s="81" t="s">
        <v>943</v>
      </c>
      <c r="G265" s="74">
        <v>18</v>
      </c>
      <c r="H265" s="74" t="s">
        <v>944</v>
      </c>
      <c r="I265" s="63" t="s">
        <v>50</v>
      </c>
      <c r="J265" s="59">
        <v>0</v>
      </c>
      <c r="K265" s="76" t="s">
        <v>3</v>
      </c>
      <c r="L265" s="76" t="s">
        <v>89</v>
      </c>
      <c r="M265" s="77">
        <v>3</v>
      </c>
      <c r="N265" s="77">
        <v>3</v>
      </c>
      <c r="O265" s="59">
        <f t="shared" si="178"/>
        <v>0.47712125471966244</v>
      </c>
      <c r="P265" s="77">
        <v>2006</v>
      </c>
      <c r="Q265" s="82"/>
      <c r="R265" s="77">
        <v>1</v>
      </c>
      <c r="S265" s="77">
        <v>5</v>
      </c>
      <c r="T265" s="77">
        <v>40</v>
      </c>
      <c r="U265" s="77"/>
      <c r="V265" s="76" t="s">
        <v>279</v>
      </c>
      <c r="W265" s="76"/>
      <c r="X265" s="77" t="s">
        <v>279</v>
      </c>
      <c r="Y265" s="82"/>
      <c r="Z265" s="139" t="s">
        <v>83</v>
      </c>
      <c r="AA265" s="269" t="s">
        <v>718</v>
      </c>
      <c r="AB265" s="77" t="s">
        <v>14</v>
      </c>
      <c r="AC265" s="228" t="s">
        <v>1200</v>
      </c>
      <c r="AD265" s="77">
        <v>0</v>
      </c>
      <c r="AE265" s="77" t="s">
        <v>577</v>
      </c>
      <c r="AF265" s="228" t="s">
        <v>2049</v>
      </c>
      <c r="AG265" s="59">
        <f t="shared" si="179"/>
        <v>1.2787536009528289</v>
      </c>
      <c r="AH265" s="59">
        <f t="shared" si="172"/>
        <v>385.7</v>
      </c>
      <c r="AI265" s="72">
        <f t="shared" si="173"/>
        <v>2.5862496388660419</v>
      </c>
      <c r="AJ265" s="59">
        <f t="shared" si="174"/>
        <v>57</v>
      </c>
      <c r="AK265" s="59">
        <f t="shared" si="180"/>
        <v>1.7558748556724915</v>
      </c>
      <c r="AL265" s="72">
        <f t="shared" si="175"/>
        <v>1157.0999999999999</v>
      </c>
      <c r="AM265" s="72">
        <f t="shared" si="176"/>
        <v>3.0633708935857045</v>
      </c>
      <c r="AN265" s="78" t="s">
        <v>28</v>
      </c>
      <c r="AO265" s="77" t="s">
        <v>28</v>
      </c>
      <c r="AP265" s="82"/>
      <c r="AQ265" s="77" t="s">
        <v>80</v>
      </c>
      <c r="AR265" s="81" t="s">
        <v>1536</v>
      </c>
      <c r="AS265" s="82" t="s">
        <v>231</v>
      </c>
      <c r="AT265" s="228" t="s">
        <v>2435</v>
      </c>
      <c r="AU265" s="270">
        <v>41.2</v>
      </c>
      <c r="AV265" s="11">
        <v>-74.900000000000006</v>
      </c>
      <c r="AW265" s="77" t="s">
        <v>866</v>
      </c>
      <c r="AX265" s="277">
        <v>9.0333333333333332</v>
      </c>
      <c r="AY265" s="278">
        <v>1129</v>
      </c>
      <c r="AZ265" s="455">
        <f t="shared" si="181"/>
        <v>3.0526939419249679</v>
      </c>
      <c r="BA265" s="521" t="s">
        <v>103</v>
      </c>
      <c r="BB265" s="40" t="s">
        <v>1215</v>
      </c>
      <c r="BC265" s="59"/>
      <c r="BD265" s="59" t="s">
        <v>2343</v>
      </c>
      <c r="BE265" s="59" t="s">
        <v>2331</v>
      </c>
      <c r="BF265" s="260" t="s">
        <v>1068</v>
      </c>
      <c r="BG265" s="82"/>
      <c r="BH265" s="82" t="s">
        <v>1069</v>
      </c>
      <c r="BI265" s="82" t="s">
        <v>1073</v>
      </c>
      <c r="BJ265" s="82" t="s">
        <v>8</v>
      </c>
      <c r="BK265" s="95" t="s">
        <v>863</v>
      </c>
      <c r="BL265" s="77" t="s">
        <v>2268</v>
      </c>
      <c r="BM265" s="77" t="s">
        <v>2267</v>
      </c>
      <c r="BO265" s="77" t="s">
        <v>1679</v>
      </c>
      <c r="BP265" s="82" t="s">
        <v>51</v>
      </c>
      <c r="BQ265" s="77" t="s">
        <v>1074</v>
      </c>
      <c r="BR265" s="82">
        <v>3.02272727272728</v>
      </c>
      <c r="BS265" s="77" t="s">
        <v>21</v>
      </c>
      <c r="BT265" s="77" t="s">
        <v>9</v>
      </c>
      <c r="BU265" s="82">
        <v>7.0000000000000204</v>
      </c>
      <c r="BV265" s="82"/>
      <c r="BW265" s="79" t="s">
        <v>1066</v>
      </c>
      <c r="BX265" s="77" t="s">
        <v>67</v>
      </c>
      <c r="BY265" s="80">
        <f t="shared" si="184"/>
        <v>3.9772727272727404</v>
      </c>
      <c r="BZ265" s="80">
        <f t="shared" si="182"/>
        <v>3.9772727272727404</v>
      </c>
      <c r="CA265" s="77" t="s">
        <v>18</v>
      </c>
      <c r="CB265" s="77" t="s">
        <v>279</v>
      </c>
      <c r="CC265" s="77">
        <v>200</v>
      </c>
      <c r="CD265" s="77">
        <v>200</v>
      </c>
      <c r="CE265" s="82"/>
      <c r="CF265" s="78" t="s">
        <v>1584</v>
      </c>
      <c r="CG265" s="82">
        <v>5.4090909090909003</v>
      </c>
      <c r="CH265" s="77" t="s">
        <v>21</v>
      </c>
      <c r="CI265" s="82">
        <v>9.0681818181818095</v>
      </c>
      <c r="CJ265" s="82"/>
      <c r="CK265" s="82">
        <f t="shared" si="185"/>
        <v>3.6590909090909092</v>
      </c>
      <c r="CL265" s="82">
        <f t="shared" si="177"/>
        <v>3.6590909090909092</v>
      </c>
      <c r="CM265" s="77">
        <v>200</v>
      </c>
      <c r="CN265" s="77">
        <v>200</v>
      </c>
      <c r="CO265" s="67"/>
      <c r="CP265" s="67">
        <f t="shared" si="186"/>
        <v>-0.62445817068271459</v>
      </c>
      <c r="CQ265" s="67">
        <f t="shared" si="187"/>
        <v>0.99811439346323072</v>
      </c>
      <c r="CR265" s="67">
        <f t="shared" si="183"/>
        <v>-0.6232806882741363</v>
      </c>
      <c r="CS265" s="67">
        <f t="shared" si="188"/>
        <v>1.0485598520469352E-2</v>
      </c>
      <c r="CT265" s="77">
        <v>0</v>
      </c>
      <c r="CU265" s="77">
        <v>0</v>
      </c>
      <c r="CV265" s="77" t="s">
        <v>1782</v>
      </c>
      <c r="CW265" s="77">
        <v>0</v>
      </c>
      <c r="CX265" s="77">
        <v>0</v>
      </c>
      <c r="CY265" s="74">
        <v>0</v>
      </c>
      <c r="CZ265" s="74">
        <v>2</v>
      </c>
      <c r="DA265" s="74">
        <v>0</v>
      </c>
      <c r="DB265" s="74">
        <v>0</v>
      </c>
      <c r="DC265" s="74">
        <v>0</v>
      </c>
      <c r="DD265" s="77">
        <v>0</v>
      </c>
      <c r="DE265" s="60">
        <v>0</v>
      </c>
      <c r="DF265" s="60">
        <v>0</v>
      </c>
      <c r="DG265" s="60">
        <v>1</v>
      </c>
      <c r="DH265" s="60">
        <v>0</v>
      </c>
      <c r="DI265" s="60">
        <v>0</v>
      </c>
      <c r="DJ265" s="60">
        <v>0</v>
      </c>
      <c r="DK265" s="60">
        <v>0</v>
      </c>
      <c r="DL265" s="74">
        <v>0</v>
      </c>
      <c r="DM265" s="74">
        <v>0</v>
      </c>
      <c r="DN265" s="74">
        <v>0</v>
      </c>
      <c r="DO265" s="77">
        <v>0</v>
      </c>
      <c r="DP265" s="77">
        <v>0</v>
      </c>
      <c r="DQ265" s="77">
        <v>0</v>
      </c>
      <c r="DR265" s="77">
        <v>0</v>
      </c>
      <c r="DS265" s="77">
        <v>0</v>
      </c>
      <c r="DT265" s="77">
        <v>0</v>
      </c>
      <c r="DU265" s="77">
        <v>0</v>
      </c>
      <c r="DV265" s="77">
        <v>1</v>
      </c>
      <c r="DW265" s="77">
        <v>0</v>
      </c>
      <c r="DX265" s="77">
        <v>0</v>
      </c>
      <c r="DY265" s="77">
        <v>0</v>
      </c>
      <c r="DZ265" s="77">
        <v>0</v>
      </c>
      <c r="EA265" s="77">
        <v>0</v>
      </c>
      <c r="EB265" s="77">
        <v>0</v>
      </c>
      <c r="EC265" s="77">
        <v>0</v>
      </c>
      <c r="ED265" s="77">
        <v>0</v>
      </c>
      <c r="EE265" s="77">
        <v>0</v>
      </c>
      <c r="EF265" s="77">
        <v>0</v>
      </c>
      <c r="EG265" s="77">
        <v>0</v>
      </c>
      <c r="EH265" s="77">
        <v>0</v>
      </c>
      <c r="EI265" s="77">
        <v>0</v>
      </c>
      <c r="EJ265" s="77">
        <v>0</v>
      </c>
      <c r="EK265" s="77">
        <v>0</v>
      </c>
      <c r="EL265" s="77">
        <v>0</v>
      </c>
      <c r="EM265" s="128">
        <v>0</v>
      </c>
      <c r="EN265" s="77">
        <v>1</v>
      </c>
      <c r="EO265" s="128">
        <v>0</v>
      </c>
      <c r="EP265" s="128">
        <v>1</v>
      </c>
      <c r="EQ265" s="77">
        <v>2</v>
      </c>
    </row>
    <row r="266" spans="1:147" s="82" customFormat="1" ht="15" customHeight="1" x14ac:dyDescent="0.25">
      <c r="A266" s="505" t="s">
        <v>2542</v>
      </c>
      <c r="B266" s="77">
        <v>6</v>
      </c>
      <c r="C266" s="108" t="s">
        <v>942</v>
      </c>
      <c r="D266" s="74">
        <v>2008</v>
      </c>
      <c r="E266" s="108" t="s">
        <v>227</v>
      </c>
      <c r="F266" s="81" t="s">
        <v>943</v>
      </c>
      <c r="G266" s="74">
        <v>18</v>
      </c>
      <c r="H266" s="74" t="s">
        <v>944</v>
      </c>
      <c r="I266" s="63" t="s">
        <v>50</v>
      </c>
      <c r="J266" s="59">
        <v>0</v>
      </c>
      <c r="K266" s="76" t="s">
        <v>3</v>
      </c>
      <c r="L266" s="76" t="s">
        <v>89</v>
      </c>
      <c r="M266" s="77">
        <v>3</v>
      </c>
      <c r="N266" s="77">
        <v>3</v>
      </c>
      <c r="O266" s="59">
        <f t="shared" si="178"/>
        <v>0.47712125471966244</v>
      </c>
      <c r="P266" s="77">
        <v>2006</v>
      </c>
      <c r="R266" s="77">
        <v>1</v>
      </c>
      <c r="S266" s="77">
        <v>5</v>
      </c>
      <c r="T266" s="77">
        <v>40</v>
      </c>
      <c r="U266" s="77"/>
      <c r="V266" s="76" t="s">
        <v>279</v>
      </c>
      <c r="W266" s="76"/>
      <c r="X266" s="77" t="s">
        <v>279</v>
      </c>
      <c r="Z266" s="139" t="s">
        <v>83</v>
      </c>
      <c r="AA266" s="269" t="s">
        <v>718</v>
      </c>
      <c r="AB266" s="77" t="s">
        <v>14</v>
      </c>
      <c r="AC266" s="228" t="s">
        <v>1200</v>
      </c>
      <c r="AD266" s="77">
        <v>0</v>
      </c>
      <c r="AE266" s="77" t="s">
        <v>577</v>
      </c>
      <c r="AF266" s="228" t="s">
        <v>2049</v>
      </c>
      <c r="AG266" s="59">
        <f t="shared" si="179"/>
        <v>1.2787536009528289</v>
      </c>
      <c r="AH266" s="59">
        <f t="shared" si="172"/>
        <v>385.7</v>
      </c>
      <c r="AI266" s="72">
        <f t="shared" si="173"/>
        <v>2.5862496388660419</v>
      </c>
      <c r="AJ266" s="59">
        <f t="shared" si="174"/>
        <v>57</v>
      </c>
      <c r="AK266" s="59">
        <f t="shared" si="180"/>
        <v>1.7558748556724915</v>
      </c>
      <c r="AL266" s="72">
        <f t="shared" si="175"/>
        <v>1157.0999999999999</v>
      </c>
      <c r="AM266" s="72">
        <f t="shared" si="176"/>
        <v>3.0633708935857045</v>
      </c>
      <c r="AN266" s="78" t="s">
        <v>28</v>
      </c>
      <c r="AO266" s="77" t="s">
        <v>28</v>
      </c>
      <c r="AP266" s="78"/>
      <c r="AQ266" s="77" t="s">
        <v>80</v>
      </c>
      <c r="AR266" s="81" t="s">
        <v>1536</v>
      </c>
      <c r="AS266" s="82" t="s">
        <v>231</v>
      </c>
      <c r="AT266" s="228" t="s">
        <v>2435</v>
      </c>
      <c r="AU266" s="270">
        <v>41.2</v>
      </c>
      <c r="AV266" s="11">
        <v>-74.900000000000006</v>
      </c>
      <c r="AW266" s="77" t="s">
        <v>866</v>
      </c>
      <c r="AX266" s="277">
        <v>9.0333333333333332</v>
      </c>
      <c r="AY266" s="278">
        <v>1129</v>
      </c>
      <c r="AZ266" s="455">
        <f t="shared" si="181"/>
        <v>3.0526939419249679</v>
      </c>
      <c r="BA266" s="521" t="s">
        <v>103</v>
      </c>
      <c r="BB266" s="40" t="s">
        <v>1215</v>
      </c>
      <c r="BC266" s="59"/>
      <c r="BD266" s="59" t="s">
        <v>2343</v>
      </c>
      <c r="BE266" s="59" t="s">
        <v>2331</v>
      </c>
      <c r="BF266" s="260" t="s">
        <v>1068</v>
      </c>
      <c r="BH266" s="82" t="s">
        <v>1069</v>
      </c>
      <c r="BI266" s="82" t="s">
        <v>1073</v>
      </c>
      <c r="BJ266" s="82" t="s">
        <v>8</v>
      </c>
      <c r="BK266" s="95" t="s">
        <v>232</v>
      </c>
      <c r="BL266" s="77" t="s">
        <v>2268</v>
      </c>
      <c r="BM266" s="77" t="s">
        <v>2268</v>
      </c>
      <c r="BO266" s="77" t="s">
        <v>1679</v>
      </c>
      <c r="BP266" s="82" t="s">
        <v>51</v>
      </c>
      <c r="BQ266" s="77" t="s">
        <v>1074</v>
      </c>
      <c r="BR266" s="82">
        <v>0.47727272727271902</v>
      </c>
      <c r="BS266" s="77" t="s">
        <v>21</v>
      </c>
      <c r="BT266" s="77" t="s">
        <v>9</v>
      </c>
      <c r="BU266" s="82">
        <v>3.6590909090908998</v>
      </c>
      <c r="BW266" s="79" t="s">
        <v>1066</v>
      </c>
      <c r="BX266" s="77" t="s">
        <v>67</v>
      </c>
      <c r="BY266" s="80">
        <f t="shared" si="184"/>
        <v>3.1818181818181808</v>
      </c>
      <c r="BZ266" s="80">
        <f t="shared" si="182"/>
        <v>3.1818181818181808</v>
      </c>
      <c r="CA266" s="77" t="s">
        <v>18</v>
      </c>
      <c r="CB266" s="77" t="s">
        <v>279</v>
      </c>
      <c r="CC266" s="77">
        <v>200</v>
      </c>
      <c r="CD266" s="77">
        <v>200</v>
      </c>
      <c r="CF266" s="78" t="s">
        <v>1584</v>
      </c>
      <c r="CG266" s="82">
        <v>13.045454545454501</v>
      </c>
      <c r="CH266" s="77" t="s">
        <v>21</v>
      </c>
      <c r="CI266" s="82">
        <v>23.227272727272702</v>
      </c>
      <c r="CK266" s="82">
        <f t="shared" si="185"/>
        <v>10.181818181818201</v>
      </c>
      <c r="CL266" s="82">
        <f t="shared" si="177"/>
        <v>10.181818181818201</v>
      </c>
      <c r="CM266" s="77">
        <v>200</v>
      </c>
      <c r="CN266" s="77">
        <v>200</v>
      </c>
      <c r="CO266" s="67"/>
      <c r="CP266" s="67">
        <f t="shared" si="186"/>
        <v>-1.6662069354079034</v>
      </c>
      <c r="CQ266" s="67">
        <f t="shared" si="187"/>
        <v>0.99811439346323072</v>
      </c>
      <c r="CR266" s="67">
        <f t="shared" si="183"/>
        <v>-1.6630651247188879</v>
      </c>
      <c r="CS266" s="67">
        <f t="shared" si="188"/>
        <v>1.3457232011320312E-2</v>
      </c>
      <c r="CT266" s="77">
        <v>0</v>
      </c>
      <c r="CU266" s="77">
        <v>0</v>
      </c>
      <c r="CV266" s="77" t="s">
        <v>1782</v>
      </c>
      <c r="CW266" s="77">
        <v>0</v>
      </c>
      <c r="CX266" s="77">
        <v>0</v>
      </c>
      <c r="CY266" s="74">
        <v>0</v>
      </c>
      <c r="CZ266" s="74">
        <v>2</v>
      </c>
      <c r="DA266" s="74">
        <v>0</v>
      </c>
      <c r="DB266" s="74">
        <v>0</v>
      </c>
      <c r="DC266" s="74">
        <v>0</v>
      </c>
      <c r="DD266" s="77">
        <v>0</v>
      </c>
      <c r="DE266" s="60">
        <v>0</v>
      </c>
      <c r="DF266" s="60">
        <v>0</v>
      </c>
      <c r="DG266" s="60">
        <v>1</v>
      </c>
      <c r="DH266" s="60">
        <v>0</v>
      </c>
      <c r="DI266" s="60">
        <v>0</v>
      </c>
      <c r="DJ266" s="60">
        <v>0</v>
      </c>
      <c r="DK266" s="60">
        <v>0</v>
      </c>
      <c r="DL266" s="74">
        <v>0</v>
      </c>
      <c r="DM266" s="74">
        <v>0</v>
      </c>
      <c r="DN266" s="74">
        <v>0</v>
      </c>
      <c r="DO266" s="77">
        <v>0</v>
      </c>
      <c r="DP266" s="77">
        <v>0</v>
      </c>
      <c r="DQ266" s="77">
        <v>0</v>
      </c>
      <c r="DR266" s="77">
        <v>0</v>
      </c>
      <c r="DS266" s="77">
        <v>0</v>
      </c>
      <c r="DT266" s="77">
        <v>0</v>
      </c>
      <c r="DU266" s="77">
        <v>0</v>
      </c>
      <c r="DV266" s="77">
        <v>0</v>
      </c>
      <c r="DW266" s="77">
        <v>0</v>
      </c>
      <c r="DX266" s="77">
        <v>0</v>
      </c>
      <c r="DY266" s="77">
        <v>1</v>
      </c>
      <c r="DZ266" s="77">
        <v>0</v>
      </c>
      <c r="EA266" s="77">
        <v>0</v>
      </c>
      <c r="EB266" s="77">
        <v>0</v>
      </c>
      <c r="EC266" s="77">
        <v>0</v>
      </c>
      <c r="ED266" s="77">
        <v>0</v>
      </c>
      <c r="EE266" s="77">
        <v>0</v>
      </c>
      <c r="EF266" s="77">
        <v>0</v>
      </c>
      <c r="EG266" s="77">
        <v>0</v>
      </c>
      <c r="EH266" s="77">
        <v>0</v>
      </c>
      <c r="EI266" s="77">
        <v>0</v>
      </c>
      <c r="EJ266" s="77">
        <v>0</v>
      </c>
      <c r="EK266" s="77">
        <v>0</v>
      </c>
      <c r="EL266" s="77">
        <v>0</v>
      </c>
      <c r="EM266" s="128">
        <v>0</v>
      </c>
      <c r="EN266" s="77">
        <v>1</v>
      </c>
      <c r="EO266" s="128">
        <v>0</v>
      </c>
      <c r="EP266" s="128">
        <v>1</v>
      </c>
      <c r="EQ266" s="77">
        <v>2</v>
      </c>
    </row>
    <row r="267" spans="1:147" s="82" customFormat="1" ht="15" customHeight="1" x14ac:dyDescent="0.25">
      <c r="A267" s="505" t="s">
        <v>2542</v>
      </c>
      <c r="B267" s="77">
        <v>7</v>
      </c>
      <c r="C267" s="108" t="s">
        <v>942</v>
      </c>
      <c r="D267" s="74">
        <v>2008</v>
      </c>
      <c r="E267" s="108" t="s">
        <v>227</v>
      </c>
      <c r="F267" s="81" t="s">
        <v>943</v>
      </c>
      <c r="G267" s="74">
        <v>18</v>
      </c>
      <c r="H267" s="74" t="s">
        <v>944</v>
      </c>
      <c r="I267" s="63" t="s">
        <v>50</v>
      </c>
      <c r="J267" s="59">
        <v>0</v>
      </c>
      <c r="K267" s="76" t="s">
        <v>3</v>
      </c>
      <c r="L267" s="76" t="s">
        <v>89</v>
      </c>
      <c r="M267" s="77">
        <v>3</v>
      </c>
      <c r="N267" s="77">
        <v>3</v>
      </c>
      <c r="O267" s="59">
        <f t="shared" si="178"/>
        <v>0.47712125471966244</v>
      </c>
      <c r="P267" s="77">
        <v>2006</v>
      </c>
      <c r="R267" s="77">
        <v>1</v>
      </c>
      <c r="S267" s="77">
        <v>5</v>
      </c>
      <c r="T267" s="77">
        <v>40</v>
      </c>
      <c r="U267" s="77"/>
      <c r="V267" s="76" t="s">
        <v>279</v>
      </c>
      <c r="W267" s="76"/>
      <c r="X267" s="77" t="s">
        <v>279</v>
      </c>
      <c r="Z267" s="139" t="s">
        <v>83</v>
      </c>
      <c r="AA267" s="269" t="s">
        <v>718</v>
      </c>
      <c r="AB267" s="77" t="s">
        <v>14</v>
      </c>
      <c r="AC267" s="228" t="s">
        <v>1202</v>
      </c>
      <c r="AD267" s="77">
        <v>0</v>
      </c>
      <c r="AE267" s="77" t="s">
        <v>577</v>
      </c>
      <c r="AF267" s="228" t="s">
        <v>2048</v>
      </c>
      <c r="AG267" s="59">
        <f t="shared" si="179"/>
        <v>1</v>
      </c>
      <c r="AH267" s="59">
        <f t="shared" si="172"/>
        <v>203</v>
      </c>
      <c r="AI267" s="72">
        <f t="shared" si="173"/>
        <v>2.307496037913213</v>
      </c>
      <c r="AJ267" s="59">
        <f t="shared" si="174"/>
        <v>30</v>
      </c>
      <c r="AK267" s="59">
        <f t="shared" si="180"/>
        <v>1.4771212547196624</v>
      </c>
      <c r="AL267" s="72">
        <f t="shared" si="175"/>
        <v>609</v>
      </c>
      <c r="AM267" s="72">
        <f t="shared" si="176"/>
        <v>2.7846172926328752</v>
      </c>
      <c r="AN267" s="78" t="s">
        <v>28</v>
      </c>
      <c r="AO267" s="77" t="s">
        <v>28</v>
      </c>
      <c r="AP267" s="78"/>
      <c r="AQ267" s="77" t="s">
        <v>80</v>
      </c>
      <c r="AR267" s="81" t="s">
        <v>1536</v>
      </c>
      <c r="AS267" s="82" t="s">
        <v>231</v>
      </c>
      <c r="AT267" s="228" t="s">
        <v>2434</v>
      </c>
      <c r="AU267" s="270">
        <v>41.2</v>
      </c>
      <c r="AV267" s="11">
        <v>-74.900000000000006</v>
      </c>
      <c r="AW267" s="77" t="s">
        <v>866</v>
      </c>
      <c r="AX267" s="277">
        <v>9.0333333333333332</v>
      </c>
      <c r="AY267" s="278">
        <v>1129</v>
      </c>
      <c r="AZ267" s="455">
        <f t="shared" si="181"/>
        <v>3.0526939419249679</v>
      </c>
      <c r="BA267" s="521" t="s">
        <v>103</v>
      </c>
      <c r="BB267" s="40" t="s">
        <v>1215</v>
      </c>
      <c r="BC267" s="59"/>
      <c r="BD267" s="59" t="s">
        <v>2343</v>
      </c>
      <c r="BE267" s="59" t="s">
        <v>2331</v>
      </c>
      <c r="BF267" s="260" t="s">
        <v>1068</v>
      </c>
      <c r="BH267" s="82" t="s">
        <v>1069</v>
      </c>
      <c r="BI267" s="82" t="s">
        <v>1070</v>
      </c>
      <c r="BJ267" s="82" t="s">
        <v>10</v>
      </c>
      <c r="BK267" s="95" t="s">
        <v>862</v>
      </c>
      <c r="BL267" s="77" t="s">
        <v>2268</v>
      </c>
      <c r="BM267" s="77" t="s">
        <v>2268</v>
      </c>
      <c r="BO267" s="77" t="s">
        <v>1679</v>
      </c>
      <c r="BP267" s="82" t="s">
        <v>51</v>
      </c>
      <c r="BQ267" s="77" t="s">
        <v>1075</v>
      </c>
      <c r="BR267" s="82">
        <v>113.064133016627</v>
      </c>
      <c r="BS267" s="77" t="s">
        <v>21</v>
      </c>
      <c r="BT267" s="77" t="s">
        <v>11</v>
      </c>
      <c r="BU267" s="82">
        <v>185.27315914489299</v>
      </c>
      <c r="BW267" s="79" t="s">
        <v>1066</v>
      </c>
      <c r="BX267" s="77" t="s">
        <v>67</v>
      </c>
      <c r="BY267" s="80">
        <f t="shared" si="184"/>
        <v>72.20902612826599</v>
      </c>
      <c r="BZ267" s="80">
        <f t="shared" si="182"/>
        <v>72.20902612826599</v>
      </c>
      <c r="CA267" s="77" t="s">
        <v>18</v>
      </c>
      <c r="CB267" s="77" t="s">
        <v>279</v>
      </c>
      <c r="CC267" s="77">
        <v>200</v>
      </c>
      <c r="CD267" s="77">
        <v>200</v>
      </c>
      <c r="CF267" s="78" t="s">
        <v>1584</v>
      </c>
      <c r="CG267" s="82">
        <v>133.96674584323</v>
      </c>
      <c r="CH267" s="77" t="s">
        <v>21</v>
      </c>
      <c r="CI267" s="82">
        <v>190.49881235154299</v>
      </c>
      <c r="CK267" s="82">
        <f t="shared" si="185"/>
        <v>56.532066508312994</v>
      </c>
      <c r="CL267" s="82">
        <f t="shared" si="177"/>
        <v>56.532066508312994</v>
      </c>
      <c r="CM267" s="77">
        <v>200</v>
      </c>
      <c r="CN267" s="77">
        <v>200</v>
      </c>
      <c r="CO267" s="67"/>
      <c r="CP267" s="67">
        <f t="shared" si="186"/>
        <v>-0.32234215982316206</v>
      </c>
      <c r="CQ267" s="67">
        <f t="shared" si="187"/>
        <v>0.99811439346323072</v>
      </c>
      <c r="CR267" s="67">
        <f t="shared" si="183"/>
        <v>-0.32173434933952316</v>
      </c>
      <c r="CS267" s="67">
        <f t="shared" si="188"/>
        <v>1.0129391239431159E-2</v>
      </c>
      <c r="CT267" s="77">
        <v>0</v>
      </c>
      <c r="CU267" s="77">
        <v>0</v>
      </c>
      <c r="CV267" s="77" t="s">
        <v>1782</v>
      </c>
      <c r="CW267" s="77">
        <v>0</v>
      </c>
      <c r="CX267" s="77">
        <v>0</v>
      </c>
      <c r="CY267" s="74">
        <v>0</v>
      </c>
      <c r="CZ267" s="74">
        <v>0</v>
      </c>
      <c r="DA267" s="74">
        <v>1</v>
      </c>
      <c r="DB267" s="74">
        <v>0</v>
      </c>
      <c r="DC267" s="74">
        <v>0</v>
      </c>
      <c r="DD267" s="77">
        <v>0</v>
      </c>
      <c r="DE267" s="60">
        <v>0</v>
      </c>
      <c r="DF267" s="60">
        <v>0</v>
      </c>
      <c r="DG267" s="60">
        <v>1</v>
      </c>
      <c r="DH267" s="60">
        <v>0</v>
      </c>
      <c r="DI267" s="60">
        <v>0</v>
      </c>
      <c r="DJ267" s="60">
        <v>0</v>
      </c>
      <c r="DK267" s="60">
        <v>0</v>
      </c>
      <c r="DL267" s="74">
        <v>0</v>
      </c>
      <c r="DM267" s="74">
        <v>0</v>
      </c>
      <c r="DN267" s="74">
        <v>0</v>
      </c>
      <c r="DO267" s="77">
        <v>0</v>
      </c>
      <c r="DP267" s="77">
        <v>1</v>
      </c>
      <c r="DQ267" s="77">
        <v>0</v>
      </c>
      <c r="DR267" s="77">
        <v>0</v>
      </c>
      <c r="DS267" s="77">
        <v>0</v>
      </c>
      <c r="DT267" s="77">
        <v>0</v>
      </c>
      <c r="DU267" s="77">
        <v>0</v>
      </c>
      <c r="DV267" s="77">
        <v>0</v>
      </c>
      <c r="DW267" s="77">
        <v>0</v>
      </c>
      <c r="DX267" s="77">
        <v>0</v>
      </c>
      <c r="DY267" s="77">
        <v>0</v>
      </c>
      <c r="DZ267" s="77">
        <v>0</v>
      </c>
      <c r="EA267" s="77">
        <v>0</v>
      </c>
      <c r="EB267" s="77">
        <v>0</v>
      </c>
      <c r="EC267" s="77">
        <v>0</v>
      </c>
      <c r="ED267" s="77">
        <v>0</v>
      </c>
      <c r="EE267" s="77">
        <v>0</v>
      </c>
      <c r="EF267" s="77">
        <v>0</v>
      </c>
      <c r="EG267" s="77">
        <v>0</v>
      </c>
      <c r="EH267" s="77">
        <v>0</v>
      </c>
      <c r="EI267" s="77">
        <v>0</v>
      </c>
      <c r="EJ267" s="77">
        <v>0</v>
      </c>
      <c r="EK267" s="77">
        <v>0</v>
      </c>
      <c r="EL267" s="77">
        <v>0</v>
      </c>
      <c r="EM267" s="128">
        <v>0</v>
      </c>
      <c r="EN267" s="77">
        <v>1</v>
      </c>
      <c r="EO267" s="128">
        <v>0</v>
      </c>
      <c r="EP267" s="128">
        <v>1</v>
      </c>
      <c r="EQ267" s="77">
        <v>2</v>
      </c>
    </row>
    <row r="268" spans="1:147" s="82" customFormat="1" ht="15" customHeight="1" x14ac:dyDescent="0.25">
      <c r="A268" s="505" t="s">
        <v>2542</v>
      </c>
      <c r="B268" s="77">
        <v>8</v>
      </c>
      <c r="C268" s="108" t="s">
        <v>942</v>
      </c>
      <c r="D268" s="74">
        <v>2008</v>
      </c>
      <c r="E268" s="108" t="s">
        <v>227</v>
      </c>
      <c r="F268" s="81" t="s">
        <v>943</v>
      </c>
      <c r="G268" s="74">
        <v>18</v>
      </c>
      <c r="H268" s="74" t="s">
        <v>944</v>
      </c>
      <c r="I268" s="63" t="s">
        <v>50</v>
      </c>
      <c r="J268" s="59">
        <v>0</v>
      </c>
      <c r="K268" s="76" t="s">
        <v>3</v>
      </c>
      <c r="L268" s="76" t="s">
        <v>89</v>
      </c>
      <c r="M268" s="77">
        <v>3</v>
      </c>
      <c r="N268" s="77">
        <v>3</v>
      </c>
      <c r="O268" s="59">
        <f t="shared" si="178"/>
        <v>0.47712125471966244</v>
      </c>
      <c r="P268" s="77">
        <v>2006</v>
      </c>
      <c r="R268" s="77">
        <v>1</v>
      </c>
      <c r="S268" s="77">
        <v>5</v>
      </c>
      <c r="T268" s="77">
        <v>40</v>
      </c>
      <c r="U268" s="77"/>
      <c r="V268" s="76" t="s">
        <v>279</v>
      </c>
      <c r="W268" s="76"/>
      <c r="X268" s="77" t="s">
        <v>279</v>
      </c>
      <c r="Z268" s="139" t="s">
        <v>83</v>
      </c>
      <c r="AA268" s="269" t="s">
        <v>718</v>
      </c>
      <c r="AB268" s="77" t="s">
        <v>14</v>
      </c>
      <c r="AC268" s="228" t="s">
        <v>1202</v>
      </c>
      <c r="AD268" s="77">
        <v>0</v>
      </c>
      <c r="AE268" s="77" t="s">
        <v>577</v>
      </c>
      <c r="AF268" s="228" t="s">
        <v>2048</v>
      </c>
      <c r="AG268" s="59">
        <f t="shared" si="179"/>
        <v>1</v>
      </c>
      <c r="AH268" s="59">
        <f t="shared" si="172"/>
        <v>203</v>
      </c>
      <c r="AI268" s="72">
        <f t="shared" si="173"/>
        <v>2.307496037913213</v>
      </c>
      <c r="AJ268" s="59">
        <f t="shared" si="174"/>
        <v>30</v>
      </c>
      <c r="AK268" s="59">
        <f t="shared" si="180"/>
        <v>1.4771212547196624</v>
      </c>
      <c r="AL268" s="72">
        <f t="shared" si="175"/>
        <v>609</v>
      </c>
      <c r="AM268" s="72">
        <f t="shared" si="176"/>
        <v>2.7846172926328752</v>
      </c>
      <c r="AN268" s="78" t="s">
        <v>28</v>
      </c>
      <c r="AO268" s="77" t="s">
        <v>28</v>
      </c>
      <c r="AP268" s="78"/>
      <c r="AQ268" s="77" t="s">
        <v>80</v>
      </c>
      <c r="AR268" s="81" t="s">
        <v>1536</v>
      </c>
      <c r="AS268" s="82" t="s">
        <v>231</v>
      </c>
      <c r="AT268" s="228" t="s">
        <v>2434</v>
      </c>
      <c r="AU268" s="270">
        <v>41.2</v>
      </c>
      <c r="AV268" s="11">
        <v>-74.900000000000006</v>
      </c>
      <c r="AW268" s="77" t="s">
        <v>866</v>
      </c>
      <c r="AX268" s="277">
        <v>9.0333333333333332</v>
      </c>
      <c r="AY268" s="278">
        <v>1129</v>
      </c>
      <c r="AZ268" s="455">
        <f t="shared" si="181"/>
        <v>3.0526939419249679</v>
      </c>
      <c r="BA268" s="521" t="s">
        <v>103</v>
      </c>
      <c r="BB268" s="40" t="s">
        <v>1215</v>
      </c>
      <c r="BC268" s="59"/>
      <c r="BD268" s="59" t="s">
        <v>2343</v>
      </c>
      <c r="BE268" s="59" t="s">
        <v>2331</v>
      </c>
      <c r="BF268" s="260" t="s">
        <v>1068</v>
      </c>
      <c r="BH268" s="82" t="s">
        <v>1069</v>
      </c>
      <c r="BI268" s="82" t="s">
        <v>1070</v>
      </c>
      <c r="BJ268" s="82" t="s">
        <v>10</v>
      </c>
      <c r="BK268" s="95" t="s">
        <v>863</v>
      </c>
      <c r="BL268" s="77" t="s">
        <v>2268</v>
      </c>
      <c r="BM268" s="77" t="s">
        <v>2267</v>
      </c>
      <c r="BO268" s="77" t="s">
        <v>1679</v>
      </c>
      <c r="BP268" s="82" t="s">
        <v>51</v>
      </c>
      <c r="BQ268" s="77" t="s">
        <v>1075</v>
      </c>
      <c r="BR268" s="82">
        <v>34.204275534441699</v>
      </c>
      <c r="BS268" s="77" t="s">
        <v>21</v>
      </c>
      <c r="BT268" s="77" t="s">
        <v>11</v>
      </c>
      <c r="BU268" s="82">
        <v>62.232779097387102</v>
      </c>
      <c r="BW268" s="79" t="s">
        <v>1066</v>
      </c>
      <c r="BX268" s="77" t="s">
        <v>67</v>
      </c>
      <c r="BY268" s="80">
        <f t="shared" si="184"/>
        <v>28.028503562945403</v>
      </c>
      <c r="BZ268" s="80">
        <f t="shared" si="182"/>
        <v>28.028503562945403</v>
      </c>
      <c r="CA268" s="77" t="s">
        <v>18</v>
      </c>
      <c r="CB268" s="77" t="s">
        <v>279</v>
      </c>
      <c r="CC268" s="77">
        <v>200</v>
      </c>
      <c r="CD268" s="77">
        <v>200</v>
      </c>
      <c r="CF268" s="78" t="s">
        <v>1584</v>
      </c>
      <c r="CG268" s="82">
        <v>39.429928741092503</v>
      </c>
      <c r="CH268" s="77" t="s">
        <v>21</v>
      </c>
      <c r="CI268" s="82">
        <v>68.883610451306396</v>
      </c>
      <c r="CK268" s="82">
        <f t="shared" si="185"/>
        <v>29.453681710213893</v>
      </c>
      <c r="CL268" s="82">
        <f t="shared" si="177"/>
        <v>29.453681710213893</v>
      </c>
      <c r="CM268" s="77">
        <v>200</v>
      </c>
      <c r="CN268" s="77">
        <v>200</v>
      </c>
      <c r="CO268" s="67"/>
      <c r="CP268" s="67">
        <f t="shared" si="186"/>
        <v>-0.18176232464984465</v>
      </c>
      <c r="CQ268" s="67">
        <f t="shared" si="187"/>
        <v>0.99811439346323072</v>
      </c>
      <c r="CR268" s="67">
        <f t="shared" si="183"/>
        <v>-0.18141959242234654</v>
      </c>
      <c r="CS268" s="67">
        <f t="shared" si="188"/>
        <v>1.0041141335643364E-2</v>
      </c>
      <c r="CT268" s="77">
        <v>0</v>
      </c>
      <c r="CU268" s="77">
        <v>0</v>
      </c>
      <c r="CV268" s="77" t="s">
        <v>1782</v>
      </c>
      <c r="CW268" s="77">
        <v>0</v>
      </c>
      <c r="CX268" s="77">
        <v>0</v>
      </c>
      <c r="CY268" s="74">
        <v>0</v>
      </c>
      <c r="CZ268" s="74">
        <v>0</v>
      </c>
      <c r="DA268" s="74">
        <v>1</v>
      </c>
      <c r="DB268" s="74">
        <v>0</v>
      </c>
      <c r="DC268" s="74">
        <v>0</v>
      </c>
      <c r="DD268" s="77">
        <v>0</v>
      </c>
      <c r="DE268" s="60">
        <v>0</v>
      </c>
      <c r="DF268" s="60">
        <v>0</v>
      </c>
      <c r="DG268" s="60">
        <v>1</v>
      </c>
      <c r="DH268" s="60">
        <v>0</v>
      </c>
      <c r="DI268" s="60">
        <v>0</v>
      </c>
      <c r="DJ268" s="60">
        <v>0</v>
      </c>
      <c r="DK268" s="60">
        <v>0</v>
      </c>
      <c r="DL268" s="74">
        <v>0</v>
      </c>
      <c r="DM268" s="74">
        <v>0</v>
      </c>
      <c r="DN268" s="74">
        <v>0</v>
      </c>
      <c r="DO268" s="77">
        <v>0</v>
      </c>
      <c r="DP268" s="77">
        <v>0</v>
      </c>
      <c r="DQ268" s="77">
        <v>0</v>
      </c>
      <c r="DR268" s="77">
        <v>0</v>
      </c>
      <c r="DS268" s="77">
        <v>0</v>
      </c>
      <c r="DT268" s="77">
        <v>0</v>
      </c>
      <c r="DU268" s="77">
        <v>0</v>
      </c>
      <c r="DV268" s="77">
        <v>1</v>
      </c>
      <c r="DW268" s="77">
        <v>0</v>
      </c>
      <c r="DX268" s="77">
        <v>0</v>
      </c>
      <c r="DY268" s="77">
        <v>0</v>
      </c>
      <c r="DZ268" s="77">
        <v>0</v>
      </c>
      <c r="EA268" s="77">
        <v>0</v>
      </c>
      <c r="EB268" s="77">
        <v>0</v>
      </c>
      <c r="EC268" s="77">
        <v>0</v>
      </c>
      <c r="ED268" s="77">
        <v>0</v>
      </c>
      <c r="EE268" s="77">
        <v>0</v>
      </c>
      <c r="EF268" s="77">
        <v>0</v>
      </c>
      <c r="EG268" s="77">
        <v>0</v>
      </c>
      <c r="EH268" s="77">
        <v>0</v>
      </c>
      <c r="EI268" s="77">
        <v>0</v>
      </c>
      <c r="EJ268" s="77">
        <v>0</v>
      </c>
      <c r="EK268" s="77">
        <v>0</v>
      </c>
      <c r="EL268" s="77">
        <v>0</v>
      </c>
      <c r="EM268" s="128">
        <v>0</v>
      </c>
      <c r="EN268" s="77">
        <v>1</v>
      </c>
      <c r="EO268" s="128">
        <v>0</v>
      </c>
      <c r="EP268" s="128">
        <v>1</v>
      </c>
      <c r="EQ268" s="77">
        <v>2</v>
      </c>
    </row>
    <row r="269" spans="1:147" s="82" customFormat="1" ht="15" customHeight="1" x14ac:dyDescent="0.25">
      <c r="A269" s="505" t="s">
        <v>2542</v>
      </c>
      <c r="B269" s="77">
        <v>9</v>
      </c>
      <c r="C269" s="108" t="s">
        <v>942</v>
      </c>
      <c r="D269" s="74">
        <v>2008</v>
      </c>
      <c r="E269" s="108" t="s">
        <v>227</v>
      </c>
      <c r="F269" s="81" t="s">
        <v>943</v>
      </c>
      <c r="G269" s="74">
        <v>18</v>
      </c>
      <c r="H269" s="74" t="s">
        <v>944</v>
      </c>
      <c r="I269" s="63" t="s">
        <v>50</v>
      </c>
      <c r="J269" s="59">
        <v>0</v>
      </c>
      <c r="K269" s="76" t="s">
        <v>3</v>
      </c>
      <c r="L269" s="76" t="s">
        <v>89</v>
      </c>
      <c r="M269" s="77">
        <v>3</v>
      </c>
      <c r="N269" s="77">
        <v>3</v>
      </c>
      <c r="O269" s="59">
        <f t="shared" si="178"/>
        <v>0.47712125471966244</v>
      </c>
      <c r="P269" s="77">
        <v>2006</v>
      </c>
      <c r="R269" s="77">
        <v>1</v>
      </c>
      <c r="S269" s="77">
        <v>5</v>
      </c>
      <c r="T269" s="77">
        <v>40</v>
      </c>
      <c r="U269" s="77"/>
      <c r="V269" s="76" t="s">
        <v>279</v>
      </c>
      <c r="W269" s="76"/>
      <c r="X269" s="77" t="s">
        <v>279</v>
      </c>
      <c r="Z269" s="139" t="s">
        <v>83</v>
      </c>
      <c r="AA269" s="269" t="s">
        <v>718</v>
      </c>
      <c r="AB269" s="77" t="s">
        <v>14</v>
      </c>
      <c r="AC269" s="228" t="s">
        <v>1202</v>
      </c>
      <c r="AD269" s="77">
        <v>0</v>
      </c>
      <c r="AE269" s="77" t="s">
        <v>577</v>
      </c>
      <c r="AF269" s="228" t="s">
        <v>2048</v>
      </c>
      <c r="AG269" s="59">
        <f t="shared" si="179"/>
        <v>1</v>
      </c>
      <c r="AH269" s="59">
        <f t="shared" si="172"/>
        <v>203</v>
      </c>
      <c r="AI269" s="72">
        <f t="shared" si="173"/>
        <v>2.307496037913213</v>
      </c>
      <c r="AJ269" s="59">
        <f t="shared" si="174"/>
        <v>30</v>
      </c>
      <c r="AK269" s="59">
        <f t="shared" si="180"/>
        <v>1.4771212547196624</v>
      </c>
      <c r="AL269" s="72">
        <f t="shared" si="175"/>
        <v>609</v>
      </c>
      <c r="AM269" s="72">
        <f t="shared" si="176"/>
        <v>2.7846172926328752</v>
      </c>
      <c r="AN269" s="78" t="s">
        <v>28</v>
      </c>
      <c r="AO269" s="77" t="s">
        <v>28</v>
      </c>
      <c r="AQ269" s="77" t="s">
        <v>80</v>
      </c>
      <c r="AR269" s="81" t="s">
        <v>1536</v>
      </c>
      <c r="AS269" s="82" t="s">
        <v>231</v>
      </c>
      <c r="AT269" s="228" t="s">
        <v>2434</v>
      </c>
      <c r="AU269" s="270">
        <v>41.2</v>
      </c>
      <c r="AV269" s="11">
        <v>-74.900000000000006</v>
      </c>
      <c r="AW269" s="77" t="s">
        <v>866</v>
      </c>
      <c r="AX269" s="277">
        <v>9.0333333333333332</v>
      </c>
      <c r="AY269" s="278">
        <v>1129</v>
      </c>
      <c r="AZ269" s="455">
        <f t="shared" si="181"/>
        <v>3.0526939419249679</v>
      </c>
      <c r="BA269" s="521" t="s">
        <v>103</v>
      </c>
      <c r="BB269" s="40" t="s">
        <v>1215</v>
      </c>
      <c r="BC269" s="59"/>
      <c r="BD269" s="59" t="s">
        <v>2343</v>
      </c>
      <c r="BE269" s="59" t="s">
        <v>2331</v>
      </c>
      <c r="BF269" s="260" t="s">
        <v>1068</v>
      </c>
      <c r="BH269" s="82" t="s">
        <v>1069</v>
      </c>
      <c r="BI269" s="82" t="s">
        <v>1070</v>
      </c>
      <c r="BJ269" s="82" t="s">
        <v>10</v>
      </c>
      <c r="BK269" s="95" t="s">
        <v>232</v>
      </c>
      <c r="BL269" s="77" t="s">
        <v>2268</v>
      </c>
      <c r="BM269" s="77" t="s">
        <v>2268</v>
      </c>
      <c r="BO269" s="77" t="s">
        <v>1679</v>
      </c>
      <c r="BP269" s="82" t="s">
        <v>51</v>
      </c>
      <c r="BQ269" s="77" t="s">
        <v>1075</v>
      </c>
      <c r="BR269" s="82">
        <v>38.479809976246997</v>
      </c>
      <c r="BS269" s="77" t="s">
        <v>21</v>
      </c>
      <c r="BT269" s="77" t="s">
        <v>11</v>
      </c>
      <c r="BU269" s="82">
        <v>85.035629453681693</v>
      </c>
      <c r="BW269" s="79" t="s">
        <v>1066</v>
      </c>
      <c r="BX269" s="77" t="s">
        <v>67</v>
      </c>
      <c r="BY269" s="80">
        <f t="shared" si="184"/>
        <v>46.555819477434696</v>
      </c>
      <c r="BZ269" s="80">
        <f t="shared" si="182"/>
        <v>46.555819477434696</v>
      </c>
      <c r="CA269" s="77" t="s">
        <v>18</v>
      </c>
      <c r="CB269" s="77" t="s">
        <v>279</v>
      </c>
      <c r="CC269" s="77">
        <v>200</v>
      </c>
      <c r="CD269" s="77">
        <v>200</v>
      </c>
      <c r="CF269" s="78" t="s">
        <v>1584</v>
      </c>
      <c r="CG269" s="82">
        <v>61.757719714964303</v>
      </c>
      <c r="CH269" s="77" t="s">
        <v>21</v>
      </c>
      <c r="CI269" s="82">
        <v>111.638954869358</v>
      </c>
      <c r="CK269" s="82">
        <f t="shared" si="185"/>
        <v>49.8812351543937</v>
      </c>
      <c r="CL269" s="82">
        <f t="shared" si="177"/>
        <v>49.8812351543937</v>
      </c>
      <c r="CM269" s="77">
        <v>200</v>
      </c>
      <c r="CN269" s="77">
        <v>200</v>
      </c>
      <c r="CO269" s="67"/>
      <c r="CP269" s="67">
        <f t="shared" si="186"/>
        <v>-0.48247186175690659</v>
      </c>
      <c r="CQ269" s="67">
        <f t="shared" si="187"/>
        <v>0.99811439346323072</v>
      </c>
      <c r="CR269" s="67">
        <f t="shared" si="183"/>
        <v>-0.4815621096605705</v>
      </c>
      <c r="CS269" s="67">
        <f t="shared" si="188"/>
        <v>1.0289877581825924E-2</v>
      </c>
      <c r="CT269" s="77">
        <v>0</v>
      </c>
      <c r="CU269" s="77">
        <v>0</v>
      </c>
      <c r="CV269" s="77" t="s">
        <v>1782</v>
      </c>
      <c r="CW269" s="77">
        <v>0</v>
      </c>
      <c r="CX269" s="77">
        <v>0</v>
      </c>
      <c r="CY269" s="74">
        <v>0</v>
      </c>
      <c r="CZ269" s="74">
        <v>0</v>
      </c>
      <c r="DA269" s="74">
        <v>1</v>
      </c>
      <c r="DB269" s="74">
        <v>0</v>
      </c>
      <c r="DC269" s="74">
        <v>0</v>
      </c>
      <c r="DD269" s="77">
        <v>0</v>
      </c>
      <c r="DE269" s="60">
        <v>0</v>
      </c>
      <c r="DF269" s="60">
        <v>0</v>
      </c>
      <c r="DG269" s="60">
        <v>1</v>
      </c>
      <c r="DH269" s="60">
        <v>0</v>
      </c>
      <c r="DI269" s="60">
        <v>0</v>
      </c>
      <c r="DJ269" s="60">
        <v>0</v>
      </c>
      <c r="DK269" s="60">
        <v>0</v>
      </c>
      <c r="DL269" s="74">
        <v>0</v>
      </c>
      <c r="DM269" s="74">
        <v>0</v>
      </c>
      <c r="DN269" s="74">
        <v>0</v>
      </c>
      <c r="DO269" s="77">
        <v>0</v>
      </c>
      <c r="DP269" s="77">
        <v>0</v>
      </c>
      <c r="DQ269" s="77">
        <v>0</v>
      </c>
      <c r="DR269" s="77">
        <v>0</v>
      </c>
      <c r="DS269" s="77">
        <v>0</v>
      </c>
      <c r="DT269" s="77">
        <v>0</v>
      </c>
      <c r="DU269" s="77">
        <v>0</v>
      </c>
      <c r="DV269" s="77">
        <v>0</v>
      </c>
      <c r="DW269" s="77">
        <v>0</v>
      </c>
      <c r="DX269" s="77">
        <v>0</v>
      </c>
      <c r="DY269" s="77">
        <v>1</v>
      </c>
      <c r="DZ269" s="77">
        <v>0</v>
      </c>
      <c r="EA269" s="77">
        <v>0</v>
      </c>
      <c r="EB269" s="77">
        <v>0</v>
      </c>
      <c r="EC269" s="77">
        <v>0</v>
      </c>
      <c r="ED269" s="77">
        <v>0</v>
      </c>
      <c r="EE269" s="77">
        <v>0</v>
      </c>
      <c r="EF269" s="77">
        <v>0</v>
      </c>
      <c r="EG269" s="77">
        <v>0</v>
      </c>
      <c r="EH269" s="77">
        <v>0</v>
      </c>
      <c r="EI269" s="77">
        <v>0</v>
      </c>
      <c r="EJ269" s="77">
        <v>0</v>
      </c>
      <c r="EK269" s="77">
        <v>0</v>
      </c>
      <c r="EL269" s="77">
        <v>0</v>
      </c>
      <c r="EM269" s="128">
        <v>0</v>
      </c>
      <c r="EN269" s="77">
        <v>1</v>
      </c>
      <c r="EO269" s="128">
        <v>0</v>
      </c>
      <c r="EP269" s="128">
        <v>1</v>
      </c>
      <c r="EQ269" s="77">
        <v>2</v>
      </c>
    </row>
    <row r="270" spans="1:147" s="82" customFormat="1" ht="15" customHeight="1" x14ac:dyDescent="0.25">
      <c r="A270" s="505" t="s">
        <v>2542</v>
      </c>
      <c r="B270" s="77">
        <v>10</v>
      </c>
      <c r="C270" s="108" t="s">
        <v>942</v>
      </c>
      <c r="D270" s="74">
        <v>2008</v>
      </c>
      <c r="E270" s="108" t="s">
        <v>227</v>
      </c>
      <c r="F270" s="81" t="s">
        <v>943</v>
      </c>
      <c r="G270" s="74">
        <v>18</v>
      </c>
      <c r="H270" s="74" t="s">
        <v>944</v>
      </c>
      <c r="I270" s="63" t="s">
        <v>50</v>
      </c>
      <c r="J270" s="59">
        <v>0</v>
      </c>
      <c r="K270" s="76" t="s">
        <v>3</v>
      </c>
      <c r="L270" s="76" t="s">
        <v>89</v>
      </c>
      <c r="M270" s="77">
        <v>3</v>
      </c>
      <c r="N270" s="77">
        <v>3</v>
      </c>
      <c r="O270" s="59">
        <f t="shared" si="178"/>
        <v>0.47712125471966244</v>
      </c>
      <c r="P270" s="77">
        <v>2006</v>
      </c>
      <c r="R270" s="77">
        <v>1</v>
      </c>
      <c r="S270" s="77">
        <v>5</v>
      </c>
      <c r="T270" s="77">
        <v>40</v>
      </c>
      <c r="U270" s="77"/>
      <c r="V270" s="76" t="s">
        <v>279</v>
      </c>
      <c r="W270" s="76"/>
      <c r="X270" s="77" t="s">
        <v>279</v>
      </c>
      <c r="Z270" s="139" t="s">
        <v>83</v>
      </c>
      <c r="AA270" s="269" t="s">
        <v>718</v>
      </c>
      <c r="AB270" s="77" t="s">
        <v>14</v>
      </c>
      <c r="AC270" s="228" t="s">
        <v>1202</v>
      </c>
      <c r="AD270" s="77">
        <v>0</v>
      </c>
      <c r="AE270" s="77" t="s">
        <v>577</v>
      </c>
      <c r="AF270" s="228" t="s">
        <v>2048</v>
      </c>
      <c r="AG270" s="59">
        <f t="shared" si="179"/>
        <v>1</v>
      </c>
      <c r="AH270" s="59">
        <f t="shared" si="172"/>
        <v>203</v>
      </c>
      <c r="AI270" s="72">
        <f t="shared" si="173"/>
        <v>2.307496037913213</v>
      </c>
      <c r="AJ270" s="59">
        <f t="shared" si="174"/>
        <v>30</v>
      </c>
      <c r="AK270" s="59">
        <f t="shared" si="180"/>
        <v>1.4771212547196624</v>
      </c>
      <c r="AL270" s="72">
        <f t="shared" si="175"/>
        <v>609</v>
      </c>
      <c r="AM270" s="72">
        <f t="shared" si="176"/>
        <v>2.7846172926328752</v>
      </c>
      <c r="AN270" s="78" t="s">
        <v>28</v>
      </c>
      <c r="AO270" s="77" t="s">
        <v>28</v>
      </c>
      <c r="AQ270" s="77" t="s">
        <v>80</v>
      </c>
      <c r="AR270" s="81" t="s">
        <v>1536</v>
      </c>
      <c r="AS270" s="82" t="s">
        <v>231</v>
      </c>
      <c r="AT270" s="228" t="s">
        <v>2434</v>
      </c>
      <c r="AU270" s="270">
        <v>41.2</v>
      </c>
      <c r="AV270" s="11">
        <v>-74.900000000000006</v>
      </c>
      <c r="AW270" s="77" t="s">
        <v>866</v>
      </c>
      <c r="AX270" s="277">
        <v>9.0333333333333332</v>
      </c>
      <c r="AY270" s="278">
        <v>1129</v>
      </c>
      <c r="AZ270" s="455">
        <f t="shared" si="181"/>
        <v>3.0526939419249679</v>
      </c>
      <c r="BA270" s="521" t="s">
        <v>103</v>
      </c>
      <c r="BB270" s="40" t="s">
        <v>1215</v>
      </c>
      <c r="BC270" s="59"/>
      <c r="BD270" s="59" t="s">
        <v>2343</v>
      </c>
      <c r="BE270" s="59" t="s">
        <v>2331</v>
      </c>
      <c r="BF270" s="260" t="s">
        <v>1068</v>
      </c>
      <c r="BH270" s="82" t="s">
        <v>1069</v>
      </c>
      <c r="BI270" s="82" t="s">
        <v>1070</v>
      </c>
      <c r="BJ270" s="82" t="s">
        <v>10</v>
      </c>
      <c r="BK270" s="95" t="s">
        <v>646</v>
      </c>
      <c r="BL270" s="77" t="s">
        <v>2267</v>
      </c>
      <c r="BM270" s="77" t="s">
        <v>2267</v>
      </c>
      <c r="BO270" s="77" t="s">
        <v>1679</v>
      </c>
      <c r="BP270" s="82" t="s">
        <v>51</v>
      </c>
      <c r="BQ270" s="77" t="s">
        <v>1075</v>
      </c>
      <c r="BR270" s="82">
        <v>16.152019002375201</v>
      </c>
      <c r="BS270" s="77" t="s">
        <v>21</v>
      </c>
      <c r="BT270" s="77" t="s">
        <v>11</v>
      </c>
      <c r="BU270" s="82">
        <v>34.204275534441699</v>
      </c>
      <c r="BW270" s="79" t="s">
        <v>1066</v>
      </c>
      <c r="BX270" s="77" t="s">
        <v>67</v>
      </c>
      <c r="BY270" s="80">
        <f t="shared" si="184"/>
        <v>18.052256532066497</v>
      </c>
      <c r="BZ270" s="80">
        <f t="shared" si="182"/>
        <v>18.052256532066497</v>
      </c>
      <c r="CA270" s="77" t="s">
        <v>18</v>
      </c>
      <c r="CB270" s="77" t="s">
        <v>279</v>
      </c>
      <c r="CC270" s="77">
        <v>200</v>
      </c>
      <c r="CD270" s="77">
        <v>200</v>
      </c>
      <c r="CF270" s="78" t="s">
        <v>1584</v>
      </c>
      <c r="CG270" s="82">
        <v>25.653206650831301</v>
      </c>
      <c r="CH270" s="77" t="s">
        <v>21</v>
      </c>
      <c r="CI270" s="82">
        <v>41.330166270783799</v>
      </c>
      <c r="CK270" s="82">
        <f t="shared" si="185"/>
        <v>15.676959619952498</v>
      </c>
      <c r="CL270" s="82">
        <f t="shared" si="177"/>
        <v>15.676959619952498</v>
      </c>
      <c r="CM270" s="77">
        <v>200</v>
      </c>
      <c r="CN270" s="77">
        <v>200</v>
      </c>
      <c r="CO270" s="67"/>
      <c r="CP270" s="67">
        <f t="shared" si="186"/>
        <v>-0.56198846109038536</v>
      </c>
      <c r="CQ270" s="67">
        <f t="shared" si="187"/>
        <v>0.99811439346323072</v>
      </c>
      <c r="CR270" s="67">
        <f t="shared" si="183"/>
        <v>-0.56092877197456437</v>
      </c>
      <c r="CS270" s="67">
        <f t="shared" si="188"/>
        <v>1.0393301359036116E-2</v>
      </c>
      <c r="CT270" s="77">
        <v>0</v>
      </c>
      <c r="CU270" s="77">
        <v>0</v>
      </c>
      <c r="CV270" s="77" t="s">
        <v>1782</v>
      </c>
      <c r="CW270" s="77">
        <v>0</v>
      </c>
      <c r="CX270" s="77">
        <v>0</v>
      </c>
      <c r="CY270" s="74">
        <v>0</v>
      </c>
      <c r="CZ270" s="74">
        <v>0</v>
      </c>
      <c r="DA270" s="74">
        <v>1</v>
      </c>
      <c r="DB270" s="74">
        <v>0</v>
      </c>
      <c r="DC270" s="74">
        <v>0</v>
      </c>
      <c r="DD270" s="77">
        <v>0</v>
      </c>
      <c r="DE270" s="60">
        <v>0</v>
      </c>
      <c r="DF270" s="60">
        <v>0</v>
      </c>
      <c r="DG270" s="60">
        <v>1</v>
      </c>
      <c r="DH270" s="60">
        <v>0</v>
      </c>
      <c r="DI270" s="60">
        <v>0</v>
      </c>
      <c r="DJ270" s="60">
        <v>0</v>
      </c>
      <c r="DK270" s="60">
        <v>0</v>
      </c>
      <c r="DL270" s="74">
        <v>0</v>
      </c>
      <c r="DM270" s="74">
        <v>0</v>
      </c>
      <c r="DN270" s="74">
        <v>0</v>
      </c>
      <c r="DO270" s="77">
        <v>0</v>
      </c>
      <c r="DP270" s="77">
        <v>0</v>
      </c>
      <c r="DQ270" s="77">
        <v>0</v>
      </c>
      <c r="DR270" s="77">
        <v>0</v>
      </c>
      <c r="DS270" s="77">
        <v>0</v>
      </c>
      <c r="DT270" s="77">
        <v>0</v>
      </c>
      <c r="DU270" s="77">
        <v>0</v>
      </c>
      <c r="DV270" s="77">
        <v>0</v>
      </c>
      <c r="DW270" s="77">
        <v>0</v>
      </c>
      <c r="DX270" s="77">
        <v>0</v>
      </c>
      <c r="DY270" s="77">
        <v>0</v>
      </c>
      <c r="DZ270" s="77">
        <v>0</v>
      </c>
      <c r="EA270" s="77">
        <v>1</v>
      </c>
      <c r="EB270" s="77">
        <v>0</v>
      </c>
      <c r="EC270" s="77">
        <v>0</v>
      </c>
      <c r="ED270" s="77">
        <v>0</v>
      </c>
      <c r="EE270" s="77">
        <v>0</v>
      </c>
      <c r="EF270" s="77">
        <v>0</v>
      </c>
      <c r="EG270" s="77">
        <v>0</v>
      </c>
      <c r="EH270" s="77">
        <v>0</v>
      </c>
      <c r="EI270" s="77">
        <v>0</v>
      </c>
      <c r="EJ270" s="77">
        <v>0</v>
      </c>
      <c r="EK270" s="77">
        <v>0</v>
      </c>
      <c r="EL270" s="77">
        <v>0</v>
      </c>
      <c r="EM270" s="128">
        <v>0</v>
      </c>
      <c r="EN270" s="77">
        <v>1</v>
      </c>
      <c r="EO270" s="128">
        <v>0</v>
      </c>
      <c r="EP270" s="128">
        <v>1</v>
      </c>
      <c r="EQ270" s="77">
        <v>2</v>
      </c>
    </row>
    <row r="271" spans="1:147" s="82" customFormat="1" ht="15" customHeight="1" x14ac:dyDescent="0.25">
      <c r="A271" s="505" t="s">
        <v>2542</v>
      </c>
      <c r="B271" s="77">
        <v>11</v>
      </c>
      <c r="C271" s="108" t="s">
        <v>942</v>
      </c>
      <c r="D271" s="74">
        <v>2008</v>
      </c>
      <c r="E271" s="108" t="s">
        <v>227</v>
      </c>
      <c r="F271" s="81" t="s">
        <v>943</v>
      </c>
      <c r="G271" s="74">
        <v>18</v>
      </c>
      <c r="H271" s="74" t="s">
        <v>944</v>
      </c>
      <c r="I271" s="63" t="s">
        <v>50</v>
      </c>
      <c r="J271" s="59">
        <v>0</v>
      </c>
      <c r="K271" s="76" t="s">
        <v>3</v>
      </c>
      <c r="L271" s="76" t="s">
        <v>89</v>
      </c>
      <c r="M271" s="77">
        <v>3</v>
      </c>
      <c r="N271" s="77">
        <v>3</v>
      </c>
      <c r="O271" s="59">
        <f t="shared" si="178"/>
        <v>0.47712125471966244</v>
      </c>
      <c r="P271" s="77">
        <v>2006</v>
      </c>
      <c r="R271" s="77">
        <v>1</v>
      </c>
      <c r="S271" s="77">
        <v>5</v>
      </c>
      <c r="T271" s="77">
        <v>40</v>
      </c>
      <c r="U271" s="77"/>
      <c r="V271" s="76" t="s">
        <v>279</v>
      </c>
      <c r="W271" s="76"/>
      <c r="X271" s="77" t="s">
        <v>279</v>
      </c>
      <c r="Z271" s="139" t="s">
        <v>83</v>
      </c>
      <c r="AA271" s="269" t="s">
        <v>718</v>
      </c>
      <c r="AB271" s="77" t="s">
        <v>14</v>
      </c>
      <c r="AC271" s="228" t="s">
        <v>1202</v>
      </c>
      <c r="AD271" s="77">
        <v>0</v>
      </c>
      <c r="AE271" s="77" t="s">
        <v>577</v>
      </c>
      <c r="AF271" s="228" t="s">
        <v>2048</v>
      </c>
      <c r="AG271" s="59">
        <f t="shared" si="179"/>
        <v>1</v>
      </c>
      <c r="AH271" s="59">
        <f t="shared" si="172"/>
        <v>203</v>
      </c>
      <c r="AI271" s="72">
        <f t="shared" si="173"/>
        <v>2.307496037913213</v>
      </c>
      <c r="AJ271" s="59">
        <f t="shared" si="174"/>
        <v>30</v>
      </c>
      <c r="AK271" s="59">
        <f t="shared" si="180"/>
        <v>1.4771212547196624</v>
      </c>
      <c r="AL271" s="72">
        <f t="shared" si="175"/>
        <v>609</v>
      </c>
      <c r="AM271" s="72">
        <f t="shared" si="176"/>
        <v>2.7846172926328752</v>
      </c>
      <c r="AN271" s="78" t="s">
        <v>28</v>
      </c>
      <c r="AO271" s="77" t="s">
        <v>28</v>
      </c>
      <c r="AQ271" s="77" t="s">
        <v>80</v>
      </c>
      <c r="AR271" s="81" t="s">
        <v>1536</v>
      </c>
      <c r="AS271" s="82" t="s">
        <v>231</v>
      </c>
      <c r="AT271" s="228" t="s">
        <v>2434</v>
      </c>
      <c r="AU271" s="270">
        <v>41.2</v>
      </c>
      <c r="AV271" s="11">
        <v>-74.900000000000006</v>
      </c>
      <c r="AW271" s="77" t="s">
        <v>866</v>
      </c>
      <c r="AX271" s="277">
        <v>9.0333333333333332</v>
      </c>
      <c r="AY271" s="278">
        <v>1129</v>
      </c>
      <c r="AZ271" s="455">
        <f t="shared" si="181"/>
        <v>3.0526939419249679</v>
      </c>
      <c r="BA271" s="521" t="s">
        <v>103</v>
      </c>
      <c r="BB271" s="40" t="s">
        <v>1215</v>
      </c>
      <c r="BC271" s="59"/>
      <c r="BD271" s="59" t="s">
        <v>2343</v>
      </c>
      <c r="BE271" s="59" t="s">
        <v>2331</v>
      </c>
      <c r="BF271" s="260" t="s">
        <v>1068</v>
      </c>
      <c r="BH271" s="82" t="s">
        <v>1069</v>
      </c>
      <c r="BI271" s="82" t="s">
        <v>1070</v>
      </c>
      <c r="BJ271" s="82" t="s">
        <v>10</v>
      </c>
      <c r="BK271" s="95" t="s">
        <v>237</v>
      </c>
      <c r="BL271" s="77" t="s">
        <v>2268</v>
      </c>
      <c r="BM271" s="77" t="s">
        <v>2268</v>
      </c>
      <c r="BO271" s="77" t="s">
        <v>1679</v>
      </c>
      <c r="BP271" s="82" t="s">
        <v>51</v>
      </c>
      <c r="BQ271" s="77" t="s">
        <v>1075</v>
      </c>
      <c r="BR271" s="82">
        <v>38.479809976246997</v>
      </c>
      <c r="BS271" s="77" t="s">
        <v>21</v>
      </c>
      <c r="BT271" s="77" t="s">
        <v>11</v>
      </c>
      <c r="BU271" s="82">
        <v>74.1092636579572</v>
      </c>
      <c r="BW271" s="79" t="s">
        <v>1066</v>
      </c>
      <c r="BX271" s="77" t="s">
        <v>67</v>
      </c>
      <c r="BY271" s="80">
        <f t="shared" si="184"/>
        <v>35.629453681710203</v>
      </c>
      <c r="BZ271" s="80">
        <f t="shared" si="182"/>
        <v>35.629453681710203</v>
      </c>
      <c r="CA271" s="77" t="s">
        <v>18</v>
      </c>
      <c r="CB271" s="77" t="s">
        <v>279</v>
      </c>
      <c r="CC271" s="77">
        <v>200</v>
      </c>
      <c r="CD271" s="77">
        <v>200</v>
      </c>
      <c r="CF271" s="78" t="s">
        <v>1584</v>
      </c>
      <c r="CG271" s="82">
        <v>52.256532066508299</v>
      </c>
      <c r="CH271" s="77" t="s">
        <v>21</v>
      </c>
      <c r="CI271" s="82">
        <v>89.786223277909698</v>
      </c>
      <c r="CK271" s="82">
        <f t="shared" si="185"/>
        <v>37.529691211401399</v>
      </c>
      <c r="CL271" s="82">
        <f t="shared" si="177"/>
        <v>37.529691211401399</v>
      </c>
      <c r="CM271" s="77">
        <v>200</v>
      </c>
      <c r="CN271" s="77">
        <v>200</v>
      </c>
      <c r="CO271" s="67"/>
      <c r="CP271" s="67">
        <f t="shared" si="186"/>
        <v>-0.37649639638489857</v>
      </c>
      <c r="CQ271" s="67">
        <f t="shared" si="187"/>
        <v>0.99811439346323072</v>
      </c>
      <c r="CR271" s="67">
        <f t="shared" si="183"/>
        <v>-0.37578647231880513</v>
      </c>
      <c r="CS271" s="67">
        <f t="shared" si="188"/>
        <v>1.0176519340972265E-2</v>
      </c>
      <c r="CT271" s="77">
        <v>0</v>
      </c>
      <c r="CU271" s="77">
        <v>0</v>
      </c>
      <c r="CV271" s="77" t="s">
        <v>1782</v>
      </c>
      <c r="CW271" s="77">
        <v>0</v>
      </c>
      <c r="CX271" s="77">
        <v>0</v>
      </c>
      <c r="CY271" s="74">
        <v>0</v>
      </c>
      <c r="CZ271" s="74">
        <v>0</v>
      </c>
      <c r="DA271" s="74">
        <v>1</v>
      </c>
      <c r="DB271" s="74">
        <v>0</v>
      </c>
      <c r="DC271" s="74">
        <v>0</v>
      </c>
      <c r="DD271" s="77">
        <v>0</v>
      </c>
      <c r="DE271" s="60">
        <v>0</v>
      </c>
      <c r="DF271" s="60">
        <v>0</v>
      </c>
      <c r="DG271" s="60">
        <v>1</v>
      </c>
      <c r="DH271" s="60">
        <v>0</v>
      </c>
      <c r="DI271" s="60">
        <v>0</v>
      </c>
      <c r="DJ271" s="60">
        <v>0</v>
      </c>
      <c r="DK271" s="60">
        <v>0</v>
      </c>
      <c r="DL271" s="74">
        <v>0</v>
      </c>
      <c r="DM271" s="74">
        <v>0</v>
      </c>
      <c r="DN271" s="74">
        <v>0</v>
      </c>
      <c r="DO271" s="77">
        <v>0</v>
      </c>
      <c r="DP271" s="77">
        <v>0</v>
      </c>
      <c r="DQ271" s="77">
        <v>0</v>
      </c>
      <c r="DR271" s="77">
        <v>0</v>
      </c>
      <c r="DS271" s="77">
        <v>0</v>
      </c>
      <c r="DT271" s="77">
        <v>0</v>
      </c>
      <c r="DU271" s="77">
        <v>0</v>
      </c>
      <c r="DV271" s="77">
        <v>0</v>
      </c>
      <c r="DW271" s="77">
        <v>0</v>
      </c>
      <c r="DX271" s="77">
        <v>0</v>
      </c>
      <c r="DY271" s="77">
        <v>0</v>
      </c>
      <c r="DZ271" s="77">
        <v>0</v>
      </c>
      <c r="EA271" s="77">
        <v>1</v>
      </c>
      <c r="EB271" s="77">
        <v>0</v>
      </c>
      <c r="EC271" s="77">
        <v>0</v>
      </c>
      <c r="ED271" s="77">
        <v>0</v>
      </c>
      <c r="EE271" s="77">
        <v>0</v>
      </c>
      <c r="EF271" s="77">
        <v>0</v>
      </c>
      <c r="EG271" s="77">
        <v>0</v>
      </c>
      <c r="EH271" s="77">
        <v>0</v>
      </c>
      <c r="EI271" s="77">
        <v>0</v>
      </c>
      <c r="EJ271" s="77">
        <v>0</v>
      </c>
      <c r="EK271" s="77">
        <v>0</v>
      </c>
      <c r="EL271" s="77">
        <v>0</v>
      </c>
      <c r="EM271" s="128">
        <v>0</v>
      </c>
      <c r="EN271" s="77">
        <v>1</v>
      </c>
      <c r="EO271" s="128">
        <v>0</v>
      </c>
      <c r="EP271" s="128">
        <v>1</v>
      </c>
      <c r="EQ271" s="77">
        <v>2</v>
      </c>
    </row>
    <row r="272" spans="1:147" s="82" customFormat="1" ht="15" customHeight="1" x14ac:dyDescent="0.25">
      <c r="A272" s="505" t="s">
        <v>2542</v>
      </c>
      <c r="B272" s="77">
        <v>12</v>
      </c>
      <c r="C272" s="108" t="s">
        <v>942</v>
      </c>
      <c r="D272" s="74">
        <v>2008</v>
      </c>
      <c r="E272" s="108" t="s">
        <v>227</v>
      </c>
      <c r="F272" s="81" t="s">
        <v>943</v>
      </c>
      <c r="G272" s="74">
        <v>18</v>
      </c>
      <c r="H272" s="74" t="s">
        <v>944</v>
      </c>
      <c r="I272" s="63" t="s">
        <v>50</v>
      </c>
      <c r="J272" s="59">
        <v>0</v>
      </c>
      <c r="K272" s="76" t="s">
        <v>3</v>
      </c>
      <c r="L272" s="76" t="s">
        <v>89</v>
      </c>
      <c r="M272" s="77">
        <v>3</v>
      </c>
      <c r="N272" s="77">
        <v>3</v>
      </c>
      <c r="O272" s="59">
        <f t="shared" si="178"/>
        <v>0.47712125471966244</v>
      </c>
      <c r="P272" s="77">
        <v>2006</v>
      </c>
      <c r="R272" s="77">
        <v>1</v>
      </c>
      <c r="S272" s="77">
        <v>5</v>
      </c>
      <c r="T272" s="77">
        <v>40</v>
      </c>
      <c r="U272" s="77"/>
      <c r="V272" s="76" t="s">
        <v>279</v>
      </c>
      <c r="W272" s="76"/>
      <c r="X272" s="77" t="s">
        <v>279</v>
      </c>
      <c r="Z272" s="139" t="s">
        <v>83</v>
      </c>
      <c r="AA272" s="269" t="s">
        <v>718</v>
      </c>
      <c r="AB272" s="77" t="s">
        <v>14</v>
      </c>
      <c r="AC272" s="228" t="s">
        <v>1202</v>
      </c>
      <c r="AD272" s="77">
        <v>0</v>
      </c>
      <c r="AE272" s="77" t="s">
        <v>577</v>
      </c>
      <c r="AF272" s="228" t="s">
        <v>2048</v>
      </c>
      <c r="AG272" s="59">
        <f t="shared" si="179"/>
        <v>1</v>
      </c>
      <c r="AH272" s="59">
        <f t="shared" si="172"/>
        <v>203</v>
      </c>
      <c r="AI272" s="72">
        <f t="shared" si="173"/>
        <v>2.307496037913213</v>
      </c>
      <c r="AJ272" s="59">
        <f t="shared" si="174"/>
        <v>30</v>
      </c>
      <c r="AK272" s="59">
        <f t="shared" si="180"/>
        <v>1.4771212547196624</v>
      </c>
      <c r="AL272" s="72">
        <f t="shared" si="175"/>
        <v>609</v>
      </c>
      <c r="AM272" s="72">
        <f t="shared" si="176"/>
        <v>2.7846172926328752</v>
      </c>
      <c r="AN272" s="78" t="s">
        <v>28</v>
      </c>
      <c r="AO272" s="77" t="s">
        <v>28</v>
      </c>
      <c r="AQ272" s="77" t="s">
        <v>80</v>
      </c>
      <c r="AR272" s="81" t="s">
        <v>1536</v>
      </c>
      <c r="AS272" s="82" t="s">
        <v>231</v>
      </c>
      <c r="AT272" s="228" t="s">
        <v>2434</v>
      </c>
      <c r="AU272" s="270">
        <v>41.2</v>
      </c>
      <c r="AV272" s="11">
        <v>-74.900000000000006</v>
      </c>
      <c r="AW272" s="77" t="s">
        <v>866</v>
      </c>
      <c r="AX272" s="277">
        <v>9.0333333333333332</v>
      </c>
      <c r="AY272" s="278">
        <v>1129</v>
      </c>
      <c r="AZ272" s="455">
        <f t="shared" si="181"/>
        <v>3.0526939419249679</v>
      </c>
      <c r="BA272" s="521" t="s">
        <v>103</v>
      </c>
      <c r="BB272" s="40" t="s">
        <v>1215</v>
      </c>
      <c r="BC272" s="59"/>
      <c r="BD272" s="59" t="s">
        <v>2343</v>
      </c>
      <c r="BE272" s="59" t="s">
        <v>2331</v>
      </c>
      <c r="BF272" s="260" t="s">
        <v>1068</v>
      </c>
      <c r="BH272" s="82" t="s">
        <v>1069</v>
      </c>
      <c r="BI272" s="82" t="s">
        <v>1070</v>
      </c>
      <c r="BJ272" s="82" t="s">
        <v>10</v>
      </c>
      <c r="BK272" s="95" t="s">
        <v>864</v>
      </c>
      <c r="BL272" s="77"/>
      <c r="BM272" s="77"/>
      <c r="BO272" s="77" t="s">
        <v>1679</v>
      </c>
      <c r="BP272" s="82" t="s">
        <v>51</v>
      </c>
      <c r="BQ272" s="77" t="s">
        <v>1075</v>
      </c>
      <c r="BR272" s="82">
        <v>59.857482185273099</v>
      </c>
      <c r="BS272" s="77" t="s">
        <v>21</v>
      </c>
      <c r="BT272" s="77" t="s">
        <v>11</v>
      </c>
      <c r="BU272" s="82">
        <v>92.161520190023694</v>
      </c>
      <c r="BW272" s="79" t="s">
        <v>1066</v>
      </c>
      <c r="BX272" s="77" t="s">
        <v>67</v>
      </c>
      <c r="BY272" s="80">
        <f t="shared" si="184"/>
        <v>32.304038004750595</v>
      </c>
      <c r="BZ272" s="80">
        <f t="shared" si="182"/>
        <v>32.304038004750595</v>
      </c>
      <c r="CA272" s="77" t="s">
        <v>18</v>
      </c>
      <c r="CB272" s="77" t="s">
        <v>279</v>
      </c>
      <c r="CC272" s="77">
        <v>200</v>
      </c>
      <c r="CD272" s="77">
        <v>200</v>
      </c>
      <c r="CF272" s="78" t="s">
        <v>1584</v>
      </c>
      <c r="CG272" s="82">
        <v>69.833729216151994</v>
      </c>
      <c r="CH272" s="77" t="s">
        <v>21</v>
      </c>
      <c r="CI272" s="82">
        <v>101.187648456056</v>
      </c>
      <c r="CK272" s="82">
        <f t="shared" si="185"/>
        <v>31.353919239904002</v>
      </c>
      <c r="CL272" s="82">
        <f t="shared" si="177"/>
        <v>31.353919239904002</v>
      </c>
      <c r="CM272" s="77">
        <v>200</v>
      </c>
      <c r="CN272" s="77">
        <v>200</v>
      </c>
      <c r="CO272" s="67"/>
      <c r="CP272" s="67">
        <f t="shared" si="186"/>
        <v>-0.3133979304434536</v>
      </c>
      <c r="CQ272" s="67">
        <f t="shared" si="187"/>
        <v>0.99811439346323072</v>
      </c>
      <c r="CR272" s="67">
        <f t="shared" si="183"/>
        <v>-0.31280698525719947</v>
      </c>
      <c r="CS272" s="67">
        <f t="shared" si="188"/>
        <v>1.0122310262532122E-2</v>
      </c>
      <c r="CT272" s="77">
        <v>0</v>
      </c>
      <c r="CU272" s="77">
        <v>0</v>
      </c>
      <c r="CV272" s="77" t="s">
        <v>1782</v>
      </c>
      <c r="CW272" s="77">
        <v>0</v>
      </c>
      <c r="CX272" s="77">
        <v>0</v>
      </c>
      <c r="CY272" s="74">
        <v>0</v>
      </c>
      <c r="CZ272" s="74">
        <v>0</v>
      </c>
      <c r="DA272" s="74">
        <v>1</v>
      </c>
      <c r="DB272" s="74">
        <v>0</v>
      </c>
      <c r="DC272" s="74">
        <v>0</v>
      </c>
      <c r="DD272" s="77">
        <v>0</v>
      </c>
      <c r="DE272" s="60">
        <v>0</v>
      </c>
      <c r="DF272" s="60">
        <v>0</v>
      </c>
      <c r="DG272" s="60">
        <v>1</v>
      </c>
      <c r="DH272" s="60">
        <v>0</v>
      </c>
      <c r="DI272" s="60">
        <v>0</v>
      </c>
      <c r="DJ272" s="60">
        <v>0</v>
      </c>
      <c r="DK272" s="60">
        <v>0</v>
      </c>
      <c r="DL272" s="74">
        <v>0</v>
      </c>
      <c r="DM272" s="74">
        <v>0</v>
      </c>
      <c r="DN272" s="74">
        <v>0</v>
      </c>
      <c r="DO272" s="77">
        <v>0</v>
      </c>
      <c r="DP272" s="77">
        <v>0</v>
      </c>
      <c r="DQ272" s="77">
        <v>0</v>
      </c>
      <c r="DR272" s="77">
        <v>0</v>
      </c>
      <c r="DS272" s="77">
        <v>0</v>
      </c>
      <c r="DT272" s="77">
        <v>0</v>
      </c>
      <c r="DU272" s="77">
        <v>0</v>
      </c>
      <c r="DV272" s="77">
        <v>0</v>
      </c>
      <c r="DW272" s="77">
        <v>0</v>
      </c>
      <c r="DX272" s="77">
        <v>0</v>
      </c>
      <c r="DY272" s="77">
        <v>0</v>
      </c>
      <c r="DZ272" s="77">
        <v>0</v>
      </c>
      <c r="EA272" s="77">
        <v>0</v>
      </c>
      <c r="EB272" s="77">
        <v>0</v>
      </c>
      <c r="EC272" s="77">
        <v>0</v>
      </c>
      <c r="ED272" s="77">
        <v>0</v>
      </c>
      <c r="EE272" s="77">
        <v>0</v>
      </c>
      <c r="EF272" s="77">
        <v>0</v>
      </c>
      <c r="EG272" s="77">
        <v>0</v>
      </c>
      <c r="EH272" s="77">
        <v>0</v>
      </c>
      <c r="EI272" s="77">
        <v>0</v>
      </c>
      <c r="EJ272" s="77">
        <v>0</v>
      </c>
      <c r="EK272" s="77">
        <v>0</v>
      </c>
      <c r="EL272" s="77">
        <v>0</v>
      </c>
      <c r="EM272" s="128">
        <v>0</v>
      </c>
      <c r="EN272" s="77">
        <v>1</v>
      </c>
      <c r="EO272" s="128">
        <v>0</v>
      </c>
      <c r="EP272" s="128">
        <v>1</v>
      </c>
      <c r="EQ272" s="77">
        <v>2</v>
      </c>
    </row>
    <row r="273" spans="1:147" s="82" customFormat="1" ht="15" customHeight="1" x14ac:dyDescent="0.25">
      <c r="A273" s="505" t="s">
        <v>2542</v>
      </c>
      <c r="B273" s="77">
        <v>13</v>
      </c>
      <c r="C273" s="108" t="s">
        <v>942</v>
      </c>
      <c r="D273" s="74">
        <v>2008</v>
      </c>
      <c r="E273" s="108" t="s">
        <v>227</v>
      </c>
      <c r="F273" s="81" t="s">
        <v>943</v>
      </c>
      <c r="G273" s="74">
        <v>18</v>
      </c>
      <c r="H273" s="74" t="s">
        <v>944</v>
      </c>
      <c r="I273" s="63" t="s">
        <v>50</v>
      </c>
      <c r="J273" s="59">
        <v>0</v>
      </c>
      <c r="K273" s="76" t="s">
        <v>3</v>
      </c>
      <c r="L273" s="76" t="s">
        <v>89</v>
      </c>
      <c r="M273" s="77">
        <v>3</v>
      </c>
      <c r="N273" s="77">
        <v>3</v>
      </c>
      <c r="O273" s="59">
        <f t="shared" si="178"/>
        <v>0.47712125471966244</v>
      </c>
      <c r="P273" s="77">
        <v>2006</v>
      </c>
      <c r="R273" s="77">
        <v>1</v>
      </c>
      <c r="S273" s="77">
        <v>5</v>
      </c>
      <c r="T273" s="77">
        <v>40</v>
      </c>
      <c r="U273" s="77"/>
      <c r="V273" s="76" t="s">
        <v>279</v>
      </c>
      <c r="W273" s="76"/>
      <c r="X273" s="77" t="s">
        <v>279</v>
      </c>
      <c r="Z273" s="139" t="s">
        <v>83</v>
      </c>
      <c r="AA273" s="269" t="s">
        <v>718</v>
      </c>
      <c r="AB273" s="77" t="s">
        <v>14</v>
      </c>
      <c r="AC273" s="228" t="s">
        <v>1200</v>
      </c>
      <c r="AD273" s="77">
        <v>0</v>
      </c>
      <c r="AE273" s="77" t="s">
        <v>577</v>
      </c>
      <c r="AF273" s="228" t="s">
        <v>2049</v>
      </c>
      <c r="AG273" s="59">
        <f t="shared" si="179"/>
        <v>1.2787536009528289</v>
      </c>
      <c r="AH273" s="59">
        <f t="shared" si="172"/>
        <v>385.7</v>
      </c>
      <c r="AI273" s="72">
        <f t="shared" si="173"/>
        <v>2.5862496388660419</v>
      </c>
      <c r="AJ273" s="59">
        <f t="shared" si="174"/>
        <v>57</v>
      </c>
      <c r="AK273" s="59">
        <f t="shared" si="180"/>
        <v>1.7558748556724915</v>
      </c>
      <c r="AL273" s="72">
        <f t="shared" si="175"/>
        <v>1157.0999999999999</v>
      </c>
      <c r="AM273" s="72">
        <f t="shared" si="176"/>
        <v>3.0633708935857045</v>
      </c>
      <c r="AN273" s="78" t="s">
        <v>28</v>
      </c>
      <c r="AO273" s="77" t="s">
        <v>28</v>
      </c>
      <c r="AQ273" s="77" t="s">
        <v>80</v>
      </c>
      <c r="AR273" s="81" t="s">
        <v>1536</v>
      </c>
      <c r="AS273" s="82" t="s">
        <v>231</v>
      </c>
      <c r="AT273" s="228" t="s">
        <v>2435</v>
      </c>
      <c r="AU273" s="270">
        <v>41.2</v>
      </c>
      <c r="AV273" s="11">
        <v>-74.900000000000006</v>
      </c>
      <c r="AW273" s="77" t="s">
        <v>866</v>
      </c>
      <c r="AX273" s="277">
        <v>9.0333333333333332</v>
      </c>
      <c r="AY273" s="278">
        <v>1129</v>
      </c>
      <c r="AZ273" s="455">
        <f t="shared" si="181"/>
        <v>3.0526939419249679</v>
      </c>
      <c r="BA273" s="521" t="s">
        <v>103</v>
      </c>
      <c r="BB273" s="40" t="s">
        <v>1215</v>
      </c>
      <c r="BC273" s="59"/>
      <c r="BD273" s="59" t="s">
        <v>2343</v>
      </c>
      <c r="BE273" s="59" t="s">
        <v>2331</v>
      </c>
      <c r="BF273" s="260" t="s">
        <v>1068</v>
      </c>
      <c r="BH273" s="82" t="s">
        <v>1069</v>
      </c>
      <c r="BI273" s="82" t="s">
        <v>1073</v>
      </c>
      <c r="BJ273" s="82" t="s">
        <v>10</v>
      </c>
      <c r="BK273" s="95" t="s">
        <v>862</v>
      </c>
      <c r="BL273" s="77" t="s">
        <v>2268</v>
      </c>
      <c r="BM273" s="77" t="s">
        <v>2268</v>
      </c>
      <c r="BO273" s="77" t="s">
        <v>1679</v>
      </c>
      <c r="BP273" s="82" t="s">
        <v>51</v>
      </c>
      <c r="BQ273" s="77" t="s">
        <v>1076</v>
      </c>
      <c r="BR273" s="82">
        <v>80.568720379146896</v>
      </c>
      <c r="BS273" s="77" t="s">
        <v>21</v>
      </c>
      <c r="BT273" s="77" t="s">
        <v>11</v>
      </c>
      <c r="BU273" s="82">
        <v>149.76303317535499</v>
      </c>
      <c r="BW273" s="79" t="s">
        <v>1066</v>
      </c>
      <c r="BX273" s="77" t="s">
        <v>67</v>
      </c>
      <c r="BY273" s="80">
        <f t="shared" si="184"/>
        <v>69.194312796208095</v>
      </c>
      <c r="BZ273" s="80">
        <f t="shared" si="182"/>
        <v>69.194312796208095</v>
      </c>
      <c r="CA273" s="77" t="s">
        <v>18</v>
      </c>
      <c r="CB273" s="77" t="s">
        <v>279</v>
      </c>
      <c r="CC273" s="77">
        <v>200</v>
      </c>
      <c r="CD273" s="77">
        <v>200</v>
      </c>
      <c r="CF273" s="78" t="s">
        <v>1584</v>
      </c>
      <c r="CG273" s="82">
        <v>131.75355450236901</v>
      </c>
      <c r="CH273" s="77" t="s">
        <v>21</v>
      </c>
      <c r="CI273" s="82">
        <v>181.99052132701399</v>
      </c>
      <c r="CK273" s="82">
        <f t="shared" si="185"/>
        <v>50.236966824644981</v>
      </c>
      <c r="CL273" s="82">
        <f t="shared" si="177"/>
        <v>50.236966824644981</v>
      </c>
      <c r="CM273" s="77">
        <v>200</v>
      </c>
      <c r="CN273" s="77">
        <v>200</v>
      </c>
      <c r="CO273" s="67"/>
      <c r="CP273" s="67">
        <f t="shared" si="186"/>
        <v>-0.84654473868381586</v>
      </c>
      <c r="CQ273" s="67">
        <f t="shared" si="187"/>
        <v>0.99811439346323072</v>
      </c>
      <c r="CR273" s="67">
        <f t="shared" si="183"/>
        <v>-0.84494848839088599</v>
      </c>
      <c r="CS273" s="67">
        <f t="shared" si="188"/>
        <v>1.0892422435042555E-2</v>
      </c>
      <c r="CT273" s="77">
        <v>0</v>
      </c>
      <c r="CU273" s="77">
        <v>0</v>
      </c>
      <c r="CV273" s="77" t="s">
        <v>1782</v>
      </c>
      <c r="CW273" s="77">
        <v>0</v>
      </c>
      <c r="CX273" s="77">
        <v>0</v>
      </c>
      <c r="CY273" s="74">
        <v>0</v>
      </c>
      <c r="CZ273" s="74">
        <v>0</v>
      </c>
      <c r="DA273" s="74">
        <v>1</v>
      </c>
      <c r="DB273" s="74">
        <v>0</v>
      </c>
      <c r="DC273" s="74">
        <v>0</v>
      </c>
      <c r="DD273" s="77">
        <v>0</v>
      </c>
      <c r="DE273" s="60">
        <v>0</v>
      </c>
      <c r="DF273" s="60">
        <v>0</v>
      </c>
      <c r="DG273" s="60">
        <v>1</v>
      </c>
      <c r="DH273" s="60">
        <v>0</v>
      </c>
      <c r="DI273" s="60">
        <v>0</v>
      </c>
      <c r="DJ273" s="60">
        <v>0</v>
      </c>
      <c r="DK273" s="60">
        <v>0</v>
      </c>
      <c r="DL273" s="74">
        <v>0</v>
      </c>
      <c r="DM273" s="74">
        <v>0</v>
      </c>
      <c r="DN273" s="74">
        <v>0</v>
      </c>
      <c r="DO273" s="77">
        <v>0</v>
      </c>
      <c r="DP273" s="77">
        <v>1</v>
      </c>
      <c r="DQ273" s="77">
        <v>0</v>
      </c>
      <c r="DR273" s="77">
        <v>0</v>
      </c>
      <c r="DS273" s="77">
        <v>0</v>
      </c>
      <c r="DT273" s="77">
        <v>0</v>
      </c>
      <c r="DU273" s="77">
        <v>0</v>
      </c>
      <c r="DV273" s="77">
        <v>0</v>
      </c>
      <c r="DW273" s="77">
        <v>0</v>
      </c>
      <c r="DX273" s="77">
        <v>0</v>
      </c>
      <c r="DY273" s="77">
        <v>0</v>
      </c>
      <c r="DZ273" s="77">
        <v>0</v>
      </c>
      <c r="EA273" s="77">
        <v>0</v>
      </c>
      <c r="EB273" s="77">
        <v>0</v>
      </c>
      <c r="EC273" s="77">
        <v>0</v>
      </c>
      <c r="ED273" s="77">
        <v>0</v>
      </c>
      <c r="EE273" s="77">
        <v>0</v>
      </c>
      <c r="EF273" s="77">
        <v>0</v>
      </c>
      <c r="EG273" s="77">
        <v>0</v>
      </c>
      <c r="EH273" s="77">
        <v>0</v>
      </c>
      <c r="EI273" s="77">
        <v>0</v>
      </c>
      <c r="EJ273" s="77">
        <v>0</v>
      </c>
      <c r="EK273" s="77">
        <v>0</v>
      </c>
      <c r="EL273" s="77">
        <v>0</v>
      </c>
      <c r="EM273" s="128">
        <v>0</v>
      </c>
      <c r="EN273" s="77">
        <v>1</v>
      </c>
      <c r="EO273" s="128">
        <v>0</v>
      </c>
      <c r="EP273" s="128">
        <v>1</v>
      </c>
      <c r="EQ273" s="77">
        <v>2</v>
      </c>
    </row>
    <row r="274" spans="1:147" s="82" customFormat="1" ht="15" customHeight="1" x14ac:dyDescent="0.25">
      <c r="A274" s="505" t="s">
        <v>2542</v>
      </c>
      <c r="B274" s="77">
        <v>14</v>
      </c>
      <c r="C274" s="108" t="s">
        <v>942</v>
      </c>
      <c r="D274" s="74">
        <v>2008</v>
      </c>
      <c r="E274" s="108" t="s">
        <v>227</v>
      </c>
      <c r="F274" s="81" t="s">
        <v>943</v>
      </c>
      <c r="G274" s="74">
        <v>18</v>
      </c>
      <c r="H274" s="74" t="s">
        <v>944</v>
      </c>
      <c r="I274" s="63" t="s">
        <v>50</v>
      </c>
      <c r="J274" s="59">
        <v>0</v>
      </c>
      <c r="K274" s="76" t="s">
        <v>3</v>
      </c>
      <c r="L274" s="76" t="s">
        <v>89</v>
      </c>
      <c r="M274" s="77">
        <v>3</v>
      </c>
      <c r="N274" s="77">
        <v>3</v>
      </c>
      <c r="O274" s="59">
        <f t="shared" si="178"/>
        <v>0.47712125471966244</v>
      </c>
      <c r="P274" s="77">
        <v>2006</v>
      </c>
      <c r="R274" s="77">
        <v>1</v>
      </c>
      <c r="S274" s="77">
        <v>5</v>
      </c>
      <c r="T274" s="77">
        <v>40</v>
      </c>
      <c r="U274" s="77"/>
      <c r="V274" s="76" t="s">
        <v>279</v>
      </c>
      <c r="W274" s="76"/>
      <c r="X274" s="77" t="s">
        <v>279</v>
      </c>
      <c r="Z274" s="139" t="s">
        <v>83</v>
      </c>
      <c r="AA274" s="269" t="s">
        <v>718</v>
      </c>
      <c r="AB274" s="77" t="s">
        <v>14</v>
      </c>
      <c r="AC274" s="228" t="s">
        <v>1200</v>
      </c>
      <c r="AD274" s="77">
        <v>0</v>
      </c>
      <c r="AE274" s="77" t="s">
        <v>577</v>
      </c>
      <c r="AF274" s="228" t="s">
        <v>2049</v>
      </c>
      <c r="AG274" s="59">
        <f t="shared" si="179"/>
        <v>1.2787536009528289</v>
      </c>
      <c r="AH274" s="59">
        <f t="shared" si="172"/>
        <v>385.7</v>
      </c>
      <c r="AI274" s="72">
        <f t="shared" si="173"/>
        <v>2.5862496388660419</v>
      </c>
      <c r="AJ274" s="59">
        <f t="shared" si="174"/>
        <v>57</v>
      </c>
      <c r="AK274" s="59">
        <f t="shared" si="180"/>
        <v>1.7558748556724915</v>
      </c>
      <c r="AL274" s="72">
        <f t="shared" si="175"/>
        <v>1157.0999999999999</v>
      </c>
      <c r="AM274" s="72">
        <f t="shared" si="176"/>
        <v>3.0633708935857045</v>
      </c>
      <c r="AN274" s="78" t="s">
        <v>28</v>
      </c>
      <c r="AO274" s="77" t="s">
        <v>28</v>
      </c>
      <c r="AQ274" s="77" t="s">
        <v>80</v>
      </c>
      <c r="AR274" s="81" t="s">
        <v>1536</v>
      </c>
      <c r="AS274" s="82" t="s">
        <v>231</v>
      </c>
      <c r="AT274" s="228" t="s">
        <v>2435</v>
      </c>
      <c r="AU274" s="270">
        <v>41.2</v>
      </c>
      <c r="AV274" s="11">
        <v>-74.900000000000006</v>
      </c>
      <c r="AW274" s="77" t="s">
        <v>866</v>
      </c>
      <c r="AX274" s="277">
        <v>9.0333333333333332</v>
      </c>
      <c r="AY274" s="278">
        <v>1129</v>
      </c>
      <c r="AZ274" s="455">
        <f t="shared" si="181"/>
        <v>3.0526939419249679</v>
      </c>
      <c r="BA274" s="521" t="s">
        <v>103</v>
      </c>
      <c r="BB274" s="40" t="s">
        <v>1215</v>
      </c>
      <c r="BC274" s="59"/>
      <c r="BD274" s="59" t="s">
        <v>2343</v>
      </c>
      <c r="BE274" s="59" t="s">
        <v>2331</v>
      </c>
      <c r="BF274" s="260" t="s">
        <v>1068</v>
      </c>
      <c r="BH274" s="82" t="s">
        <v>1069</v>
      </c>
      <c r="BI274" s="82" t="s">
        <v>1073</v>
      </c>
      <c r="BJ274" s="82" t="s">
        <v>10</v>
      </c>
      <c r="BK274" s="95" t="s">
        <v>863</v>
      </c>
      <c r="BL274" s="77" t="s">
        <v>2268</v>
      </c>
      <c r="BM274" s="77" t="s">
        <v>2267</v>
      </c>
      <c r="BO274" s="77" t="s">
        <v>1679</v>
      </c>
      <c r="BP274" s="82" t="s">
        <v>51</v>
      </c>
      <c r="BQ274" s="77" t="s">
        <v>1076</v>
      </c>
      <c r="BR274" s="82">
        <v>32.227488151658797</v>
      </c>
      <c r="BS274" s="77" t="s">
        <v>21</v>
      </c>
      <c r="BT274" s="77" t="s">
        <v>11</v>
      </c>
      <c r="BU274" s="82">
        <v>61.137440758293799</v>
      </c>
      <c r="BW274" s="79" t="s">
        <v>1066</v>
      </c>
      <c r="BX274" s="77" t="s">
        <v>67</v>
      </c>
      <c r="BY274" s="80">
        <f t="shared" si="184"/>
        <v>28.909952606635002</v>
      </c>
      <c r="BZ274" s="80">
        <f t="shared" si="182"/>
        <v>28.909952606635002</v>
      </c>
      <c r="CA274" s="77" t="s">
        <v>18</v>
      </c>
      <c r="CB274" s="77" t="s">
        <v>279</v>
      </c>
      <c r="CC274" s="77">
        <v>200</v>
      </c>
      <c r="CD274" s="77">
        <v>200</v>
      </c>
      <c r="CF274" s="78" t="s">
        <v>1584</v>
      </c>
      <c r="CG274" s="82">
        <v>40.284360189573398</v>
      </c>
      <c r="CH274" s="77" t="s">
        <v>21</v>
      </c>
      <c r="CI274" s="82">
        <v>70.142180094786795</v>
      </c>
      <c r="CK274" s="82">
        <f t="shared" si="185"/>
        <v>29.857819905213397</v>
      </c>
      <c r="CL274" s="82">
        <f t="shared" si="177"/>
        <v>29.857819905213397</v>
      </c>
      <c r="CM274" s="77">
        <v>200</v>
      </c>
      <c r="CN274" s="77">
        <v>200</v>
      </c>
      <c r="CO274" s="67"/>
      <c r="CP274" s="67">
        <f t="shared" si="186"/>
        <v>-0.27415789021041786</v>
      </c>
      <c r="CQ274" s="67">
        <f t="shared" si="187"/>
        <v>0.99811439346323072</v>
      </c>
      <c r="CR274" s="67">
        <f t="shared" si="183"/>
        <v>-0.27364093630053021</v>
      </c>
      <c r="CS274" s="67">
        <f t="shared" si="188"/>
        <v>1.0093599202524289E-2</v>
      </c>
      <c r="CT274" s="77">
        <v>0</v>
      </c>
      <c r="CU274" s="77">
        <v>0</v>
      </c>
      <c r="CV274" s="77" t="s">
        <v>1782</v>
      </c>
      <c r="CW274" s="77">
        <v>0</v>
      </c>
      <c r="CX274" s="77">
        <v>0</v>
      </c>
      <c r="CY274" s="74">
        <v>0</v>
      </c>
      <c r="CZ274" s="74">
        <v>0</v>
      </c>
      <c r="DA274" s="74">
        <v>1</v>
      </c>
      <c r="DB274" s="74">
        <v>0</v>
      </c>
      <c r="DC274" s="74">
        <v>0</v>
      </c>
      <c r="DD274" s="77">
        <v>0</v>
      </c>
      <c r="DE274" s="60">
        <v>0</v>
      </c>
      <c r="DF274" s="60">
        <v>0</v>
      </c>
      <c r="DG274" s="60">
        <v>1</v>
      </c>
      <c r="DH274" s="60">
        <v>0</v>
      </c>
      <c r="DI274" s="60">
        <v>0</v>
      </c>
      <c r="DJ274" s="60">
        <v>0</v>
      </c>
      <c r="DK274" s="60">
        <v>0</v>
      </c>
      <c r="DL274" s="74">
        <v>0</v>
      </c>
      <c r="DM274" s="74">
        <v>0</v>
      </c>
      <c r="DN274" s="74">
        <v>0</v>
      </c>
      <c r="DO274" s="77">
        <v>0</v>
      </c>
      <c r="DP274" s="77">
        <v>0</v>
      </c>
      <c r="DQ274" s="77">
        <v>0</v>
      </c>
      <c r="DR274" s="77">
        <v>0</v>
      </c>
      <c r="DS274" s="77">
        <v>0</v>
      </c>
      <c r="DT274" s="77">
        <v>0</v>
      </c>
      <c r="DU274" s="77">
        <v>0</v>
      </c>
      <c r="DV274" s="77">
        <v>1</v>
      </c>
      <c r="DW274" s="77">
        <v>0</v>
      </c>
      <c r="DX274" s="77">
        <v>0</v>
      </c>
      <c r="DY274" s="77">
        <v>0</v>
      </c>
      <c r="DZ274" s="77">
        <v>0</v>
      </c>
      <c r="EA274" s="77">
        <v>0</v>
      </c>
      <c r="EB274" s="77">
        <v>0</v>
      </c>
      <c r="EC274" s="77">
        <v>0</v>
      </c>
      <c r="ED274" s="77">
        <v>0</v>
      </c>
      <c r="EE274" s="77">
        <v>0</v>
      </c>
      <c r="EF274" s="77">
        <v>0</v>
      </c>
      <c r="EG274" s="77">
        <v>0</v>
      </c>
      <c r="EH274" s="77">
        <v>0</v>
      </c>
      <c r="EI274" s="77">
        <v>0</v>
      </c>
      <c r="EJ274" s="77">
        <v>0</v>
      </c>
      <c r="EK274" s="77">
        <v>0</v>
      </c>
      <c r="EL274" s="77">
        <v>0</v>
      </c>
      <c r="EM274" s="128">
        <v>0</v>
      </c>
      <c r="EN274" s="77">
        <v>1</v>
      </c>
      <c r="EO274" s="128">
        <v>0</v>
      </c>
      <c r="EP274" s="128">
        <v>1</v>
      </c>
      <c r="EQ274" s="77">
        <v>2</v>
      </c>
    </row>
    <row r="275" spans="1:147" s="82" customFormat="1" ht="15" customHeight="1" x14ac:dyDescent="0.25">
      <c r="A275" s="505" t="s">
        <v>2542</v>
      </c>
      <c r="B275" s="77">
        <v>15</v>
      </c>
      <c r="C275" s="108" t="s">
        <v>942</v>
      </c>
      <c r="D275" s="74">
        <v>2008</v>
      </c>
      <c r="E275" s="108" t="s">
        <v>227</v>
      </c>
      <c r="F275" s="81" t="s">
        <v>943</v>
      </c>
      <c r="G275" s="74">
        <v>18</v>
      </c>
      <c r="H275" s="74" t="s">
        <v>944</v>
      </c>
      <c r="I275" s="63" t="s">
        <v>50</v>
      </c>
      <c r="J275" s="59">
        <v>0</v>
      </c>
      <c r="K275" s="76" t="s">
        <v>3</v>
      </c>
      <c r="L275" s="76" t="s">
        <v>89</v>
      </c>
      <c r="M275" s="77">
        <v>3</v>
      </c>
      <c r="N275" s="77">
        <v>3</v>
      </c>
      <c r="O275" s="59">
        <f t="shared" si="178"/>
        <v>0.47712125471966244</v>
      </c>
      <c r="P275" s="77">
        <v>2006</v>
      </c>
      <c r="R275" s="77">
        <v>1</v>
      </c>
      <c r="S275" s="77">
        <v>5</v>
      </c>
      <c r="T275" s="77">
        <v>40</v>
      </c>
      <c r="U275" s="77"/>
      <c r="V275" s="76" t="s">
        <v>279</v>
      </c>
      <c r="W275" s="76"/>
      <c r="X275" s="77" t="s">
        <v>279</v>
      </c>
      <c r="Z275" s="139" t="s">
        <v>83</v>
      </c>
      <c r="AA275" s="269" t="s">
        <v>718</v>
      </c>
      <c r="AB275" s="77" t="s">
        <v>14</v>
      </c>
      <c r="AC275" s="228" t="s">
        <v>1200</v>
      </c>
      <c r="AD275" s="77">
        <v>0</v>
      </c>
      <c r="AE275" s="77" t="s">
        <v>577</v>
      </c>
      <c r="AF275" s="228" t="s">
        <v>2049</v>
      </c>
      <c r="AG275" s="59">
        <f t="shared" si="179"/>
        <v>1.2787536009528289</v>
      </c>
      <c r="AH275" s="59">
        <f t="shared" si="172"/>
        <v>385.7</v>
      </c>
      <c r="AI275" s="72">
        <f t="shared" si="173"/>
        <v>2.5862496388660419</v>
      </c>
      <c r="AJ275" s="59">
        <f t="shared" si="174"/>
        <v>57</v>
      </c>
      <c r="AK275" s="59">
        <f t="shared" si="180"/>
        <v>1.7558748556724915</v>
      </c>
      <c r="AL275" s="72">
        <f t="shared" si="175"/>
        <v>1157.0999999999999</v>
      </c>
      <c r="AM275" s="72">
        <f t="shared" si="176"/>
        <v>3.0633708935857045</v>
      </c>
      <c r="AN275" s="78" t="s">
        <v>28</v>
      </c>
      <c r="AO275" s="77" t="s">
        <v>28</v>
      </c>
      <c r="AQ275" s="77" t="s">
        <v>80</v>
      </c>
      <c r="AR275" s="81" t="s">
        <v>1536</v>
      </c>
      <c r="AS275" s="82" t="s">
        <v>231</v>
      </c>
      <c r="AT275" s="228" t="s">
        <v>2435</v>
      </c>
      <c r="AU275" s="270">
        <v>41.2</v>
      </c>
      <c r="AV275" s="11">
        <v>-74.900000000000006</v>
      </c>
      <c r="AW275" s="77" t="s">
        <v>866</v>
      </c>
      <c r="AX275" s="277">
        <v>9.0333333333333332</v>
      </c>
      <c r="AY275" s="278">
        <v>1129</v>
      </c>
      <c r="AZ275" s="455">
        <f t="shared" si="181"/>
        <v>3.0526939419249679</v>
      </c>
      <c r="BA275" s="521" t="s">
        <v>103</v>
      </c>
      <c r="BB275" s="40" t="s">
        <v>1215</v>
      </c>
      <c r="BC275" s="59"/>
      <c r="BD275" s="59" t="s">
        <v>2343</v>
      </c>
      <c r="BE275" s="59" t="s">
        <v>2331</v>
      </c>
      <c r="BF275" s="260" t="s">
        <v>1068</v>
      </c>
      <c r="BH275" s="82" t="s">
        <v>1069</v>
      </c>
      <c r="BI275" s="82" t="s">
        <v>1073</v>
      </c>
      <c r="BJ275" s="82" t="s">
        <v>10</v>
      </c>
      <c r="BK275" s="95" t="s">
        <v>232</v>
      </c>
      <c r="BL275" s="77" t="s">
        <v>2268</v>
      </c>
      <c r="BM275" s="77" t="s">
        <v>2268</v>
      </c>
      <c r="BO275" s="77" t="s">
        <v>1679</v>
      </c>
      <c r="BP275" s="82" t="s">
        <v>51</v>
      </c>
      <c r="BQ275" s="77" t="s">
        <v>1076</v>
      </c>
      <c r="BR275" s="82">
        <v>13.744075829383901</v>
      </c>
      <c r="BS275" s="77" t="s">
        <v>21</v>
      </c>
      <c r="BT275" s="77" t="s">
        <v>11</v>
      </c>
      <c r="BU275" s="82">
        <v>65.402843601895697</v>
      </c>
      <c r="BW275" s="79" t="s">
        <v>1066</v>
      </c>
      <c r="BX275" s="77" t="s">
        <v>67</v>
      </c>
      <c r="BY275" s="80">
        <f t="shared" si="184"/>
        <v>51.658767772511794</v>
      </c>
      <c r="BZ275" s="80">
        <f t="shared" si="182"/>
        <v>51.658767772511794</v>
      </c>
      <c r="CA275" s="77" t="s">
        <v>18</v>
      </c>
      <c r="CB275" s="77" t="s">
        <v>279</v>
      </c>
      <c r="CC275" s="77">
        <v>200</v>
      </c>
      <c r="CD275" s="77">
        <v>200</v>
      </c>
      <c r="CF275" s="78" t="s">
        <v>1584</v>
      </c>
      <c r="CG275" s="82">
        <v>64.928909952606602</v>
      </c>
      <c r="CH275" s="77" t="s">
        <v>21</v>
      </c>
      <c r="CI275" s="82">
        <v>111.37440758293801</v>
      </c>
      <c r="CK275" s="82">
        <f t="shared" si="185"/>
        <v>46.445497630331403</v>
      </c>
      <c r="CL275" s="82">
        <f t="shared" si="177"/>
        <v>46.445497630331403</v>
      </c>
      <c r="CM275" s="77">
        <v>200</v>
      </c>
      <c r="CN275" s="77">
        <v>200</v>
      </c>
      <c r="CO275" s="67"/>
      <c r="CP275" s="67">
        <f t="shared" si="186"/>
        <v>-1.0420080504902471</v>
      </c>
      <c r="CQ275" s="67">
        <f t="shared" si="187"/>
        <v>0.99811439346323072</v>
      </c>
      <c r="CR275" s="67">
        <f t="shared" si="183"/>
        <v>-1.0400432332988765</v>
      </c>
      <c r="CS275" s="67">
        <f t="shared" si="188"/>
        <v>1.1352112408913477E-2</v>
      </c>
      <c r="CT275" s="77">
        <v>0</v>
      </c>
      <c r="CU275" s="77">
        <v>0</v>
      </c>
      <c r="CV275" s="77" t="s">
        <v>1782</v>
      </c>
      <c r="CW275" s="77">
        <v>0</v>
      </c>
      <c r="CX275" s="77">
        <v>0</v>
      </c>
      <c r="CY275" s="74">
        <v>0</v>
      </c>
      <c r="CZ275" s="74">
        <v>0</v>
      </c>
      <c r="DA275" s="74">
        <v>1</v>
      </c>
      <c r="DB275" s="74">
        <v>0</v>
      </c>
      <c r="DC275" s="74">
        <v>0</v>
      </c>
      <c r="DD275" s="77">
        <v>0</v>
      </c>
      <c r="DE275" s="60">
        <v>0</v>
      </c>
      <c r="DF275" s="60">
        <v>0</v>
      </c>
      <c r="DG275" s="60">
        <v>1</v>
      </c>
      <c r="DH275" s="60">
        <v>0</v>
      </c>
      <c r="DI275" s="60">
        <v>0</v>
      </c>
      <c r="DJ275" s="60">
        <v>0</v>
      </c>
      <c r="DK275" s="60">
        <v>0</v>
      </c>
      <c r="DL275" s="74">
        <v>0</v>
      </c>
      <c r="DM275" s="74">
        <v>0</v>
      </c>
      <c r="DN275" s="74">
        <v>0</v>
      </c>
      <c r="DO275" s="77">
        <v>0</v>
      </c>
      <c r="DP275" s="77">
        <v>0</v>
      </c>
      <c r="DQ275" s="77">
        <v>0</v>
      </c>
      <c r="DR275" s="77">
        <v>0</v>
      </c>
      <c r="DS275" s="77">
        <v>0</v>
      </c>
      <c r="DT275" s="77">
        <v>0</v>
      </c>
      <c r="DU275" s="77">
        <v>0</v>
      </c>
      <c r="DV275" s="77">
        <v>0</v>
      </c>
      <c r="DW275" s="77">
        <v>0</v>
      </c>
      <c r="DX275" s="77">
        <v>0</v>
      </c>
      <c r="DY275" s="77">
        <v>1</v>
      </c>
      <c r="DZ275" s="77">
        <v>0</v>
      </c>
      <c r="EA275" s="77">
        <v>0</v>
      </c>
      <c r="EB275" s="77">
        <v>0</v>
      </c>
      <c r="EC275" s="77">
        <v>0</v>
      </c>
      <c r="ED275" s="77">
        <v>0</v>
      </c>
      <c r="EE275" s="77">
        <v>0</v>
      </c>
      <c r="EF275" s="77">
        <v>0</v>
      </c>
      <c r="EG275" s="77">
        <v>0</v>
      </c>
      <c r="EH275" s="77">
        <v>0</v>
      </c>
      <c r="EI275" s="77">
        <v>0</v>
      </c>
      <c r="EJ275" s="77">
        <v>0</v>
      </c>
      <c r="EK275" s="77">
        <v>0</v>
      </c>
      <c r="EL275" s="77">
        <v>0</v>
      </c>
      <c r="EM275" s="128">
        <v>0</v>
      </c>
      <c r="EN275" s="77">
        <v>1</v>
      </c>
      <c r="EO275" s="128">
        <v>0</v>
      </c>
      <c r="EP275" s="128">
        <v>1</v>
      </c>
      <c r="EQ275" s="77">
        <v>2</v>
      </c>
    </row>
    <row r="276" spans="1:147" s="82" customFormat="1" ht="15" customHeight="1" x14ac:dyDescent="0.25">
      <c r="A276" s="505" t="s">
        <v>2542</v>
      </c>
      <c r="B276" s="77">
        <v>16</v>
      </c>
      <c r="C276" s="108" t="s">
        <v>942</v>
      </c>
      <c r="D276" s="74">
        <v>2008</v>
      </c>
      <c r="E276" s="108" t="s">
        <v>227</v>
      </c>
      <c r="F276" s="81" t="s">
        <v>943</v>
      </c>
      <c r="G276" s="74">
        <v>18</v>
      </c>
      <c r="H276" s="74" t="s">
        <v>944</v>
      </c>
      <c r="I276" s="63" t="s">
        <v>50</v>
      </c>
      <c r="J276" s="59">
        <v>0</v>
      </c>
      <c r="K276" s="76" t="s">
        <v>3</v>
      </c>
      <c r="L276" s="76" t="s">
        <v>89</v>
      </c>
      <c r="M276" s="77">
        <v>3</v>
      </c>
      <c r="N276" s="77">
        <v>3</v>
      </c>
      <c r="O276" s="59">
        <f t="shared" si="178"/>
        <v>0.47712125471966244</v>
      </c>
      <c r="P276" s="77">
        <v>2006</v>
      </c>
      <c r="R276" s="77">
        <v>1</v>
      </c>
      <c r="S276" s="77">
        <v>5</v>
      </c>
      <c r="T276" s="77">
        <v>40</v>
      </c>
      <c r="U276" s="77"/>
      <c r="V276" s="76" t="s">
        <v>279</v>
      </c>
      <c r="W276" s="76"/>
      <c r="X276" s="77" t="s">
        <v>279</v>
      </c>
      <c r="Z276" s="139" t="s">
        <v>83</v>
      </c>
      <c r="AA276" s="269" t="s">
        <v>718</v>
      </c>
      <c r="AB276" s="77" t="s">
        <v>14</v>
      </c>
      <c r="AC276" s="228" t="s">
        <v>1200</v>
      </c>
      <c r="AD276" s="77">
        <v>0</v>
      </c>
      <c r="AE276" s="77" t="s">
        <v>577</v>
      </c>
      <c r="AF276" s="228" t="s">
        <v>2049</v>
      </c>
      <c r="AG276" s="59">
        <f t="shared" si="179"/>
        <v>1.2787536009528289</v>
      </c>
      <c r="AH276" s="59">
        <f t="shared" si="172"/>
        <v>385.7</v>
      </c>
      <c r="AI276" s="72">
        <f t="shared" si="173"/>
        <v>2.5862496388660419</v>
      </c>
      <c r="AJ276" s="59">
        <f t="shared" si="174"/>
        <v>57</v>
      </c>
      <c r="AK276" s="59">
        <f t="shared" si="180"/>
        <v>1.7558748556724915</v>
      </c>
      <c r="AL276" s="72">
        <f t="shared" si="175"/>
        <v>1157.0999999999999</v>
      </c>
      <c r="AM276" s="72">
        <f t="shared" si="176"/>
        <v>3.0633708935857045</v>
      </c>
      <c r="AN276" s="78" t="s">
        <v>28</v>
      </c>
      <c r="AO276" s="77" t="s">
        <v>28</v>
      </c>
      <c r="AQ276" s="77" t="s">
        <v>80</v>
      </c>
      <c r="AR276" s="81" t="s">
        <v>1536</v>
      </c>
      <c r="AS276" s="82" t="s">
        <v>231</v>
      </c>
      <c r="AT276" s="228" t="s">
        <v>2435</v>
      </c>
      <c r="AU276" s="270">
        <v>41.2</v>
      </c>
      <c r="AV276" s="11">
        <v>-74.900000000000006</v>
      </c>
      <c r="AW276" s="77" t="s">
        <v>866</v>
      </c>
      <c r="AX276" s="277">
        <v>9.0333333333333332</v>
      </c>
      <c r="AY276" s="278">
        <v>1129</v>
      </c>
      <c r="AZ276" s="455">
        <f t="shared" si="181"/>
        <v>3.0526939419249679</v>
      </c>
      <c r="BA276" s="521" t="s">
        <v>103</v>
      </c>
      <c r="BB276" s="40" t="s">
        <v>1215</v>
      </c>
      <c r="BC276" s="59"/>
      <c r="BD276" s="59" t="s">
        <v>2343</v>
      </c>
      <c r="BE276" s="59" t="s">
        <v>2331</v>
      </c>
      <c r="BF276" s="260" t="s">
        <v>1068</v>
      </c>
      <c r="BH276" s="82" t="s">
        <v>1069</v>
      </c>
      <c r="BI276" s="82" t="s">
        <v>1073</v>
      </c>
      <c r="BJ276" s="82" t="s">
        <v>10</v>
      </c>
      <c r="BK276" s="95" t="s">
        <v>646</v>
      </c>
      <c r="BL276" s="77" t="s">
        <v>2267</v>
      </c>
      <c r="BM276" s="77" t="s">
        <v>2267</v>
      </c>
      <c r="BO276" s="77" t="s">
        <v>1679</v>
      </c>
      <c r="BP276" s="82" t="s">
        <v>51</v>
      </c>
      <c r="BQ276" s="77" t="s">
        <v>1076</v>
      </c>
      <c r="BR276" s="82">
        <v>8.0568720379147294</v>
      </c>
      <c r="BS276" s="77" t="s">
        <v>21</v>
      </c>
      <c r="BT276" s="77" t="s">
        <v>11</v>
      </c>
      <c r="BU276" s="82">
        <v>26.540284360189599</v>
      </c>
      <c r="BW276" s="79" t="s">
        <v>1066</v>
      </c>
      <c r="BX276" s="77" t="s">
        <v>67</v>
      </c>
      <c r="BY276" s="80">
        <f t="shared" si="184"/>
        <v>18.483412322274869</v>
      </c>
      <c r="BZ276" s="80">
        <f t="shared" si="182"/>
        <v>18.483412322274869</v>
      </c>
      <c r="CA276" s="77" t="s">
        <v>18</v>
      </c>
      <c r="CB276" s="77" t="s">
        <v>279</v>
      </c>
      <c r="CC276" s="77">
        <v>200</v>
      </c>
      <c r="CD276" s="77">
        <v>200</v>
      </c>
      <c r="CF276" s="78" t="s">
        <v>1584</v>
      </c>
      <c r="CG276" s="82">
        <v>26.540284360189599</v>
      </c>
      <c r="CH276" s="77" t="s">
        <v>21</v>
      </c>
      <c r="CI276" s="82">
        <v>40.7582938388625</v>
      </c>
      <c r="CK276" s="82">
        <f t="shared" si="185"/>
        <v>14.218009478672901</v>
      </c>
      <c r="CL276" s="82">
        <f t="shared" si="177"/>
        <v>14.218009478672901</v>
      </c>
      <c r="CM276" s="77">
        <v>200</v>
      </c>
      <c r="CN276" s="77">
        <v>200</v>
      </c>
      <c r="CO276" s="67"/>
      <c r="CP276" s="67">
        <f t="shared" si="186"/>
        <v>-1.120939595253992</v>
      </c>
      <c r="CQ276" s="67">
        <f t="shared" si="187"/>
        <v>0.99811439346323072</v>
      </c>
      <c r="CR276" s="67">
        <f t="shared" si="183"/>
        <v>-1.1188259442258575</v>
      </c>
      <c r="CS276" s="67">
        <f t="shared" si="188"/>
        <v>1.1564714366841103E-2</v>
      </c>
      <c r="CT276" s="77">
        <v>0</v>
      </c>
      <c r="CU276" s="77">
        <v>0</v>
      </c>
      <c r="CV276" s="77" t="s">
        <v>1782</v>
      </c>
      <c r="CW276" s="77">
        <v>0</v>
      </c>
      <c r="CX276" s="77">
        <v>0</v>
      </c>
      <c r="CY276" s="74">
        <v>0</v>
      </c>
      <c r="CZ276" s="74">
        <v>0</v>
      </c>
      <c r="DA276" s="74">
        <v>1</v>
      </c>
      <c r="DB276" s="74">
        <v>0</v>
      </c>
      <c r="DC276" s="74">
        <v>0</v>
      </c>
      <c r="DD276" s="77">
        <v>0</v>
      </c>
      <c r="DE276" s="60">
        <v>0</v>
      </c>
      <c r="DF276" s="60">
        <v>0</v>
      </c>
      <c r="DG276" s="60">
        <v>1</v>
      </c>
      <c r="DH276" s="60">
        <v>0</v>
      </c>
      <c r="DI276" s="60">
        <v>0</v>
      </c>
      <c r="DJ276" s="60">
        <v>0</v>
      </c>
      <c r="DK276" s="60">
        <v>0</v>
      </c>
      <c r="DL276" s="74">
        <v>0</v>
      </c>
      <c r="DM276" s="74">
        <v>0</v>
      </c>
      <c r="DN276" s="74">
        <v>0</v>
      </c>
      <c r="DO276" s="77">
        <v>0</v>
      </c>
      <c r="DP276" s="77">
        <v>0</v>
      </c>
      <c r="DQ276" s="77">
        <v>0</v>
      </c>
      <c r="DR276" s="77">
        <v>0</v>
      </c>
      <c r="DS276" s="77">
        <v>0</v>
      </c>
      <c r="DT276" s="77">
        <v>0</v>
      </c>
      <c r="DU276" s="77">
        <v>0</v>
      </c>
      <c r="DV276" s="77">
        <v>0</v>
      </c>
      <c r="DW276" s="77">
        <v>0</v>
      </c>
      <c r="DX276" s="77">
        <v>0</v>
      </c>
      <c r="DY276" s="77">
        <v>0</v>
      </c>
      <c r="DZ276" s="77">
        <v>0</v>
      </c>
      <c r="EA276" s="77">
        <v>1</v>
      </c>
      <c r="EB276" s="77">
        <v>0</v>
      </c>
      <c r="EC276" s="77">
        <v>0</v>
      </c>
      <c r="ED276" s="77">
        <v>0</v>
      </c>
      <c r="EE276" s="77">
        <v>0</v>
      </c>
      <c r="EF276" s="77">
        <v>0</v>
      </c>
      <c r="EG276" s="77">
        <v>0</v>
      </c>
      <c r="EH276" s="77">
        <v>0</v>
      </c>
      <c r="EI276" s="77">
        <v>0</v>
      </c>
      <c r="EJ276" s="77">
        <v>0</v>
      </c>
      <c r="EK276" s="77">
        <v>0</v>
      </c>
      <c r="EL276" s="77">
        <v>0</v>
      </c>
      <c r="EM276" s="128">
        <v>0</v>
      </c>
      <c r="EN276" s="77">
        <v>1</v>
      </c>
      <c r="EO276" s="128">
        <v>0</v>
      </c>
      <c r="EP276" s="128">
        <v>1</v>
      </c>
      <c r="EQ276" s="77">
        <v>2</v>
      </c>
    </row>
    <row r="277" spans="1:147" s="82" customFormat="1" ht="15" customHeight="1" x14ac:dyDescent="0.25">
      <c r="A277" s="505" t="s">
        <v>2542</v>
      </c>
      <c r="B277" s="77">
        <v>17</v>
      </c>
      <c r="C277" s="108" t="s">
        <v>942</v>
      </c>
      <c r="D277" s="74">
        <v>2008</v>
      </c>
      <c r="E277" s="108" t="s">
        <v>227</v>
      </c>
      <c r="F277" s="81" t="s">
        <v>943</v>
      </c>
      <c r="G277" s="74">
        <v>18</v>
      </c>
      <c r="H277" s="74" t="s">
        <v>944</v>
      </c>
      <c r="I277" s="63" t="s">
        <v>50</v>
      </c>
      <c r="J277" s="59">
        <v>0</v>
      </c>
      <c r="K277" s="76" t="s">
        <v>3</v>
      </c>
      <c r="L277" s="76" t="s">
        <v>89</v>
      </c>
      <c r="M277" s="77">
        <v>3</v>
      </c>
      <c r="N277" s="77">
        <v>3</v>
      </c>
      <c r="O277" s="59">
        <f t="shared" si="178"/>
        <v>0.47712125471966244</v>
      </c>
      <c r="P277" s="77">
        <v>2006</v>
      </c>
      <c r="R277" s="77">
        <v>1</v>
      </c>
      <c r="S277" s="77">
        <v>5</v>
      </c>
      <c r="T277" s="77">
        <v>40</v>
      </c>
      <c r="U277" s="77"/>
      <c r="V277" s="76" t="s">
        <v>279</v>
      </c>
      <c r="W277" s="76"/>
      <c r="X277" s="77" t="s">
        <v>279</v>
      </c>
      <c r="Z277" s="139" t="s">
        <v>83</v>
      </c>
      <c r="AA277" s="269" t="s">
        <v>718</v>
      </c>
      <c r="AB277" s="77" t="s">
        <v>14</v>
      </c>
      <c r="AC277" s="228" t="s">
        <v>1200</v>
      </c>
      <c r="AD277" s="77">
        <v>0</v>
      </c>
      <c r="AE277" s="77" t="s">
        <v>577</v>
      </c>
      <c r="AF277" s="228" t="s">
        <v>2049</v>
      </c>
      <c r="AG277" s="59">
        <f t="shared" si="179"/>
        <v>1.2787536009528289</v>
      </c>
      <c r="AH277" s="59">
        <f t="shared" si="172"/>
        <v>385.7</v>
      </c>
      <c r="AI277" s="72">
        <f t="shared" si="173"/>
        <v>2.5862496388660419</v>
      </c>
      <c r="AJ277" s="59">
        <f t="shared" si="174"/>
        <v>57</v>
      </c>
      <c r="AK277" s="59">
        <f t="shared" si="180"/>
        <v>1.7558748556724915</v>
      </c>
      <c r="AL277" s="72">
        <f t="shared" si="175"/>
        <v>1157.0999999999999</v>
      </c>
      <c r="AM277" s="72">
        <f t="shared" si="176"/>
        <v>3.0633708935857045</v>
      </c>
      <c r="AN277" s="78" t="s">
        <v>28</v>
      </c>
      <c r="AO277" s="77" t="s">
        <v>28</v>
      </c>
      <c r="AQ277" s="77" t="s">
        <v>80</v>
      </c>
      <c r="AR277" s="81" t="s">
        <v>1536</v>
      </c>
      <c r="AS277" s="82" t="s">
        <v>231</v>
      </c>
      <c r="AT277" s="228" t="s">
        <v>2435</v>
      </c>
      <c r="AU277" s="270">
        <v>41.2</v>
      </c>
      <c r="AV277" s="11">
        <v>-74.900000000000006</v>
      </c>
      <c r="AW277" s="77" t="s">
        <v>866</v>
      </c>
      <c r="AX277" s="277">
        <v>9.0333333333333332</v>
      </c>
      <c r="AY277" s="278">
        <v>1129</v>
      </c>
      <c r="AZ277" s="455">
        <f t="shared" si="181"/>
        <v>3.0526939419249679</v>
      </c>
      <c r="BA277" s="521" t="s">
        <v>103</v>
      </c>
      <c r="BB277" s="40" t="s">
        <v>1215</v>
      </c>
      <c r="BC277" s="59"/>
      <c r="BD277" s="59" t="s">
        <v>2343</v>
      </c>
      <c r="BE277" s="59" t="s">
        <v>2331</v>
      </c>
      <c r="BF277" s="260" t="s">
        <v>1068</v>
      </c>
      <c r="BH277" s="82" t="s">
        <v>1069</v>
      </c>
      <c r="BI277" s="82" t="s">
        <v>1073</v>
      </c>
      <c r="BJ277" s="82" t="s">
        <v>10</v>
      </c>
      <c r="BK277" s="95" t="s">
        <v>237</v>
      </c>
      <c r="BL277" s="77" t="s">
        <v>2268</v>
      </c>
      <c r="BM277" s="77" t="s">
        <v>2268</v>
      </c>
      <c r="BO277" s="77" t="s">
        <v>1679</v>
      </c>
      <c r="BP277" s="82" t="s">
        <v>51</v>
      </c>
      <c r="BQ277" s="77" t="s">
        <v>1076</v>
      </c>
      <c r="BR277" s="82">
        <v>13.744075829383901</v>
      </c>
      <c r="BS277" s="77" t="s">
        <v>21</v>
      </c>
      <c r="BT277" s="77" t="s">
        <v>11</v>
      </c>
      <c r="BU277" s="82">
        <v>49.763033175355403</v>
      </c>
      <c r="BW277" s="79" t="s">
        <v>1066</v>
      </c>
      <c r="BX277" s="77" t="s">
        <v>67</v>
      </c>
      <c r="BY277" s="80">
        <f t="shared" si="184"/>
        <v>36.018957345971501</v>
      </c>
      <c r="BZ277" s="80">
        <f t="shared" si="182"/>
        <v>36.018957345971501</v>
      </c>
      <c r="CA277" s="77" t="s">
        <v>18</v>
      </c>
      <c r="CB277" s="77" t="s">
        <v>279</v>
      </c>
      <c r="CC277" s="77">
        <v>200</v>
      </c>
      <c r="CD277" s="77">
        <v>200</v>
      </c>
      <c r="CF277" s="78" t="s">
        <v>1584</v>
      </c>
      <c r="CG277" s="82">
        <v>51.1848341232227</v>
      </c>
      <c r="CH277" s="77" t="s">
        <v>21</v>
      </c>
      <c r="CI277" s="82">
        <v>81.990521327014207</v>
      </c>
      <c r="CK277" s="82">
        <f t="shared" si="185"/>
        <v>30.805687203791507</v>
      </c>
      <c r="CL277" s="82">
        <f t="shared" si="177"/>
        <v>30.805687203791507</v>
      </c>
      <c r="CM277" s="77">
        <v>200</v>
      </c>
      <c r="CN277" s="77">
        <v>200</v>
      </c>
      <c r="CO277" s="67"/>
      <c r="CP277" s="67">
        <f t="shared" si="186"/>
        <v>-1.1171728570282886</v>
      </c>
      <c r="CQ277" s="67">
        <f t="shared" si="187"/>
        <v>0.99811439346323072</v>
      </c>
      <c r="CR277" s="67">
        <f t="shared" si="183"/>
        <v>-1.1150663085863748</v>
      </c>
      <c r="CS277" s="67">
        <f t="shared" si="188"/>
        <v>1.1554216090680556E-2</v>
      </c>
      <c r="CT277" s="77">
        <v>0</v>
      </c>
      <c r="CU277" s="77">
        <v>0</v>
      </c>
      <c r="CV277" s="77" t="s">
        <v>1782</v>
      </c>
      <c r="CW277" s="77">
        <v>0</v>
      </c>
      <c r="CX277" s="77">
        <v>0</v>
      </c>
      <c r="CY277" s="74">
        <v>0</v>
      </c>
      <c r="CZ277" s="74">
        <v>0</v>
      </c>
      <c r="DA277" s="74">
        <v>1</v>
      </c>
      <c r="DB277" s="74">
        <v>0</v>
      </c>
      <c r="DC277" s="74">
        <v>0</v>
      </c>
      <c r="DD277" s="77">
        <v>0</v>
      </c>
      <c r="DE277" s="60">
        <v>0</v>
      </c>
      <c r="DF277" s="60">
        <v>0</v>
      </c>
      <c r="DG277" s="60">
        <v>1</v>
      </c>
      <c r="DH277" s="60">
        <v>0</v>
      </c>
      <c r="DI277" s="60">
        <v>0</v>
      </c>
      <c r="DJ277" s="60">
        <v>0</v>
      </c>
      <c r="DK277" s="60">
        <v>0</v>
      </c>
      <c r="DL277" s="74">
        <v>0</v>
      </c>
      <c r="DM277" s="74">
        <v>0</v>
      </c>
      <c r="DN277" s="74">
        <v>0</v>
      </c>
      <c r="DO277" s="77">
        <v>0</v>
      </c>
      <c r="DP277" s="77">
        <v>0</v>
      </c>
      <c r="DQ277" s="77">
        <v>0</v>
      </c>
      <c r="DR277" s="77">
        <v>0</v>
      </c>
      <c r="DS277" s="77">
        <v>0</v>
      </c>
      <c r="DT277" s="77">
        <v>0</v>
      </c>
      <c r="DU277" s="77">
        <v>0</v>
      </c>
      <c r="DV277" s="77">
        <v>0</v>
      </c>
      <c r="DW277" s="77">
        <v>0</v>
      </c>
      <c r="DX277" s="77">
        <v>0</v>
      </c>
      <c r="DY277" s="77">
        <v>0</v>
      </c>
      <c r="DZ277" s="77">
        <v>0</v>
      </c>
      <c r="EA277" s="77">
        <v>1</v>
      </c>
      <c r="EB277" s="77">
        <v>0</v>
      </c>
      <c r="EC277" s="77">
        <v>0</v>
      </c>
      <c r="ED277" s="77">
        <v>0</v>
      </c>
      <c r="EE277" s="77">
        <v>0</v>
      </c>
      <c r="EF277" s="77">
        <v>0</v>
      </c>
      <c r="EG277" s="77">
        <v>0</v>
      </c>
      <c r="EH277" s="77">
        <v>0</v>
      </c>
      <c r="EI277" s="77">
        <v>0</v>
      </c>
      <c r="EJ277" s="77">
        <v>0</v>
      </c>
      <c r="EK277" s="77">
        <v>0</v>
      </c>
      <c r="EL277" s="77">
        <v>0</v>
      </c>
      <c r="EM277" s="128">
        <v>0</v>
      </c>
      <c r="EN277" s="77">
        <v>1</v>
      </c>
      <c r="EO277" s="128">
        <v>0</v>
      </c>
      <c r="EP277" s="128">
        <v>1</v>
      </c>
      <c r="EQ277" s="77">
        <v>2</v>
      </c>
    </row>
    <row r="278" spans="1:147" s="82" customFormat="1" ht="15" customHeight="1" x14ac:dyDescent="0.25">
      <c r="A278" s="505" t="s">
        <v>2542</v>
      </c>
      <c r="B278" s="77">
        <v>18</v>
      </c>
      <c r="C278" s="108" t="s">
        <v>942</v>
      </c>
      <c r="D278" s="74">
        <v>2008</v>
      </c>
      <c r="E278" s="108" t="s">
        <v>227</v>
      </c>
      <c r="F278" s="81" t="s">
        <v>943</v>
      </c>
      <c r="G278" s="74">
        <v>18</v>
      </c>
      <c r="H278" s="74" t="s">
        <v>944</v>
      </c>
      <c r="I278" s="63" t="s">
        <v>50</v>
      </c>
      <c r="J278" s="59">
        <v>0</v>
      </c>
      <c r="K278" s="76" t="s">
        <v>3</v>
      </c>
      <c r="L278" s="76" t="s">
        <v>89</v>
      </c>
      <c r="M278" s="77">
        <v>3</v>
      </c>
      <c r="N278" s="77">
        <v>3</v>
      </c>
      <c r="O278" s="59">
        <f t="shared" si="178"/>
        <v>0.47712125471966244</v>
      </c>
      <c r="P278" s="77">
        <v>2006</v>
      </c>
      <c r="R278" s="77">
        <v>1</v>
      </c>
      <c r="S278" s="77">
        <v>5</v>
      </c>
      <c r="T278" s="77">
        <v>40</v>
      </c>
      <c r="U278" s="77"/>
      <c r="V278" s="76" t="s">
        <v>279</v>
      </c>
      <c r="W278" s="76"/>
      <c r="X278" s="77" t="s">
        <v>279</v>
      </c>
      <c r="Z278" s="139" t="s">
        <v>83</v>
      </c>
      <c r="AA278" s="269" t="s">
        <v>718</v>
      </c>
      <c r="AB278" s="77" t="s">
        <v>14</v>
      </c>
      <c r="AC278" s="228" t="s">
        <v>1200</v>
      </c>
      <c r="AD278" s="77">
        <v>0</v>
      </c>
      <c r="AE278" s="77" t="s">
        <v>577</v>
      </c>
      <c r="AF278" s="228" t="s">
        <v>2049</v>
      </c>
      <c r="AG278" s="59">
        <f t="shared" si="179"/>
        <v>1.2787536009528289</v>
      </c>
      <c r="AH278" s="59">
        <f t="shared" si="172"/>
        <v>385.7</v>
      </c>
      <c r="AI278" s="72">
        <f t="shared" si="173"/>
        <v>2.5862496388660419</v>
      </c>
      <c r="AJ278" s="59">
        <f t="shared" si="174"/>
        <v>57</v>
      </c>
      <c r="AK278" s="59">
        <f t="shared" si="180"/>
        <v>1.7558748556724915</v>
      </c>
      <c r="AL278" s="72">
        <f t="shared" si="175"/>
        <v>1157.0999999999999</v>
      </c>
      <c r="AM278" s="72">
        <f t="shared" si="176"/>
        <v>3.0633708935857045</v>
      </c>
      <c r="AN278" s="78" t="s">
        <v>28</v>
      </c>
      <c r="AO278" s="77" t="s">
        <v>28</v>
      </c>
      <c r="AQ278" s="77" t="s">
        <v>80</v>
      </c>
      <c r="AR278" s="81" t="s">
        <v>1536</v>
      </c>
      <c r="AS278" s="82" t="s">
        <v>231</v>
      </c>
      <c r="AT278" s="228" t="s">
        <v>2435</v>
      </c>
      <c r="AU278" s="270">
        <v>41.2</v>
      </c>
      <c r="AV278" s="11">
        <v>-74.900000000000006</v>
      </c>
      <c r="AW278" s="77" t="s">
        <v>866</v>
      </c>
      <c r="AX278" s="277">
        <v>9.0333333333333332</v>
      </c>
      <c r="AY278" s="278">
        <v>1129</v>
      </c>
      <c r="AZ278" s="455">
        <f t="shared" si="181"/>
        <v>3.0526939419249679</v>
      </c>
      <c r="BA278" s="521" t="s">
        <v>103</v>
      </c>
      <c r="BB278" s="40" t="s">
        <v>1215</v>
      </c>
      <c r="BC278" s="59"/>
      <c r="BD278" s="59" t="s">
        <v>2343</v>
      </c>
      <c r="BE278" s="59" t="s">
        <v>2331</v>
      </c>
      <c r="BF278" s="260" t="s">
        <v>1068</v>
      </c>
      <c r="BH278" s="82" t="s">
        <v>1069</v>
      </c>
      <c r="BI278" s="82" t="s">
        <v>1073</v>
      </c>
      <c r="BJ278" s="82" t="s">
        <v>10</v>
      </c>
      <c r="BK278" s="95" t="s">
        <v>864</v>
      </c>
      <c r="BL278" s="77"/>
      <c r="BM278" s="77"/>
      <c r="BO278" s="77" t="s">
        <v>1679</v>
      </c>
      <c r="BP278" s="82" t="s">
        <v>51</v>
      </c>
      <c r="BQ278" s="77" t="s">
        <v>1076</v>
      </c>
      <c r="BR278" s="82">
        <v>51.1848341232227</v>
      </c>
      <c r="BS278" s="77" t="s">
        <v>21</v>
      </c>
      <c r="BT278" s="77" t="s">
        <v>11</v>
      </c>
      <c r="BU278" s="82">
        <v>83.412322274881504</v>
      </c>
      <c r="BW278" s="79" t="s">
        <v>1066</v>
      </c>
      <c r="BX278" s="77" t="s">
        <v>67</v>
      </c>
      <c r="BY278" s="80">
        <f t="shared" si="184"/>
        <v>32.227488151658804</v>
      </c>
      <c r="BZ278" s="80">
        <f t="shared" si="182"/>
        <v>32.227488151658804</v>
      </c>
      <c r="CA278" s="77" t="s">
        <v>18</v>
      </c>
      <c r="CB278" s="77" t="s">
        <v>279</v>
      </c>
      <c r="CC278" s="77">
        <v>200</v>
      </c>
      <c r="CD278" s="77">
        <v>200</v>
      </c>
      <c r="CF278" s="78" t="s">
        <v>1584</v>
      </c>
      <c r="CG278" s="82">
        <v>68.720379146919399</v>
      </c>
      <c r="CH278" s="77" t="s">
        <v>21</v>
      </c>
      <c r="CI278" s="82">
        <v>101.421800947867</v>
      </c>
      <c r="CK278" s="82">
        <f t="shared" si="185"/>
        <v>32.7014218009476</v>
      </c>
      <c r="CL278" s="82">
        <f t="shared" si="177"/>
        <v>32.7014218009476</v>
      </c>
      <c r="CM278" s="77">
        <v>200</v>
      </c>
      <c r="CN278" s="77">
        <v>200</v>
      </c>
      <c r="CO278" s="67"/>
      <c r="CP278" s="67">
        <f t="shared" si="186"/>
        <v>-0.54013159666465183</v>
      </c>
      <c r="CQ278" s="67">
        <f t="shared" si="187"/>
        <v>0.99811439346323072</v>
      </c>
      <c r="CR278" s="67">
        <f t="shared" si="183"/>
        <v>-0.53911312099526532</v>
      </c>
      <c r="CS278" s="67">
        <f t="shared" si="188"/>
        <v>1.0363303696536571E-2</v>
      </c>
      <c r="CT278" s="77">
        <v>0</v>
      </c>
      <c r="CU278" s="77">
        <v>0</v>
      </c>
      <c r="CV278" s="77" t="s">
        <v>1782</v>
      </c>
      <c r="CW278" s="77">
        <v>0</v>
      </c>
      <c r="CX278" s="77">
        <v>0</v>
      </c>
      <c r="CY278" s="74">
        <v>0</v>
      </c>
      <c r="CZ278" s="74">
        <v>0</v>
      </c>
      <c r="DA278" s="74">
        <v>1</v>
      </c>
      <c r="DB278" s="74">
        <v>0</v>
      </c>
      <c r="DC278" s="74">
        <v>0</v>
      </c>
      <c r="DD278" s="77">
        <v>0</v>
      </c>
      <c r="DE278" s="60">
        <v>0</v>
      </c>
      <c r="DF278" s="60">
        <v>0</v>
      </c>
      <c r="DG278" s="60">
        <v>1</v>
      </c>
      <c r="DH278" s="60">
        <v>0</v>
      </c>
      <c r="DI278" s="60">
        <v>0</v>
      </c>
      <c r="DJ278" s="60">
        <v>0</v>
      </c>
      <c r="DK278" s="60">
        <v>0</v>
      </c>
      <c r="DL278" s="74">
        <v>0</v>
      </c>
      <c r="DM278" s="74">
        <v>0</v>
      </c>
      <c r="DN278" s="74">
        <v>0</v>
      </c>
      <c r="DO278" s="77">
        <v>0</v>
      </c>
      <c r="DP278" s="77">
        <v>0</v>
      </c>
      <c r="DQ278" s="77">
        <v>0</v>
      </c>
      <c r="DR278" s="77">
        <v>0</v>
      </c>
      <c r="DS278" s="77">
        <v>0</v>
      </c>
      <c r="DT278" s="77">
        <v>0</v>
      </c>
      <c r="DU278" s="77">
        <v>0</v>
      </c>
      <c r="DV278" s="77">
        <v>0</v>
      </c>
      <c r="DW278" s="77">
        <v>0</v>
      </c>
      <c r="DX278" s="77">
        <v>0</v>
      </c>
      <c r="DY278" s="77">
        <v>0</v>
      </c>
      <c r="DZ278" s="77">
        <v>0</v>
      </c>
      <c r="EA278" s="77">
        <v>0</v>
      </c>
      <c r="EB278" s="77">
        <v>0</v>
      </c>
      <c r="EC278" s="77">
        <v>0</v>
      </c>
      <c r="ED278" s="77">
        <v>0</v>
      </c>
      <c r="EE278" s="77">
        <v>0</v>
      </c>
      <c r="EF278" s="77">
        <v>0</v>
      </c>
      <c r="EG278" s="77">
        <v>0</v>
      </c>
      <c r="EH278" s="77">
        <v>0</v>
      </c>
      <c r="EI278" s="77">
        <v>0</v>
      </c>
      <c r="EJ278" s="77">
        <v>0</v>
      </c>
      <c r="EK278" s="77">
        <v>0</v>
      </c>
      <c r="EL278" s="77">
        <v>0</v>
      </c>
      <c r="EM278" s="128">
        <v>0</v>
      </c>
      <c r="EN278" s="77">
        <v>1</v>
      </c>
      <c r="EO278" s="128">
        <v>0</v>
      </c>
      <c r="EP278" s="128">
        <v>1</v>
      </c>
      <c r="EQ278" s="77">
        <v>2</v>
      </c>
    </row>
    <row r="279" spans="1:147" s="181" customFormat="1" ht="15" customHeight="1" x14ac:dyDescent="0.25">
      <c r="A279" s="499" t="s">
        <v>2543</v>
      </c>
      <c r="B279" s="294">
        <v>1</v>
      </c>
      <c r="C279" s="295" t="s">
        <v>228</v>
      </c>
      <c r="D279" s="296">
        <v>2009</v>
      </c>
      <c r="E279" s="295" t="s">
        <v>229</v>
      </c>
      <c r="F279" s="295" t="s">
        <v>115</v>
      </c>
      <c r="G279" s="296">
        <v>23</v>
      </c>
      <c r="H279" s="296" t="s">
        <v>230</v>
      </c>
      <c r="I279" s="295" t="s">
        <v>50</v>
      </c>
      <c r="J279" s="291">
        <v>0</v>
      </c>
      <c r="K279" s="291" t="s">
        <v>3</v>
      </c>
      <c r="L279" s="294" t="s">
        <v>89</v>
      </c>
      <c r="M279" s="291">
        <v>3</v>
      </c>
      <c r="N279" s="291">
        <v>3</v>
      </c>
      <c r="O279" s="291">
        <f t="shared" si="178"/>
        <v>0.47712125471966244</v>
      </c>
      <c r="P279" s="294">
        <v>2006</v>
      </c>
      <c r="Q279" s="299"/>
      <c r="R279" s="294">
        <v>1</v>
      </c>
      <c r="S279" s="294">
        <v>10</v>
      </c>
      <c r="T279" s="294">
        <v>40</v>
      </c>
      <c r="U279" s="291"/>
      <c r="V279" s="298" t="s">
        <v>279</v>
      </c>
      <c r="W279" s="298"/>
      <c r="X279" s="291" t="s">
        <v>279</v>
      </c>
      <c r="Z279" s="300" t="s">
        <v>83</v>
      </c>
      <c r="AA279" s="301" t="s">
        <v>718</v>
      </c>
      <c r="AB279" s="291" t="s">
        <v>14</v>
      </c>
      <c r="AC279" s="291" t="s">
        <v>1201</v>
      </c>
      <c r="AD279" s="291">
        <v>0</v>
      </c>
      <c r="AE279" s="291" t="s">
        <v>577</v>
      </c>
      <c r="AF279" s="291">
        <v>15</v>
      </c>
      <c r="AG279" s="291">
        <f t="shared" si="179"/>
        <v>1.1760912590556813</v>
      </c>
      <c r="AH279" s="291">
        <f t="shared" si="172"/>
        <v>304.5</v>
      </c>
      <c r="AI279" s="312">
        <f t="shared" si="173"/>
        <v>2.4835872969688944</v>
      </c>
      <c r="AJ279" s="291">
        <f t="shared" si="174"/>
        <v>45</v>
      </c>
      <c r="AK279" s="291">
        <f t="shared" si="180"/>
        <v>1.6532125137753437</v>
      </c>
      <c r="AL279" s="312">
        <f t="shared" si="175"/>
        <v>913.5</v>
      </c>
      <c r="AM279" s="312">
        <f t="shared" si="176"/>
        <v>2.9607085516885565</v>
      </c>
      <c r="AN279" s="300" t="s">
        <v>865</v>
      </c>
      <c r="AO279" s="294" t="s">
        <v>470</v>
      </c>
      <c r="AQ279" s="291" t="s">
        <v>80</v>
      </c>
      <c r="AR279" s="303" t="s">
        <v>1536</v>
      </c>
      <c r="AS279" s="299" t="s">
        <v>231</v>
      </c>
      <c r="AT279" s="322" t="s">
        <v>2434</v>
      </c>
      <c r="AU279" s="304">
        <v>41.2</v>
      </c>
      <c r="AV279" s="305">
        <v>-74.900000000000006</v>
      </c>
      <c r="AW279" s="291" t="s">
        <v>866</v>
      </c>
      <c r="AX279" s="306">
        <v>9.0333333333333332</v>
      </c>
      <c r="AY279" s="307">
        <v>1129</v>
      </c>
      <c r="AZ279" s="541">
        <f t="shared" si="181"/>
        <v>3.0526939419249679</v>
      </c>
      <c r="BA279" s="528" t="s">
        <v>103</v>
      </c>
      <c r="BB279" s="300" t="s">
        <v>2100</v>
      </c>
      <c r="BC279" s="291"/>
      <c r="BD279" s="294" t="s">
        <v>2026</v>
      </c>
      <c r="BE279" s="291" t="s">
        <v>867</v>
      </c>
      <c r="BF279" s="308" t="s">
        <v>1068</v>
      </c>
      <c r="BI279" s="181" t="s">
        <v>2232</v>
      </c>
      <c r="BJ279" s="181" t="s">
        <v>8</v>
      </c>
      <c r="BK279" s="300" t="s">
        <v>605</v>
      </c>
      <c r="BL279" s="291"/>
      <c r="BM279" s="291"/>
      <c r="BN279" s="181" t="s">
        <v>868</v>
      </c>
      <c r="BO279" s="291"/>
      <c r="BP279" s="309" t="s">
        <v>51</v>
      </c>
      <c r="BQ279" s="291" t="s">
        <v>65</v>
      </c>
      <c r="BR279" s="181">
        <v>-5.3254637436762202</v>
      </c>
      <c r="BS279" s="294" t="s">
        <v>21</v>
      </c>
      <c r="BT279" s="291" t="s">
        <v>1199</v>
      </c>
      <c r="BU279" s="181">
        <v>0.25379426644181979</v>
      </c>
      <c r="BW279" s="310" t="s">
        <v>26</v>
      </c>
      <c r="BX279" s="291" t="s">
        <v>27</v>
      </c>
      <c r="BY279" s="311">
        <f>20*BU279</f>
        <v>5.0758853288363959</v>
      </c>
      <c r="BZ279" s="311">
        <f t="shared" si="182"/>
        <v>5.0758853288363959</v>
      </c>
      <c r="CA279" s="294" t="s">
        <v>18</v>
      </c>
      <c r="CB279" s="294" t="s">
        <v>279</v>
      </c>
      <c r="CC279" s="294">
        <v>400</v>
      </c>
      <c r="CD279" s="294">
        <v>400</v>
      </c>
      <c r="CE279" s="181" t="s">
        <v>2263</v>
      </c>
      <c r="CF279" s="293" t="s">
        <v>1584</v>
      </c>
      <c r="CG279" s="181">
        <v>0</v>
      </c>
      <c r="CH279" s="294" t="s">
        <v>21</v>
      </c>
      <c r="CI279" s="181">
        <v>0</v>
      </c>
      <c r="CK279" s="181">
        <f t="shared" si="185"/>
        <v>0</v>
      </c>
      <c r="CL279" s="181">
        <f t="shared" si="177"/>
        <v>0</v>
      </c>
      <c r="CM279" s="291">
        <v>400</v>
      </c>
      <c r="CN279" s="291">
        <v>400</v>
      </c>
      <c r="CP279" s="181">
        <f t="shared" si="186"/>
        <v>-1.48374964450972</v>
      </c>
      <c r="CQ279" s="181">
        <f t="shared" si="187"/>
        <v>0.99905985584456281</v>
      </c>
      <c r="CR279" s="181">
        <f t="shared" si="183"/>
        <v>-1.4823547059533022</v>
      </c>
      <c r="CS279" s="181">
        <f t="shared" si="188"/>
        <v>6.373359671413688E-3</v>
      </c>
      <c r="CT279" s="294">
        <v>0</v>
      </c>
      <c r="CU279" s="291">
        <v>0</v>
      </c>
      <c r="CV279" s="291" t="s">
        <v>1782</v>
      </c>
      <c r="CW279" s="291">
        <v>0</v>
      </c>
      <c r="CX279" s="291">
        <v>0</v>
      </c>
      <c r="CY279" s="318">
        <v>0</v>
      </c>
      <c r="CZ279" s="318">
        <v>2</v>
      </c>
      <c r="DA279" s="318">
        <v>0</v>
      </c>
      <c r="DB279" s="318">
        <v>0</v>
      </c>
      <c r="DC279" s="318">
        <v>0</v>
      </c>
      <c r="DD279" s="291">
        <v>0</v>
      </c>
      <c r="DE279" s="292">
        <v>0</v>
      </c>
      <c r="DF279" s="292">
        <v>0</v>
      </c>
      <c r="DG279" s="292">
        <v>0</v>
      </c>
      <c r="DH279" s="292">
        <v>0</v>
      </c>
      <c r="DI279" s="292">
        <v>0</v>
      </c>
      <c r="DJ279" s="292">
        <v>0</v>
      </c>
      <c r="DK279" s="292">
        <v>0</v>
      </c>
      <c r="DL279" s="292">
        <v>0</v>
      </c>
      <c r="DM279" s="292">
        <v>0</v>
      </c>
      <c r="DN279" s="292">
        <v>0</v>
      </c>
      <c r="DO279" s="291">
        <v>0</v>
      </c>
      <c r="DP279" s="291">
        <v>0</v>
      </c>
      <c r="DQ279" s="291">
        <v>0</v>
      </c>
      <c r="DR279" s="291">
        <v>0</v>
      </c>
      <c r="DS279" s="291">
        <v>0</v>
      </c>
      <c r="DT279" s="291">
        <v>0</v>
      </c>
      <c r="DU279" s="291">
        <v>0</v>
      </c>
      <c r="DV279" s="291">
        <v>0</v>
      </c>
      <c r="DW279" s="291">
        <v>0</v>
      </c>
      <c r="DX279" s="291">
        <v>0</v>
      </c>
      <c r="DY279" s="291">
        <v>0</v>
      </c>
      <c r="DZ279" s="291">
        <v>0</v>
      </c>
      <c r="EA279" s="291">
        <v>0</v>
      </c>
      <c r="EB279" s="291">
        <v>0</v>
      </c>
      <c r="EC279" s="291">
        <v>0</v>
      </c>
      <c r="ED279" s="291">
        <v>0</v>
      </c>
      <c r="EE279" s="291">
        <v>0</v>
      </c>
      <c r="EF279" s="291">
        <v>0</v>
      </c>
      <c r="EG279" s="291">
        <v>0</v>
      </c>
      <c r="EH279" s="291">
        <v>1</v>
      </c>
      <c r="EI279" s="291">
        <v>0</v>
      </c>
      <c r="EJ279" s="291">
        <v>0</v>
      </c>
      <c r="EK279" s="291">
        <v>0</v>
      </c>
      <c r="EL279" s="291">
        <v>0</v>
      </c>
      <c r="EM279" s="291">
        <v>0</v>
      </c>
      <c r="EN279" s="291">
        <v>1</v>
      </c>
      <c r="EO279" s="291">
        <v>0</v>
      </c>
      <c r="EP279" s="291">
        <v>1</v>
      </c>
      <c r="EQ279" s="294">
        <v>2</v>
      </c>
    </row>
    <row r="280" spans="1:147" ht="15" customHeight="1" x14ac:dyDescent="0.25">
      <c r="A280" s="499" t="s">
        <v>2543</v>
      </c>
      <c r="B280" s="37">
        <v>2</v>
      </c>
      <c r="C280" s="63" t="s">
        <v>228</v>
      </c>
      <c r="D280" s="62">
        <v>2009</v>
      </c>
      <c r="E280" s="63" t="s">
        <v>229</v>
      </c>
      <c r="F280" s="63" t="s">
        <v>115</v>
      </c>
      <c r="G280" s="62">
        <v>23</v>
      </c>
      <c r="H280" s="62" t="s">
        <v>230</v>
      </c>
      <c r="I280" s="63" t="s">
        <v>50</v>
      </c>
      <c r="J280" s="59">
        <v>0</v>
      </c>
      <c r="K280" s="59" t="s">
        <v>3</v>
      </c>
      <c r="L280" s="37" t="s">
        <v>89</v>
      </c>
      <c r="M280" s="59">
        <v>3</v>
      </c>
      <c r="N280" s="59">
        <v>3</v>
      </c>
      <c r="O280" s="59">
        <f t="shared" si="178"/>
        <v>0.47712125471966244</v>
      </c>
      <c r="P280" s="77">
        <v>2006</v>
      </c>
      <c r="Q280" s="58"/>
      <c r="R280" s="37">
        <v>1</v>
      </c>
      <c r="S280" s="77">
        <v>5</v>
      </c>
      <c r="T280" s="37">
        <v>40</v>
      </c>
      <c r="V280" s="65" t="s">
        <v>279</v>
      </c>
      <c r="W280" s="65"/>
      <c r="X280" s="59" t="s">
        <v>279</v>
      </c>
      <c r="Z280" s="40" t="s">
        <v>83</v>
      </c>
      <c r="AA280" s="269" t="s">
        <v>718</v>
      </c>
      <c r="AB280" s="59" t="s">
        <v>14</v>
      </c>
      <c r="AC280" s="228" t="s">
        <v>1202</v>
      </c>
      <c r="AD280" s="77">
        <v>0</v>
      </c>
      <c r="AE280" s="59" t="s">
        <v>577</v>
      </c>
      <c r="AF280" s="228" t="s">
        <v>2048</v>
      </c>
      <c r="AG280" s="59">
        <f t="shared" si="179"/>
        <v>1</v>
      </c>
      <c r="AH280" s="59">
        <f t="shared" si="172"/>
        <v>203</v>
      </c>
      <c r="AI280" s="72">
        <f t="shared" si="173"/>
        <v>2.307496037913213</v>
      </c>
      <c r="AJ280" s="59">
        <f t="shared" si="174"/>
        <v>30</v>
      </c>
      <c r="AK280" s="59">
        <f t="shared" si="180"/>
        <v>1.4771212547196624</v>
      </c>
      <c r="AL280" s="72">
        <f t="shared" si="175"/>
        <v>609</v>
      </c>
      <c r="AM280" s="72">
        <f t="shared" si="176"/>
        <v>2.7846172926328752</v>
      </c>
      <c r="AN280" s="40" t="s">
        <v>865</v>
      </c>
      <c r="AO280" s="37" t="s">
        <v>470</v>
      </c>
      <c r="AQ280" s="59" t="s">
        <v>80</v>
      </c>
      <c r="AR280" s="81" t="s">
        <v>1536</v>
      </c>
      <c r="AS280" s="58" t="s">
        <v>231</v>
      </c>
      <c r="AT280" s="228" t="s">
        <v>2434</v>
      </c>
      <c r="AU280" s="270">
        <v>41.2</v>
      </c>
      <c r="AV280" s="11">
        <v>-74.900000000000006</v>
      </c>
      <c r="AW280" s="59" t="s">
        <v>866</v>
      </c>
      <c r="AX280" s="277">
        <v>9.0333333333333332</v>
      </c>
      <c r="AY280" s="278">
        <v>1129</v>
      </c>
      <c r="AZ280" s="455">
        <f t="shared" si="181"/>
        <v>3.0526939419249679</v>
      </c>
      <c r="BA280" s="523" t="s">
        <v>103</v>
      </c>
      <c r="BB280" s="40" t="s">
        <v>1215</v>
      </c>
      <c r="BD280" s="37" t="s">
        <v>2026</v>
      </c>
      <c r="BE280" s="59" t="s">
        <v>867</v>
      </c>
      <c r="BF280" s="261" t="s">
        <v>1068</v>
      </c>
      <c r="BH280" s="82" t="s">
        <v>1069</v>
      </c>
      <c r="BI280" s="82" t="s">
        <v>1070</v>
      </c>
      <c r="BJ280" s="67" t="s">
        <v>8</v>
      </c>
      <c r="BK280" s="40" t="s">
        <v>619</v>
      </c>
      <c r="BN280" s="67" t="s">
        <v>869</v>
      </c>
      <c r="BP280" s="82" t="s">
        <v>51</v>
      </c>
      <c r="BQ280" s="77" t="s">
        <v>1075</v>
      </c>
      <c r="BR280" s="25">
        <v>10.1851851851851</v>
      </c>
      <c r="BS280" s="77" t="s">
        <v>21</v>
      </c>
      <c r="BT280" s="77" t="s">
        <v>9</v>
      </c>
      <c r="BU280" s="124">
        <v>6.211419753086501</v>
      </c>
      <c r="BW280" s="79" t="s">
        <v>26</v>
      </c>
      <c r="BX280" s="77" t="s">
        <v>67</v>
      </c>
      <c r="BY280" s="70"/>
      <c r="BZ280" s="80">
        <f t="shared" ref="BZ280:BZ292" si="189">IF(BX280="SE",BY280,BU280)</f>
        <v>6.211419753086501</v>
      </c>
      <c r="CA280" s="77" t="s">
        <v>18</v>
      </c>
      <c r="CB280" s="77" t="s">
        <v>708</v>
      </c>
      <c r="CC280" s="77">
        <v>200</v>
      </c>
      <c r="CD280" s="77">
        <v>200</v>
      </c>
      <c r="CF280" s="78" t="s">
        <v>1584</v>
      </c>
      <c r="CG280" s="25">
        <v>7.5617283950617198</v>
      </c>
      <c r="CH280" s="77" t="s">
        <v>21</v>
      </c>
      <c r="CI280" s="67">
        <v>5.5555555555554799</v>
      </c>
      <c r="CL280" s="78">
        <f t="shared" ref="CL280:CL285" si="190">CI280</f>
        <v>5.5555555555554799</v>
      </c>
      <c r="CM280" s="77">
        <v>200</v>
      </c>
      <c r="CN280" s="77">
        <v>200</v>
      </c>
      <c r="CP280" s="67">
        <f t="shared" si="186"/>
        <v>0.44521060956840258</v>
      </c>
      <c r="CQ280" s="67">
        <f t="shared" si="187"/>
        <v>0.99811439346323072</v>
      </c>
      <c r="CR280" s="67">
        <f t="shared" si="183"/>
        <v>0.44437111753276137</v>
      </c>
      <c r="CS280" s="67">
        <f t="shared" si="188"/>
        <v>1.0246832112621644E-2</v>
      </c>
      <c r="CT280" s="77">
        <v>0</v>
      </c>
      <c r="CU280" s="59">
        <v>0</v>
      </c>
      <c r="CV280" s="59" t="s">
        <v>1782</v>
      </c>
      <c r="CW280" s="59">
        <v>0</v>
      </c>
      <c r="CX280" s="59">
        <v>0</v>
      </c>
      <c r="CY280" s="102">
        <v>0</v>
      </c>
      <c r="CZ280" s="102">
        <v>2</v>
      </c>
      <c r="DA280" s="102">
        <v>0</v>
      </c>
      <c r="DB280" s="102">
        <v>0</v>
      </c>
      <c r="DC280" s="102">
        <v>0</v>
      </c>
      <c r="DD280" s="59">
        <v>0</v>
      </c>
      <c r="DE280" s="60">
        <v>0</v>
      </c>
      <c r="DF280" s="60">
        <v>0</v>
      </c>
      <c r="DG280" s="60">
        <v>0</v>
      </c>
      <c r="DH280" s="60">
        <v>0</v>
      </c>
      <c r="DI280" s="60">
        <v>0</v>
      </c>
      <c r="DJ280" s="60">
        <v>0</v>
      </c>
      <c r="DK280" s="60">
        <v>0</v>
      </c>
      <c r="DL280" s="60">
        <v>0</v>
      </c>
      <c r="DM280" s="60">
        <v>0</v>
      </c>
      <c r="DN280" s="60">
        <v>0</v>
      </c>
      <c r="DO280" s="59">
        <v>0</v>
      </c>
      <c r="DP280" s="59">
        <v>0</v>
      </c>
      <c r="DQ280" s="59">
        <v>0</v>
      </c>
      <c r="DR280" s="59">
        <v>0</v>
      </c>
      <c r="DS280" s="59">
        <v>0</v>
      </c>
      <c r="DT280" s="59">
        <v>0</v>
      </c>
      <c r="DU280" s="59">
        <v>0</v>
      </c>
      <c r="DV280" s="59">
        <v>0</v>
      </c>
      <c r="DW280" s="59">
        <v>0</v>
      </c>
      <c r="DX280" s="59">
        <v>0</v>
      </c>
      <c r="DY280" s="59">
        <v>0</v>
      </c>
      <c r="DZ280" s="59">
        <v>0</v>
      </c>
      <c r="EA280" s="59">
        <v>0</v>
      </c>
      <c r="EB280" s="59">
        <v>0</v>
      </c>
      <c r="EC280" s="59">
        <v>0</v>
      </c>
      <c r="ED280" s="59">
        <v>1</v>
      </c>
      <c r="EE280" s="59">
        <v>0</v>
      </c>
      <c r="EF280" s="59">
        <v>0</v>
      </c>
      <c r="EG280" s="59">
        <v>0</v>
      </c>
      <c r="EH280" s="59">
        <v>0</v>
      </c>
      <c r="EI280" s="59">
        <v>0</v>
      </c>
      <c r="EJ280" s="59">
        <v>0</v>
      </c>
      <c r="EK280" s="59">
        <v>0</v>
      </c>
      <c r="EL280" s="59">
        <v>0</v>
      </c>
      <c r="EM280" s="128">
        <v>0</v>
      </c>
      <c r="EN280" s="59">
        <v>1</v>
      </c>
      <c r="EO280" s="128">
        <v>0</v>
      </c>
      <c r="EP280" s="128">
        <v>1</v>
      </c>
      <c r="EQ280" s="77">
        <v>2</v>
      </c>
    </row>
    <row r="281" spans="1:147" ht="15" customHeight="1" x14ac:dyDescent="0.25">
      <c r="A281" s="499" t="s">
        <v>2543</v>
      </c>
      <c r="B281" s="37">
        <v>3</v>
      </c>
      <c r="C281" s="63" t="s">
        <v>228</v>
      </c>
      <c r="D281" s="62">
        <v>2009</v>
      </c>
      <c r="E281" s="63" t="s">
        <v>229</v>
      </c>
      <c r="F281" s="63" t="s">
        <v>115</v>
      </c>
      <c r="G281" s="62">
        <v>23</v>
      </c>
      <c r="H281" s="62" t="s">
        <v>230</v>
      </c>
      <c r="I281" s="63" t="s">
        <v>50</v>
      </c>
      <c r="J281" s="59">
        <v>0</v>
      </c>
      <c r="K281" s="59" t="s">
        <v>3</v>
      </c>
      <c r="L281" s="37" t="s">
        <v>89</v>
      </c>
      <c r="M281" s="59">
        <v>3</v>
      </c>
      <c r="N281" s="59">
        <v>3</v>
      </c>
      <c r="O281" s="59">
        <f t="shared" si="178"/>
        <v>0.47712125471966244</v>
      </c>
      <c r="P281" s="77">
        <v>2006</v>
      </c>
      <c r="Q281" s="58"/>
      <c r="R281" s="37">
        <v>1</v>
      </c>
      <c r="S281" s="77">
        <v>5</v>
      </c>
      <c r="T281" s="37">
        <v>40</v>
      </c>
      <c r="V281" s="65" t="s">
        <v>279</v>
      </c>
      <c r="W281" s="65"/>
      <c r="X281" s="59" t="s">
        <v>279</v>
      </c>
      <c r="Z281" s="40" t="s">
        <v>83</v>
      </c>
      <c r="AA281" s="269" t="s">
        <v>718</v>
      </c>
      <c r="AB281" s="59" t="s">
        <v>14</v>
      </c>
      <c r="AC281" s="228" t="s">
        <v>1202</v>
      </c>
      <c r="AD281" s="77">
        <v>0</v>
      </c>
      <c r="AE281" s="59" t="s">
        <v>577</v>
      </c>
      <c r="AF281" s="228" t="s">
        <v>2048</v>
      </c>
      <c r="AG281" s="59">
        <f t="shared" si="179"/>
        <v>1</v>
      </c>
      <c r="AH281" s="59">
        <f t="shared" si="172"/>
        <v>203</v>
      </c>
      <c r="AI281" s="72">
        <f t="shared" si="173"/>
        <v>2.307496037913213</v>
      </c>
      <c r="AJ281" s="59">
        <f t="shared" si="174"/>
        <v>30</v>
      </c>
      <c r="AK281" s="59">
        <f t="shared" si="180"/>
        <v>1.4771212547196624</v>
      </c>
      <c r="AL281" s="72">
        <f t="shared" si="175"/>
        <v>609</v>
      </c>
      <c r="AM281" s="72">
        <f t="shared" si="176"/>
        <v>2.7846172926328752</v>
      </c>
      <c r="AN281" s="40" t="s">
        <v>865</v>
      </c>
      <c r="AO281" s="37" t="s">
        <v>470</v>
      </c>
      <c r="AQ281" s="59" t="s">
        <v>80</v>
      </c>
      <c r="AR281" s="81" t="s">
        <v>1536</v>
      </c>
      <c r="AS281" s="58" t="s">
        <v>231</v>
      </c>
      <c r="AT281" s="228" t="s">
        <v>2434</v>
      </c>
      <c r="AU281" s="270">
        <v>41.2</v>
      </c>
      <c r="AV281" s="11">
        <v>-74.900000000000006</v>
      </c>
      <c r="AW281" s="59" t="s">
        <v>866</v>
      </c>
      <c r="AX281" s="277">
        <v>9.0333333333333332</v>
      </c>
      <c r="AY281" s="278">
        <v>1129</v>
      </c>
      <c r="AZ281" s="455">
        <f t="shared" si="181"/>
        <v>3.0526939419249679</v>
      </c>
      <c r="BA281" s="523" t="s">
        <v>103</v>
      </c>
      <c r="BB281" s="40" t="s">
        <v>1215</v>
      </c>
      <c r="BD281" s="37" t="s">
        <v>2026</v>
      </c>
      <c r="BE281" s="59" t="s">
        <v>867</v>
      </c>
      <c r="BF281" s="261" t="s">
        <v>1068</v>
      </c>
      <c r="BH281" s="82" t="s">
        <v>1069</v>
      </c>
      <c r="BI281" s="82" t="s">
        <v>1070</v>
      </c>
      <c r="BJ281" s="67" t="s">
        <v>8</v>
      </c>
      <c r="BK281" s="40" t="s">
        <v>859</v>
      </c>
      <c r="BN281" s="67" t="s">
        <v>869</v>
      </c>
      <c r="BP281" s="82" t="s">
        <v>51</v>
      </c>
      <c r="BQ281" s="77" t="s">
        <v>1075</v>
      </c>
      <c r="BR281" s="25">
        <v>3.31790123456789</v>
      </c>
      <c r="BS281" s="77" t="s">
        <v>21</v>
      </c>
      <c r="BT281" s="77" t="s">
        <v>9</v>
      </c>
      <c r="BU281" s="124">
        <v>3.6265432098765404</v>
      </c>
      <c r="BW281" s="79" t="s">
        <v>26</v>
      </c>
      <c r="BX281" s="77" t="s">
        <v>67</v>
      </c>
      <c r="BY281" s="70"/>
      <c r="BZ281" s="80">
        <f t="shared" si="189"/>
        <v>3.6265432098765404</v>
      </c>
      <c r="CA281" s="77" t="s">
        <v>18</v>
      </c>
      <c r="CB281" s="77" t="s">
        <v>708</v>
      </c>
      <c r="CC281" s="77">
        <v>200</v>
      </c>
      <c r="CD281" s="77">
        <v>200</v>
      </c>
      <c r="CF281" s="78" t="s">
        <v>1584</v>
      </c>
      <c r="CG281" s="25">
        <v>2.0061728395061702</v>
      </c>
      <c r="CH281" s="77" t="s">
        <v>21</v>
      </c>
      <c r="CI281" s="67">
        <v>2.5462962962962901</v>
      </c>
      <c r="CL281" s="78">
        <f t="shared" si="190"/>
        <v>2.5462962962962901</v>
      </c>
      <c r="CM281" s="77">
        <v>200</v>
      </c>
      <c r="CN281" s="77">
        <v>200</v>
      </c>
      <c r="CP281" s="67">
        <f t="shared" si="186"/>
        <v>0.41863794854117203</v>
      </c>
      <c r="CQ281" s="67">
        <f t="shared" si="187"/>
        <v>0.99811439346323072</v>
      </c>
      <c r="CR281" s="67">
        <f t="shared" si="183"/>
        <v>0.41784856208886312</v>
      </c>
      <c r="CS281" s="67">
        <f t="shared" si="188"/>
        <v>1.0218246776049664E-2</v>
      </c>
      <c r="CT281" s="77">
        <v>0</v>
      </c>
      <c r="CU281" s="59">
        <v>0</v>
      </c>
      <c r="CV281" s="59" t="s">
        <v>1782</v>
      </c>
      <c r="CW281" s="59">
        <v>0</v>
      </c>
      <c r="CX281" s="59">
        <v>0</v>
      </c>
      <c r="CY281" s="102">
        <v>0</v>
      </c>
      <c r="CZ281" s="102">
        <v>2</v>
      </c>
      <c r="DA281" s="102">
        <v>0</v>
      </c>
      <c r="DB281" s="102">
        <v>0</v>
      </c>
      <c r="DC281" s="102">
        <v>0</v>
      </c>
      <c r="DD281" s="59">
        <v>0</v>
      </c>
      <c r="DE281" s="60">
        <v>0</v>
      </c>
      <c r="DF281" s="60">
        <v>0</v>
      </c>
      <c r="DG281" s="60">
        <v>0</v>
      </c>
      <c r="DH281" s="60">
        <v>0</v>
      </c>
      <c r="DI281" s="60">
        <v>0</v>
      </c>
      <c r="DJ281" s="60">
        <v>0</v>
      </c>
      <c r="DK281" s="60">
        <v>0</v>
      </c>
      <c r="DL281" s="60">
        <v>0</v>
      </c>
      <c r="DM281" s="60">
        <v>0</v>
      </c>
      <c r="DN281" s="60">
        <v>0</v>
      </c>
      <c r="DO281" s="59">
        <v>0</v>
      </c>
      <c r="DP281" s="59">
        <v>0</v>
      </c>
      <c r="DQ281" s="59">
        <v>0</v>
      </c>
      <c r="DR281" s="59">
        <v>0</v>
      </c>
      <c r="DS281" s="59">
        <v>0</v>
      </c>
      <c r="DT281" s="59">
        <v>0</v>
      </c>
      <c r="DU281" s="59">
        <v>0</v>
      </c>
      <c r="DV281" s="59">
        <v>0</v>
      </c>
      <c r="DW281" s="59">
        <v>0</v>
      </c>
      <c r="DX281" s="59">
        <v>0</v>
      </c>
      <c r="DY281" s="59">
        <v>0</v>
      </c>
      <c r="DZ281" s="59">
        <v>0</v>
      </c>
      <c r="EA281" s="59">
        <v>0</v>
      </c>
      <c r="EB281" s="59">
        <v>0</v>
      </c>
      <c r="EC281" s="59">
        <v>0</v>
      </c>
      <c r="ED281" s="59">
        <v>0</v>
      </c>
      <c r="EE281" s="59">
        <v>0</v>
      </c>
      <c r="EF281" s="59">
        <v>0</v>
      </c>
      <c r="EG281" s="59">
        <v>0</v>
      </c>
      <c r="EH281" s="59">
        <v>0</v>
      </c>
      <c r="EI281" s="59">
        <v>0</v>
      </c>
      <c r="EJ281" s="59">
        <v>0</v>
      </c>
      <c r="EK281" s="59">
        <v>0</v>
      </c>
      <c r="EL281" s="59">
        <v>0</v>
      </c>
      <c r="EM281" s="128">
        <v>0</v>
      </c>
      <c r="EN281" s="59">
        <v>1</v>
      </c>
      <c r="EO281" s="128">
        <v>0</v>
      </c>
      <c r="EP281" s="128">
        <v>1</v>
      </c>
      <c r="EQ281" s="77">
        <v>2</v>
      </c>
    </row>
    <row r="282" spans="1:147" ht="15" customHeight="1" x14ac:dyDescent="0.25">
      <c r="A282" s="499" t="s">
        <v>2543</v>
      </c>
      <c r="B282" s="37">
        <v>4</v>
      </c>
      <c r="C282" s="63" t="s">
        <v>228</v>
      </c>
      <c r="D282" s="62">
        <v>2009</v>
      </c>
      <c r="E282" s="63" t="s">
        <v>229</v>
      </c>
      <c r="F282" s="63" t="s">
        <v>115</v>
      </c>
      <c r="G282" s="62">
        <v>23</v>
      </c>
      <c r="H282" s="62" t="s">
        <v>230</v>
      </c>
      <c r="I282" s="63" t="s">
        <v>50</v>
      </c>
      <c r="J282" s="59">
        <v>0</v>
      </c>
      <c r="K282" s="59" t="s">
        <v>3</v>
      </c>
      <c r="L282" s="37" t="s">
        <v>89</v>
      </c>
      <c r="M282" s="59">
        <v>3</v>
      </c>
      <c r="N282" s="59">
        <v>3</v>
      </c>
      <c r="O282" s="59">
        <f t="shared" si="178"/>
        <v>0.47712125471966244</v>
      </c>
      <c r="P282" s="77">
        <v>2006</v>
      </c>
      <c r="Q282" s="58"/>
      <c r="R282" s="37">
        <v>1</v>
      </c>
      <c r="S282" s="77">
        <v>5</v>
      </c>
      <c r="T282" s="37">
        <v>40</v>
      </c>
      <c r="V282" s="65" t="s">
        <v>279</v>
      </c>
      <c r="W282" s="65"/>
      <c r="X282" s="59" t="s">
        <v>279</v>
      </c>
      <c r="Z282" s="40" t="s">
        <v>83</v>
      </c>
      <c r="AA282" s="269" t="s">
        <v>718</v>
      </c>
      <c r="AB282" s="59" t="s">
        <v>14</v>
      </c>
      <c r="AC282" s="228" t="s">
        <v>1202</v>
      </c>
      <c r="AD282" s="77">
        <v>0</v>
      </c>
      <c r="AE282" s="59" t="s">
        <v>577</v>
      </c>
      <c r="AF282" s="228" t="s">
        <v>2048</v>
      </c>
      <c r="AG282" s="59">
        <f t="shared" si="179"/>
        <v>1</v>
      </c>
      <c r="AH282" s="59">
        <f t="shared" si="172"/>
        <v>203</v>
      </c>
      <c r="AI282" s="72">
        <f t="shared" si="173"/>
        <v>2.307496037913213</v>
      </c>
      <c r="AJ282" s="59">
        <f t="shared" si="174"/>
        <v>30</v>
      </c>
      <c r="AK282" s="59">
        <f t="shared" si="180"/>
        <v>1.4771212547196624</v>
      </c>
      <c r="AL282" s="72">
        <f t="shared" si="175"/>
        <v>609</v>
      </c>
      <c r="AM282" s="72">
        <f t="shared" si="176"/>
        <v>2.7846172926328752</v>
      </c>
      <c r="AN282" s="40" t="s">
        <v>865</v>
      </c>
      <c r="AO282" s="37" t="s">
        <v>470</v>
      </c>
      <c r="AQ282" s="59" t="s">
        <v>80</v>
      </c>
      <c r="AR282" s="81" t="s">
        <v>1536</v>
      </c>
      <c r="AS282" s="58" t="s">
        <v>231</v>
      </c>
      <c r="AT282" s="228" t="s">
        <v>2434</v>
      </c>
      <c r="AU282" s="270">
        <v>41.2</v>
      </c>
      <c r="AV282" s="11">
        <v>-74.900000000000006</v>
      </c>
      <c r="AW282" s="59" t="s">
        <v>866</v>
      </c>
      <c r="AX282" s="277">
        <v>9.0333333333333332</v>
      </c>
      <c r="AY282" s="278">
        <v>1129</v>
      </c>
      <c r="AZ282" s="455">
        <f t="shared" si="181"/>
        <v>3.0526939419249679</v>
      </c>
      <c r="BA282" s="523" t="s">
        <v>103</v>
      </c>
      <c r="BB282" s="40" t="s">
        <v>1215</v>
      </c>
      <c r="BD282" s="37" t="s">
        <v>2026</v>
      </c>
      <c r="BE282" s="59" t="s">
        <v>867</v>
      </c>
      <c r="BF282" s="261" t="s">
        <v>1068</v>
      </c>
      <c r="BH282" s="82" t="s">
        <v>1069</v>
      </c>
      <c r="BI282" s="82" t="s">
        <v>1070</v>
      </c>
      <c r="BJ282" s="67" t="s">
        <v>8</v>
      </c>
      <c r="BK282" s="40" t="s">
        <v>860</v>
      </c>
      <c r="BN282" s="67" t="s">
        <v>869</v>
      </c>
      <c r="BP282" s="82" t="s">
        <v>51</v>
      </c>
      <c r="BQ282" s="77" t="s">
        <v>1075</v>
      </c>
      <c r="BR282" s="25">
        <v>2.8549382716049299</v>
      </c>
      <c r="BS282" s="77" t="s">
        <v>21</v>
      </c>
      <c r="BT282" s="77" t="s">
        <v>9</v>
      </c>
      <c r="BU282" s="124">
        <v>2.1990740740740704</v>
      </c>
      <c r="BW282" s="79" t="s">
        <v>26</v>
      </c>
      <c r="BX282" s="77" t="s">
        <v>67</v>
      </c>
      <c r="BY282" s="70"/>
      <c r="BZ282" s="80">
        <f t="shared" si="189"/>
        <v>2.1990740740740704</v>
      </c>
      <c r="CA282" s="77" t="s">
        <v>18</v>
      </c>
      <c r="CB282" s="77" t="s">
        <v>708</v>
      </c>
      <c r="CC282" s="77">
        <v>200</v>
      </c>
      <c r="CD282" s="77">
        <v>200</v>
      </c>
      <c r="CF282" s="78" t="s">
        <v>1584</v>
      </c>
      <c r="CG282" s="25">
        <v>3.8580246913580201</v>
      </c>
      <c r="CH282" s="77" t="s">
        <v>21</v>
      </c>
      <c r="CI282" s="67">
        <v>2.2376543209876498</v>
      </c>
      <c r="CL282" s="78">
        <f t="shared" si="190"/>
        <v>2.2376543209876498</v>
      </c>
      <c r="CM282" s="77">
        <v>200</v>
      </c>
      <c r="CN282" s="77">
        <v>200</v>
      </c>
      <c r="CP282" s="67">
        <f t="shared" si="186"/>
        <v>-0.45215681859087115</v>
      </c>
      <c r="CQ282" s="67">
        <f t="shared" si="187"/>
        <v>0.99811439346323072</v>
      </c>
      <c r="CR282" s="67">
        <f t="shared" si="183"/>
        <v>-0.4513042287380914</v>
      </c>
      <c r="CS282" s="67">
        <f t="shared" si="188"/>
        <v>1.0254594383596105E-2</v>
      </c>
      <c r="CT282" s="77">
        <v>0</v>
      </c>
      <c r="CU282" s="59">
        <v>0</v>
      </c>
      <c r="CV282" s="59" t="s">
        <v>1782</v>
      </c>
      <c r="CW282" s="59">
        <v>0</v>
      </c>
      <c r="CX282" s="59">
        <v>0</v>
      </c>
      <c r="CY282" s="102">
        <v>0</v>
      </c>
      <c r="CZ282" s="102">
        <v>2</v>
      </c>
      <c r="DA282" s="102">
        <v>0</v>
      </c>
      <c r="DB282" s="102">
        <v>0</v>
      </c>
      <c r="DC282" s="102">
        <v>0</v>
      </c>
      <c r="DD282" s="59">
        <v>0</v>
      </c>
      <c r="DE282" s="60">
        <v>0</v>
      </c>
      <c r="DF282" s="60">
        <v>0</v>
      </c>
      <c r="DG282" s="60">
        <v>0</v>
      </c>
      <c r="DH282" s="60">
        <v>0</v>
      </c>
      <c r="DI282" s="60">
        <v>0</v>
      </c>
      <c r="DJ282" s="60">
        <v>0</v>
      </c>
      <c r="DK282" s="60">
        <v>0</v>
      </c>
      <c r="DL282" s="60">
        <v>0</v>
      </c>
      <c r="DM282" s="60">
        <v>0</v>
      </c>
      <c r="DN282" s="60">
        <v>0</v>
      </c>
      <c r="DO282" s="59">
        <v>0</v>
      </c>
      <c r="DP282" s="59">
        <v>0</v>
      </c>
      <c r="DQ282" s="59">
        <v>0</v>
      </c>
      <c r="DR282" s="59">
        <v>0</v>
      </c>
      <c r="DS282" s="59">
        <v>0</v>
      </c>
      <c r="DT282" s="59">
        <v>0</v>
      </c>
      <c r="DU282" s="59">
        <v>0</v>
      </c>
      <c r="DV282" s="59">
        <v>0</v>
      </c>
      <c r="DW282" s="59">
        <v>0</v>
      </c>
      <c r="DX282" s="59">
        <v>0</v>
      </c>
      <c r="DY282" s="59">
        <v>0</v>
      </c>
      <c r="DZ282" s="59">
        <v>0</v>
      </c>
      <c r="EA282" s="59">
        <v>0</v>
      </c>
      <c r="EB282" s="59">
        <v>0</v>
      </c>
      <c r="EC282" s="59">
        <v>0</v>
      </c>
      <c r="ED282" s="59">
        <v>0</v>
      </c>
      <c r="EE282" s="59">
        <v>0</v>
      </c>
      <c r="EF282" s="59">
        <v>0</v>
      </c>
      <c r="EG282" s="59">
        <v>0</v>
      </c>
      <c r="EH282" s="59">
        <v>0</v>
      </c>
      <c r="EI282" s="59">
        <v>1</v>
      </c>
      <c r="EJ282" s="59">
        <v>0</v>
      </c>
      <c r="EK282" s="59">
        <v>0</v>
      </c>
      <c r="EL282" s="59">
        <v>0</v>
      </c>
      <c r="EM282" s="128">
        <v>0</v>
      </c>
      <c r="EN282" s="59">
        <v>1</v>
      </c>
      <c r="EO282" s="128">
        <v>0</v>
      </c>
      <c r="EP282" s="128">
        <v>1</v>
      </c>
      <c r="EQ282" s="77">
        <v>2</v>
      </c>
    </row>
    <row r="283" spans="1:147" s="82" customFormat="1" ht="15" customHeight="1" x14ac:dyDescent="0.25">
      <c r="A283" s="499" t="s">
        <v>2543</v>
      </c>
      <c r="B283" s="77">
        <v>5</v>
      </c>
      <c r="C283" s="79" t="s">
        <v>228</v>
      </c>
      <c r="D283" s="76">
        <v>2009</v>
      </c>
      <c r="E283" s="79" t="s">
        <v>229</v>
      </c>
      <c r="F283" s="79" t="s">
        <v>115</v>
      </c>
      <c r="G283" s="76">
        <v>23</v>
      </c>
      <c r="H283" s="76" t="s">
        <v>230</v>
      </c>
      <c r="I283" s="63" t="s">
        <v>50</v>
      </c>
      <c r="J283" s="59">
        <v>0</v>
      </c>
      <c r="K283" s="77" t="s">
        <v>3</v>
      </c>
      <c r="L283" s="77" t="s">
        <v>89</v>
      </c>
      <c r="M283" s="77">
        <v>3</v>
      </c>
      <c r="N283" s="77">
        <v>3</v>
      </c>
      <c r="O283" s="59">
        <f t="shared" si="178"/>
        <v>0.47712125471966244</v>
      </c>
      <c r="P283" s="77">
        <v>2006</v>
      </c>
      <c r="R283" s="77">
        <v>1</v>
      </c>
      <c r="S283" s="77">
        <v>5</v>
      </c>
      <c r="T283" s="77">
        <v>40</v>
      </c>
      <c r="U283" s="77"/>
      <c r="V283" s="76" t="s">
        <v>279</v>
      </c>
      <c r="W283" s="76"/>
      <c r="X283" s="77" t="s">
        <v>279</v>
      </c>
      <c r="Z283" s="95" t="s">
        <v>83</v>
      </c>
      <c r="AA283" s="269" t="s">
        <v>718</v>
      </c>
      <c r="AB283" s="77" t="s">
        <v>14</v>
      </c>
      <c r="AC283" s="228" t="s">
        <v>1200</v>
      </c>
      <c r="AD283" s="77">
        <v>0</v>
      </c>
      <c r="AE283" s="77" t="s">
        <v>577</v>
      </c>
      <c r="AF283" s="228" t="s">
        <v>2049</v>
      </c>
      <c r="AG283" s="59">
        <f t="shared" si="179"/>
        <v>1.2787536009528289</v>
      </c>
      <c r="AH283" s="59">
        <f t="shared" si="172"/>
        <v>385.7</v>
      </c>
      <c r="AI283" s="72">
        <f t="shared" si="173"/>
        <v>2.5862496388660419</v>
      </c>
      <c r="AJ283" s="59">
        <f t="shared" si="174"/>
        <v>57</v>
      </c>
      <c r="AK283" s="59">
        <f t="shared" si="180"/>
        <v>1.7558748556724915</v>
      </c>
      <c r="AL283" s="72">
        <f t="shared" si="175"/>
        <v>1157.0999999999999</v>
      </c>
      <c r="AM283" s="72">
        <f t="shared" si="176"/>
        <v>3.0633708935857045</v>
      </c>
      <c r="AN283" s="95" t="s">
        <v>865</v>
      </c>
      <c r="AO283" s="77" t="s">
        <v>470</v>
      </c>
      <c r="AQ283" s="77" t="s">
        <v>80</v>
      </c>
      <c r="AR283" s="81" t="s">
        <v>1536</v>
      </c>
      <c r="AS283" s="78" t="s">
        <v>231</v>
      </c>
      <c r="AT283" s="228" t="s">
        <v>2435</v>
      </c>
      <c r="AU283" s="270">
        <v>41.2</v>
      </c>
      <c r="AV283" s="11">
        <v>-74.900000000000006</v>
      </c>
      <c r="AW283" s="77" t="s">
        <v>866</v>
      </c>
      <c r="AX283" s="277">
        <v>9.0333333333333332</v>
      </c>
      <c r="AY283" s="278">
        <v>1129</v>
      </c>
      <c r="AZ283" s="455">
        <f t="shared" si="181"/>
        <v>3.0526939419249679</v>
      </c>
      <c r="BA283" s="521" t="s">
        <v>103</v>
      </c>
      <c r="BB283" s="40" t="s">
        <v>1215</v>
      </c>
      <c r="BC283" s="59"/>
      <c r="BD283" s="37" t="s">
        <v>2026</v>
      </c>
      <c r="BE283" s="59" t="s">
        <v>867</v>
      </c>
      <c r="BF283" s="261" t="s">
        <v>1068</v>
      </c>
      <c r="BH283" s="82" t="s">
        <v>1069</v>
      </c>
      <c r="BI283" s="82" t="s">
        <v>1073</v>
      </c>
      <c r="BJ283" s="82" t="s">
        <v>8</v>
      </c>
      <c r="BK283" s="95" t="s">
        <v>619</v>
      </c>
      <c r="BL283" s="77"/>
      <c r="BM283" s="77"/>
      <c r="BN283" s="82" t="s">
        <v>869</v>
      </c>
      <c r="BO283" s="77"/>
      <c r="BP283" s="82" t="s">
        <v>51</v>
      </c>
      <c r="BQ283" s="77" t="s">
        <v>871</v>
      </c>
      <c r="BR283" s="82">
        <v>14.603345072342099</v>
      </c>
      <c r="BS283" s="77" t="s">
        <v>21</v>
      </c>
      <c r="BT283" s="77" t="s">
        <v>9</v>
      </c>
      <c r="BU283" s="82">
        <v>7.8399860440267002</v>
      </c>
      <c r="BW283" s="79" t="s">
        <v>26</v>
      </c>
      <c r="BX283" s="77" t="s">
        <v>67</v>
      </c>
      <c r="BY283" s="80"/>
      <c r="BZ283" s="80">
        <f t="shared" si="189"/>
        <v>7.8399860440267002</v>
      </c>
      <c r="CA283" s="77" t="s">
        <v>18</v>
      </c>
      <c r="CB283" s="77" t="s">
        <v>708</v>
      </c>
      <c r="CC283" s="77">
        <v>200</v>
      </c>
      <c r="CD283" s="77">
        <v>200</v>
      </c>
      <c r="CF283" s="78" t="s">
        <v>1584</v>
      </c>
      <c r="CG283" s="82">
        <v>7.0702268935965504</v>
      </c>
      <c r="CH283" s="77" t="s">
        <v>21</v>
      </c>
      <c r="CI283" s="82">
        <v>5.9850409411559502</v>
      </c>
      <c r="CL283" s="78">
        <f t="shared" si="190"/>
        <v>5.9850409411559502</v>
      </c>
      <c r="CM283" s="77">
        <v>200</v>
      </c>
      <c r="CN283" s="77">
        <v>200</v>
      </c>
      <c r="CO283" s="67"/>
      <c r="CP283" s="67">
        <f t="shared" si="186"/>
        <v>1.0801010542968577</v>
      </c>
      <c r="CQ283" s="67">
        <f t="shared" si="187"/>
        <v>0.99811439346323072</v>
      </c>
      <c r="CR283" s="67">
        <f t="shared" si="183"/>
        <v>1.0780644086885041</v>
      </c>
      <c r="CS283" s="67">
        <f t="shared" si="188"/>
        <v>1.1452778586601117E-2</v>
      </c>
      <c r="CT283" s="77">
        <v>0</v>
      </c>
      <c r="CU283" s="77">
        <v>0</v>
      </c>
      <c r="CV283" s="77" t="s">
        <v>1782</v>
      </c>
      <c r="CW283" s="77">
        <v>0</v>
      </c>
      <c r="CX283" s="77">
        <v>0</v>
      </c>
      <c r="CY283" s="74">
        <v>0</v>
      </c>
      <c r="CZ283" s="102">
        <v>2</v>
      </c>
      <c r="DA283" s="74">
        <v>0</v>
      </c>
      <c r="DB283" s="74">
        <v>0</v>
      </c>
      <c r="DC283" s="74">
        <v>0</v>
      </c>
      <c r="DD283" s="77">
        <v>0</v>
      </c>
      <c r="DE283" s="60">
        <v>0</v>
      </c>
      <c r="DF283" s="60">
        <v>0</v>
      </c>
      <c r="DG283" s="60">
        <v>0</v>
      </c>
      <c r="DH283" s="60">
        <v>0</v>
      </c>
      <c r="DI283" s="60">
        <v>0</v>
      </c>
      <c r="DJ283" s="60">
        <v>0</v>
      </c>
      <c r="DK283" s="60">
        <v>0</v>
      </c>
      <c r="DL283" s="74">
        <v>0</v>
      </c>
      <c r="DM283" s="74">
        <v>0</v>
      </c>
      <c r="DN283" s="74">
        <v>0</v>
      </c>
      <c r="DO283" s="77">
        <v>0</v>
      </c>
      <c r="DP283" s="77">
        <v>0</v>
      </c>
      <c r="DQ283" s="77">
        <v>0</v>
      </c>
      <c r="DR283" s="77">
        <v>0</v>
      </c>
      <c r="DS283" s="77">
        <v>0</v>
      </c>
      <c r="DT283" s="77">
        <v>0</v>
      </c>
      <c r="DU283" s="77">
        <v>0</v>
      </c>
      <c r="DV283" s="77">
        <v>0</v>
      </c>
      <c r="DW283" s="77">
        <v>0</v>
      </c>
      <c r="DX283" s="77">
        <v>0</v>
      </c>
      <c r="DY283" s="77">
        <v>0</v>
      </c>
      <c r="DZ283" s="77">
        <v>0</v>
      </c>
      <c r="EA283" s="77">
        <v>0</v>
      </c>
      <c r="EB283" s="77">
        <v>0</v>
      </c>
      <c r="EC283" s="77">
        <v>0</v>
      </c>
      <c r="ED283" s="77">
        <v>1</v>
      </c>
      <c r="EE283" s="77">
        <v>0</v>
      </c>
      <c r="EF283" s="77">
        <v>0</v>
      </c>
      <c r="EG283" s="77">
        <v>0</v>
      </c>
      <c r="EH283" s="77">
        <v>0</v>
      </c>
      <c r="EI283" s="77">
        <v>0</v>
      </c>
      <c r="EJ283" s="77">
        <v>0</v>
      </c>
      <c r="EK283" s="77">
        <v>0</v>
      </c>
      <c r="EL283" s="77">
        <v>0</v>
      </c>
      <c r="EM283" s="128">
        <v>0</v>
      </c>
      <c r="EN283" s="77">
        <v>1</v>
      </c>
      <c r="EO283" s="128">
        <v>0</v>
      </c>
      <c r="EP283" s="128">
        <v>1</v>
      </c>
      <c r="EQ283" s="77">
        <v>2</v>
      </c>
    </row>
    <row r="284" spans="1:147" s="82" customFormat="1" ht="15" customHeight="1" x14ac:dyDescent="0.25">
      <c r="A284" s="499" t="s">
        <v>2543</v>
      </c>
      <c r="B284" s="77">
        <v>6</v>
      </c>
      <c r="C284" s="79" t="s">
        <v>228</v>
      </c>
      <c r="D284" s="76">
        <v>2009</v>
      </c>
      <c r="E284" s="79" t="s">
        <v>229</v>
      </c>
      <c r="F284" s="79" t="s">
        <v>115</v>
      </c>
      <c r="G284" s="76">
        <v>23</v>
      </c>
      <c r="H284" s="76" t="s">
        <v>230</v>
      </c>
      <c r="I284" s="63" t="s">
        <v>50</v>
      </c>
      <c r="J284" s="59">
        <v>0</v>
      </c>
      <c r="K284" s="77" t="s">
        <v>3</v>
      </c>
      <c r="L284" s="77" t="s">
        <v>89</v>
      </c>
      <c r="M284" s="77">
        <v>3</v>
      </c>
      <c r="N284" s="77">
        <v>3</v>
      </c>
      <c r="O284" s="59">
        <f t="shared" si="178"/>
        <v>0.47712125471966244</v>
      </c>
      <c r="P284" s="77">
        <v>2006</v>
      </c>
      <c r="R284" s="77">
        <v>1</v>
      </c>
      <c r="S284" s="77">
        <v>5</v>
      </c>
      <c r="T284" s="77">
        <v>40</v>
      </c>
      <c r="U284" s="77"/>
      <c r="V284" s="76" t="s">
        <v>279</v>
      </c>
      <c r="W284" s="76"/>
      <c r="X284" s="77" t="s">
        <v>279</v>
      </c>
      <c r="Z284" s="95" t="s">
        <v>83</v>
      </c>
      <c r="AA284" s="269" t="s">
        <v>718</v>
      </c>
      <c r="AB284" s="77" t="s">
        <v>14</v>
      </c>
      <c r="AC284" s="228" t="s">
        <v>1200</v>
      </c>
      <c r="AD284" s="77">
        <v>0</v>
      </c>
      <c r="AE284" s="77" t="s">
        <v>577</v>
      </c>
      <c r="AF284" s="228" t="s">
        <v>2049</v>
      </c>
      <c r="AG284" s="59">
        <f t="shared" si="179"/>
        <v>1.2787536009528289</v>
      </c>
      <c r="AH284" s="59">
        <f t="shared" si="172"/>
        <v>385.7</v>
      </c>
      <c r="AI284" s="72">
        <f t="shared" si="173"/>
        <v>2.5862496388660419</v>
      </c>
      <c r="AJ284" s="59">
        <f t="shared" si="174"/>
        <v>57</v>
      </c>
      <c r="AK284" s="59">
        <f t="shared" si="180"/>
        <v>1.7558748556724915</v>
      </c>
      <c r="AL284" s="72">
        <f t="shared" si="175"/>
        <v>1157.0999999999999</v>
      </c>
      <c r="AM284" s="72">
        <f t="shared" si="176"/>
        <v>3.0633708935857045</v>
      </c>
      <c r="AN284" s="95" t="s">
        <v>865</v>
      </c>
      <c r="AO284" s="77" t="s">
        <v>470</v>
      </c>
      <c r="AQ284" s="77" t="s">
        <v>80</v>
      </c>
      <c r="AR284" s="81" t="s">
        <v>1536</v>
      </c>
      <c r="AS284" s="78" t="s">
        <v>231</v>
      </c>
      <c r="AT284" s="228" t="s">
        <v>2435</v>
      </c>
      <c r="AU284" s="270">
        <v>41.2</v>
      </c>
      <c r="AV284" s="11">
        <v>-74.900000000000006</v>
      </c>
      <c r="AW284" s="77" t="s">
        <v>866</v>
      </c>
      <c r="AX284" s="277">
        <v>9.0333333333333332</v>
      </c>
      <c r="AY284" s="278">
        <v>1129</v>
      </c>
      <c r="AZ284" s="455">
        <f t="shared" si="181"/>
        <v>3.0526939419249679</v>
      </c>
      <c r="BA284" s="521" t="s">
        <v>103</v>
      </c>
      <c r="BB284" s="40" t="s">
        <v>1215</v>
      </c>
      <c r="BC284" s="59"/>
      <c r="BD284" s="37" t="s">
        <v>2026</v>
      </c>
      <c r="BE284" s="59" t="s">
        <v>867</v>
      </c>
      <c r="BF284" s="261" t="s">
        <v>1068</v>
      </c>
      <c r="BH284" s="82" t="s">
        <v>1069</v>
      </c>
      <c r="BI284" s="82" t="s">
        <v>1073</v>
      </c>
      <c r="BJ284" s="82" t="s">
        <v>8</v>
      </c>
      <c r="BK284" s="95" t="s">
        <v>859</v>
      </c>
      <c r="BL284" s="77"/>
      <c r="BM284" s="77"/>
      <c r="BN284" s="82" t="s">
        <v>869</v>
      </c>
      <c r="BO284" s="77"/>
      <c r="BP284" s="82" t="s">
        <v>51</v>
      </c>
      <c r="BQ284" s="77" t="s">
        <v>871</v>
      </c>
      <c r="BR284" s="82">
        <v>5.2430301906952899</v>
      </c>
      <c r="BS284" s="77" t="s">
        <v>21</v>
      </c>
      <c r="BT284" s="77" t="s">
        <v>9</v>
      </c>
      <c r="BU284" s="82">
        <v>3.6168867276513605</v>
      </c>
      <c r="BW284" s="79" t="s">
        <v>26</v>
      </c>
      <c r="BX284" s="77" t="s">
        <v>67</v>
      </c>
      <c r="BY284" s="80"/>
      <c r="BZ284" s="80">
        <f t="shared" si="189"/>
        <v>3.6168867276513605</v>
      </c>
      <c r="CA284" s="77" t="s">
        <v>18</v>
      </c>
      <c r="CB284" s="77" t="s">
        <v>708</v>
      </c>
      <c r="CC284" s="77">
        <v>200</v>
      </c>
      <c r="CD284" s="77">
        <v>200</v>
      </c>
      <c r="CF284" s="78" t="s">
        <v>1584</v>
      </c>
      <c r="CG284" s="82">
        <v>2.09922915053916</v>
      </c>
      <c r="CH284" s="77" t="s">
        <v>21</v>
      </c>
      <c r="CI284" s="82">
        <v>2.7258850594764299</v>
      </c>
      <c r="CL284" s="78">
        <f t="shared" si="190"/>
        <v>2.7258850594764299</v>
      </c>
      <c r="CM284" s="77">
        <v>200</v>
      </c>
      <c r="CN284" s="77">
        <v>200</v>
      </c>
      <c r="CO284" s="67"/>
      <c r="CP284" s="67">
        <f t="shared" si="186"/>
        <v>0.9816635614554422</v>
      </c>
      <c r="CQ284" s="67">
        <f t="shared" si="187"/>
        <v>0.99811439346323072</v>
      </c>
      <c r="CR284" s="67">
        <f t="shared" si="183"/>
        <v>0.97981253022705361</v>
      </c>
      <c r="CS284" s="67">
        <f t="shared" si="188"/>
        <v>1.1200040742987426E-2</v>
      </c>
      <c r="CT284" s="77">
        <v>0</v>
      </c>
      <c r="CU284" s="77">
        <v>0</v>
      </c>
      <c r="CV284" s="77" t="s">
        <v>1782</v>
      </c>
      <c r="CW284" s="77">
        <v>0</v>
      </c>
      <c r="CX284" s="77">
        <v>0</v>
      </c>
      <c r="CY284" s="74">
        <v>0</v>
      </c>
      <c r="CZ284" s="102">
        <v>2</v>
      </c>
      <c r="DA284" s="74">
        <v>0</v>
      </c>
      <c r="DB284" s="74">
        <v>0</v>
      </c>
      <c r="DC284" s="74">
        <v>0</v>
      </c>
      <c r="DD284" s="77">
        <v>0</v>
      </c>
      <c r="DE284" s="60">
        <v>0</v>
      </c>
      <c r="DF284" s="60">
        <v>0</v>
      </c>
      <c r="DG284" s="60">
        <v>0</v>
      </c>
      <c r="DH284" s="60">
        <v>0</v>
      </c>
      <c r="DI284" s="60">
        <v>0</v>
      </c>
      <c r="DJ284" s="60">
        <v>0</v>
      </c>
      <c r="DK284" s="60">
        <v>0</v>
      </c>
      <c r="DL284" s="74">
        <v>0</v>
      </c>
      <c r="DM284" s="74">
        <v>0</v>
      </c>
      <c r="DN284" s="74">
        <v>0</v>
      </c>
      <c r="DO284" s="77">
        <v>0</v>
      </c>
      <c r="DP284" s="77">
        <v>0</v>
      </c>
      <c r="DQ284" s="77">
        <v>0</v>
      </c>
      <c r="DR284" s="77">
        <v>0</v>
      </c>
      <c r="DS284" s="77">
        <v>0</v>
      </c>
      <c r="DT284" s="77">
        <v>0</v>
      </c>
      <c r="DU284" s="77">
        <v>0</v>
      </c>
      <c r="DV284" s="77">
        <v>0</v>
      </c>
      <c r="DW284" s="77">
        <v>0</v>
      </c>
      <c r="DX284" s="77">
        <v>0</v>
      </c>
      <c r="DY284" s="77">
        <v>0</v>
      </c>
      <c r="DZ284" s="77">
        <v>0</v>
      </c>
      <c r="EA284" s="77">
        <v>0</v>
      </c>
      <c r="EB284" s="77">
        <v>0</v>
      </c>
      <c r="EC284" s="77">
        <v>0</v>
      </c>
      <c r="ED284" s="77">
        <v>0</v>
      </c>
      <c r="EE284" s="77">
        <v>0</v>
      </c>
      <c r="EF284" s="77">
        <v>0</v>
      </c>
      <c r="EG284" s="77">
        <v>0</v>
      </c>
      <c r="EH284" s="77">
        <v>0</v>
      </c>
      <c r="EI284" s="77">
        <v>0</v>
      </c>
      <c r="EJ284" s="77">
        <v>0</v>
      </c>
      <c r="EK284" s="77">
        <v>0</v>
      </c>
      <c r="EL284" s="77">
        <v>0</v>
      </c>
      <c r="EM284" s="128">
        <v>0</v>
      </c>
      <c r="EN284" s="77">
        <v>1</v>
      </c>
      <c r="EO284" s="128">
        <v>0</v>
      </c>
      <c r="EP284" s="128">
        <v>1</v>
      </c>
      <c r="EQ284" s="77">
        <v>2</v>
      </c>
    </row>
    <row r="285" spans="1:147" s="82" customFormat="1" ht="15" customHeight="1" x14ac:dyDescent="0.25">
      <c r="A285" s="499" t="s">
        <v>2543</v>
      </c>
      <c r="B285" s="77">
        <v>7</v>
      </c>
      <c r="C285" s="79" t="s">
        <v>228</v>
      </c>
      <c r="D285" s="76">
        <v>2009</v>
      </c>
      <c r="E285" s="79" t="s">
        <v>229</v>
      </c>
      <c r="F285" s="79" t="s">
        <v>115</v>
      </c>
      <c r="G285" s="76">
        <v>23</v>
      </c>
      <c r="H285" s="76" t="s">
        <v>230</v>
      </c>
      <c r="I285" s="63" t="s">
        <v>50</v>
      </c>
      <c r="J285" s="59">
        <v>0</v>
      </c>
      <c r="K285" s="77" t="s">
        <v>3</v>
      </c>
      <c r="L285" s="77" t="s">
        <v>89</v>
      </c>
      <c r="M285" s="77">
        <v>3</v>
      </c>
      <c r="N285" s="77">
        <v>3</v>
      </c>
      <c r="O285" s="59">
        <f t="shared" si="178"/>
        <v>0.47712125471966244</v>
      </c>
      <c r="P285" s="77">
        <v>2006</v>
      </c>
      <c r="R285" s="77">
        <v>1</v>
      </c>
      <c r="S285" s="77">
        <v>5</v>
      </c>
      <c r="T285" s="77">
        <v>40</v>
      </c>
      <c r="U285" s="77"/>
      <c r="V285" s="76" t="s">
        <v>279</v>
      </c>
      <c r="W285" s="76"/>
      <c r="X285" s="77" t="s">
        <v>279</v>
      </c>
      <c r="Z285" s="95" t="s">
        <v>83</v>
      </c>
      <c r="AA285" s="269" t="s">
        <v>718</v>
      </c>
      <c r="AB285" s="77" t="s">
        <v>14</v>
      </c>
      <c r="AC285" s="228" t="s">
        <v>1200</v>
      </c>
      <c r="AD285" s="77">
        <v>0</v>
      </c>
      <c r="AE285" s="77" t="s">
        <v>577</v>
      </c>
      <c r="AF285" s="228" t="s">
        <v>2049</v>
      </c>
      <c r="AG285" s="59">
        <f t="shared" si="179"/>
        <v>1.2787536009528289</v>
      </c>
      <c r="AH285" s="59">
        <f t="shared" si="172"/>
        <v>385.7</v>
      </c>
      <c r="AI285" s="72">
        <f t="shared" si="173"/>
        <v>2.5862496388660419</v>
      </c>
      <c r="AJ285" s="59">
        <f t="shared" si="174"/>
        <v>57</v>
      </c>
      <c r="AK285" s="59">
        <f t="shared" si="180"/>
        <v>1.7558748556724915</v>
      </c>
      <c r="AL285" s="72">
        <f t="shared" si="175"/>
        <v>1157.0999999999999</v>
      </c>
      <c r="AM285" s="72">
        <f t="shared" si="176"/>
        <v>3.0633708935857045</v>
      </c>
      <c r="AN285" s="95" t="s">
        <v>865</v>
      </c>
      <c r="AO285" s="77" t="s">
        <v>470</v>
      </c>
      <c r="AQ285" s="77" t="s">
        <v>80</v>
      </c>
      <c r="AR285" s="81" t="s">
        <v>1536</v>
      </c>
      <c r="AS285" s="78" t="s">
        <v>231</v>
      </c>
      <c r="AT285" s="228" t="s">
        <v>2435</v>
      </c>
      <c r="AU285" s="270">
        <v>41.2</v>
      </c>
      <c r="AV285" s="11">
        <v>-74.900000000000006</v>
      </c>
      <c r="AW285" s="77" t="s">
        <v>866</v>
      </c>
      <c r="AX285" s="277">
        <v>9.0333333333333332</v>
      </c>
      <c r="AY285" s="278">
        <v>1129</v>
      </c>
      <c r="AZ285" s="455">
        <f t="shared" si="181"/>
        <v>3.0526939419249679</v>
      </c>
      <c r="BA285" s="521" t="s">
        <v>103</v>
      </c>
      <c r="BB285" s="40" t="s">
        <v>1215</v>
      </c>
      <c r="BC285" s="59"/>
      <c r="BD285" s="37" t="s">
        <v>2026</v>
      </c>
      <c r="BE285" s="59" t="s">
        <v>867</v>
      </c>
      <c r="BF285" s="261" t="s">
        <v>1068</v>
      </c>
      <c r="BH285" s="82" t="s">
        <v>1069</v>
      </c>
      <c r="BI285" s="82" t="s">
        <v>1073</v>
      </c>
      <c r="BJ285" s="82" t="s">
        <v>8</v>
      </c>
      <c r="BK285" s="95" t="s">
        <v>860</v>
      </c>
      <c r="BL285" s="77"/>
      <c r="BM285" s="77"/>
      <c r="BN285" s="82" t="s">
        <v>869</v>
      </c>
      <c r="BO285" s="77"/>
      <c r="BP285" s="82" t="s">
        <v>51</v>
      </c>
      <c r="BQ285" s="77" t="s">
        <v>871</v>
      </c>
      <c r="BR285" s="82">
        <v>7.9620462945800696</v>
      </c>
      <c r="BS285" s="77" t="s">
        <v>21</v>
      </c>
      <c r="BT285" s="77" t="s">
        <v>9</v>
      </c>
      <c r="BU285" s="82">
        <v>5.5642356378860303</v>
      </c>
      <c r="BW285" s="79" t="s">
        <v>26</v>
      </c>
      <c r="BX285" s="77" t="s">
        <v>67</v>
      </c>
      <c r="BY285" s="80"/>
      <c r="BZ285" s="80">
        <f t="shared" si="189"/>
        <v>5.5642356378860303</v>
      </c>
      <c r="CA285" s="77" t="s">
        <v>18</v>
      </c>
      <c r="CB285" s="77" t="s">
        <v>708</v>
      </c>
      <c r="CC285" s="77">
        <v>200</v>
      </c>
      <c r="CD285" s="77">
        <v>200</v>
      </c>
      <c r="CF285" s="78" t="s">
        <v>1584</v>
      </c>
      <c r="CG285" s="82">
        <v>4.2207551489909196</v>
      </c>
      <c r="CH285" s="77" t="s">
        <v>21</v>
      </c>
      <c r="CI285" s="82">
        <v>4.7961664685936096</v>
      </c>
      <c r="CL285" s="78">
        <f t="shared" si="190"/>
        <v>4.7961664685936096</v>
      </c>
      <c r="CM285" s="77">
        <v>200</v>
      </c>
      <c r="CN285" s="77">
        <v>200</v>
      </c>
      <c r="CO285" s="67"/>
      <c r="CP285" s="67">
        <f t="shared" si="186"/>
        <v>0.72025240096075904</v>
      </c>
      <c r="CQ285" s="67">
        <f t="shared" si="187"/>
        <v>0.99811439346323072</v>
      </c>
      <c r="CR285" s="67">
        <f t="shared" si="183"/>
        <v>0.71889428832538371</v>
      </c>
      <c r="CS285" s="67">
        <f t="shared" si="188"/>
        <v>1.0646011247233574E-2</v>
      </c>
      <c r="CT285" s="77">
        <v>0</v>
      </c>
      <c r="CU285" s="77">
        <v>0</v>
      </c>
      <c r="CV285" s="77" t="s">
        <v>1782</v>
      </c>
      <c r="CW285" s="77">
        <v>0</v>
      </c>
      <c r="CX285" s="77">
        <v>0</v>
      </c>
      <c r="CY285" s="74">
        <v>0</v>
      </c>
      <c r="CZ285" s="102">
        <v>2</v>
      </c>
      <c r="DA285" s="74">
        <v>0</v>
      </c>
      <c r="DB285" s="74">
        <v>0</v>
      </c>
      <c r="DC285" s="74">
        <v>0</v>
      </c>
      <c r="DD285" s="77">
        <v>0</v>
      </c>
      <c r="DE285" s="60">
        <v>0</v>
      </c>
      <c r="DF285" s="60">
        <v>0</v>
      </c>
      <c r="DG285" s="60">
        <v>0</v>
      </c>
      <c r="DH285" s="60">
        <v>0</v>
      </c>
      <c r="DI285" s="60">
        <v>0</v>
      </c>
      <c r="DJ285" s="60">
        <v>0</v>
      </c>
      <c r="DK285" s="60">
        <v>0</v>
      </c>
      <c r="DL285" s="74">
        <v>0</v>
      </c>
      <c r="DM285" s="74">
        <v>0</v>
      </c>
      <c r="DN285" s="74">
        <v>0</v>
      </c>
      <c r="DO285" s="77">
        <v>0</v>
      </c>
      <c r="DP285" s="77">
        <v>0</v>
      </c>
      <c r="DQ285" s="77">
        <v>0</v>
      </c>
      <c r="DR285" s="77">
        <v>0</v>
      </c>
      <c r="DS285" s="77">
        <v>0</v>
      </c>
      <c r="DT285" s="77">
        <v>0</v>
      </c>
      <c r="DU285" s="77">
        <v>0</v>
      </c>
      <c r="DV285" s="77">
        <v>0</v>
      </c>
      <c r="DW285" s="77">
        <v>0</v>
      </c>
      <c r="DX285" s="77">
        <v>0</v>
      </c>
      <c r="DY285" s="77">
        <v>0</v>
      </c>
      <c r="DZ285" s="77">
        <v>0</v>
      </c>
      <c r="EA285" s="77">
        <v>0</v>
      </c>
      <c r="EB285" s="77">
        <v>0</v>
      </c>
      <c r="EC285" s="77">
        <v>0</v>
      </c>
      <c r="ED285" s="77">
        <v>0</v>
      </c>
      <c r="EE285" s="77">
        <v>0</v>
      </c>
      <c r="EF285" s="77">
        <v>0</v>
      </c>
      <c r="EG285" s="77">
        <v>0</v>
      </c>
      <c r="EH285" s="77">
        <v>0</v>
      </c>
      <c r="EI285" s="77">
        <v>1</v>
      </c>
      <c r="EJ285" s="77">
        <v>0</v>
      </c>
      <c r="EK285" s="77">
        <v>0</v>
      </c>
      <c r="EL285" s="77">
        <v>0</v>
      </c>
      <c r="EM285" s="128">
        <v>0</v>
      </c>
      <c r="EN285" s="77">
        <v>1</v>
      </c>
      <c r="EO285" s="128">
        <v>0</v>
      </c>
      <c r="EP285" s="128">
        <v>1</v>
      </c>
      <c r="EQ285" s="77">
        <v>2</v>
      </c>
    </row>
    <row r="286" spans="1:147" s="82" customFormat="1" ht="15" customHeight="1" x14ac:dyDescent="0.25">
      <c r="A286" s="501" t="s">
        <v>2544</v>
      </c>
      <c r="B286" s="77">
        <v>1</v>
      </c>
      <c r="C286" s="79" t="s">
        <v>233</v>
      </c>
      <c r="D286" s="76">
        <v>2014</v>
      </c>
      <c r="E286" s="79" t="s">
        <v>234</v>
      </c>
      <c r="F286" s="79" t="s">
        <v>97</v>
      </c>
      <c r="G286" s="76">
        <v>329</v>
      </c>
      <c r="H286" s="76" t="s">
        <v>235</v>
      </c>
      <c r="I286" s="63" t="s">
        <v>50</v>
      </c>
      <c r="J286" s="59">
        <v>0</v>
      </c>
      <c r="K286" s="77" t="s">
        <v>3</v>
      </c>
      <c r="L286" s="77" t="s">
        <v>89</v>
      </c>
      <c r="M286" s="77">
        <v>2</v>
      </c>
      <c r="N286" s="77">
        <v>2</v>
      </c>
      <c r="O286" s="59">
        <f t="shared" si="178"/>
        <v>0.3010299956639812</v>
      </c>
      <c r="P286" s="77">
        <v>2009</v>
      </c>
      <c r="Q286" s="78" t="s">
        <v>1205</v>
      </c>
      <c r="R286" s="77">
        <v>1</v>
      </c>
      <c r="S286" s="77">
        <v>1</v>
      </c>
      <c r="T286" s="77">
        <v>10</v>
      </c>
      <c r="U286" s="77"/>
      <c r="V286" s="77" t="s">
        <v>874</v>
      </c>
      <c r="W286" s="77"/>
      <c r="X286" s="77"/>
      <c r="Y286" s="82" t="s">
        <v>1563</v>
      </c>
      <c r="Z286" s="95" t="s">
        <v>83</v>
      </c>
      <c r="AA286" s="77" t="s">
        <v>1203</v>
      </c>
      <c r="AB286" s="77" t="s">
        <v>1204</v>
      </c>
      <c r="AC286" s="228" t="s">
        <v>2040</v>
      </c>
      <c r="AD286" s="77">
        <v>0</v>
      </c>
      <c r="AE286" s="77" t="s">
        <v>577</v>
      </c>
      <c r="AF286" s="228" t="s">
        <v>2394</v>
      </c>
      <c r="AG286" s="59" t="e">
        <f t="shared" si="179"/>
        <v>#VALUE!</v>
      </c>
      <c r="AH286" s="59" t="e">
        <f t="shared" si="172"/>
        <v>#VALUE!</v>
      </c>
      <c r="AI286" s="72" t="e">
        <f t="shared" ref="AI286:AI317" si="191">LOG10(AH286)</f>
        <v>#VALUE!</v>
      </c>
      <c r="AJ286" s="59" t="e">
        <f t="shared" ref="AJ286:AJ317" si="192">AF286*N286</f>
        <v>#VALUE!</v>
      </c>
      <c r="AK286" s="59" t="e">
        <f t="shared" si="180"/>
        <v>#VALUE!</v>
      </c>
      <c r="AL286" s="72" t="e">
        <f t="shared" ref="AL286:AL317" si="193">AH286*N286</f>
        <v>#VALUE!</v>
      </c>
      <c r="AM286" s="72" t="e">
        <f t="shared" si="176"/>
        <v>#VALUE!</v>
      </c>
      <c r="AN286" s="78" t="s">
        <v>28</v>
      </c>
      <c r="AO286" s="77" t="s">
        <v>470</v>
      </c>
      <c r="AQ286" s="77" t="s">
        <v>80</v>
      </c>
      <c r="AR286" s="78" t="s">
        <v>219</v>
      </c>
      <c r="AS286" s="78" t="s">
        <v>236</v>
      </c>
      <c r="AT286" s="228" t="s">
        <v>2436</v>
      </c>
      <c r="AU286" s="270">
        <v>45.62</v>
      </c>
      <c r="AV286" s="11">
        <v>-90.8</v>
      </c>
      <c r="AW286" s="77"/>
      <c r="AX286" s="277">
        <v>4.8</v>
      </c>
      <c r="AY286" s="278">
        <v>830</v>
      </c>
      <c r="AZ286" s="455">
        <f t="shared" si="181"/>
        <v>2.9190780923760737</v>
      </c>
      <c r="BA286" s="521" t="s">
        <v>82</v>
      </c>
      <c r="BB286" s="139" t="s">
        <v>237</v>
      </c>
      <c r="BC286" s="77" t="s">
        <v>2023</v>
      </c>
      <c r="BD286" s="59" t="s">
        <v>2343</v>
      </c>
      <c r="BE286" s="59" t="s">
        <v>2331</v>
      </c>
      <c r="BF286" s="108" t="s">
        <v>2027</v>
      </c>
      <c r="BG286" s="78"/>
      <c r="BH286" s="78"/>
      <c r="BI286" s="78" t="s">
        <v>2232</v>
      </c>
      <c r="BJ286" s="78" t="s">
        <v>10</v>
      </c>
      <c r="BK286" s="139" t="s">
        <v>237</v>
      </c>
      <c r="BL286" s="77" t="s">
        <v>2268</v>
      </c>
      <c r="BM286" s="77" t="s">
        <v>2268</v>
      </c>
      <c r="BN286" s="78" t="s">
        <v>1207</v>
      </c>
      <c r="BO286" s="77" t="s">
        <v>1679</v>
      </c>
      <c r="BP286" s="78" t="s">
        <v>51</v>
      </c>
      <c r="BQ286" s="77" t="s">
        <v>658</v>
      </c>
      <c r="BR286" s="78">
        <v>43.418729444348301</v>
      </c>
      <c r="BS286" s="77" t="s">
        <v>21</v>
      </c>
      <c r="BT286" s="77" t="s">
        <v>11</v>
      </c>
      <c r="BU286" s="118">
        <v>7.9504933356412977</v>
      </c>
      <c r="BV286" s="78"/>
      <c r="BW286" s="79" t="s">
        <v>26</v>
      </c>
      <c r="BX286" s="77" t="s">
        <v>27</v>
      </c>
      <c r="BY286" s="80">
        <f>BU286*SQRT(CC286)</f>
        <v>67.929044836841314</v>
      </c>
      <c r="BZ286" s="80">
        <f t="shared" si="189"/>
        <v>67.929044836841314</v>
      </c>
      <c r="CA286" s="77" t="s">
        <v>1564</v>
      </c>
      <c r="CB286" s="77"/>
      <c r="CC286" s="77">
        <v>73</v>
      </c>
      <c r="CD286" s="77">
        <v>10</v>
      </c>
      <c r="CE286" s="78" t="s">
        <v>1819</v>
      </c>
      <c r="CF286" s="78" t="s">
        <v>1584</v>
      </c>
      <c r="CG286" s="78">
        <v>119.035182620737</v>
      </c>
      <c r="CH286" s="77" t="s">
        <v>21</v>
      </c>
      <c r="CI286" s="78">
        <v>11.121689458195988</v>
      </c>
      <c r="CJ286" s="78"/>
      <c r="CK286" s="77">
        <f>CI286*SQRT(CM286)</f>
        <v>89.665927008510891</v>
      </c>
      <c r="CL286" s="77">
        <f>CK286</f>
        <v>89.665927008510891</v>
      </c>
      <c r="CM286" s="77">
        <v>65</v>
      </c>
      <c r="CN286" s="77">
        <v>10</v>
      </c>
      <c r="CO286" s="78" t="s">
        <v>1819</v>
      </c>
      <c r="CP286" s="67">
        <f t="shared" si="186"/>
        <v>-0.95829083503451973</v>
      </c>
      <c r="CQ286" s="67">
        <f t="shared" si="187"/>
        <v>0.99447513812154698</v>
      </c>
      <c r="CR286" s="67">
        <f t="shared" si="183"/>
        <v>-0.95299641053156658</v>
      </c>
      <c r="CS286" s="67">
        <f t="shared" si="188"/>
        <v>0.20329058753074658</v>
      </c>
      <c r="CT286" s="59">
        <v>0</v>
      </c>
      <c r="CU286" s="77">
        <v>0</v>
      </c>
      <c r="CV286" s="77" t="s">
        <v>1624</v>
      </c>
      <c r="CW286" s="77">
        <v>0</v>
      </c>
      <c r="CX286" s="77">
        <v>0</v>
      </c>
      <c r="CY286" s="74">
        <v>0</v>
      </c>
      <c r="CZ286" s="74">
        <v>0</v>
      </c>
      <c r="DA286" s="74">
        <v>2</v>
      </c>
      <c r="DB286" s="74">
        <v>0</v>
      </c>
      <c r="DC286" s="74">
        <v>0</v>
      </c>
      <c r="DD286" s="77">
        <v>0</v>
      </c>
      <c r="DE286" s="60">
        <v>0</v>
      </c>
      <c r="DF286" s="60">
        <v>0</v>
      </c>
      <c r="DG286" s="60">
        <v>1</v>
      </c>
      <c r="DH286" s="60">
        <v>0</v>
      </c>
      <c r="DI286" s="60">
        <v>0</v>
      </c>
      <c r="DJ286" s="60">
        <v>0</v>
      </c>
      <c r="DK286" s="60">
        <v>0</v>
      </c>
      <c r="DL286" s="74">
        <v>0</v>
      </c>
      <c r="DM286" s="74">
        <v>0</v>
      </c>
      <c r="DN286" s="74">
        <v>0</v>
      </c>
      <c r="DO286" s="77">
        <v>0</v>
      </c>
      <c r="DP286" s="77">
        <v>0</v>
      </c>
      <c r="DQ286" s="77">
        <v>0</v>
      </c>
      <c r="DR286" s="77">
        <v>0</v>
      </c>
      <c r="DS286" s="77">
        <v>0</v>
      </c>
      <c r="DT286" s="77">
        <v>0</v>
      </c>
      <c r="DU286" s="77">
        <v>0</v>
      </c>
      <c r="DV286" s="77">
        <v>0</v>
      </c>
      <c r="DW286" s="77">
        <v>0</v>
      </c>
      <c r="DX286" s="77">
        <v>0</v>
      </c>
      <c r="DY286" s="77">
        <v>0</v>
      </c>
      <c r="DZ286" s="77">
        <v>0</v>
      </c>
      <c r="EA286" s="77">
        <v>1</v>
      </c>
      <c r="EB286" s="77">
        <v>0</v>
      </c>
      <c r="EC286" s="77">
        <v>0</v>
      </c>
      <c r="ED286" s="77">
        <v>0</v>
      </c>
      <c r="EE286" s="77">
        <v>0</v>
      </c>
      <c r="EF286" s="77">
        <v>0</v>
      </c>
      <c r="EG286" s="77">
        <v>0</v>
      </c>
      <c r="EH286" s="77">
        <v>0</v>
      </c>
      <c r="EI286" s="77">
        <v>0</v>
      </c>
      <c r="EJ286" s="77">
        <v>0</v>
      </c>
      <c r="EK286" s="77">
        <v>0</v>
      </c>
      <c r="EL286" s="77">
        <v>0</v>
      </c>
      <c r="EM286" s="128">
        <v>0</v>
      </c>
      <c r="EN286" s="77">
        <v>1</v>
      </c>
      <c r="EO286" s="128">
        <v>0</v>
      </c>
      <c r="EP286" s="128">
        <v>1</v>
      </c>
      <c r="EQ286" s="59">
        <v>4</v>
      </c>
    </row>
    <row r="287" spans="1:147" s="82" customFormat="1" ht="15" customHeight="1" x14ac:dyDescent="0.25">
      <c r="A287" s="501" t="s">
        <v>2544</v>
      </c>
      <c r="B287" s="77">
        <v>2</v>
      </c>
      <c r="C287" s="79" t="s">
        <v>233</v>
      </c>
      <c r="D287" s="76">
        <v>2014</v>
      </c>
      <c r="E287" s="79" t="s">
        <v>234</v>
      </c>
      <c r="F287" s="79" t="s">
        <v>97</v>
      </c>
      <c r="G287" s="76">
        <v>329</v>
      </c>
      <c r="H287" s="76" t="s">
        <v>235</v>
      </c>
      <c r="I287" s="63" t="s">
        <v>50</v>
      </c>
      <c r="J287" s="59">
        <v>0</v>
      </c>
      <c r="K287" s="77" t="s">
        <v>3</v>
      </c>
      <c r="L287" s="77" t="s">
        <v>89</v>
      </c>
      <c r="M287" s="77">
        <v>2</v>
      </c>
      <c r="N287" s="77">
        <v>2</v>
      </c>
      <c r="O287" s="59">
        <f t="shared" ref="O287:O316" si="194">LOG10(N287)</f>
        <v>0.3010299956639812</v>
      </c>
      <c r="P287" s="77">
        <v>2009</v>
      </c>
      <c r="Q287" s="78" t="s">
        <v>1205</v>
      </c>
      <c r="R287" s="77">
        <v>1</v>
      </c>
      <c r="S287" s="77">
        <v>1</v>
      </c>
      <c r="T287" s="77">
        <v>10</v>
      </c>
      <c r="U287" s="77"/>
      <c r="V287" s="77" t="s">
        <v>874</v>
      </c>
      <c r="W287" s="77"/>
      <c r="X287" s="77"/>
      <c r="Y287" s="82" t="s">
        <v>1563</v>
      </c>
      <c r="Z287" s="95" t="s">
        <v>83</v>
      </c>
      <c r="AA287" s="77" t="s">
        <v>1203</v>
      </c>
      <c r="AB287" s="77" t="s">
        <v>1204</v>
      </c>
      <c r="AC287" s="228" t="s">
        <v>2040</v>
      </c>
      <c r="AD287" s="77">
        <v>0</v>
      </c>
      <c r="AE287" s="77" t="s">
        <v>577</v>
      </c>
      <c r="AF287" s="228">
        <v>11.5</v>
      </c>
      <c r="AG287" s="59">
        <f t="shared" ref="AG287:AG316" si="195">LOG10(AF287)</f>
        <v>1.0606978403536116</v>
      </c>
      <c r="AH287" s="59">
        <f t="shared" si="172"/>
        <v>233.45000000000002</v>
      </c>
      <c r="AI287" s="72">
        <f t="shared" si="191"/>
        <v>2.3681938782668248</v>
      </c>
      <c r="AJ287" s="59">
        <f t="shared" si="192"/>
        <v>23</v>
      </c>
      <c r="AK287" s="59">
        <f t="shared" ref="AK287:AK316" si="196">LOG10(AJ287)</f>
        <v>1.3617278360175928</v>
      </c>
      <c r="AL287" s="72">
        <f t="shared" si="193"/>
        <v>466.90000000000003</v>
      </c>
      <c r="AM287" s="72">
        <f t="shared" si="176"/>
        <v>2.6692238739308056</v>
      </c>
      <c r="AN287" s="78" t="s">
        <v>28</v>
      </c>
      <c r="AO287" s="77" t="s">
        <v>470</v>
      </c>
      <c r="AQ287" s="77" t="s">
        <v>80</v>
      </c>
      <c r="AR287" s="78" t="s">
        <v>219</v>
      </c>
      <c r="AS287" s="78" t="s">
        <v>236</v>
      </c>
      <c r="AT287" s="228" t="s">
        <v>2436</v>
      </c>
      <c r="AU287" s="270">
        <v>45.62</v>
      </c>
      <c r="AV287" s="11">
        <v>-90.8</v>
      </c>
      <c r="AW287" s="77"/>
      <c r="AX287" s="277">
        <v>4.8</v>
      </c>
      <c r="AY287" s="278">
        <v>830</v>
      </c>
      <c r="AZ287" s="455">
        <f t="shared" ref="AZ287:AZ316" si="197">LOG10(AY287)</f>
        <v>2.9190780923760737</v>
      </c>
      <c r="BA287" s="521" t="s">
        <v>82</v>
      </c>
      <c r="BB287" s="139" t="s">
        <v>237</v>
      </c>
      <c r="BC287" s="77" t="s">
        <v>2023</v>
      </c>
      <c r="BD287" s="59" t="s">
        <v>2343</v>
      </c>
      <c r="BE287" s="59" t="s">
        <v>2331</v>
      </c>
      <c r="BF287" s="108" t="s">
        <v>2027</v>
      </c>
      <c r="BG287" s="78"/>
      <c r="BI287" s="78" t="s">
        <v>2232</v>
      </c>
      <c r="BJ287" s="82" t="s">
        <v>10</v>
      </c>
      <c r="BK287" s="95" t="s">
        <v>872</v>
      </c>
      <c r="BL287" s="77"/>
      <c r="BM287" s="77"/>
      <c r="BN287" s="78" t="s">
        <v>1207</v>
      </c>
      <c r="BO287" s="77" t="s">
        <v>1679</v>
      </c>
      <c r="BP287" s="82" t="s">
        <v>51</v>
      </c>
      <c r="BQ287" s="77" t="s">
        <v>658</v>
      </c>
      <c r="BR287" s="82">
        <v>102.34723905141</v>
      </c>
      <c r="BS287" s="77" t="s">
        <v>21</v>
      </c>
      <c r="BT287" s="77" t="s">
        <v>11</v>
      </c>
      <c r="BU287" s="140">
        <v>10.126363164272007</v>
      </c>
      <c r="BW287" s="79" t="s">
        <v>26</v>
      </c>
      <c r="BX287" s="77" t="s">
        <v>27</v>
      </c>
      <c r="BY287" s="80">
        <f>BU287*SQRT(CC287)</f>
        <v>48.564331679728426</v>
      </c>
      <c r="BZ287" s="80">
        <f t="shared" si="189"/>
        <v>48.564331679728426</v>
      </c>
      <c r="CA287" s="77" t="s">
        <v>1564</v>
      </c>
      <c r="CB287" s="77"/>
      <c r="CC287" s="77">
        <v>23</v>
      </c>
      <c r="CD287" s="77">
        <v>10</v>
      </c>
      <c r="CE287" s="78" t="s">
        <v>1819</v>
      </c>
      <c r="CF287" s="78" t="s">
        <v>1584</v>
      </c>
      <c r="CG287" s="82">
        <v>134.949584559459</v>
      </c>
      <c r="CH287" s="77" t="s">
        <v>21</v>
      </c>
      <c r="CI287" s="82">
        <v>14.004890081358013</v>
      </c>
      <c r="CK287" s="77">
        <f>CI287*SQRT(CM287)</f>
        <v>39.611810985201885</v>
      </c>
      <c r="CL287" s="77">
        <f>CK287</f>
        <v>39.611810985201885</v>
      </c>
      <c r="CM287" s="77">
        <v>8</v>
      </c>
      <c r="CN287" s="77">
        <v>8</v>
      </c>
      <c r="CO287" s="78" t="s">
        <v>1819</v>
      </c>
      <c r="CP287" s="67">
        <f t="shared" si="186"/>
        <v>-0.70020343347868907</v>
      </c>
      <c r="CQ287" s="67">
        <f t="shared" si="187"/>
        <v>0.97391304347826091</v>
      </c>
      <c r="CR287" s="67">
        <f t="shared" si="183"/>
        <v>-0.6819372569531581</v>
      </c>
      <c r="CS287" s="67">
        <f t="shared" si="188"/>
        <v>0.23250061971646449</v>
      </c>
      <c r="CT287" s="59">
        <v>0</v>
      </c>
      <c r="CU287" s="77">
        <v>0</v>
      </c>
      <c r="CV287" s="77" t="s">
        <v>1624</v>
      </c>
      <c r="CW287" s="77">
        <v>0</v>
      </c>
      <c r="CX287" s="77">
        <v>0</v>
      </c>
      <c r="CY287" s="74">
        <v>0</v>
      </c>
      <c r="CZ287" s="74">
        <v>0</v>
      </c>
      <c r="DA287" s="74">
        <v>2</v>
      </c>
      <c r="DB287" s="74">
        <v>0</v>
      </c>
      <c r="DC287" s="74">
        <v>0</v>
      </c>
      <c r="DD287" s="77">
        <v>0</v>
      </c>
      <c r="DE287" s="60">
        <v>0</v>
      </c>
      <c r="DF287" s="60">
        <v>0</v>
      </c>
      <c r="DG287" s="60">
        <v>1</v>
      </c>
      <c r="DH287" s="60">
        <v>0</v>
      </c>
      <c r="DI287" s="60">
        <v>0</v>
      </c>
      <c r="DJ287" s="60">
        <v>0</v>
      </c>
      <c r="DK287" s="60">
        <v>0</v>
      </c>
      <c r="DL287" s="74">
        <v>0</v>
      </c>
      <c r="DM287" s="74">
        <v>0</v>
      </c>
      <c r="DN287" s="74">
        <v>0</v>
      </c>
      <c r="DO287" s="77">
        <v>0</v>
      </c>
      <c r="DP287" s="77">
        <v>0</v>
      </c>
      <c r="DQ287" s="77">
        <v>0</v>
      </c>
      <c r="DR287" s="77">
        <v>0</v>
      </c>
      <c r="DS287" s="77">
        <v>0</v>
      </c>
      <c r="DT287" s="77">
        <v>0</v>
      </c>
      <c r="DU287" s="77">
        <v>0</v>
      </c>
      <c r="DV287" s="77">
        <v>0</v>
      </c>
      <c r="DW287" s="77">
        <v>0</v>
      </c>
      <c r="DX287" s="77">
        <v>0</v>
      </c>
      <c r="DY287" s="77">
        <v>0</v>
      </c>
      <c r="DZ287" s="77">
        <v>0</v>
      </c>
      <c r="EA287" s="77">
        <v>0</v>
      </c>
      <c r="EB287" s="77">
        <v>0</v>
      </c>
      <c r="EC287" s="77">
        <v>0</v>
      </c>
      <c r="ED287" s="77">
        <v>0</v>
      </c>
      <c r="EE287" s="77">
        <v>0</v>
      </c>
      <c r="EF287" s="77">
        <v>0</v>
      </c>
      <c r="EG287" s="77">
        <v>0</v>
      </c>
      <c r="EH287" s="77">
        <v>0</v>
      </c>
      <c r="EI287" s="77">
        <v>0</v>
      </c>
      <c r="EJ287" s="77">
        <v>0</v>
      </c>
      <c r="EK287" s="77">
        <v>0</v>
      </c>
      <c r="EL287" s="77">
        <v>0</v>
      </c>
      <c r="EM287" s="128">
        <v>0</v>
      </c>
      <c r="EN287" s="77">
        <v>1</v>
      </c>
      <c r="EO287" s="128">
        <v>0</v>
      </c>
      <c r="EP287" s="128">
        <v>1</v>
      </c>
      <c r="EQ287" s="59">
        <v>4</v>
      </c>
    </row>
    <row r="288" spans="1:147" s="82" customFormat="1" ht="15" customHeight="1" x14ac:dyDescent="0.25">
      <c r="A288" s="501" t="s">
        <v>2544</v>
      </c>
      <c r="B288" s="77">
        <v>3</v>
      </c>
      <c r="C288" s="79" t="s">
        <v>233</v>
      </c>
      <c r="D288" s="76">
        <v>2014</v>
      </c>
      <c r="E288" s="79" t="s">
        <v>234</v>
      </c>
      <c r="F288" s="79" t="s">
        <v>97</v>
      </c>
      <c r="G288" s="76">
        <v>329</v>
      </c>
      <c r="H288" s="76" t="s">
        <v>235</v>
      </c>
      <c r="I288" s="63" t="s">
        <v>50</v>
      </c>
      <c r="J288" s="59">
        <v>0</v>
      </c>
      <c r="K288" s="77" t="s">
        <v>3</v>
      </c>
      <c r="L288" s="77" t="s">
        <v>89</v>
      </c>
      <c r="M288" s="77">
        <v>2</v>
      </c>
      <c r="N288" s="77">
        <v>2</v>
      </c>
      <c r="O288" s="59">
        <f t="shared" si="194"/>
        <v>0.3010299956639812</v>
      </c>
      <c r="P288" s="77">
        <v>2009</v>
      </c>
      <c r="Q288" s="78" t="s">
        <v>1205</v>
      </c>
      <c r="R288" s="77">
        <v>1</v>
      </c>
      <c r="S288" s="77">
        <v>1</v>
      </c>
      <c r="T288" s="77">
        <v>10</v>
      </c>
      <c r="U288" s="77"/>
      <c r="V288" s="77" t="s">
        <v>874</v>
      </c>
      <c r="W288" s="77"/>
      <c r="X288" s="77"/>
      <c r="Y288" s="82" t="s">
        <v>1563</v>
      </c>
      <c r="Z288" s="95" t="s">
        <v>83</v>
      </c>
      <c r="AA288" s="77" t="s">
        <v>1203</v>
      </c>
      <c r="AB288" s="77" t="s">
        <v>1204</v>
      </c>
      <c r="AC288" s="228" t="s">
        <v>2040</v>
      </c>
      <c r="AD288" s="77">
        <v>0</v>
      </c>
      <c r="AE288" s="77" t="s">
        <v>577</v>
      </c>
      <c r="AF288" s="228">
        <v>11.5</v>
      </c>
      <c r="AG288" s="59">
        <f t="shared" si="195"/>
        <v>1.0606978403536116</v>
      </c>
      <c r="AH288" s="59">
        <f t="shared" si="172"/>
        <v>233.45000000000002</v>
      </c>
      <c r="AI288" s="72">
        <f t="shared" si="191"/>
        <v>2.3681938782668248</v>
      </c>
      <c r="AJ288" s="59">
        <f t="shared" si="192"/>
        <v>23</v>
      </c>
      <c r="AK288" s="59">
        <f t="shared" si="196"/>
        <v>1.3617278360175928</v>
      </c>
      <c r="AL288" s="72">
        <f t="shared" si="193"/>
        <v>466.90000000000003</v>
      </c>
      <c r="AM288" s="72">
        <f t="shared" si="176"/>
        <v>2.6692238739308056</v>
      </c>
      <c r="AN288" s="78" t="s">
        <v>28</v>
      </c>
      <c r="AO288" s="77" t="s">
        <v>470</v>
      </c>
      <c r="AQ288" s="77" t="s">
        <v>80</v>
      </c>
      <c r="AR288" s="78" t="s">
        <v>219</v>
      </c>
      <c r="AS288" s="78" t="s">
        <v>236</v>
      </c>
      <c r="AT288" s="228" t="s">
        <v>2436</v>
      </c>
      <c r="AU288" s="270">
        <v>45.62</v>
      </c>
      <c r="AV288" s="11">
        <v>-90.8</v>
      </c>
      <c r="AW288" s="77"/>
      <c r="AX288" s="277">
        <v>4.8</v>
      </c>
      <c r="AY288" s="278">
        <v>830</v>
      </c>
      <c r="AZ288" s="455">
        <f t="shared" si="197"/>
        <v>2.9190780923760737</v>
      </c>
      <c r="BA288" s="521" t="s">
        <v>82</v>
      </c>
      <c r="BB288" s="139" t="s">
        <v>237</v>
      </c>
      <c r="BC288" s="77" t="s">
        <v>2023</v>
      </c>
      <c r="BD288" s="59" t="s">
        <v>2343</v>
      </c>
      <c r="BE288" s="59" t="s">
        <v>2331</v>
      </c>
      <c r="BF288" s="108" t="s">
        <v>2027</v>
      </c>
      <c r="BG288" s="78"/>
      <c r="BI288" s="78" t="s">
        <v>2232</v>
      </c>
      <c r="BJ288" s="82" t="s">
        <v>10</v>
      </c>
      <c r="BK288" s="95" t="s">
        <v>1803</v>
      </c>
      <c r="BL288" s="77" t="s">
        <v>2268</v>
      </c>
      <c r="BM288" s="77" t="s">
        <v>2268</v>
      </c>
      <c r="BN288" s="78" t="s">
        <v>1207</v>
      </c>
      <c r="BO288" s="77" t="s">
        <v>1679</v>
      </c>
      <c r="BP288" s="82" t="s">
        <v>51</v>
      </c>
      <c r="BQ288" s="77" t="s">
        <v>658</v>
      </c>
      <c r="BR288" s="82">
        <v>70.7997230396399</v>
      </c>
      <c r="BS288" s="77" t="s">
        <v>21</v>
      </c>
      <c r="BT288" s="77" t="s">
        <v>11</v>
      </c>
      <c r="BU288" s="140">
        <v>11.911459234897094</v>
      </c>
      <c r="BW288" s="79" t="s">
        <v>26</v>
      </c>
      <c r="BX288" s="77" t="s">
        <v>27</v>
      </c>
      <c r="BY288" s="80">
        <f>BU288*SQRT(CC288)</f>
        <v>59.557296174485472</v>
      </c>
      <c r="BZ288" s="80">
        <f t="shared" si="189"/>
        <v>59.557296174485472</v>
      </c>
      <c r="CA288" s="77" t="s">
        <v>1564</v>
      </c>
      <c r="CB288" s="77"/>
      <c r="CC288" s="77">
        <v>25</v>
      </c>
      <c r="CD288" s="77">
        <v>10</v>
      </c>
      <c r="CE288" s="78" t="s">
        <v>1819</v>
      </c>
      <c r="CF288" s="78" t="s">
        <v>1584</v>
      </c>
      <c r="CG288" s="82">
        <v>153.303617794703</v>
      </c>
      <c r="CH288" s="77" t="s">
        <v>21</v>
      </c>
      <c r="CI288" s="82">
        <v>11.10546131209901</v>
      </c>
      <c r="CK288" s="77">
        <f>CI288*SQRT(CM288)</f>
        <v>35.118552213114917</v>
      </c>
      <c r="CL288" s="77">
        <f>CK288</f>
        <v>35.118552213114917</v>
      </c>
      <c r="CM288" s="77">
        <v>10</v>
      </c>
      <c r="CN288" s="77">
        <v>10</v>
      </c>
      <c r="CO288" s="78" t="s">
        <v>1819</v>
      </c>
      <c r="CP288" s="67">
        <f t="shared" si="186"/>
        <v>-1.5278377484847776</v>
      </c>
      <c r="CQ288" s="67">
        <f t="shared" si="187"/>
        <v>0.97709923664122134</v>
      </c>
      <c r="CR288" s="67">
        <f t="shared" si="183"/>
        <v>-1.4928490977561186</v>
      </c>
      <c r="CS288" s="67">
        <f t="shared" si="188"/>
        <v>0.2318371204095894</v>
      </c>
      <c r="CT288" s="59">
        <v>0</v>
      </c>
      <c r="CU288" s="77">
        <v>0</v>
      </c>
      <c r="CV288" s="77" t="s">
        <v>1624</v>
      </c>
      <c r="CW288" s="77">
        <v>0</v>
      </c>
      <c r="CX288" s="77">
        <v>0</v>
      </c>
      <c r="CY288" s="74">
        <v>0</v>
      </c>
      <c r="CZ288" s="74">
        <v>0</v>
      </c>
      <c r="DA288" s="74">
        <v>2</v>
      </c>
      <c r="DB288" s="74">
        <v>0</v>
      </c>
      <c r="DC288" s="74">
        <v>0</v>
      </c>
      <c r="DD288" s="77">
        <v>0</v>
      </c>
      <c r="DE288" s="60">
        <v>0</v>
      </c>
      <c r="DF288" s="60">
        <v>0</v>
      </c>
      <c r="DG288" s="60">
        <v>1</v>
      </c>
      <c r="DH288" s="60">
        <v>0</v>
      </c>
      <c r="DI288" s="60">
        <v>0</v>
      </c>
      <c r="DJ288" s="60">
        <v>0</v>
      </c>
      <c r="DK288" s="60">
        <v>0</v>
      </c>
      <c r="DL288" s="74">
        <v>0</v>
      </c>
      <c r="DM288" s="74">
        <v>0</v>
      </c>
      <c r="DN288" s="74">
        <v>0</v>
      </c>
      <c r="DO288" s="77">
        <v>0</v>
      </c>
      <c r="DP288" s="77">
        <v>0</v>
      </c>
      <c r="DQ288" s="77">
        <v>0</v>
      </c>
      <c r="DR288" s="77">
        <v>0</v>
      </c>
      <c r="DS288" s="77">
        <v>1</v>
      </c>
      <c r="DT288" s="77">
        <v>0</v>
      </c>
      <c r="DU288" s="77">
        <v>0</v>
      </c>
      <c r="DV288" s="77">
        <v>0</v>
      </c>
      <c r="DW288" s="77">
        <v>0</v>
      </c>
      <c r="DX288" s="77">
        <v>0</v>
      </c>
      <c r="DY288" s="77">
        <v>0</v>
      </c>
      <c r="DZ288" s="77">
        <v>0</v>
      </c>
      <c r="EA288" s="77">
        <v>0</v>
      </c>
      <c r="EB288" s="77">
        <v>0</v>
      </c>
      <c r="EC288" s="77">
        <v>0</v>
      </c>
      <c r="ED288" s="77">
        <v>0</v>
      </c>
      <c r="EE288" s="77">
        <v>0</v>
      </c>
      <c r="EF288" s="77">
        <v>0</v>
      </c>
      <c r="EG288" s="77">
        <v>0</v>
      </c>
      <c r="EH288" s="77">
        <v>0</v>
      </c>
      <c r="EI288" s="77">
        <v>0</v>
      </c>
      <c r="EJ288" s="77">
        <v>0</v>
      </c>
      <c r="EK288" s="77">
        <v>0</v>
      </c>
      <c r="EL288" s="77">
        <v>0</v>
      </c>
      <c r="EM288" s="128">
        <v>0</v>
      </c>
      <c r="EN288" s="77">
        <v>1</v>
      </c>
      <c r="EO288" s="128">
        <v>0</v>
      </c>
      <c r="EP288" s="128">
        <v>1</v>
      </c>
      <c r="EQ288" s="59">
        <v>4</v>
      </c>
    </row>
    <row r="289" spans="1:151" s="82" customFormat="1" ht="15" customHeight="1" x14ac:dyDescent="0.25">
      <c r="A289" s="501" t="s">
        <v>2544</v>
      </c>
      <c r="B289" s="77">
        <v>4</v>
      </c>
      <c r="C289" s="79" t="s">
        <v>233</v>
      </c>
      <c r="D289" s="76">
        <v>2014</v>
      </c>
      <c r="E289" s="79" t="s">
        <v>234</v>
      </c>
      <c r="F289" s="79" t="s">
        <v>97</v>
      </c>
      <c r="G289" s="76">
        <v>329</v>
      </c>
      <c r="H289" s="76" t="s">
        <v>235</v>
      </c>
      <c r="I289" s="63" t="s">
        <v>50</v>
      </c>
      <c r="J289" s="59">
        <v>0</v>
      </c>
      <c r="K289" s="77" t="s">
        <v>3</v>
      </c>
      <c r="L289" s="77" t="s">
        <v>89</v>
      </c>
      <c r="M289" s="77">
        <v>2</v>
      </c>
      <c r="N289" s="77">
        <v>2</v>
      </c>
      <c r="O289" s="59">
        <f t="shared" si="194"/>
        <v>0.3010299956639812</v>
      </c>
      <c r="P289" s="77">
        <v>2009</v>
      </c>
      <c r="Q289" s="78" t="s">
        <v>1205</v>
      </c>
      <c r="R289" s="77">
        <v>1</v>
      </c>
      <c r="S289" s="77">
        <v>1</v>
      </c>
      <c r="T289" s="77">
        <v>10</v>
      </c>
      <c r="U289" s="77"/>
      <c r="V289" s="77" t="s">
        <v>874</v>
      </c>
      <c r="W289" s="77"/>
      <c r="X289" s="77"/>
      <c r="Y289" s="82" t="s">
        <v>1563</v>
      </c>
      <c r="Z289" s="95" t="s">
        <v>83</v>
      </c>
      <c r="AA289" s="77" t="s">
        <v>1203</v>
      </c>
      <c r="AB289" s="77" t="s">
        <v>1204</v>
      </c>
      <c r="AC289" s="228" t="s">
        <v>2040</v>
      </c>
      <c r="AD289" s="77">
        <v>0</v>
      </c>
      <c r="AE289" s="77" t="s">
        <v>577</v>
      </c>
      <c r="AF289" s="228">
        <v>11.5</v>
      </c>
      <c r="AG289" s="59">
        <f t="shared" si="195"/>
        <v>1.0606978403536116</v>
      </c>
      <c r="AH289" s="59">
        <f t="shared" si="172"/>
        <v>233.45000000000002</v>
      </c>
      <c r="AI289" s="72">
        <f t="shared" si="191"/>
        <v>2.3681938782668248</v>
      </c>
      <c r="AJ289" s="59">
        <f t="shared" si="192"/>
        <v>23</v>
      </c>
      <c r="AK289" s="59">
        <f t="shared" si="196"/>
        <v>1.3617278360175928</v>
      </c>
      <c r="AL289" s="72">
        <f t="shared" si="193"/>
        <v>466.90000000000003</v>
      </c>
      <c r="AM289" s="72">
        <f t="shared" si="176"/>
        <v>2.6692238739308056</v>
      </c>
      <c r="AN289" s="78" t="s">
        <v>28</v>
      </c>
      <c r="AO289" s="77" t="s">
        <v>470</v>
      </c>
      <c r="AQ289" s="77" t="s">
        <v>80</v>
      </c>
      <c r="AR289" s="78" t="s">
        <v>219</v>
      </c>
      <c r="AS289" s="78" t="s">
        <v>236</v>
      </c>
      <c r="AT289" s="228" t="s">
        <v>2436</v>
      </c>
      <c r="AU289" s="270">
        <v>45.62</v>
      </c>
      <c r="AV289" s="11">
        <v>-90.8</v>
      </c>
      <c r="AW289" s="77"/>
      <c r="AX289" s="277">
        <v>4.8</v>
      </c>
      <c r="AY289" s="278">
        <v>830</v>
      </c>
      <c r="AZ289" s="455">
        <f t="shared" si="197"/>
        <v>2.9190780923760737</v>
      </c>
      <c r="BA289" s="521" t="s">
        <v>82</v>
      </c>
      <c r="BB289" s="139" t="s">
        <v>237</v>
      </c>
      <c r="BC289" s="77" t="s">
        <v>2023</v>
      </c>
      <c r="BD289" s="59" t="s">
        <v>2343</v>
      </c>
      <c r="BE289" s="59" t="s">
        <v>2331</v>
      </c>
      <c r="BF289" s="108" t="s">
        <v>2027</v>
      </c>
      <c r="BG289" s="78"/>
      <c r="BI289" s="78" t="s">
        <v>2232</v>
      </c>
      <c r="BJ289" s="82" t="s">
        <v>10</v>
      </c>
      <c r="BK289" s="95" t="s">
        <v>873</v>
      </c>
      <c r="BL289" s="77"/>
      <c r="BM289" s="77"/>
      <c r="BN289" s="78" t="s">
        <v>1207</v>
      </c>
      <c r="BO289" s="77" t="s">
        <v>1679</v>
      </c>
      <c r="BP289" s="82" t="s">
        <v>51</v>
      </c>
      <c r="BQ289" s="77" t="s">
        <v>658</v>
      </c>
      <c r="BR289" s="82">
        <v>41.042712480526198</v>
      </c>
      <c r="BS289" s="77" t="s">
        <v>21</v>
      </c>
      <c r="BT289" s="77" t="s">
        <v>11</v>
      </c>
      <c r="BU289" s="140">
        <v>12.760732213951904</v>
      </c>
      <c r="BW289" s="79" t="s">
        <v>26</v>
      </c>
      <c r="BX289" s="77" t="s">
        <v>27</v>
      </c>
      <c r="BY289" s="80">
        <f>BU289*SQRT(CC289)</f>
        <v>46.0094743098687</v>
      </c>
      <c r="BZ289" s="80">
        <f t="shared" si="189"/>
        <v>46.0094743098687</v>
      </c>
      <c r="CA289" s="77" t="s">
        <v>1564</v>
      </c>
      <c r="CB289" s="77"/>
      <c r="CC289" s="77">
        <v>13</v>
      </c>
      <c r="CD289" s="77">
        <v>10</v>
      </c>
      <c r="CE289" s="78" t="s">
        <v>1819</v>
      </c>
      <c r="CF289" s="78" t="s">
        <v>1584</v>
      </c>
      <c r="CG289" s="82">
        <v>188.507876060238</v>
      </c>
      <c r="CH289" s="77" t="s">
        <v>21</v>
      </c>
      <c r="CI289" s="82">
        <v>12.576813224858</v>
      </c>
      <c r="CK289" s="77">
        <f>CI289*SQRT(CM289)</f>
        <v>37.730439674574001</v>
      </c>
      <c r="CL289" s="77">
        <f>CK289</f>
        <v>37.730439674574001</v>
      </c>
      <c r="CM289" s="77">
        <v>9</v>
      </c>
      <c r="CN289" s="77">
        <v>9</v>
      </c>
      <c r="CO289" s="78" t="s">
        <v>1819</v>
      </c>
      <c r="CP289" s="67">
        <f t="shared" si="186"/>
        <v>-3.4382128342742004</v>
      </c>
      <c r="CQ289" s="67">
        <f t="shared" si="187"/>
        <v>0.96202531645569622</v>
      </c>
      <c r="CR289" s="67">
        <f t="shared" si="183"/>
        <v>-3.3076477899346739</v>
      </c>
      <c r="CS289" s="67">
        <f t="shared" si="188"/>
        <v>0.45975960888974138</v>
      </c>
      <c r="CT289" s="59">
        <v>0</v>
      </c>
      <c r="CU289" s="77">
        <v>0</v>
      </c>
      <c r="CV289" s="77" t="s">
        <v>1624</v>
      </c>
      <c r="CW289" s="77">
        <v>0</v>
      </c>
      <c r="CX289" s="77">
        <v>0</v>
      </c>
      <c r="CY289" s="74">
        <v>0</v>
      </c>
      <c r="CZ289" s="74">
        <v>0</v>
      </c>
      <c r="DA289" s="74">
        <v>2</v>
      </c>
      <c r="DB289" s="74">
        <v>0</v>
      </c>
      <c r="DC289" s="74">
        <v>0</v>
      </c>
      <c r="DD289" s="77">
        <v>0</v>
      </c>
      <c r="DE289" s="60">
        <v>0</v>
      </c>
      <c r="DF289" s="60">
        <v>0</v>
      </c>
      <c r="DG289" s="60">
        <v>1</v>
      </c>
      <c r="DH289" s="60">
        <v>0</v>
      </c>
      <c r="DI289" s="60">
        <v>0</v>
      </c>
      <c r="DJ289" s="60">
        <v>0</v>
      </c>
      <c r="DK289" s="60">
        <v>0</v>
      </c>
      <c r="DL289" s="74">
        <v>0</v>
      </c>
      <c r="DM289" s="74">
        <v>0</v>
      </c>
      <c r="DN289" s="74">
        <v>0</v>
      </c>
      <c r="DO289" s="77">
        <v>0</v>
      </c>
      <c r="DP289" s="77">
        <v>0</v>
      </c>
      <c r="DQ289" s="77">
        <v>0</v>
      </c>
      <c r="DR289" s="77">
        <v>0</v>
      </c>
      <c r="DS289" s="77">
        <v>0</v>
      </c>
      <c r="DT289" s="77">
        <v>0</v>
      </c>
      <c r="DU289" s="77">
        <v>0</v>
      </c>
      <c r="DV289" s="77">
        <v>0</v>
      </c>
      <c r="DW289" s="77">
        <v>0</v>
      </c>
      <c r="DX289" s="77">
        <v>0</v>
      </c>
      <c r="DY289" s="77">
        <v>0</v>
      </c>
      <c r="DZ289" s="77">
        <v>0</v>
      </c>
      <c r="EA289" s="77">
        <v>0</v>
      </c>
      <c r="EB289" s="77">
        <v>0</v>
      </c>
      <c r="EC289" s="77">
        <v>0</v>
      </c>
      <c r="ED289" s="77">
        <v>0</v>
      </c>
      <c r="EE289" s="77">
        <v>0</v>
      </c>
      <c r="EF289" s="77">
        <v>0</v>
      </c>
      <c r="EG289" s="77">
        <v>0</v>
      </c>
      <c r="EH289" s="77">
        <v>0</v>
      </c>
      <c r="EI289" s="77">
        <v>0</v>
      </c>
      <c r="EJ289" s="77">
        <v>0</v>
      </c>
      <c r="EK289" s="77">
        <v>0</v>
      </c>
      <c r="EL289" s="77">
        <v>0</v>
      </c>
      <c r="EM289" s="128">
        <v>0</v>
      </c>
      <c r="EN289" s="77">
        <v>1</v>
      </c>
      <c r="EO289" s="128">
        <v>0</v>
      </c>
      <c r="EP289" s="128">
        <v>1</v>
      </c>
      <c r="EQ289" s="59">
        <v>4</v>
      </c>
    </row>
    <row r="290" spans="1:151" s="82" customFormat="1" ht="15" customHeight="1" x14ac:dyDescent="0.25">
      <c r="A290" s="501" t="s">
        <v>2544</v>
      </c>
      <c r="B290" s="77">
        <v>5</v>
      </c>
      <c r="C290" s="79" t="s">
        <v>233</v>
      </c>
      <c r="D290" s="76">
        <v>2014</v>
      </c>
      <c r="E290" s="79" t="s">
        <v>234</v>
      </c>
      <c r="F290" s="79" t="s">
        <v>97</v>
      </c>
      <c r="G290" s="76">
        <v>329</v>
      </c>
      <c r="H290" s="76" t="s">
        <v>235</v>
      </c>
      <c r="I290" s="63" t="s">
        <v>50</v>
      </c>
      <c r="J290" s="59">
        <v>0</v>
      </c>
      <c r="K290" s="77" t="s">
        <v>3</v>
      </c>
      <c r="L290" s="77" t="s">
        <v>89</v>
      </c>
      <c r="M290" s="77">
        <v>2</v>
      </c>
      <c r="N290" s="77">
        <v>2</v>
      </c>
      <c r="O290" s="59">
        <f t="shared" si="194"/>
        <v>0.3010299956639812</v>
      </c>
      <c r="P290" s="77">
        <v>2009</v>
      </c>
      <c r="Q290" s="78" t="s">
        <v>1205</v>
      </c>
      <c r="R290" s="77">
        <v>1</v>
      </c>
      <c r="S290" s="77">
        <v>1</v>
      </c>
      <c r="T290" s="77">
        <v>10</v>
      </c>
      <c r="U290" s="77"/>
      <c r="V290" s="77" t="s">
        <v>874</v>
      </c>
      <c r="W290" s="77"/>
      <c r="X290" s="77"/>
      <c r="Y290" s="82" t="s">
        <v>1563</v>
      </c>
      <c r="Z290" s="95" t="s">
        <v>83</v>
      </c>
      <c r="AA290" s="77" t="s">
        <v>1203</v>
      </c>
      <c r="AB290" s="77" t="s">
        <v>1204</v>
      </c>
      <c r="AC290" s="228" t="s">
        <v>2040</v>
      </c>
      <c r="AD290" s="77">
        <v>0</v>
      </c>
      <c r="AE290" s="77" t="s">
        <v>577</v>
      </c>
      <c r="AF290" s="228">
        <v>11.5</v>
      </c>
      <c r="AG290" s="59">
        <f t="shared" si="195"/>
        <v>1.0606978403536116</v>
      </c>
      <c r="AH290" s="59">
        <f t="shared" si="172"/>
        <v>233.45000000000002</v>
      </c>
      <c r="AI290" s="72">
        <f t="shared" si="191"/>
        <v>2.3681938782668248</v>
      </c>
      <c r="AJ290" s="59">
        <f t="shared" si="192"/>
        <v>23</v>
      </c>
      <c r="AK290" s="59">
        <f t="shared" si="196"/>
        <v>1.3617278360175928</v>
      </c>
      <c r="AL290" s="72">
        <f t="shared" si="193"/>
        <v>466.90000000000003</v>
      </c>
      <c r="AM290" s="72">
        <f t="shared" si="176"/>
        <v>2.6692238739308056</v>
      </c>
      <c r="AN290" s="78" t="s">
        <v>28</v>
      </c>
      <c r="AO290" s="77" t="s">
        <v>470</v>
      </c>
      <c r="AQ290" s="77" t="s">
        <v>80</v>
      </c>
      <c r="AR290" s="78" t="s">
        <v>219</v>
      </c>
      <c r="AS290" s="78" t="s">
        <v>236</v>
      </c>
      <c r="AT290" s="228" t="s">
        <v>2436</v>
      </c>
      <c r="AU290" s="270">
        <v>45.62</v>
      </c>
      <c r="AV290" s="11">
        <v>-90.8</v>
      </c>
      <c r="AW290" s="77"/>
      <c r="AX290" s="277">
        <v>4.8</v>
      </c>
      <c r="AY290" s="278">
        <v>830</v>
      </c>
      <c r="AZ290" s="455">
        <f t="shared" si="197"/>
        <v>2.9190780923760737</v>
      </c>
      <c r="BA290" s="521" t="s">
        <v>82</v>
      </c>
      <c r="BB290" s="139" t="s">
        <v>237</v>
      </c>
      <c r="BC290" s="77" t="s">
        <v>2023</v>
      </c>
      <c r="BD290" s="59" t="s">
        <v>2343</v>
      </c>
      <c r="BE290" s="59" t="s">
        <v>2331</v>
      </c>
      <c r="BF290" s="108" t="s">
        <v>2027</v>
      </c>
      <c r="BG290" s="78"/>
      <c r="BI290" s="78" t="s">
        <v>2232</v>
      </c>
      <c r="BJ290" s="82" t="s">
        <v>10</v>
      </c>
      <c r="BK290" s="95" t="s">
        <v>1206</v>
      </c>
      <c r="BL290" s="77" t="s">
        <v>2268</v>
      </c>
      <c r="BM290" s="77" t="s">
        <v>2268</v>
      </c>
      <c r="BN290" s="78" t="s">
        <v>1207</v>
      </c>
      <c r="BO290" s="77" t="s">
        <v>1679</v>
      </c>
      <c r="BP290" s="82" t="s">
        <v>51</v>
      </c>
      <c r="BQ290" s="77" t="s">
        <v>658</v>
      </c>
      <c r="BR290" s="82">
        <v>48.924182101436699</v>
      </c>
      <c r="BS290" s="77" t="s">
        <v>21</v>
      </c>
      <c r="BT290" s="77" t="s">
        <v>11</v>
      </c>
      <c r="BU290" s="140">
        <v>8.8172927124805014</v>
      </c>
      <c r="BW290" s="79" t="s">
        <v>26</v>
      </c>
      <c r="BX290" s="77" t="s">
        <v>27</v>
      </c>
      <c r="BY290" s="80">
        <f>BU290*SQRT(CC290)</f>
        <v>39.432131765239824</v>
      </c>
      <c r="BZ290" s="80">
        <f t="shared" si="189"/>
        <v>39.432131765239824</v>
      </c>
      <c r="CA290" s="77" t="s">
        <v>1564</v>
      </c>
      <c r="CB290" s="77"/>
      <c r="CC290" s="77">
        <v>20</v>
      </c>
      <c r="CD290" s="77">
        <v>10</v>
      </c>
      <c r="CE290" s="78" t="s">
        <v>1819</v>
      </c>
      <c r="CF290" s="78" t="s">
        <v>1584</v>
      </c>
      <c r="CG290" s="82">
        <v>225.194305002596</v>
      </c>
      <c r="CH290" s="77" t="s">
        <v>21</v>
      </c>
      <c r="CI290" s="82">
        <v>11.981781201316011</v>
      </c>
      <c r="CK290" s="77">
        <f>CI290*SQRT(CM290)</f>
        <v>37.889719021947073</v>
      </c>
      <c r="CL290" s="77">
        <f>CK290</f>
        <v>37.889719021947073</v>
      </c>
      <c r="CM290" s="77">
        <v>10</v>
      </c>
      <c r="CN290" s="77">
        <v>10</v>
      </c>
      <c r="CO290" s="78" t="s">
        <v>1819</v>
      </c>
      <c r="CP290" s="67">
        <f t="shared" si="186"/>
        <v>-4.5263599767912561</v>
      </c>
      <c r="CQ290" s="67">
        <f t="shared" si="187"/>
        <v>0.97297297297297303</v>
      </c>
      <c r="CR290" s="67">
        <f t="shared" si="183"/>
        <v>-4.4040259233644656</v>
      </c>
      <c r="CS290" s="67">
        <f t="shared" si="188"/>
        <v>0.52325740556110389</v>
      </c>
      <c r="CT290" s="59">
        <v>0</v>
      </c>
      <c r="CU290" s="77">
        <v>0</v>
      </c>
      <c r="CV290" s="77" t="s">
        <v>1624</v>
      </c>
      <c r="CW290" s="77">
        <v>0</v>
      </c>
      <c r="CX290" s="77">
        <v>0</v>
      </c>
      <c r="CY290" s="74">
        <v>0</v>
      </c>
      <c r="CZ290" s="74">
        <v>0</v>
      </c>
      <c r="DA290" s="74">
        <v>2</v>
      </c>
      <c r="DB290" s="74">
        <v>0</v>
      </c>
      <c r="DC290" s="74">
        <v>0</v>
      </c>
      <c r="DD290" s="77">
        <v>0</v>
      </c>
      <c r="DE290" s="60">
        <v>0</v>
      </c>
      <c r="DF290" s="60">
        <v>0</v>
      </c>
      <c r="DG290" s="60">
        <v>1</v>
      </c>
      <c r="DH290" s="60">
        <v>0</v>
      </c>
      <c r="DI290" s="60">
        <v>0</v>
      </c>
      <c r="DJ290" s="60">
        <v>0</v>
      </c>
      <c r="DK290" s="60">
        <v>0</v>
      </c>
      <c r="DL290" s="74">
        <v>0</v>
      </c>
      <c r="DM290" s="74">
        <v>0</v>
      </c>
      <c r="DN290" s="74">
        <v>0</v>
      </c>
      <c r="DO290" s="77">
        <v>0</v>
      </c>
      <c r="DP290" s="77">
        <v>0</v>
      </c>
      <c r="DQ290" s="77">
        <v>0</v>
      </c>
      <c r="DR290" s="77">
        <v>0</v>
      </c>
      <c r="DS290" s="77">
        <v>0</v>
      </c>
      <c r="DT290" s="77">
        <v>0</v>
      </c>
      <c r="DU290" s="77">
        <v>0</v>
      </c>
      <c r="DV290" s="77">
        <v>0</v>
      </c>
      <c r="DW290" s="77">
        <v>0</v>
      </c>
      <c r="DX290" s="77">
        <v>1</v>
      </c>
      <c r="DY290" s="77">
        <v>0</v>
      </c>
      <c r="DZ290" s="77">
        <v>0</v>
      </c>
      <c r="EA290" s="77">
        <v>0</v>
      </c>
      <c r="EB290" s="77">
        <v>0</v>
      </c>
      <c r="EC290" s="77">
        <v>0</v>
      </c>
      <c r="ED290" s="77">
        <v>0</v>
      </c>
      <c r="EE290" s="77">
        <v>0</v>
      </c>
      <c r="EF290" s="77">
        <v>0</v>
      </c>
      <c r="EG290" s="77">
        <v>0</v>
      </c>
      <c r="EH290" s="77">
        <v>0</v>
      </c>
      <c r="EI290" s="77">
        <v>0</v>
      </c>
      <c r="EJ290" s="77">
        <v>0</v>
      </c>
      <c r="EK290" s="77">
        <v>0</v>
      </c>
      <c r="EL290" s="77">
        <v>0</v>
      </c>
      <c r="EM290" s="128">
        <v>0</v>
      </c>
      <c r="EN290" s="77">
        <v>1</v>
      </c>
      <c r="EO290" s="128">
        <v>0</v>
      </c>
      <c r="EP290" s="128">
        <v>1</v>
      </c>
      <c r="EQ290" s="59">
        <v>4</v>
      </c>
    </row>
    <row r="291" spans="1:151" ht="15" customHeight="1" x14ac:dyDescent="0.25">
      <c r="A291" s="501" t="s">
        <v>2545</v>
      </c>
      <c r="B291" s="37">
        <v>1</v>
      </c>
      <c r="C291" s="123" t="s">
        <v>238</v>
      </c>
      <c r="D291" s="59">
        <v>2014</v>
      </c>
      <c r="E291" s="67" t="s">
        <v>239</v>
      </c>
      <c r="F291" s="67" t="s">
        <v>99</v>
      </c>
      <c r="G291" s="59">
        <v>34</v>
      </c>
      <c r="H291" s="59" t="s">
        <v>240</v>
      </c>
      <c r="I291" s="63" t="s">
        <v>50</v>
      </c>
      <c r="J291" s="59">
        <v>0</v>
      </c>
      <c r="K291" s="59" t="s">
        <v>3</v>
      </c>
      <c r="L291" s="59" t="s">
        <v>89</v>
      </c>
      <c r="M291" s="59">
        <v>5</v>
      </c>
      <c r="N291" s="59">
        <v>5</v>
      </c>
      <c r="O291" s="59">
        <f t="shared" si="194"/>
        <v>0.69897000433601886</v>
      </c>
      <c r="P291" s="59">
        <v>2011</v>
      </c>
      <c r="R291" s="59">
        <v>1</v>
      </c>
      <c r="S291" s="37">
        <v>1</v>
      </c>
      <c r="T291" s="59">
        <v>4</v>
      </c>
      <c r="U291" s="59">
        <v>4</v>
      </c>
      <c r="V291" s="59" t="s">
        <v>586</v>
      </c>
      <c r="W291" s="59">
        <v>1</v>
      </c>
      <c r="X291" s="59" t="s">
        <v>608</v>
      </c>
      <c r="Z291" s="40" t="s">
        <v>83</v>
      </c>
      <c r="AA291" s="59" t="s">
        <v>1208</v>
      </c>
      <c r="AB291" s="59" t="s">
        <v>15</v>
      </c>
      <c r="AC291" s="59" t="s">
        <v>2043</v>
      </c>
      <c r="AD291" s="59">
        <v>0</v>
      </c>
      <c r="AE291" s="59" t="s">
        <v>577</v>
      </c>
      <c r="AF291" s="59">
        <v>55</v>
      </c>
      <c r="AG291" s="59">
        <f t="shared" si="195"/>
        <v>1.7403626894942439</v>
      </c>
      <c r="AH291" s="59">
        <f t="shared" si="172"/>
        <v>1116.5</v>
      </c>
      <c r="AI291" s="72">
        <f t="shared" si="191"/>
        <v>3.0478587274074567</v>
      </c>
      <c r="AJ291" s="59">
        <f t="shared" si="192"/>
        <v>275</v>
      </c>
      <c r="AK291" s="59">
        <f t="shared" si="196"/>
        <v>2.4393326938302629</v>
      </c>
      <c r="AL291" s="72">
        <f t="shared" si="193"/>
        <v>5582.5</v>
      </c>
      <c r="AM291" s="72">
        <f t="shared" si="176"/>
        <v>3.7468287317434754</v>
      </c>
      <c r="AN291" s="67" t="s">
        <v>28</v>
      </c>
      <c r="AO291" s="59" t="s">
        <v>28</v>
      </c>
      <c r="AQ291" s="59" t="s">
        <v>80</v>
      </c>
      <c r="AR291" s="67" t="s">
        <v>241</v>
      </c>
      <c r="AS291" s="67" t="s">
        <v>242</v>
      </c>
      <c r="AT291" s="172" t="s">
        <v>2437</v>
      </c>
      <c r="AU291" s="270">
        <v>39.630000000000003</v>
      </c>
      <c r="AV291" s="11">
        <v>-86.89</v>
      </c>
      <c r="AX291" s="277">
        <v>11.183333333333332</v>
      </c>
      <c r="AY291" s="278">
        <v>1098</v>
      </c>
      <c r="AZ291" s="455">
        <f t="shared" si="197"/>
        <v>3.0406023401140732</v>
      </c>
      <c r="BA291" s="515" t="s">
        <v>82</v>
      </c>
      <c r="BB291" s="40"/>
      <c r="BC291" s="59" t="s">
        <v>243</v>
      </c>
      <c r="BD291" s="59" t="s">
        <v>2343</v>
      </c>
      <c r="BE291" s="59" t="s">
        <v>2331</v>
      </c>
      <c r="BG291" s="67" t="s">
        <v>609</v>
      </c>
      <c r="BH291" s="67" t="s">
        <v>1209</v>
      </c>
      <c r="BI291" s="67" t="s">
        <v>1210</v>
      </c>
      <c r="BJ291" s="67" t="s">
        <v>8</v>
      </c>
      <c r="BK291" s="58" t="s">
        <v>1063</v>
      </c>
      <c r="BO291" s="59" t="s">
        <v>1669</v>
      </c>
      <c r="BP291" s="67" t="s">
        <v>51</v>
      </c>
      <c r="BQ291" s="59" t="s">
        <v>1537</v>
      </c>
      <c r="BR291" s="67">
        <v>19</v>
      </c>
      <c r="BS291" s="59" t="s">
        <v>21</v>
      </c>
      <c r="BT291" s="59" t="s">
        <v>9</v>
      </c>
      <c r="BU291" s="67">
        <v>11.656543226874767</v>
      </c>
      <c r="BW291" s="63" t="s">
        <v>26</v>
      </c>
      <c r="BX291" s="91" t="s">
        <v>67</v>
      </c>
      <c r="BY291" s="158"/>
      <c r="BZ291" s="70">
        <f t="shared" si="189"/>
        <v>11.656543226874767</v>
      </c>
      <c r="CA291" s="132" t="s">
        <v>18</v>
      </c>
      <c r="CB291" s="91" t="s">
        <v>586</v>
      </c>
      <c r="CC291" s="91">
        <v>4</v>
      </c>
      <c r="CD291" s="91">
        <v>4</v>
      </c>
      <c r="CE291" s="67" t="s">
        <v>19</v>
      </c>
      <c r="CF291" s="78" t="s">
        <v>1584</v>
      </c>
      <c r="CG291" s="67">
        <v>21.1875</v>
      </c>
      <c r="CH291" s="59" t="s">
        <v>21</v>
      </c>
      <c r="CI291" s="67">
        <v>9.2924140207662571</v>
      </c>
      <c r="CJ291" s="160"/>
      <c r="CK291" s="160"/>
      <c r="CL291" s="159">
        <f>CI291</f>
        <v>9.2924140207662571</v>
      </c>
      <c r="CM291" s="91">
        <v>4</v>
      </c>
      <c r="CN291" s="91">
        <v>4</v>
      </c>
      <c r="CP291" s="67">
        <f t="shared" si="186"/>
        <v>-0.20752366081083309</v>
      </c>
      <c r="CQ291" s="67">
        <f t="shared" si="187"/>
        <v>0.86956521739130432</v>
      </c>
      <c r="CR291" s="67">
        <f t="shared" si="183"/>
        <v>-0.18045535722681139</v>
      </c>
      <c r="CS291" s="67">
        <f t="shared" si="188"/>
        <v>0.50203525849699104</v>
      </c>
      <c r="CT291" s="59">
        <v>0</v>
      </c>
      <c r="CU291" s="59">
        <v>0</v>
      </c>
      <c r="CV291" s="59" t="s">
        <v>1782</v>
      </c>
      <c r="CW291" s="59">
        <v>0</v>
      </c>
      <c r="CX291" s="59">
        <v>3</v>
      </c>
      <c r="CY291" s="102">
        <v>0</v>
      </c>
      <c r="CZ291" s="102">
        <v>2</v>
      </c>
      <c r="DA291" s="102">
        <v>0</v>
      </c>
      <c r="DB291" s="102">
        <v>0</v>
      </c>
      <c r="DC291" s="102">
        <v>0</v>
      </c>
      <c r="DD291" s="60">
        <v>1</v>
      </c>
      <c r="DE291" s="60">
        <v>0</v>
      </c>
      <c r="DF291" s="60">
        <v>0</v>
      </c>
      <c r="DG291" s="60">
        <v>0</v>
      </c>
      <c r="DH291" s="60">
        <v>0</v>
      </c>
      <c r="DI291" s="60">
        <v>0</v>
      </c>
      <c r="DJ291" s="60">
        <v>0</v>
      </c>
      <c r="DK291" s="60">
        <v>0</v>
      </c>
      <c r="DL291" s="60">
        <v>0</v>
      </c>
      <c r="DM291" s="60">
        <v>0</v>
      </c>
      <c r="DN291" s="60">
        <v>0</v>
      </c>
      <c r="DO291" s="59">
        <v>0</v>
      </c>
      <c r="DP291" s="59">
        <v>0</v>
      </c>
      <c r="DQ291" s="59">
        <v>0</v>
      </c>
      <c r="DR291" s="59">
        <v>0</v>
      </c>
      <c r="DS291" s="59">
        <v>0</v>
      </c>
      <c r="DT291" s="59">
        <v>0</v>
      </c>
      <c r="DU291" s="59">
        <v>0</v>
      </c>
      <c r="DV291" s="59">
        <v>0</v>
      </c>
      <c r="DW291" s="59">
        <v>0</v>
      </c>
      <c r="DX291" s="59">
        <v>0</v>
      </c>
      <c r="DY291" s="59">
        <v>0</v>
      </c>
      <c r="DZ291" s="59">
        <v>0</v>
      </c>
      <c r="EA291" s="59">
        <v>0</v>
      </c>
      <c r="EB291" s="59">
        <v>0</v>
      </c>
      <c r="EC291" s="59">
        <v>0</v>
      </c>
      <c r="ED291" s="59">
        <v>0</v>
      </c>
      <c r="EE291" s="59">
        <v>0</v>
      </c>
      <c r="EF291" s="59">
        <v>0</v>
      </c>
      <c r="EG291" s="59">
        <v>0</v>
      </c>
      <c r="EH291" s="59">
        <v>0</v>
      </c>
      <c r="EI291" s="59">
        <v>0</v>
      </c>
      <c r="EJ291" s="59">
        <v>0</v>
      </c>
      <c r="EK291" s="59">
        <v>0</v>
      </c>
      <c r="EL291" s="59">
        <v>0</v>
      </c>
      <c r="EM291" s="128">
        <v>0</v>
      </c>
      <c r="EN291" s="59">
        <v>1</v>
      </c>
      <c r="EO291" s="128">
        <v>0</v>
      </c>
      <c r="EP291" s="128">
        <v>1</v>
      </c>
      <c r="EQ291" s="59">
        <v>4</v>
      </c>
    </row>
    <row r="292" spans="1:151" ht="15" customHeight="1" x14ac:dyDescent="0.25">
      <c r="A292" s="501" t="s">
        <v>2545</v>
      </c>
      <c r="B292" s="37">
        <v>2</v>
      </c>
      <c r="C292" s="123" t="s">
        <v>238</v>
      </c>
      <c r="D292" s="59">
        <v>2014</v>
      </c>
      <c r="E292" s="67" t="s">
        <v>239</v>
      </c>
      <c r="F292" s="67" t="s">
        <v>99</v>
      </c>
      <c r="G292" s="59">
        <v>34</v>
      </c>
      <c r="H292" s="59" t="s">
        <v>240</v>
      </c>
      <c r="I292" s="63" t="s">
        <v>50</v>
      </c>
      <c r="J292" s="59">
        <v>0</v>
      </c>
      <c r="K292" s="59" t="s">
        <v>3</v>
      </c>
      <c r="L292" s="59" t="s">
        <v>89</v>
      </c>
      <c r="M292" s="59">
        <v>5</v>
      </c>
      <c r="N292" s="59">
        <v>5</v>
      </c>
      <c r="O292" s="59">
        <f t="shared" si="194"/>
        <v>0.69897000433601886</v>
      </c>
      <c r="P292" s="59">
        <v>2011</v>
      </c>
      <c r="R292" s="59">
        <v>1</v>
      </c>
      <c r="S292" s="37">
        <v>1</v>
      </c>
      <c r="T292" s="59">
        <v>4</v>
      </c>
      <c r="U292" s="59">
        <v>4</v>
      </c>
      <c r="V292" s="59" t="s">
        <v>586</v>
      </c>
      <c r="W292" s="59">
        <v>1</v>
      </c>
      <c r="X292" s="59" t="s">
        <v>608</v>
      </c>
      <c r="Z292" s="40" t="s">
        <v>83</v>
      </c>
      <c r="AA292" s="59" t="s">
        <v>1208</v>
      </c>
      <c r="AB292" s="59" t="s">
        <v>15</v>
      </c>
      <c r="AC292" s="59" t="s">
        <v>2043</v>
      </c>
      <c r="AD292" s="59">
        <v>0</v>
      </c>
      <c r="AE292" s="59" t="s">
        <v>577</v>
      </c>
      <c r="AF292" s="59">
        <v>55</v>
      </c>
      <c r="AG292" s="59">
        <f t="shared" si="195"/>
        <v>1.7403626894942439</v>
      </c>
      <c r="AH292" s="59">
        <f t="shared" si="172"/>
        <v>1116.5</v>
      </c>
      <c r="AI292" s="72">
        <f t="shared" si="191"/>
        <v>3.0478587274074567</v>
      </c>
      <c r="AJ292" s="59">
        <f t="shared" si="192"/>
        <v>275</v>
      </c>
      <c r="AK292" s="59">
        <f t="shared" si="196"/>
        <v>2.4393326938302629</v>
      </c>
      <c r="AL292" s="72">
        <f t="shared" si="193"/>
        <v>5582.5</v>
      </c>
      <c r="AM292" s="72">
        <f t="shared" si="176"/>
        <v>3.7468287317434754</v>
      </c>
      <c r="AN292" s="67" t="s">
        <v>28</v>
      </c>
      <c r="AO292" s="59" t="s">
        <v>28</v>
      </c>
      <c r="AQ292" s="59" t="s">
        <v>80</v>
      </c>
      <c r="AR292" s="67" t="s">
        <v>241</v>
      </c>
      <c r="AS292" s="67" t="s">
        <v>242</v>
      </c>
      <c r="AT292" s="172" t="s">
        <v>2437</v>
      </c>
      <c r="AU292" s="270">
        <v>39.630000000000003</v>
      </c>
      <c r="AV292" s="11">
        <v>-86.89</v>
      </c>
      <c r="AX292" s="277">
        <v>11.183333333333332</v>
      </c>
      <c r="AY292" s="278">
        <v>1098</v>
      </c>
      <c r="AZ292" s="455">
        <f t="shared" si="197"/>
        <v>3.0406023401140732</v>
      </c>
      <c r="BA292" s="515" t="s">
        <v>82</v>
      </c>
      <c r="BB292" s="40"/>
      <c r="BC292" s="59" t="s">
        <v>243</v>
      </c>
      <c r="BD292" s="59" t="s">
        <v>2343</v>
      </c>
      <c r="BE292" s="59" t="s">
        <v>2331</v>
      </c>
      <c r="BG292" s="67" t="s">
        <v>609</v>
      </c>
      <c r="BH292" s="67" t="s">
        <v>1209</v>
      </c>
      <c r="BI292" s="67" t="s">
        <v>1211</v>
      </c>
      <c r="BJ292" s="67" t="s">
        <v>8</v>
      </c>
      <c r="BK292" s="58" t="s">
        <v>1063</v>
      </c>
      <c r="BO292" s="59" t="s">
        <v>1669</v>
      </c>
      <c r="BP292" s="67" t="s">
        <v>51</v>
      </c>
      <c r="BQ292" s="59" t="s">
        <v>1537</v>
      </c>
      <c r="BR292" s="67">
        <v>32.8125</v>
      </c>
      <c r="BS292" s="59" t="s">
        <v>21</v>
      </c>
      <c r="BT292" s="59" t="s">
        <v>9</v>
      </c>
      <c r="BU292" s="67">
        <v>6.7217774187090322</v>
      </c>
      <c r="BW292" s="63" t="s">
        <v>26</v>
      </c>
      <c r="BX292" s="91" t="s">
        <v>67</v>
      </c>
      <c r="BY292" s="158"/>
      <c r="BZ292" s="70">
        <f t="shared" si="189"/>
        <v>6.7217774187090322</v>
      </c>
      <c r="CA292" s="132" t="s">
        <v>18</v>
      </c>
      <c r="CB292" s="91" t="s">
        <v>586</v>
      </c>
      <c r="CC292" s="91">
        <v>4</v>
      </c>
      <c r="CD292" s="91">
        <v>4</v>
      </c>
      <c r="CF292" s="78" t="s">
        <v>1584</v>
      </c>
      <c r="CG292" s="67">
        <v>52.375</v>
      </c>
      <c r="CH292" s="59" t="s">
        <v>21</v>
      </c>
      <c r="CI292" s="67">
        <v>20.86314533653383</v>
      </c>
      <c r="CJ292" s="160"/>
      <c r="CK292" s="160"/>
      <c r="CL292" s="159">
        <f>CI292</f>
        <v>20.86314533653383</v>
      </c>
      <c r="CM292" s="91">
        <v>4</v>
      </c>
      <c r="CN292" s="91">
        <v>4</v>
      </c>
      <c r="CP292" s="67">
        <f t="shared" si="186"/>
        <v>-1.2621583403904253</v>
      </c>
      <c r="CQ292" s="67">
        <f t="shared" si="187"/>
        <v>0.86956521739130432</v>
      </c>
      <c r="CR292" s="67">
        <f t="shared" si="183"/>
        <v>-1.097528991643848</v>
      </c>
      <c r="CS292" s="67">
        <f t="shared" si="188"/>
        <v>0.57528561796867261</v>
      </c>
      <c r="CT292" s="59">
        <v>0</v>
      </c>
      <c r="CU292" s="59">
        <v>0</v>
      </c>
      <c r="CV292" s="59" t="s">
        <v>1782</v>
      </c>
      <c r="CW292" s="59">
        <v>0</v>
      </c>
      <c r="CX292" s="59">
        <v>3</v>
      </c>
      <c r="CY292" s="102">
        <v>0</v>
      </c>
      <c r="CZ292" s="102">
        <v>2</v>
      </c>
      <c r="DA292" s="102">
        <v>0</v>
      </c>
      <c r="DB292" s="102">
        <v>0</v>
      </c>
      <c r="DC292" s="102">
        <v>0</v>
      </c>
      <c r="DD292" s="60">
        <v>1</v>
      </c>
      <c r="DE292" s="60">
        <v>0</v>
      </c>
      <c r="DF292" s="60">
        <v>0</v>
      </c>
      <c r="DG292" s="60">
        <v>0</v>
      </c>
      <c r="DH292" s="60">
        <v>0</v>
      </c>
      <c r="DI292" s="60">
        <v>0</v>
      </c>
      <c r="DJ292" s="60">
        <v>0</v>
      </c>
      <c r="DK292" s="60">
        <v>0</v>
      </c>
      <c r="DL292" s="60">
        <v>0</v>
      </c>
      <c r="DM292" s="60">
        <v>0</v>
      </c>
      <c r="DN292" s="60">
        <v>0</v>
      </c>
      <c r="DO292" s="59">
        <v>0</v>
      </c>
      <c r="DP292" s="59">
        <v>0</v>
      </c>
      <c r="DQ292" s="59">
        <v>0</v>
      </c>
      <c r="DR292" s="59">
        <v>0</v>
      </c>
      <c r="DS292" s="59">
        <v>0</v>
      </c>
      <c r="DT292" s="59">
        <v>0</v>
      </c>
      <c r="DU292" s="59">
        <v>0</v>
      </c>
      <c r="DV292" s="59">
        <v>0</v>
      </c>
      <c r="DW292" s="59">
        <v>0</v>
      </c>
      <c r="DX292" s="59">
        <v>0</v>
      </c>
      <c r="DY292" s="59">
        <v>0</v>
      </c>
      <c r="DZ292" s="59">
        <v>0</v>
      </c>
      <c r="EA292" s="59">
        <v>0</v>
      </c>
      <c r="EB292" s="59">
        <v>0</v>
      </c>
      <c r="EC292" s="59">
        <v>0</v>
      </c>
      <c r="ED292" s="59">
        <v>0</v>
      </c>
      <c r="EE292" s="59">
        <v>0</v>
      </c>
      <c r="EF292" s="59">
        <v>0</v>
      </c>
      <c r="EG292" s="59">
        <v>0</v>
      </c>
      <c r="EH292" s="59">
        <v>0</v>
      </c>
      <c r="EI292" s="59">
        <v>0</v>
      </c>
      <c r="EJ292" s="59">
        <v>0</v>
      </c>
      <c r="EK292" s="59">
        <v>0</v>
      </c>
      <c r="EL292" s="59">
        <v>0</v>
      </c>
      <c r="EM292" s="128">
        <v>0</v>
      </c>
      <c r="EN292" s="59">
        <v>1</v>
      </c>
      <c r="EO292" s="128">
        <v>0</v>
      </c>
      <c r="EP292" s="128">
        <v>1</v>
      </c>
      <c r="EQ292" s="59">
        <v>4</v>
      </c>
    </row>
    <row r="293" spans="1:151" s="88" customFormat="1" ht="15" customHeight="1" x14ac:dyDescent="0.25">
      <c r="A293" s="501" t="s">
        <v>2545</v>
      </c>
      <c r="B293" s="562" t="s">
        <v>1957</v>
      </c>
      <c r="C293" s="563" t="s">
        <v>238</v>
      </c>
      <c r="D293" s="547">
        <v>2014</v>
      </c>
      <c r="E293" s="557" t="s">
        <v>239</v>
      </c>
      <c r="F293" s="557" t="s">
        <v>99</v>
      </c>
      <c r="G293" s="547">
        <v>34</v>
      </c>
      <c r="H293" s="547" t="s">
        <v>240</v>
      </c>
      <c r="I293" s="565" t="s">
        <v>50</v>
      </c>
      <c r="J293" s="547">
        <v>0</v>
      </c>
      <c r="K293" s="547" t="s">
        <v>3</v>
      </c>
      <c r="L293" s="547" t="s">
        <v>89</v>
      </c>
      <c r="M293" s="562" t="s">
        <v>2284</v>
      </c>
      <c r="N293" s="547">
        <v>4</v>
      </c>
      <c r="O293" s="547">
        <f t="shared" ref="O293" si="198">LOG10(N293)</f>
        <v>0.6020599913279624</v>
      </c>
      <c r="P293" s="547">
        <v>2011</v>
      </c>
      <c r="Q293" s="557"/>
      <c r="R293" s="547">
        <v>1</v>
      </c>
      <c r="S293" s="186">
        <v>1</v>
      </c>
      <c r="T293" s="547">
        <v>4</v>
      </c>
      <c r="U293" s="547">
        <v>4</v>
      </c>
      <c r="V293" s="547" t="s">
        <v>586</v>
      </c>
      <c r="W293" s="547">
        <v>1</v>
      </c>
      <c r="X293" s="547" t="s">
        <v>608</v>
      </c>
      <c r="Y293" s="557"/>
      <c r="Z293" s="566" t="s">
        <v>83</v>
      </c>
      <c r="AA293" s="547" t="s">
        <v>1208</v>
      </c>
      <c r="AB293" s="547" t="s">
        <v>15</v>
      </c>
      <c r="AC293" s="547" t="s">
        <v>2043</v>
      </c>
      <c r="AD293" s="547">
        <v>0</v>
      </c>
      <c r="AE293" s="547" t="s">
        <v>577</v>
      </c>
      <c r="AF293" s="547">
        <v>55</v>
      </c>
      <c r="AG293" s="547">
        <f t="shared" ref="AG293" si="199">LOG10(AF293)</f>
        <v>1.7403626894942439</v>
      </c>
      <c r="AH293" s="547">
        <f t="shared" si="172"/>
        <v>1116.5</v>
      </c>
      <c r="AI293" s="549">
        <f t="shared" si="191"/>
        <v>3.0478587274074567</v>
      </c>
      <c r="AJ293" s="547">
        <f t="shared" si="192"/>
        <v>220</v>
      </c>
      <c r="AK293" s="547">
        <f t="shared" ref="AK293" si="200">LOG10(AJ293)</f>
        <v>2.3424226808222062</v>
      </c>
      <c r="AL293" s="549">
        <f t="shared" si="193"/>
        <v>4466</v>
      </c>
      <c r="AM293" s="549">
        <f t="shared" si="176"/>
        <v>3.6499187187354192</v>
      </c>
      <c r="AN293" s="557" t="s">
        <v>28</v>
      </c>
      <c r="AO293" s="547" t="s">
        <v>28</v>
      </c>
      <c r="AP293" s="557"/>
      <c r="AQ293" s="547" t="s">
        <v>80</v>
      </c>
      <c r="AR293" s="557" t="s">
        <v>241</v>
      </c>
      <c r="AS293" s="557" t="s">
        <v>242</v>
      </c>
      <c r="AT293" s="562" t="s">
        <v>2437</v>
      </c>
      <c r="AU293" s="550">
        <v>39.630000000000003</v>
      </c>
      <c r="AV293" s="551">
        <v>-86.89</v>
      </c>
      <c r="AW293" s="547"/>
      <c r="AX293" s="552">
        <v>11.183333333333332</v>
      </c>
      <c r="AY293" s="553">
        <v>1098</v>
      </c>
      <c r="AZ293" s="554">
        <f t="shared" ref="AZ293" si="201">LOG10(AY293)</f>
        <v>3.0406023401140732</v>
      </c>
      <c r="BA293" s="567" t="s">
        <v>82</v>
      </c>
      <c r="BB293" s="566"/>
      <c r="BC293" s="547" t="s">
        <v>243</v>
      </c>
      <c r="BD293" s="547" t="s">
        <v>2343</v>
      </c>
      <c r="BE293" s="547" t="s">
        <v>2331</v>
      </c>
      <c r="BF293" s="557"/>
      <c r="BG293" s="557" t="s">
        <v>609</v>
      </c>
      <c r="BH293" s="557" t="s">
        <v>1134</v>
      </c>
      <c r="BI293" s="557" t="s">
        <v>1614</v>
      </c>
      <c r="BJ293" s="557" t="s">
        <v>8</v>
      </c>
      <c r="BK293" s="563" t="s">
        <v>1063</v>
      </c>
      <c r="BL293" s="547"/>
      <c r="BM293" s="547"/>
      <c r="BN293" s="557"/>
      <c r="BO293" s="547" t="s">
        <v>1669</v>
      </c>
      <c r="BP293" s="557" t="s">
        <v>51</v>
      </c>
      <c r="BQ293" s="547" t="s">
        <v>1537</v>
      </c>
      <c r="BR293" s="557">
        <f>(BR291+BR292)/2</f>
        <v>25.90625</v>
      </c>
      <c r="BS293" s="547" t="s">
        <v>21</v>
      </c>
      <c r="BT293" s="547" t="s">
        <v>9</v>
      </c>
      <c r="BU293" s="557"/>
      <c r="BV293" s="557"/>
      <c r="BW293" s="565"/>
      <c r="BX293" s="569"/>
      <c r="BY293" s="570"/>
      <c r="BZ293" s="568">
        <f>SQRT((BZ291^2+BZ292^2)/2)</f>
        <v>9.5146542676722277</v>
      </c>
      <c r="CA293" s="569" t="s">
        <v>18</v>
      </c>
      <c r="CB293" s="569" t="s">
        <v>586</v>
      </c>
      <c r="CC293" s="569">
        <v>8</v>
      </c>
      <c r="CD293" s="569">
        <v>4</v>
      </c>
      <c r="CE293" s="557"/>
      <c r="CF293" s="544" t="s">
        <v>1584</v>
      </c>
      <c r="CG293" s="557">
        <f>(CG291+CG292)/2</f>
        <v>36.78125</v>
      </c>
      <c r="CH293" s="547" t="s">
        <v>21</v>
      </c>
      <c r="CI293" s="557"/>
      <c r="CJ293" s="571"/>
      <c r="CK293" s="571"/>
      <c r="CL293" s="568">
        <f>SQRT((CL291^2+CL292^2)/2)</f>
        <v>16.14960977340732</v>
      </c>
      <c r="CM293" s="569">
        <v>8</v>
      </c>
      <c r="CN293" s="569">
        <v>4</v>
      </c>
      <c r="CO293" s="557"/>
      <c r="CP293" s="557">
        <f t="shared" si="186"/>
        <v>-0.82050525392936524</v>
      </c>
      <c r="CQ293" s="557">
        <f t="shared" si="187"/>
        <v>0.94545454545454544</v>
      </c>
      <c r="CR293" s="557">
        <f t="shared" ref="CR293" si="202">CP293*CQ293</f>
        <v>-0.77575042189685439</v>
      </c>
      <c r="CS293" s="557">
        <f t="shared" si="188"/>
        <v>0.51880589740853589</v>
      </c>
      <c r="CT293" s="547">
        <v>0</v>
      </c>
      <c r="CU293" s="547">
        <v>0</v>
      </c>
      <c r="CV293" s="547" t="s">
        <v>1782</v>
      </c>
      <c r="CW293" s="547">
        <v>0</v>
      </c>
      <c r="CX293" s="186">
        <v>-1</v>
      </c>
      <c r="CY293" s="560">
        <v>0</v>
      </c>
      <c r="CZ293" s="560">
        <v>2</v>
      </c>
      <c r="DA293" s="560">
        <v>0</v>
      </c>
      <c r="DB293" s="560">
        <v>0</v>
      </c>
      <c r="DC293" s="560">
        <v>0</v>
      </c>
      <c r="DD293" s="561">
        <v>1</v>
      </c>
      <c r="DE293" s="561">
        <v>0</v>
      </c>
      <c r="DF293" s="561">
        <v>0</v>
      </c>
      <c r="DG293" s="561">
        <v>0</v>
      </c>
      <c r="DH293" s="561">
        <v>0</v>
      </c>
      <c r="DI293" s="561">
        <v>0</v>
      </c>
      <c r="DJ293" s="561">
        <v>0</v>
      </c>
      <c r="DK293" s="561">
        <v>0</v>
      </c>
      <c r="DL293" s="561">
        <v>0</v>
      </c>
      <c r="DM293" s="561">
        <v>0</v>
      </c>
      <c r="DN293" s="561">
        <v>0</v>
      </c>
      <c r="DO293" s="547">
        <v>0</v>
      </c>
      <c r="DP293" s="547">
        <v>0</v>
      </c>
      <c r="DQ293" s="547">
        <v>0</v>
      </c>
      <c r="DR293" s="547">
        <v>0</v>
      </c>
      <c r="DS293" s="547">
        <v>0</v>
      </c>
      <c r="DT293" s="547">
        <v>0</v>
      </c>
      <c r="DU293" s="547">
        <v>0</v>
      </c>
      <c r="DV293" s="547">
        <v>0</v>
      </c>
      <c r="DW293" s="547">
        <v>0</v>
      </c>
      <c r="DX293" s="547">
        <v>0</v>
      </c>
      <c r="DY293" s="547">
        <v>0</v>
      </c>
      <c r="DZ293" s="547">
        <v>0</v>
      </c>
      <c r="EA293" s="547">
        <v>0</v>
      </c>
      <c r="EB293" s="547">
        <v>0</v>
      </c>
      <c r="EC293" s="547">
        <v>0</v>
      </c>
      <c r="ED293" s="547">
        <v>0</v>
      </c>
      <c r="EE293" s="547">
        <v>0</v>
      </c>
      <c r="EF293" s="547">
        <v>0</v>
      </c>
      <c r="EG293" s="547">
        <v>0</v>
      </c>
      <c r="EH293" s="547">
        <v>0</v>
      </c>
      <c r="EI293" s="547">
        <v>0</v>
      </c>
      <c r="EJ293" s="547">
        <v>0</v>
      </c>
      <c r="EK293" s="547">
        <v>0</v>
      </c>
      <c r="EL293" s="547">
        <v>0</v>
      </c>
      <c r="EM293" s="547">
        <v>0</v>
      </c>
      <c r="EN293" s="547">
        <v>1</v>
      </c>
      <c r="EO293" s="547">
        <v>0</v>
      </c>
      <c r="EP293" s="547">
        <v>1</v>
      </c>
      <c r="EQ293" s="547">
        <v>4</v>
      </c>
    </row>
    <row r="294" spans="1:151" ht="15" customHeight="1" x14ac:dyDescent="0.25">
      <c r="A294" s="501" t="s">
        <v>2545</v>
      </c>
      <c r="B294" s="37">
        <v>3</v>
      </c>
      <c r="C294" s="123" t="s">
        <v>238</v>
      </c>
      <c r="D294" s="59">
        <v>2014</v>
      </c>
      <c r="E294" s="67" t="s">
        <v>239</v>
      </c>
      <c r="F294" s="67" t="s">
        <v>99</v>
      </c>
      <c r="G294" s="59">
        <v>34</v>
      </c>
      <c r="H294" s="59" t="s">
        <v>240</v>
      </c>
      <c r="I294" s="63" t="s">
        <v>50</v>
      </c>
      <c r="J294" s="59">
        <v>0</v>
      </c>
      <c r="K294" s="59" t="s">
        <v>3</v>
      </c>
      <c r="L294" s="59" t="s">
        <v>89</v>
      </c>
      <c r="M294" s="59">
        <v>3</v>
      </c>
      <c r="N294" s="59">
        <v>3</v>
      </c>
      <c r="O294" s="59">
        <f t="shared" si="194"/>
        <v>0.47712125471966244</v>
      </c>
      <c r="P294" s="59">
        <v>2011</v>
      </c>
      <c r="R294" s="59">
        <v>1</v>
      </c>
      <c r="S294" s="37">
        <v>1</v>
      </c>
      <c r="T294" s="59">
        <v>4</v>
      </c>
      <c r="U294" s="59">
        <v>4</v>
      </c>
      <c r="V294" s="59" t="s">
        <v>586</v>
      </c>
      <c r="W294" s="59">
        <v>1</v>
      </c>
      <c r="X294" s="59" t="s">
        <v>608</v>
      </c>
      <c r="Z294" s="40" t="s">
        <v>83</v>
      </c>
      <c r="AA294" s="59" t="s">
        <v>1208</v>
      </c>
      <c r="AB294" s="59" t="s">
        <v>15</v>
      </c>
      <c r="AC294" s="59" t="s">
        <v>2043</v>
      </c>
      <c r="AD294" s="59">
        <v>0</v>
      </c>
      <c r="AE294" s="59" t="s">
        <v>577</v>
      </c>
      <c r="AF294" s="59">
        <v>55</v>
      </c>
      <c r="AG294" s="59">
        <f t="shared" si="195"/>
        <v>1.7403626894942439</v>
      </c>
      <c r="AH294" s="59">
        <f t="shared" si="172"/>
        <v>1116.5</v>
      </c>
      <c r="AI294" s="72">
        <f t="shared" si="191"/>
        <v>3.0478587274074567</v>
      </c>
      <c r="AJ294" s="59">
        <f t="shared" si="192"/>
        <v>165</v>
      </c>
      <c r="AK294" s="59">
        <f t="shared" si="196"/>
        <v>2.2174839442139063</v>
      </c>
      <c r="AL294" s="72">
        <f t="shared" si="193"/>
        <v>3349.5</v>
      </c>
      <c r="AM294" s="72">
        <f t="shared" si="176"/>
        <v>3.5249799821271193</v>
      </c>
      <c r="AN294" s="67" t="s">
        <v>28</v>
      </c>
      <c r="AO294" s="59" t="s">
        <v>28</v>
      </c>
      <c r="AQ294" s="59" t="s">
        <v>80</v>
      </c>
      <c r="AR294" s="67" t="s">
        <v>241</v>
      </c>
      <c r="AS294" s="67" t="s">
        <v>242</v>
      </c>
      <c r="AT294" s="172" t="s">
        <v>2437</v>
      </c>
      <c r="AU294" s="270">
        <v>39.630000000000003</v>
      </c>
      <c r="AV294" s="11">
        <v>-86.89</v>
      </c>
      <c r="AX294" s="277">
        <v>11.183333333333332</v>
      </c>
      <c r="AY294" s="278">
        <v>1098</v>
      </c>
      <c r="AZ294" s="455">
        <f t="shared" si="197"/>
        <v>3.0406023401140732</v>
      </c>
      <c r="BA294" s="515" t="s">
        <v>82</v>
      </c>
      <c r="BB294" s="40"/>
      <c r="BC294" s="59" t="s">
        <v>243</v>
      </c>
      <c r="BD294" s="59" t="s">
        <v>2343</v>
      </c>
      <c r="BE294" s="59" t="s">
        <v>2331</v>
      </c>
      <c r="BG294" s="67" t="s">
        <v>609</v>
      </c>
      <c r="BH294" s="67" t="s">
        <v>1209</v>
      </c>
      <c r="BI294" s="67" t="s">
        <v>1212</v>
      </c>
      <c r="BJ294" s="67" t="s">
        <v>8</v>
      </c>
      <c r="BK294" s="58" t="s">
        <v>1063</v>
      </c>
      <c r="BO294" s="59" t="s">
        <v>1669</v>
      </c>
      <c r="BP294" s="67" t="s">
        <v>51</v>
      </c>
      <c r="BQ294" s="59" t="s">
        <v>1537</v>
      </c>
      <c r="BR294" s="67">
        <v>39.1875</v>
      </c>
      <c r="BS294" s="59" t="s">
        <v>21</v>
      </c>
      <c r="BT294" s="59" t="s">
        <v>9</v>
      </c>
      <c r="BU294" s="67">
        <v>17.08602621052264</v>
      </c>
      <c r="BW294" s="63" t="s">
        <v>26</v>
      </c>
      <c r="BX294" s="91" t="s">
        <v>67</v>
      </c>
      <c r="BY294" s="158"/>
      <c r="BZ294" s="70">
        <f>IF(BX294="SE",BY294,BU294)</f>
        <v>17.08602621052264</v>
      </c>
      <c r="CA294" s="132" t="s">
        <v>18</v>
      </c>
      <c r="CB294" s="91" t="s">
        <v>586</v>
      </c>
      <c r="CC294" s="91">
        <v>4</v>
      </c>
      <c r="CD294" s="91">
        <v>4</v>
      </c>
      <c r="CE294" s="67" t="s">
        <v>19</v>
      </c>
      <c r="CF294" s="78" t="s">
        <v>1584</v>
      </c>
      <c r="CG294" s="67">
        <v>69.0625</v>
      </c>
      <c r="CH294" s="59" t="s">
        <v>21</v>
      </c>
      <c r="CI294" s="67">
        <v>22.966801221183008</v>
      </c>
      <c r="CJ294" s="160"/>
      <c r="CK294" s="160"/>
      <c r="CL294" s="159">
        <f>CI294</f>
        <v>22.966801221183008</v>
      </c>
      <c r="CM294" s="91">
        <v>4</v>
      </c>
      <c r="CN294" s="91">
        <v>4</v>
      </c>
      <c r="CP294" s="67">
        <f t="shared" si="186"/>
        <v>-1.4759555406645493</v>
      </c>
      <c r="CQ294" s="67">
        <f t="shared" si="187"/>
        <v>0.86956521739130432</v>
      </c>
      <c r="CR294" s="67">
        <f t="shared" si="183"/>
        <v>-1.283439600577869</v>
      </c>
      <c r="CS294" s="67">
        <f t="shared" si="188"/>
        <v>0.60295107552071747</v>
      </c>
      <c r="CT294" s="59">
        <v>0</v>
      </c>
      <c r="CU294" s="59">
        <v>0</v>
      </c>
      <c r="CV294" s="59" t="s">
        <v>1782</v>
      </c>
      <c r="CW294" s="59">
        <v>0</v>
      </c>
      <c r="CX294" s="59">
        <v>3</v>
      </c>
      <c r="CY294" s="102">
        <v>0</v>
      </c>
      <c r="CZ294" s="102">
        <v>2</v>
      </c>
      <c r="DA294" s="102">
        <v>0</v>
      </c>
      <c r="DB294" s="102">
        <v>0</v>
      </c>
      <c r="DC294" s="102">
        <v>0</v>
      </c>
      <c r="DD294" s="60">
        <v>1</v>
      </c>
      <c r="DE294" s="60">
        <v>0</v>
      </c>
      <c r="DF294" s="60">
        <v>0</v>
      </c>
      <c r="DG294" s="60">
        <v>0</v>
      </c>
      <c r="DH294" s="60">
        <v>0</v>
      </c>
      <c r="DI294" s="60">
        <v>0</v>
      </c>
      <c r="DJ294" s="60">
        <v>0</v>
      </c>
      <c r="DK294" s="60">
        <v>0</v>
      </c>
      <c r="DL294" s="60">
        <v>0</v>
      </c>
      <c r="DM294" s="60">
        <v>0</v>
      </c>
      <c r="DN294" s="60">
        <v>0</v>
      </c>
      <c r="DO294" s="59">
        <v>0</v>
      </c>
      <c r="DP294" s="59">
        <v>0</v>
      </c>
      <c r="DQ294" s="59">
        <v>0</v>
      </c>
      <c r="DR294" s="59">
        <v>0</v>
      </c>
      <c r="DS294" s="59">
        <v>0</v>
      </c>
      <c r="DT294" s="59">
        <v>0</v>
      </c>
      <c r="DU294" s="59">
        <v>0</v>
      </c>
      <c r="DV294" s="59">
        <v>0</v>
      </c>
      <c r="DW294" s="59">
        <v>0</v>
      </c>
      <c r="DX294" s="59">
        <v>0</v>
      </c>
      <c r="DY294" s="59">
        <v>0</v>
      </c>
      <c r="DZ294" s="59">
        <v>0</v>
      </c>
      <c r="EA294" s="59">
        <v>0</v>
      </c>
      <c r="EB294" s="59">
        <v>0</v>
      </c>
      <c r="EC294" s="59">
        <v>0</v>
      </c>
      <c r="ED294" s="59">
        <v>0</v>
      </c>
      <c r="EE294" s="59">
        <v>0</v>
      </c>
      <c r="EF294" s="59">
        <v>0</v>
      </c>
      <c r="EG294" s="59">
        <v>0</v>
      </c>
      <c r="EH294" s="59">
        <v>0</v>
      </c>
      <c r="EI294" s="59">
        <v>0</v>
      </c>
      <c r="EJ294" s="59">
        <v>0</v>
      </c>
      <c r="EK294" s="59">
        <v>0</v>
      </c>
      <c r="EL294" s="59">
        <v>0</v>
      </c>
      <c r="EM294" s="128">
        <v>0</v>
      </c>
      <c r="EN294" s="59">
        <v>1</v>
      </c>
      <c r="EO294" s="128">
        <v>0</v>
      </c>
      <c r="EP294" s="128">
        <v>1</v>
      </c>
      <c r="EQ294" s="59">
        <v>4</v>
      </c>
    </row>
    <row r="295" spans="1:151" ht="15" customHeight="1" x14ac:dyDescent="0.25">
      <c r="A295" s="501" t="s">
        <v>2545</v>
      </c>
      <c r="B295" s="37">
        <v>4</v>
      </c>
      <c r="C295" s="123" t="s">
        <v>238</v>
      </c>
      <c r="D295" s="59">
        <v>2014</v>
      </c>
      <c r="E295" s="67" t="s">
        <v>239</v>
      </c>
      <c r="F295" s="67" t="s">
        <v>99</v>
      </c>
      <c r="G295" s="59">
        <v>34</v>
      </c>
      <c r="H295" s="59" t="s">
        <v>240</v>
      </c>
      <c r="I295" s="63" t="s">
        <v>50</v>
      </c>
      <c r="J295" s="59">
        <v>0</v>
      </c>
      <c r="K295" s="59" t="s">
        <v>3</v>
      </c>
      <c r="L295" s="59" t="s">
        <v>89</v>
      </c>
      <c r="M295" s="59">
        <v>3</v>
      </c>
      <c r="N295" s="59">
        <v>3</v>
      </c>
      <c r="O295" s="59">
        <f t="shared" si="194"/>
        <v>0.47712125471966244</v>
      </c>
      <c r="P295" s="59">
        <v>2011</v>
      </c>
      <c r="R295" s="59">
        <v>1</v>
      </c>
      <c r="S295" s="37">
        <v>1</v>
      </c>
      <c r="T295" s="59">
        <v>4</v>
      </c>
      <c r="U295" s="59">
        <v>4</v>
      </c>
      <c r="V295" s="59" t="s">
        <v>586</v>
      </c>
      <c r="W295" s="59">
        <v>1</v>
      </c>
      <c r="X295" s="59" t="s">
        <v>608</v>
      </c>
      <c r="Z295" s="40" t="s">
        <v>83</v>
      </c>
      <c r="AA295" s="59" t="s">
        <v>1208</v>
      </c>
      <c r="AB295" s="59" t="s">
        <v>15</v>
      </c>
      <c r="AC295" s="59" t="s">
        <v>2043</v>
      </c>
      <c r="AD295" s="59">
        <v>0</v>
      </c>
      <c r="AE295" s="59" t="s">
        <v>577</v>
      </c>
      <c r="AF295" s="59">
        <v>55</v>
      </c>
      <c r="AG295" s="59">
        <f t="shared" si="195"/>
        <v>1.7403626894942439</v>
      </c>
      <c r="AH295" s="59">
        <f t="shared" si="172"/>
        <v>1116.5</v>
      </c>
      <c r="AI295" s="72">
        <f t="shared" si="191"/>
        <v>3.0478587274074567</v>
      </c>
      <c r="AJ295" s="59">
        <f t="shared" si="192"/>
        <v>165</v>
      </c>
      <c r="AK295" s="59">
        <f t="shared" si="196"/>
        <v>2.2174839442139063</v>
      </c>
      <c r="AL295" s="72">
        <f t="shared" si="193"/>
        <v>3349.5</v>
      </c>
      <c r="AM295" s="72">
        <f t="shared" si="176"/>
        <v>3.5249799821271193</v>
      </c>
      <c r="AN295" s="67" t="s">
        <v>28</v>
      </c>
      <c r="AO295" s="59" t="s">
        <v>28</v>
      </c>
      <c r="AQ295" s="59" t="s">
        <v>80</v>
      </c>
      <c r="AR295" s="67" t="s">
        <v>241</v>
      </c>
      <c r="AS295" s="67" t="s">
        <v>242</v>
      </c>
      <c r="AT295" s="172" t="s">
        <v>2437</v>
      </c>
      <c r="AU295" s="270">
        <v>39.630000000000003</v>
      </c>
      <c r="AV295" s="11">
        <v>-86.89</v>
      </c>
      <c r="AX295" s="277">
        <v>11.183333333333332</v>
      </c>
      <c r="AY295" s="278">
        <v>1098</v>
      </c>
      <c r="AZ295" s="455">
        <f t="shared" si="197"/>
        <v>3.0406023401140732</v>
      </c>
      <c r="BA295" s="515" t="s">
        <v>82</v>
      </c>
      <c r="BB295" s="40"/>
      <c r="BC295" s="59" t="s">
        <v>243</v>
      </c>
      <c r="BD295" s="59" t="s">
        <v>2343</v>
      </c>
      <c r="BE295" s="59" t="s">
        <v>2331</v>
      </c>
      <c r="BG295" s="67" t="s">
        <v>609</v>
      </c>
      <c r="BH295" s="67" t="s">
        <v>1209</v>
      </c>
      <c r="BI295" s="67" t="s">
        <v>1213</v>
      </c>
      <c r="BJ295" s="67" t="s">
        <v>8</v>
      </c>
      <c r="BK295" s="58" t="s">
        <v>1063</v>
      </c>
      <c r="BO295" s="59" t="s">
        <v>1669</v>
      </c>
      <c r="BP295" s="67" t="s">
        <v>51</v>
      </c>
      <c r="BQ295" s="59" t="s">
        <v>1537</v>
      </c>
      <c r="BR295" s="67">
        <v>70.9375</v>
      </c>
      <c r="BS295" s="59" t="s">
        <v>21</v>
      </c>
      <c r="BT295" s="59" t="s">
        <v>9</v>
      </c>
      <c r="BU295" s="67">
        <v>22.229274054723426</v>
      </c>
      <c r="BW295" s="63" t="s">
        <v>26</v>
      </c>
      <c r="BX295" s="91" t="s">
        <v>67</v>
      </c>
      <c r="BY295" s="158"/>
      <c r="BZ295" s="70">
        <f>IF(BX295="SE",BY295,BU295)</f>
        <v>22.229274054723426</v>
      </c>
      <c r="CA295" s="132" t="s">
        <v>18</v>
      </c>
      <c r="CB295" s="91" t="s">
        <v>586</v>
      </c>
      <c r="CC295" s="91">
        <v>4</v>
      </c>
      <c r="CD295" s="91">
        <v>4</v>
      </c>
      <c r="CF295" s="78" t="s">
        <v>1584</v>
      </c>
      <c r="CG295" s="67">
        <v>83.4375</v>
      </c>
      <c r="CH295" s="59" t="s">
        <v>21</v>
      </c>
      <c r="CI295" s="67">
        <v>15.922174003571246</v>
      </c>
      <c r="CJ295" s="160"/>
      <c r="CK295" s="160"/>
      <c r="CL295" s="159">
        <f>CI295</f>
        <v>15.922174003571246</v>
      </c>
      <c r="CM295" s="91">
        <v>4</v>
      </c>
      <c r="CN295" s="91">
        <v>4</v>
      </c>
      <c r="CP295" s="67">
        <f t="shared" si="186"/>
        <v>-0.64650818383523589</v>
      </c>
      <c r="CQ295" s="67">
        <f t="shared" si="187"/>
        <v>0.86956521739130432</v>
      </c>
      <c r="CR295" s="67">
        <f t="shared" si="183"/>
        <v>-0.56218102942194426</v>
      </c>
      <c r="CS295" s="67">
        <f t="shared" si="188"/>
        <v>0.51975296936511983</v>
      </c>
      <c r="CT295" s="59">
        <v>0</v>
      </c>
      <c r="CU295" s="59">
        <v>0</v>
      </c>
      <c r="CV295" s="59" t="s">
        <v>1782</v>
      </c>
      <c r="CW295" s="59">
        <v>0</v>
      </c>
      <c r="CX295" s="59">
        <v>3</v>
      </c>
      <c r="CY295" s="102">
        <v>0</v>
      </c>
      <c r="CZ295" s="102">
        <v>2</v>
      </c>
      <c r="DA295" s="102">
        <v>0</v>
      </c>
      <c r="DB295" s="102">
        <v>0</v>
      </c>
      <c r="DC295" s="102">
        <v>0</v>
      </c>
      <c r="DD295" s="60">
        <v>1</v>
      </c>
      <c r="DE295" s="60">
        <v>0</v>
      </c>
      <c r="DF295" s="60">
        <v>0</v>
      </c>
      <c r="DG295" s="60">
        <v>0</v>
      </c>
      <c r="DH295" s="60">
        <v>0</v>
      </c>
      <c r="DI295" s="60">
        <v>0</v>
      </c>
      <c r="DJ295" s="60">
        <v>0</v>
      </c>
      <c r="DK295" s="60">
        <v>0</v>
      </c>
      <c r="DL295" s="60">
        <v>0</v>
      </c>
      <c r="DM295" s="60">
        <v>0</v>
      </c>
      <c r="DN295" s="60">
        <v>0</v>
      </c>
      <c r="DO295" s="59">
        <v>0</v>
      </c>
      <c r="DP295" s="59">
        <v>0</v>
      </c>
      <c r="DQ295" s="59">
        <v>0</v>
      </c>
      <c r="DR295" s="59">
        <v>0</v>
      </c>
      <c r="DS295" s="59">
        <v>0</v>
      </c>
      <c r="DT295" s="59">
        <v>0</v>
      </c>
      <c r="DU295" s="59">
        <v>0</v>
      </c>
      <c r="DV295" s="59">
        <v>0</v>
      </c>
      <c r="DW295" s="59">
        <v>0</v>
      </c>
      <c r="DX295" s="59">
        <v>0</v>
      </c>
      <c r="DY295" s="59">
        <v>0</v>
      </c>
      <c r="DZ295" s="59">
        <v>0</v>
      </c>
      <c r="EA295" s="59">
        <v>0</v>
      </c>
      <c r="EB295" s="59">
        <v>0</v>
      </c>
      <c r="EC295" s="59">
        <v>0</v>
      </c>
      <c r="ED295" s="59">
        <v>0</v>
      </c>
      <c r="EE295" s="59">
        <v>0</v>
      </c>
      <c r="EF295" s="59">
        <v>0</v>
      </c>
      <c r="EG295" s="59">
        <v>0</v>
      </c>
      <c r="EH295" s="59">
        <v>0</v>
      </c>
      <c r="EI295" s="59">
        <v>0</v>
      </c>
      <c r="EJ295" s="59">
        <v>0</v>
      </c>
      <c r="EK295" s="59">
        <v>0</v>
      </c>
      <c r="EL295" s="59">
        <v>0</v>
      </c>
      <c r="EM295" s="128">
        <v>0</v>
      </c>
      <c r="EN295" s="59">
        <v>1</v>
      </c>
      <c r="EO295" s="128">
        <v>0</v>
      </c>
      <c r="EP295" s="128">
        <v>1</v>
      </c>
      <c r="EQ295" s="59">
        <v>4</v>
      </c>
    </row>
    <row r="296" spans="1:151" s="88" customFormat="1" ht="15" customHeight="1" x14ac:dyDescent="0.25">
      <c r="A296" s="501" t="s">
        <v>2545</v>
      </c>
      <c r="B296" s="562" t="s">
        <v>1822</v>
      </c>
      <c r="C296" s="563" t="s">
        <v>238</v>
      </c>
      <c r="D296" s="547">
        <v>2014</v>
      </c>
      <c r="E296" s="557" t="s">
        <v>239</v>
      </c>
      <c r="F296" s="557" t="s">
        <v>99</v>
      </c>
      <c r="G296" s="547">
        <v>34</v>
      </c>
      <c r="H296" s="547" t="s">
        <v>240</v>
      </c>
      <c r="I296" s="565" t="s">
        <v>50</v>
      </c>
      <c r="J296" s="547">
        <v>0</v>
      </c>
      <c r="K296" s="547" t="s">
        <v>3</v>
      </c>
      <c r="L296" s="547" t="s">
        <v>89</v>
      </c>
      <c r="M296" s="547">
        <v>3</v>
      </c>
      <c r="N296" s="547">
        <v>3</v>
      </c>
      <c r="O296" s="547">
        <f t="shared" ref="O296" si="203">LOG10(N296)</f>
        <v>0.47712125471966244</v>
      </c>
      <c r="P296" s="547">
        <v>2011</v>
      </c>
      <c r="Q296" s="557"/>
      <c r="R296" s="547">
        <v>1</v>
      </c>
      <c r="S296" s="186">
        <v>1</v>
      </c>
      <c r="T296" s="547">
        <v>4</v>
      </c>
      <c r="U296" s="547">
        <v>4</v>
      </c>
      <c r="V296" s="547" t="s">
        <v>586</v>
      </c>
      <c r="W296" s="547">
        <v>1</v>
      </c>
      <c r="X296" s="547" t="s">
        <v>608</v>
      </c>
      <c r="Y296" s="557"/>
      <c r="Z296" s="566" t="s">
        <v>83</v>
      </c>
      <c r="AA296" s="547" t="s">
        <v>1208</v>
      </c>
      <c r="AB296" s="547" t="s">
        <v>15</v>
      </c>
      <c r="AC296" s="547" t="s">
        <v>2043</v>
      </c>
      <c r="AD296" s="547">
        <v>0</v>
      </c>
      <c r="AE296" s="547" t="s">
        <v>577</v>
      </c>
      <c r="AF296" s="547">
        <v>55</v>
      </c>
      <c r="AG296" s="547">
        <f t="shared" ref="AG296" si="204">LOG10(AF296)</f>
        <v>1.7403626894942439</v>
      </c>
      <c r="AH296" s="547">
        <f t="shared" si="172"/>
        <v>1116.5</v>
      </c>
      <c r="AI296" s="549">
        <f t="shared" si="191"/>
        <v>3.0478587274074567</v>
      </c>
      <c r="AJ296" s="547">
        <f t="shared" si="192"/>
        <v>165</v>
      </c>
      <c r="AK296" s="547">
        <f t="shared" ref="AK296" si="205">LOG10(AJ296)</f>
        <v>2.2174839442139063</v>
      </c>
      <c r="AL296" s="549">
        <f t="shared" si="193"/>
        <v>3349.5</v>
      </c>
      <c r="AM296" s="549">
        <f t="shared" si="176"/>
        <v>3.5249799821271193</v>
      </c>
      <c r="AN296" s="557" t="s">
        <v>28</v>
      </c>
      <c r="AO296" s="547" t="s">
        <v>28</v>
      </c>
      <c r="AP296" s="557"/>
      <c r="AQ296" s="547" t="s">
        <v>80</v>
      </c>
      <c r="AR296" s="557" t="s">
        <v>241</v>
      </c>
      <c r="AS296" s="557" t="s">
        <v>242</v>
      </c>
      <c r="AT296" s="562" t="s">
        <v>2437</v>
      </c>
      <c r="AU296" s="550">
        <v>39.630000000000003</v>
      </c>
      <c r="AV296" s="551">
        <v>-86.89</v>
      </c>
      <c r="AW296" s="547"/>
      <c r="AX296" s="552">
        <v>11.183333333333332</v>
      </c>
      <c r="AY296" s="553">
        <v>1098</v>
      </c>
      <c r="AZ296" s="554">
        <f t="shared" ref="AZ296" si="206">LOG10(AY296)</f>
        <v>3.0406023401140732</v>
      </c>
      <c r="BA296" s="567" t="s">
        <v>82</v>
      </c>
      <c r="BB296" s="566"/>
      <c r="BC296" s="547" t="s">
        <v>243</v>
      </c>
      <c r="BD296" s="547" t="s">
        <v>2343</v>
      </c>
      <c r="BE296" s="547" t="s">
        <v>2331</v>
      </c>
      <c r="BF296" s="557"/>
      <c r="BG296" s="557" t="s">
        <v>609</v>
      </c>
      <c r="BH296" s="557" t="s">
        <v>1134</v>
      </c>
      <c r="BI296" s="557" t="s">
        <v>1615</v>
      </c>
      <c r="BJ296" s="557" t="s">
        <v>8</v>
      </c>
      <c r="BK296" s="563" t="s">
        <v>1063</v>
      </c>
      <c r="BL296" s="547"/>
      <c r="BM296" s="547"/>
      <c r="BN296" s="557"/>
      <c r="BO296" s="547" t="s">
        <v>1669</v>
      </c>
      <c r="BP296" s="557" t="s">
        <v>51</v>
      </c>
      <c r="BQ296" s="547" t="s">
        <v>1537</v>
      </c>
      <c r="BR296" s="557">
        <f>(BR294+BR295)/2</f>
        <v>55.0625</v>
      </c>
      <c r="BS296" s="547" t="s">
        <v>21</v>
      </c>
      <c r="BT296" s="547" t="s">
        <v>9</v>
      </c>
      <c r="BU296" s="557"/>
      <c r="BV296" s="557"/>
      <c r="BW296" s="565"/>
      <c r="BX296" s="569"/>
      <c r="BY296" s="570"/>
      <c r="BZ296" s="568">
        <f>SQRT((BZ294^2+BZ295^2)/2)</f>
        <v>19.825147120093039</v>
      </c>
      <c r="CA296" s="569" t="s">
        <v>18</v>
      </c>
      <c r="CB296" s="569" t="s">
        <v>586</v>
      </c>
      <c r="CC296" s="569">
        <v>8</v>
      </c>
      <c r="CD296" s="569">
        <v>4</v>
      </c>
      <c r="CE296" s="557"/>
      <c r="CF296" s="544" t="s">
        <v>1584</v>
      </c>
      <c r="CG296" s="557">
        <f>(CG294+CG295)/2</f>
        <v>76.25</v>
      </c>
      <c r="CH296" s="547" t="s">
        <v>21</v>
      </c>
      <c r="CI296" s="557"/>
      <c r="CJ296" s="571"/>
      <c r="CK296" s="571"/>
      <c r="CL296" s="568">
        <f>SQRT((CL294^2+CL295^2)/2)</f>
        <v>19.760941062274</v>
      </c>
      <c r="CM296" s="569">
        <v>8</v>
      </c>
      <c r="CN296" s="569">
        <v>4</v>
      </c>
      <c r="CO296" s="557"/>
      <c r="CP296" s="557">
        <f t="shared" si="186"/>
        <v>-1.0704504084241666</v>
      </c>
      <c r="CQ296" s="557">
        <f t="shared" si="187"/>
        <v>0.94545454545454544</v>
      </c>
      <c r="CR296" s="557">
        <f t="shared" ref="CR296" si="207">CP296*CQ296</f>
        <v>-1.012062204328303</v>
      </c>
      <c r="CS296" s="557">
        <f t="shared" si="188"/>
        <v>0.53200843454468327</v>
      </c>
      <c r="CT296" s="547">
        <v>0</v>
      </c>
      <c r="CU296" s="547">
        <v>0</v>
      </c>
      <c r="CV296" s="547" t="s">
        <v>1782</v>
      </c>
      <c r="CW296" s="547">
        <v>0</v>
      </c>
      <c r="CX296" s="186">
        <v>-1</v>
      </c>
      <c r="CY296" s="560">
        <v>0</v>
      </c>
      <c r="CZ296" s="560">
        <v>2</v>
      </c>
      <c r="DA296" s="560">
        <v>0</v>
      </c>
      <c r="DB296" s="560">
        <v>0</v>
      </c>
      <c r="DC296" s="560">
        <v>0</v>
      </c>
      <c r="DD296" s="561">
        <v>1</v>
      </c>
      <c r="DE296" s="561">
        <v>0</v>
      </c>
      <c r="DF296" s="561">
        <v>0</v>
      </c>
      <c r="DG296" s="561">
        <v>0</v>
      </c>
      <c r="DH296" s="561">
        <v>0</v>
      </c>
      <c r="DI296" s="561">
        <v>0</v>
      </c>
      <c r="DJ296" s="561">
        <v>0</v>
      </c>
      <c r="DK296" s="561">
        <v>0</v>
      </c>
      <c r="DL296" s="561">
        <v>0</v>
      </c>
      <c r="DM296" s="561">
        <v>0</v>
      </c>
      <c r="DN296" s="561">
        <v>0</v>
      </c>
      <c r="DO296" s="547">
        <v>0</v>
      </c>
      <c r="DP296" s="547">
        <v>0</v>
      </c>
      <c r="DQ296" s="547">
        <v>0</v>
      </c>
      <c r="DR296" s="547">
        <v>0</v>
      </c>
      <c r="DS296" s="547">
        <v>0</v>
      </c>
      <c r="DT296" s="547">
        <v>0</v>
      </c>
      <c r="DU296" s="547">
        <v>0</v>
      </c>
      <c r="DV296" s="547">
        <v>0</v>
      </c>
      <c r="DW296" s="547">
        <v>0</v>
      </c>
      <c r="DX296" s="547">
        <v>0</v>
      </c>
      <c r="DY296" s="547">
        <v>0</v>
      </c>
      <c r="DZ296" s="547">
        <v>0</v>
      </c>
      <c r="EA296" s="547">
        <v>0</v>
      </c>
      <c r="EB296" s="547">
        <v>0</v>
      </c>
      <c r="EC296" s="547">
        <v>0</v>
      </c>
      <c r="ED296" s="547">
        <v>0</v>
      </c>
      <c r="EE296" s="547">
        <v>0</v>
      </c>
      <c r="EF296" s="547">
        <v>0</v>
      </c>
      <c r="EG296" s="547">
        <v>0</v>
      </c>
      <c r="EH296" s="547">
        <v>0</v>
      </c>
      <c r="EI296" s="547">
        <v>0</v>
      </c>
      <c r="EJ296" s="547">
        <v>0</v>
      </c>
      <c r="EK296" s="547">
        <v>0</v>
      </c>
      <c r="EL296" s="547">
        <v>0</v>
      </c>
      <c r="EM296" s="547">
        <v>0</v>
      </c>
      <c r="EN296" s="547">
        <v>1</v>
      </c>
      <c r="EO296" s="547">
        <v>0</v>
      </c>
      <c r="EP296" s="547">
        <v>1</v>
      </c>
      <c r="EQ296" s="547">
        <v>4</v>
      </c>
    </row>
    <row r="297" spans="1:151" ht="15" customHeight="1" x14ac:dyDescent="0.25">
      <c r="A297" s="501" t="s">
        <v>2545</v>
      </c>
      <c r="B297" s="37">
        <v>5</v>
      </c>
      <c r="C297" s="123" t="s">
        <v>238</v>
      </c>
      <c r="D297" s="59">
        <v>2014</v>
      </c>
      <c r="E297" s="67" t="s">
        <v>239</v>
      </c>
      <c r="F297" s="67" t="s">
        <v>99</v>
      </c>
      <c r="G297" s="59">
        <v>34</v>
      </c>
      <c r="H297" s="59" t="s">
        <v>240</v>
      </c>
      <c r="I297" s="63" t="s">
        <v>50</v>
      </c>
      <c r="J297" s="59">
        <v>0</v>
      </c>
      <c r="K297" s="59" t="s">
        <v>3</v>
      </c>
      <c r="L297" s="59" t="s">
        <v>89</v>
      </c>
      <c r="M297" s="59">
        <v>5</v>
      </c>
      <c r="N297" s="59">
        <v>5</v>
      </c>
      <c r="O297" s="59">
        <f t="shared" si="194"/>
        <v>0.69897000433601886</v>
      </c>
      <c r="P297" s="59">
        <v>2011</v>
      </c>
      <c r="R297" s="59">
        <v>1</v>
      </c>
      <c r="S297" s="37">
        <v>1</v>
      </c>
      <c r="T297" s="59">
        <v>4</v>
      </c>
      <c r="U297" s="59">
        <v>4</v>
      </c>
      <c r="V297" s="59" t="s">
        <v>586</v>
      </c>
      <c r="X297" s="59" t="s">
        <v>608</v>
      </c>
      <c r="Z297" s="40" t="s">
        <v>83</v>
      </c>
      <c r="AA297" s="59" t="s">
        <v>1208</v>
      </c>
      <c r="AB297" s="59" t="s">
        <v>15</v>
      </c>
      <c r="AC297" s="59" t="s">
        <v>2043</v>
      </c>
      <c r="AD297" s="59">
        <v>0</v>
      </c>
      <c r="AE297" s="59" t="s">
        <v>577</v>
      </c>
      <c r="AF297" s="59">
        <v>55</v>
      </c>
      <c r="AG297" s="59">
        <f t="shared" si="195"/>
        <v>1.7403626894942439</v>
      </c>
      <c r="AH297" s="59">
        <f t="shared" si="172"/>
        <v>1116.5</v>
      </c>
      <c r="AI297" s="72">
        <f t="shared" si="191"/>
        <v>3.0478587274074567</v>
      </c>
      <c r="AJ297" s="59">
        <f t="shared" si="192"/>
        <v>275</v>
      </c>
      <c r="AK297" s="59">
        <f t="shared" si="196"/>
        <v>2.4393326938302629</v>
      </c>
      <c r="AL297" s="72">
        <f t="shared" si="193"/>
        <v>5582.5</v>
      </c>
      <c r="AM297" s="72">
        <f t="shared" si="176"/>
        <v>3.7468287317434754</v>
      </c>
      <c r="AN297" s="67" t="s">
        <v>28</v>
      </c>
      <c r="AO297" s="59" t="s">
        <v>28</v>
      </c>
      <c r="AQ297" s="59" t="s">
        <v>80</v>
      </c>
      <c r="AR297" s="67" t="s">
        <v>241</v>
      </c>
      <c r="AS297" s="67" t="s">
        <v>242</v>
      </c>
      <c r="AT297" s="172" t="s">
        <v>2437</v>
      </c>
      <c r="AU297" s="270">
        <v>39.630000000000003</v>
      </c>
      <c r="AV297" s="11">
        <v>-86.89</v>
      </c>
      <c r="AX297" s="277">
        <v>11.183333333333332</v>
      </c>
      <c r="AY297" s="278">
        <v>1098</v>
      </c>
      <c r="AZ297" s="455">
        <f t="shared" si="197"/>
        <v>3.0406023401140732</v>
      </c>
      <c r="BA297" s="515" t="s">
        <v>82</v>
      </c>
      <c r="BB297" s="40"/>
      <c r="BC297" s="59" t="s">
        <v>243</v>
      </c>
      <c r="BD297" s="59" t="s">
        <v>2343</v>
      </c>
      <c r="BE297" s="59" t="s">
        <v>2331</v>
      </c>
      <c r="BG297" s="67" t="s">
        <v>609</v>
      </c>
      <c r="BH297" s="67" t="s">
        <v>1209</v>
      </c>
      <c r="BI297" s="67" t="s">
        <v>1210</v>
      </c>
      <c r="BJ297" s="67" t="s">
        <v>610</v>
      </c>
      <c r="BK297" s="67" t="s">
        <v>170</v>
      </c>
      <c r="BO297" s="59" t="s">
        <v>1669</v>
      </c>
      <c r="BP297" s="67" t="s">
        <v>51</v>
      </c>
      <c r="BQ297" s="59" t="s">
        <v>1537</v>
      </c>
      <c r="BR297" s="67">
        <v>0</v>
      </c>
      <c r="BS297" s="59" t="s">
        <v>21</v>
      </c>
      <c r="BT297" s="59" t="s">
        <v>1214</v>
      </c>
      <c r="BU297" s="67">
        <v>0</v>
      </c>
      <c r="BW297" s="63" t="s">
        <v>26</v>
      </c>
      <c r="BX297" s="91" t="s">
        <v>67</v>
      </c>
      <c r="BY297" s="70">
        <v>0</v>
      </c>
      <c r="BZ297" s="92">
        <f>BY297</f>
        <v>0</v>
      </c>
      <c r="CA297" s="132" t="s">
        <v>18</v>
      </c>
      <c r="CB297" s="91" t="s">
        <v>586</v>
      </c>
      <c r="CC297" s="91">
        <v>4</v>
      </c>
      <c r="CD297" s="91">
        <v>4</v>
      </c>
      <c r="CF297" s="78" t="s">
        <v>1584</v>
      </c>
      <c r="CG297" s="67">
        <v>6.25E-2</v>
      </c>
      <c r="CH297" s="59" t="s">
        <v>21</v>
      </c>
      <c r="CI297" s="67">
        <v>0.125</v>
      </c>
      <c r="CJ297" s="160" t="s">
        <v>19</v>
      </c>
      <c r="CK297" s="160"/>
      <c r="CL297" s="159">
        <f>CI297</f>
        <v>0.125</v>
      </c>
      <c r="CM297" s="91">
        <v>4</v>
      </c>
      <c r="CN297" s="91">
        <v>4</v>
      </c>
      <c r="CP297" s="67">
        <f t="shared" si="186"/>
        <v>-0.70710678118654746</v>
      </c>
      <c r="CQ297" s="67">
        <f t="shared" si="187"/>
        <v>0.86956521739130432</v>
      </c>
      <c r="CR297" s="67">
        <f>CP297*CQ297</f>
        <v>-0.61487546190134557</v>
      </c>
      <c r="CS297" s="67">
        <f t="shared" si="188"/>
        <v>0.52362948960302458</v>
      </c>
      <c r="CT297" s="59">
        <v>0</v>
      </c>
      <c r="CU297" s="59">
        <v>0</v>
      </c>
      <c r="CV297" s="59" t="s">
        <v>1782</v>
      </c>
      <c r="CW297" s="59">
        <v>0</v>
      </c>
      <c r="CX297" s="59">
        <v>3</v>
      </c>
      <c r="CY297" s="102">
        <v>0</v>
      </c>
      <c r="CZ297" s="102">
        <v>3</v>
      </c>
      <c r="DA297" s="102">
        <v>0</v>
      </c>
      <c r="DB297" s="102">
        <v>0</v>
      </c>
      <c r="DC297" s="102">
        <v>0</v>
      </c>
      <c r="DD297" s="59">
        <v>0</v>
      </c>
      <c r="DE297" s="60">
        <v>1</v>
      </c>
      <c r="DF297" s="60">
        <v>1</v>
      </c>
      <c r="DG297" s="60">
        <v>0</v>
      </c>
      <c r="DH297" s="60">
        <v>0</v>
      </c>
      <c r="DI297" s="60">
        <v>0</v>
      </c>
      <c r="DJ297" s="60">
        <v>0</v>
      </c>
      <c r="DK297" s="60">
        <v>0</v>
      </c>
      <c r="DL297" s="60">
        <v>0</v>
      </c>
      <c r="DM297" s="60">
        <v>0</v>
      </c>
      <c r="DN297" s="60">
        <v>0</v>
      </c>
      <c r="DO297" s="59">
        <v>0</v>
      </c>
      <c r="DP297" s="59">
        <v>0</v>
      </c>
      <c r="DQ297" s="59">
        <v>0</v>
      </c>
      <c r="DR297" s="59">
        <v>0</v>
      </c>
      <c r="DS297" s="59">
        <v>0</v>
      </c>
      <c r="DT297" s="59">
        <v>0</v>
      </c>
      <c r="DU297" s="59">
        <v>0</v>
      </c>
      <c r="DV297" s="59">
        <v>0</v>
      </c>
      <c r="DW297" s="59">
        <v>0</v>
      </c>
      <c r="DX297" s="59">
        <v>0</v>
      </c>
      <c r="DY297" s="59">
        <v>0</v>
      </c>
      <c r="DZ297" s="59">
        <v>0</v>
      </c>
      <c r="EA297" s="59">
        <v>0</v>
      </c>
      <c r="EB297" s="59">
        <v>0</v>
      </c>
      <c r="EC297" s="59">
        <v>0</v>
      </c>
      <c r="ED297" s="59">
        <v>0</v>
      </c>
      <c r="EE297" s="59">
        <v>0</v>
      </c>
      <c r="EF297" s="59">
        <v>0</v>
      </c>
      <c r="EG297" s="59">
        <v>0</v>
      </c>
      <c r="EH297" s="59">
        <v>0</v>
      </c>
      <c r="EI297" s="59">
        <v>0</v>
      </c>
      <c r="EJ297" s="59">
        <v>0</v>
      </c>
      <c r="EK297" s="59">
        <v>0</v>
      </c>
      <c r="EL297" s="59">
        <v>0</v>
      </c>
      <c r="EM297" s="128">
        <v>0</v>
      </c>
      <c r="EN297" s="59">
        <v>1</v>
      </c>
      <c r="EO297" s="128">
        <v>0</v>
      </c>
      <c r="EP297" s="128">
        <v>1</v>
      </c>
      <c r="EQ297" s="59">
        <v>4</v>
      </c>
    </row>
    <row r="298" spans="1:151" ht="15" customHeight="1" x14ac:dyDescent="0.25">
      <c r="A298" s="501" t="s">
        <v>2545</v>
      </c>
      <c r="B298" s="37">
        <v>6</v>
      </c>
      <c r="C298" s="123" t="s">
        <v>238</v>
      </c>
      <c r="D298" s="59">
        <v>2014</v>
      </c>
      <c r="E298" s="67" t="s">
        <v>239</v>
      </c>
      <c r="F298" s="67" t="s">
        <v>99</v>
      </c>
      <c r="G298" s="59">
        <v>34</v>
      </c>
      <c r="H298" s="59" t="s">
        <v>240</v>
      </c>
      <c r="I298" s="63" t="s">
        <v>50</v>
      </c>
      <c r="J298" s="59">
        <v>0</v>
      </c>
      <c r="K298" s="59" t="s">
        <v>3</v>
      </c>
      <c r="L298" s="59" t="s">
        <v>89</v>
      </c>
      <c r="M298" s="59">
        <v>5</v>
      </c>
      <c r="N298" s="59">
        <v>5</v>
      </c>
      <c r="O298" s="59">
        <f t="shared" si="194"/>
        <v>0.69897000433601886</v>
      </c>
      <c r="P298" s="59">
        <v>2011</v>
      </c>
      <c r="R298" s="59">
        <v>1</v>
      </c>
      <c r="S298" s="37">
        <v>1</v>
      </c>
      <c r="T298" s="59">
        <v>4</v>
      </c>
      <c r="U298" s="59">
        <v>4</v>
      </c>
      <c r="V298" s="59" t="s">
        <v>586</v>
      </c>
      <c r="X298" s="59" t="s">
        <v>608</v>
      </c>
      <c r="Z298" s="40" t="s">
        <v>83</v>
      </c>
      <c r="AA298" s="59" t="s">
        <v>1208</v>
      </c>
      <c r="AB298" s="59" t="s">
        <v>15</v>
      </c>
      <c r="AC298" s="59" t="s">
        <v>2043</v>
      </c>
      <c r="AD298" s="59">
        <v>0</v>
      </c>
      <c r="AE298" s="59" t="s">
        <v>577</v>
      </c>
      <c r="AF298" s="59">
        <v>55</v>
      </c>
      <c r="AG298" s="59">
        <f t="shared" si="195"/>
        <v>1.7403626894942439</v>
      </c>
      <c r="AH298" s="59">
        <f t="shared" si="172"/>
        <v>1116.5</v>
      </c>
      <c r="AI298" s="72">
        <f t="shared" si="191"/>
        <v>3.0478587274074567</v>
      </c>
      <c r="AJ298" s="59">
        <f t="shared" si="192"/>
        <v>275</v>
      </c>
      <c r="AK298" s="59">
        <f t="shared" si="196"/>
        <v>2.4393326938302629</v>
      </c>
      <c r="AL298" s="72">
        <f t="shared" si="193"/>
        <v>5582.5</v>
      </c>
      <c r="AM298" s="72">
        <f t="shared" si="176"/>
        <v>3.7468287317434754</v>
      </c>
      <c r="AN298" s="67" t="s">
        <v>28</v>
      </c>
      <c r="AO298" s="59" t="s">
        <v>28</v>
      </c>
      <c r="AQ298" s="59" t="s">
        <v>80</v>
      </c>
      <c r="AR298" s="67" t="s">
        <v>241</v>
      </c>
      <c r="AS298" s="67" t="s">
        <v>242</v>
      </c>
      <c r="AT298" s="172" t="s">
        <v>2437</v>
      </c>
      <c r="AU298" s="270">
        <v>39.630000000000003</v>
      </c>
      <c r="AV298" s="11">
        <v>-86.89</v>
      </c>
      <c r="AX298" s="277">
        <v>11.183333333333332</v>
      </c>
      <c r="AY298" s="278">
        <v>1098</v>
      </c>
      <c r="AZ298" s="455">
        <f t="shared" si="197"/>
        <v>3.0406023401140732</v>
      </c>
      <c r="BA298" s="515" t="s">
        <v>82</v>
      </c>
      <c r="BB298" s="40"/>
      <c r="BC298" s="59" t="s">
        <v>243</v>
      </c>
      <c r="BD298" s="59" t="s">
        <v>2343</v>
      </c>
      <c r="BE298" s="59" t="s">
        <v>2331</v>
      </c>
      <c r="BG298" s="67" t="s">
        <v>609</v>
      </c>
      <c r="BH298" s="67" t="s">
        <v>1209</v>
      </c>
      <c r="BI298" s="67" t="s">
        <v>1211</v>
      </c>
      <c r="BJ298" s="67" t="s">
        <v>610</v>
      </c>
      <c r="BK298" s="67" t="s">
        <v>170</v>
      </c>
      <c r="BO298" s="59" t="s">
        <v>1669</v>
      </c>
      <c r="BP298" s="67" t="s">
        <v>51</v>
      </c>
      <c r="BQ298" s="59" t="s">
        <v>1537</v>
      </c>
      <c r="BR298" s="67">
        <v>3.25</v>
      </c>
      <c r="BS298" s="59" t="s">
        <v>21</v>
      </c>
      <c r="BT298" s="59" t="s">
        <v>1214</v>
      </c>
      <c r="BU298" s="67">
        <v>3.6685601171758564</v>
      </c>
      <c r="BW298" s="63" t="s">
        <v>26</v>
      </c>
      <c r="BX298" s="91" t="s">
        <v>67</v>
      </c>
      <c r="BY298" s="158"/>
      <c r="BZ298" s="70">
        <f>IF(BX298="SE",BY298,BU298)</f>
        <v>3.6685601171758564</v>
      </c>
      <c r="CA298" s="132" t="s">
        <v>18</v>
      </c>
      <c r="CB298" s="91" t="s">
        <v>586</v>
      </c>
      <c r="CC298" s="91">
        <v>4</v>
      </c>
      <c r="CD298" s="91">
        <v>4</v>
      </c>
      <c r="CF298" s="78" t="s">
        <v>1584</v>
      </c>
      <c r="CG298" s="67">
        <v>3.6875</v>
      </c>
      <c r="CH298" s="59" t="s">
        <v>21</v>
      </c>
      <c r="CI298" s="67">
        <v>2.7716947282604316</v>
      </c>
      <c r="CJ298" s="160"/>
      <c r="CK298" s="160"/>
      <c r="CL298" s="159">
        <f>CI298</f>
        <v>2.7716947282604316</v>
      </c>
      <c r="CM298" s="91">
        <v>4</v>
      </c>
      <c r="CN298" s="91">
        <v>4</v>
      </c>
      <c r="CP298" s="67">
        <f t="shared" si="186"/>
        <v>-0.13456562841903869</v>
      </c>
      <c r="CQ298" s="67">
        <f t="shared" si="187"/>
        <v>0.86956521739130432</v>
      </c>
      <c r="CR298" s="67">
        <f>CP298*CQ298</f>
        <v>-0.11701358992959886</v>
      </c>
      <c r="CS298" s="67">
        <f t="shared" si="188"/>
        <v>0.50085576126426323</v>
      </c>
      <c r="CT298" s="59">
        <v>0</v>
      </c>
      <c r="CU298" s="59">
        <v>0</v>
      </c>
      <c r="CV298" s="59" t="s">
        <v>1782</v>
      </c>
      <c r="CW298" s="59">
        <v>0</v>
      </c>
      <c r="CX298" s="59">
        <v>3</v>
      </c>
      <c r="CY298" s="102">
        <v>0</v>
      </c>
      <c r="CZ298" s="102">
        <v>3</v>
      </c>
      <c r="DA298" s="102">
        <v>0</v>
      </c>
      <c r="DB298" s="102">
        <v>0</v>
      </c>
      <c r="DC298" s="102">
        <v>0</v>
      </c>
      <c r="DD298" s="59">
        <v>0</v>
      </c>
      <c r="DE298" s="60">
        <v>1</v>
      </c>
      <c r="DF298" s="60">
        <v>1</v>
      </c>
      <c r="DG298" s="60">
        <v>0</v>
      </c>
      <c r="DH298" s="60">
        <v>0</v>
      </c>
      <c r="DI298" s="60">
        <v>0</v>
      </c>
      <c r="DJ298" s="60">
        <v>0</v>
      </c>
      <c r="DK298" s="60">
        <v>0</v>
      </c>
      <c r="DL298" s="60">
        <v>0</v>
      </c>
      <c r="DM298" s="60">
        <v>0</v>
      </c>
      <c r="DN298" s="60">
        <v>0</v>
      </c>
      <c r="DO298" s="59">
        <v>0</v>
      </c>
      <c r="DP298" s="59">
        <v>0</v>
      </c>
      <c r="DQ298" s="59">
        <v>0</v>
      </c>
      <c r="DR298" s="59">
        <v>0</v>
      </c>
      <c r="DS298" s="59">
        <v>0</v>
      </c>
      <c r="DT298" s="59">
        <v>0</v>
      </c>
      <c r="DU298" s="59">
        <v>0</v>
      </c>
      <c r="DV298" s="59">
        <v>0</v>
      </c>
      <c r="DW298" s="59">
        <v>0</v>
      </c>
      <c r="DX298" s="59">
        <v>0</v>
      </c>
      <c r="DY298" s="59">
        <v>0</v>
      </c>
      <c r="DZ298" s="59">
        <v>0</v>
      </c>
      <c r="EA298" s="59">
        <v>0</v>
      </c>
      <c r="EB298" s="59">
        <v>0</v>
      </c>
      <c r="EC298" s="59">
        <v>0</v>
      </c>
      <c r="ED298" s="59">
        <v>0</v>
      </c>
      <c r="EE298" s="59">
        <v>0</v>
      </c>
      <c r="EF298" s="59">
        <v>0</v>
      </c>
      <c r="EG298" s="59">
        <v>0</v>
      </c>
      <c r="EH298" s="59">
        <v>0</v>
      </c>
      <c r="EI298" s="59">
        <v>0</v>
      </c>
      <c r="EJ298" s="59">
        <v>0</v>
      </c>
      <c r="EK298" s="59">
        <v>0</v>
      </c>
      <c r="EL298" s="59">
        <v>0</v>
      </c>
      <c r="EM298" s="128">
        <v>0</v>
      </c>
      <c r="EN298" s="59">
        <v>1</v>
      </c>
      <c r="EO298" s="128">
        <v>0</v>
      </c>
      <c r="EP298" s="128">
        <v>1</v>
      </c>
      <c r="EQ298" s="59">
        <v>4</v>
      </c>
    </row>
    <row r="299" spans="1:151" s="88" customFormat="1" ht="15" customHeight="1" x14ac:dyDescent="0.25">
      <c r="A299" s="501" t="s">
        <v>2545</v>
      </c>
      <c r="B299" s="562" t="s">
        <v>1823</v>
      </c>
      <c r="C299" s="563" t="s">
        <v>238</v>
      </c>
      <c r="D299" s="547">
        <v>2014</v>
      </c>
      <c r="E299" s="557" t="s">
        <v>239</v>
      </c>
      <c r="F299" s="557" t="s">
        <v>99</v>
      </c>
      <c r="G299" s="547">
        <v>34</v>
      </c>
      <c r="H299" s="547" t="s">
        <v>240</v>
      </c>
      <c r="I299" s="565" t="s">
        <v>50</v>
      </c>
      <c r="J299" s="547">
        <v>0</v>
      </c>
      <c r="K299" s="547" t="s">
        <v>3</v>
      </c>
      <c r="L299" s="547" t="s">
        <v>89</v>
      </c>
      <c r="M299" s="547">
        <v>5</v>
      </c>
      <c r="N299" s="547">
        <v>5</v>
      </c>
      <c r="O299" s="547">
        <f t="shared" ref="O299" si="208">LOG10(N299)</f>
        <v>0.69897000433601886</v>
      </c>
      <c r="P299" s="547">
        <v>2011</v>
      </c>
      <c r="Q299" s="557"/>
      <c r="R299" s="547">
        <v>1</v>
      </c>
      <c r="S299" s="186">
        <v>1</v>
      </c>
      <c r="T299" s="547">
        <v>4</v>
      </c>
      <c r="U299" s="547">
        <v>4</v>
      </c>
      <c r="V299" s="547" t="s">
        <v>586</v>
      </c>
      <c r="W299" s="547"/>
      <c r="X299" s="547" t="s">
        <v>608</v>
      </c>
      <c r="Y299" s="557"/>
      <c r="Z299" s="566" t="s">
        <v>83</v>
      </c>
      <c r="AA299" s="547" t="s">
        <v>1208</v>
      </c>
      <c r="AB299" s="547" t="s">
        <v>15</v>
      </c>
      <c r="AC299" s="547" t="s">
        <v>2043</v>
      </c>
      <c r="AD299" s="547">
        <v>0</v>
      </c>
      <c r="AE299" s="547" t="s">
        <v>577</v>
      </c>
      <c r="AF299" s="547">
        <v>55</v>
      </c>
      <c r="AG299" s="547">
        <f t="shared" ref="AG299" si="209">LOG10(AF299)</f>
        <v>1.7403626894942439</v>
      </c>
      <c r="AH299" s="547">
        <f t="shared" si="172"/>
        <v>1116.5</v>
      </c>
      <c r="AI299" s="549">
        <f t="shared" si="191"/>
        <v>3.0478587274074567</v>
      </c>
      <c r="AJ299" s="547">
        <f t="shared" si="192"/>
        <v>275</v>
      </c>
      <c r="AK299" s="547">
        <f t="shared" ref="AK299" si="210">LOG10(AJ299)</f>
        <v>2.4393326938302629</v>
      </c>
      <c r="AL299" s="549">
        <f t="shared" si="193"/>
        <v>5582.5</v>
      </c>
      <c r="AM299" s="549">
        <f t="shared" si="176"/>
        <v>3.7468287317434754</v>
      </c>
      <c r="AN299" s="557" t="s">
        <v>28</v>
      </c>
      <c r="AO299" s="547" t="s">
        <v>28</v>
      </c>
      <c r="AP299" s="557"/>
      <c r="AQ299" s="547" t="s">
        <v>80</v>
      </c>
      <c r="AR299" s="557" t="s">
        <v>241</v>
      </c>
      <c r="AS299" s="557" t="s">
        <v>242</v>
      </c>
      <c r="AT299" s="562" t="s">
        <v>2437</v>
      </c>
      <c r="AU299" s="550">
        <v>39.630000000000003</v>
      </c>
      <c r="AV299" s="551">
        <v>-86.89</v>
      </c>
      <c r="AW299" s="547"/>
      <c r="AX299" s="552">
        <v>11.183333333333332</v>
      </c>
      <c r="AY299" s="553">
        <v>1098</v>
      </c>
      <c r="AZ299" s="554">
        <f t="shared" ref="AZ299" si="211">LOG10(AY299)</f>
        <v>3.0406023401140732</v>
      </c>
      <c r="BA299" s="567" t="s">
        <v>82</v>
      </c>
      <c r="BB299" s="566"/>
      <c r="BC299" s="547" t="s">
        <v>243</v>
      </c>
      <c r="BD299" s="547" t="s">
        <v>2343</v>
      </c>
      <c r="BE299" s="547" t="s">
        <v>2331</v>
      </c>
      <c r="BF299" s="557"/>
      <c r="BG299" s="557" t="s">
        <v>609</v>
      </c>
      <c r="BH299" s="557" t="s">
        <v>1134</v>
      </c>
      <c r="BI299" s="557" t="s">
        <v>1614</v>
      </c>
      <c r="BJ299" s="557" t="s">
        <v>610</v>
      </c>
      <c r="BK299" s="557" t="s">
        <v>170</v>
      </c>
      <c r="BL299" s="547"/>
      <c r="BM299" s="547"/>
      <c r="BN299" s="557"/>
      <c r="BO299" s="547" t="s">
        <v>1669</v>
      </c>
      <c r="BP299" s="557" t="s">
        <v>51</v>
      </c>
      <c r="BQ299" s="547" t="s">
        <v>1537</v>
      </c>
      <c r="BR299" s="557">
        <f>(BR297+BR298)/2</f>
        <v>1.625</v>
      </c>
      <c r="BS299" s="547" t="s">
        <v>21</v>
      </c>
      <c r="BT299" s="547" t="s">
        <v>1214</v>
      </c>
      <c r="BU299" s="557"/>
      <c r="BV299" s="557"/>
      <c r="BW299" s="565"/>
      <c r="BX299" s="569"/>
      <c r="BY299" s="570"/>
      <c r="BZ299" s="568">
        <f>SQRT((BZ297^2+BZ298^2)/2)</f>
        <v>2.5940637360455634</v>
      </c>
      <c r="CA299" s="569" t="s">
        <v>18</v>
      </c>
      <c r="CB299" s="569" t="s">
        <v>586</v>
      </c>
      <c r="CC299" s="569">
        <v>8</v>
      </c>
      <c r="CD299" s="569">
        <v>4</v>
      </c>
      <c r="CE299" s="557"/>
      <c r="CF299" s="544" t="s">
        <v>1584</v>
      </c>
      <c r="CG299" s="557">
        <f>(CG297+CG298)/2</f>
        <v>1.875</v>
      </c>
      <c r="CH299" s="547" t="s">
        <v>21</v>
      </c>
      <c r="CI299" s="557"/>
      <c r="CJ299" s="571"/>
      <c r="CK299" s="571"/>
      <c r="CL299" s="568">
        <f>SQRT((CL297^2+CL298^2)/2)</f>
        <v>1.961876227832259</v>
      </c>
      <c r="CM299" s="569">
        <v>8</v>
      </c>
      <c r="CN299" s="569">
        <v>4</v>
      </c>
      <c r="CO299" s="557"/>
      <c r="CP299" s="557">
        <f t="shared" si="186"/>
        <v>-0.1087052850397288</v>
      </c>
      <c r="CQ299" s="557">
        <f t="shared" si="187"/>
        <v>0.94545454545454544</v>
      </c>
      <c r="CR299" s="557">
        <f t="shared" ref="CR299" si="212">CP299*CQ299</f>
        <v>-0.10277590585574359</v>
      </c>
      <c r="CS299" s="557">
        <f t="shared" si="188"/>
        <v>0.50033009021326469</v>
      </c>
      <c r="CT299" s="547">
        <v>0</v>
      </c>
      <c r="CU299" s="547">
        <v>0</v>
      </c>
      <c r="CV299" s="547" t="s">
        <v>1782</v>
      </c>
      <c r="CW299" s="547">
        <v>0</v>
      </c>
      <c r="CX299" s="186">
        <v>-1</v>
      </c>
      <c r="CY299" s="560">
        <v>0</v>
      </c>
      <c r="CZ299" s="560">
        <v>3</v>
      </c>
      <c r="DA299" s="560">
        <v>0</v>
      </c>
      <c r="DB299" s="560">
        <v>0</v>
      </c>
      <c r="DC299" s="560">
        <v>0</v>
      </c>
      <c r="DD299" s="547">
        <v>0</v>
      </c>
      <c r="DE299" s="561">
        <v>1</v>
      </c>
      <c r="DF299" s="561">
        <v>1</v>
      </c>
      <c r="DG299" s="561">
        <v>1</v>
      </c>
      <c r="DH299" s="561">
        <v>0</v>
      </c>
      <c r="DI299" s="561">
        <v>0</v>
      </c>
      <c r="DJ299" s="561">
        <v>0</v>
      </c>
      <c r="DK299" s="561">
        <v>0</v>
      </c>
      <c r="DL299" s="561">
        <v>0</v>
      </c>
      <c r="DM299" s="561">
        <v>0</v>
      </c>
      <c r="DN299" s="561">
        <v>0</v>
      </c>
      <c r="DO299" s="547">
        <v>0</v>
      </c>
      <c r="DP299" s="547">
        <v>0</v>
      </c>
      <c r="DQ299" s="547">
        <v>0</v>
      </c>
      <c r="DR299" s="547">
        <v>0</v>
      </c>
      <c r="DS299" s="547">
        <v>0</v>
      </c>
      <c r="DT299" s="547">
        <v>0</v>
      </c>
      <c r="DU299" s="547">
        <v>0</v>
      </c>
      <c r="DV299" s="547">
        <v>0</v>
      </c>
      <c r="DW299" s="547">
        <v>0</v>
      </c>
      <c r="DX299" s="547">
        <v>0</v>
      </c>
      <c r="DY299" s="547">
        <v>0</v>
      </c>
      <c r="DZ299" s="547">
        <v>0</v>
      </c>
      <c r="EA299" s="547">
        <v>0</v>
      </c>
      <c r="EB299" s="547">
        <v>0</v>
      </c>
      <c r="EC299" s="547">
        <v>0</v>
      </c>
      <c r="ED299" s="547">
        <v>0</v>
      </c>
      <c r="EE299" s="547">
        <v>0</v>
      </c>
      <c r="EF299" s="547">
        <v>0</v>
      </c>
      <c r="EG299" s="547">
        <v>0</v>
      </c>
      <c r="EH299" s="547">
        <v>0</v>
      </c>
      <c r="EI299" s="547">
        <v>0</v>
      </c>
      <c r="EJ299" s="547">
        <v>0</v>
      </c>
      <c r="EK299" s="547">
        <v>0</v>
      </c>
      <c r="EL299" s="547">
        <v>0</v>
      </c>
      <c r="EM299" s="547">
        <v>0</v>
      </c>
      <c r="EN299" s="547">
        <v>1</v>
      </c>
      <c r="EO299" s="547">
        <v>0</v>
      </c>
      <c r="EP299" s="547">
        <v>1</v>
      </c>
      <c r="EQ299" s="547">
        <v>4</v>
      </c>
    </row>
    <row r="300" spans="1:151" ht="15" customHeight="1" x14ac:dyDescent="0.25">
      <c r="A300" s="501" t="s">
        <v>2545</v>
      </c>
      <c r="B300" s="37">
        <v>7</v>
      </c>
      <c r="C300" s="123" t="s">
        <v>238</v>
      </c>
      <c r="D300" s="59">
        <v>2014</v>
      </c>
      <c r="E300" s="67" t="s">
        <v>239</v>
      </c>
      <c r="F300" s="67" t="s">
        <v>99</v>
      </c>
      <c r="G300" s="59">
        <v>34</v>
      </c>
      <c r="H300" s="59" t="s">
        <v>240</v>
      </c>
      <c r="I300" s="63" t="s">
        <v>50</v>
      </c>
      <c r="J300" s="59">
        <v>0</v>
      </c>
      <c r="K300" s="59" t="s">
        <v>3</v>
      </c>
      <c r="L300" s="59" t="s">
        <v>89</v>
      </c>
      <c r="M300" s="59">
        <v>3</v>
      </c>
      <c r="N300" s="59">
        <v>3</v>
      </c>
      <c r="O300" s="59">
        <f t="shared" si="194"/>
        <v>0.47712125471966244</v>
      </c>
      <c r="P300" s="59">
        <v>2011</v>
      </c>
      <c r="R300" s="59">
        <v>1</v>
      </c>
      <c r="S300" s="37">
        <v>1</v>
      </c>
      <c r="T300" s="59">
        <v>4</v>
      </c>
      <c r="U300" s="59">
        <v>4</v>
      </c>
      <c r="V300" s="59" t="s">
        <v>586</v>
      </c>
      <c r="X300" s="59" t="s">
        <v>608</v>
      </c>
      <c r="Z300" s="40" t="s">
        <v>83</v>
      </c>
      <c r="AA300" s="59" t="s">
        <v>1208</v>
      </c>
      <c r="AB300" s="59" t="s">
        <v>15</v>
      </c>
      <c r="AC300" s="59" t="s">
        <v>2043</v>
      </c>
      <c r="AD300" s="59">
        <v>0</v>
      </c>
      <c r="AE300" s="59" t="s">
        <v>577</v>
      </c>
      <c r="AF300" s="59">
        <v>55</v>
      </c>
      <c r="AG300" s="59">
        <f t="shared" si="195"/>
        <v>1.7403626894942439</v>
      </c>
      <c r="AH300" s="59">
        <f t="shared" si="172"/>
        <v>1116.5</v>
      </c>
      <c r="AI300" s="72">
        <f t="shared" si="191"/>
        <v>3.0478587274074567</v>
      </c>
      <c r="AJ300" s="59">
        <f t="shared" si="192"/>
        <v>165</v>
      </c>
      <c r="AK300" s="59">
        <f t="shared" si="196"/>
        <v>2.2174839442139063</v>
      </c>
      <c r="AL300" s="72">
        <f t="shared" si="193"/>
        <v>3349.5</v>
      </c>
      <c r="AM300" s="72">
        <f t="shared" si="176"/>
        <v>3.5249799821271193</v>
      </c>
      <c r="AN300" s="67" t="s">
        <v>28</v>
      </c>
      <c r="AO300" s="59" t="s">
        <v>28</v>
      </c>
      <c r="AQ300" s="59" t="s">
        <v>80</v>
      </c>
      <c r="AR300" s="67" t="s">
        <v>241</v>
      </c>
      <c r="AS300" s="67" t="s">
        <v>242</v>
      </c>
      <c r="AT300" s="172" t="s">
        <v>2437</v>
      </c>
      <c r="AU300" s="270">
        <v>39.630000000000003</v>
      </c>
      <c r="AV300" s="11">
        <v>-86.89</v>
      </c>
      <c r="AX300" s="277">
        <v>11.183333333333332</v>
      </c>
      <c r="AY300" s="278">
        <v>1098</v>
      </c>
      <c r="AZ300" s="455">
        <f t="shared" si="197"/>
        <v>3.0406023401140732</v>
      </c>
      <c r="BA300" s="515" t="s">
        <v>82</v>
      </c>
      <c r="BB300" s="40"/>
      <c r="BC300" s="59" t="s">
        <v>243</v>
      </c>
      <c r="BD300" s="59" t="s">
        <v>2343</v>
      </c>
      <c r="BE300" s="59" t="s">
        <v>2331</v>
      </c>
      <c r="BG300" s="67" t="s">
        <v>609</v>
      </c>
      <c r="BH300" s="67" t="s">
        <v>1209</v>
      </c>
      <c r="BI300" s="67" t="s">
        <v>1213</v>
      </c>
      <c r="BJ300" s="67" t="s">
        <v>610</v>
      </c>
      <c r="BK300" s="67" t="s">
        <v>170</v>
      </c>
      <c r="BO300" s="59" t="s">
        <v>1669</v>
      </c>
      <c r="BP300" s="67" t="s">
        <v>51</v>
      </c>
      <c r="BQ300" s="59" t="s">
        <v>1537</v>
      </c>
      <c r="BR300" s="67">
        <v>1.1875</v>
      </c>
      <c r="BS300" s="59" t="s">
        <v>21</v>
      </c>
      <c r="BT300" s="59" t="s">
        <v>1214</v>
      </c>
      <c r="BU300" s="67">
        <v>1.5461646096066226</v>
      </c>
      <c r="BW300" s="63" t="s">
        <v>26</v>
      </c>
      <c r="BX300" s="91" t="s">
        <v>67</v>
      </c>
      <c r="BY300" s="158"/>
      <c r="BZ300" s="70">
        <f>IF(BX300="SE",BY300,BU300)</f>
        <v>1.5461646096066226</v>
      </c>
      <c r="CA300" s="132" t="s">
        <v>18</v>
      </c>
      <c r="CB300" s="91" t="s">
        <v>586</v>
      </c>
      <c r="CC300" s="91">
        <v>4</v>
      </c>
      <c r="CD300" s="91">
        <v>4</v>
      </c>
      <c r="CF300" s="78" t="s">
        <v>1584</v>
      </c>
      <c r="CG300" s="67">
        <v>0.4375</v>
      </c>
      <c r="CH300" s="59" t="s">
        <v>21</v>
      </c>
      <c r="CI300" s="67">
        <v>0.42695628191498325</v>
      </c>
      <c r="CJ300" s="160"/>
      <c r="CK300" s="160"/>
      <c r="CL300" s="159">
        <f>CI300</f>
        <v>0.42695628191498325</v>
      </c>
      <c r="CM300" s="91">
        <v>4</v>
      </c>
      <c r="CN300" s="91">
        <v>4</v>
      </c>
      <c r="CP300" s="67">
        <f t="shared" si="186"/>
        <v>0.66124652253358063</v>
      </c>
      <c r="CQ300" s="67">
        <f t="shared" si="187"/>
        <v>0.86956521739130432</v>
      </c>
      <c r="CR300" s="67">
        <f>CP300*CQ300</f>
        <v>0.57499697611615708</v>
      </c>
      <c r="CS300" s="67">
        <f t="shared" si="188"/>
        <v>0.52066384515892028</v>
      </c>
      <c r="CT300" s="59">
        <v>0</v>
      </c>
      <c r="CU300" s="59">
        <v>0</v>
      </c>
      <c r="CV300" s="59" t="s">
        <v>1782</v>
      </c>
      <c r="CW300" s="59">
        <v>0</v>
      </c>
      <c r="CX300" s="59">
        <v>0</v>
      </c>
      <c r="CY300" s="102">
        <v>0</v>
      </c>
      <c r="CZ300" s="102">
        <v>3</v>
      </c>
      <c r="DA300" s="102">
        <v>0</v>
      </c>
      <c r="DB300" s="102">
        <v>0</v>
      </c>
      <c r="DC300" s="102">
        <v>0</v>
      </c>
      <c r="DD300" s="59">
        <v>0</v>
      </c>
      <c r="DE300" s="60">
        <v>1</v>
      </c>
      <c r="DF300" s="60">
        <v>1</v>
      </c>
      <c r="DG300" s="60">
        <v>1</v>
      </c>
      <c r="DH300" s="60">
        <v>0</v>
      </c>
      <c r="DI300" s="60">
        <v>0</v>
      </c>
      <c r="DJ300" s="60">
        <v>0</v>
      </c>
      <c r="DK300" s="60">
        <v>0</v>
      </c>
      <c r="DL300" s="60">
        <v>0</v>
      </c>
      <c r="DM300" s="60">
        <v>0</v>
      </c>
      <c r="DN300" s="60">
        <v>0</v>
      </c>
      <c r="DO300" s="59">
        <v>0</v>
      </c>
      <c r="DP300" s="59">
        <v>0</v>
      </c>
      <c r="DQ300" s="59">
        <v>0</v>
      </c>
      <c r="DR300" s="59">
        <v>0</v>
      </c>
      <c r="DS300" s="59">
        <v>0</v>
      </c>
      <c r="DT300" s="59">
        <v>0</v>
      </c>
      <c r="DU300" s="59">
        <v>0</v>
      </c>
      <c r="DV300" s="59">
        <v>0</v>
      </c>
      <c r="DW300" s="59">
        <v>0</v>
      </c>
      <c r="DX300" s="59">
        <v>0</v>
      </c>
      <c r="DY300" s="59">
        <v>0</v>
      </c>
      <c r="DZ300" s="59">
        <v>0</v>
      </c>
      <c r="EA300" s="59">
        <v>0</v>
      </c>
      <c r="EB300" s="59">
        <v>0</v>
      </c>
      <c r="EC300" s="59">
        <v>0</v>
      </c>
      <c r="ED300" s="59">
        <v>0</v>
      </c>
      <c r="EE300" s="59">
        <v>0</v>
      </c>
      <c r="EF300" s="59">
        <v>0</v>
      </c>
      <c r="EG300" s="59">
        <v>0</v>
      </c>
      <c r="EH300" s="59">
        <v>0</v>
      </c>
      <c r="EI300" s="59">
        <v>0</v>
      </c>
      <c r="EJ300" s="59">
        <v>0</v>
      </c>
      <c r="EK300" s="59">
        <v>0</v>
      </c>
      <c r="EL300" s="59">
        <v>0</v>
      </c>
      <c r="EM300" s="128">
        <v>0</v>
      </c>
      <c r="EN300" s="59">
        <v>1</v>
      </c>
      <c r="EO300" s="128">
        <v>0</v>
      </c>
      <c r="EP300" s="128">
        <v>1</v>
      </c>
      <c r="EQ300" s="59">
        <v>4</v>
      </c>
    </row>
    <row r="301" spans="1:151" s="82" customFormat="1" ht="15" customHeight="1" x14ac:dyDescent="0.25">
      <c r="A301" s="501" t="s">
        <v>2545</v>
      </c>
      <c r="B301" s="77">
        <v>8</v>
      </c>
      <c r="C301" s="78" t="s">
        <v>238</v>
      </c>
      <c r="D301" s="77">
        <v>2014</v>
      </c>
      <c r="E301" s="82" t="s">
        <v>239</v>
      </c>
      <c r="F301" s="82" t="s">
        <v>99</v>
      </c>
      <c r="G301" s="77">
        <v>34</v>
      </c>
      <c r="H301" s="77" t="s">
        <v>240</v>
      </c>
      <c r="I301" s="63" t="s">
        <v>50</v>
      </c>
      <c r="J301" s="59">
        <v>0</v>
      </c>
      <c r="K301" s="77" t="s">
        <v>3</v>
      </c>
      <c r="L301" s="77" t="s">
        <v>89</v>
      </c>
      <c r="M301" s="77">
        <v>5</v>
      </c>
      <c r="N301" s="77">
        <v>5</v>
      </c>
      <c r="O301" s="59">
        <f t="shared" si="194"/>
        <v>0.69897000433601886</v>
      </c>
      <c r="P301" s="77">
        <v>2011</v>
      </c>
      <c r="R301" s="77">
        <v>1</v>
      </c>
      <c r="S301" s="77">
        <v>1</v>
      </c>
      <c r="T301" s="77">
        <v>4</v>
      </c>
      <c r="U301" s="77">
        <v>4</v>
      </c>
      <c r="V301" s="77" t="s">
        <v>586</v>
      </c>
      <c r="W301" s="77"/>
      <c r="X301" s="77" t="s">
        <v>608</v>
      </c>
      <c r="Z301" s="95" t="s">
        <v>83</v>
      </c>
      <c r="AA301" s="77" t="s">
        <v>1208</v>
      </c>
      <c r="AB301" s="77" t="s">
        <v>15</v>
      </c>
      <c r="AC301" s="59" t="s">
        <v>2043</v>
      </c>
      <c r="AD301" s="77">
        <v>0</v>
      </c>
      <c r="AE301" s="77" t="s">
        <v>577</v>
      </c>
      <c r="AF301" s="59">
        <v>55</v>
      </c>
      <c r="AG301" s="59">
        <f t="shared" si="195"/>
        <v>1.7403626894942439</v>
      </c>
      <c r="AH301" s="59">
        <f t="shared" si="172"/>
        <v>1116.5</v>
      </c>
      <c r="AI301" s="72">
        <f t="shared" si="191"/>
        <v>3.0478587274074567</v>
      </c>
      <c r="AJ301" s="59">
        <f t="shared" si="192"/>
        <v>275</v>
      </c>
      <c r="AK301" s="59">
        <f t="shared" si="196"/>
        <v>2.4393326938302629</v>
      </c>
      <c r="AL301" s="72">
        <f t="shared" si="193"/>
        <v>5582.5</v>
      </c>
      <c r="AM301" s="72">
        <f t="shared" si="176"/>
        <v>3.7468287317434754</v>
      </c>
      <c r="AN301" s="82" t="s">
        <v>28</v>
      </c>
      <c r="AO301" s="77" t="s">
        <v>28</v>
      </c>
      <c r="AQ301" s="77" t="s">
        <v>80</v>
      </c>
      <c r="AR301" s="82" t="s">
        <v>241</v>
      </c>
      <c r="AS301" s="82" t="s">
        <v>242</v>
      </c>
      <c r="AT301" s="172" t="s">
        <v>2437</v>
      </c>
      <c r="AU301" s="270">
        <v>39.630000000000003</v>
      </c>
      <c r="AV301" s="11">
        <v>-86.89</v>
      </c>
      <c r="AW301" s="77"/>
      <c r="AX301" s="277">
        <v>11.183333333333332</v>
      </c>
      <c r="AY301" s="278">
        <v>1098</v>
      </c>
      <c r="AZ301" s="455">
        <f t="shared" si="197"/>
        <v>3.0406023401140732</v>
      </c>
      <c r="BA301" s="521" t="s">
        <v>82</v>
      </c>
      <c r="BB301" s="95"/>
      <c r="BC301" s="59" t="s">
        <v>243</v>
      </c>
      <c r="BD301" s="59" t="s">
        <v>2343</v>
      </c>
      <c r="BE301" s="59" t="s">
        <v>2331</v>
      </c>
      <c r="BF301" s="67"/>
      <c r="BG301" s="82" t="s">
        <v>609</v>
      </c>
      <c r="BH301" s="82" t="s">
        <v>628</v>
      </c>
      <c r="BI301" s="82" t="s">
        <v>1613</v>
      </c>
      <c r="BJ301" s="82" t="s">
        <v>610</v>
      </c>
      <c r="BK301" s="139" t="s">
        <v>619</v>
      </c>
      <c r="BL301" s="77"/>
      <c r="BM301" s="77"/>
      <c r="BN301" s="82" t="s">
        <v>1614</v>
      </c>
      <c r="BO301" s="77"/>
      <c r="BP301" s="67" t="s">
        <v>51</v>
      </c>
      <c r="BQ301" s="77" t="s">
        <v>1537</v>
      </c>
      <c r="BR301" s="82">
        <v>3.0625</v>
      </c>
      <c r="BS301" s="77" t="s">
        <v>21</v>
      </c>
      <c r="BT301" s="77" t="s">
        <v>1214</v>
      </c>
      <c r="BU301" s="82">
        <v>2.946572868039524</v>
      </c>
      <c r="BW301" s="79" t="s">
        <v>26</v>
      </c>
      <c r="BX301" s="77" t="s">
        <v>67</v>
      </c>
      <c r="BY301" s="77"/>
      <c r="BZ301" s="80">
        <f>IF(BX301="SE",BY301,BU301)</f>
        <v>2.946572868039524</v>
      </c>
      <c r="CA301" s="77" t="s">
        <v>18</v>
      </c>
      <c r="CB301" s="77" t="s">
        <v>586</v>
      </c>
      <c r="CC301" s="77">
        <v>4</v>
      </c>
      <c r="CD301" s="77">
        <v>4</v>
      </c>
      <c r="CF301" s="78" t="s">
        <v>1584</v>
      </c>
      <c r="CG301" s="82">
        <v>0.25</v>
      </c>
      <c r="CH301" s="77" t="s">
        <v>21</v>
      </c>
      <c r="CI301" s="82">
        <v>0.5</v>
      </c>
      <c r="CJ301" s="82" t="s">
        <v>19</v>
      </c>
      <c r="CL301" s="78">
        <f>CI301</f>
        <v>0.5</v>
      </c>
      <c r="CM301" s="77">
        <v>4</v>
      </c>
      <c r="CN301" s="77">
        <v>4</v>
      </c>
      <c r="CO301" s="67"/>
      <c r="CP301" s="67">
        <f t="shared" si="186"/>
        <v>1.330840721588826</v>
      </c>
      <c r="CQ301" s="67">
        <f t="shared" si="187"/>
        <v>0.86956521739130432</v>
      </c>
      <c r="CR301" s="67">
        <f>CP301*CQ301</f>
        <v>1.1572528013815879</v>
      </c>
      <c r="CS301" s="67">
        <f t="shared" si="188"/>
        <v>0.58370212789409581</v>
      </c>
      <c r="CT301" s="59">
        <v>0</v>
      </c>
      <c r="CU301" s="77">
        <v>0</v>
      </c>
      <c r="CV301" s="77" t="s">
        <v>1782</v>
      </c>
      <c r="CW301" s="77">
        <v>0</v>
      </c>
      <c r="CX301" s="59">
        <v>3</v>
      </c>
      <c r="CY301" s="74">
        <v>0</v>
      </c>
      <c r="CZ301" s="74">
        <v>3</v>
      </c>
      <c r="DA301" s="74">
        <v>0</v>
      </c>
      <c r="DB301" s="74">
        <v>0</v>
      </c>
      <c r="DC301" s="74">
        <v>0</v>
      </c>
      <c r="DD301" s="77">
        <v>0</v>
      </c>
      <c r="DE301" s="60">
        <v>0</v>
      </c>
      <c r="DF301" s="60">
        <v>0</v>
      </c>
      <c r="DG301" s="60">
        <v>0</v>
      </c>
      <c r="DH301" s="60">
        <v>0</v>
      </c>
      <c r="DI301" s="60">
        <v>0</v>
      </c>
      <c r="DJ301" s="60">
        <v>0</v>
      </c>
      <c r="DK301" s="60">
        <v>0</v>
      </c>
      <c r="DL301" s="74">
        <v>0</v>
      </c>
      <c r="DM301" s="74">
        <v>0</v>
      </c>
      <c r="DN301" s="74">
        <v>0</v>
      </c>
      <c r="DO301" s="77">
        <v>0</v>
      </c>
      <c r="DP301" s="77">
        <v>0</v>
      </c>
      <c r="DQ301" s="77">
        <v>0</v>
      </c>
      <c r="DR301" s="77">
        <v>0</v>
      </c>
      <c r="DS301" s="77">
        <v>0</v>
      </c>
      <c r="DT301" s="77">
        <v>0</v>
      </c>
      <c r="DU301" s="77">
        <v>0</v>
      </c>
      <c r="DV301" s="77">
        <v>0</v>
      </c>
      <c r="DW301" s="77">
        <v>0</v>
      </c>
      <c r="DX301" s="77">
        <v>0</v>
      </c>
      <c r="DY301" s="77">
        <v>0</v>
      </c>
      <c r="DZ301" s="77">
        <v>0</v>
      </c>
      <c r="EA301" s="77">
        <v>0</v>
      </c>
      <c r="EB301" s="77">
        <v>0</v>
      </c>
      <c r="EC301" s="77">
        <v>0</v>
      </c>
      <c r="ED301" s="77">
        <v>1</v>
      </c>
      <c r="EE301" s="77">
        <v>0</v>
      </c>
      <c r="EF301" s="77">
        <v>0</v>
      </c>
      <c r="EG301" s="77">
        <v>0</v>
      </c>
      <c r="EH301" s="77">
        <v>0</v>
      </c>
      <c r="EI301" s="77">
        <v>0</v>
      </c>
      <c r="EJ301" s="77">
        <v>0</v>
      </c>
      <c r="EK301" s="77">
        <v>0</v>
      </c>
      <c r="EL301" s="77">
        <v>0</v>
      </c>
      <c r="EM301" s="128">
        <v>0</v>
      </c>
      <c r="EN301" s="77">
        <v>1</v>
      </c>
      <c r="EO301" s="128">
        <v>0</v>
      </c>
      <c r="EP301" s="128">
        <v>1</v>
      </c>
      <c r="EQ301" s="59">
        <v>4</v>
      </c>
    </row>
    <row r="302" spans="1:151" s="82" customFormat="1" ht="15" customHeight="1" x14ac:dyDescent="0.25">
      <c r="A302" s="501" t="s">
        <v>2545</v>
      </c>
      <c r="B302" s="77">
        <v>9</v>
      </c>
      <c r="C302" s="78" t="s">
        <v>238</v>
      </c>
      <c r="D302" s="77">
        <v>2014</v>
      </c>
      <c r="E302" s="82" t="s">
        <v>239</v>
      </c>
      <c r="F302" s="82" t="s">
        <v>99</v>
      </c>
      <c r="G302" s="77">
        <v>34</v>
      </c>
      <c r="H302" s="77" t="s">
        <v>240</v>
      </c>
      <c r="I302" s="63" t="s">
        <v>50</v>
      </c>
      <c r="J302" s="59">
        <v>0</v>
      </c>
      <c r="K302" s="77" t="s">
        <v>3</v>
      </c>
      <c r="L302" s="77" t="s">
        <v>89</v>
      </c>
      <c r="M302" s="77">
        <v>5</v>
      </c>
      <c r="N302" s="77">
        <v>5</v>
      </c>
      <c r="O302" s="59">
        <f t="shared" si="194"/>
        <v>0.69897000433601886</v>
      </c>
      <c r="P302" s="77">
        <v>2011</v>
      </c>
      <c r="R302" s="77">
        <v>1</v>
      </c>
      <c r="S302" s="77">
        <v>1</v>
      </c>
      <c r="T302" s="77">
        <v>4</v>
      </c>
      <c r="U302" s="77">
        <v>4</v>
      </c>
      <c r="V302" s="77" t="s">
        <v>586</v>
      </c>
      <c r="W302" s="77"/>
      <c r="X302" s="77" t="s">
        <v>608</v>
      </c>
      <c r="Z302" s="95" t="s">
        <v>83</v>
      </c>
      <c r="AA302" s="77" t="s">
        <v>1208</v>
      </c>
      <c r="AB302" s="77" t="s">
        <v>15</v>
      </c>
      <c r="AC302" s="59" t="s">
        <v>2043</v>
      </c>
      <c r="AD302" s="77">
        <v>0</v>
      </c>
      <c r="AE302" s="77" t="s">
        <v>577</v>
      </c>
      <c r="AF302" s="59">
        <v>55</v>
      </c>
      <c r="AG302" s="59">
        <f t="shared" si="195"/>
        <v>1.7403626894942439</v>
      </c>
      <c r="AH302" s="59">
        <f t="shared" si="172"/>
        <v>1116.5</v>
      </c>
      <c r="AI302" s="72">
        <f t="shared" si="191"/>
        <v>3.0478587274074567</v>
      </c>
      <c r="AJ302" s="59">
        <f t="shared" si="192"/>
        <v>275</v>
      </c>
      <c r="AK302" s="59">
        <f t="shared" si="196"/>
        <v>2.4393326938302629</v>
      </c>
      <c r="AL302" s="72">
        <f t="shared" si="193"/>
        <v>5582.5</v>
      </c>
      <c r="AM302" s="72">
        <f t="shared" si="176"/>
        <v>3.7468287317434754</v>
      </c>
      <c r="AN302" s="82" t="s">
        <v>28</v>
      </c>
      <c r="AO302" s="77" t="s">
        <v>28</v>
      </c>
      <c r="AQ302" s="77" t="s">
        <v>80</v>
      </c>
      <c r="AR302" s="82" t="s">
        <v>241</v>
      </c>
      <c r="AS302" s="82" t="s">
        <v>242</v>
      </c>
      <c r="AT302" s="172" t="s">
        <v>2437</v>
      </c>
      <c r="AU302" s="270">
        <v>39.630000000000003</v>
      </c>
      <c r="AV302" s="11">
        <v>-86.89</v>
      </c>
      <c r="AW302" s="77"/>
      <c r="AX302" s="277">
        <v>11.183333333333332</v>
      </c>
      <c r="AY302" s="278">
        <v>1098</v>
      </c>
      <c r="AZ302" s="455">
        <f t="shared" si="197"/>
        <v>3.0406023401140732</v>
      </c>
      <c r="BA302" s="521" t="s">
        <v>82</v>
      </c>
      <c r="BB302" s="95"/>
      <c r="BC302" s="59" t="s">
        <v>243</v>
      </c>
      <c r="BD302" s="59" t="s">
        <v>2343</v>
      </c>
      <c r="BE302" s="59" t="s">
        <v>2331</v>
      </c>
      <c r="BF302" s="67"/>
      <c r="BG302" s="82" t="s">
        <v>609</v>
      </c>
      <c r="BH302" s="82" t="s">
        <v>628</v>
      </c>
      <c r="BI302" s="82" t="s">
        <v>1082</v>
      </c>
      <c r="BJ302" s="82" t="s">
        <v>610</v>
      </c>
      <c r="BK302" s="139" t="s">
        <v>619</v>
      </c>
      <c r="BL302" s="77"/>
      <c r="BM302" s="77"/>
      <c r="BN302" s="82" t="s">
        <v>1614</v>
      </c>
      <c r="BO302" s="77"/>
      <c r="BP302" s="67" t="s">
        <v>51</v>
      </c>
      <c r="BQ302" s="77" t="s">
        <v>1537</v>
      </c>
      <c r="BR302" s="82">
        <v>17</v>
      </c>
      <c r="BS302" s="77" t="s">
        <v>21</v>
      </c>
      <c r="BT302" s="77" t="s">
        <v>1214</v>
      </c>
      <c r="BU302" s="82">
        <v>14.518666146263804</v>
      </c>
      <c r="BW302" s="79" t="s">
        <v>26</v>
      </c>
      <c r="BX302" s="77" t="s">
        <v>67</v>
      </c>
      <c r="BY302" s="77"/>
      <c r="BZ302" s="80">
        <f>IF(BX302="SE",BY302,BU302)</f>
        <v>14.518666146263804</v>
      </c>
      <c r="CA302" s="77" t="s">
        <v>18</v>
      </c>
      <c r="CB302" s="77" t="s">
        <v>586</v>
      </c>
      <c r="CC302" s="77">
        <v>4</v>
      </c>
      <c r="CD302" s="77">
        <v>4</v>
      </c>
      <c r="CF302" s="78" t="s">
        <v>1584</v>
      </c>
      <c r="CG302" s="82">
        <v>0.3125</v>
      </c>
      <c r="CH302" s="77" t="s">
        <v>21</v>
      </c>
      <c r="CI302" s="82">
        <v>0.375</v>
      </c>
      <c r="CL302" s="78">
        <f>CI302</f>
        <v>0.375</v>
      </c>
      <c r="CM302" s="77">
        <v>4</v>
      </c>
      <c r="CN302" s="77">
        <v>4</v>
      </c>
      <c r="CO302" s="67"/>
      <c r="CP302" s="67">
        <f t="shared" si="186"/>
        <v>1.6249303149239125</v>
      </c>
      <c r="CQ302" s="67">
        <f t="shared" si="187"/>
        <v>0.86956521739130432</v>
      </c>
      <c r="CR302" s="67">
        <f>CP302*CQ302</f>
        <v>1.4129828825425326</v>
      </c>
      <c r="CS302" s="67">
        <f t="shared" si="188"/>
        <v>0.62478253914738779</v>
      </c>
      <c r="CT302" s="59">
        <v>0</v>
      </c>
      <c r="CU302" s="77">
        <v>0</v>
      </c>
      <c r="CV302" s="77" t="s">
        <v>1782</v>
      </c>
      <c r="CW302" s="77">
        <v>0</v>
      </c>
      <c r="CX302" s="59">
        <v>3</v>
      </c>
      <c r="CY302" s="74">
        <v>0</v>
      </c>
      <c r="CZ302" s="74">
        <v>3</v>
      </c>
      <c r="DA302" s="74">
        <v>0</v>
      </c>
      <c r="DB302" s="74">
        <v>0</v>
      </c>
      <c r="DC302" s="74">
        <v>0</v>
      </c>
      <c r="DD302" s="77">
        <v>0</v>
      </c>
      <c r="DE302" s="60">
        <v>0</v>
      </c>
      <c r="DF302" s="60">
        <v>0</v>
      </c>
      <c r="DG302" s="60">
        <v>0</v>
      </c>
      <c r="DH302" s="60">
        <v>0</v>
      </c>
      <c r="DI302" s="60">
        <v>0</v>
      </c>
      <c r="DJ302" s="60">
        <v>0</v>
      </c>
      <c r="DK302" s="60">
        <v>0</v>
      </c>
      <c r="DL302" s="74">
        <v>0</v>
      </c>
      <c r="DM302" s="74">
        <v>0</v>
      </c>
      <c r="DN302" s="74">
        <v>0</v>
      </c>
      <c r="DO302" s="77">
        <v>0</v>
      </c>
      <c r="DP302" s="77">
        <v>0</v>
      </c>
      <c r="DQ302" s="77">
        <v>0</v>
      </c>
      <c r="DR302" s="77">
        <v>0</v>
      </c>
      <c r="DS302" s="77">
        <v>0</v>
      </c>
      <c r="DT302" s="77">
        <v>0</v>
      </c>
      <c r="DU302" s="77">
        <v>0</v>
      </c>
      <c r="DV302" s="77">
        <v>0</v>
      </c>
      <c r="DW302" s="77">
        <v>0</v>
      </c>
      <c r="DX302" s="77">
        <v>0</v>
      </c>
      <c r="DY302" s="77">
        <v>0</v>
      </c>
      <c r="DZ302" s="77">
        <v>0</v>
      </c>
      <c r="EA302" s="77">
        <v>0</v>
      </c>
      <c r="EB302" s="77">
        <v>0</v>
      </c>
      <c r="EC302" s="77">
        <v>0</v>
      </c>
      <c r="ED302" s="77">
        <v>1</v>
      </c>
      <c r="EE302" s="77">
        <v>0</v>
      </c>
      <c r="EF302" s="77">
        <v>0</v>
      </c>
      <c r="EG302" s="77">
        <v>0</v>
      </c>
      <c r="EH302" s="77">
        <v>0</v>
      </c>
      <c r="EI302" s="77">
        <v>0</v>
      </c>
      <c r="EJ302" s="77">
        <v>0</v>
      </c>
      <c r="EK302" s="77">
        <v>0</v>
      </c>
      <c r="EL302" s="77">
        <v>0</v>
      </c>
      <c r="EM302" s="128">
        <v>0</v>
      </c>
      <c r="EN302" s="77">
        <v>1</v>
      </c>
      <c r="EO302" s="128">
        <v>0</v>
      </c>
      <c r="EP302" s="128">
        <v>1</v>
      </c>
      <c r="EQ302" s="59">
        <v>4</v>
      </c>
    </row>
    <row r="303" spans="1:151" s="98" customFormat="1" ht="15" customHeight="1" x14ac:dyDescent="0.25">
      <c r="A303" s="501" t="s">
        <v>2545</v>
      </c>
      <c r="B303" s="562" t="s">
        <v>1891</v>
      </c>
      <c r="C303" s="544" t="s">
        <v>238</v>
      </c>
      <c r="D303" s="186">
        <v>2014</v>
      </c>
      <c r="E303" s="545" t="s">
        <v>239</v>
      </c>
      <c r="F303" s="545" t="s">
        <v>99</v>
      </c>
      <c r="G303" s="186">
        <v>34</v>
      </c>
      <c r="H303" s="186" t="s">
        <v>240</v>
      </c>
      <c r="I303" s="565" t="s">
        <v>50</v>
      </c>
      <c r="J303" s="547">
        <v>0</v>
      </c>
      <c r="K303" s="186" t="s">
        <v>3</v>
      </c>
      <c r="L303" s="186" t="s">
        <v>89</v>
      </c>
      <c r="M303" s="186">
        <v>5</v>
      </c>
      <c r="N303" s="186">
        <v>5</v>
      </c>
      <c r="O303" s="547">
        <f t="shared" ref="O303" si="213">LOG10(N303)</f>
        <v>0.69897000433601886</v>
      </c>
      <c r="P303" s="186">
        <v>2011</v>
      </c>
      <c r="Q303" s="545"/>
      <c r="R303" s="186">
        <v>1</v>
      </c>
      <c r="S303" s="186">
        <v>1</v>
      </c>
      <c r="T303" s="186">
        <v>4</v>
      </c>
      <c r="U303" s="186">
        <v>4</v>
      </c>
      <c r="V303" s="186" t="s">
        <v>586</v>
      </c>
      <c r="W303" s="186"/>
      <c r="X303" s="186" t="s">
        <v>608</v>
      </c>
      <c r="Y303" s="545"/>
      <c r="Z303" s="548" t="s">
        <v>83</v>
      </c>
      <c r="AA303" s="186" t="s">
        <v>1208</v>
      </c>
      <c r="AB303" s="186" t="s">
        <v>15</v>
      </c>
      <c r="AC303" s="547" t="s">
        <v>2043</v>
      </c>
      <c r="AD303" s="186">
        <v>0</v>
      </c>
      <c r="AE303" s="186" t="s">
        <v>577</v>
      </c>
      <c r="AF303" s="547">
        <v>55</v>
      </c>
      <c r="AG303" s="547">
        <f t="shared" ref="AG303" si="214">LOG10(AF303)</f>
        <v>1.7403626894942439</v>
      </c>
      <c r="AH303" s="547">
        <f t="shared" si="172"/>
        <v>1116.5</v>
      </c>
      <c r="AI303" s="549">
        <f t="shared" si="191"/>
        <v>3.0478587274074567</v>
      </c>
      <c r="AJ303" s="547">
        <f t="shared" si="192"/>
        <v>275</v>
      </c>
      <c r="AK303" s="547">
        <f t="shared" ref="AK303" si="215">LOG10(AJ303)</f>
        <v>2.4393326938302629</v>
      </c>
      <c r="AL303" s="549">
        <f t="shared" si="193"/>
        <v>5582.5</v>
      </c>
      <c r="AM303" s="549">
        <f t="shared" si="176"/>
        <v>3.7468287317434754</v>
      </c>
      <c r="AN303" s="545" t="s">
        <v>28</v>
      </c>
      <c r="AO303" s="186" t="s">
        <v>28</v>
      </c>
      <c r="AP303" s="545"/>
      <c r="AQ303" s="186" t="s">
        <v>80</v>
      </c>
      <c r="AR303" s="545" t="s">
        <v>241</v>
      </c>
      <c r="AS303" s="545" t="s">
        <v>242</v>
      </c>
      <c r="AT303" s="562" t="s">
        <v>2437</v>
      </c>
      <c r="AU303" s="550">
        <v>39.630000000000003</v>
      </c>
      <c r="AV303" s="551">
        <v>-86.89</v>
      </c>
      <c r="AW303" s="186"/>
      <c r="AX303" s="552">
        <v>11.183333333333332</v>
      </c>
      <c r="AY303" s="553">
        <v>1098</v>
      </c>
      <c r="AZ303" s="554">
        <f t="shared" ref="AZ303" si="216">LOG10(AY303)</f>
        <v>3.0406023401140732</v>
      </c>
      <c r="BA303" s="555" t="s">
        <v>82</v>
      </c>
      <c r="BB303" s="548"/>
      <c r="BC303" s="547" t="s">
        <v>243</v>
      </c>
      <c r="BD303" s="547" t="s">
        <v>2343</v>
      </c>
      <c r="BE303" s="547" t="s">
        <v>2331</v>
      </c>
      <c r="BF303" s="557"/>
      <c r="BG303" s="545" t="s">
        <v>609</v>
      </c>
      <c r="BH303" s="545"/>
      <c r="BI303" s="545" t="s">
        <v>2232</v>
      </c>
      <c r="BJ303" s="545" t="s">
        <v>610</v>
      </c>
      <c r="BK303" s="572" t="s">
        <v>619</v>
      </c>
      <c r="BL303" s="186"/>
      <c r="BM303" s="186"/>
      <c r="BN303" s="545" t="s">
        <v>1614</v>
      </c>
      <c r="BO303" s="186"/>
      <c r="BP303" s="557" t="s">
        <v>51</v>
      </c>
      <c r="BQ303" s="186" t="s">
        <v>1537</v>
      </c>
      <c r="BR303" s="557">
        <f>(BR301+BR302)/2</f>
        <v>10.03125</v>
      </c>
      <c r="BS303" s="186" t="s">
        <v>21</v>
      </c>
      <c r="BT303" s="186" t="s">
        <v>1214</v>
      </c>
      <c r="BU303" s="545"/>
      <c r="BV303" s="545"/>
      <c r="BW303" s="558"/>
      <c r="BX303" s="186"/>
      <c r="BY303" s="186"/>
      <c r="BZ303" s="568">
        <f>SQRT((BZ301^2+BZ302^2)/2)</f>
        <v>10.47554195097641</v>
      </c>
      <c r="CA303" s="186" t="s">
        <v>18</v>
      </c>
      <c r="CB303" s="186" t="s">
        <v>586</v>
      </c>
      <c r="CC303" s="186">
        <v>8</v>
      </c>
      <c r="CD303" s="186">
        <v>4</v>
      </c>
      <c r="CE303" s="545"/>
      <c r="CF303" s="544" t="s">
        <v>1584</v>
      </c>
      <c r="CG303" s="557">
        <f>(CG301+CG302)/2</f>
        <v>0.28125</v>
      </c>
      <c r="CH303" s="186" t="s">
        <v>21</v>
      </c>
      <c r="CI303" s="545"/>
      <c r="CJ303" s="545"/>
      <c r="CK303" s="545"/>
      <c r="CL303" s="568">
        <f>SQRT((CL301^2+CL302^2)/2)</f>
        <v>0.44194173824159222</v>
      </c>
      <c r="CM303" s="186">
        <v>8</v>
      </c>
      <c r="CN303" s="186">
        <v>4</v>
      </c>
      <c r="CO303" s="557"/>
      <c r="CP303" s="557">
        <f t="shared" si="186"/>
        <v>1.3150945343736011</v>
      </c>
      <c r="CQ303" s="557">
        <f t="shared" si="187"/>
        <v>0.94545454545454544</v>
      </c>
      <c r="CR303" s="557">
        <f t="shared" ref="CR303" si="217">CP303*CQ303</f>
        <v>1.24336210522595</v>
      </c>
      <c r="CS303" s="557">
        <f t="shared" si="188"/>
        <v>0.54831091639724705</v>
      </c>
      <c r="CT303" s="547">
        <v>0</v>
      </c>
      <c r="CU303" s="186">
        <v>0</v>
      </c>
      <c r="CV303" s="186" t="s">
        <v>1782</v>
      </c>
      <c r="CW303" s="186">
        <v>0</v>
      </c>
      <c r="CX303" s="186">
        <v>-1</v>
      </c>
      <c r="CY303" s="560">
        <v>0</v>
      </c>
      <c r="CZ303" s="560">
        <v>3</v>
      </c>
      <c r="DA303" s="560">
        <v>0</v>
      </c>
      <c r="DB303" s="560">
        <v>0</v>
      </c>
      <c r="DC303" s="560">
        <v>0</v>
      </c>
      <c r="DD303" s="186">
        <v>0</v>
      </c>
      <c r="DE303" s="561">
        <v>0</v>
      </c>
      <c r="DF303" s="561">
        <v>0</v>
      </c>
      <c r="DG303" s="561">
        <v>0</v>
      </c>
      <c r="DH303" s="561">
        <v>0</v>
      </c>
      <c r="DI303" s="561">
        <v>0</v>
      </c>
      <c r="DJ303" s="561">
        <v>0</v>
      </c>
      <c r="DK303" s="561">
        <v>0</v>
      </c>
      <c r="DL303" s="560">
        <v>0</v>
      </c>
      <c r="DM303" s="560">
        <v>0</v>
      </c>
      <c r="DN303" s="560">
        <v>0</v>
      </c>
      <c r="DO303" s="186">
        <v>0</v>
      </c>
      <c r="DP303" s="186">
        <v>0</v>
      </c>
      <c r="DQ303" s="186">
        <v>0</v>
      </c>
      <c r="DR303" s="186">
        <v>0</v>
      </c>
      <c r="DS303" s="186">
        <v>0</v>
      </c>
      <c r="DT303" s="186">
        <v>0</v>
      </c>
      <c r="DU303" s="186">
        <v>0</v>
      </c>
      <c r="DV303" s="186">
        <v>0</v>
      </c>
      <c r="DW303" s="186">
        <v>0</v>
      </c>
      <c r="DX303" s="186">
        <v>0</v>
      </c>
      <c r="DY303" s="186">
        <v>0</v>
      </c>
      <c r="DZ303" s="186">
        <v>0</v>
      </c>
      <c r="EA303" s="186">
        <v>0</v>
      </c>
      <c r="EB303" s="186">
        <v>0</v>
      </c>
      <c r="EC303" s="186">
        <v>0</v>
      </c>
      <c r="ED303" s="186">
        <v>1</v>
      </c>
      <c r="EE303" s="186">
        <v>0</v>
      </c>
      <c r="EF303" s="186">
        <v>0</v>
      </c>
      <c r="EG303" s="186">
        <v>0</v>
      </c>
      <c r="EH303" s="186">
        <v>0</v>
      </c>
      <c r="EI303" s="186">
        <v>0</v>
      </c>
      <c r="EJ303" s="186">
        <v>0</v>
      </c>
      <c r="EK303" s="186">
        <v>0</v>
      </c>
      <c r="EL303" s="186">
        <v>0</v>
      </c>
      <c r="EM303" s="547">
        <v>0</v>
      </c>
      <c r="EN303" s="186">
        <v>1</v>
      </c>
      <c r="EO303" s="547">
        <v>0</v>
      </c>
      <c r="EP303" s="547">
        <v>1</v>
      </c>
      <c r="EQ303" s="547">
        <v>4</v>
      </c>
    </row>
    <row r="304" spans="1:151" ht="15" customHeight="1" x14ac:dyDescent="0.25">
      <c r="A304" s="501" t="s">
        <v>2545</v>
      </c>
      <c r="B304" s="37">
        <v>10</v>
      </c>
      <c r="C304" s="123" t="s">
        <v>238</v>
      </c>
      <c r="D304" s="59">
        <v>2014</v>
      </c>
      <c r="E304" s="67" t="s">
        <v>239</v>
      </c>
      <c r="F304" s="67" t="s">
        <v>99</v>
      </c>
      <c r="G304" s="59">
        <v>34</v>
      </c>
      <c r="H304" s="59" t="s">
        <v>240</v>
      </c>
      <c r="I304" s="63" t="s">
        <v>50</v>
      </c>
      <c r="J304" s="59">
        <v>0</v>
      </c>
      <c r="K304" s="59" t="s">
        <v>3</v>
      </c>
      <c r="L304" s="59" t="s">
        <v>89</v>
      </c>
      <c r="M304" s="59">
        <v>5</v>
      </c>
      <c r="N304" s="59">
        <v>5</v>
      </c>
      <c r="O304" s="59">
        <f t="shared" ref="O304:O309" si="218">LOG10(N304)</f>
        <v>0.69897000433601886</v>
      </c>
      <c r="P304" s="59">
        <v>2011</v>
      </c>
      <c r="R304" s="59">
        <v>1</v>
      </c>
      <c r="S304" s="37">
        <v>1</v>
      </c>
      <c r="T304" s="59">
        <v>4</v>
      </c>
      <c r="U304" s="59">
        <v>4</v>
      </c>
      <c r="V304" s="59" t="s">
        <v>586</v>
      </c>
      <c r="X304" s="59" t="s">
        <v>608</v>
      </c>
      <c r="Z304" s="40" t="s">
        <v>83</v>
      </c>
      <c r="AA304" s="59" t="s">
        <v>1208</v>
      </c>
      <c r="AB304" s="59" t="s">
        <v>15</v>
      </c>
      <c r="AC304" s="59" t="s">
        <v>2043</v>
      </c>
      <c r="AD304" s="59">
        <v>0</v>
      </c>
      <c r="AE304" s="59" t="s">
        <v>577</v>
      </c>
      <c r="AF304" s="59">
        <v>55</v>
      </c>
      <c r="AG304" s="59">
        <f t="shared" ref="AG304:AG309" si="219">LOG10(AF304)</f>
        <v>1.7403626894942439</v>
      </c>
      <c r="AH304" s="59">
        <f t="shared" si="172"/>
        <v>1116.5</v>
      </c>
      <c r="AI304" s="72">
        <f t="shared" si="191"/>
        <v>3.0478587274074567</v>
      </c>
      <c r="AJ304" s="59">
        <f t="shared" si="192"/>
        <v>275</v>
      </c>
      <c r="AK304" s="59">
        <f t="shared" ref="AK304:AK309" si="220">LOG10(AJ304)</f>
        <v>2.4393326938302629</v>
      </c>
      <c r="AL304" s="72">
        <f t="shared" si="193"/>
        <v>5582.5</v>
      </c>
      <c r="AM304" s="72">
        <f t="shared" ref="AM304:AM308" si="221">LOG10(AL304)</f>
        <v>3.7468287317434754</v>
      </c>
      <c r="AN304" s="67" t="s">
        <v>28</v>
      </c>
      <c r="AO304" s="59" t="s">
        <v>28</v>
      </c>
      <c r="AQ304" s="59" t="s">
        <v>80</v>
      </c>
      <c r="AR304" s="67" t="s">
        <v>241</v>
      </c>
      <c r="AS304" s="67" t="s">
        <v>242</v>
      </c>
      <c r="AT304" s="172" t="s">
        <v>2437</v>
      </c>
      <c r="AU304" s="270">
        <v>39.630000000000003</v>
      </c>
      <c r="AV304" s="11">
        <v>-86.89</v>
      </c>
      <c r="AX304" s="277">
        <v>11.183333333333332</v>
      </c>
      <c r="AY304" s="278">
        <v>1098</v>
      </c>
      <c r="AZ304" s="455">
        <f t="shared" si="197"/>
        <v>3.0406023401140732</v>
      </c>
      <c r="BA304" s="515" t="s">
        <v>82</v>
      </c>
      <c r="BB304" s="40"/>
      <c r="BC304" s="59" t="s">
        <v>243</v>
      </c>
      <c r="BD304" s="59" t="s">
        <v>2343</v>
      </c>
      <c r="BE304" s="59" t="s">
        <v>2331</v>
      </c>
      <c r="BF304" s="59"/>
      <c r="BG304" s="67" t="s">
        <v>609</v>
      </c>
      <c r="BH304" s="67" t="s">
        <v>1209</v>
      </c>
      <c r="BI304" s="67" t="s">
        <v>1210</v>
      </c>
      <c r="BJ304" s="123" t="s">
        <v>610</v>
      </c>
      <c r="BK304" s="58" t="s">
        <v>1063</v>
      </c>
      <c r="BN304" s="58"/>
      <c r="BO304" s="59" t="s">
        <v>1669</v>
      </c>
      <c r="BP304" s="67" t="s">
        <v>51</v>
      </c>
      <c r="BQ304" s="59" t="s">
        <v>1537</v>
      </c>
      <c r="BR304" s="67">
        <v>37.3125</v>
      </c>
      <c r="BS304" s="59" t="s">
        <v>21</v>
      </c>
      <c r="BT304" s="59" t="s">
        <v>1214</v>
      </c>
      <c r="BU304" s="67">
        <v>19.571849469752895</v>
      </c>
      <c r="BV304" s="58"/>
      <c r="BW304" s="63" t="s">
        <v>26</v>
      </c>
      <c r="BX304" s="91" t="s">
        <v>67</v>
      </c>
      <c r="BY304" s="158"/>
      <c r="BZ304" s="70">
        <f>IF(BX304="SE",BY304,BU304)</f>
        <v>19.571849469752895</v>
      </c>
      <c r="CA304" s="132" t="s">
        <v>18</v>
      </c>
      <c r="CB304" s="91" t="s">
        <v>586</v>
      </c>
      <c r="CC304" s="91">
        <v>4</v>
      </c>
      <c r="CD304" s="91">
        <v>4</v>
      </c>
      <c r="CE304" s="58" t="s">
        <v>2393</v>
      </c>
      <c r="CF304" s="78" t="s">
        <v>1584</v>
      </c>
      <c r="CG304" s="67">
        <v>38</v>
      </c>
      <c r="CH304" s="59" t="s">
        <v>21</v>
      </c>
      <c r="CI304" s="67">
        <v>21.131532520540642</v>
      </c>
      <c r="CJ304" s="159"/>
      <c r="CK304" s="159"/>
      <c r="CL304" s="159">
        <f>CI304</f>
        <v>21.131532520540642</v>
      </c>
      <c r="CM304" s="91">
        <v>4</v>
      </c>
      <c r="CN304" s="91">
        <v>4</v>
      </c>
      <c r="CP304" s="67">
        <f t="shared" si="186"/>
        <v>-3.3756203882815618E-2</v>
      </c>
      <c r="CQ304" s="67">
        <f t="shared" si="187"/>
        <v>0.86956521739130432</v>
      </c>
      <c r="CR304" s="67">
        <f t="shared" ref="CR304:CR309" si="222">CP304*CQ304</f>
        <v>-2.9353220767665753E-2</v>
      </c>
      <c r="CS304" s="67">
        <f t="shared" si="188"/>
        <v>0.50005385072308972</v>
      </c>
      <c r="CT304" s="59">
        <v>0</v>
      </c>
      <c r="CU304" s="59">
        <v>0</v>
      </c>
      <c r="CV304" s="59" t="s">
        <v>1782</v>
      </c>
      <c r="CW304" s="59">
        <v>0</v>
      </c>
      <c r="CX304" s="59">
        <v>3</v>
      </c>
      <c r="CY304" s="102">
        <v>0</v>
      </c>
      <c r="CZ304" s="77">
        <v>-3</v>
      </c>
      <c r="DA304" s="102">
        <v>0</v>
      </c>
      <c r="DB304" s="102">
        <v>0</v>
      </c>
      <c r="DC304" s="102">
        <v>0</v>
      </c>
      <c r="DD304" s="60">
        <v>1</v>
      </c>
      <c r="DE304" s="60">
        <v>0</v>
      </c>
      <c r="DF304" s="60">
        <v>0</v>
      </c>
      <c r="DG304" s="60">
        <v>0</v>
      </c>
      <c r="DH304" s="60">
        <v>0</v>
      </c>
      <c r="DI304" s="60">
        <v>0</v>
      </c>
      <c r="DJ304" s="60">
        <v>0</v>
      </c>
      <c r="DK304" s="60">
        <v>0</v>
      </c>
      <c r="DL304" s="60">
        <v>0</v>
      </c>
      <c r="DM304" s="60">
        <v>0</v>
      </c>
      <c r="DN304" s="60">
        <v>0</v>
      </c>
      <c r="DO304" s="59">
        <v>0</v>
      </c>
      <c r="DP304" s="59">
        <v>0</v>
      </c>
      <c r="DQ304" s="59">
        <v>0</v>
      </c>
      <c r="DR304" s="59">
        <v>0</v>
      </c>
      <c r="DS304" s="59">
        <v>0</v>
      </c>
      <c r="DT304" s="59">
        <v>0</v>
      </c>
      <c r="DU304" s="59">
        <v>0</v>
      </c>
      <c r="DV304" s="59">
        <v>0</v>
      </c>
      <c r="DW304" s="59">
        <v>0</v>
      </c>
      <c r="DX304" s="59">
        <v>0</v>
      </c>
      <c r="DY304" s="59">
        <v>0</v>
      </c>
      <c r="DZ304" s="59">
        <v>0</v>
      </c>
      <c r="EA304" s="59">
        <v>0</v>
      </c>
      <c r="EB304" s="59">
        <v>0</v>
      </c>
      <c r="EC304" s="59">
        <v>0</v>
      </c>
      <c r="ED304" s="59">
        <v>0</v>
      </c>
      <c r="EE304" s="59">
        <v>0</v>
      </c>
      <c r="EF304" s="59">
        <v>0</v>
      </c>
      <c r="EG304" s="59">
        <v>0</v>
      </c>
      <c r="EH304" s="59">
        <v>0</v>
      </c>
      <c r="EI304" s="59">
        <v>0</v>
      </c>
      <c r="EJ304" s="59">
        <v>0</v>
      </c>
      <c r="EK304" s="59">
        <v>0</v>
      </c>
      <c r="EL304" s="59">
        <v>0</v>
      </c>
      <c r="EM304" s="128">
        <v>0</v>
      </c>
      <c r="EN304" s="59">
        <v>1</v>
      </c>
      <c r="EO304" s="128">
        <v>0</v>
      </c>
      <c r="EP304" s="128">
        <v>1</v>
      </c>
      <c r="EQ304" s="59">
        <v>4</v>
      </c>
      <c r="ET304" s="72"/>
      <c r="EU304" s="59"/>
    </row>
    <row r="305" spans="1:151" ht="15" customHeight="1" x14ac:dyDescent="0.25">
      <c r="A305" s="501" t="s">
        <v>2545</v>
      </c>
      <c r="B305" s="37">
        <v>11</v>
      </c>
      <c r="C305" s="123" t="s">
        <v>238</v>
      </c>
      <c r="D305" s="59">
        <v>2014</v>
      </c>
      <c r="E305" s="67" t="s">
        <v>239</v>
      </c>
      <c r="F305" s="67" t="s">
        <v>99</v>
      </c>
      <c r="G305" s="59">
        <v>34</v>
      </c>
      <c r="H305" s="59" t="s">
        <v>240</v>
      </c>
      <c r="I305" s="63" t="s">
        <v>50</v>
      </c>
      <c r="J305" s="59">
        <v>0</v>
      </c>
      <c r="K305" s="59" t="s">
        <v>3</v>
      </c>
      <c r="L305" s="59" t="s">
        <v>89</v>
      </c>
      <c r="M305" s="59">
        <v>5</v>
      </c>
      <c r="N305" s="59">
        <v>5</v>
      </c>
      <c r="O305" s="59">
        <f t="shared" si="218"/>
        <v>0.69897000433601886</v>
      </c>
      <c r="P305" s="59">
        <v>2011</v>
      </c>
      <c r="R305" s="59">
        <v>1</v>
      </c>
      <c r="S305" s="37">
        <v>1</v>
      </c>
      <c r="T305" s="59">
        <v>4</v>
      </c>
      <c r="U305" s="59">
        <v>4</v>
      </c>
      <c r="V305" s="59" t="s">
        <v>586</v>
      </c>
      <c r="X305" s="59" t="s">
        <v>608</v>
      </c>
      <c r="Z305" s="40" t="s">
        <v>83</v>
      </c>
      <c r="AA305" s="59" t="s">
        <v>1208</v>
      </c>
      <c r="AB305" s="59" t="s">
        <v>15</v>
      </c>
      <c r="AC305" s="59" t="s">
        <v>2043</v>
      </c>
      <c r="AD305" s="59">
        <v>0</v>
      </c>
      <c r="AE305" s="59" t="s">
        <v>577</v>
      </c>
      <c r="AF305" s="59">
        <v>55</v>
      </c>
      <c r="AG305" s="59">
        <f t="shared" si="219"/>
        <v>1.7403626894942439</v>
      </c>
      <c r="AH305" s="59">
        <f t="shared" si="172"/>
        <v>1116.5</v>
      </c>
      <c r="AI305" s="72">
        <f t="shared" si="191"/>
        <v>3.0478587274074567</v>
      </c>
      <c r="AJ305" s="59">
        <f t="shared" si="192"/>
        <v>275</v>
      </c>
      <c r="AK305" s="59">
        <f t="shared" si="220"/>
        <v>2.4393326938302629</v>
      </c>
      <c r="AL305" s="72">
        <f t="shared" si="193"/>
        <v>5582.5</v>
      </c>
      <c r="AM305" s="72">
        <f t="shared" si="221"/>
        <v>3.7468287317434754</v>
      </c>
      <c r="AN305" s="67" t="s">
        <v>28</v>
      </c>
      <c r="AO305" s="59" t="s">
        <v>28</v>
      </c>
      <c r="AQ305" s="59" t="s">
        <v>80</v>
      </c>
      <c r="AR305" s="67" t="s">
        <v>241</v>
      </c>
      <c r="AS305" s="67" t="s">
        <v>242</v>
      </c>
      <c r="AT305" s="172" t="s">
        <v>2437</v>
      </c>
      <c r="AU305" s="270">
        <v>39.630000000000003</v>
      </c>
      <c r="AV305" s="11">
        <v>-86.89</v>
      </c>
      <c r="AX305" s="277">
        <v>11.183333333333332</v>
      </c>
      <c r="AY305" s="278">
        <v>1098</v>
      </c>
      <c r="AZ305" s="455">
        <f t="shared" si="197"/>
        <v>3.0406023401140732</v>
      </c>
      <c r="BA305" s="515" t="s">
        <v>82</v>
      </c>
      <c r="BB305" s="40"/>
      <c r="BC305" s="59" t="s">
        <v>243</v>
      </c>
      <c r="BD305" s="59" t="s">
        <v>2343</v>
      </c>
      <c r="BE305" s="59" t="s">
        <v>2331</v>
      </c>
      <c r="BF305" s="59"/>
      <c r="BG305" s="67" t="s">
        <v>609</v>
      </c>
      <c r="BH305" s="67" t="s">
        <v>1209</v>
      </c>
      <c r="BI305" s="67" t="s">
        <v>1211</v>
      </c>
      <c r="BJ305" s="123" t="s">
        <v>610</v>
      </c>
      <c r="BK305" s="58" t="s">
        <v>1063</v>
      </c>
      <c r="BN305" s="58"/>
      <c r="BO305" s="59" t="s">
        <v>1669</v>
      </c>
      <c r="BP305" s="67" t="s">
        <v>51</v>
      </c>
      <c r="BQ305" s="59" t="s">
        <v>1537</v>
      </c>
      <c r="BR305" s="67">
        <v>128.875</v>
      </c>
      <c r="BS305" s="59" t="s">
        <v>21</v>
      </c>
      <c r="BT305" s="59" t="s">
        <v>1214</v>
      </c>
      <c r="BU305" s="67">
        <v>38.376153620010783</v>
      </c>
      <c r="BV305" s="58"/>
      <c r="BW305" s="63" t="s">
        <v>26</v>
      </c>
      <c r="BX305" s="91" t="s">
        <v>67</v>
      </c>
      <c r="BY305" s="158"/>
      <c r="BZ305" s="70">
        <f>IF(BX305="SE",BY305,BU305)</f>
        <v>38.376153620010783</v>
      </c>
      <c r="CA305" s="132" t="s">
        <v>18</v>
      </c>
      <c r="CB305" s="91" t="s">
        <v>586</v>
      </c>
      <c r="CC305" s="91">
        <v>4</v>
      </c>
      <c r="CD305" s="91">
        <v>4</v>
      </c>
      <c r="CE305" s="58" t="s">
        <v>2393</v>
      </c>
      <c r="CF305" s="78" t="s">
        <v>1584</v>
      </c>
      <c r="CG305" s="67">
        <v>150.0625</v>
      </c>
      <c r="CH305" s="59" t="s">
        <v>21</v>
      </c>
      <c r="CI305" s="67">
        <v>76.798810483409611</v>
      </c>
      <c r="CJ305" s="159"/>
      <c r="CK305" s="159"/>
      <c r="CL305" s="159">
        <f>CI305</f>
        <v>76.798810483409611</v>
      </c>
      <c r="CM305" s="91">
        <v>4</v>
      </c>
      <c r="CN305" s="91">
        <v>4</v>
      </c>
      <c r="CP305" s="67">
        <f t="shared" si="186"/>
        <v>-0.34900994213011349</v>
      </c>
      <c r="CQ305" s="67">
        <f t="shared" si="187"/>
        <v>0.86956521739130432</v>
      </c>
      <c r="CR305" s="67">
        <f t="shared" si="222"/>
        <v>-0.30348690620009866</v>
      </c>
      <c r="CS305" s="67">
        <f t="shared" si="188"/>
        <v>0.50575651888968176</v>
      </c>
      <c r="CT305" s="59">
        <v>0</v>
      </c>
      <c r="CU305" s="59">
        <v>0</v>
      </c>
      <c r="CV305" s="59" t="s">
        <v>1782</v>
      </c>
      <c r="CW305" s="59">
        <v>0</v>
      </c>
      <c r="CX305" s="59">
        <v>3</v>
      </c>
      <c r="CY305" s="102">
        <v>0</v>
      </c>
      <c r="CZ305" s="77">
        <v>-3</v>
      </c>
      <c r="DA305" s="102">
        <v>0</v>
      </c>
      <c r="DB305" s="102">
        <v>0</v>
      </c>
      <c r="DC305" s="102">
        <v>0</v>
      </c>
      <c r="DD305" s="60">
        <v>1</v>
      </c>
      <c r="DE305" s="60">
        <v>0</v>
      </c>
      <c r="DF305" s="60">
        <v>0</v>
      </c>
      <c r="DG305" s="60">
        <v>0</v>
      </c>
      <c r="DH305" s="60">
        <v>0</v>
      </c>
      <c r="DI305" s="60">
        <v>0</v>
      </c>
      <c r="DJ305" s="60">
        <v>0</v>
      </c>
      <c r="DK305" s="60">
        <v>0</v>
      </c>
      <c r="DL305" s="60">
        <v>0</v>
      </c>
      <c r="DM305" s="60">
        <v>0</v>
      </c>
      <c r="DN305" s="60">
        <v>0</v>
      </c>
      <c r="DO305" s="59">
        <v>0</v>
      </c>
      <c r="DP305" s="59">
        <v>0</v>
      </c>
      <c r="DQ305" s="59">
        <v>0</v>
      </c>
      <c r="DR305" s="59">
        <v>0</v>
      </c>
      <c r="DS305" s="59">
        <v>0</v>
      </c>
      <c r="DT305" s="59">
        <v>0</v>
      </c>
      <c r="DU305" s="59">
        <v>0</v>
      </c>
      <c r="DV305" s="59">
        <v>0</v>
      </c>
      <c r="DW305" s="59">
        <v>0</v>
      </c>
      <c r="DX305" s="59">
        <v>0</v>
      </c>
      <c r="DY305" s="59">
        <v>0</v>
      </c>
      <c r="DZ305" s="59">
        <v>0</v>
      </c>
      <c r="EA305" s="59">
        <v>0</v>
      </c>
      <c r="EB305" s="59">
        <v>0</v>
      </c>
      <c r="EC305" s="59">
        <v>0</v>
      </c>
      <c r="ED305" s="59">
        <v>0</v>
      </c>
      <c r="EE305" s="59">
        <v>0</v>
      </c>
      <c r="EF305" s="59">
        <v>0</v>
      </c>
      <c r="EG305" s="59">
        <v>0</v>
      </c>
      <c r="EH305" s="59">
        <v>0</v>
      </c>
      <c r="EI305" s="59">
        <v>0</v>
      </c>
      <c r="EJ305" s="59">
        <v>0</v>
      </c>
      <c r="EK305" s="59">
        <v>0</v>
      </c>
      <c r="EL305" s="59">
        <v>0</v>
      </c>
      <c r="EM305" s="128">
        <v>0</v>
      </c>
      <c r="EN305" s="59">
        <v>1</v>
      </c>
      <c r="EO305" s="128">
        <v>0</v>
      </c>
      <c r="EP305" s="128">
        <v>1</v>
      </c>
      <c r="EQ305" s="59">
        <v>4</v>
      </c>
      <c r="ET305" s="72"/>
      <c r="EU305" s="59"/>
    </row>
    <row r="306" spans="1:151" s="88" customFormat="1" ht="15" customHeight="1" x14ac:dyDescent="0.25">
      <c r="A306" s="501" t="s">
        <v>2545</v>
      </c>
      <c r="B306" s="562" t="s">
        <v>1892</v>
      </c>
      <c r="C306" s="563" t="s">
        <v>238</v>
      </c>
      <c r="D306" s="547">
        <v>2014</v>
      </c>
      <c r="E306" s="557" t="s">
        <v>239</v>
      </c>
      <c r="F306" s="557" t="s">
        <v>99</v>
      </c>
      <c r="G306" s="547">
        <v>34</v>
      </c>
      <c r="H306" s="547" t="s">
        <v>240</v>
      </c>
      <c r="I306" s="565" t="s">
        <v>50</v>
      </c>
      <c r="J306" s="547">
        <v>0</v>
      </c>
      <c r="K306" s="547" t="s">
        <v>3</v>
      </c>
      <c r="L306" s="547" t="s">
        <v>89</v>
      </c>
      <c r="M306" s="547">
        <v>5</v>
      </c>
      <c r="N306" s="547">
        <v>5</v>
      </c>
      <c r="O306" s="547">
        <f t="shared" si="218"/>
        <v>0.69897000433601886</v>
      </c>
      <c r="P306" s="547">
        <v>2011</v>
      </c>
      <c r="Q306" s="557"/>
      <c r="R306" s="547">
        <v>1</v>
      </c>
      <c r="S306" s="186">
        <v>1</v>
      </c>
      <c r="T306" s="547">
        <v>4</v>
      </c>
      <c r="U306" s="547">
        <v>4</v>
      </c>
      <c r="V306" s="547" t="s">
        <v>586</v>
      </c>
      <c r="W306" s="547"/>
      <c r="X306" s="547" t="s">
        <v>608</v>
      </c>
      <c r="Y306" s="557"/>
      <c r="Z306" s="566" t="s">
        <v>83</v>
      </c>
      <c r="AA306" s="547" t="s">
        <v>1208</v>
      </c>
      <c r="AB306" s="547" t="s">
        <v>15</v>
      </c>
      <c r="AC306" s="547" t="s">
        <v>2043</v>
      </c>
      <c r="AD306" s="547">
        <v>0</v>
      </c>
      <c r="AE306" s="547" t="s">
        <v>577</v>
      </c>
      <c r="AF306" s="547">
        <v>55</v>
      </c>
      <c r="AG306" s="547">
        <f t="shared" si="219"/>
        <v>1.7403626894942439</v>
      </c>
      <c r="AH306" s="547">
        <f t="shared" ref="AH306" si="223">AF306*20.3</f>
        <v>1116.5</v>
      </c>
      <c r="AI306" s="549">
        <f t="shared" si="191"/>
        <v>3.0478587274074567</v>
      </c>
      <c r="AJ306" s="547">
        <f t="shared" si="192"/>
        <v>275</v>
      </c>
      <c r="AK306" s="547">
        <f t="shared" si="220"/>
        <v>2.4393326938302629</v>
      </c>
      <c r="AL306" s="549">
        <f t="shared" si="193"/>
        <v>5582.5</v>
      </c>
      <c r="AM306" s="549">
        <f t="shared" ref="AM306" si="224">LOG10(AL306)</f>
        <v>3.7468287317434754</v>
      </c>
      <c r="AN306" s="557" t="s">
        <v>28</v>
      </c>
      <c r="AO306" s="547" t="s">
        <v>28</v>
      </c>
      <c r="AP306" s="557"/>
      <c r="AQ306" s="547" t="s">
        <v>80</v>
      </c>
      <c r="AR306" s="557" t="s">
        <v>241</v>
      </c>
      <c r="AS306" s="557" t="s">
        <v>242</v>
      </c>
      <c r="AT306" s="562" t="s">
        <v>2437</v>
      </c>
      <c r="AU306" s="550">
        <v>39.630000000000003</v>
      </c>
      <c r="AV306" s="551">
        <v>-86.89</v>
      </c>
      <c r="AW306" s="547"/>
      <c r="AX306" s="552">
        <v>11.183333333333332</v>
      </c>
      <c r="AY306" s="553">
        <v>1098</v>
      </c>
      <c r="AZ306" s="554">
        <f t="shared" ref="AZ306" si="225">LOG10(AY306)</f>
        <v>3.0406023401140732</v>
      </c>
      <c r="BA306" s="567" t="s">
        <v>82</v>
      </c>
      <c r="BB306" s="566"/>
      <c r="BC306" s="547" t="s">
        <v>243</v>
      </c>
      <c r="BD306" s="547" t="s">
        <v>2343</v>
      </c>
      <c r="BE306" s="547" t="s">
        <v>2331</v>
      </c>
      <c r="BF306" s="547"/>
      <c r="BG306" s="557" t="s">
        <v>609</v>
      </c>
      <c r="BH306" s="557" t="s">
        <v>1134</v>
      </c>
      <c r="BI306" s="557" t="s">
        <v>1614</v>
      </c>
      <c r="BJ306" s="563" t="s">
        <v>610</v>
      </c>
      <c r="BK306" s="563" t="s">
        <v>1063</v>
      </c>
      <c r="BL306" s="547"/>
      <c r="BM306" s="547"/>
      <c r="BN306" s="563"/>
      <c r="BO306" s="547" t="s">
        <v>1669</v>
      </c>
      <c r="BP306" s="557" t="s">
        <v>51</v>
      </c>
      <c r="BQ306" s="547" t="s">
        <v>1537</v>
      </c>
      <c r="BR306" s="557">
        <f>(BR304+BR305)/2</f>
        <v>83.09375</v>
      </c>
      <c r="BS306" s="547" t="s">
        <v>21</v>
      </c>
      <c r="BT306" s="547" t="s">
        <v>1214</v>
      </c>
      <c r="BU306" s="557"/>
      <c r="BV306" s="563"/>
      <c r="BW306" s="565"/>
      <c r="BX306" s="569"/>
      <c r="BY306" s="570"/>
      <c r="BZ306" s="568">
        <f>SQRT((BZ304^2+BZ305^2)/2)</f>
        <v>30.461339910888142</v>
      </c>
      <c r="CA306" s="569" t="s">
        <v>18</v>
      </c>
      <c r="CB306" s="569" t="s">
        <v>586</v>
      </c>
      <c r="CC306" s="569">
        <v>8</v>
      </c>
      <c r="CD306" s="569">
        <v>4</v>
      </c>
      <c r="CE306" s="563" t="s">
        <v>2393</v>
      </c>
      <c r="CF306" s="544" t="s">
        <v>1584</v>
      </c>
      <c r="CG306" s="557">
        <f>(CG304+CG305)/2</f>
        <v>94.03125</v>
      </c>
      <c r="CH306" s="547" t="s">
        <v>21</v>
      </c>
      <c r="CI306" s="557"/>
      <c r="CJ306" s="573"/>
      <c r="CK306" s="573"/>
      <c r="CL306" s="568">
        <f>SQRT((CL304^2+CL305^2)/2)</f>
        <v>56.323170002820923</v>
      </c>
      <c r="CM306" s="569">
        <v>8</v>
      </c>
      <c r="CN306" s="569">
        <v>4</v>
      </c>
      <c r="CO306" s="557"/>
      <c r="CP306" s="557">
        <f t="shared" si="186"/>
        <v>-0.24156328637271179</v>
      </c>
      <c r="CQ306" s="557">
        <f t="shared" si="187"/>
        <v>0.94545454545454544</v>
      </c>
      <c r="CR306" s="557">
        <f t="shared" si="222"/>
        <v>-0.22838710711601842</v>
      </c>
      <c r="CS306" s="557">
        <f t="shared" si="188"/>
        <v>0.50163002095927578</v>
      </c>
      <c r="CT306" s="547">
        <v>0</v>
      </c>
      <c r="CU306" s="547">
        <v>0</v>
      </c>
      <c r="CV306" s="547" t="s">
        <v>1782</v>
      </c>
      <c r="CW306" s="547">
        <v>0</v>
      </c>
      <c r="CX306" s="186">
        <v>-1</v>
      </c>
      <c r="CY306" s="560">
        <v>0</v>
      </c>
      <c r="CZ306" s="186">
        <v>-3</v>
      </c>
      <c r="DA306" s="560">
        <v>0</v>
      </c>
      <c r="DB306" s="560">
        <v>0</v>
      </c>
      <c r="DC306" s="560">
        <v>0</v>
      </c>
      <c r="DD306" s="561">
        <v>1</v>
      </c>
      <c r="DE306" s="561">
        <v>0</v>
      </c>
      <c r="DF306" s="561">
        <v>0</v>
      </c>
      <c r="DG306" s="561">
        <v>0</v>
      </c>
      <c r="DH306" s="561">
        <v>0</v>
      </c>
      <c r="DI306" s="561">
        <v>0</v>
      </c>
      <c r="DJ306" s="561">
        <v>0</v>
      </c>
      <c r="DK306" s="561">
        <v>0</v>
      </c>
      <c r="DL306" s="561">
        <v>0</v>
      </c>
      <c r="DM306" s="561">
        <v>0</v>
      </c>
      <c r="DN306" s="561">
        <v>0</v>
      </c>
      <c r="DO306" s="547">
        <v>0</v>
      </c>
      <c r="DP306" s="547">
        <v>0</v>
      </c>
      <c r="DQ306" s="547">
        <v>0</v>
      </c>
      <c r="DR306" s="547">
        <v>0</v>
      </c>
      <c r="DS306" s="547">
        <v>0</v>
      </c>
      <c r="DT306" s="547">
        <v>0</v>
      </c>
      <c r="DU306" s="547">
        <v>0</v>
      </c>
      <c r="DV306" s="547">
        <v>0</v>
      </c>
      <c r="DW306" s="547">
        <v>0</v>
      </c>
      <c r="DX306" s="547">
        <v>0</v>
      </c>
      <c r="DY306" s="547">
        <v>0</v>
      </c>
      <c r="DZ306" s="547">
        <v>0</v>
      </c>
      <c r="EA306" s="547">
        <v>0</v>
      </c>
      <c r="EB306" s="547">
        <v>0</v>
      </c>
      <c r="EC306" s="547">
        <v>0</v>
      </c>
      <c r="ED306" s="547">
        <v>0</v>
      </c>
      <c r="EE306" s="547">
        <v>0</v>
      </c>
      <c r="EF306" s="547">
        <v>0</v>
      </c>
      <c r="EG306" s="547">
        <v>0</v>
      </c>
      <c r="EH306" s="547">
        <v>0</v>
      </c>
      <c r="EI306" s="547">
        <v>0</v>
      </c>
      <c r="EJ306" s="547">
        <v>0</v>
      </c>
      <c r="EK306" s="547">
        <v>0</v>
      </c>
      <c r="EL306" s="547">
        <v>0</v>
      </c>
      <c r="EM306" s="547">
        <v>0</v>
      </c>
      <c r="EN306" s="547">
        <v>1</v>
      </c>
      <c r="EO306" s="547">
        <v>0</v>
      </c>
      <c r="EP306" s="547">
        <v>1</v>
      </c>
      <c r="EQ306" s="547">
        <v>4</v>
      </c>
      <c r="ET306" s="87"/>
      <c r="EU306" s="86"/>
    </row>
    <row r="307" spans="1:151" ht="15" customHeight="1" x14ac:dyDescent="0.25">
      <c r="A307" s="501" t="s">
        <v>2545</v>
      </c>
      <c r="B307" s="37">
        <v>12</v>
      </c>
      <c r="C307" s="123" t="s">
        <v>238</v>
      </c>
      <c r="D307" s="59">
        <v>2014</v>
      </c>
      <c r="E307" s="67" t="s">
        <v>239</v>
      </c>
      <c r="F307" s="67" t="s">
        <v>99</v>
      </c>
      <c r="G307" s="59">
        <v>34</v>
      </c>
      <c r="H307" s="59" t="s">
        <v>240</v>
      </c>
      <c r="I307" s="63" t="s">
        <v>50</v>
      </c>
      <c r="J307" s="59">
        <v>0</v>
      </c>
      <c r="K307" s="59" t="s">
        <v>3</v>
      </c>
      <c r="L307" s="59" t="s">
        <v>89</v>
      </c>
      <c r="M307" s="59">
        <v>3</v>
      </c>
      <c r="N307" s="59">
        <v>3</v>
      </c>
      <c r="O307" s="59">
        <f t="shared" si="218"/>
        <v>0.47712125471966244</v>
      </c>
      <c r="P307" s="59">
        <v>2011</v>
      </c>
      <c r="R307" s="59">
        <v>1</v>
      </c>
      <c r="S307" s="37">
        <v>1</v>
      </c>
      <c r="T307" s="59">
        <v>4</v>
      </c>
      <c r="U307" s="59">
        <v>4</v>
      </c>
      <c r="V307" s="59" t="s">
        <v>586</v>
      </c>
      <c r="X307" s="59" t="s">
        <v>608</v>
      </c>
      <c r="Z307" s="40" t="s">
        <v>83</v>
      </c>
      <c r="AA307" s="59" t="s">
        <v>1208</v>
      </c>
      <c r="AB307" s="59" t="s">
        <v>15</v>
      </c>
      <c r="AC307" s="59" t="s">
        <v>2043</v>
      </c>
      <c r="AD307" s="59">
        <v>0</v>
      </c>
      <c r="AE307" s="59" t="s">
        <v>577</v>
      </c>
      <c r="AF307" s="59">
        <v>55</v>
      </c>
      <c r="AG307" s="59">
        <f t="shared" si="219"/>
        <v>1.7403626894942439</v>
      </c>
      <c r="AH307" s="59">
        <f t="shared" si="172"/>
        <v>1116.5</v>
      </c>
      <c r="AI307" s="72">
        <f t="shared" si="191"/>
        <v>3.0478587274074567</v>
      </c>
      <c r="AJ307" s="59">
        <f t="shared" si="192"/>
        <v>165</v>
      </c>
      <c r="AK307" s="59">
        <f t="shared" si="220"/>
        <v>2.2174839442139063</v>
      </c>
      <c r="AL307" s="72">
        <f t="shared" si="193"/>
        <v>3349.5</v>
      </c>
      <c r="AM307" s="72">
        <f t="shared" si="221"/>
        <v>3.5249799821271193</v>
      </c>
      <c r="AN307" s="67" t="s">
        <v>28</v>
      </c>
      <c r="AO307" s="59" t="s">
        <v>28</v>
      </c>
      <c r="AQ307" s="59" t="s">
        <v>80</v>
      </c>
      <c r="AR307" s="67" t="s">
        <v>241</v>
      </c>
      <c r="AS307" s="67" t="s">
        <v>242</v>
      </c>
      <c r="AT307" s="172" t="s">
        <v>2437</v>
      </c>
      <c r="AU307" s="270">
        <v>39.630000000000003</v>
      </c>
      <c r="AV307" s="11">
        <v>-86.89</v>
      </c>
      <c r="AX307" s="277">
        <v>11.183333333333332</v>
      </c>
      <c r="AY307" s="278">
        <v>1098</v>
      </c>
      <c r="AZ307" s="455">
        <f t="shared" si="197"/>
        <v>3.0406023401140732</v>
      </c>
      <c r="BA307" s="515" t="s">
        <v>82</v>
      </c>
      <c r="BB307" s="40"/>
      <c r="BC307" s="59" t="s">
        <v>243</v>
      </c>
      <c r="BD307" s="59" t="s">
        <v>2343</v>
      </c>
      <c r="BE307" s="59" t="s">
        <v>2331</v>
      </c>
      <c r="BF307" s="59"/>
      <c r="BG307" s="67" t="s">
        <v>609</v>
      </c>
      <c r="BH307" s="67" t="s">
        <v>1209</v>
      </c>
      <c r="BI307" s="67" t="s">
        <v>1212</v>
      </c>
      <c r="BJ307" s="68" t="s">
        <v>610</v>
      </c>
      <c r="BK307" s="58" t="s">
        <v>1063</v>
      </c>
      <c r="BO307" s="59" t="s">
        <v>1669</v>
      </c>
      <c r="BP307" s="67" t="s">
        <v>51</v>
      </c>
      <c r="BQ307" s="59" t="s">
        <v>1537</v>
      </c>
      <c r="BR307" s="67">
        <v>92.875</v>
      </c>
      <c r="BS307" s="59" t="s">
        <v>21</v>
      </c>
      <c r="BT307" s="59" t="s">
        <v>1214</v>
      </c>
      <c r="BU307" s="67">
        <v>38.86327529515065</v>
      </c>
      <c r="BW307" s="63" t="s">
        <v>26</v>
      </c>
      <c r="BX307" s="91" t="s">
        <v>67</v>
      </c>
      <c r="BY307" s="158"/>
      <c r="BZ307" s="70">
        <f>IF(BX307="SE",BY307,BU307)</f>
        <v>38.86327529515065</v>
      </c>
      <c r="CA307" s="132" t="s">
        <v>18</v>
      </c>
      <c r="CB307" s="91" t="s">
        <v>586</v>
      </c>
      <c r="CC307" s="91">
        <v>4</v>
      </c>
      <c r="CD307" s="91">
        <v>4</v>
      </c>
      <c r="CE307" s="58" t="s">
        <v>2393</v>
      </c>
      <c r="CF307" s="78" t="s">
        <v>1584</v>
      </c>
      <c r="CG307" s="67">
        <v>103.6875</v>
      </c>
      <c r="CH307" s="59" t="s">
        <v>21</v>
      </c>
      <c r="CI307" s="67">
        <v>33.892215797534789</v>
      </c>
      <c r="CJ307" s="160"/>
      <c r="CK307" s="160"/>
      <c r="CL307" s="159">
        <f>CI307</f>
        <v>33.892215797534789</v>
      </c>
      <c r="CM307" s="91">
        <v>4</v>
      </c>
      <c r="CN307" s="91">
        <v>4</v>
      </c>
      <c r="CP307" s="67">
        <f t="shared" si="186"/>
        <v>-0.29653705647204787</v>
      </c>
      <c r="CQ307" s="67">
        <f t="shared" si="187"/>
        <v>0.86956521739130432</v>
      </c>
      <c r="CR307" s="67">
        <f t="shared" si="222"/>
        <v>-0.25785830997569381</v>
      </c>
      <c r="CS307" s="67">
        <f t="shared" si="188"/>
        <v>0.50415568175147008</v>
      </c>
      <c r="CT307" s="59">
        <v>0</v>
      </c>
      <c r="CU307" s="59">
        <v>0</v>
      </c>
      <c r="CV307" s="59" t="s">
        <v>1782</v>
      </c>
      <c r="CW307" s="59">
        <v>0</v>
      </c>
      <c r="CX307" s="59">
        <v>3</v>
      </c>
      <c r="CY307" s="102">
        <v>0</v>
      </c>
      <c r="CZ307" s="77">
        <v>-3</v>
      </c>
      <c r="DA307" s="102">
        <v>0</v>
      </c>
      <c r="DB307" s="102">
        <v>0</v>
      </c>
      <c r="DC307" s="102">
        <v>0</v>
      </c>
      <c r="DD307" s="60">
        <v>1</v>
      </c>
      <c r="DE307" s="60">
        <v>0</v>
      </c>
      <c r="DF307" s="60">
        <v>0</v>
      </c>
      <c r="DG307" s="60">
        <v>0</v>
      </c>
      <c r="DH307" s="60">
        <v>0</v>
      </c>
      <c r="DI307" s="60">
        <v>0</v>
      </c>
      <c r="DJ307" s="60">
        <v>0</v>
      </c>
      <c r="DK307" s="60">
        <v>0</v>
      </c>
      <c r="DL307" s="60">
        <v>0</v>
      </c>
      <c r="DM307" s="60">
        <v>0</v>
      </c>
      <c r="DN307" s="60">
        <v>0</v>
      </c>
      <c r="DO307" s="59">
        <v>0</v>
      </c>
      <c r="DP307" s="59">
        <v>0</v>
      </c>
      <c r="DQ307" s="59">
        <v>0</v>
      </c>
      <c r="DR307" s="59">
        <v>0</v>
      </c>
      <c r="DS307" s="59">
        <v>0</v>
      </c>
      <c r="DT307" s="59">
        <v>0</v>
      </c>
      <c r="DU307" s="59">
        <v>0</v>
      </c>
      <c r="DV307" s="59">
        <v>0</v>
      </c>
      <c r="DW307" s="59">
        <v>0</v>
      </c>
      <c r="DX307" s="59">
        <v>0</v>
      </c>
      <c r="DY307" s="59">
        <v>0</v>
      </c>
      <c r="DZ307" s="59">
        <v>0</v>
      </c>
      <c r="EA307" s="59">
        <v>0</v>
      </c>
      <c r="EB307" s="59">
        <v>0</v>
      </c>
      <c r="EC307" s="59">
        <v>0</v>
      </c>
      <c r="ED307" s="59">
        <v>0</v>
      </c>
      <c r="EE307" s="59">
        <v>0</v>
      </c>
      <c r="EF307" s="59">
        <v>0</v>
      </c>
      <c r="EG307" s="59">
        <v>0</v>
      </c>
      <c r="EH307" s="59">
        <v>0</v>
      </c>
      <c r="EI307" s="59">
        <v>0</v>
      </c>
      <c r="EJ307" s="59">
        <v>0</v>
      </c>
      <c r="EK307" s="59">
        <v>0</v>
      </c>
      <c r="EL307" s="59">
        <v>0</v>
      </c>
      <c r="EM307" s="128">
        <v>0</v>
      </c>
      <c r="EN307" s="59">
        <v>1</v>
      </c>
      <c r="EO307" s="128">
        <v>0</v>
      </c>
      <c r="EP307" s="128">
        <v>1</v>
      </c>
      <c r="EQ307" s="59">
        <v>4</v>
      </c>
      <c r="ET307" s="72"/>
      <c r="EU307" s="59"/>
    </row>
    <row r="308" spans="1:151" ht="15" customHeight="1" x14ac:dyDescent="0.25">
      <c r="A308" s="501" t="s">
        <v>2545</v>
      </c>
      <c r="B308" s="37">
        <v>13</v>
      </c>
      <c r="C308" s="123" t="s">
        <v>238</v>
      </c>
      <c r="D308" s="59">
        <v>2014</v>
      </c>
      <c r="E308" s="67" t="s">
        <v>239</v>
      </c>
      <c r="F308" s="67" t="s">
        <v>99</v>
      </c>
      <c r="G308" s="59">
        <v>34</v>
      </c>
      <c r="H308" s="59" t="s">
        <v>240</v>
      </c>
      <c r="I308" s="63" t="s">
        <v>50</v>
      </c>
      <c r="J308" s="59">
        <v>0</v>
      </c>
      <c r="K308" s="59" t="s">
        <v>3</v>
      </c>
      <c r="L308" s="59" t="s">
        <v>89</v>
      </c>
      <c r="M308" s="59">
        <v>3</v>
      </c>
      <c r="N308" s="59">
        <v>3</v>
      </c>
      <c r="O308" s="59">
        <f t="shared" si="218"/>
        <v>0.47712125471966244</v>
      </c>
      <c r="P308" s="59">
        <v>2011</v>
      </c>
      <c r="R308" s="59">
        <v>1</v>
      </c>
      <c r="S308" s="37">
        <v>1</v>
      </c>
      <c r="T308" s="59">
        <v>4</v>
      </c>
      <c r="U308" s="59">
        <v>4</v>
      </c>
      <c r="V308" s="59" t="s">
        <v>586</v>
      </c>
      <c r="X308" s="59" t="s">
        <v>608</v>
      </c>
      <c r="Z308" s="40" t="s">
        <v>83</v>
      </c>
      <c r="AA308" s="59" t="s">
        <v>1208</v>
      </c>
      <c r="AB308" s="59" t="s">
        <v>15</v>
      </c>
      <c r="AC308" s="59" t="s">
        <v>2043</v>
      </c>
      <c r="AD308" s="59">
        <v>0</v>
      </c>
      <c r="AE308" s="59" t="s">
        <v>577</v>
      </c>
      <c r="AF308" s="59">
        <v>55</v>
      </c>
      <c r="AG308" s="59">
        <f t="shared" si="219"/>
        <v>1.7403626894942439</v>
      </c>
      <c r="AH308" s="59">
        <f t="shared" si="172"/>
        <v>1116.5</v>
      </c>
      <c r="AI308" s="72">
        <f t="shared" si="191"/>
        <v>3.0478587274074567</v>
      </c>
      <c r="AJ308" s="59">
        <f t="shared" si="192"/>
        <v>165</v>
      </c>
      <c r="AK308" s="59">
        <f t="shared" si="220"/>
        <v>2.2174839442139063</v>
      </c>
      <c r="AL308" s="72">
        <f t="shared" si="193"/>
        <v>3349.5</v>
      </c>
      <c r="AM308" s="72">
        <f t="shared" si="221"/>
        <v>3.5249799821271193</v>
      </c>
      <c r="AN308" s="67" t="s">
        <v>28</v>
      </c>
      <c r="AO308" s="59" t="s">
        <v>28</v>
      </c>
      <c r="AP308" s="58"/>
      <c r="AQ308" s="59" t="s">
        <v>80</v>
      </c>
      <c r="AR308" s="67" t="s">
        <v>241</v>
      </c>
      <c r="AS308" s="67" t="s">
        <v>242</v>
      </c>
      <c r="AT308" s="172" t="s">
        <v>2437</v>
      </c>
      <c r="AU308" s="270">
        <v>39.630000000000003</v>
      </c>
      <c r="AV308" s="11">
        <v>-86.89</v>
      </c>
      <c r="AX308" s="277">
        <v>11.183333333333332</v>
      </c>
      <c r="AY308" s="278">
        <v>1098</v>
      </c>
      <c r="AZ308" s="455">
        <f t="shared" si="197"/>
        <v>3.0406023401140732</v>
      </c>
      <c r="BA308" s="515" t="s">
        <v>82</v>
      </c>
      <c r="BB308" s="40"/>
      <c r="BC308" s="59" t="s">
        <v>243</v>
      </c>
      <c r="BD308" s="59" t="s">
        <v>2343</v>
      </c>
      <c r="BE308" s="59" t="s">
        <v>2331</v>
      </c>
      <c r="BF308" s="59"/>
      <c r="BG308" s="67" t="s">
        <v>609</v>
      </c>
      <c r="BH308" s="67" t="s">
        <v>1209</v>
      </c>
      <c r="BI308" s="67" t="s">
        <v>1213</v>
      </c>
      <c r="BJ308" s="68" t="s">
        <v>610</v>
      </c>
      <c r="BK308" s="58" t="s">
        <v>1063</v>
      </c>
      <c r="BO308" s="59" t="s">
        <v>1669</v>
      </c>
      <c r="BP308" s="67" t="s">
        <v>51</v>
      </c>
      <c r="BQ308" s="59" t="s">
        <v>1537</v>
      </c>
      <c r="BR308" s="67">
        <v>251.0625</v>
      </c>
      <c r="BS308" s="59" t="s">
        <v>21</v>
      </c>
      <c r="BT308" s="59" t="s">
        <v>1214</v>
      </c>
      <c r="BU308" s="67">
        <v>114.69041208836944</v>
      </c>
      <c r="BW308" s="63" t="s">
        <v>26</v>
      </c>
      <c r="BX308" s="91" t="s">
        <v>67</v>
      </c>
      <c r="BY308" s="158"/>
      <c r="BZ308" s="70">
        <f>IF(BX308="SE",BY308,BU308)</f>
        <v>114.69041208836944</v>
      </c>
      <c r="CA308" s="132" t="s">
        <v>18</v>
      </c>
      <c r="CB308" s="91" t="s">
        <v>586</v>
      </c>
      <c r="CC308" s="91">
        <v>4</v>
      </c>
      <c r="CD308" s="91">
        <v>4</v>
      </c>
      <c r="CE308" s="58" t="s">
        <v>2393</v>
      </c>
      <c r="CF308" s="78" t="s">
        <v>1584</v>
      </c>
      <c r="CG308" s="67">
        <v>328.625</v>
      </c>
      <c r="CH308" s="59" t="s">
        <v>21</v>
      </c>
      <c r="CI308" s="67">
        <v>98.154321521435492</v>
      </c>
      <c r="CJ308" s="160"/>
      <c r="CK308" s="160"/>
      <c r="CL308" s="159">
        <f>CI308</f>
        <v>98.154321521435492</v>
      </c>
      <c r="CM308" s="91">
        <v>4</v>
      </c>
      <c r="CN308" s="91">
        <v>4</v>
      </c>
      <c r="CP308" s="67">
        <f t="shared" si="186"/>
        <v>-0.7266280396969883</v>
      </c>
      <c r="CQ308" s="67">
        <f t="shared" si="187"/>
        <v>0.86956521739130432</v>
      </c>
      <c r="CR308" s="67">
        <f t="shared" si="222"/>
        <v>-0.63185046930172895</v>
      </c>
      <c r="CS308" s="67">
        <f t="shared" si="188"/>
        <v>0.52495218847230096</v>
      </c>
      <c r="CT308" s="59">
        <v>0</v>
      </c>
      <c r="CU308" s="59">
        <v>0</v>
      </c>
      <c r="CV308" s="59" t="s">
        <v>1782</v>
      </c>
      <c r="CW308" s="59">
        <v>0</v>
      </c>
      <c r="CX308" s="59">
        <v>3</v>
      </c>
      <c r="CY308" s="102">
        <v>0</v>
      </c>
      <c r="CZ308" s="77">
        <v>-3</v>
      </c>
      <c r="DA308" s="102">
        <v>0</v>
      </c>
      <c r="DB308" s="102">
        <v>0</v>
      </c>
      <c r="DC308" s="102">
        <v>0</v>
      </c>
      <c r="DD308" s="60">
        <v>1</v>
      </c>
      <c r="DE308" s="60">
        <v>0</v>
      </c>
      <c r="DF308" s="60">
        <v>0</v>
      </c>
      <c r="DG308" s="60">
        <v>0</v>
      </c>
      <c r="DH308" s="60">
        <v>0</v>
      </c>
      <c r="DI308" s="60">
        <v>0</v>
      </c>
      <c r="DJ308" s="60">
        <v>0</v>
      </c>
      <c r="DK308" s="60">
        <v>0</v>
      </c>
      <c r="DL308" s="60">
        <v>0</v>
      </c>
      <c r="DM308" s="60">
        <v>0</v>
      </c>
      <c r="DN308" s="60">
        <v>0</v>
      </c>
      <c r="DO308" s="59">
        <v>0</v>
      </c>
      <c r="DP308" s="59">
        <v>0</v>
      </c>
      <c r="DQ308" s="59">
        <v>0</v>
      </c>
      <c r="DR308" s="59">
        <v>0</v>
      </c>
      <c r="DS308" s="59">
        <v>0</v>
      </c>
      <c r="DT308" s="59">
        <v>0</v>
      </c>
      <c r="DU308" s="59">
        <v>0</v>
      </c>
      <c r="DV308" s="59">
        <v>0</v>
      </c>
      <c r="DW308" s="59">
        <v>0</v>
      </c>
      <c r="DX308" s="59">
        <v>0</v>
      </c>
      <c r="DY308" s="59">
        <v>0</v>
      </c>
      <c r="DZ308" s="59">
        <v>0</v>
      </c>
      <c r="EA308" s="59">
        <v>0</v>
      </c>
      <c r="EB308" s="59">
        <v>0</v>
      </c>
      <c r="EC308" s="59">
        <v>0</v>
      </c>
      <c r="ED308" s="59">
        <v>0</v>
      </c>
      <c r="EE308" s="59">
        <v>0</v>
      </c>
      <c r="EF308" s="59">
        <v>0</v>
      </c>
      <c r="EG308" s="59">
        <v>0</v>
      </c>
      <c r="EH308" s="59">
        <v>0</v>
      </c>
      <c r="EI308" s="59">
        <v>0</v>
      </c>
      <c r="EJ308" s="59">
        <v>0</v>
      </c>
      <c r="EK308" s="59">
        <v>0</v>
      </c>
      <c r="EL308" s="59">
        <v>0</v>
      </c>
      <c r="EM308" s="128">
        <v>0</v>
      </c>
      <c r="EN308" s="59">
        <v>1</v>
      </c>
      <c r="EO308" s="128">
        <v>0</v>
      </c>
      <c r="EP308" s="128">
        <v>1</v>
      </c>
      <c r="EQ308" s="59">
        <v>4</v>
      </c>
      <c r="ET308" s="72"/>
      <c r="EU308" s="59"/>
    </row>
    <row r="309" spans="1:151" s="88" customFormat="1" ht="15" customHeight="1" x14ac:dyDescent="0.25">
      <c r="A309" s="501" t="s">
        <v>2545</v>
      </c>
      <c r="B309" s="562" t="s">
        <v>1893</v>
      </c>
      <c r="C309" s="563" t="s">
        <v>238</v>
      </c>
      <c r="D309" s="547">
        <v>2014</v>
      </c>
      <c r="E309" s="557" t="s">
        <v>239</v>
      </c>
      <c r="F309" s="557" t="s">
        <v>99</v>
      </c>
      <c r="G309" s="547">
        <v>34</v>
      </c>
      <c r="H309" s="547" t="s">
        <v>240</v>
      </c>
      <c r="I309" s="565" t="s">
        <v>50</v>
      </c>
      <c r="J309" s="547">
        <v>0</v>
      </c>
      <c r="K309" s="547" t="s">
        <v>3</v>
      </c>
      <c r="L309" s="547" t="s">
        <v>89</v>
      </c>
      <c r="M309" s="547">
        <v>3</v>
      </c>
      <c r="N309" s="547">
        <v>3</v>
      </c>
      <c r="O309" s="547">
        <f t="shared" si="218"/>
        <v>0.47712125471966244</v>
      </c>
      <c r="P309" s="547">
        <v>2011</v>
      </c>
      <c r="Q309" s="557"/>
      <c r="R309" s="547">
        <v>1</v>
      </c>
      <c r="S309" s="186">
        <v>1</v>
      </c>
      <c r="T309" s="547">
        <v>4</v>
      </c>
      <c r="U309" s="547">
        <v>4</v>
      </c>
      <c r="V309" s="547" t="s">
        <v>586</v>
      </c>
      <c r="W309" s="547"/>
      <c r="X309" s="547" t="s">
        <v>608</v>
      </c>
      <c r="Y309" s="557"/>
      <c r="Z309" s="566" t="s">
        <v>83</v>
      </c>
      <c r="AA309" s="547" t="s">
        <v>1208</v>
      </c>
      <c r="AB309" s="547" t="s">
        <v>15</v>
      </c>
      <c r="AC309" s="547" t="s">
        <v>2043</v>
      </c>
      <c r="AD309" s="547">
        <v>0</v>
      </c>
      <c r="AE309" s="547" t="s">
        <v>577</v>
      </c>
      <c r="AF309" s="547">
        <v>55</v>
      </c>
      <c r="AG309" s="547">
        <f t="shared" si="219"/>
        <v>1.7403626894942439</v>
      </c>
      <c r="AH309" s="547">
        <f t="shared" ref="AH309" si="226">AF309*20.3</f>
        <v>1116.5</v>
      </c>
      <c r="AI309" s="549">
        <f t="shared" si="191"/>
        <v>3.0478587274074567</v>
      </c>
      <c r="AJ309" s="547">
        <f t="shared" si="192"/>
        <v>165</v>
      </c>
      <c r="AK309" s="547">
        <f t="shared" si="220"/>
        <v>2.2174839442139063</v>
      </c>
      <c r="AL309" s="549">
        <f t="shared" si="193"/>
        <v>3349.5</v>
      </c>
      <c r="AM309" s="549">
        <f t="shared" ref="AM309" si="227">LOG10(AL309)</f>
        <v>3.5249799821271193</v>
      </c>
      <c r="AN309" s="557" t="s">
        <v>28</v>
      </c>
      <c r="AO309" s="547" t="s">
        <v>28</v>
      </c>
      <c r="AP309" s="563"/>
      <c r="AQ309" s="547" t="s">
        <v>80</v>
      </c>
      <c r="AR309" s="557" t="s">
        <v>241</v>
      </c>
      <c r="AS309" s="557" t="s">
        <v>242</v>
      </c>
      <c r="AT309" s="562" t="s">
        <v>2437</v>
      </c>
      <c r="AU309" s="550">
        <v>39.630000000000003</v>
      </c>
      <c r="AV309" s="551">
        <v>-86.89</v>
      </c>
      <c r="AW309" s="547"/>
      <c r="AX309" s="552">
        <v>11.183333333333332</v>
      </c>
      <c r="AY309" s="553">
        <v>1098</v>
      </c>
      <c r="AZ309" s="554">
        <f t="shared" ref="AZ309" si="228">LOG10(AY309)</f>
        <v>3.0406023401140732</v>
      </c>
      <c r="BA309" s="567" t="s">
        <v>82</v>
      </c>
      <c r="BB309" s="566"/>
      <c r="BC309" s="547" t="s">
        <v>243</v>
      </c>
      <c r="BD309" s="547" t="s">
        <v>2343</v>
      </c>
      <c r="BE309" s="547" t="s">
        <v>2331</v>
      </c>
      <c r="BF309" s="547"/>
      <c r="BG309" s="557" t="s">
        <v>609</v>
      </c>
      <c r="BH309" s="557" t="s">
        <v>1134</v>
      </c>
      <c r="BI309" s="557" t="s">
        <v>1615</v>
      </c>
      <c r="BJ309" s="557" t="s">
        <v>610</v>
      </c>
      <c r="BK309" s="563" t="s">
        <v>1063</v>
      </c>
      <c r="BL309" s="547"/>
      <c r="BM309" s="547"/>
      <c r="BN309" s="557"/>
      <c r="BO309" s="547" t="s">
        <v>1669</v>
      </c>
      <c r="BP309" s="557" t="s">
        <v>51</v>
      </c>
      <c r="BQ309" s="547" t="s">
        <v>1537</v>
      </c>
      <c r="BR309" s="557">
        <f>(BR307+BR308)/2</f>
        <v>171.96875</v>
      </c>
      <c r="BS309" s="547" t="s">
        <v>21</v>
      </c>
      <c r="BT309" s="547" t="s">
        <v>1214</v>
      </c>
      <c r="BU309" s="557"/>
      <c r="BV309" s="557"/>
      <c r="BW309" s="565"/>
      <c r="BX309" s="569"/>
      <c r="BY309" s="570"/>
      <c r="BZ309" s="568">
        <f>SQRT((BZ307^2+BZ308^2)/2)</f>
        <v>85.627813214126476</v>
      </c>
      <c r="CA309" s="569" t="s">
        <v>18</v>
      </c>
      <c r="CB309" s="569" t="s">
        <v>586</v>
      </c>
      <c r="CC309" s="569">
        <v>8</v>
      </c>
      <c r="CD309" s="569">
        <v>4</v>
      </c>
      <c r="CE309" s="563" t="s">
        <v>2393</v>
      </c>
      <c r="CF309" s="544" t="s">
        <v>1584</v>
      </c>
      <c r="CG309" s="557">
        <f>(CG307+CG308)/2</f>
        <v>216.15625</v>
      </c>
      <c r="CH309" s="547" t="s">
        <v>21</v>
      </c>
      <c r="CI309" s="557"/>
      <c r="CJ309" s="571"/>
      <c r="CK309" s="571"/>
      <c r="CL309" s="568">
        <f>SQRT((CL307^2+CL308^2)/2)</f>
        <v>73.426674734050152</v>
      </c>
      <c r="CM309" s="569">
        <v>8</v>
      </c>
      <c r="CN309" s="569">
        <v>4</v>
      </c>
      <c r="CO309" s="557"/>
      <c r="CP309" s="557">
        <f t="shared" si="186"/>
        <v>-0.5539995896225326</v>
      </c>
      <c r="CQ309" s="557">
        <f t="shared" si="187"/>
        <v>0.94545454545454544</v>
      </c>
      <c r="CR309" s="557">
        <f t="shared" si="222"/>
        <v>-0.52378143018857626</v>
      </c>
      <c r="CS309" s="557">
        <f t="shared" si="188"/>
        <v>0.50857334333157467</v>
      </c>
      <c r="CT309" s="547">
        <v>0</v>
      </c>
      <c r="CU309" s="547">
        <v>0</v>
      </c>
      <c r="CV309" s="547" t="s">
        <v>1782</v>
      </c>
      <c r="CW309" s="547">
        <v>0</v>
      </c>
      <c r="CX309" s="186">
        <v>-1</v>
      </c>
      <c r="CY309" s="560">
        <v>0</v>
      </c>
      <c r="CZ309" s="186">
        <v>-3</v>
      </c>
      <c r="DA309" s="560">
        <v>0</v>
      </c>
      <c r="DB309" s="560">
        <v>0</v>
      </c>
      <c r="DC309" s="560">
        <v>0</v>
      </c>
      <c r="DD309" s="561">
        <v>1</v>
      </c>
      <c r="DE309" s="561">
        <v>0</v>
      </c>
      <c r="DF309" s="561">
        <v>0</v>
      </c>
      <c r="DG309" s="561">
        <v>0</v>
      </c>
      <c r="DH309" s="561">
        <v>0</v>
      </c>
      <c r="DI309" s="561">
        <v>0</v>
      </c>
      <c r="DJ309" s="561">
        <v>0</v>
      </c>
      <c r="DK309" s="561">
        <v>0</v>
      </c>
      <c r="DL309" s="561">
        <v>0</v>
      </c>
      <c r="DM309" s="561">
        <v>0</v>
      </c>
      <c r="DN309" s="561">
        <v>0</v>
      </c>
      <c r="DO309" s="547">
        <v>0</v>
      </c>
      <c r="DP309" s="547">
        <v>0</v>
      </c>
      <c r="DQ309" s="547">
        <v>0</v>
      </c>
      <c r="DR309" s="547">
        <v>0</v>
      </c>
      <c r="DS309" s="547">
        <v>0</v>
      </c>
      <c r="DT309" s="547">
        <v>0</v>
      </c>
      <c r="DU309" s="547">
        <v>0</v>
      </c>
      <c r="DV309" s="547">
        <v>0</v>
      </c>
      <c r="DW309" s="547">
        <v>0</v>
      </c>
      <c r="DX309" s="547">
        <v>0</v>
      </c>
      <c r="DY309" s="547">
        <v>0</v>
      </c>
      <c r="DZ309" s="547">
        <v>0</v>
      </c>
      <c r="EA309" s="547">
        <v>0</v>
      </c>
      <c r="EB309" s="547">
        <v>0</v>
      </c>
      <c r="EC309" s="547">
        <v>0</v>
      </c>
      <c r="ED309" s="547">
        <v>0</v>
      </c>
      <c r="EE309" s="547">
        <v>0</v>
      </c>
      <c r="EF309" s="547">
        <v>0</v>
      </c>
      <c r="EG309" s="547">
        <v>0</v>
      </c>
      <c r="EH309" s="547">
        <v>0</v>
      </c>
      <c r="EI309" s="547">
        <v>0</v>
      </c>
      <c r="EJ309" s="547">
        <v>0</v>
      </c>
      <c r="EK309" s="547">
        <v>0</v>
      </c>
      <c r="EL309" s="547">
        <v>0</v>
      </c>
      <c r="EM309" s="547">
        <v>0</v>
      </c>
      <c r="EN309" s="547">
        <v>1</v>
      </c>
      <c r="EO309" s="547">
        <v>0</v>
      </c>
      <c r="EP309" s="547">
        <v>1</v>
      </c>
      <c r="EQ309" s="547">
        <v>4</v>
      </c>
      <c r="ET309" s="87"/>
      <c r="EU309" s="86"/>
    </row>
    <row r="310" spans="1:151" ht="15" customHeight="1" x14ac:dyDescent="0.25">
      <c r="A310" s="1" t="s">
        <v>2546</v>
      </c>
      <c r="B310" s="59">
        <v>1</v>
      </c>
      <c r="C310" s="120" t="s">
        <v>244</v>
      </c>
      <c r="D310" s="99">
        <v>2014</v>
      </c>
      <c r="E310" s="63" t="s">
        <v>245</v>
      </c>
      <c r="F310" s="110" t="s">
        <v>173</v>
      </c>
      <c r="G310" s="62">
        <v>23</v>
      </c>
      <c r="H310" s="62" t="s">
        <v>246</v>
      </c>
      <c r="I310" s="63" t="s">
        <v>50</v>
      </c>
      <c r="J310" s="59">
        <v>0</v>
      </c>
      <c r="K310" s="59" t="s">
        <v>3</v>
      </c>
      <c r="L310" s="59" t="s">
        <v>89</v>
      </c>
      <c r="M310" s="59">
        <v>6</v>
      </c>
      <c r="N310" s="59">
        <v>6</v>
      </c>
      <c r="O310" s="59">
        <f t="shared" si="194"/>
        <v>0.77815125038364363</v>
      </c>
      <c r="P310" s="59">
        <v>2011</v>
      </c>
      <c r="R310" s="59">
        <v>1</v>
      </c>
      <c r="S310" s="59">
        <v>3</v>
      </c>
      <c r="T310" s="59">
        <v>3</v>
      </c>
      <c r="U310" s="59">
        <v>5</v>
      </c>
      <c r="V310" s="59" t="s">
        <v>632</v>
      </c>
      <c r="X310" s="59" t="s">
        <v>608</v>
      </c>
      <c r="Y310" s="58"/>
      <c r="Z310" s="66" t="s">
        <v>630</v>
      </c>
      <c r="AA310" s="59" t="s">
        <v>640</v>
      </c>
      <c r="AB310" s="59" t="s">
        <v>639</v>
      </c>
      <c r="AC310" s="172" t="s">
        <v>2042</v>
      </c>
      <c r="AD310" s="59">
        <v>0</v>
      </c>
      <c r="AE310" s="59" t="s">
        <v>577</v>
      </c>
      <c r="AF310" s="172">
        <v>16.5</v>
      </c>
      <c r="AG310" s="59">
        <f t="shared" si="195"/>
        <v>1.2174839442139063</v>
      </c>
      <c r="AH310" s="177">
        <f>AF310*19.6</f>
        <v>323.40000000000003</v>
      </c>
      <c r="AI310" s="72">
        <f t="shared" si="191"/>
        <v>2.5097400155703822</v>
      </c>
      <c r="AJ310" s="59">
        <f t="shared" si="192"/>
        <v>99</v>
      </c>
      <c r="AK310" s="59">
        <f t="shared" si="196"/>
        <v>1.9956351945975499</v>
      </c>
      <c r="AL310" s="72">
        <f t="shared" si="193"/>
        <v>1940.4</v>
      </c>
      <c r="AM310" s="72">
        <f t="shared" si="176"/>
        <v>3.287891265954026</v>
      </c>
      <c r="AN310" s="58" t="s">
        <v>28</v>
      </c>
      <c r="AO310" s="59" t="s">
        <v>28</v>
      </c>
      <c r="AQ310" s="59" t="s">
        <v>247</v>
      </c>
      <c r="AR310" s="58" t="s">
        <v>248</v>
      </c>
      <c r="AS310" s="58" t="s">
        <v>631</v>
      </c>
      <c r="AT310" s="172" t="s">
        <v>2438</v>
      </c>
      <c r="AU310" s="270">
        <v>52.02</v>
      </c>
      <c r="AV310" s="11">
        <v>-9.57</v>
      </c>
      <c r="AW310" s="59" t="s">
        <v>249</v>
      </c>
      <c r="AX310" s="277">
        <v>9.2416666666666654</v>
      </c>
      <c r="AY310" s="278">
        <v>1841</v>
      </c>
      <c r="AZ310" s="455">
        <f t="shared" si="197"/>
        <v>3.2650537885040145</v>
      </c>
      <c r="BA310" s="515" t="s">
        <v>82</v>
      </c>
      <c r="BB310" s="66" t="s">
        <v>629</v>
      </c>
      <c r="BD310" s="59" t="s">
        <v>2343</v>
      </c>
      <c r="BE310" s="59" t="s">
        <v>2331</v>
      </c>
      <c r="BG310" s="58"/>
      <c r="BH310" s="58"/>
      <c r="BI310" s="356" t="s">
        <v>2232</v>
      </c>
      <c r="BJ310" s="58" t="s">
        <v>8</v>
      </c>
      <c r="BK310" s="67" t="s">
        <v>1659</v>
      </c>
      <c r="BN310" s="58" t="s">
        <v>1216</v>
      </c>
      <c r="BO310" s="59" t="s">
        <v>1682</v>
      </c>
      <c r="BP310" s="67" t="s">
        <v>51</v>
      </c>
      <c r="BQ310" s="59" t="s">
        <v>1537</v>
      </c>
      <c r="BR310" s="58">
        <v>62.69</v>
      </c>
      <c r="BS310" s="59" t="s">
        <v>21</v>
      </c>
      <c r="BT310" s="59" t="s">
        <v>9</v>
      </c>
      <c r="BU310" s="229">
        <v>11.403558754326427</v>
      </c>
      <c r="BV310" s="58"/>
      <c r="BW310" s="63" t="s">
        <v>26</v>
      </c>
      <c r="BX310" s="59" t="s">
        <v>67</v>
      </c>
      <c r="BY310" s="70"/>
      <c r="BZ310" s="70">
        <f>IF(BX310="SE",BY310,BU310)</f>
        <v>11.403558754326427</v>
      </c>
      <c r="CA310" s="37" t="s">
        <v>57</v>
      </c>
      <c r="CB310" s="37" t="s">
        <v>1550</v>
      </c>
      <c r="CC310" s="91">
        <v>3</v>
      </c>
      <c r="CD310" s="91">
        <v>3</v>
      </c>
      <c r="CE310" s="58"/>
      <c r="CF310" s="78" t="s">
        <v>1584</v>
      </c>
      <c r="CG310" s="58">
        <v>76.48</v>
      </c>
      <c r="CH310" s="59" t="s">
        <v>21</v>
      </c>
      <c r="CI310" s="190">
        <v>5.8355375024402729</v>
      </c>
      <c r="CJ310" s="58"/>
      <c r="CK310" s="58"/>
      <c r="CL310" s="159">
        <f>CI310</f>
        <v>5.8355375024402729</v>
      </c>
      <c r="CM310" s="91">
        <v>3</v>
      </c>
      <c r="CN310" s="91">
        <v>3</v>
      </c>
      <c r="CP310" s="67">
        <f t="shared" si="186"/>
        <v>-1.5224114891578244</v>
      </c>
      <c r="CQ310" s="67">
        <f t="shared" si="187"/>
        <v>0.8</v>
      </c>
      <c r="CR310" s="67">
        <f t="shared" ref="CR310:CR316" si="229">CP310*CQ310</f>
        <v>-1.2179291913262595</v>
      </c>
      <c r="CS310" s="67">
        <f t="shared" si="188"/>
        <v>0.79027929292371968</v>
      </c>
      <c r="CT310" s="59">
        <v>0</v>
      </c>
      <c r="CU310" s="59">
        <v>0</v>
      </c>
      <c r="CV310" s="59" t="s">
        <v>1782</v>
      </c>
      <c r="CW310" s="59">
        <v>0</v>
      </c>
      <c r="CX310" s="59">
        <v>0</v>
      </c>
      <c r="CY310" s="102">
        <v>0</v>
      </c>
      <c r="CZ310" s="102">
        <v>2</v>
      </c>
      <c r="DA310" s="102">
        <v>0</v>
      </c>
      <c r="DB310" s="102">
        <v>0</v>
      </c>
      <c r="DC310" s="102">
        <v>0</v>
      </c>
      <c r="DD310" s="59">
        <v>0</v>
      </c>
      <c r="DE310" s="60">
        <v>0</v>
      </c>
      <c r="DF310" s="60">
        <v>0</v>
      </c>
      <c r="DG310" s="60">
        <v>0</v>
      </c>
      <c r="DH310" s="60">
        <v>0</v>
      </c>
      <c r="DI310" s="60">
        <v>0</v>
      </c>
      <c r="DJ310" s="60">
        <v>0</v>
      </c>
      <c r="DK310" s="60">
        <v>0</v>
      </c>
      <c r="DL310" s="60">
        <v>0</v>
      </c>
      <c r="DM310" s="60">
        <v>0</v>
      </c>
      <c r="DN310" s="60">
        <v>0</v>
      </c>
      <c r="DO310" s="59">
        <v>0</v>
      </c>
      <c r="DP310" s="59">
        <v>0</v>
      </c>
      <c r="DQ310" s="59">
        <v>0</v>
      </c>
      <c r="DR310" s="59">
        <v>0</v>
      </c>
      <c r="DS310" s="59">
        <v>0</v>
      </c>
      <c r="DT310" s="59">
        <v>0</v>
      </c>
      <c r="DU310" s="59">
        <v>0</v>
      </c>
      <c r="DV310" s="59">
        <v>0</v>
      </c>
      <c r="DW310" s="59">
        <v>0</v>
      </c>
      <c r="DX310" s="59">
        <v>0</v>
      </c>
      <c r="DY310" s="59">
        <v>0</v>
      </c>
      <c r="DZ310" s="59">
        <v>0</v>
      </c>
      <c r="EA310" s="59">
        <v>0</v>
      </c>
      <c r="EB310" s="59">
        <v>0</v>
      </c>
      <c r="EC310" s="59">
        <v>0</v>
      </c>
      <c r="ED310" s="59">
        <v>0</v>
      </c>
      <c r="EE310" s="59">
        <v>0</v>
      </c>
      <c r="EF310" s="59">
        <v>0</v>
      </c>
      <c r="EG310" s="59">
        <v>0</v>
      </c>
      <c r="EH310" s="59">
        <v>0</v>
      </c>
      <c r="EI310" s="59">
        <v>0</v>
      </c>
      <c r="EJ310" s="59">
        <v>0</v>
      </c>
      <c r="EK310" s="59">
        <v>0</v>
      </c>
      <c r="EL310" s="59">
        <v>0</v>
      </c>
      <c r="EM310" s="59">
        <v>3</v>
      </c>
      <c r="EN310" s="59">
        <v>0</v>
      </c>
      <c r="EO310" s="59">
        <v>1</v>
      </c>
      <c r="EP310" s="59">
        <v>2</v>
      </c>
      <c r="EQ310" s="59">
        <v>4</v>
      </c>
    </row>
    <row r="311" spans="1:151" ht="15" customHeight="1" x14ac:dyDescent="0.25">
      <c r="A311" s="1" t="s">
        <v>2546</v>
      </c>
      <c r="B311" s="59">
        <v>2</v>
      </c>
      <c r="C311" s="123" t="s">
        <v>244</v>
      </c>
      <c r="D311" s="99">
        <v>2014</v>
      </c>
      <c r="E311" s="67" t="s">
        <v>245</v>
      </c>
      <c r="F311" s="67" t="s">
        <v>173</v>
      </c>
      <c r="G311" s="59">
        <v>23</v>
      </c>
      <c r="H311" s="59" t="s">
        <v>246</v>
      </c>
      <c r="I311" s="63" t="s">
        <v>50</v>
      </c>
      <c r="J311" s="59">
        <v>0</v>
      </c>
      <c r="K311" s="59" t="s">
        <v>3</v>
      </c>
      <c r="L311" s="59" t="s">
        <v>89</v>
      </c>
      <c r="M311" s="59">
        <v>6</v>
      </c>
      <c r="N311" s="59">
        <v>6</v>
      </c>
      <c r="O311" s="59">
        <f t="shared" si="194"/>
        <v>0.77815125038364363</v>
      </c>
      <c r="P311" s="59">
        <v>2011</v>
      </c>
      <c r="R311" s="59">
        <v>1</v>
      </c>
      <c r="S311" s="59">
        <v>3</v>
      </c>
      <c r="T311" s="59">
        <v>3</v>
      </c>
      <c r="U311" s="59">
        <v>5</v>
      </c>
      <c r="V311" s="59" t="s">
        <v>632</v>
      </c>
      <c r="X311" s="59" t="s">
        <v>608</v>
      </c>
      <c r="Z311" s="40" t="s">
        <v>630</v>
      </c>
      <c r="AA311" s="59" t="s">
        <v>640</v>
      </c>
      <c r="AB311" s="59" t="s">
        <v>639</v>
      </c>
      <c r="AC311" s="172" t="s">
        <v>2042</v>
      </c>
      <c r="AD311" s="37">
        <v>0</v>
      </c>
      <c r="AE311" s="59" t="s">
        <v>577</v>
      </c>
      <c r="AF311" s="172">
        <v>16.5</v>
      </c>
      <c r="AG311" s="59">
        <f t="shared" si="195"/>
        <v>1.2174839442139063</v>
      </c>
      <c r="AH311" s="177">
        <f t="shared" ref="AH311:AH317" si="230">AF311*19.6</f>
        <v>323.40000000000003</v>
      </c>
      <c r="AI311" s="72">
        <f t="shared" si="191"/>
        <v>2.5097400155703822</v>
      </c>
      <c r="AJ311" s="59">
        <f t="shared" si="192"/>
        <v>99</v>
      </c>
      <c r="AK311" s="59">
        <f t="shared" si="196"/>
        <v>1.9956351945975499</v>
      </c>
      <c r="AL311" s="72">
        <f t="shared" si="193"/>
        <v>1940.4</v>
      </c>
      <c r="AM311" s="72">
        <f t="shared" si="176"/>
        <v>3.287891265954026</v>
      </c>
      <c r="AN311" s="67" t="s">
        <v>28</v>
      </c>
      <c r="AO311" s="59" t="s">
        <v>28</v>
      </c>
      <c r="AQ311" s="59" t="s">
        <v>247</v>
      </c>
      <c r="AR311" s="67" t="s">
        <v>248</v>
      </c>
      <c r="AS311" s="67" t="s">
        <v>631</v>
      </c>
      <c r="AT311" s="172" t="s">
        <v>2438</v>
      </c>
      <c r="AU311" s="270">
        <v>52.02</v>
      </c>
      <c r="AV311" s="11">
        <v>-9.57</v>
      </c>
      <c r="AW311" s="59" t="s">
        <v>249</v>
      </c>
      <c r="AX311" s="277">
        <v>9.2416666666666654</v>
      </c>
      <c r="AY311" s="278">
        <v>1841</v>
      </c>
      <c r="AZ311" s="455">
        <f t="shared" si="197"/>
        <v>3.2650537885040145</v>
      </c>
      <c r="BA311" s="515" t="s">
        <v>82</v>
      </c>
      <c r="BB311" s="40" t="s">
        <v>629</v>
      </c>
      <c r="BD311" s="59" t="s">
        <v>2343</v>
      </c>
      <c r="BE311" s="59" t="s">
        <v>2331</v>
      </c>
      <c r="BI311" s="356" t="s">
        <v>2232</v>
      </c>
      <c r="BJ311" s="38" t="s">
        <v>8</v>
      </c>
      <c r="BK311" s="38" t="s">
        <v>1680</v>
      </c>
      <c r="BN311" s="67" t="s">
        <v>1217</v>
      </c>
      <c r="BO311" s="59" t="s">
        <v>1671</v>
      </c>
      <c r="BP311" s="67" t="s">
        <v>51</v>
      </c>
      <c r="BQ311" s="59" t="s">
        <v>1537</v>
      </c>
      <c r="BR311" s="39">
        <v>21.48</v>
      </c>
      <c r="BS311" s="59" t="s">
        <v>21</v>
      </c>
      <c r="BT311" s="37" t="s">
        <v>9</v>
      </c>
      <c r="BU311" s="230">
        <v>35.292356276149</v>
      </c>
      <c r="BW311" s="63" t="s">
        <v>26</v>
      </c>
      <c r="BX311" s="59" t="s">
        <v>67</v>
      </c>
      <c r="BY311" s="70"/>
      <c r="BZ311" s="70">
        <f>IF(BX311="SE",BY311,BU311)</f>
        <v>35.292356276149</v>
      </c>
      <c r="CA311" s="37" t="s">
        <v>57</v>
      </c>
      <c r="CB311" s="37" t="s">
        <v>1550</v>
      </c>
      <c r="CC311" s="91">
        <v>3</v>
      </c>
      <c r="CD311" s="91">
        <v>3</v>
      </c>
      <c r="CE311" s="58"/>
      <c r="CF311" s="78" t="s">
        <v>1584</v>
      </c>
      <c r="CG311" s="38">
        <v>56.48</v>
      </c>
      <c r="CH311" s="37" t="s">
        <v>21</v>
      </c>
      <c r="CI311" s="230">
        <v>14.530548209744889</v>
      </c>
      <c r="CL311" s="159">
        <f>CI311</f>
        <v>14.530548209744889</v>
      </c>
      <c r="CM311" s="91">
        <v>3</v>
      </c>
      <c r="CN311" s="91">
        <v>3</v>
      </c>
      <c r="CP311" s="67">
        <f t="shared" si="186"/>
        <v>-1.2968802717118135</v>
      </c>
      <c r="CQ311" s="67">
        <f t="shared" si="187"/>
        <v>0.8</v>
      </c>
      <c r="CR311" s="67">
        <f t="shared" si="229"/>
        <v>-1.0375042173694509</v>
      </c>
      <c r="CS311" s="67">
        <f t="shared" si="188"/>
        <v>0.75636791675494974</v>
      </c>
      <c r="CT311" s="59">
        <v>0</v>
      </c>
      <c r="CU311" s="59">
        <v>0</v>
      </c>
      <c r="CV311" s="59" t="s">
        <v>1782</v>
      </c>
      <c r="CW311" s="59">
        <v>1</v>
      </c>
      <c r="CX311" s="37">
        <v>0</v>
      </c>
      <c r="CY311" s="102">
        <v>0</v>
      </c>
      <c r="CZ311" s="102">
        <v>2</v>
      </c>
      <c r="DA311" s="102">
        <v>0</v>
      </c>
      <c r="DB311" s="102">
        <v>0</v>
      </c>
      <c r="DC311" s="102">
        <v>0</v>
      </c>
      <c r="DD311" s="59">
        <v>0</v>
      </c>
      <c r="DE311" s="60">
        <v>0</v>
      </c>
      <c r="DF311" s="60">
        <v>0</v>
      </c>
      <c r="DG311" s="60">
        <v>0</v>
      </c>
      <c r="DH311" s="60">
        <v>0</v>
      </c>
      <c r="DI311" s="60">
        <v>0</v>
      </c>
      <c r="DJ311" s="60">
        <v>0</v>
      </c>
      <c r="DK311" s="60">
        <v>0</v>
      </c>
      <c r="DL311" s="60">
        <v>0</v>
      </c>
      <c r="DM311" s="60">
        <v>0</v>
      </c>
      <c r="DN311" s="60">
        <v>0</v>
      </c>
      <c r="DO311" s="59">
        <v>0</v>
      </c>
      <c r="DP311" s="59">
        <v>0</v>
      </c>
      <c r="DQ311" s="59">
        <v>0</v>
      </c>
      <c r="DR311" s="59">
        <v>0</v>
      </c>
      <c r="DS311" s="59">
        <v>0</v>
      </c>
      <c r="DT311" s="59">
        <v>0</v>
      </c>
      <c r="DU311" s="59">
        <v>0</v>
      </c>
      <c r="DV311" s="59">
        <v>0</v>
      </c>
      <c r="DW311" s="59">
        <v>0</v>
      </c>
      <c r="DX311" s="59">
        <v>0</v>
      </c>
      <c r="DY311" s="59">
        <v>0</v>
      </c>
      <c r="DZ311" s="59">
        <v>0</v>
      </c>
      <c r="EA311" s="59">
        <v>0</v>
      </c>
      <c r="EB311" s="59">
        <v>0</v>
      </c>
      <c r="EC311" s="59">
        <v>0</v>
      </c>
      <c r="ED311" s="59">
        <v>0</v>
      </c>
      <c r="EE311" s="59">
        <v>0</v>
      </c>
      <c r="EF311" s="59">
        <v>0</v>
      </c>
      <c r="EG311" s="59">
        <v>0</v>
      </c>
      <c r="EH311" s="59">
        <v>0</v>
      </c>
      <c r="EI311" s="59">
        <v>0</v>
      </c>
      <c r="EJ311" s="59">
        <v>0</v>
      </c>
      <c r="EK311" s="59">
        <v>0</v>
      </c>
      <c r="EL311" s="59">
        <v>0</v>
      </c>
      <c r="EM311" s="59">
        <v>3</v>
      </c>
      <c r="EN311" s="59">
        <v>0</v>
      </c>
      <c r="EO311" s="59">
        <v>1</v>
      </c>
      <c r="EP311" s="59">
        <v>2</v>
      </c>
      <c r="EQ311" s="59">
        <v>4</v>
      </c>
    </row>
    <row r="312" spans="1:151" ht="15" customHeight="1" x14ac:dyDescent="0.25">
      <c r="A312" s="1" t="s">
        <v>2546</v>
      </c>
      <c r="B312" s="59">
        <v>3</v>
      </c>
      <c r="C312" s="123" t="s">
        <v>244</v>
      </c>
      <c r="D312" s="99">
        <v>2014</v>
      </c>
      <c r="E312" s="67" t="s">
        <v>245</v>
      </c>
      <c r="F312" s="67" t="s">
        <v>173</v>
      </c>
      <c r="G312" s="59">
        <v>23</v>
      </c>
      <c r="H312" s="59" t="s">
        <v>246</v>
      </c>
      <c r="I312" s="63" t="s">
        <v>50</v>
      </c>
      <c r="J312" s="59">
        <v>0</v>
      </c>
      <c r="K312" s="59" t="s">
        <v>3</v>
      </c>
      <c r="L312" s="59" t="s">
        <v>89</v>
      </c>
      <c r="M312" s="59">
        <v>6</v>
      </c>
      <c r="N312" s="59">
        <v>6</v>
      </c>
      <c r="O312" s="59">
        <f t="shared" si="194"/>
        <v>0.77815125038364363</v>
      </c>
      <c r="P312" s="59">
        <v>2011</v>
      </c>
      <c r="R312" s="59">
        <v>1</v>
      </c>
      <c r="S312" s="59">
        <v>3</v>
      </c>
      <c r="T312" s="59">
        <v>3</v>
      </c>
      <c r="U312" s="59">
        <v>5</v>
      </c>
      <c r="V312" s="59" t="s">
        <v>632</v>
      </c>
      <c r="W312" s="59">
        <v>2</v>
      </c>
      <c r="X312" s="59" t="s">
        <v>608</v>
      </c>
      <c r="Z312" s="40" t="s">
        <v>630</v>
      </c>
      <c r="AA312" s="59" t="s">
        <v>640</v>
      </c>
      <c r="AB312" s="59" t="s">
        <v>639</v>
      </c>
      <c r="AC312" s="172" t="s">
        <v>2042</v>
      </c>
      <c r="AD312" s="59">
        <v>0</v>
      </c>
      <c r="AE312" s="59" t="s">
        <v>577</v>
      </c>
      <c r="AF312" s="172">
        <v>16.5</v>
      </c>
      <c r="AG312" s="59">
        <f t="shared" si="195"/>
        <v>1.2174839442139063</v>
      </c>
      <c r="AH312" s="177">
        <f t="shared" si="230"/>
        <v>323.40000000000003</v>
      </c>
      <c r="AI312" s="72">
        <f t="shared" si="191"/>
        <v>2.5097400155703822</v>
      </c>
      <c r="AJ312" s="59">
        <f t="shared" si="192"/>
        <v>99</v>
      </c>
      <c r="AK312" s="59">
        <f t="shared" si="196"/>
        <v>1.9956351945975499</v>
      </c>
      <c r="AL312" s="72">
        <f t="shared" si="193"/>
        <v>1940.4</v>
      </c>
      <c r="AM312" s="72">
        <f t="shared" si="176"/>
        <v>3.287891265954026</v>
      </c>
      <c r="AN312" s="67" t="s">
        <v>28</v>
      </c>
      <c r="AO312" s="59" t="s">
        <v>28</v>
      </c>
      <c r="AQ312" s="59" t="s">
        <v>247</v>
      </c>
      <c r="AR312" s="67" t="s">
        <v>248</v>
      </c>
      <c r="AS312" s="67" t="s">
        <v>631</v>
      </c>
      <c r="AT312" s="172" t="s">
        <v>2438</v>
      </c>
      <c r="AU312" s="270">
        <v>52.02</v>
      </c>
      <c r="AV312" s="11">
        <v>-9.57</v>
      </c>
      <c r="AW312" s="59" t="s">
        <v>249</v>
      </c>
      <c r="AX312" s="277">
        <v>9.2416666666666654</v>
      </c>
      <c r="AY312" s="278">
        <v>1841</v>
      </c>
      <c r="AZ312" s="455">
        <f t="shared" si="197"/>
        <v>3.2650537885040145</v>
      </c>
      <c r="BA312" s="515" t="s">
        <v>82</v>
      </c>
      <c r="BB312" s="40" t="s">
        <v>629</v>
      </c>
      <c r="BD312" s="59" t="s">
        <v>2343</v>
      </c>
      <c r="BE312" s="59" t="s">
        <v>2331</v>
      </c>
      <c r="BI312" s="356" t="s">
        <v>2232</v>
      </c>
      <c r="BJ312" s="38" t="s">
        <v>8</v>
      </c>
      <c r="BK312" s="38" t="s">
        <v>1681</v>
      </c>
      <c r="BN312" s="67" t="s">
        <v>1218</v>
      </c>
      <c r="BO312" s="59" t="s">
        <v>1678</v>
      </c>
      <c r="BP312" s="67" t="s">
        <v>51</v>
      </c>
      <c r="BQ312" s="59" t="s">
        <v>1537</v>
      </c>
      <c r="BR312" s="67">
        <v>0</v>
      </c>
      <c r="BS312" s="59" t="s">
        <v>21</v>
      </c>
      <c r="BT312" s="37" t="s">
        <v>9</v>
      </c>
      <c r="BU312" s="67">
        <v>0</v>
      </c>
      <c r="BW312" s="63" t="s">
        <v>26</v>
      </c>
      <c r="BX312" s="59" t="s">
        <v>67</v>
      </c>
      <c r="BY312" s="70">
        <v>0</v>
      </c>
      <c r="BZ312" s="92">
        <f>BY312</f>
        <v>0</v>
      </c>
      <c r="CA312" s="37" t="s">
        <v>57</v>
      </c>
      <c r="CB312" s="37" t="s">
        <v>1550</v>
      </c>
      <c r="CC312" s="91">
        <v>3</v>
      </c>
      <c r="CD312" s="91">
        <v>3</v>
      </c>
      <c r="CE312" s="58"/>
      <c r="CF312" s="78" t="s">
        <v>1584</v>
      </c>
      <c r="CG312" s="67">
        <v>6.85</v>
      </c>
      <c r="CH312" s="37" t="s">
        <v>21</v>
      </c>
      <c r="CI312" s="190">
        <v>4.5162031104656286</v>
      </c>
      <c r="CL312" s="159">
        <f>CI312</f>
        <v>4.5162031104656286</v>
      </c>
      <c r="CM312" s="91">
        <v>3</v>
      </c>
      <c r="CN312" s="91">
        <v>3</v>
      </c>
      <c r="CP312" s="67">
        <f t="shared" si="186"/>
        <v>-2.1450237434642121</v>
      </c>
      <c r="CQ312" s="67">
        <f t="shared" si="187"/>
        <v>0.8</v>
      </c>
      <c r="CR312" s="67">
        <f t="shared" si="229"/>
        <v>-1.7160189947713698</v>
      </c>
      <c r="CS312" s="67">
        <f t="shared" si="188"/>
        <v>0.91206009920134512</v>
      </c>
      <c r="CT312" s="59">
        <v>0</v>
      </c>
      <c r="CU312" s="59">
        <v>0</v>
      </c>
      <c r="CV312" s="59" t="s">
        <v>1782</v>
      </c>
      <c r="CW312" s="59">
        <v>1</v>
      </c>
      <c r="CX312" s="37">
        <v>0</v>
      </c>
      <c r="CY312" s="102">
        <v>0</v>
      </c>
      <c r="CZ312" s="102">
        <v>2</v>
      </c>
      <c r="DA312" s="102">
        <v>0</v>
      </c>
      <c r="DB312" s="102">
        <v>0</v>
      </c>
      <c r="DC312" s="102">
        <v>0</v>
      </c>
      <c r="DD312" s="60">
        <v>0</v>
      </c>
      <c r="DE312" s="60">
        <v>0</v>
      </c>
      <c r="DF312" s="60">
        <v>0</v>
      </c>
      <c r="DG312" s="60">
        <v>0</v>
      </c>
      <c r="DH312" s="60">
        <v>0</v>
      </c>
      <c r="DI312" s="60">
        <v>0</v>
      </c>
      <c r="DJ312" s="60">
        <v>0</v>
      </c>
      <c r="DK312" s="60">
        <v>0</v>
      </c>
      <c r="DL312" s="60">
        <v>0</v>
      </c>
      <c r="DM312" s="60">
        <v>0</v>
      </c>
      <c r="DN312" s="60">
        <v>0</v>
      </c>
      <c r="DO312" s="59">
        <v>0</v>
      </c>
      <c r="DP312" s="59">
        <v>0</v>
      </c>
      <c r="DQ312" s="59">
        <v>0</v>
      </c>
      <c r="DR312" s="59">
        <v>0</v>
      </c>
      <c r="DS312" s="59">
        <v>0</v>
      </c>
      <c r="DT312" s="59">
        <v>0</v>
      </c>
      <c r="DU312" s="59">
        <v>0</v>
      </c>
      <c r="DV312" s="59">
        <v>0</v>
      </c>
      <c r="DW312" s="59">
        <v>0</v>
      </c>
      <c r="DX312" s="59">
        <v>0</v>
      </c>
      <c r="DY312" s="59">
        <v>0</v>
      </c>
      <c r="DZ312" s="59">
        <v>0</v>
      </c>
      <c r="EA312" s="59">
        <v>0</v>
      </c>
      <c r="EB312" s="59">
        <v>0</v>
      </c>
      <c r="EC312" s="59">
        <v>0</v>
      </c>
      <c r="ED312" s="59">
        <v>0</v>
      </c>
      <c r="EE312" s="59">
        <v>0</v>
      </c>
      <c r="EF312" s="59">
        <v>0</v>
      </c>
      <c r="EG312" s="59">
        <v>0</v>
      </c>
      <c r="EH312" s="59">
        <v>0</v>
      </c>
      <c r="EI312" s="59">
        <v>0</v>
      </c>
      <c r="EJ312" s="59">
        <v>0</v>
      </c>
      <c r="EK312" s="59">
        <v>0</v>
      </c>
      <c r="EL312" s="59">
        <v>0</v>
      </c>
      <c r="EM312" s="59">
        <v>3</v>
      </c>
      <c r="EN312" s="59">
        <v>0</v>
      </c>
      <c r="EO312" s="59">
        <v>1</v>
      </c>
      <c r="EP312" s="59">
        <v>2</v>
      </c>
      <c r="EQ312" s="59">
        <v>4</v>
      </c>
    </row>
    <row r="313" spans="1:151" s="206" customFormat="1" ht="15" customHeight="1" x14ac:dyDescent="0.25">
      <c r="A313" s="1" t="s">
        <v>2546</v>
      </c>
      <c r="B313" s="212" t="s">
        <v>1825</v>
      </c>
      <c r="C313" s="200" t="s">
        <v>244</v>
      </c>
      <c r="D313" s="209">
        <v>2014</v>
      </c>
      <c r="E313" s="206" t="s">
        <v>245</v>
      </c>
      <c r="F313" s="206" t="s">
        <v>173</v>
      </c>
      <c r="G313" s="201">
        <v>23</v>
      </c>
      <c r="H313" s="201" t="s">
        <v>246</v>
      </c>
      <c r="I313" s="205" t="s">
        <v>50</v>
      </c>
      <c r="J313" s="201">
        <v>0</v>
      </c>
      <c r="K313" s="201" t="s">
        <v>3</v>
      </c>
      <c r="L313" s="201" t="s">
        <v>89</v>
      </c>
      <c r="M313" s="201">
        <v>6</v>
      </c>
      <c r="N313" s="201">
        <v>6</v>
      </c>
      <c r="O313" s="201">
        <f t="shared" si="194"/>
        <v>0.77815125038364363</v>
      </c>
      <c r="P313" s="201">
        <v>2011</v>
      </c>
      <c r="R313" s="201">
        <v>1</v>
      </c>
      <c r="S313" s="201">
        <v>3</v>
      </c>
      <c r="T313" s="201">
        <v>3</v>
      </c>
      <c r="U313" s="201">
        <v>5</v>
      </c>
      <c r="V313" s="201" t="s">
        <v>632</v>
      </c>
      <c r="W313" s="201">
        <v>2</v>
      </c>
      <c r="X313" s="201" t="s">
        <v>608</v>
      </c>
      <c r="Z313" s="210" t="s">
        <v>630</v>
      </c>
      <c r="AA313" s="201" t="s">
        <v>640</v>
      </c>
      <c r="AB313" s="201" t="s">
        <v>639</v>
      </c>
      <c r="AC313" s="212" t="s">
        <v>2042</v>
      </c>
      <c r="AD313" s="201">
        <v>0</v>
      </c>
      <c r="AE313" s="201" t="s">
        <v>577</v>
      </c>
      <c r="AF313" s="212">
        <v>16.5</v>
      </c>
      <c r="AG313" s="201">
        <f t="shared" si="195"/>
        <v>1.2174839442139063</v>
      </c>
      <c r="AH313" s="539">
        <f t="shared" si="230"/>
        <v>323.40000000000003</v>
      </c>
      <c r="AI313" s="538">
        <f t="shared" si="191"/>
        <v>2.5097400155703822</v>
      </c>
      <c r="AJ313" s="201">
        <f t="shared" si="192"/>
        <v>99</v>
      </c>
      <c r="AK313" s="201">
        <f t="shared" si="196"/>
        <v>1.9956351945975499</v>
      </c>
      <c r="AL313" s="538">
        <f t="shared" si="193"/>
        <v>1940.4</v>
      </c>
      <c r="AM313" s="538">
        <f t="shared" si="176"/>
        <v>3.287891265954026</v>
      </c>
      <c r="AN313" s="206" t="s">
        <v>28</v>
      </c>
      <c r="AO313" s="201" t="s">
        <v>28</v>
      </c>
      <c r="AQ313" s="201" t="s">
        <v>247</v>
      </c>
      <c r="AR313" s="206" t="s">
        <v>248</v>
      </c>
      <c r="AS313" s="206" t="s">
        <v>631</v>
      </c>
      <c r="AT313" s="212" t="s">
        <v>2438</v>
      </c>
      <c r="AU313" s="273">
        <v>52.02</v>
      </c>
      <c r="AV313" s="271">
        <v>-9.57</v>
      </c>
      <c r="AW313" s="201" t="s">
        <v>249</v>
      </c>
      <c r="AX313" s="279">
        <v>9.2416666666666654</v>
      </c>
      <c r="AY313" s="280">
        <v>1841</v>
      </c>
      <c r="AZ313" s="489">
        <f t="shared" si="197"/>
        <v>3.2650537885040145</v>
      </c>
      <c r="BA313" s="518" t="s">
        <v>82</v>
      </c>
      <c r="BB313" s="210" t="s">
        <v>629</v>
      </c>
      <c r="BC313" s="201"/>
      <c r="BD313" s="201" t="s">
        <v>2343</v>
      </c>
      <c r="BE313" s="201" t="s">
        <v>2331</v>
      </c>
      <c r="BI313" s="199" t="s">
        <v>2232</v>
      </c>
      <c r="BJ313" s="199" t="s">
        <v>8</v>
      </c>
      <c r="BK313" s="199" t="s">
        <v>2069</v>
      </c>
      <c r="BL313" s="201"/>
      <c r="BM313" s="201"/>
      <c r="BN313" s="206" t="s">
        <v>2070</v>
      </c>
      <c r="BO313" s="201" t="s">
        <v>1678</v>
      </c>
      <c r="BP313" s="206" t="s">
        <v>51</v>
      </c>
      <c r="BQ313" s="201" t="s">
        <v>1537</v>
      </c>
      <c r="BR313" s="195">
        <v>21.48</v>
      </c>
      <c r="BS313" s="201" t="s">
        <v>21</v>
      </c>
      <c r="BT313" s="194" t="s">
        <v>9</v>
      </c>
      <c r="BU313" s="284"/>
      <c r="BW313" s="205" t="s">
        <v>26</v>
      </c>
      <c r="BX313" s="201" t="s">
        <v>67</v>
      </c>
      <c r="BY313" s="208"/>
      <c r="BZ313" s="208">
        <v>35.292356276149</v>
      </c>
      <c r="CA313" s="194" t="s">
        <v>57</v>
      </c>
      <c r="CB313" s="194" t="s">
        <v>1550</v>
      </c>
      <c r="CC313" s="220">
        <v>3</v>
      </c>
      <c r="CD313" s="220">
        <v>3</v>
      </c>
      <c r="CE313" s="200"/>
      <c r="CF313" s="195" t="s">
        <v>1584</v>
      </c>
      <c r="CG313" s="206">
        <v>63.33</v>
      </c>
      <c r="CH313" s="194" t="s">
        <v>21</v>
      </c>
      <c r="CI313" s="284"/>
      <c r="CL313" s="225">
        <v>15.216205894068988</v>
      </c>
      <c r="CM313" s="220">
        <v>3</v>
      </c>
      <c r="CN313" s="220">
        <v>3</v>
      </c>
      <c r="CP313" s="206">
        <f t="shared" si="186"/>
        <v>-1.5399547554396289</v>
      </c>
      <c r="CQ313" s="206">
        <f t="shared" si="187"/>
        <v>0.8</v>
      </c>
      <c r="CR313" s="206">
        <f t="shared" si="229"/>
        <v>-1.2319638043517032</v>
      </c>
      <c r="CS313" s="206">
        <f t="shared" si="188"/>
        <v>0.79314456793606003</v>
      </c>
      <c r="CT313" s="201">
        <v>0</v>
      </c>
      <c r="CU313" s="201">
        <v>0</v>
      </c>
      <c r="CV313" s="201" t="s">
        <v>1782</v>
      </c>
      <c r="CW313" s="201">
        <v>2</v>
      </c>
      <c r="CX313" s="194">
        <v>0</v>
      </c>
      <c r="CY313" s="191">
        <v>0</v>
      </c>
      <c r="CZ313" s="191">
        <v>2</v>
      </c>
      <c r="DA313" s="191">
        <v>0</v>
      </c>
      <c r="DB313" s="191">
        <v>0</v>
      </c>
      <c r="DC313" s="191">
        <v>0</v>
      </c>
      <c r="DD313" s="202">
        <v>1</v>
      </c>
      <c r="DE313" s="202">
        <v>0</v>
      </c>
      <c r="DF313" s="202">
        <v>0</v>
      </c>
      <c r="DG313" s="202">
        <v>0</v>
      </c>
      <c r="DH313" s="202">
        <v>0</v>
      </c>
      <c r="DI313" s="202">
        <v>0</v>
      </c>
      <c r="DJ313" s="202">
        <v>0</v>
      </c>
      <c r="DK313" s="202">
        <v>0</v>
      </c>
      <c r="DL313" s="202">
        <v>0</v>
      </c>
      <c r="DM313" s="202">
        <v>0</v>
      </c>
      <c r="DN313" s="202">
        <v>0</v>
      </c>
      <c r="DO313" s="201">
        <v>0</v>
      </c>
      <c r="DP313" s="201">
        <v>0</v>
      </c>
      <c r="DQ313" s="201">
        <v>0</v>
      </c>
      <c r="DR313" s="201">
        <v>0</v>
      </c>
      <c r="DS313" s="201">
        <v>0</v>
      </c>
      <c r="DT313" s="201">
        <v>0</v>
      </c>
      <c r="DU313" s="201">
        <v>0</v>
      </c>
      <c r="DV313" s="201">
        <v>0</v>
      </c>
      <c r="DW313" s="201">
        <v>0</v>
      </c>
      <c r="DX313" s="201">
        <v>0</v>
      </c>
      <c r="DY313" s="201">
        <v>0</v>
      </c>
      <c r="DZ313" s="201">
        <v>0</v>
      </c>
      <c r="EA313" s="201">
        <v>0</v>
      </c>
      <c r="EB313" s="201">
        <v>0</v>
      </c>
      <c r="EC313" s="201">
        <v>0</v>
      </c>
      <c r="ED313" s="201">
        <v>0</v>
      </c>
      <c r="EE313" s="201">
        <v>0</v>
      </c>
      <c r="EF313" s="201">
        <v>0</v>
      </c>
      <c r="EG313" s="201">
        <v>0</v>
      </c>
      <c r="EH313" s="201">
        <v>0</v>
      </c>
      <c r="EI313" s="201">
        <v>0</v>
      </c>
      <c r="EJ313" s="201">
        <v>0</v>
      </c>
      <c r="EK313" s="201">
        <v>0</v>
      </c>
      <c r="EL313" s="201">
        <v>0</v>
      </c>
      <c r="EM313" s="201">
        <v>3</v>
      </c>
      <c r="EN313" s="201">
        <v>0</v>
      </c>
      <c r="EO313" s="201">
        <v>1</v>
      </c>
      <c r="EP313" s="201">
        <v>2</v>
      </c>
      <c r="EQ313" s="201">
        <v>4</v>
      </c>
    </row>
    <row r="314" spans="1:151" ht="15" customHeight="1" x14ac:dyDescent="0.25">
      <c r="A314" s="1" t="s">
        <v>2546</v>
      </c>
      <c r="B314" s="59">
        <v>4</v>
      </c>
      <c r="C314" s="123" t="s">
        <v>244</v>
      </c>
      <c r="D314" s="99">
        <v>2014</v>
      </c>
      <c r="E314" s="67" t="s">
        <v>245</v>
      </c>
      <c r="F314" s="67" t="s">
        <v>173</v>
      </c>
      <c r="G314" s="59">
        <v>23</v>
      </c>
      <c r="H314" s="59" t="s">
        <v>246</v>
      </c>
      <c r="I314" s="63" t="s">
        <v>50</v>
      </c>
      <c r="J314" s="59">
        <v>0</v>
      </c>
      <c r="K314" s="59" t="s">
        <v>3</v>
      </c>
      <c r="L314" s="59" t="s">
        <v>89</v>
      </c>
      <c r="M314" s="59">
        <v>6</v>
      </c>
      <c r="N314" s="59">
        <v>6</v>
      </c>
      <c r="O314" s="59">
        <f t="shared" si="194"/>
        <v>0.77815125038364363</v>
      </c>
      <c r="P314" s="59">
        <v>2011</v>
      </c>
      <c r="R314" s="59">
        <v>1</v>
      </c>
      <c r="S314" s="59">
        <v>3</v>
      </c>
      <c r="T314" s="59">
        <v>3</v>
      </c>
      <c r="U314" s="59">
        <v>5</v>
      </c>
      <c r="V314" s="59" t="s">
        <v>632</v>
      </c>
      <c r="Y314" s="67" t="s">
        <v>1151</v>
      </c>
      <c r="Z314" s="40" t="s">
        <v>630</v>
      </c>
      <c r="AA314" s="59" t="s">
        <v>640</v>
      </c>
      <c r="AB314" s="59" t="s">
        <v>639</v>
      </c>
      <c r="AC314" s="172" t="s">
        <v>2042</v>
      </c>
      <c r="AD314" s="59">
        <v>0</v>
      </c>
      <c r="AE314" s="59" t="s">
        <v>577</v>
      </c>
      <c r="AF314" s="172">
        <v>16.5</v>
      </c>
      <c r="AG314" s="59">
        <f t="shared" si="195"/>
        <v>1.2174839442139063</v>
      </c>
      <c r="AH314" s="177">
        <f t="shared" si="230"/>
        <v>323.40000000000003</v>
      </c>
      <c r="AI314" s="72">
        <f t="shared" si="191"/>
        <v>2.5097400155703822</v>
      </c>
      <c r="AJ314" s="59">
        <f t="shared" si="192"/>
        <v>99</v>
      </c>
      <c r="AK314" s="59">
        <f t="shared" si="196"/>
        <v>1.9956351945975499</v>
      </c>
      <c r="AL314" s="72">
        <f t="shared" si="193"/>
        <v>1940.4</v>
      </c>
      <c r="AM314" s="72">
        <f t="shared" si="176"/>
        <v>3.287891265954026</v>
      </c>
      <c r="AN314" s="67" t="s">
        <v>28</v>
      </c>
      <c r="AO314" s="59" t="s">
        <v>28</v>
      </c>
      <c r="AQ314" s="59" t="s">
        <v>247</v>
      </c>
      <c r="AR314" s="67" t="s">
        <v>248</v>
      </c>
      <c r="AS314" s="67" t="s">
        <v>631</v>
      </c>
      <c r="AT314" s="172" t="s">
        <v>2438</v>
      </c>
      <c r="AU314" s="270">
        <v>52.02</v>
      </c>
      <c r="AV314" s="11">
        <v>-9.57</v>
      </c>
      <c r="AW314" s="59" t="s">
        <v>249</v>
      </c>
      <c r="AX314" s="277">
        <v>9.2416666666666654</v>
      </c>
      <c r="AY314" s="278">
        <v>1841</v>
      </c>
      <c r="AZ314" s="455">
        <f t="shared" si="197"/>
        <v>3.2650537885040145</v>
      </c>
      <c r="BA314" s="515" t="s">
        <v>82</v>
      </c>
      <c r="BB314" s="40" t="s">
        <v>629</v>
      </c>
      <c r="BD314" s="59" t="s">
        <v>2343</v>
      </c>
      <c r="BE314" s="59" t="s">
        <v>2331</v>
      </c>
      <c r="BI314" s="356" t="s">
        <v>2232</v>
      </c>
      <c r="BJ314" s="38" t="s">
        <v>4</v>
      </c>
      <c r="BK314" s="38" t="s">
        <v>1695</v>
      </c>
      <c r="BP314" s="67" t="s">
        <v>51</v>
      </c>
      <c r="BQ314" s="59" t="s">
        <v>1537</v>
      </c>
      <c r="BR314" s="107">
        <v>37.111111111111107</v>
      </c>
      <c r="BS314" s="59" t="s">
        <v>21</v>
      </c>
      <c r="BT314" s="37" t="s">
        <v>1220</v>
      </c>
      <c r="BU314" s="230">
        <v>12.833694078623813</v>
      </c>
      <c r="BW314" s="63" t="s">
        <v>26</v>
      </c>
      <c r="BX314" s="59" t="s">
        <v>67</v>
      </c>
      <c r="BY314" s="70"/>
      <c r="BZ314" s="70">
        <f t="shared" ref="BZ314:BZ349" si="231">IF(BX314="SE",BY314,BU314)</f>
        <v>12.833694078623813</v>
      </c>
      <c r="CA314" s="37" t="s">
        <v>57</v>
      </c>
      <c r="CB314" s="37" t="s">
        <v>1550</v>
      </c>
      <c r="CC314" s="91">
        <v>3</v>
      </c>
      <c r="CD314" s="91">
        <v>3</v>
      </c>
      <c r="CE314" s="58"/>
      <c r="CF314" s="78" t="s">
        <v>1584</v>
      </c>
      <c r="CG314" s="107">
        <v>66.333333333333329</v>
      </c>
      <c r="CH314" s="37" t="s">
        <v>21</v>
      </c>
      <c r="CI314" s="190">
        <v>17.009801096230756</v>
      </c>
      <c r="CL314" s="159">
        <f t="shared" ref="CL314:CL331" si="232">CI314</f>
        <v>17.009801096230756</v>
      </c>
      <c r="CM314" s="91">
        <v>3</v>
      </c>
      <c r="CN314" s="91">
        <v>3</v>
      </c>
      <c r="CP314" s="67">
        <f t="shared" si="186"/>
        <v>-1.9394679018864236</v>
      </c>
      <c r="CQ314" s="67">
        <f t="shared" si="187"/>
        <v>0.8</v>
      </c>
      <c r="CR314" s="67">
        <f t="shared" si="229"/>
        <v>-1.5515743215091389</v>
      </c>
      <c r="CS314" s="67">
        <f t="shared" si="188"/>
        <v>0.86728190626387869</v>
      </c>
      <c r="CT314" s="59">
        <v>0</v>
      </c>
      <c r="CU314" s="59">
        <v>0</v>
      </c>
      <c r="CV314" s="59" t="s">
        <v>1782</v>
      </c>
      <c r="CW314" s="59">
        <v>0</v>
      </c>
      <c r="CX314" s="37">
        <v>0</v>
      </c>
      <c r="CY314" s="102">
        <v>0</v>
      </c>
      <c r="CZ314" s="102">
        <v>1</v>
      </c>
      <c r="DA314" s="102">
        <v>0</v>
      </c>
      <c r="DB314" s="102">
        <v>0</v>
      </c>
      <c r="DC314" s="102">
        <v>0</v>
      </c>
      <c r="DD314" s="59">
        <v>0</v>
      </c>
      <c r="DE314" s="60">
        <v>0</v>
      </c>
      <c r="DF314" s="60">
        <v>0</v>
      </c>
      <c r="DG314" s="60">
        <v>0</v>
      </c>
      <c r="DH314" s="60">
        <v>0</v>
      </c>
      <c r="DI314" s="60">
        <v>0</v>
      </c>
      <c r="DJ314" s="60">
        <v>0</v>
      </c>
      <c r="DK314" s="60">
        <v>0</v>
      </c>
      <c r="DL314" s="59">
        <v>1</v>
      </c>
      <c r="DM314" s="60">
        <v>0</v>
      </c>
      <c r="DN314" s="60">
        <v>0</v>
      </c>
      <c r="DO314" s="59">
        <v>0</v>
      </c>
      <c r="DP314" s="59">
        <v>0</v>
      </c>
      <c r="DQ314" s="59">
        <v>0</v>
      </c>
      <c r="DR314" s="59">
        <v>0</v>
      </c>
      <c r="DS314" s="59">
        <v>0</v>
      </c>
      <c r="DT314" s="59">
        <v>0</v>
      </c>
      <c r="DU314" s="59">
        <v>0</v>
      </c>
      <c r="DV314" s="59">
        <v>0</v>
      </c>
      <c r="DW314" s="59">
        <v>0</v>
      </c>
      <c r="DX314" s="59">
        <v>0</v>
      </c>
      <c r="DY314" s="59">
        <v>0</v>
      </c>
      <c r="DZ314" s="59">
        <v>0</v>
      </c>
      <c r="EA314" s="59">
        <v>0</v>
      </c>
      <c r="EB314" s="59">
        <v>0</v>
      </c>
      <c r="EC314" s="59">
        <v>0</v>
      </c>
      <c r="ED314" s="59">
        <v>0</v>
      </c>
      <c r="EE314" s="59">
        <v>0</v>
      </c>
      <c r="EF314" s="59">
        <v>0</v>
      </c>
      <c r="EG314" s="59">
        <v>0</v>
      </c>
      <c r="EH314" s="59">
        <v>0</v>
      </c>
      <c r="EI314" s="59">
        <v>0</v>
      </c>
      <c r="EJ314" s="59">
        <v>0</v>
      </c>
      <c r="EK314" s="59">
        <v>0</v>
      </c>
      <c r="EL314" s="59">
        <v>0</v>
      </c>
      <c r="EM314" s="59">
        <v>3</v>
      </c>
      <c r="EN314" s="59">
        <v>0</v>
      </c>
      <c r="EO314" s="59">
        <v>1</v>
      </c>
      <c r="EP314" s="59">
        <v>2</v>
      </c>
      <c r="EQ314" s="59">
        <v>4</v>
      </c>
    </row>
    <row r="315" spans="1:151" ht="15" customHeight="1" x14ac:dyDescent="0.25">
      <c r="A315" s="1" t="s">
        <v>2546</v>
      </c>
      <c r="B315" s="59">
        <v>5</v>
      </c>
      <c r="C315" s="123" t="s">
        <v>244</v>
      </c>
      <c r="D315" s="99">
        <v>2014</v>
      </c>
      <c r="E315" s="67" t="s">
        <v>245</v>
      </c>
      <c r="F315" s="67" t="s">
        <v>173</v>
      </c>
      <c r="G315" s="59">
        <v>23</v>
      </c>
      <c r="H315" s="59" t="s">
        <v>246</v>
      </c>
      <c r="I315" s="63" t="s">
        <v>50</v>
      </c>
      <c r="J315" s="59">
        <v>0</v>
      </c>
      <c r="K315" s="59" t="s">
        <v>3</v>
      </c>
      <c r="L315" s="59" t="s">
        <v>89</v>
      </c>
      <c r="M315" s="59">
        <v>6</v>
      </c>
      <c r="N315" s="59">
        <v>6</v>
      </c>
      <c r="O315" s="59">
        <f t="shared" si="194"/>
        <v>0.77815125038364363</v>
      </c>
      <c r="P315" s="59">
        <v>2011</v>
      </c>
      <c r="R315" s="59">
        <v>1</v>
      </c>
      <c r="S315" s="59">
        <v>3</v>
      </c>
      <c r="T315" s="59">
        <v>3</v>
      </c>
      <c r="U315" s="59">
        <v>5</v>
      </c>
      <c r="V315" s="59" t="s">
        <v>632</v>
      </c>
      <c r="Y315" s="67" t="s">
        <v>1151</v>
      </c>
      <c r="Z315" s="40" t="s">
        <v>630</v>
      </c>
      <c r="AA315" s="59" t="s">
        <v>640</v>
      </c>
      <c r="AB315" s="59" t="s">
        <v>639</v>
      </c>
      <c r="AC315" s="172" t="s">
        <v>2042</v>
      </c>
      <c r="AD315" s="59">
        <v>0</v>
      </c>
      <c r="AE315" s="59" t="s">
        <v>577</v>
      </c>
      <c r="AF315" s="172">
        <v>16.5</v>
      </c>
      <c r="AG315" s="59">
        <f t="shared" si="195"/>
        <v>1.2174839442139063</v>
      </c>
      <c r="AH315" s="177">
        <f t="shared" si="230"/>
        <v>323.40000000000003</v>
      </c>
      <c r="AI315" s="72">
        <f t="shared" si="191"/>
        <v>2.5097400155703822</v>
      </c>
      <c r="AJ315" s="59">
        <f t="shared" si="192"/>
        <v>99</v>
      </c>
      <c r="AK315" s="59">
        <f t="shared" si="196"/>
        <v>1.9956351945975499</v>
      </c>
      <c r="AL315" s="72">
        <f t="shared" si="193"/>
        <v>1940.4</v>
      </c>
      <c r="AM315" s="72">
        <f t="shared" ref="AM315:AM377" si="233">LOG10(AL315)</f>
        <v>3.287891265954026</v>
      </c>
      <c r="AN315" s="67" t="s">
        <v>28</v>
      </c>
      <c r="AO315" s="59" t="s">
        <v>28</v>
      </c>
      <c r="AQ315" s="59" t="s">
        <v>247</v>
      </c>
      <c r="AR315" s="67" t="s">
        <v>248</v>
      </c>
      <c r="AS315" s="67" t="s">
        <v>631</v>
      </c>
      <c r="AT315" s="172" t="s">
        <v>2438</v>
      </c>
      <c r="AU315" s="270">
        <v>52.02</v>
      </c>
      <c r="AV315" s="11">
        <v>-9.57</v>
      </c>
      <c r="AW315" s="59" t="s">
        <v>249</v>
      </c>
      <c r="AX315" s="277">
        <v>9.2416666666666654</v>
      </c>
      <c r="AY315" s="278">
        <v>1841</v>
      </c>
      <c r="AZ315" s="455">
        <f t="shared" si="197"/>
        <v>3.2650537885040145</v>
      </c>
      <c r="BA315" s="515" t="s">
        <v>82</v>
      </c>
      <c r="BB315" s="40" t="s">
        <v>629</v>
      </c>
      <c r="BD315" s="59" t="s">
        <v>2343</v>
      </c>
      <c r="BE315" s="59" t="s">
        <v>2331</v>
      </c>
      <c r="BI315" s="356" t="s">
        <v>2232</v>
      </c>
      <c r="BJ315" s="38" t="s">
        <v>4</v>
      </c>
      <c r="BK315" s="38" t="s">
        <v>1696</v>
      </c>
      <c r="BP315" s="67" t="s">
        <v>51</v>
      </c>
      <c r="BQ315" s="59" t="s">
        <v>1537</v>
      </c>
      <c r="BR315" s="107">
        <v>23</v>
      </c>
      <c r="BS315" s="59" t="s">
        <v>21</v>
      </c>
      <c r="BT315" s="37" t="s">
        <v>1220</v>
      </c>
      <c r="BU315" s="230">
        <v>7.7674534651540315</v>
      </c>
      <c r="BW315" s="63" t="s">
        <v>26</v>
      </c>
      <c r="BX315" s="59" t="s">
        <v>67</v>
      </c>
      <c r="BY315" s="70"/>
      <c r="BZ315" s="70">
        <f t="shared" si="231"/>
        <v>7.7674534651540315</v>
      </c>
      <c r="CA315" s="37" t="s">
        <v>57</v>
      </c>
      <c r="CB315" s="37" t="s">
        <v>1550</v>
      </c>
      <c r="CC315" s="91">
        <v>3</v>
      </c>
      <c r="CD315" s="91">
        <v>3</v>
      </c>
      <c r="CE315" s="58"/>
      <c r="CF315" s="78" t="s">
        <v>1584</v>
      </c>
      <c r="CG315" s="107">
        <v>38.55555555555555</v>
      </c>
      <c r="CH315" s="37" t="s">
        <v>21</v>
      </c>
      <c r="CI315" s="190">
        <v>14.818656909200396</v>
      </c>
      <c r="CL315" s="159">
        <f t="shared" si="232"/>
        <v>14.818656909200396</v>
      </c>
      <c r="CM315" s="91">
        <v>3</v>
      </c>
      <c r="CN315" s="91">
        <v>3</v>
      </c>
      <c r="CP315" s="67">
        <f t="shared" si="186"/>
        <v>-1.3148583308083588</v>
      </c>
      <c r="CQ315" s="67">
        <f t="shared" si="187"/>
        <v>0.8</v>
      </c>
      <c r="CR315" s="67">
        <f t="shared" si="229"/>
        <v>-1.0518866646466871</v>
      </c>
      <c r="CS315" s="67">
        <f t="shared" si="188"/>
        <v>0.75887212960512762</v>
      </c>
      <c r="CT315" s="59">
        <v>0</v>
      </c>
      <c r="CU315" s="59">
        <v>0</v>
      </c>
      <c r="CV315" s="59" t="s">
        <v>1782</v>
      </c>
      <c r="CW315" s="59">
        <v>0</v>
      </c>
      <c r="CX315" s="37">
        <v>0</v>
      </c>
      <c r="CY315" s="102">
        <v>0</v>
      </c>
      <c r="CZ315" s="102">
        <v>1</v>
      </c>
      <c r="DA315" s="102">
        <v>0</v>
      </c>
      <c r="DB315" s="102">
        <v>0</v>
      </c>
      <c r="DC315" s="102">
        <v>0</v>
      </c>
      <c r="DD315" s="59">
        <v>0</v>
      </c>
      <c r="DE315" s="60">
        <v>0</v>
      </c>
      <c r="DF315" s="60">
        <v>0</v>
      </c>
      <c r="DG315" s="60">
        <v>0</v>
      </c>
      <c r="DH315" s="60">
        <v>0</v>
      </c>
      <c r="DI315" s="60">
        <v>0</v>
      </c>
      <c r="DJ315" s="60">
        <v>0</v>
      </c>
      <c r="DK315" s="60">
        <v>0</v>
      </c>
      <c r="DL315" s="59">
        <v>0</v>
      </c>
      <c r="DM315" s="60">
        <v>0</v>
      </c>
      <c r="DN315" s="60">
        <v>0</v>
      </c>
      <c r="DO315" s="59">
        <v>0</v>
      </c>
      <c r="DP315" s="59">
        <v>0</v>
      </c>
      <c r="DQ315" s="59">
        <v>0</v>
      </c>
      <c r="DR315" s="59">
        <v>0</v>
      </c>
      <c r="DS315" s="59">
        <v>0</v>
      </c>
      <c r="DT315" s="59">
        <v>0</v>
      </c>
      <c r="DU315" s="59">
        <v>0</v>
      </c>
      <c r="DV315" s="59">
        <v>0</v>
      </c>
      <c r="DW315" s="59">
        <v>0</v>
      </c>
      <c r="DX315" s="59">
        <v>0</v>
      </c>
      <c r="DY315" s="59">
        <v>0</v>
      </c>
      <c r="DZ315" s="59">
        <v>0</v>
      </c>
      <c r="EA315" s="59">
        <v>0</v>
      </c>
      <c r="EB315" s="59">
        <v>0</v>
      </c>
      <c r="EC315" s="59">
        <v>0</v>
      </c>
      <c r="ED315" s="59">
        <v>0</v>
      </c>
      <c r="EE315" s="59">
        <v>0</v>
      </c>
      <c r="EF315" s="59">
        <v>0</v>
      </c>
      <c r="EG315" s="59">
        <v>0</v>
      </c>
      <c r="EH315" s="59">
        <v>0</v>
      </c>
      <c r="EI315" s="59">
        <v>0</v>
      </c>
      <c r="EJ315" s="59">
        <v>0</v>
      </c>
      <c r="EK315" s="59">
        <v>0</v>
      </c>
      <c r="EL315" s="59">
        <v>0</v>
      </c>
      <c r="EM315" s="59">
        <v>3</v>
      </c>
      <c r="EN315" s="59">
        <v>0</v>
      </c>
      <c r="EO315" s="59">
        <v>1</v>
      </c>
      <c r="EP315" s="59">
        <v>2</v>
      </c>
      <c r="EQ315" s="59">
        <v>4</v>
      </c>
    </row>
    <row r="316" spans="1:151" ht="15" customHeight="1" x14ac:dyDescent="0.25">
      <c r="A316" s="1" t="s">
        <v>2546</v>
      </c>
      <c r="B316" s="59">
        <v>6</v>
      </c>
      <c r="C316" s="123" t="s">
        <v>244</v>
      </c>
      <c r="D316" s="99">
        <v>2014</v>
      </c>
      <c r="E316" s="67" t="s">
        <v>245</v>
      </c>
      <c r="F316" s="67" t="s">
        <v>173</v>
      </c>
      <c r="G316" s="59">
        <v>23</v>
      </c>
      <c r="H316" s="59" t="s">
        <v>246</v>
      </c>
      <c r="I316" s="63" t="s">
        <v>50</v>
      </c>
      <c r="J316" s="59">
        <v>0</v>
      </c>
      <c r="K316" s="59" t="s">
        <v>3</v>
      </c>
      <c r="L316" s="59" t="s">
        <v>89</v>
      </c>
      <c r="M316" s="59">
        <v>6</v>
      </c>
      <c r="N316" s="59">
        <v>6</v>
      </c>
      <c r="O316" s="59">
        <f t="shared" si="194"/>
        <v>0.77815125038364363</v>
      </c>
      <c r="P316" s="59">
        <v>2011</v>
      </c>
      <c r="R316" s="59">
        <v>1</v>
      </c>
      <c r="S316" s="59">
        <v>3</v>
      </c>
      <c r="T316" s="59">
        <v>3</v>
      </c>
      <c r="U316" s="59">
        <v>5</v>
      </c>
      <c r="V316" s="59" t="s">
        <v>632</v>
      </c>
      <c r="Y316" s="67" t="s">
        <v>1151</v>
      </c>
      <c r="Z316" s="40" t="s">
        <v>630</v>
      </c>
      <c r="AA316" s="59" t="s">
        <v>640</v>
      </c>
      <c r="AB316" s="59" t="s">
        <v>639</v>
      </c>
      <c r="AC316" s="172" t="s">
        <v>2042</v>
      </c>
      <c r="AD316" s="59">
        <v>0</v>
      </c>
      <c r="AE316" s="59" t="s">
        <v>577</v>
      </c>
      <c r="AF316" s="172">
        <v>16.5</v>
      </c>
      <c r="AG316" s="59">
        <f t="shared" si="195"/>
        <v>1.2174839442139063</v>
      </c>
      <c r="AH316" s="177">
        <f t="shared" si="230"/>
        <v>323.40000000000003</v>
      </c>
      <c r="AI316" s="72">
        <f t="shared" si="191"/>
        <v>2.5097400155703822</v>
      </c>
      <c r="AJ316" s="59">
        <f t="shared" si="192"/>
        <v>99</v>
      </c>
      <c r="AK316" s="59">
        <f t="shared" si="196"/>
        <v>1.9956351945975499</v>
      </c>
      <c r="AL316" s="72">
        <f t="shared" si="193"/>
        <v>1940.4</v>
      </c>
      <c r="AM316" s="72">
        <f t="shared" si="233"/>
        <v>3.287891265954026</v>
      </c>
      <c r="AN316" s="67" t="s">
        <v>28</v>
      </c>
      <c r="AO316" s="59" t="s">
        <v>28</v>
      </c>
      <c r="AQ316" s="59" t="s">
        <v>247</v>
      </c>
      <c r="AR316" s="67" t="s">
        <v>248</v>
      </c>
      <c r="AS316" s="67" t="s">
        <v>631</v>
      </c>
      <c r="AT316" s="172" t="s">
        <v>2438</v>
      </c>
      <c r="AU316" s="270">
        <v>52.02</v>
      </c>
      <c r="AV316" s="11">
        <v>-9.57</v>
      </c>
      <c r="AW316" s="59" t="s">
        <v>249</v>
      </c>
      <c r="AX316" s="277">
        <v>9.2416666666666654</v>
      </c>
      <c r="AY316" s="278">
        <v>1841</v>
      </c>
      <c r="AZ316" s="455">
        <f t="shared" si="197"/>
        <v>3.2650537885040145</v>
      </c>
      <c r="BA316" s="515" t="s">
        <v>82</v>
      </c>
      <c r="BB316" s="40" t="s">
        <v>629</v>
      </c>
      <c r="BD316" s="59" t="s">
        <v>2343</v>
      </c>
      <c r="BE316" s="59" t="s">
        <v>2331</v>
      </c>
      <c r="BI316" s="356" t="s">
        <v>2232</v>
      </c>
      <c r="BJ316" s="38" t="s">
        <v>12</v>
      </c>
      <c r="BK316" s="38" t="s">
        <v>1695</v>
      </c>
      <c r="BO316" s="59" t="s">
        <v>29</v>
      </c>
      <c r="BP316" s="67" t="s">
        <v>51</v>
      </c>
      <c r="BQ316" s="59" t="s">
        <v>1537</v>
      </c>
      <c r="BR316" s="107">
        <v>13.666666666666666</v>
      </c>
      <c r="BS316" s="59" t="s">
        <v>21</v>
      </c>
      <c r="BT316" s="37" t="s">
        <v>1220</v>
      </c>
      <c r="BU316" s="190">
        <v>4.333333333333333</v>
      </c>
      <c r="BW316" s="63" t="s">
        <v>26</v>
      </c>
      <c r="BX316" s="59" t="s">
        <v>67</v>
      </c>
      <c r="BY316" s="70"/>
      <c r="BZ316" s="70">
        <f t="shared" si="231"/>
        <v>4.333333333333333</v>
      </c>
      <c r="CA316" s="37" t="s">
        <v>57</v>
      </c>
      <c r="CB316" s="37" t="s">
        <v>1550</v>
      </c>
      <c r="CC316" s="91">
        <v>3</v>
      </c>
      <c r="CD316" s="91">
        <v>3</v>
      </c>
      <c r="CE316" s="58"/>
      <c r="CF316" s="78" t="s">
        <v>1584</v>
      </c>
      <c r="CG316" s="107">
        <v>17.444444444444446</v>
      </c>
      <c r="CH316" s="37" t="s">
        <v>21</v>
      </c>
      <c r="CI316" s="190">
        <v>2.6736020923368713</v>
      </c>
      <c r="CL316" s="159">
        <f t="shared" si="232"/>
        <v>2.6736020923368713</v>
      </c>
      <c r="CM316" s="91">
        <v>3</v>
      </c>
      <c r="CN316" s="91">
        <v>3</v>
      </c>
      <c r="CP316" s="67">
        <f t="shared" si="186"/>
        <v>-1.0492627797422269</v>
      </c>
      <c r="CQ316" s="67">
        <f t="shared" si="187"/>
        <v>0.8</v>
      </c>
      <c r="CR316" s="67">
        <f t="shared" si="229"/>
        <v>-0.83941022379378161</v>
      </c>
      <c r="CS316" s="67">
        <f t="shared" si="188"/>
        <v>0.72538412698412713</v>
      </c>
      <c r="CT316" s="59">
        <v>0</v>
      </c>
      <c r="CU316" s="59">
        <v>0</v>
      </c>
      <c r="CV316" s="59" t="s">
        <v>1782</v>
      </c>
      <c r="CW316" s="59">
        <v>0</v>
      </c>
      <c r="CX316" s="37">
        <v>0</v>
      </c>
      <c r="CY316" s="102">
        <v>1</v>
      </c>
      <c r="CZ316" s="102">
        <v>0</v>
      </c>
      <c r="DA316" s="102">
        <v>0</v>
      </c>
      <c r="DB316" s="102">
        <v>0</v>
      </c>
      <c r="DC316" s="102">
        <v>0</v>
      </c>
      <c r="DD316" s="59">
        <v>0</v>
      </c>
      <c r="DE316" s="60">
        <v>0</v>
      </c>
      <c r="DF316" s="60">
        <v>0</v>
      </c>
      <c r="DG316" s="60">
        <v>0</v>
      </c>
      <c r="DH316" s="60">
        <v>0</v>
      </c>
      <c r="DI316" s="60">
        <v>0</v>
      </c>
      <c r="DJ316" s="60">
        <v>0</v>
      </c>
      <c r="DK316" s="60">
        <v>0</v>
      </c>
      <c r="DL316" s="59">
        <v>1</v>
      </c>
      <c r="DM316" s="60">
        <v>0</v>
      </c>
      <c r="DN316" s="60">
        <v>0</v>
      </c>
      <c r="DO316" s="59">
        <v>0</v>
      </c>
      <c r="DP316" s="59">
        <v>0</v>
      </c>
      <c r="DQ316" s="59">
        <v>0</v>
      </c>
      <c r="DR316" s="59">
        <v>0</v>
      </c>
      <c r="DS316" s="59">
        <v>0</v>
      </c>
      <c r="DT316" s="59">
        <v>0</v>
      </c>
      <c r="DU316" s="59">
        <v>0</v>
      </c>
      <c r="DV316" s="59">
        <v>0</v>
      </c>
      <c r="DW316" s="59">
        <v>0</v>
      </c>
      <c r="DX316" s="59">
        <v>0</v>
      </c>
      <c r="DY316" s="59">
        <v>0</v>
      </c>
      <c r="DZ316" s="59">
        <v>0</v>
      </c>
      <c r="EA316" s="59">
        <v>0</v>
      </c>
      <c r="EB316" s="59">
        <v>0</v>
      </c>
      <c r="EC316" s="59">
        <v>0</v>
      </c>
      <c r="ED316" s="59">
        <v>0</v>
      </c>
      <c r="EE316" s="59">
        <v>0</v>
      </c>
      <c r="EF316" s="59">
        <v>0</v>
      </c>
      <c r="EG316" s="59">
        <v>0</v>
      </c>
      <c r="EH316" s="59">
        <v>0</v>
      </c>
      <c r="EI316" s="59">
        <v>0</v>
      </c>
      <c r="EJ316" s="59">
        <v>0</v>
      </c>
      <c r="EK316" s="59">
        <v>0</v>
      </c>
      <c r="EL316" s="59">
        <v>0</v>
      </c>
      <c r="EM316" s="59">
        <v>3</v>
      </c>
      <c r="EN316" s="59">
        <v>0</v>
      </c>
      <c r="EO316" s="59">
        <v>1</v>
      </c>
      <c r="EP316" s="59">
        <v>2</v>
      </c>
      <c r="EQ316" s="59">
        <v>4</v>
      </c>
    </row>
    <row r="317" spans="1:151" ht="15" customHeight="1" x14ac:dyDescent="0.25">
      <c r="A317" s="1" t="s">
        <v>2546</v>
      </c>
      <c r="B317" s="59">
        <v>7</v>
      </c>
      <c r="C317" s="123" t="s">
        <v>244</v>
      </c>
      <c r="D317" s="99">
        <v>2014</v>
      </c>
      <c r="E317" s="67" t="s">
        <v>245</v>
      </c>
      <c r="F317" s="67" t="s">
        <v>173</v>
      </c>
      <c r="G317" s="59">
        <v>23</v>
      </c>
      <c r="H317" s="59" t="s">
        <v>246</v>
      </c>
      <c r="I317" s="63" t="s">
        <v>50</v>
      </c>
      <c r="J317" s="59">
        <v>0</v>
      </c>
      <c r="K317" s="59" t="s">
        <v>3</v>
      </c>
      <c r="L317" s="59" t="s">
        <v>89</v>
      </c>
      <c r="M317" s="59">
        <v>6</v>
      </c>
      <c r="N317" s="59">
        <v>6</v>
      </c>
      <c r="O317" s="59">
        <f t="shared" ref="O317:O380" si="234">LOG10(N317)</f>
        <v>0.77815125038364363</v>
      </c>
      <c r="P317" s="59">
        <v>2011</v>
      </c>
      <c r="R317" s="59">
        <v>1</v>
      </c>
      <c r="S317" s="59">
        <v>3</v>
      </c>
      <c r="T317" s="59">
        <v>3</v>
      </c>
      <c r="U317" s="59">
        <v>5</v>
      </c>
      <c r="V317" s="59" t="s">
        <v>632</v>
      </c>
      <c r="Y317" s="67" t="s">
        <v>1151</v>
      </c>
      <c r="Z317" s="40" t="s">
        <v>630</v>
      </c>
      <c r="AA317" s="59" t="s">
        <v>640</v>
      </c>
      <c r="AB317" s="59" t="s">
        <v>639</v>
      </c>
      <c r="AC317" s="172" t="s">
        <v>2042</v>
      </c>
      <c r="AD317" s="59">
        <v>0</v>
      </c>
      <c r="AE317" s="59" t="s">
        <v>577</v>
      </c>
      <c r="AF317" s="172">
        <v>16.5</v>
      </c>
      <c r="AG317" s="59">
        <f t="shared" ref="AG317:AG380" si="235">LOG10(AF317)</f>
        <v>1.2174839442139063</v>
      </c>
      <c r="AH317" s="177">
        <f t="shared" si="230"/>
        <v>323.40000000000003</v>
      </c>
      <c r="AI317" s="72">
        <f t="shared" si="191"/>
        <v>2.5097400155703822</v>
      </c>
      <c r="AJ317" s="59">
        <f t="shared" si="192"/>
        <v>99</v>
      </c>
      <c r="AK317" s="59">
        <f t="shared" ref="AK317:AK380" si="236">LOG10(AJ317)</f>
        <v>1.9956351945975499</v>
      </c>
      <c r="AL317" s="72">
        <f t="shared" si="193"/>
        <v>1940.4</v>
      </c>
      <c r="AM317" s="72">
        <f t="shared" si="233"/>
        <v>3.287891265954026</v>
      </c>
      <c r="AN317" s="67" t="s">
        <v>28</v>
      </c>
      <c r="AO317" s="59" t="s">
        <v>28</v>
      </c>
      <c r="AQ317" s="59" t="s">
        <v>247</v>
      </c>
      <c r="AR317" s="67" t="s">
        <v>248</v>
      </c>
      <c r="AS317" s="67" t="s">
        <v>631</v>
      </c>
      <c r="AT317" s="172" t="s">
        <v>2438</v>
      </c>
      <c r="AU317" s="270">
        <v>52.02</v>
      </c>
      <c r="AV317" s="11">
        <v>-9.57</v>
      </c>
      <c r="AW317" s="59" t="s">
        <v>249</v>
      </c>
      <c r="AX317" s="277">
        <v>9.2416666666666654</v>
      </c>
      <c r="AY317" s="278">
        <v>1841</v>
      </c>
      <c r="AZ317" s="455">
        <f t="shared" ref="AZ317:AZ380" si="237">LOG10(AY317)</f>
        <v>3.2650537885040145</v>
      </c>
      <c r="BA317" s="515" t="s">
        <v>82</v>
      </c>
      <c r="BB317" s="40" t="s">
        <v>629</v>
      </c>
      <c r="BD317" s="59" t="s">
        <v>2343</v>
      </c>
      <c r="BE317" s="59" t="s">
        <v>2331</v>
      </c>
      <c r="BI317" s="356" t="s">
        <v>2232</v>
      </c>
      <c r="BJ317" s="38" t="s">
        <v>12</v>
      </c>
      <c r="BK317" s="38" t="s">
        <v>1696</v>
      </c>
      <c r="BO317" s="59" t="s">
        <v>29</v>
      </c>
      <c r="BP317" s="67" t="s">
        <v>51</v>
      </c>
      <c r="BQ317" s="59" t="s">
        <v>1537</v>
      </c>
      <c r="BR317" s="107">
        <v>7.333333333333333</v>
      </c>
      <c r="BS317" s="59" t="s">
        <v>21</v>
      </c>
      <c r="BT317" s="37" t="s">
        <v>1220</v>
      </c>
      <c r="BU317" s="190">
        <v>1.8559214542766735</v>
      </c>
      <c r="BW317" s="63" t="s">
        <v>26</v>
      </c>
      <c r="BX317" s="59" t="s">
        <v>67</v>
      </c>
      <c r="BY317" s="70"/>
      <c r="BZ317" s="70">
        <f t="shared" si="231"/>
        <v>1.8559214542766735</v>
      </c>
      <c r="CA317" s="37" t="s">
        <v>57</v>
      </c>
      <c r="CB317" s="37" t="s">
        <v>1550</v>
      </c>
      <c r="CC317" s="91">
        <v>3</v>
      </c>
      <c r="CD317" s="91">
        <v>3</v>
      </c>
      <c r="CE317" s="58"/>
      <c r="CF317" s="78" t="s">
        <v>1584</v>
      </c>
      <c r="CG317" s="107">
        <v>7.666666666666667</v>
      </c>
      <c r="CH317" s="37" t="s">
        <v>21</v>
      </c>
      <c r="CI317" s="190">
        <v>0.88191710368819665</v>
      </c>
      <c r="CL317" s="159">
        <f t="shared" si="232"/>
        <v>0.88191710368819665</v>
      </c>
      <c r="CM317" s="91">
        <v>3</v>
      </c>
      <c r="CN317" s="91">
        <v>3</v>
      </c>
      <c r="CP317" s="67">
        <f t="shared" si="186"/>
        <v>-0.22941573387056222</v>
      </c>
      <c r="CQ317" s="67">
        <f t="shared" si="187"/>
        <v>0.8</v>
      </c>
      <c r="CR317" s="67">
        <f t="shared" ref="CR317:CR380" si="238">CP317*CQ317</f>
        <v>-0.18353258709644979</v>
      </c>
      <c r="CS317" s="67">
        <f t="shared" si="188"/>
        <v>0.66947368421052633</v>
      </c>
      <c r="CT317" s="59">
        <v>0</v>
      </c>
      <c r="CU317" s="59">
        <v>0</v>
      </c>
      <c r="CV317" s="59" t="s">
        <v>1782</v>
      </c>
      <c r="CW317" s="59">
        <v>0</v>
      </c>
      <c r="CX317" s="37">
        <v>0</v>
      </c>
      <c r="CY317" s="102">
        <v>1</v>
      </c>
      <c r="CZ317" s="102">
        <v>0</v>
      </c>
      <c r="DA317" s="102">
        <v>0</v>
      </c>
      <c r="DB317" s="102">
        <v>0</v>
      </c>
      <c r="DC317" s="102">
        <v>0</v>
      </c>
      <c r="DD317" s="59">
        <v>0</v>
      </c>
      <c r="DE317" s="60">
        <v>0</v>
      </c>
      <c r="DF317" s="60">
        <v>0</v>
      </c>
      <c r="DG317" s="60">
        <v>0</v>
      </c>
      <c r="DH317" s="60">
        <v>0</v>
      </c>
      <c r="DI317" s="60">
        <v>0</v>
      </c>
      <c r="DJ317" s="60">
        <v>0</v>
      </c>
      <c r="DK317" s="60">
        <v>0</v>
      </c>
      <c r="DL317" s="59">
        <v>0</v>
      </c>
      <c r="DM317" s="60">
        <v>0</v>
      </c>
      <c r="DN317" s="60">
        <v>0</v>
      </c>
      <c r="DO317" s="59">
        <v>0</v>
      </c>
      <c r="DP317" s="59">
        <v>0</v>
      </c>
      <c r="DQ317" s="59">
        <v>0</v>
      </c>
      <c r="DR317" s="59">
        <v>0</v>
      </c>
      <c r="DS317" s="59">
        <v>0</v>
      </c>
      <c r="DT317" s="59">
        <v>0</v>
      </c>
      <c r="DU317" s="59">
        <v>0</v>
      </c>
      <c r="DV317" s="59">
        <v>0</v>
      </c>
      <c r="DW317" s="59">
        <v>0</v>
      </c>
      <c r="DX317" s="59">
        <v>0</v>
      </c>
      <c r="DY317" s="59">
        <v>0</v>
      </c>
      <c r="DZ317" s="59">
        <v>0</v>
      </c>
      <c r="EA317" s="59">
        <v>0</v>
      </c>
      <c r="EB317" s="59">
        <v>0</v>
      </c>
      <c r="EC317" s="59">
        <v>0</v>
      </c>
      <c r="ED317" s="59">
        <v>0</v>
      </c>
      <c r="EE317" s="59">
        <v>0</v>
      </c>
      <c r="EF317" s="59">
        <v>0</v>
      </c>
      <c r="EG317" s="59">
        <v>0</v>
      </c>
      <c r="EH317" s="59">
        <v>0</v>
      </c>
      <c r="EI317" s="59">
        <v>0</v>
      </c>
      <c r="EJ317" s="59">
        <v>0</v>
      </c>
      <c r="EK317" s="59">
        <v>0</v>
      </c>
      <c r="EL317" s="59">
        <v>0</v>
      </c>
      <c r="EM317" s="59">
        <v>3</v>
      </c>
      <c r="EN317" s="59">
        <v>0</v>
      </c>
      <c r="EO317" s="59">
        <v>1</v>
      </c>
      <c r="EP317" s="59">
        <v>2</v>
      </c>
      <c r="EQ317" s="59">
        <v>4</v>
      </c>
    </row>
    <row r="318" spans="1:151" s="82" customFormat="1" ht="15" customHeight="1" x14ac:dyDescent="0.25">
      <c r="A318" s="502" t="s">
        <v>2547</v>
      </c>
      <c r="B318" s="77">
        <v>1</v>
      </c>
      <c r="C318" s="78" t="s">
        <v>297</v>
      </c>
      <c r="D318" s="114">
        <v>2006</v>
      </c>
      <c r="E318" s="82" t="s">
        <v>1592</v>
      </c>
      <c r="F318" s="82" t="s">
        <v>1586</v>
      </c>
      <c r="G318" s="76">
        <v>79</v>
      </c>
      <c r="H318" s="76" t="s">
        <v>298</v>
      </c>
      <c r="I318" s="63" t="s">
        <v>2258</v>
      </c>
      <c r="J318" s="59">
        <v>3</v>
      </c>
      <c r="K318" s="77" t="s">
        <v>3</v>
      </c>
      <c r="L318" s="77" t="s">
        <v>77</v>
      </c>
      <c r="M318" s="77">
        <v>10</v>
      </c>
      <c r="N318" s="77">
        <v>10</v>
      </c>
      <c r="O318" s="59">
        <f t="shared" si="234"/>
        <v>1</v>
      </c>
      <c r="P318" s="77">
        <v>2005</v>
      </c>
      <c r="R318" s="77">
        <v>1</v>
      </c>
      <c r="S318" s="77">
        <v>1</v>
      </c>
      <c r="T318" s="77">
        <v>6</v>
      </c>
      <c r="U318" s="77">
        <v>10</v>
      </c>
      <c r="V318" s="77" t="s">
        <v>256</v>
      </c>
      <c r="W318" s="77">
        <v>2</v>
      </c>
      <c r="X318" s="77" t="s">
        <v>608</v>
      </c>
      <c r="Z318" s="82" t="s">
        <v>153</v>
      </c>
      <c r="AA318" s="77" t="s">
        <v>1257</v>
      </c>
      <c r="AB318" s="77"/>
      <c r="AC318" s="77" t="s">
        <v>1590</v>
      </c>
      <c r="AD318" s="77">
        <v>0</v>
      </c>
      <c r="AE318" s="77" t="s">
        <v>1591</v>
      </c>
      <c r="AF318" s="77">
        <v>40</v>
      </c>
      <c r="AG318" s="59">
        <f t="shared" si="235"/>
        <v>1.6020599913279623</v>
      </c>
      <c r="AH318" s="177">
        <f>AF318*110</f>
        <v>4400</v>
      </c>
      <c r="AI318" s="72">
        <f t="shared" ref="AI318:AI343" si="239">LOG10(AH318)</f>
        <v>3.6434526764861874</v>
      </c>
      <c r="AJ318" s="59">
        <f t="shared" ref="AJ318:AJ343" si="240">AF318*N318</f>
        <v>400</v>
      </c>
      <c r="AK318" s="59">
        <f t="shared" si="236"/>
        <v>2.6020599913279625</v>
      </c>
      <c r="AL318" s="72">
        <f t="shared" ref="AL318:AL343" si="241">AH318*N318</f>
        <v>44000</v>
      </c>
      <c r="AM318" s="72">
        <f t="shared" si="233"/>
        <v>4.6434526764861879</v>
      </c>
      <c r="AN318" s="78" t="s">
        <v>28</v>
      </c>
      <c r="AO318" s="77" t="s">
        <v>470</v>
      </c>
      <c r="AQ318" s="77" t="s">
        <v>253</v>
      </c>
      <c r="AR318" s="108" t="s">
        <v>254</v>
      </c>
      <c r="AS318" s="81" t="s">
        <v>255</v>
      </c>
      <c r="AT318" s="228" t="s">
        <v>2439</v>
      </c>
      <c r="AU318" s="270">
        <v>65.5</v>
      </c>
      <c r="AV318" s="11">
        <v>28.6</v>
      </c>
      <c r="AW318" s="77"/>
      <c r="AX318" s="277">
        <v>0.13333333333333361</v>
      </c>
      <c r="AY318" s="278">
        <v>635</v>
      </c>
      <c r="AZ318" s="455">
        <f t="shared" si="237"/>
        <v>2.8027737252919755</v>
      </c>
      <c r="BA318" s="521" t="s">
        <v>137</v>
      </c>
      <c r="BC318" s="59"/>
      <c r="BD318" s="59" t="s">
        <v>2343</v>
      </c>
      <c r="BE318" s="59" t="s">
        <v>2331</v>
      </c>
      <c r="BF318" s="33" t="s">
        <v>1593</v>
      </c>
      <c r="BH318" s="82" t="s">
        <v>1594</v>
      </c>
      <c r="BI318" s="82" t="s">
        <v>1595</v>
      </c>
      <c r="BJ318" s="82" t="s">
        <v>12</v>
      </c>
      <c r="BK318" s="82" t="s">
        <v>1044</v>
      </c>
      <c r="BL318" s="77"/>
      <c r="BM318" s="77"/>
      <c r="BO318" s="77" t="s">
        <v>1671</v>
      </c>
      <c r="BP318" s="82" t="s">
        <v>1589</v>
      </c>
      <c r="BQ318" s="77" t="s">
        <v>1599</v>
      </c>
      <c r="BR318" s="82">
        <v>4.3833333333333337</v>
      </c>
      <c r="BS318" s="77" t="s">
        <v>21</v>
      </c>
      <c r="BT318" s="77" t="s">
        <v>1361</v>
      </c>
      <c r="BU318" s="140">
        <v>1.2496666222103656</v>
      </c>
      <c r="BW318" s="79" t="s">
        <v>26</v>
      </c>
      <c r="BX318" s="77" t="s">
        <v>67</v>
      </c>
      <c r="BY318" s="77"/>
      <c r="BZ318" s="80">
        <f t="shared" si="231"/>
        <v>1.2496666222103656</v>
      </c>
      <c r="CA318" s="77" t="s">
        <v>18</v>
      </c>
      <c r="CB318" s="77" t="s">
        <v>571</v>
      </c>
      <c r="CC318" s="77">
        <v>6</v>
      </c>
      <c r="CD318" s="77">
        <v>6</v>
      </c>
      <c r="CF318" s="82" t="s">
        <v>960</v>
      </c>
      <c r="CG318" s="82">
        <v>4.583333333333333</v>
      </c>
      <c r="CH318" s="77" t="s">
        <v>21</v>
      </c>
      <c r="CI318" s="82">
        <v>1.2624051119457114</v>
      </c>
      <c r="CL318" s="78">
        <f t="shared" si="232"/>
        <v>1.2624051119457114</v>
      </c>
      <c r="CM318" s="77">
        <v>6</v>
      </c>
      <c r="CN318" s="77">
        <v>6</v>
      </c>
      <c r="CO318" s="67"/>
      <c r="CP318" s="67">
        <f t="shared" si="186"/>
        <v>-0.15922907448654672</v>
      </c>
      <c r="CQ318" s="67">
        <f t="shared" si="187"/>
        <v>0.92307692307692313</v>
      </c>
      <c r="CR318" s="67">
        <f t="shared" si="238"/>
        <v>-0.14698068414142776</v>
      </c>
      <c r="CS318" s="67">
        <f t="shared" si="188"/>
        <v>0.33423347172961176</v>
      </c>
      <c r="CT318" s="59">
        <v>0</v>
      </c>
      <c r="CU318" s="77">
        <v>0</v>
      </c>
      <c r="CV318" s="77" t="s">
        <v>1782</v>
      </c>
      <c r="CW318" s="77">
        <v>0</v>
      </c>
      <c r="CX318" s="77">
        <v>0</v>
      </c>
      <c r="CY318" s="74">
        <v>1</v>
      </c>
      <c r="CZ318" s="74">
        <v>0</v>
      </c>
      <c r="DA318" s="74">
        <v>0</v>
      </c>
      <c r="DB318" s="74">
        <v>0</v>
      </c>
      <c r="DC318" s="74">
        <v>0</v>
      </c>
      <c r="DD318" s="60">
        <v>1</v>
      </c>
      <c r="DE318" s="60">
        <v>0</v>
      </c>
      <c r="DF318" s="60">
        <v>0</v>
      </c>
      <c r="DG318" s="60">
        <v>0</v>
      </c>
      <c r="DH318" s="60">
        <v>0</v>
      </c>
      <c r="DI318" s="60">
        <v>0</v>
      </c>
      <c r="DJ318" s="60">
        <v>0</v>
      </c>
      <c r="DK318" s="60">
        <v>0</v>
      </c>
      <c r="DL318" s="74">
        <v>0</v>
      </c>
      <c r="DM318" s="74">
        <v>0</v>
      </c>
      <c r="DN318" s="74">
        <v>0</v>
      </c>
      <c r="DO318" s="77">
        <v>0</v>
      </c>
      <c r="DP318" s="77">
        <v>0</v>
      </c>
      <c r="DQ318" s="77">
        <v>0</v>
      </c>
      <c r="DR318" s="77">
        <v>0</v>
      </c>
      <c r="DS318" s="77">
        <v>0</v>
      </c>
      <c r="DT318" s="77">
        <v>0</v>
      </c>
      <c r="DU318" s="77">
        <v>0</v>
      </c>
      <c r="DV318" s="77">
        <v>0</v>
      </c>
      <c r="DW318" s="77">
        <v>0</v>
      </c>
      <c r="DX318" s="77">
        <v>0</v>
      </c>
      <c r="DY318" s="77">
        <v>0</v>
      </c>
      <c r="DZ318" s="77">
        <v>0</v>
      </c>
      <c r="EA318" s="77">
        <v>0</v>
      </c>
      <c r="EB318" s="77">
        <v>0</v>
      </c>
      <c r="EC318" s="77">
        <v>0</v>
      </c>
      <c r="ED318" s="77">
        <v>0</v>
      </c>
      <c r="EE318" s="77">
        <v>0</v>
      </c>
      <c r="EF318" s="77">
        <v>0</v>
      </c>
      <c r="EG318" s="77">
        <v>0</v>
      </c>
      <c r="EH318" s="77">
        <v>0</v>
      </c>
      <c r="EI318" s="77">
        <v>0</v>
      </c>
      <c r="EJ318" s="77">
        <v>0</v>
      </c>
      <c r="EK318" s="77">
        <v>0</v>
      </c>
      <c r="EL318" s="77">
        <v>0</v>
      </c>
      <c r="EM318" s="77">
        <v>2</v>
      </c>
      <c r="EN318" s="77">
        <v>0</v>
      </c>
      <c r="EO318" s="77">
        <v>2</v>
      </c>
      <c r="EP318" s="59">
        <v>2</v>
      </c>
      <c r="EQ318" s="77">
        <v>2</v>
      </c>
    </row>
    <row r="319" spans="1:151" s="82" customFormat="1" ht="15" customHeight="1" x14ac:dyDescent="0.25">
      <c r="A319" s="502" t="s">
        <v>2547</v>
      </c>
      <c r="B319" s="77">
        <v>2</v>
      </c>
      <c r="C319" s="78" t="s">
        <v>297</v>
      </c>
      <c r="D319" s="114">
        <v>2006</v>
      </c>
      <c r="E319" s="82" t="s">
        <v>1592</v>
      </c>
      <c r="F319" s="82" t="s">
        <v>1586</v>
      </c>
      <c r="G319" s="76">
        <v>79</v>
      </c>
      <c r="H319" s="76" t="s">
        <v>298</v>
      </c>
      <c r="I319" s="63" t="s">
        <v>2258</v>
      </c>
      <c r="J319" s="59">
        <v>3</v>
      </c>
      <c r="K319" s="77" t="s">
        <v>3</v>
      </c>
      <c r="L319" s="77" t="s">
        <v>77</v>
      </c>
      <c r="M319" s="77">
        <v>30</v>
      </c>
      <c r="N319" s="77">
        <v>30</v>
      </c>
      <c r="O319" s="59">
        <f t="shared" si="234"/>
        <v>1.4771212547196624</v>
      </c>
      <c r="P319" s="77">
        <v>2005</v>
      </c>
      <c r="R319" s="77">
        <v>1</v>
      </c>
      <c r="S319" s="77">
        <v>1</v>
      </c>
      <c r="T319" s="228" t="s">
        <v>596</v>
      </c>
      <c r="U319" s="77">
        <v>10</v>
      </c>
      <c r="V319" s="77" t="s">
        <v>256</v>
      </c>
      <c r="W319" s="77">
        <v>2</v>
      </c>
      <c r="X319" s="77" t="s">
        <v>608</v>
      </c>
      <c r="Z319" s="82" t="s">
        <v>153</v>
      </c>
      <c r="AA319" s="77" t="s">
        <v>1257</v>
      </c>
      <c r="AB319" s="77"/>
      <c r="AC319" s="77" t="s">
        <v>1598</v>
      </c>
      <c r="AD319" s="77">
        <v>0</v>
      </c>
      <c r="AE319" s="77" t="s">
        <v>1591</v>
      </c>
      <c r="AF319" s="84">
        <v>50</v>
      </c>
      <c r="AG319" s="86">
        <f t="shared" si="235"/>
        <v>1.6989700043360187</v>
      </c>
      <c r="AH319" s="177">
        <f>AF319*110</f>
        <v>5500</v>
      </c>
      <c r="AI319" s="72">
        <f t="shared" si="239"/>
        <v>3.7403626894942437</v>
      </c>
      <c r="AJ319" s="59">
        <f t="shared" si="240"/>
        <v>1500</v>
      </c>
      <c r="AK319" s="59">
        <f t="shared" si="236"/>
        <v>3.1760912590556813</v>
      </c>
      <c r="AL319" s="72">
        <f t="shared" si="241"/>
        <v>165000</v>
      </c>
      <c r="AM319" s="72">
        <f t="shared" si="233"/>
        <v>5.2174839442139067</v>
      </c>
      <c r="AN319" s="78" t="s">
        <v>28</v>
      </c>
      <c r="AO319" s="77" t="s">
        <v>470</v>
      </c>
      <c r="AQ319" s="77" t="s">
        <v>253</v>
      </c>
      <c r="AR319" s="108" t="s">
        <v>254</v>
      </c>
      <c r="AS319" s="81" t="s">
        <v>255</v>
      </c>
      <c r="AT319" s="228" t="s">
        <v>2440</v>
      </c>
      <c r="AU319" s="270">
        <v>65.5</v>
      </c>
      <c r="AV319" s="11">
        <v>28.6</v>
      </c>
      <c r="AW319" s="77"/>
      <c r="AX319" s="277">
        <v>0.13333333333333361</v>
      </c>
      <c r="AY319" s="278">
        <v>635</v>
      </c>
      <c r="AZ319" s="455">
        <f t="shared" si="237"/>
        <v>2.8027737252919755</v>
      </c>
      <c r="BA319" s="521" t="s">
        <v>137</v>
      </c>
      <c r="BC319" s="59"/>
      <c r="BD319" s="59" t="s">
        <v>2343</v>
      </c>
      <c r="BE319" s="59" t="s">
        <v>2331</v>
      </c>
      <c r="BF319" s="33" t="s">
        <v>1593</v>
      </c>
      <c r="BH319" s="82" t="s">
        <v>1594</v>
      </c>
      <c r="BI319" s="82" t="s">
        <v>1596</v>
      </c>
      <c r="BJ319" s="82" t="s">
        <v>12</v>
      </c>
      <c r="BK319" s="82" t="s">
        <v>1044</v>
      </c>
      <c r="BL319" s="77"/>
      <c r="BM319" s="77"/>
      <c r="BO319" s="77" t="s">
        <v>1671</v>
      </c>
      <c r="BP319" s="82" t="s">
        <v>1597</v>
      </c>
      <c r="BQ319" s="77" t="s">
        <v>1599</v>
      </c>
      <c r="BR319" s="82">
        <v>6.2857142857142847</v>
      </c>
      <c r="BS319" s="77" t="s">
        <v>21</v>
      </c>
      <c r="BT319" s="77" t="s">
        <v>1361</v>
      </c>
      <c r="BU319" s="140">
        <v>1.7799143906646879</v>
      </c>
      <c r="BW319" s="79" t="s">
        <v>26</v>
      </c>
      <c r="BX319" s="77" t="s">
        <v>67</v>
      </c>
      <c r="BY319" s="77"/>
      <c r="BZ319" s="80">
        <f t="shared" si="231"/>
        <v>1.7799143906646879</v>
      </c>
      <c r="CA319" s="77" t="s">
        <v>18</v>
      </c>
      <c r="CB319" s="77" t="s">
        <v>571</v>
      </c>
      <c r="CC319" s="77">
        <v>7</v>
      </c>
      <c r="CD319" s="77">
        <v>7</v>
      </c>
      <c r="CF319" s="82" t="s">
        <v>960</v>
      </c>
      <c r="CG319" s="82">
        <v>4.583333333333333</v>
      </c>
      <c r="CH319" s="77" t="s">
        <v>21</v>
      </c>
      <c r="CI319" s="82">
        <v>1.2624051119457114</v>
      </c>
      <c r="CL319" s="78">
        <f t="shared" si="232"/>
        <v>1.2624051119457114</v>
      </c>
      <c r="CM319" s="77">
        <v>6</v>
      </c>
      <c r="CN319" s="77">
        <v>6</v>
      </c>
      <c r="CO319" s="67"/>
      <c r="CP319" s="67">
        <f t="shared" si="186"/>
        <v>1.0870688085077795</v>
      </c>
      <c r="CQ319" s="67">
        <f t="shared" si="187"/>
        <v>0.93023255813953487</v>
      </c>
      <c r="CR319" s="67">
        <f t="shared" si="238"/>
        <v>1.0112267986118879</v>
      </c>
      <c r="CS319" s="67">
        <f t="shared" si="188"/>
        <v>0.34885379560961138</v>
      </c>
      <c r="CT319" s="59">
        <v>0</v>
      </c>
      <c r="CU319" s="77">
        <v>0</v>
      </c>
      <c r="CV319" s="77" t="s">
        <v>1782</v>
      </c>
      <c r="CW319" s="77">
        <v>0</v>
      </c>
      <c r="CX319" s="77">
        <v>0</v>
      </c>
      <c r="CY319" s="74">
        <v>1</v>
      </c>
      <c r="CZ319" s="74">
        <v>0</v>
      </c>
      <c r="DA319" s="74">
        <v>0</v>
      </c>
      <c r="DB319" s="74">
        <v>0</v>
      </c>
      <c r="DC319" s="74">
        <v>0</v>
      </c>
      <c r="DD319" s="60">
        <v>1</v>
      </c>
      <c r="DE319" s="60">
        <v>0</v>
      </c>
      <c r="DF319" s="60">
        <v>0</v>
      </c>
      <c r="DG319" s="60">
        <v>0</v>
      </c>
      <c r="DH319" s="60">
        <v>0</v>
      </c>
      <c r="DI319" s="60">
        <v>0</v>
      </c>
      <c r="DJ319" s="60">
        <v>0</v>
      </c>
      <c r="DK319" s="60">
        <v>0</v>
      </c>
      <c r="DL319" s="74">
        <v>0</v>
      </c>
      <c r="DM319" s="74">
        <v>0</v>
      </c>
      <c r="DN319" s="74">
        <v>0</v>
      </c>
      <c r="DO319" s="77">
        <v>0</v>
      </c>
      <c r="DP319" s="77">
        <v>0</v>
      </c>
      <c r="DQ319" s="77">
        <v>0</v>
      </c>
      <c r="DR319" s="77">
        <v>0</v>
      </c>
      <c r="DS319" s="77">
        <v>0</v>
      </c>
      <c r="DT319" s="77">
        <v>0</v>
      </c>
      <c r="DU319" s="77">
        <v>0</v>
      </c>
      <c r="DV319" s="77">
        <v>0</v>
      </c>
      <c r="DW319" s="77">
        <v>0</v>
      </c>
      <c r="DX319" s="77">
        <v>0</v>
      </c>
      <c r="DY319" s="77">
        <v>0</v>
      </c>
      <c r="DZ319" s="77">
        <v>0</v>
      </c>
      <c r="EA319" s="77">
        <v>0</v>
      </c>
      <c r="EB319" s="77">
        <v>0</v>
      </c>
      <c r="EC319" s="77">
        <v>0</v>
      </c>
      <c r="ED319" s="77">
        <v>0</v>
      </c>
      <c r="EE319" s="77">
        <v>0</v>
      </c>
      <c r="EF319" s="77">
        <v>0</v>
      </c>
      <c r="EG319" s="77">
        <v>0</v>
      </c>
      <c r="EH319" s="77">
        <v>0</v>
      </c>
      <c r="EI319" s="77">
        <v>0</v>
      </c>
      <c r="EJ319" s="77">
        <v>0</v>
      </c>
      <c r="EK319" s="77">
        <v>0</v>
      </c>
      <c r="EL319" s="77">
        <v>0</v>
      </c>
      <c r="EM319" s="77">
        <v>2</v>
      </c>
      <c r="EN319" s="77">
        <v>0</v>
      </c>
      <c r="EO319" s="77">
        <v>2</v>
      </c>
      <c r="EP319" s="59">
        <v>2</v>
      </c>
      <c r="EQ319" s="77">
        <v>2</v>
      </c>
    </row>
    <row r="320" spans="1:151" s="82" customFormat="1" ht="15" customHeight="1" x14ac:dyDescent="0.25">
      <c r="A320" s="502" t="s">
        <v>2547</v>
      </c>
      <c r="B320" s="77">
        <v>3</v>
      </c>
      <c r="C320" s="78" t="s">
        <v>297</v>
      </c>
      <c r="D320" s="114">
        <v>2006</v>
      </c>
      <c r="E320" s="82" t="s">
        <v>1592</v>
      </c>
      <c r="F320" s="82" t="s">
        <v>1586</v>
      </c>
      <c r="G320" s="76">
        <v>79</v>
      </c>
      <c r="H320" s="76" t="s">
        <v>298</v>
      </c>
      <c r="I320" s="63" t="s">
        <v>2258</v>
      </c>
      <c r="J320" s="59">
        <v>3</v>
      </c>
      <c r="K320" s="77" t="s">
        <v>3</v>
      </c>
      <c r="L320" s="77" t="s">
        <v>77</v>
      </c>
      <c r="M320" s="77">
        <v>10</v>
      </c>
      <c r="N320" s="77">
        <v>10</v>
      </c>
      <c r="O320" s="59">
        <f t="shared" si="234"/>
        <v>1</v>
      </c>
      <c r="P320" s="77">
        <v>2005</v>
      </c>
      <c r="R320" s="77">
        <v>1</v>
      </c>
      <c r="S320" s="77">
        <v>1</v>
      </c>
      <c r="T320" s="77">
        <v>6</v>
      </c>
      <c r="U320" s="77">
        <v>10</v>
      </c>
      <c r="V320" s="77" t="s">
        <v>256</v>
      </c>
      <c r="W320" s="77">
        <v>2</v>
      </c>
      <c r="X320" s="77" t="s">
        <v>608</v>
      </c>
      <c r="Z320" s="82" t="s">
        <v>153</v>
      </c>
      <c r="AA320" s="77" t="s">
        <v>1257</v>
      </c>
      <c r="AB320" s="77"/>
      <c r="AC320" s="77" t="s">
        <v>1590</v>
      </c>
      <c r="AD320" s="77">
        <v>0</v>
      </c>
      <c r="AE320" s="77" t="s">
        <v>1591</v>
      </c>
      <c r="AF320" s="77">
        <v>40</v>
      </c>
      <c r="AG320" s="59">
        <f t="shared" si="235"/>
        <v>1.6020599913279623</v>
      </c>
      <c r="AH320" s="177">
        <f t="shared" ref="AH320:AH343" si="242">AF320*110</f>
        <v>4400</v>
      </c>
      <c r="AI320" s="72">
        <f t="shared" si="239"/>
        <v>3.6434526764861874</v>
      </c>
      <c r="AJ320" s="59">
        <f t="shared" si="240"/>
        <v>400</v>
      </c>
      <c r="AK320" s="59">
        <f t="shared" si="236"/>
        <v>2.6020599913279625</v>
      </c>
      <c r="AL320" s="72">
        <f t="shared" si="241"/>
        <v>44000</v>
      </c>
      <c r="AM320" s="72">
        <f t="shared" si="233"/>
        <v>4.6434526764861879</v>
      </c>
      <c r="AN320" s="78" t="s">
        <v>28</v>
      </c>
      <c r="AO320" s="77" t="s">
        <v>470</v>
      </c>
      <c r="AQ320" s="77" t="s">
        <v>253</v>
      </c>
      <c r="AR320" s="108" t="s">
        <v>254</v>
      </c>
      <c r="AS320" s="81" t="s">
        <v>255</v>
      </c>
      <c r="AT320" s="228" t="s">
        <v>2439</v>
      </c>
      <c r="AU320" s="270">
        <v>65.5</v>
      </c>
      <c r="AV320" s="11">
        <v>28.6</v>
      </c>
      <c r="AW320" s="77"/>
      <c r="AX320" s="277">
        <v>0.13333333333333361</v>
      </c>
      <c r="AY320" s="278">
        <v>635</v>
      </c>
      <c r="AZ320" s="455">
        <f t="shared" si="237"/>
        <v>2.8027737252919755</v>
      </c>
      <c r="BA320" s="521" t="s">
        <v>137</v>
      </c>
      <c r="BC320" s="59"/>
      <c r="BD320" s="59" t="s">
        <v>2343</v>
      </c>
      <c r="BE320" s="59" t="s">
        <v>2331</v>
      </c>
      <c r="BF320" s="33" t="s">
        <v>1593</v>
      </c>
      <c r="BH320" s="82" t="s">
        <v>1594</v>
      </c>
      <c r="BI320" s="82" t="s">
        <v>1595</v>
      </c>
      <c r="BJ320" s="82" t="s">
        <v>8</v>
      </c>
      <c r="BK320" s="82" t="s">
        <v>1044</v>
      </c>
      <c r="BL320" s="77"/>
      <c r="BM320" s="77"/>
      <c r="BO320" s="77" t="s">
        <v>1671</v>
      </c>
      <c r="BP320" s="82" t="s">
        <v>1589</v>
      </c>
      <c r="BQ320" s="77" t="s">
        <v>1599</v>
      </c>
      <c r="BR320" s="82">
        <v>38.533333333333339</v>
      </c>
      <c r="BS320" s="77" t="s">
        <v>21</v>
      </c>
      <c r="BT320" s="77" t="s">
        <v>9</v>
      </c>
      <c r="BU320" s="140">
        <v>13.127172836017136</v>
      </c>
      <c r="BW320" s="79" t="s">
        <v>26</v>
      </c>
      <c r="BX320" s="77" t="s">
        <v>67</v>
      </c>
      <c r="BY320" s="77"/>
      <c r="BZ320" s="80">
        <f t="shared" si="231"/>
        <v>13.127172836017136</v>
      </c>
      <c r="CA320" s="77" t="s">
        <v>18</v>
      </c>
      <c r="CB320" s="77" t="s">
        <v>571</v>
      </c>
      <c r="CC320" s="77">
        <v>6</v>
      </c>
      <c r="CD320" s="77">
        <v>6</v>
      </c>
      <c r="CF320" s="82" t="s">
        <v>960</v>
      </c>
      <c r="CG320" s="82">
        <v>80.183333333333337</v>
      </c>
      <c r="CH320" s="77" t="s">
        <v>21</v>
      </c>
      <c r="CI320" s="82">
        <v>7.2997031903130605</v>
      </c>
      <c r="CL320" s="78">
        <f t="shared" si="232"/>
        <v>7.2997031903130605</v>
      </c>
      <c r="CM320" s="77">
        <v>6</v>
      </c>
      <c r="CN320" s="77">
        <v>6</v>
      </c>
      <c r="CO320" s="67"/>
      <c r="CP320" s="67">
        <f t="shared" si="186"/>
        <v>-3.9215019469634904</v>
      </c>
      <c r="CQ320" s="67">
        <f t="shared" si="187"/>
        <v>0.92307692307692313</v>
      </c>
      <c r="CR320" s="67">
        <f t="shared" si="238"/>
        <v>-3.619847951043222</v>
      </c>
      <c r="CS320" s="67">
        <f t="shared" si="188"/>
        <v>0.87930413286132558</v>
      </c>
      <c r="CT320" s="59">
        <v>0</v>
      </c>
      <c r="CU320" s="77">
        <v>0</v>
      </c>
      <c r="CV320" s="77" t="s">
        <v>1782</v>
      </c>
      <c r="CW320" s="77">
        <v>0</v>
      </c>
      <c r="CX320" s="77">
        <v>0</v>
      </c>
      <c r="CY320" s="74">
        <v>0</v>
      </c>
      <c r="CZ320" s="74">
        <v>2</v>
      </c>
      <c r="DA320" s="74">
        <v>0</v>
      </c>
      <c r="DB320" s="74">
        <v>0</v>
      </c>
      <c r="DC320" s="74">
        <v>0</v>
      </c>
      <c r="DD320" s="60">
        <v>1</v>
      </c>
      <c r="DE320" s="60">
        <v>0</v>
      </c>
      <c r="DF320" s="60">
        <v>0</v>
      </c>
      <c r="DG320" s="60">
        <v>0</v>
      </c>
      <c r="DH320" s="60">
        <v>0</v>
      </c>
      <c r="DI320" s="60">
        <v>0</v>
      </c>
      <c r="DJ320" s="60">
        <v>0</v>
      </c>
      <c r="DK320" s="60">
        <v>0</v>
      </c>
      <c r="DL320" s="74">
        <v>0</v>
      </c>
      <c r="DM320" s="74">
        <v>0</v>
      </c>
      <c r="DN320" s="74">
        <v>0</v>
      </c>
      <c r="DO320" s="77">
        <v>0</v>
      </c>
      <c r="DP320" s="77">
        <v>0</v>
      </c>
      <c r="DQ320" s="77">
        <v>0</v>
      </c>
      <c r="DR320" s="77">
        <v>0</v>
      </c>
      <c r="DS320" s="77">
        <v>0</v>
      </c>
      <c r="DT320" s="77">
        <v>0</v>
      </c>
      <c r="DU320" s="77">
        <v>0</v>
      </c>
      <c r="DV320" s="77">
        <v>0</v>
      </c>
      <c r="DW320" s="77">
        <v>0</v>
      </c>
      <c r="DX320" s="77">
        <v>0</v>
      </c>
      <c r="DY320" s="77">
        <v>0</v>
      </c>
      <c r="DZ320" s="77">
        <v>0</v>
      </c>
      <c r="EA320" s="77">
        <v>0</v>
      </c>
      <c r="EB320" s="77">
        <v>0</v>
      </c>
      <c r="EC320" s="77">
        <v>0</v>
      </c>
      <c r="ED320" s="77">
        <v>0</v>
      </c>
      <c r="EE320" s="77">
        <v>0</v>
      </c>
      <c r="EF320" s="77">
        <v>0</v>
      </c>
      <c r="EG320" s="77">
        <v>0</v>
      </c>
      <c r="EH320" s="77">
        <v>0</v>
      </c>
      <c r="EI320" s="77">
        <v>0</v>
      </c>
      <c r="EJ320" s="77">
        <v>0</v>
      </c>
      <c r="EK320" s="77">
        <v>0</v>
      </c>
      <c r="EL320" s="77">
        <v>0</v>
      </c>
      <c r="EM320" s="77">
        <v>2</v>
      </c>
      <c r="EN320" s="77">
        <v>0</v>
      </c>
      <c r="EO320" s="77">
        <v>2</v>
      </c>
      <c r="EP320" s="59">
        <v>2</v>
      </c>
      <c r="EQ320" s="77">
        <v>2</v>
      </c>
    </row>
    <row r="321" spans="1:147" s="82" customFormat="1" ht="15" customHeight="1" x14ac:dyDescent="0.25">
      <c r="A321" s="502" t="s">
        <v>2547</v>
      </c>
      <c r="B321" s="77">
        <v>4</v>
      </c>
      <c r="C321" s="78" t="s">
        <v>297</v>
      </c>
      <c r="D321" s="114">
        <v>2006</v>
      </c>
      <c r="E321" s="82" t="s">
        <v>1592</v>
      </c>
      <c r="F321" s="82" t="s">
        <v>1586</v>
      </c>
      <c r="G321" s="76">
        <v>79</v>
      </c>
      <c r="H321" s="76" t="s">
        <v>298</v>
      </c>
      <c r="I321" s="63" t="s">
        <v>2258</v>
      </c>
      <c r="J321" s="59">
        <v>3</v>
      </c>
      <c r="K321" s="77" t="s">
        <v>3</v>
      </c>
      <c r="L321" s="77" t="s">
        <v>77</v>
      </c>
      <c r="M321" s="77">
        <v>30</v>
      </c>
      <c r="N321" s="77">
        <v>30</v>
      </c>
      <c r="O321" s="59">
        <f t="shared" si="234"/>
        <v>1.4771212547196624</v>
      </c>
      <c r="P321" s="77">
        <v>2005</v>
      </c>
      <c r="R321" s="77">
        <v>1</v>
      </c>
      <c r="S321" s="77">
        <v>1</v>
      </c>
      <c r="T321" s="228" t="s">
        <v>596</v>
      </c>
      <c r="U321" s="77">
        <v>10</v>
      </c>
      <c r="V321" s="77" t="s">
        <v>256</v>
      </c>
      <c r="W321" s="77">
        <v>2</v>
      </c>
      <c r="X321" s="77" t="s">
        <v>608</v>
      </c>
      <c r="Z321" s="82" t="s">
        <v>153</v>
      </c>
      <c r="AA321" s="77" t="s">
        <v>1257</v>
      </c>
      <c r="AB321" s="77"/>
      <c r="AC321" s="77" t="s">
        <v>1598</v>
      </c>
      <c r="AD321" s="77">
        <v>0</v>
      </c>
      <c r="AE321" s="77" t="s">
        <v>1591</v>
      </c>
      <c r="AF321" s="84">
        <v>50</v>
      </c>
      <c r="AG321" s="86">
        <f t="shared" si="235"/>
        <v>1.6989700043360187</v>
      </c>
      <c r="AH321" s="177">
        <f t="shared" si="242"/>
        <v>5500</v>
      </c>
      <c r="AI321" s="72">
        <f t="shared" si="239"/>
        <v>3.7403626894942437</v>
      </c>
      <c r="AJ321" s="59">
        <f t="shared" si="240"/>
        <v>1500</v>
      </c>
      <c r="AK321" s="59">
        <f t="shared" si="236"/>
        <v>3.1760912590556813</v>
      </c>
      <c r="AL321" s="72">
        <f t="shared" si="241"/>
        <v>165000</v>
      </c>
      <c r="AM321" s="72">
        <f t="shared" si="233"/>
        <v>5.2174839442139067</v>
      </c>
      <c r="AN321" s="78" t="s">
        <v>28</v>
      </c>
      <c r="AO321" s="77" t="s">
        <v>470</v>
      </c>
      <c r="AQ321" s="77" t="s">
        <v>253</v>
      </c>
      <c r="AR321" s="108" t="s">
        <v>254</v>
      </c>
      <c r="AS321" s="81" t="s">
        <v>255</v>
      </c>
      <c r="AT321" s="228" t="s">
        <v>2440</v>
      </c>
      <c r="AU321" s="270">
        <v>65.5</v>
      </c>
      <c r="AV321" s="11">
        <v>28.6</v>
      </c>
      <c r="AW321" s="77"/>
      <c r="AX321" s="277">
        <v>0.13333333333333361</v>
      </c>
      <c r="AY321" s="278">
        <v>635</v>
      </c>
      <c r="AZ321" s="455">
        <f t="shared" si="237"/>
        <v>2.8027737252919755</v>
      </c>
      <c r="BA321" s="521" t="s">
        <v>137</v>
      </c>
      <c r="BC321" s="59"/>
      <c r="BD321" s="59" t="s">
        <v>2343</v>
      </c>
      <c r="BE321" s="59" t="s">
        <v>2331</v>
      </c>
      <c r="BF321" s="33" t="s">
        <v>1593</v>
      </c>
      <c r="BH321" s="82" t="s">
        <v>1594</v>
      </c>
      <c r="BI321" s="82" t="s">
        <v>1596</v>
      </c>
      <c r="BJ321" s="82" t="s">
        <v>8</v>
      </c>
      <c r="BK321" s="82" t="s">
        <v>1044</v>
      </c>
      <c r="BL321" s="77"/>
      <c r="BM321" s="77"/>
      <c r="BO321" s="77" t="s">
        <v>1671</v>
      </c>
      <c r="BP321" s="82" t="s">
        <v>1597</v>
      </c>
      <c r="BQ321" s="77" t="s">
        <v>1599</v>
      </c>
      <c r="BR321" s="82">
        <v>45.81428571428571</v>
      </c>
      <c r="BS321" s="77" t="s">
        <v>21</v>
      </c>
      <c r="BT321" s="77" t="s">
        <v>9</v>
      </c>
      <c r="BU321" s="140">
        <v>24.496695598347433</v>
      </c>
      <c r="BW321" s="79" t="s">
        <v>26</v>
      </c>
      <c r="BX321" s="77" t="s">
        <v>67</v>
      </c>
      <c r="BY321" s="77"/>
      <c r="BZ321" s="80">
        <f t="shared" si="231"/>
        <v>24.496695598347433</v>
      </c>
      <c r="CA321" s="77" t="s">
        <v>18</v>
      </c>
      <c r="CB321" s="77" t="s">
        <v>571</v>
      </c>
      <c r="CC321" s="77">
        <v>7</v>
      </c>
      <c r="CD321" s="77">
        <v>7</v>
      </c>
      <c r="CF321" s="82" t="s">
        <v>960</v>
      </c>
      <c r="CG321" s="82">
        <v>80.183333333333337</v>
      </c>
      <c r="CH321" s="77" t="s">
        <v>21</v>
      </c>
      <c r="CI321" s="82">
        <v>7.2997031903130605</v>
      </c>
      <c r="CL321" s="78">
        <f t="shared" si="232"/>
        <v>7.2997031903130605</v>
      </c>
      <c r="CM321" s="77">
        <v>6</v>
      </c>
      <c r="CN321" s="77">
        <v>6</v>
      </c>
      <c r="CO321" s="67"/>
      <c r="CP321" s="67">
        <f t="shared" si="186"/>
        <v>-1.8330705256071576</v>
      </c>
      <c r="CQ321" s="67">
        <f t="shared" si="187"/>
        <v>0.93023255813953487</v>
      </c>
      <c r="CR321" s="67">
        <f t="shared" si="238"/>
        <v>-1.705181884285728</v>
      </c>
      <c r="CS321" s="67">
        <f t="shared" si="188"/>
        <v>0.42135631946597207</v>
      </c>
      <c r="CT321" s="59">
        <v>0</v>
      </c>
      <c r="CU321" s="77">
        <v>0</v>
      </c>
      <c r="CV321" s="77" t="s">
        <v>1782</v>
      </c>
      <c r="CW321" s="77">
        <v>0</v>
      </c>
      <c r="CX321" s="77">
        <v>0</v>
      </c>
      <c r="CY321" s="74">
        <v>0</v>
      </c>
      <c r="CZ321" s="74">
        <v>2</v>
      </c>
      <c r="DA321" s="74">
        <v>0</v>
      </c>
      <c r="DB321" s="74">
        <v>0</v>
      </c>
      <c r="DC321" s="74">
        <v>0</v>
      </c>
      <c r="DD321" s="60">
        <v>1</v>
      </c>
      <c r="DE321" s="60">
        <v>0</v>
      </c>
      <c r="DF321" s="60">
        <v>0</v>
      </c>
      <c r="DG321" s="60">
        <v>0</v>
      </c>
      <c r="DH321" s="60">
        <v>0</v>
      </c>
      <c r="DI321" s="60">
        <v>0</v>
      </c>
      <c r="DJ321" s="60">
        <v>0</v>
      </c>
      <c r="DK321" s="60">
        <v>0</v>
      </c>
      <c r="DL321" s="74">
        <v>0</v>
      </c>
      <c r="DM321" s="74">
        <v>0</v>
      </c>
      <c r="DN321" s="74">
        <v>0</v>
      </c>
      <c r="DO321" s="77">
        <v>0</v>
      </c>
      <c r="DP321" s="77">
        <v>0</v>
      </c>
      <c r="DQ321" s="77">
        <v>0</v>
      </c>
      <c r="DR321" s="77">
        <v>0</v>
      </c>
      <c r="DS321" s="77">
        <v>0</v>
      </c>
      <c r="DT321" s="77">
        <v>0</v>
      </c>
      <c r="DU321" s="77">
        <v>0</v>
      </c>
      <c r="DV321" s="77">
        <v>0</v>
      </c>
      <c r="DW321" s="77">
        <v>0</v>
      </c>
      <c r="DX321" s="77">
        <v>0</v>
      </c>
      <c r="DY321" s="77">
        <v>0</v>
      </c>
      <c r="DZ321" s="77">
        <v>0</v>
      </c>
      <c r="EA321" s="77">
        <v>0</v>
      </c>
      <c r="EB321" s="77">
        <v>0</v>
      </c>
      <c r="EC321" s="77">
        <v>0</v>
      </c>
      <c r="ED321" s="77">
        <v>0</v>
      </c>
      <c r="EE321" s="77">
        <v>0</v>
      </c>
      <c r="EF321" s="77">
        <v>0</v>
      </c>
      <c r="EG321" s="77">
        <v>0</v>
      </c>
      <c r="EH321" s="77">
        <v>0</v>
      </c>
      <c r="EI321" s="77">
        <v>0</v>
      </c>
      <c r="EJ321" s="77">
        <v>0</v>
      </c>
      <c r="EK321" s="77">
        <v>0</v>
      </c>
      <c r="EL321" s="77">
        <v>0</v>
      </c>
      <c r="EM321" s="77">
        <v>2</v>
      </c>
      <c r="EN321" s="77">
        <v>0</v>
      </c>
      <c r="EO321" s="77">
        <v>2</v>
      </c>
      <c r="EP321" s="59">
        <v>2</v>
      </c>
      <c r="EQ321" s="77">
        <v>2</v>
      </c>
    </row>
    <row r="322" spans="1:147" s="82" customFormat="1" ht="15" customHeight="1" x14ac:dyDescent="0.25">
      <c r="A322" s="502" t="s">
        <v>2547</v>
      </c>
      <c r="B322" s="77">
        <v>5</v>
      </c>
      <c r="C322" s="78" t="s">
        <v>297</v>
      </c>
      <c r="D322" s="114">
        <v>2006</v>
      </c>
      <c r="E322" s="82" t="s">
        <v>1592</v>
      </c>
      <c r="F322" s="82" t="s">
        <v>1586</v>
      </c>
      <c r="G322" s="76">
        <v>79</v>
      </c>
      <c r="H322" s="76" t="s">
        <v>298</v>
      </c>
      <c r="I322" s="63" t="s">
        <v>2258</v>
      </c>
      <c r="J322" s="59">
        <v>3</v>
      </c>
      <c r="K322" s="77" t="s">
        <v>3</v>
      </c>
      <c r="L322" s="77" t="s">
        <v>77</v>
      </c>
      <c r="M322" s="77">
        <v>10</v>
      </c>
      <c r="N322" s="77">
        <v>10</v>
      </c>
      <c r="O322" s="59">
        <f t="shared" si="234"/>
        <v>1</v>
      </c>
      <c r="P322" s="77">
        <v>2005</v>
      </c>
      <c r="R322" s="77">
        <v>1</v>
      </c>
      <c r="S322" s="77">
        <v>1</v>
      </c>
      <c r="T322" s="77">
        <v>6</v>
      </c>
      <c r="U322" s="77">
        <v>10</v>
      </c>
      <c r="V322" s="77" t="s">
        <v>256</v>
      </c>
      <c r="W322" s="77"/>
      <c r="X322" s="77" t="s">
        <v>608</v>
      </c>
      <c r="Z322" s="82" t="s">
        <v>153</v>
      </c>
      <c r="AA322" s="77" t="s">
        <v>1257</v>
      </c>
      <c r="AB322" s="77"/>
      <c r="AC322" s="77" t="s">
        <v>1590</v>
      </c>
      <c r="AD322" s="77">
        <v>0</v>
      </c>
      <c r="AE322" s="77" t="s">
        <v>1591</v>
      </c>
      <c r="AF322" s="77">
        <v>40</v>
      </c>
      <c r="AG322" s="59">
        <f t="shared" si="235"/>
        <v>1.6020599913279623</v>
      </c>
      <c r="AH322" s="177">
        <f t="shared" si="242"/>
        <v>4400</v>
      </c>
      <c r="AI322" s="72">
        <f t="shared" si="239"/>
        <v>3.6434526764861874</v>
      </c>
      <c r="AJ322" s="59">
        <f t="shared" si="240"/>
        <v>400</v>
      </c>
      <c r="AK322" s="59">
        <f t="shared" si="236"/>
        <v>2.6020599913279625</v>
      </c>
      <c r="AL322" s="72">
        <f t="shared" si="241"/>
        <v>44000</v>
      </c>
      <c r="AM322" s="72">
        <f t="shared" si="233"/>
        <v>4.6434526764861879</v>
      </c>
      <c r="AN322" s="78" t="s">
        <v>28</v>
      </c>
      <c r="AO322" s="77" t="s">
        <v>470</v>
      </c>
      <c r="AQ322" s="77" t="s">
        <v>253</v>
      </c>
      <c r="AR322" s="108" t="s">
        <v>254</v>
      </c>
      <c r="AS322" s="81" t="s">
        <v>255</v>
      </c>
      <c r="AT322" s="228" t="s">
        <v>2439</v>
      </c>
      <c r="AU322" s="270">
        <v>65.5</v>
      </c>
      <c r="AV322" s="11">
        <v>28.6</v>
      </c>
      <c r="AW322" s="77"/>
      <c r="AX322" s="277">
        <v>0.13333333333333361</v>
      </c>
      <c r="AY322" s="278">
        <v>635</v>
      </c>
      <c r="AZ322" s="455">
        <f t="shared" si="237"/>
        <v>2.8027737252919755</v>
      </c>
      <c r="BA322" s="521" t="s">
        <v>137</v>
      </c>
      <c r="BC322" s="59"/>
      <c r="BD322" s="59" t="s">
        <v>2343</v>
      </c>
      <c r="BE322" s="59" t="s">
        <v>2331</v>
      </c>
      <c r="BF322" s="33" t="s">
        <v>1593</v>
      </c>
      <c r="BH322" s="82" t="s">
        <v>1594</v>
      </c>
      <c r="BI322" s="82" t="s">
        <v>1595</v>
      </c>
      <c r="BJ322" s="82" t="s">
        <v>8</v>
      </c>
      <c r="BK322" s="95" t="s">
        <v>986</v>
      </c>
      <c r="BL322" s="77"/>
      <c r="BM322" s="77"/>
      <c r="BO322" s="77"/>
      <c r="BP322" s="82" t="s">
        <v>1589</v>
      </c>
      <c r="BQ322" s="77" t="s">
        <v>1599</v>
      </c>
      <c r="BR322" s="82">
        <v>0.16666666666666666</v>
      </c>
      <c r="BS322" s="77" t="s">
        <v>21</v>
      </c>
      <c r="BT322" s="77" t="s">
        <v>9</v>
      </c>
      <c r="BU322" s="140">
        <v>0.40824829046386302</v>
      </c>
      <c r="BW322" s="79" t="s">
        <v>26</v>
      </c>
      <c r="BX322" s="77" t="s">
        <v>67</v>
      </c>
      <c r="BY322" s="77"/>
      <c r="BZ322" s="80">
        <f t="shared" si="231"/>
        <v>0.40824829046386302</v>
      </c>
      <c r="CA322" s="77" t="s">
        <v>18</v>
      </c>
      <c r="CB322" s="77" t="s">
        <v>571</v>
      </c>
      <c r="CC322" s="77">
        <v>6</v>
      </c>
      <c r="CD322" s="77">
        <v>6</v>
      </c>
      <c r="CF322" s="82" t="s">
        <v>960</v>
      </c>
      <c r="CG322" s="82">
        <v>5.583333333333333</v>
      </c>
      <c r="CH322" s="77" t="s">
        <v>21</v>
      </c>
      <c r="CI322" s="82">
        <v>12.018388688450155</v>
      </c>
      <c r="CL322" s="78">
        <f t="shared" si="232"/>
        <v>12.018388688450155</v>
      </c>
      <c r="CM322" s="77">
        <v>6</v>
      </c>
      <c r="CN322" s="77">
        <v>6</v>
      </c>
      <c r="CO322" s="67"/>
      <c r="CP322" s="67">
        <f t="shared" si="186"/>
        <v>-0.63701615748273022</v>
      </c>
      <c r="CQ322" s="67">
        <f t="shared" si="187"/>
        <v>0.92307692307692313</v>
      </c>
      <c r="CR322" s="67">
        <f t="shared" si="238"/>
        <v>-0.58801491459944333</v>
      </c>
      <c r="CS322" s="67">
        <f t="shared" si="188"/>
        <v>0.34774006415797459</v>
      </c>
      <c r="CT322" s="59">
        <v>0</v>
      </c>
      <c r="CU322" s="77">
        <v>0</v>
      </c>
      <c r="CV322" s="77" t="s">
        <v>1782</v>
      </c>
      <c r="CW322" s="77">
        <v>0</v>
      </c>
      <c r="CX322" s="77">
        <v>0</v>
      </c>
      <c r="CY322" s="74">
        <v>0</v>
      </c>
      <c r="CZ322" s="74">
        <v>2</v>
      </c>
      <c r="DA322" s="74">
        <v>0</v>
      </c>
      <c r="DB322" s="74">
        <v>0</v>
      </c>
      <c r="DC322" s="74">
        <v>0</v>
      </c>
      <c r="DD322" s="77">
        <v>0</v>
      </c>
      <c r="DE322" s="60">
        <v>0</v>
      </c>
      <c r="DF322" s="60">
        <v>0</v>
      </c>
      <c r="DG322" s="60">
        <v>0</v>
      </c>
      <c r="DH322" s="60">
        <v>0</v>
      </c>
      <c r="DI322" s="60">
        <v>0</v>
      </c>
      <c r="DJ322" s="60">
        <v>0</v>
      </c>
      <c r="DK322" s="60">
        <v>0</v>
      </c>
      <c r="DL322" s="74">
        <v>0</v>
      </c>
      <c r="DM322" s="74">
        <v>0</v>
      </c>
      <c r="DN322" s="74">
        <v>0</v>
      </c>
      <c r="DO322" s="77">
        <v>0</v>
      </c>
      <c r="DP322" s="77">
        <v>0</v>
      </c>
      <c r="DQ322" s="77">
        <v>0</v>
      </c>
      <c r="DR322" s="77">
        <v>0</v>
      </c>
      <c r="DS322" s="77">
        <v>0</v>
      </c>
      <c r="DT322" s="77">
        <v>0</v>
      </c>
      <c r="DU322" s="77">
        <v>0</v>
      </c>
      <c r="DV322" s="77">
        <v>0</v>
      </c>
      <c r="DW322" s="77">
        <v>0</v>
      </c>
      <c r="DX322" s="77">
        <v>0</v>
      </c>
      <c r="DY322" s="77">
        <v>0</v>
      </c>
      <c r="DZ322" s="77">
        <v>0</v>
      </c>
      <c r="EA322" s="77">
        <v>0</v>
      </c>
      <c r="EB322" s="77">
        <v>0</v>
      </c>
      <c r="EC322" s="77">
        <v>0</v>
      </c>
      <c r="ED322" s="77">
        <v>0</v>
      </c>
      <c r="EE322" s="77">
        <v>1</v>
      </c>
      <c r="EF322" s="77">
        <v>0</v>
      </c>
      <c r="EG322" s="77">
        <v>0</v>
      </c>
      <c r="EH322" s="77">
        <v>0</v>
      </c>
      <c r="EI322" s="77">
        <v>0</v>
      </c>
      <c r="EJ322" s="77">
        <v>0</v>
      </c>
      <c r="EK322" s="77">
        <v>0</v>
      </c>
      <c r="EL322" s="77">
        <v>0</v>
      </c>
      <c r="EM322" s="77">
        <v>2</v>
      </c>
      <c r="EN322" s="77">
        <v>0</v>
      </c>
      <c r="EO322" s="77">
        <v>2</v>
      </c>
      <c r="EP322" s="59">
        <v>2</v>
      </c>
      <c r="EQ322" s="77">
        <v>2</v>
      </c>
    </row>
    <row r="323" spans="1:147" s="82" customFormat="1" ht="15" customHeight="1" x14ac:dyDescent="0.25">
      <c r="A323" s="502" t="s">
        <v>2547</v>
      </c>
      <c r="B323" s="77">
        <v>6</v>
      </c>
      <c r="C323" s="78" t="s">
        <v>297</v>
      </c>
      <c r="D323" s="114">
        <v>2006</v>
      </c>
      <c r="E323" s="82" t="s">
        <v>1592</v>
      </c>
      <c r="F323" s="82" t="s">
        <v>1586</v>
      </c>
      <c r="G323" s="76">
        <v>79</v>
      </c>
      <c r="H323" s="76" t="s">
        <v>298</v>
      </c>
      <c r="I323" s="63" t="s">
        <v>2258</v>
      </c>
      <c r="J323" s="59">
        <v>3</v>
      </c>
      <c r="K323" s="77" t="s">
        <v>3</v>
      </c>
      <c r="L323" s="77" t="s">
        <v>77</v>
      </c>
      <c r="M323" s="77">
        <v>30</v>
      </c>
      <c r="N323" s="77">
        <v>30</v>
      </c>
      <c r="O323" s="59">
        <f t="shared" si="234"/>
        <v>1.4771212547196624</v>
      </c>
      <c r="P323" s="77">
        <v>2005</v>
      </c>
      <c r="R323" s="77">
        <v>1</v>
      </c>
      <c r="S323" s="77">
        <v>1</v>
      </c>
      <c r="T323" s="228" t="s">
        <v>596</v>
      </c>
      <c r="U323" s="77">
        <v>10</v>
      </c>
      <c r="V323" s="77" t="s">
        <v>256</v>
      </c>
      <c r="W323" s="77"/>
      <c r="X323" s="77" t="s">
        <v>608</v>
      </c>
      <c r="Z323" s="82" t="s">
        <v>153</v>
      </c>
      <c r="AA323" s="77" t="s">
        <v>1257</v>
      </c>
      <c r="AB323" s="77"/>
      <c r="AC323" s="77" t="s">
        <v>1598</v>
      </c>
      <c r="AD323" s="77">
        <v>0</v>
      </c>
      <c r="AE323" s="77" t="s">
        <v>1591</v>
      </c>
      <c r="AF323" s="84">
        <v>50</v>
      </c>
      <c r="AG323" s="86">
        <f t="shared" si="235"/>
        <v>1.6989700043360187</v>
      </c>
      <c r="AH323" s="177">
        <f t="shared" si="242"/>
        <v>5500</v>
      </c>
      <c r="AI323" s="72">
        <f t="shared" si="239"/>
        <v>3.7403626894942437</v>
      </c>
      <c r="AJ323" s="59">
        <f t="shared" si="240"/>
        <v>1500</v>
      </c>
      <c r="AK323" s="59">
        <f t="shared" si="236"/>
        <v>3.1760912590556813</v>
      </c>
      <c r="AL323" s="72">
        <f t="shared" si="241"/>
        <v>165000</v>
      </c>
      <c r="AM323" s="72">
        <f t="shared" si="233"/>
        <v>5.2174839442139067</v>
      </c>
      <c r="AN323" s="78" t="s">
        <v>28</v>
      </c>
      <c r="AO323" s="77" t="s">
        <v>470</v>
      </c>
      <c r="AQ323" s="77" t="s">
        <v>253</v>
      </c>
      <c r="AR323" s="108" t="s">
        <v>254</v>
      </c>
      <c r="AS323" s="81" t="s">
        <v>255</v>
      </c>
      <c r="AT323" s="228" t="s">
        <v>2440</v>
      </c>
      <c r="AU323" s="270">
        <v>65.5</v>
      </c>
      <c r="AV323" s="11">
        <v>28.6</v>
      </c>
      <c r="AW323" s="77"/>
      <c r="AX323" s="277">
        <v>0.13333333333333361</v>
      </c>
      <c r="AY323" s="278">
        <v>635</v>
      </c>
      <c r="AZ323" s="455">
        <f t="shared" si="237"/>
        <v>2.8027737252919755</v>
      </c>
      <c r="BA323" s="521" t="s">
        <v>137</v>
      </c>
      <c r="BC323" s="59"/>
      <c r="BD323" s="59" t="s">
        <v>2343</v>
      </c>
      <c r="BE323" s="59" t="s">
        <v>2331</v>
      </c>
      <c r="BF323" s="33" t="s">
        <v>1593</v>
      </c>
      <c r="BH323" s="82" t="s">
        <v>1594</v>
      </c>
      <c r="BI323" s="82" t="s">
        <v>1596</v>
      </c>
      <c r="BJ323" s="82" t="s">
        <v>8</v>
      </c>
      <c r="BK323" s="95" t="s">
        <v>986</v>
      </c>
      <c r="BL323" s="77"/>
      <c r="BM323" s="77"/>
      <c r="BO323" s="77"/>
      <c r="BP323" s="82" t="s">
        <v>1597</v>
      </c>
      <c r="BQ323" s="77" t="s">
        <v>1599</v>
      </c>
      <c r="BR323" s="82">
        <v>1.7142857142857142</v>
      </c>
      <c r="BS323" s="77" t="s">
        <v>21</v>
      </c>
      <c r="BT323" s="77" t="s">
        <v>9</v>
      </c>
      <c r="BU323" s="140">
        <v>4.5355736761107268</v>
      </c>
      <c r="BW323" s="79" t="s">
        <v>26</v>
      </c>
      <c r="BX323" s="77" t="s">
        <v>67</v>
      </c>
      <c r="BY323" s="77"/>
      <c r="BZ323" s="80">
        <f t="shared" si="231"/>
        <v>4.5355736761107268</v>
      </c>
      <c r="CA323" s="77" t="s">
        <v>18</v>
      </c>
      <c r="CB323" s="77" t="s">
        <v>571</v>
      </c>
      <c r="CC323" s="77">
        <v>7</v>
      </c>
      <c r="CD323" s="77">
        <v>7</v>
      </c>
      <c r="CF323" s="82" t="s">
        <v>960</v>
      </c>
      <c r="CG323" s="82">
        <v>5.583333333333333</v>
      </c>
      <c r="CH323" s="77" t="s">
        <v>21</v>
      </c>
      <c r="CI323" s="82">
        <v>12.018388688450155</v>
      </c>
      <c r="CL323" s="78">
        <f t="shared" si="232"/>
        <v>12.018388688450155</v>
      </c>
      <c r="CM323" s="77">
        <v>6</v>
      </c>
      <c r="CN323" s="77">
        <v>6</v>
      </c>
      <c r="CO323" s="67"/>
      <c r="CP323" s="67">
        <f t="shared" si="186"/>
        <v>-0.44127411593157373</v>
      </c>
      <c r="CQ323" s="67">
        <f t="shared" si="187"/>
        <v>0.93023255813953487</v>
      </c>
      <c r="CR323" s="67">
        <f t="shared" si="238"/>
        <v>-0.41048754970378953</v>
      </c>
      <c r="CS323" s="67">
        <f t="shared" si="188"/>
        <v>0.31600457984926417</v>
      </c>
      <c r="CT323" s="59">
        <v>0</v>
      </c>
      <c r="CU323" s="77">
        <v>0</v>
      </c>
      <c r="CV323" s="77" t="s">
        <v>1782</v>
      </c>
      <c r="CW323" s="77">
        <v>0</v>
      </c>
      <c r="CX323" s="77">
        <v>0</v>
      </c>
      <c r="CY323" s="74">
        <v>0</v>
      </c>
      <c r="CZ323" s="74">
        <v>2</v>
      </c>
      <c r="DA323" s="74">
        <v>0</v>
      </c>
      <c r="DB323" s="74">
        <v>0</v>
      </c>
      <c r="DC323" s="74">
        <v>0</v>
      </c>
      <c r="DD323" s="77">
        <v>0</v>
      </c>
      <c r="DE323" s="60">
        <v>0</v>
      </c>
      <c r="DF323" s="60">
        <v>0</v>
      </c>
      <c r="DG323" s="60">
        <v>0</v>
      </c>
      <c r="DH323" s="60">
        <v>0</v>
      </c>
      <c r="DI323" s="60">
        <v>0</v>
      </c>
      <c r="DJ323" s="60">
        <v>0</v>
      </c>
      <c r="DK323" s="60">
        <v>0</v>
      </c>
      <c r="DL323" s="74">
        <v>0</v>
      </c>
      <c r="DM323" s="74">
        <v>0</v>
      </c>
      <c r="DN323" s="74">
        <v>0</v>
      </c>
      <c r="DO323" s="77">
        <v>0</v>
      </c>
      <c r="DP323" s="77">
        <v>0</v>
      </c>
      <c r="DQ323" s="77">
        <v>0</v>
      </c>
      <c r="DR323" s="77">
        <v>0</v>
      </c>
      <c r="DS323" s="77">
        <v>0</v>
      </c>
      <c r="DT323" s="77">
        <v>0</v>
      </c>
      <c r="DU323" s="77">
        <v>0</v>
      </c>
      <c r="DV323" s="77">
        <v>0</v>
      </c>
      <c r="DW323" s="77">
        <v>0</v>
      </c>
      <c r="DX323" s="77">
        <v>0</v>
      </c>
      <c r="DY323" s="77">
        <v>0</v>
      </c>
      <c r="DZ323" s="77">
        <v>0</v>
      </c>
      <c r="EA323" s="77">
        <v>0</v>
      </c>
      <c r="EB323" s="77">
        <v>0</v>
      </c>
      <c r="EC323" s="77">
        <v>0</v>
      </c>
      <c r="ED323" s="77">
        <v>0</v>
      </c>
      <c r="EE323" s="77">
        <v>1</v>
      </c>
      <c r="EF323" s="77">
        <v>0</v>
      </c>
      <c r="EG323" s="77">
        <v>0</v>
      </c>
      <c r="EH323" s="77">
        <v>0</v>
      </c>
      <c r="EI323" s="77">
        <v>0</v>
      </c>
      <c r="EJ323" s="77">
        <v>0</v>
      </c>
      <c r="EK323" s="77">
        <v>0</v>
      </c>
      <c r="EL323" s="77">
        <v>0</v>
      </c>
      <c r="EM323" s="77">
        <v>2</v>
      </c>
      <c r="EN323" s="77">
        <v>0</v>
      </c>
      <c r="EO323" s="77">
        <v>2</v>
      </c>
      <c r="EP323" s="59">
        <v>2</v>
      </c>
      <c r="EQ323" s="77">
        <v>2</v>
      </c>
    </row>
    <row r="324" spans="1:147" s="82" customFormat="1" ht="15" customHeight="1" x14ac:dyDescent="0.25">
      <c r="A324" s="502" t="s">
        <v>2547</v>
      </c>
      <c r="B324" s="77">
        <v>7</v>
      </c>
      <c r="C324" s="78" t="s">
        <v>297</v>
      </c>
      <c r="D324" s="114">
        <v>2006</v>
      </c>
      <c r="E324" s="82" t="s">
        <v>1592</v>
      </c>
      <c r="F324" s="82" t="s">
        <v>1586</v>
      </c>
      <c r="G324" s="76">
        <v>79</v>
      </c>
      <c r="H324" s="76" t="s">
        <v>298</v>
      </c>
      <c r="I324" s="63" t="s">
        <v>2258</v>
      </c>
      <c r="J324" s="59">
        <v>3</v>
      </c>
      <c r="K324" s="77" t="s">
        <v>3</v>
      </c>
      <c r="L324" s="77" t="s">
        <v>77</v>
      </c>
      <c r="M324" s="77">
        <v>10</v>
      </c>
      <c r="N324" s="77">
        <v>10</v>
      </c>
      <c r="O324" s="59">
        <f t="shared" si="234"/>
        <v>1</v>
      </c>
      <c r="P324" s="77">
        <v>2005</v>
      </c>
      <c r="R324" s="77">
        <v>1</v>
      </c>
      <c r="S324" s="77">
        <v>1</v>
      </c>
      <c r="T324" s="77">
        <v>6</v>
      </c>
      <c r="U324" s="77">
        <v>10</v>
      </c>
      <c r="V324" s="77" t="s">
        <v>256</v>
      </c>
      <c r="W324" s="77"/>
      <c r="X324" s="77" t="s">
        <v>608</v>
      </c>
      <c r="Z324" s="82" t="s">
        <v>153</v>
      </c>
      <c r="AA324" s="77" t="s">
        <v>1257</v>
      </c>
      <c r="AB324" s="77"/>
      <c r="AC324" s="77" t="s">
        <v>1590</v>
      </c>
      <c r="AD324" s="77">
        <v>0</v>
      </c>
      <c r="AE324" s="77" t="s">
        <v>1591</v>
      </c>
      <c r="AF324" s="77">
        <v>40</v>
      </c>
      <c r="AG324" s="59">
        <f t="shared" si="235"/>
        <v>1.6020599913279623</v>
      </c>
      <c r="AH324" s="177">
        <f t="shared" si="242"/>
        <v>4400</v>
      </c>
      <c r="AI324" s="72">
        <f t="shared" si="239"/>
        <v>3.6434526764861874</v>
      </c>
      <c r="AJ324" s="59">
        <f t="shared" si="240"/>
        <v>400</v>
      </c>
      <c r="AK324" s="59">
        <f t="shared" si="236"/>
        <v>2.6020599913279625</v>
      </c>
      <c r="AL324" s="72">
        <f t="shared" si="241"/>
        <v>44000</v>
      </c>
      <c r="AM324" s="72">
        <f t="shared" si="233"/>
        <v>4.6434526764861879</v>
      </c>
      <c r="AN324" s="78" t="s">
        <v>28</v>
      </c>
      <c r="AO324" s="77" t="s">
        <v>470</v>
      </c>
      <c r="AQ324" s="77" t="s">
        <v>253</v>
      </c>
      <c r="AR324" s="108" t="s">
        <v>254</v>
      </c>
      <c r="AS324" s="81" t="s">
        <v>255</v>
      </c>
      <c r="AT324" s="228" t="s">
        <v>2439</v>
      </c>
      <c r="AU324" s="270">
        <v>65.5</v>
      </c>
      <c r="AV324" s="11">
        <v>28.6</v>
      </c>
      <c r="AW324" s="77"/>
      <c r="AX324" s="277">
        <v>0.13333333333333361</v>
      </c>
      <c r="AY324" s="278">
        <v>635</v>
      </c>
      <c r="AZ324" s="455">
        <f t="shared" si="237"/>
        <v>2.8027737252919755</v>
      </c>
      <c r="BA324" s="521" t="s">
        <v>137</v>
      </c>
      <c r="BC324" s="59"/>
      <c r="BD324" s="59" t="s">
        <v>2343</v>
      </c>
      <c r="BE324" s="59" t="s">
        <v>2331</v>
      </c>
      <c r="BF324" s="33" t="s">
        <v>1593</v>
      </c>
      <c r="BH324" s="82" t="s">
        <v>1594</v>
      </c>
      <c r="BI324" s="82" t="s">
        <v>1595</v>
      </c>
      <c r="BJ324" s="82" t="s">
        <v>8</v>
      </c>
      <c r="BK324" s="95" t="s">
        <v>48</v>
      </c>
      <c r="BL324" s="77"/>
      <c r="BM324" s="77"/>
      <c r="BO324" s="77"/>
      <c r="BP324" s="82" t="s">
        <v>1589</v>
      </c>
      <c r="BQ324" s="77" t="s">
        <v>1599</v>
      </c>
      <c r="BR324" s="82">
        <v>4.2166666666666668</v>
      </c>
      <c r="BS324" s="77" t="s">
        <v>21</v>
      </c>
      <c r="BT324" s="77" t="s">
        <v>9</v>
      </c>
      <c r="BU324" s="140">
        <v>5.4112537056274368</v>
      </c>
      <c r="BW324" s="79" t="s">
        <v>26</v>
      </c>
      <c r="BX324" s="77" t="s">
        <v>67</v>
      </c>
      <c r="BY324" s="77"/>
      <c r="BZ324" s="80">
        <f t="shared" si="231"/>
        <v>5.4112537056274368</v>
      </c>
      <c r="CA324" s="77" t="s">
        <v>18</v>
      </c>
      <c r="CB324" s="77" t="s">
        <v>571</v>
      </c>
      <c r="CC324" s="77">
        <v>6</v>
      </c>
      <c r="CD324" s="77">
        <v>6</v>
      </c>
      <c r="CF324" s="82" t="s">
        <v>960</v>
      </c>
      <c r="CG324" s="82">
        <v>0.5</v>
      </c>
      <c r="CH324" s="77" t="s">
        <v>21</v>
      </c>
      <c r="CI324" s="82">
        <v>0.79749608149507534</v>
      </c>
      <c r="CL324" s="78">
        <f t="shared" si="232"/>
        <v>0.79749608149507534</v>
      </c>
      <c r="CM324" s="77">
        <v>6</v>
      </c>
      <c r="CN324" s="77">
        <v>6</v>
      </c>
      <c r="CO324" s="67"/>
      <c r="CP324" s="67">
        <f t="shared" si="186"/>
        <v>0.96095876184460383</v>
      </c>
      <c r="CQ324" s="67">
        <f t="shared" si="187"/>
        <v>0.92307692307692313</v>
      </c>
      <c r="CR324" s="67">
        <f t="shared" si="238"/>
        <v>0.88703885708732666</v>
      </c>
      <c r="CS324" s="67">
        <f t="shared" si="188"/>
        <v>0.36611824724928294</v>
      </c>
      <c r="CT324" s="59">
        <v>0</v>
      </c>
      <c r="CU324" s="77">
        <v>0</v>
      </c>
      <c r="CV324" s="77" t="s">
        <v>1782</v>
      </c>
      <c r="CW324" s="77">
        <v>0</v>
      </c>
      <c r="CX324" s="77">
        <v>0</v>
      </c>
      <c r="CY324" s="74">
        <v>0</v>
      </c>
      <c r="CZ324" s="74">
        <v>2</v>
      </c>
      <c r="DA324" s="74">
        <v>0</v>
      </c>
      <c r="DB324" s="74">
        <v>0</v>
      </c>
      <c r="DC324" s="74">
        <v>0</v>
      </c>
      <c r="DD324" s="77">
        <v>0</v>
      </c>
      <c r="DE324" s="60">
        <v>0</v>
      </c>
      <c r="DF324" s="60">
        <v>0</v>
      </c>
      <c r="DG324" s="60">
        <v>0</v>
      </c>
      <c r="DH324" s="60">
        <v>0</v>
      </c>
      <c r="DI324" s="60">
        <v>0</v>
      </c>
      <c r="DJ324" s="60">
        <v>0</v>
      </c>
      <c r="DK324" s="60">
        <v>0</v>
      </c>
      <c r="DL324" s="74">
        <v>0</v>
      </c>
      <c r="DM324" s="74">
        <v>0</v>
      </c>
      <c r="DN324" s="74">
        <v>0</v>
      </c>
      <c r="DO324" s="77">
        <v>0</v>
      </c>
      <c r="DP324" s="77">
        <v>0</v>
      </c>
      <c r="DQ324" s="77">
        <v>0</v>
      </c>
      <c r="DR324" s="77">
        <v>0</v>
      </c>
      <c r="DS324" s="77">
        <v>0</v>
      </c>
      <c r="DT324" s="77">
        <v>0</v>
      </c>
      <c r="DU324" s="77">
        <v>0</v>
      </c>
      <c r="DV324" s="77">
        <v>0</v>
      </c>
      <c r="DW324" s="77">
        <v>0</v>
      </c>
      <c r="DX324" s="77">
        <v>0</v>
      </c>
      <c r="DY324" s="77">
        <v>0</v>
      </c>
      <c r="DZ324" s="77">
        <v>0</v>
      </c>
      <c r="EA324" s="77">
        <v>0</v>
      </c>
      <c r="EB324" s="77">
        <v>0</v>
      </c>
      <c r="EC324" s="77">
        <v>0</v>
      </c>
      <c r="ED324" s="77">
        <v>0</v>
      </c>
      <c r="EE324" s="77">
        <v>0</v>
      </c>
      <c r="EF324" s="77">
        <v>1</v>
      </c>
      <c r="EG324" s="77">
        <v>0</v>
      </c>
      <c r="EH324" s="77">
        <v>0</v>
      </c>
      <c r="EI324" s="77">
        <v>0</v>
      </c>
      <c r="EJ324" s="77">
        <v>0</v>
      </c>
      <c r="EK324" s="77">
        <v>0</v>
      </c>
      <c r="EL324" s="77">
        <v>0</v>
      </c>
      <c r="EM324" s="77">
        <v>2</v>
      </c>
      <c r="EN324" s="77">
        <v>0</v>
      </c>
      <c r="EO324" s="77">
        <v>2</v>
      </c>
      <c r="EP324" s="59">
        <v>2</v>
      </c>
      <c r="EQ324" s="77">
        <v>2</v>
      </c>
    </row>
    <row r="325" spans="1:147" s="82" customFormat="1" ht="15" customHeight="1" x14ac:dyDescent="0.25">
      <c r="A325" s="502" t="s">
        <v>2547</v>
      </c>
      <c r="B325" s="77">
        <v>8</v>
      </c>
      <c r="C325" s="78" t="s">
        <v>297</v>
      </c>
      <c r="D325" s="114">
        <v>2006</v>
      </c>
      <c r="E325" s="82" t="s">
        <v>1592</v>
      </c>
      <c r="F325" s="82" t="s">
        <v>1586</v>
      </c>
      <c r="G325" s="76">
        <v>79</v>
      </c>
      <c r="H325" s="76" t="s">
        <v>298</v>
      </c>
      <c r="I325" s="63" t="s">
        <v>2258</v>
      </c>
      <c r="J325" s="59">
        <v>3</v>
      </c>
      <c r="K325" s="77" t="s">
        <v>3</v>
      </c>
      <c r="L325" s="77" t="s">
        <v>77</v>
      </c>
      <c r="M325" s="77">
        <v>30</v>
      </c>
      <c r="N325" s="77">
        <v>30</v>
      </c>
      <c r="O325" s="59">
        <f t="shared" si="234"/>
        <v>1.4771212547196624</v>
      </c>
      <c r="P325" s="77">
        <v>2005</v>
      </c>
      <c r="R325" s="77">
        <v>1</v>
      </c>
      <c r="S325" s="77">
        <v>1</v>
      </c>
      <c r="T325" s="228" t="s">
        <v>596</v>
      </c>
      <c r="U325" s="77">
        <v>10</v>
      </c>
      <c r="V325" s="77" t="s">
        <v>256</v>
      </c>
      <c r="W325" s="77"/>
      <c r="X325" s="77" t="s">
        <v>608</v>
      </c>
      <c r="Z325" s="82" t="s">
        <v>153</v>
      </c>
      <c r="AA325" s="77" t="s">
        <v>1257</v>
      </c>
      <c r="AB325" s="77"/>
      <c r="AC325" s="77" t="s">
        <v>1598</v>
      </c>
      <c r="AD325" s="77">
        <v>0</v>
      </c>
      <c r="AE325" s="77" t="s">
        <v>1591</v>
      </c>
      <c r="AF325" s="84">
        <v>50</v>
      </c>
      <c r="AG325" s="86">
        <f t="shared" si="235"/>
        <v>1.6989700043360187</v>
      </c>
      <c r="AH325" s="177">
        <f t="shared" si="242"/>
        <v>5500</v>
      </c>
      <c r="AI325" s="72">
        <f t="shared" si="239"/>
        <v>3.7403626894942437</v>
      </c>
      <c r="AJ325" s="59">
        <f t="shared" si="240"/>
        <v>1500</v>
      </c>
      <c r="AK325" s="59">
        <f t="shared" si="236"/>
        <v>3.1760912590556813</v>
      </c>
      <c r="AL325" s="72">
        <f t="shared" si="241"/>
        <v>165000</v>
      </c>
      <c r="AM325" s="72">
        <f t="shared" si="233"/>
        <v>5.2174839442139067</v>
      </c>
      <c r="AN325" s="78" t="s">
        <v>28</v>
      </c>
      <c r="AO325" s="77" t="s">
        <v>470</v>
      </c>
      <c r="AQ325" s="77" t="s">
        <v>253</v>
      </c>
      <c r="AR325" s="108" t="s">
        <v>254</v>
      </c>
      <c r="AS325" s="81" t="s">
        <v>255</v>
      </c>
      <c r="AT325" s="228" t="s">
        <v>2440</v>
      </c>
      <c r="AU325" s="270">
        <v>65.5</v>
      </c>
      <c r="AV325" s="11">
        <v>28.6</v>
      </c>
      <c r="AW325" s="77"/>
      <c r="AX325" s="277">
        <v>0.13333333333333361</v>
      </c>
      <c r="AY325" s="278">
        <v>635</v>
      </c>
      <c r="AZ325" s="455">
        <f t="shared" si="237"/>
        <v>2.8027737252919755</v>
      </c>
      <c r="BA325" s="521" t="s">
        <v>137</v>
      </c>
      <c r="BC325" s="59"/>
      <c r="BD325" s="59" t="s">
        <v>2343</v>
      </c>
      <c r="BE325" s="59" t="s">
        <v>2331</v>
      </c>
      <c r="BF325" s="33" t="s">
        <v>1593</v>
      </c>
      <c r="BH325" s="82" t="s">
        <v>1594</v>
      </c>
      <c r="BI325" s="82" t="s">
        <v>1596</v>
      </c>
      <c r="BJ325" s="82" t="s">
        <v>8</v>
      </c>
      <c r="BK325" s="95" t="s">
        <v>48</v>
      </c>
      <c r="BL325" s="77"/>
      <c r="BM325" s="77"/>
      <c r="BO325" s="77"/>
      <c r="BP325" s="82" t="s">
        <v>1597</v>
      </c>
      <c r="BQ325" s="77" t="s">
        <v>1599</v>
      </c>
      <c r="BR325" s="82">
        <v>5.7142857142857144</v>
      </c>
      <c r="BS325" s="77" t="s">
        <v>21</v>
      </c>
      <c r="BT325" s="77" t="s">
        <v>9</v>
      </c>
      <c r="BU325" s="140">
        <v>5.2075037434547502</v>
      </c>
      <c r="BW325" s="79" t="s">
        <v>26</v>
      </c>
      <c r="BX325" s="77" t="s">
        <v>67</v>
      </c>
      <c r="BY325" s="77"/>
      <c r="BZ325" s="80">
        <f t="shared" si="231"/>
        <v>5.2075037434547502</v>
      </c>
      <c r="CA325" s="77" t="s">
        <v>18</v>
      </c>
      <c r="CB325" s="77" t="s">
        <v>571</v>
      </c>
      <c r="CC325" s="77">
        <v>7</v>
      </c>
      <c r="CD325" s="77">
        <v>7</v>
      </c>
      <c r="CF325" s="82" t="s">
        <v>960</v>
      </c>
      <c r="CG325" s="82">
        <v>0.5</v>
      </c>
      <c r="CH325" s="77" t="s">
        <v>21</v>
      </c>
      <c r="CI325" s="82">
        <v>0.79749608149507534</v>
      </c>
      <c r="CL325" s="78">
        <f t="shared" si="232"/>
        <v>0.79749608149507534</v>
      </c>
      <c r="CM325" s="77">
        <v>6</v>
      </c>
      <c r="CN325" s="77">
        <v>6</v>
      </c>
      <c r="CO325" s="67"/>
      <c r="CP325" s="67">
        <f t="shared" ref="CP325:CP388" si="243">(BR325-CG325)/SQRT(((CC325-1)*BZ325^2+(CM325-1)*CL325^2)/(CC325+CM325-2))</f>
        <v>1.3427121952375047</v>
      </c>
      <c r="CQ325" s="67">
        <f t="shared" ref="CQ325:CQ388" si="244">1-3/(4*(CC325+CM325-2)-1)</f>
        <v>0.93023255813953487</v>
      </c>
      <c r="CR325" s="67">
        <f t="shared" si="238"/>
        <v>1.2490346002209347</v>
      </c>
      <c r="CS325" s="67">
        <f t="shared" ref="CS325:CS388" si="245">(CD325+CN325)/(CD325*CN325)+CR325^2/(2*(CC325+CM325))</f>
        <v>0.36952717231415838</v>
      </c>
      <c r="CT325" s="59">
        <v>0</v>
      </c>
      <c r="CU325" s="77">
        <v>0</v>
      </c>
      <c r="CV325" s="77" t="s">
        <v>1782</v>
      </c>
      <c r="CW325" s="77">
        <v>0</v>
      </c>
      <c r="CX325" s="77">
        <v>0</v>
      </c>
      <c r="CY325" s="74">
        <v>0</v>
      </c>
      <c r="CZ325" s="74">
        <v>2</v>
      </c>
      <c r="DA325" s="74">
        <v>0</v>
      </c>
      <c r="DB325" s="74">
        <v>0</v>
      </c>
      <c r="DC325" s="74">
        <v>0</v>
      </c>
      <c r="DD325" s="77">
        <v>0</v>
      </c>
      <c r="DE325" s="60">
        <v>0</v>
      </c>
      <c r="DF325" s="60">
        <v>0</v>
      </c>
      <c r="DG325" s="60">
        <v>0</v>
      </c>
      <c r="DH325" s="60">
        <v>0</v>
      </c>
      <c r="DI325" s="60">
        <v>0</v>
      </c>
      <c r="DJ325" s="60">
        <v>0</v>
      </c>
      <c r="DK325" s="60">
        <v>0</v>
      </c>
      <c r="DL325" s="74">
        <v>0</v>
      </c>
      <c r="DM325" s="74">
        <v>0</v>
      </c>
      <c r="DN325" s="74">
        <v>0</v>
      </c>
      <c r="DO325" s="77">
        <v>0</v>
      </c>
      <c r="DP325" s="77">
        <v>0</v>
      </c>
      <c r="DQ325" s="77">
        <v>0</v>
      </c>
      <c r="DR325" s="77">
        <v>0</v>
      </c>
      <c r="DS325" s="77">
        <v>0</v>
      </c>
      <c r="DT325" s="77">
        <v>0</v>
      </c>
      <c r="DU325" s="77">
        <v>0</v>
      </c>
      <c r="DV325" s="77">
        <v>0</v>
      </c>
      <c r="DW325" s="77">
        <v>0</v>
      </c>
      <c r="DX325" s="77">
        <v>0</v>
      </c>
      <c r="DY325" s="77">
        <v>0</v>
      </c>
      <c r="DZ325" s="77">
        <v>0</v>
      </c>
      <c r="EA325" s="77">
        <v>0</v>
      </c>
      <c r="EB325" s="77">
        <v>0</v>
      </c>
      <c r="EC325" s="77">
        <v>0</v>
      </c>
      <c r="ED325" s="77">
        <v>0</v>
      </c>
      <c r="EE325" s="77">
        <v>0</v>
      </c>
      <c r="EF325" s="77">
        <v>1</v>
      </c>
      <c r="EG325" s="77">
        <v>0</v>
      </c>
      <c r="EH325" s="77">
        <v>0</v>
      </c>
      <c r="EI325" s="77">
        <v>0</v>
      </c>
      <c r="EJ325" s="77">
        <v>0</v>
      </c>
      <c r="EK325" s="77">
        <v>0</v>
      </c>
      <c r="EL325" s="77">
        <v>0</v>
      </c>
      <c r="EM325" s="77">
        <v>2</v>
      </c>
      <c r="EN325" s="77">
        <v>0</v>
      </c>
      <c r="EO325" s="77">
        <v>2</v>
      </c>
      <c r="EP325" s="59">
        <v>2</v>
      </c>
      <c r="EQ325" s="77">
        <v>2</v>
      </c>
    </row>
    <row r="326" spans="1:147" s="82" customFormat="1" ht="15" customHeight="1" x14ac:dyDescent="0.25">
      <c r="A326" s="502" t="s">
        <v>2547</v>
      </c>
      <c r="B326" s="77">
        <v>9</v>
      </c>
      <c r="C326" s="78" t="s">
        <v>297</v>
      </c>
      <c r="D326" s="114">
        <v>2006</v>
      </c>
      <c r="E326" s="82" t="s">
        <v>1592</v>
      </c>
      <c r="F326" s="82" t="s">
        <v>1586</v>
      </c>
      <c r="G326" s="76">
        <v>79</v>
      </c>
      <c r="H326" s="76" t="s">
        <v>298</v>
      </c>
      <c r="I326" s="63" t="s">
        <v>2258</v>
      </c>
      <c r="J326" s="59">
        <v>3</v>
      </c>
      <c r="K326" s="77" t="s">
        <v>3</v>
      </c>
      <c r="L326" s="77" t="s">
        <v>77</v>
      </c>
      <c r="M326" s="77">
        <v>10</v>
      </c>
      <c r="N326" s="77">
        <v>10</v>
      </c>
      <c r="O326" s="59">
        <f t="shared" si="234"/>
        <v>1</v>
      </c>
      <c r="P326" s="77">
        <v>2005</v>
      </c>
      <c r="R326" s="77">
        <v>1</v>
      </c>
      <c r="S326" s="77">
        <v>1</v>
      </c>
      <c r="T326" s="77">
        <v>6</v>
      </c>
      <c r="U326" s="77">
        <v>10</v>
      </c>
      <c r="V326" s="77" t="s">
        <v>256</v>
      </c>
      <c r="W326" s="77"/>
      <c r="X326" s="77" t="s">
        <v>608</v>
      </c>
      <c r="Z326" s="82" t="s">
        <v>153</v>
      </c>
      <c r="AA326" s="77" t="s">
        <v>1257</v>
      </c>
      <c r="AB326" s="77"/>
      <c r="AC326" s="77" t="s">
        <v>1590</v>
      </c>
      <c r="AD326" s="77">
        <v>0</v>
      </c>
      <c r="AE326" s="77" t="s">
        <v>1591</v>
      </c>
      <c r="AF326" s="77">
        <v>40</v>
      </c>
      <c r="AG326" s="59">
        <f t="shared" si="235"/>
        <v>1.6020599913279623</v>
      </c>
      <c r="AH326" s="177">
        <f t="shared" si="242"/>
        <v>4400</v>
      </c>
      <c r="AI326" s="72">
        <f t="shared" si="239"/>
        <v>3.6434526764861874</v>
      </c>
      <c r="AJ326" s="59">
        <f t="shared" si="240"/>
        <v>400</v>
      </c>
      <c r="AK326" s="59">
        <f t="shared" si="236"/>
        <v>2.6020599913279625</v>
      </c>
      <c r="AL326" s="72">
        <f t="shared" si="241"/>
        <v>44000</v>
      </c>
      <c r="AM326" s="72">
        <f t="shared" si="233"/>
        <v>4.6434526764861879</v>
      </c>
      <c r="AN326" s="78" t="s">
        <v>28</v>
      </c>
      <c r="AO326" s="77" t="s">
        <v>470</v>
      </c>
      <c r="AQ326" s="77" t="s">
        <v>253</v>
      </c>
      <c r="AR326" s="108" t="s">
        <v>254</v>
      </c>
      <c r="AS326" s="81" t="s">
        <v>255</v>
      </c>
      <c r="AT326" s="228" t="s">
        <v>2439</v>
      </c>
      <c r="AU326" s="270">
        <v>65.5</v>
      </c>
      <c r="AV326" s="11">
        <v>28.6</v>
      </c>
      <c r="AW326" s="77"/>
      <c r="AX326" s="277">
        <v>0.13333333333333361</v>
      </c>
      <c r="AY326" s="278">
        <v>635</v>
      </c>
      <c r="AZ326" s="455">
        <f t="shared" si="237"/>
        <v>2.8027737252919755</v>
      </c>
      <c r="BA326" s="521" t="s">
        <v>137</v>
      </c>
      <c r="BC326" s="59"/>
      <c r="BD326" s="59" t="s">
        <v>2343</v>
      </c>
      <c r="BE326" s="59" t="s">
        <v>2331</v>
      </c>
      <c r="BF326" s="33" t="s">
        <v>1593</v>
      </c>
      <c r="BH326" s="82" t="s">
        <v>1594</v>
      </c>
      <c r="BI326" s="82" t="s">
        <v>1595</v>
      </c>
      <c r="BJ326" s="82" t="s">
        <v>8</v>
      </c>
      <c r="BK326" s="95" t="s">
        <v>42</v>
      </c>
      <c r="BL326" s="77"/>
      <c r="BM326" s="77"/>
      <c r="BO326" s="77"/>
      <c r="BP326" s="82" t="s">
        <v>1589</v>
      </c>
      <c r="BQ326" s="77" t="s">
        <v>1599</v>
      </c>
      <c r="BR326" s="82">
        <v>1.4666666666666668</v>
      </c>
      <c r="BS326" s="77" t="s">
        <v>21</v>
      </c>
      <c r="BT326" s="77" t="s">
        <v>9</v>
      </c>
      <c r="BU326" s="140">
        <v>2.3551362310207593</v>
      </c>
      <c r="BW326" s="79" t="s">
        <v>26</v>
      </c>
      <c r="BX326" s="77" t="s">
        <v>67</v>
      </c>
      <c r="BY326" s="77"/>
      <c r="BZ326" s="80">
        <f t="shared" si="231"/>
        <v>2.3551362310207593</v>
      </c>
      <c r="CA326" s="77" t="s">
        <v>18</v>
      </c>
      <c r="CB326" s="77" t="s">
        <v>571</v>
      </c>
      <c r="CC326" s="77">
        <v>6</v>
      </c>
      <c r="CD326" s="77">
        <v>6</v>
      </c>
      <c r="CF326" s="82" t="s">
        <v>960</v>
      </c>
      <c r="CG326" s="82">
        <v>3.8333333333333335</v>
      </c>
      <c r="CH326" s="77" t="s">
        <v>21</v>
      </c>
      <c r="CI326" s="82">
        <v>3.542692008440286</v>
      </c>
      <c r="CL326" s="78">
        <f t="shared" si="232"/>
        <v>3.542692008440286</v>
      </c>
      <c r="CM326" s="77">
        <v>6</v>
      </c>
      <c r="CN326" s="77">
        <v>6</v>
      </c>
      <c r="CO326" s="67"/>
      <c r="CP326" s="67">
        <f t="shared" si="243"/>
        <v>-0.78676457846540537</v>
      </c>
      <c r="CQ326" s="67">
        <f t="shared" si="244"/>
        <v>0.92307692307692313</v>
      </c>
      <c r="CR326" s="67">
        <f t="shared" si="238"/>
        <v>-0.7262442262757588</v>
      </c>
      <c r="CS326" s="67">
        <f t="shared" si="245"/>
        <v>0.35530961150828644</v>
      </c>
      <c r="CT326" s="59">
        <v>0</v>
      </c>
      <c r="CU326" s="77">
        <v>0</v>
      </c>
      <c r="CV326" s="77" t="s">
        <v>1782</v>
      </c>
      <c r="CW326" s="77">
        <v>0</v>
      </c>
      <c r="CX326" s="77">
        <v>0</v>
      </c>
      <c r="CY326" s="74">
        <v>0</v>
      </c>
      <c r="CZ326" s="74">
        <v>2</v>
      </c>
      <c r="DA326" s="74">
        <v>0</v>
      </c>
      <c r="DB326" s="74">
        <v>0</v>
      </c>
      <c r="DC326" s="74">
        <v>0</v>
      </c>
      <c r="DD326" s="77">
        <v>0</v>
      </c>
      <c r="DE326" s="60">
        <v>0</v>
      </c>
      <c r="DF326" s="60">
        <v>0</v>
      </c>
      <c r="DG326" s="60">
        <v>0</v>
      </c>
      <c r="DH326" s="60">
        <v>0</v>
      </c>
      <c r="DI326" s="60">
        <v>0</v>
      </c>
      <c r="DJ326" s="60">
        <v>0</v>
      </c>
      <c r="DK326" s="60">
        <v>0</v>
      </c>
      <c r="DL326" s="74">
        <v>0</v>
      </c>
      <c r="DM326" s="74">
        <v>0</v>
      </c>
      <c r="DN326" s="74">
        <v>0</v>
      </c>
      <c r="DO326" s="77">
        <v>0</v>
      </c>
      <c r="DP326" s="77">
        <v>0</v>
      </c>
      <c r="DQ326" s="77">
        <v>0</v>
      </c>
      <c r="DR326" s="77">
        <v>0</v>
      </c>
      <c r="DS326" s="77">
        <v>0</v>
      </c>
      <c r="DT326" s="77">
        <v>0</v>
      </c>
      <c r="DU326" s="77">
        <v>0</v>
      </c>
      <c r="DV326" s="77">
        <v>0</v>
      </c>
      <c r="DW326" s="77">
        <v>0</v>
      </c>
      <c r="DX326" s="77">
        <v>0</v>
      </c>
      <c r="DY326" s="77">
        <v>0</v>
      </c>
      <c r="DZ326" s="77">
        <v>0</v>
      </c>
      <c r="EA326" s="77">
        <v>0</v>
      </c>
      <c r="EB326" s="77">
        <v>0</v>
      </c>
      <c r="EC326" s="77">
        <v>0</v>
      </c>
      <c r="ED326" s="77">
        <v>0</v>
      </c>
      <c r="EE326" s="77">
        <v>0</v>
      </c>
      <c r="EF326" s="77">
        <v>0</v>
      </c>
      <c r="EG326" s="77">
        <v>1</v>
      </c>
      <c r="EH326" s="77">
        <v>0</v>
      </c>
      <c r="EI326" s="77">
        <v>0</v>
      </c>
      <c r="EJ326" s="77">
        <v>0</v>
      </c>
      <c r="EK326" s="77">
        <v>0</v>
      </c>
      <c r="EL326" s="77">
        <v>0</v>
      </c>
      <c r="EM326" s="77">
        <v>2</v>
      </c>
      <c r="EN326" s="77">
        <v>0</v>
      </c>
      <c r="EO326" s="77">
        <v>2</v>
      </c>
      <c r="EP326" s="59">
        <v>2</v>
      </c>
      <c r="EQ326" s="77">
        <v>2</v>
      </c>
    </row>
    <row r="327" spans="1:147" s="82" customFormat="1" ht="15" customHeight="1" x14ac:dyDescent="0.25">
      <c r="A327" s="502" t="s">
        <v>2547</v>
      </c>
      <c r="B327" s="77">
        <v>10</v>
      </c>
      <c r="C327" s="78" t="s">
        <v>297</v>
      </c>
      <c r="D327" s="114">
        <v>2006</v>
      </c>
      <c r="E327" s="82" t="s">
        <v>1592</v>
      </c>
      <c r="F327" s="82" t="s">
        <v>1586</v>
      </c>
      <c r="G327" s="76">
        <v>79</v>
      </c>
      <c r="H327" s="76" t="s">
        <v>298</v>
      </c>
      <c r="I327" s="63" t="s">
        <v>2258</v>
      </c>
      <c r="J327" s="59">
        <v>3</v>
      </c>
      <c r="K327" s="77" t="s">
        <v>3</v>
      </c>
      <c r="L327" s="77" t="s">
        <v>77</v>
      </c>
      <c r="M327" s="77">
        <v>30</v>
      </c>
      <c r="N327" s="77">
        <v>30</v>
      </c>
      <c r="O327" s="59">
        <f t="shared" si="234"/>
        <v>1.4771212547196624</v>
      </c>
      <c r="P327" s="77">
        <v>2005</v>
      </c>
      <c r="R327" s="77">
        <v>1</v>
      </c>
      <c r="S327" s="77">
        <v>1</v>
      </c>
      <c r="T327" s="228" t="s">
        <v>596</v>
      </c>
      <c r="U327" s="77">
        <v>10</v>
      </c>
      <c r="V327" s="77" t="s">
        <v>256</v>
      </c>
      <c r="W327" s="77"/>
      <c r="X327" s="77" t="s">
        <v>608</v>
      </c>
      <c r="Z327" s="82" t="s">
        <v>153</v>
      </c>
      <c r="AA327" s="77" t="s">
        <v>1257</v>
      </c>
      <c r="AB327" s="77"/>
      <c r="AC327" s="77" t="s">
        <v>1598</v>
      </c>
      <c r="AD327" s="77">
        <v>0</v>
      </c>
      <c r="AE327" s="77" t="s">
        <v>1591</v>
      </c>
      <c r="AF327" s="84">
        <v>50</v>
      </c>
      <c r="AG327" s="86">
        <f t="shared" si="235"/>
        <v>1.6989700043360187</v>
      </c>
      <c r="AH327" s="177">
        <f t="shared" si="242"/>
        <v>5500</v>
      </c>
      <c r="AI327" s="72">
        <f t="shared" si="239"/>
        <v>3.7403626894942437</v>
      </c>
      <c r="AJ327" s="59">
        <f t="shared" si="240"/>
        <v>1500</v>
      </c>
      <c r="AK327" s="59">
        <f t="shared" si="236"/>
        <v>3.1760912590556813</v>
      </c>
      <c r="AL327" s="72">
        <f t="shared" si="241"/>
        <v>165000</v>
      </c>
      <c r="AM327" s="72">
        <f t="shared" si="233"/>
        <v>5.2174839442139067</v>
      </c>
      <c r="AN327" s="78" t="s">
        <v>28</v>
      </c>
      <c r="AO327" s="77" t="s">
        <v>470</v>
      </c>
      <c r="AQ327" s="77" t="s">
        <v>253</v>
      </c>
      <c r="AR327" s="108" t="s">
        <v>254</v>
      </c>
      <c r="AS327" s="81" t="s">
        <v>255</v>
      </c>
      <c r="AT327" s="228" t="s">
        <v>2440</v>
      </c>
      <c r="AU327" s="270">
        <v>65.5</v>
      </c>
      <c r="AV327" s="11">
        <v>28.6</v>
      </c>
      <c r="AW327" s="77"/>
      <c r="AX327" s="277">
        <v>0.13333333333333361</v>
      </c>
      <c r="AY327" s="278">
        <v>635</v>
      </c>
      <c r="AZ327" s="455">
        <f t="shared" si="237"/>
        <v>2.8027737252919755</v>
      </c>
      <c r="BA327" s="521" t="s">
        <v>137</v>
      </c>
      <c r="BC327" s="59"/>
      <c r="BD327" s="59" t="s">
        <v>2343</v>
      </c>
      <c r="BE327" s="59" t="s">
        <v>2331</v>
      </c>
      <c r="BF327" s="33" t="s">
        <v>1593</v>
      </c>
      <c r="BH327" s="82" t="s">
        <v>1594</v>
      </c>
      <c r="BI327" s="82" t="s">
        <v>1596</v>
      </c>
      <c r="BJ327" s="82" t="s">
        <v>8</v>
      </c>
      <c r="BK327" s="95" t="s">
        <v>42</v>
      </c>
      <c r="BL327" s="77"/>
      <c r="BM327" s="77"/>
      <c r="BO327" s="77"/>
      <c r="BP327" s="82" t="s">
        <v>1597</v>
      </c>
      <c r="BQ327" s="77" t="s">
        <v>1599</v>
      </c>
      <c r="BR327" s="82">
        <v>7.5142857142857142</v>
      </c>
      <c r="BS327" s="77" t="s">
        <v>21</v>
      </c>
      <c r="BT327" s="77" t="s">
        <v>9</v>
      </c>
      <c r="BU327" s="140">
        <v>10.579449981202327</v>
      </c>
      <c r="BW327" s="79" t="s">
        <v>26</v>
      </c>
      <c r="BX327" s="77" t="s">
        <v>67</v>
      </c>
      <c r="BY327" s="77"/>
      <c r="BZ327" s="80">
        <f t="shared" si="231"/>
        <v>10.579449981202327</v>
      </c>
      <c r="CA327" s="77" t="s">
        <v>18</v>
      </c>
      <c r="CB327" s="77" t="s">
        <v>571</v>
      </c>
      <c r="CC327" s="77">
        <v>7</v>
      </c>
      <c r="CD327" s="77">
        <v>7</v>
      </c>
      <c r="CF327" s="82" t="s">
        <v>960</v>
      </c>
      <c r="CG327" s="82">
        <v>3.8333333333333335</v>
      </c>
      <c r="CH327" s="77" t="s">
        <v>21</v>
      </c>
      <c r="CI327" s="82">
        <v>3.542692008440286</v>
      </c>
      <c r="CL327" s="78">
        <f t="shared" si="232"/>
        <v>3.542692008440286</v>
      </c>
      <c r="CM327" s="77">
        <v>6</v>
      </c>
      <c r="CN327" s="77">
        <v>6</v>
      </c>
      <c r="CO327" s="67"/>
      <c r="CP327" s="67">
        <f t="shared" si="243"/>
        <v>0.45052533096849706</v>
      </c>
      <c r="CQ327" s="67">
        <f t="shared" si="244"/>
        <v>0.93023255813953487</v>
      </c>
      <c r="CR327" s="67">
        <f t="shared" si="238"/>
        <v>0.41909333113348562</v>
      </c>
      <c r="CS327" s="67">
        <f t="shared" si="245"/>
        <v>0.31627916414690804</v>
      </c>
      <c r="CT327" s="59">
        <v>0</v>
      </c>
      <c r="CU327" s="77">
        <v>0</v>
      </c>
      <c r="CV327" s="77" t="s">
        <v>1782</v>
      </c>
      <c r="CW327" s="77">
        <v>0</v>
      </c>
      <c r="CX327" s="77">
        <v>0</v>
      </c>
      <c r="CY327" s="74">
        <v>0</v>
      </c>
      <c r="CZ327" s="74">
        <v>2</v>
      </c>
      <c r="DA327" s="74">
        <v>0</v>
      </c>
      <c r="DB327" s="74">
        <v>0</v>
      </c>
      <c r="DC327" s="74">
        <v>0</v>
      </c>
      <c r="DD327" s="77">
        <v>0</v>
      </c>
      <c r="DE327" s="60">
        <v>0</v>
      </c>
      <c r="DF327" s="60">
        <v>0</v>
      </c>
      <c r="DG327" s="60">
        <v>0</v>
      </c>
      <c r="DH327" s="60">
        <v>0</v>
      </c>
      <c r="DI327" s="60">
        <v>0</v>
      </c>
      <c r="DJ327" s="60">
        <v>0</v>
      </c>
      <c r="DK327" s="60">
        <v>0</v>
      </c>
      <c r="DL327" s="74">
        <v>0</v>
      </c>
      <c r="DM327" s="74">
        <v>0</v>
      </c>
      <c r="DN327" s="74">
        <v>0</v>
      </c>
      <c r="DO327" s="77">
        <v>0</v>
      </c>
      <c r="DP327" s="77">
        <v>0</v>
      </c>
      <c r="DQ327" s="77">
        <v>0</v>
      </c>
      <c r="DR327" s="77">
        <v>0</v>
      </c>
      <c r="DS327" s="77">
        <v>0</v>
      </c>
      <c r="DT327" s="77">
        <v>0</v>
      </c>
      <c r="DU327" s="77">
        <v>0</v>
      </c>
      <c r="DV327" s="77">
        <v>0</v>
      </c>
      <c r="DW327" s="77">
        <v>0</v>
      </c>
      <c r="DX327" s="77">
        <v>0</v>
      </c>
      <c r="DY327" s="77">
        <v>0</v>
      </c>
      <c r="DZ327" s="77">
        <v>0</v>
      </c>
      <c r="EA327" s="77">
        <v>0</v>
      </c>
      <c r="EB327" s="77">
        <v>0</v>
      </c>
      <c r="EC327" s="77">
        <v>0</v>
      </c>
      <c r="ED327" s="77">
        <v>0</v>
      </c>
      <c r="EE327" s="77">
        <v>0</v>
      </c>
      <c r="EF327" s="77">
        <v>0</v>
      </c>
      <c r="EG327" s="77">
        <v>1</v>
      </c>
      <c r="EH327" s="77">
        <v>0</v>
      </c>
      <c r="EI327" s="77">
        <v>0</v>
      </c>
      <c r="EJ327" s="77">
        <v>0</v>
      </c>
      <c r="EK327" s="77">
        <v>0</v>
      </c>
      <c r="EL327" s="77">
        <v>0</v>
      </c>
      <c r="EM327" s="77">
        <v>2</v>
      </c>
      <c r="EN327" s="77">
        <v>0</v>
      </c>
      <c r="EO327" s="77">
        <v>2</v>
      </c>
      <c r="EP327" s="59">
        <v>2</v>
      </c>
      <c r="EQ327" s="77">
        <v>2</v>
      </c>
    </row>
    <row r="328" spans="1:147" s="82" customFormat="1" ht="15" customHeight="1" x14ac:dyDescent="0.25">
      <c r="A328" s="502" t="s">
        <v>2547</v>
      </c>
      <c r="B328" s="77">
        <v>11</v>
      </c>
      <c r="C328" s="78" t="s">
        <v>297</v>
      </c>
      <c r="D328" s="114">
        <v>2006</v>
      </c>
      <c r="E328" s="82" t="s">
        <v>1592</v>
      </c>
      <c r="F328" s="82" t="s">
        <v>1586</v>
      </c>
      <c r="G328" s="76">
        <v>79</v>
      </c>
      <c r="H328" s="76" t="s">
        <v>298</v>
      </c>
      <c r="I328" s="63" t="s">
        <v>2258</v>
      </c>
      <c r="J328" s="59">
        <v>3</v>
      </c>
      <c r="K328" s="77" t="s">
        <v>3</v>
      </c>
      <c r="L328" s="77" t="s">
        <v>77</v>
      </c>
      <c r="M328" s="77">
        <v>10</v>
      </c>
      <c r="N328" s="77">
        <v>10</v>
      </c>
      <c r="O328" s="59">
        <f t="shared" si="234"/>
        <v>1</v>
      </c>
      <c r="P328" s="77">
        <v>2005</v>
      </c>
      <c r="R328" s="77">
        <v>1</v>
      </c>
      <c r="S328" s="77">
        <v>1</v>
      </c>
      <c r="T328" s="77">
        <v>6</v>
      </c>
      <c r="U328" s="77">
        <v>10</v>
      </c>
      <c r="V328" s="77" t="s">
        <v>256</v>
      </c>
      <c r="W328" s="77"/>
      <c r="X328" s="77" t="s">
        <v>608</v>
      </c>
      <c r="Z328" s="82" t="s">
        <v>153</v>
      </c>
      <c r="AA328" s="77" t="s">
        <v>1257</v>
      </c>
      <c r="AB328" s="77"/>
      <c r="AC328" s="77" t="s">
        <v>1590</v>
      </c>
      <c r="AD328" s="77">
        <v>0</v>
      </c>
      <c r="AE328" s="77" t="s">
        <v>1591</v>
      </c>
      <c r="AF328" s="77">
        <v>40</v>
      </c>
      <c r="AG328" s="59">
        <f t="shared" si="235"/>
        <v>1.6020599913279623</v>
      </c>
      <c r="AH328" s="177">
        <f t="shared" si="242"/>
        <v>4400</v>
      </c>
      <c r="AI328" s="72">
        <f t="shared" si="239"/>
        <v>3.6434526764861874</v>
      </c>
      <c r="AJ328" s="59">
        <f t="shared" si="240"/>
        <v>400</v>
      </c>
      <c r="AK328" s="59">
        <f t="shared" si="236"/>
        <v>2.6020599913279625</v>
      </c>
      <c r="AL328" s="72">
        <f t="shared" si="241"/>
        <v>44000</v>
      </c>
      <c r="AM328" s="72">
        <f t="shared" si="233"/>
        <v>4.6434526764861879</v>
      </c>
      <c r="AN328" s="78" t="s">
        <v>28</v>
      </c>
      <c r="AO328" s="77" t="s">
        <v>470</v>
      </c>
      <c r="AQ328" s="77" t="s">
        <v>253</v>
      </c>
      <c r="AR328" s="108" t="s">
        <v>254</v>
      </c>
      <c r="AS328" s="81" t="s">
        <v>255</v>
      </c>
      <c r="AT328" s="228" t="s">
        <v>2439</v>
      </c>
      <c r="AU328" s="270">
        <v>65.5</v>
      </c>
      <c r="AV328" s="11">
        <v>28.6</v>
      </c>
      <c r="AW328" s="77"/>
      <c r="AX328" s="277">
        <v>0.13333333333333361</v>
      </c>
      <c r="AY328" s="278">
        <v>635</v>
      </c>
      <c r="AZ328" s="455">
        <f t="shared" si="237"/>
        <v>2.8027737252919755</v>
      </c>
      <c r="BA328" s="521" t="s">
        <v>137</v>
      </c>
      <c r="BC328" s="59"/>
      <c r="BD328" s="59" t="s">
        <v>2343</v>
      </c>
      <c r="BE328" s="59" t="s">
        <v>2331</v>
      </c>
      <c r="BF328" s="33" t="s">
        <v>1593</v>
      </c>
      <c r="BH328" s="82" t="s">
        <v>1594</v>
      </c>
      <c r="BI328" s="82" t="s">
        <v>1595</v>
      </c>
      <c r="BJ328" s="82" t="s">
        <v>8</v>
      </c>
      <c r="BK328" s="95" t="s">
        <v>43</v>
      </c>
      <c r="BL328" s="77"/>
      <c r="BM328" s="77"/>
      <c r="BO328" s="77"/>
      <c r="BP328" s="82" t="s">
        <v>1589</v>
      </c>
      <c r="BQ328" s="77" t="s">
        <v>1599</v>
      </c>
      <c r="BR328" s="82">
        <v>24.583333333333332</v>
      </c>
      <c r="BS328" s="77" t="s">
        <v>21</v>
      </c>
      <c r="BT328" s="77" t="s">
        <v>9</v>
      </c>
      <c r="BU328" s="140">
        <v>7.4138833728800106</v>
      </c>
      <c r="BW328" s="79" t="s">
        <v>26</v>
      </c>
      <c r="BX328" s="77" t="s">
        <v>67</v>
      </c>
      <c r="BY328" s="77"/>
      <c r="BZ328" s="80">
        <f t="shared" si="231"/>
        <v>7.4138833728800106</v>
      </c>
      <c r="CA328" s="77" t="s">
        <v>18</v>
      </c>
      <c r="CB328" s="77" t="s">
        <v>571</v>
      </c>
      <c r="CC328" s="77">
        <v>6</v>
      </c>
      <c r="CD328" s="77">
        <v>6</v>
      </c>
      <c r="CF328" s="82" t="s">
        <v>960</v>
      </c>
      <c r="CG328" s="82">
        <v>56.650000000000006</v>
      </c>
      <c r="CH328" s="77" t="s">
        <v>21</v>
      </c>
      <c r="CI328" s="82">
        <v>15.471619178353633</v>
      </c>
      <c r="CL328" s="78">
        <f t="shared" si="232"/>
        <v>15.471619178353633</v>
      </c>
      <c r="CM328" s="77">
        <v>6</v>
      </c>
      <c r="CN328" s="77">
        <v>6</v>
      </c>
      <c r="CO328" s="67"/>
      <c r="CP328" s="67">
        <f t="shared" si="243"/>
        <v>-2.6433010686199263</v>
      </c>
      <c r="CQ328" s="67">
        <f t="shared" si="244"/>
        <v>0.92307692307692313</v>
      </c>
      <c r="CR328" s="67">
        <f t="shared" si="238"/>
        <v>-2.4399702171876245</v>
      </c>
      <c r="CS328" s="67">
        <f t="shared" si="245"/>
        <v>0.58139394419844259</v>
      </c>
      <c r="CT328" s="59">
        <v>0</v>
      </c>
      <c r="CU328" s="77">
        <v>0</v>
      </c>
      <c r="CV328" s="77" t="s">
        <v>1782</v>
      </c>
      <c r="CW328" s="77">
        <v>0</v>
      </c>
      <c r="CX328" s="77">
        <v>0</v>
      </c>
      <c r="CY328" s="74">
        <v>0</v>
      </c>
      <c r="CZ328" s="74">
        <v>2</v>
      </c>
      <c r="DA328" s="74">
        <v>0</v>
      </c>
      <c r="DB328" s="74">
        <v>0</v>
      </c>
      <c r="DC328" s="74">
        <v>0</v>
      </c>
      <c r="DD328" s="77">
        <v>0</v>
      </c>
      <c r="DE328" s="60">
        <v>0</v>
      </c>
      <c r="DF328" s="60">
        <v>0</v>
      </c>
      <c r="DG328" s="60">
        <v>0</v>
      </c>
      <c r="DH328" s="60">
        <v>0</v>
      </c>
      <c r="DI328" s="60">
        <v>0</v>
      </c>
      <c r="DJ328" s="60">
        <v>0</v>
      </c>
      <c r="DK328" s="60">
        <v>0</v>
      </c>
      <c r="DL328" s="74">
        <v>0</v>
      </c>
      <c r="DM328" s="74">
        <v>0</v>
      </c>
      <c r="DN328" s="74">
        <v>0</v>
      </c>
      <c r="DO328" s="77">
        <v>0</v>
      </c>
      <c r="DP328" s="77">
        <v>0</v>
      </c>
      <c r="DQ328" s="77">
        <v>0</v>
      </c>
      <c r="DR328" s="77">
        <v>0</v>
      </c>
      <c r="DS328" s="77">
        <v>0</v>
      </c>
      <c r="DT328" s="77">
        <v>0</v>
      </c>
      <c r="DU328" s="77">
        <v>0</v>
      </c>
      <c r="DV328" s="77">
        <v>0</v>
      </c>
      <c r="DW328" s="77">
        <v>0</v>
      </c>
      <c r="DX328" s="77">
        <v>0</v>
      </c>
      <c r="DY328" s="77">
        <v>0</v>
      </c>
      <c r="DZ328" s="77">
        <v>0</v>
      </c>
      <c r="EA328" s="77">
        <v>0</v>
      </c>
      <c r="EB328" s="77">
        <v>0</v>
      </c>
      <c r="EC328" s="77">
        <v>0</v>
      </c>
      <c r="ED328" s="77">
        <v>0</v>
      </c>
      <c r="EE328" s="77">
        <v>0</v>
      </c>
      <c r="EF328" s="77">
        <v>0</v>
      </c>
      <c r="EG328" s="77">
        <v>0</v>
      </c>
      <c r="EH328" s="77">
        <v>0</v>
      </c>
      <c r="EI328" s="77">
        <v>0</v>
      </c>
      <c r="EJ328" s="77">
        <v>0</v>
      </c>
      <c r="EK328" s="77">
        <v>0</v>
      </c>
      <c r="EL328" s="76">
        <v>1</v>
      </c>
      <c r="EM328" s="77">
        <v>2</v>
      </c>
      <c r="EN328" s="77">
        <v>0</v>
      </c>
      <c r="EO328" s="77">
        <v>2</v>
      </c>
      <c r="EP328" s="59">
        <v>2</v>
      </c>
      <c r="EQ328" s="77">
        <v>2</v>
      </c>
    </row>
    <row r="329" spans="1:147" s="82" customFormat="1" ht="15" customHeight="1" x14ac:dyDescent="0.25">
      <c r="A329" s="502" t="s">
        <v>2547</v>
      </c>
      <c r="B329" s="77">
        <v>12</v>
      </c>
      <c r="C329" s="78" t="s">
        <v>297</v>
      </c>
      <c r="D329" s="114">
        <v>2006</v>
      </c>
      <c r="E329" s="82" t="s">
        <v>1592</v>
      </c>
      <c r="F329" s="82" t="s">
        <v>1586</v>
      </c>
      <c r="G329" s="76">
        <v>79</v>
      </c>
      <c r="H329" s="76" t="s">
        <v>298</v>
      </c>
      <c r="I329" s="63" t="s">
        <v>2258</v>
      </c>
      <c r="J329" s="59">
        <v>3</v>
      </c>
      <c r="K329" s="77" t="s">
        <v>3</v>
      </c>
      <c r="L329" s="77" t="s">
        <v>77</v>
      </c>
      <c r="M329" s="77">
        <v>30</v>
      </c>
      <c r="N329" s="77">
        <v>30</v>
      </c>
      <c r="O329" s="59">
        <f t="shared" si="234"/>
        <v>1.4771212547196624</v>
      </c>
      <c r="P329" s="77">
        <v>2005</v>
      </c>
      <c r="R329" s="77">
        <v>1</v>
      </c>
      <c r="S329" s="77">
        <v>1</v>
      </c>
      <c r="T329" s="228" t="s">
        <v>596</v>
      </c>
      <c r="U329" s="77">
        <v>10</v>
      </c>
      <c r="V329" s="77" t="s">
        <v>256</v>
      </c>
      <c r="W329" s="77"/>
      <c r="X329" s="77" t="s">
        <v>608</v>
      </c>
      <c r="Z329" s="82" t="s">
        <v>153</v>
      </c>
      <c r="AA329" s="77" t="s">
        <v>1257</v>
      </c>
      <c r="AB329" s="77"/>
      <c r="AC329" s="77" t="s">
        <v>1598</v>
      </c>
      <c r="AD329" s="77">
        <v>0</v>
      </c>
      <c r="AE329" s="77" t="s">
        <v>1591</v>
      </c>
      <c r="AF329" s="84">
        <v>50</v>
      </c>
      <c r="AG329" s="86">
        <f t="shared" si="235"/>
        <v>1.6989700043360187</v>
      </c>
      <c r="AH329" s="177">
        <f t="shared" si="242"/>
        <v>5500</v>
      </c>
      <c r="AI329" s="72">
        <f t="shared" si="239"/>
        <v>3.7403626894942437</v>
      </c>
      <c r="AJ329" s="59">
        <f t="shared" si="240"/>
        <v>1500</v>
      </c>
      <c r="AK329" s="59">
        <f t="shared" si="236"/>
        <v>3.1760912590556813</v>
      </c>
      <c r="AL329" s="72">
        <f t="shared" si="241"/>
        <v>165000</v>
      </c>
      <c r="AM329" s="72">
        <f t="shared" si="233"/>
        <v>5.2174839442139067</v>
      </c>
      <c r="AN329" s="78" t="s">
        <v>28</v>
      </c>
      <c r="AO329" s="77" t="s">
        <v>470</v>
      </c>
      <c r="AQ329" s="77" t="s">
        <v>253</v>
      </c>
      <c r="AR329" s="108" t="s">
        <v>254</v>
      </c>
      <c r="AS329" s="81" t="s">
        <v>255</v>
      </c>
      <c r="AT329" s="228" t="s">
        <v>2440</v>
      </c>
      <c r="AU329" s="270">
        <v>65.5</v>
      </c>
      <c r="AV329" s="11">
        <v>28.6</v>
      </c>
      <c r="AW329" s="77"/>
      <c r="AX329" s="277">
        <v>0.13333333333333361</v>
      </c>
      <c r="AY329" s="278">
        <v>635</v>
      </c>
      <c r="AZ329" s="455">
        <f t="shared" si="237"/>
        <v>2.8027737252919755</v>
      </c>
      <c r="BA329" s="521" t="s">
        <v>137</v>
      </c>
      <c r="BC329" s="59"/>
      <c r="BD329" s="59" t="s">
        <v>2343</v>
      </c>
      <c r="BE329" s="59" t="s">
        <v>2331</v>
      </c>
      <c r="BF329" s="33" t="s">
        <v>1593</v>
      </c>
      <c r="BH329" s="82" t="s">
        <v>1594</v>
      </c>
      <c r="BI329" s="82" t="s">
        <v>1596</v>
      </c>
      <c r="BJ329" s="82" t="s">
        <v>8</v>
      </c>
      <c r="BK329" s="95" t="s">
        <v>43</v>
      </c>
      <c r="BL329" s="77"/>
      <c r="BM329" s="77"/>
      <c r="BO329" s="77"/>
      <c r="BP329" s="82" t="s">
        <v>1597</v>
      </c>
      <c r="BQ329" s="77" t="s">
        <v>1599</v>
      </c>
      <c r="BR329" s="82">
        <v>20.857142857142858</v>
      </c>
      <c r="BS329" s="77" t="s">
        <v>21</v>
      </c>
      <c r="BT329" s="77" t="s">
        <v>9</v>
      </c>
      <c r="BU329" s="140">
        <v>10.940880089958812</v>
      </c>
      <c r="BW329" s="79" t="s">
        <v>26</v>
      </c>
      <c r="BX329" s="77" t="s">
        <v>67</v>
      </c>
      <c r="BY329" s="77"/>
      <c r="BZ329" s="80">
        <f t="shared" si="231"/>
        <v>10.940880089958812</v>
      </c>
      <c r="CA329" s="77" t="s">
        <v>18</v>
      </c>
      <c r="CB329" s="77" t="s">
        <v>571</v>
      </c>
      <c r="CC329" s="77">
        <v>7</v>
      </c>
      <c r="CD329" s="77">
        <v>7</v>
      </c>
      <c r="CF329" s="82" t="s">
        <v>960</v>
      </c>
      <c r="CG329" s="82">
        <v>56.650000000000006</v>
      </c>
      <c r="CH329" s="77" t="s">
        <v>21</v>
      </c>
      <c r="CI329" s="82">
        <v>15.471619178353633</v>
      </c>
      <c r="CL329" s="78">
        <f t="shared" si="232"/>
        <v>15.471619178353633</v>
      </c>
      <c r="CM329" s="77">
        <v>6</v>
      </c>
      <c r="CN329" s="77">
        <v>6</v>
      </c>
      <c r="CO329" s="67"/>
      <c r="CP329" s="67">
        <f t="shared" si="243"/>
        <v>-2.7126898360056453</v>
      </c>
      <c r="CQ329" s="67">
        <f t="shared" si="244"/>
        <v>0.93023255813953487</v>
      </c>
      <c r="CR329" s="67">
        <f t="shared" si="238"/>
        <v>-2.5234324055866466</v>
      </c>
      <c r="CS329" s="67">
        <f t="shared" si="245"/>
        <v>0.55443577512245601</v>
      </c>
      <c r="CT329" s="59">
        <v>0</v>
      </c>
      <c r="CU329" s="77">
        <v>0</v>
      </c>
      <c r="CV329" s="77" t="s">
        <v>1782</v>
      </c>
      <c r="CW329" s="77">
        <v>0</v>
      </c>
      <c r="CX329" s="77">
        <v>0</v>
      </c>
      <c r="CY329" s="74">
        <v>0</v>
      </c>
      <c r="CZ329" s="74">
        <v>2</v>
      </c>
      <c r="DA329" s="74">
        <v>0</v>
      </c>
      <c r="DB329" s="74">
        <v>0</v>
      </c>
      <c r="DC329" s="74">
        <v>0</v>
      </c>
      <c r="DD329" s="77">
        <v>0</v>
      </c>
      <c r="DE329" s="60">
        <v>0</v>
      </c>
      <c r="DF329" s="60">
        <v>0</v>
      </c>
      <c r="DG329" s="60">
        <v>0</v>
      </c>
      <c r="DH329" s="60">
        <v>0</v>
      </c>
      <c r="DI329" s="60">
        <v>0</v>
      </c>
      <c r="DJ329" s="60">
        <v>0</v>
      </c>
      <c r="DK329" s="60">
        <v>0</v>
      </c>
      <c r="DL329" s="74">
        <v>0</v>
      </c>
      <c r="DM329" s="74">
        <v>0</v>
      </c>
      <c r="DN329" s="74">
        <v>0</v>
      </c>
      <c r="DO329" s="77">
        <v>0</v>
      </c>
      <c r="DP329" s="77">
        <v>0</v>
      </c>
      <c r="DQ329" s="77">
        <v>0</v>
      </c>
      <c r="DR329" s="77">
        <v>0</v>
      </c>
      <c r="DS329" s="77">
        <v>0</v>
      </c>
      <c r="DT329" s="77">
        <v>0</v>
      </c>
      <c r="DU329" s="77">
        <v>0</v>
      </c>
      <c r="DV329" s="77">
        <v>0</v>
      </c>
      <c r="DW329" s="77">
        <v>0</v>
      </c>
      <c r="DX329" s="77">
        <v>0</v>
      </c>
      <c r="DY329" s="77">
        <v>0</v>
      </c>
      <c r="DZ329" s="77">
        <v>0</v>
      </c>
      <c r="EA329" s="77">
        <v>0</v>
      </c>
      <c r="EB329" s="77">
        <v>0</v>
      </c>
      <c r="EC329" s="77">
        <v>0</v>
      </c>
      <c r="ED329" s="77">
        <v>0</v>
      </c>
      <c r="EE329" s="77">
        <v>0</v>
      </c>
      <c r="EF329" s="77">
        <v>0</v>
      </c>
      <c r="EG329" s="77">
        <v>0</v>
      </c>
      <c r="EH329" s="77">
        <v>0</v>
      </c>
      <c r="EI329" s="77">
        <v>0</v>
      </c>
      <c r="EJ329" s="77">
        <v>0</v>
      </c>
      <c r="EK329" s="77">
        <v>0</v>
      </c>
      <c r="EL329" s="76">
        <v>1</v>
      </c>
      <c r="EM329" s="77">
        <v>2</v>
      </c>
      <c r="EN329" s="77">
        <v>0</v>
      </c>
      <c r="EO329" s="77">
        <v>2</v>
      </c>
      <c r="EP329" s="59">
        <v>2</v>
      </c>
      <c r="EQ329" s="77">
        <v>2</v>
      </c>
    </row>
    <row r="330" spans="1:147" s="82" customFormat="1" ht="15" customHeight="1" x14ac:dyDescent="0.25">
      <c r="A330" s="502" t="s">
        <v>2547</v>
      </c>
      <c r="B330" s="77">
        <v>13</v>
      </c>
      <c r="C330" s="78" t="s">
        <v>297</v>
      </c>
      <c r="D330" s="114">
        <v>2006</v>
      </c>
      <c r="E330" s="82" t="s">
        <v>1592</v>
      </c>
      <c r="F330" s="82" t="s">
        <v>1586</v>
      </c>
      <c r="G330" s="76">
        <v>79</v>
      </c>
      <c r="H330" s="76" t="s">
        <v>298</v>
      </c>
      <c r="I330" s="63" t="s">
        <v>2258</v>
      </c>
      <c r="J330" s="59">
        <v>3</v>
      </c>
      <c r="K330" s="77" t="s">
        <v>3</v>
      </c>
      <c r="L330" s="77" t="s">
        <v>77</v>
      </c>
      <c r="M330" s="77">
        <v>10</v>
      </c>
      <c r="N330" s="77">
        <v>10</v>
      </c>
      <c r="O330" s="59">
        <f t="shared" si="234"/>
        <v>1</v>
      </c>
      <c r="P330" s="77">
        <v>2005</v>
      </c>
      <c r="R330" s="77">
        <v>1</v>
      </c>
      <c r="S330" s="77">
        <v>1</v>
      </c>
      <c r="T330" s="77">
        <v>6</v>
      </c>
      <c r="U330" s="77">
        <v>10</v>
      </c>
      <c r="V330" s="77" t="s">
        <v>256</v>
      </c>
      <c r="W330" s="77"/>
      <c r="X330" s="77" t="s">
        <v>608</v>
      </c>
      <c r="Z330" s="82" t="s">
        <v>153</v>
      </c>
      <c r="AA330" s="77" t="s">
        <v>1257</v>
      </c>
      <c r="AB330" s="77"/>
      <c r="AC330" s="77" t="s">
        <v>1590</v>
      </c>
      <c r="AD330" s="77">
        <v>0</v>
      </c>
      <c r="AE330" s="77" t="s">
        <v>1591</v>
      </c>
      <c r="AF330" s="77">
        <v>40</v>
      </c>
      <c r="AG330" s="59">
        <f t="shared" si="235"/>
        <v>1.6020599913279623</v>
      </c>
      <c r="AH330" s="177">
        <f t="shared" si="242"/>
        <v>4400</v>
      </c>
      <c r="AI330" s="72">
        <f t="shared" si="239"/>
        <v>3.6434526764861874</v>
      </c>
      <c r="AJ330" s="59">
        <f t="shared" si="240"/>
        <v>400</v>
      </c>
      <c r="AK330" s="59">
        <f t="shared" si="236"/>
        <v>2.6020599913279625</v>
      </c>
      <c r="AL330" s="72">
        <f t="shared" si="241"/>
        <v>44000</v>
      </c>
      <c r="AM330" s="72">
        <f t="shared" si="233"/>
        <v>4.6434526764861879</v>
      </c>
      <c r="AN330" s="78" t="s">
        <v>28</v>
      </c>
      <c r="AO330" s="77" t="s">
        <v>470</v>
      </c>
      <c r="AQ330" s="77" t="s">
        <v>253</v>
      </c>
      <c r="AR330" s="108" t="s">
        <v>254</v>
      </c>
      <c r="AS330" s="81" t="s">
        <v>255</v>
      </c>
      <c r="AT330" s="228" t="s">
        <v>2439</v>
      </c>
      <c r="AU330" s="270">
        <v>65.5</v>
      </c>
      <c r="AV330" s="11">
        <v>28.6</v>
      </c>
      <c r="AW330" s="77"/>
      <c r="AX330" s="277">
        <v>0.13333333333333361</v>
      </c>
      <c r="AY330" s="278">
        <v>635</v>
      </c>
      <c r="AZ330" s="455">
        <f t="shared" si="237"/>
        <v>2.8027737252919755</v>
      </c>
      <c r="BA330" s="521" t="s">
        <v>137</v>
      </c>
      <c r="BC330" s="59"/>
      <c r="BD330" s="59" t="s">
        <v>2343</v>
      </c>
      <c r="BE330" s="59" t="s">
        <v>2331</v>
      </c>
      <c r="BF330" s="33" t="s">
        <v>1593</v>
      </c>
      <c r="BH330" s="82" t="s">
        <v>1594</v>
      </c>
      <c r="BI330" s="82" t="s">
        <v>1595</v>
      </c>
      <c r="BJ330" s="82" t="s">
        <v>8</v>
      </c>
      <c r="BK330" s="116" t="s">
        <v>44</v>
      </c>
      <c r="BL330" s="77"/>
      <c r="BM330" s="77"/>
      <c r="BO330" s="77"/>
      <c r="BP330" s="82" t="s">
        <v>1589</v>
      </c>
      <c r="BQ330" s="77" t="s">
        <v>1599</v>
      </c>
      <c r="BR330" s="82">
        <v>1.4333333333333333</v>
      </c>
      <c r="BS330" s="77" t="s">
        <v>21</v>
      </c>
      <c r="BT330" s="77" t="s">
        <v>9</v>
      </c>
      <c r="BU330" s="140">
        <v>1.0576703960434302</v>
      </c>
      <c r="BW330" s="79" t="s">
        <v>26</v>
      </c>
      <c r="BX330" s="77" t="s">
        <v>67</v>
      </c>
      <c r="BY330" s="77"/>
      <c r="BZ330" s="80">
        <f t="shared" si="231"/>
        <v>1.0576703960434302</v>
      </c>
      <c r="CA330" s="77" t="s">
        <v>18</v>
      </c>
      <c r="CB330" s="77" t="s">
        <v>571</v>
      </c>
      <c r="CC330" s="77">
        <v>6</v>
      </c>
      <c r="CD330" s="77">
        <v>6</v>
      </c>
      <c r="CF330" s="82" t="s">
        <v>960</v>
      </c>
      <c r="CG330" s="82">
        <v>15.083333333333334</v>
      </c>
      <c r="CH330" s="77" t="s">
        <v>21</v>
      </c>
      <c r="CI330" s="82">
        <v>10.097210836001524</v>
      </c>
      <c r="CL330" s="78">
        <f t="shared" si="232"/>
        <v>10.097210836001524</v>
      </c>
      <c r="CM330" s="77">
        <v>6</v>
      </c>
      <c r="CN330" s="77">
        <v>6</v>
      </c>
      <c r="CO330" s="67"/>
      <c r="CP330" s="67">
        <f t="shared" si="243"/>
        <v>-1.9014135977276487</v>
      </c>
      <c r="CQ330" s="67">
        <f t="shared" si="244"/>
        <v>0.92307692307692313</v>
      </c>
      <c r="CR330" s="67">
        <f t="shared" si="238"/>
        <v>-1.7551510132870605</v>
      </c>
      <c r="CS330" s="67">
        <f t="shared" si="245"/>
        <v>0.46168979497677476</v>
      </c>
      <c r="CT330" s="59">
        <v>0</v>
      </c>
      <c r="CU330" s="77">
        <v>0</v>
      </c>
      <c r="CV330" s="77" t="s">
        <v>1782</v>
      </c>
      <c r="CW330" s="77">
        <v>0</v>
      </c>
      <c r="CX330" s="76">
        <v>0</v>
      </c>
      <c r="CY330" s="74">
        <v>0</v>
      </c>
      <c r="CZ330" s="74">
        <v>2</v>
      </c>
      <c r="DA330" s="74">
        <v>0</v>
      </c>
      <c r="DB330" s="74">
        <v>0</v>
      </c>
      <c r="DC330" s="74">
        <v>0</v>
      </c>
      <c r="DD330" s="77">
        <v>0</v>
      </c>
      <c r="DE330" s="60">
        <v>0</v>
      </c>
      <c r="DF330" s="60">
        <v>0</v>
      </c>
      <c r="DG330" s="60">
        <v>0</v>
      </c>
      <c r="DH330" s="60">
        <v>0</v>
      </c>
      <c r="DI330" s="60">
        <v>0</v>
      </c>
      <c r="DJ330" s="60">
        <v>0</v>
      </c>
      <c r="DK330" s="60">
        <v>0</v>
      </c>
      <c r="DL330" s="74">
        <v>0</v>
      </c>
      <c r="DM330" s="74">
        <v>0</v>
      </c>
      <c r="DN330" s="74">
        <v>0</v>
      </c>
      <c r="DO330" s="77">
        <v>0</v>
      </c>
      <c r="DP330" s="77">
        <v>0</v>
      </c>
      <c r="DQ330" s="77">
        <v>0</v>
      </c>
      <c r="DR330" s="77">
        <v>0</v>
      </c>
      <c r="DS330" s="77">
        <v>0</v>
      </c>
      <c r="DT330" s="77">
        <v>0</v>
      </c>
      <c r="DU330" s="77">
        <v>0</v>
      </c>
      <c r="DV330" s="77">
        <v>0</v>
      </c>
      <c r="DW330" s="77">
        <v>0</v>
      </c>
      <c r="DX330" s="77">
        <v>0</v>
      </c>
      <c r="DY330" s="77">
        <v>0</v>
      </c>
      <c r="DZ330" s="77">
        <v>0</v>
      </c>
      <c r="EA330" s="77">
        <v>0</v>
      </c>
      <c r="EB330" s="77">
        <v>0</v>
      </c>
      <c r="EC330" s="77">
        <v>0</v>
      </c>
      <c r="ED330" s="77">
        <v>0</v>
      </c>
      <c r="EE330" s="77">
        <v>0</v>
      </c>
      <c r="EF330" s="77">
        <v>0</v>
      </c>
      <c r="EG330" s="77">
        <v>0</v>
      </c>
      <c r="EH330" s="77">
        <v>0</v>
      </c>
      <c r="EI330" s="77">
        <v>0</v>
      </c>
      <c r="EJ330" s="77">
        <v>0</v>
      </c>
      <c r="EK330" s="77">
        <v>1</v>
      </c>
      <c r="EL330" s="77">
        <v>0</v>
      </c>
      <c r="EM330" s="77">
        <v>2</v>
      </c>
      <c r="EN330" s="77">
        <v>0</v>
      </c>
      <c r="EO330" s="77">
        <v>2</v>
      </c>
      <c r="EP330" s="59">
        <v>2</v>
      </c>
      <c r="EQ330" s="77">
        <v>2</v>
      </c>
    </row>
    <row r="331" spans="1:147" s="82" customFormat="1" ht="15" customHeight="1" x14ac:dyDescent="0.25">
      <c r="A331" s="502" t="s">
        <v>2547</v>
      </c>
      <c r="B331" s="77">
        <v>14</v>
      </c>
      <c r="C331" s="78" t="s">
        <v>297</v>
      </c>
      <c r="D331" s="114">
        <v>2006</v>
      </c>
      <c r="E331" s="82" t="s">
        <v>1592</v>
      </c>
      <c r="F331" s="82" t="s">
        <v>1586</v>
      </c>
      <c r="G331" s="76">
        <v>79</v>
      </c>
      <c r="H331" s="76" t="s">
        <v>298</v>
      </c>
      <c r="I331" s="63" t="s">
        <v>2258</v>
      </c>
      <c r="J331" s="59">
        <v>3</v>
      </c>
      <c r="K331" s="77" t="s">
        <v>3</v>
      </c>
      <c r="L331" s="77" t="s">
        <v>77</v>
      </c>
      <c r="M331" s="77">
        <v>30</v>
      </c>
      <c r="N331" s="77">
        <v>30</v>
      </c>
      <c r="O331" s="59">
        <f t="shared" si="234"/>
        <v>1.4771212547196624</v>
      </c>
      <c r="P331" s="77">
        <v>2005</v>
      </c>
      <c r="R331" s="77">
        <v>1</v>
      </c>
      <c r="S331" s="77">
        <v>1</v>
      </c>
      <c r="T331" s="228" t="s">
        <v>596</v>
      </c>
      <c r="U331" s="77">
        <v>10</v>
      </c>
      <c r="V331" s="77" t="s">
        <v>256</v>
      </c>
      <c r="W331" s="77"/>
      <c r="X331" s="77" t="s">
        <v>608</v>
      </c>
      <c r="Z331" s="82" t="s">
        <v>153</v>
      </c>
      <c r="AA331" s="77" t="s">
        <v>1257</v>
      </c>
      <c r="AB331" s="77"/>
      <c r="AC331" s="77" t="s">
        <v>1598</v>
      </c>
      <c r="AD331" s="77">
        <v>0</v>
      </c>
      <c r="AE331" s="77" t="s">
        <v>1591</v>
      </c>
      <c r="AF331" s="84">
        <v>50</v>
      </c>
      <c r="AG331" s="86">
        <f t="shared" si="235"/>
        <v>1.6989700043360187</v>
      </c>
      <c r="AH331" s="177">
        <f t="shared" si="242"/>
        <v>5500</v>
      </c>
      <c r="AI331" s="72">
        <f t="shared" si="239"/>
        <v>3.7403626894942437</v>
      </c>
      <c r="AJ331" s="59">
        <f t="shared" si="240"/>
        <v>1500</v>
      </c>
      <c r="AK331" s="59">
        <f t="shared" si="236"/>
        <v>3.1760912590556813</v>
      </c>
      <c r="AL331" s="72">
        <f t="shared" si="241"/>
        <v>165000</v>
      </c>
      <c r="AM331" s="72">
        <f t="shared" si="233"/>
        <v>5.2174839442139067</v>
      </c>
      <c r="AN331" s="78" t="s">
        <v>28</v>
      </c>
      <c r="AO331" s="77" t="s">
        <v>470</v>
      </c>
      <c r="AQ331" s="77" t="s">
        <v>253</v>
      </c>
      <c r="AR331" s="108" t="s">
        <v>254</v>
      </c>
      <c r="AS331" s="81" t="s">
        <v>255</v>
      </c>
      <c r="AT331" s="228" t="s">
        <v>2440</v>
      </c>
      <c r="AU331" s="270">
        <v>65.5</v>
      </c>
      <c r="AV331" s="11">
        <v>28.6</v>
      </c>
      <c r="AW331" s="77"/>
      <c r="AX331" s="277">
        <v>0.13333333333333361</v>
      </c>
      <c r="AY331" s="278">
        <v>635</v>
      </c>
      <c r="AZ331" s="455">
        <f t="shared" si="237"/>
        <v>2.8027737252919755</v>
      </c>
      <c r="BA331" s="521" t="s">
        <v>137</v>
      </c>
      <c r="BC331" s="59"/>
      <c r="BD331" s="59" t="s">
        <v>2343</v>
      </c>
      <c r="BE331" s="59" t="s">
        <v>2331</v>
      </c>
      <c r="BF331" s="33" t="s">
        <v>1593</v>
      </c>
      <c r="BH331" s="82" t="s">
        <v>1594</v>
      </c>
      <c r="BI331" s="82" t="s">
        <v>1596</v>
      </c>
      <c r="BJ331" s="82" t="s">
        <v>8</v>
      </c>
      <c r="BK331" s="116" t="s">
        <v>44</v>
      </c>
      <c r="BL331" s="77"/>
      <c r="BM331" s="77"/>
      <c r="BO331" s="77"/>
      <c r="BP331" s="82" t="s">
        <v>1597</v>
      </c>
      <c r="BQ331" s="77" t="s">
        <v>1599</v>
      </c>
      <c r="BR331" s="82">
        <v>2.9571428571428577</v>
      </c>
      <c r="BS331" s="77" t="s">
        <v>21</v>
      </c>
      <c r="BT331" s="77" t="s">
        <v>9</v>
      </c>
      <c r="BU331" s="140">
        <v>3.0445892677870039</v>
      </c>
      <c r="BW331" s="79" t="s">
        <v>26</v>
      </c>
      <c r="BX331" s="77" t="s">
        <v>67</v>
      </c>
      <c r="BY331" s="77"/>
      <c r="BZ331" s="80">
        <f t="shared" si="231"/>
        <v>3.0445892677870039</v>
      </c>
      <c r="CA331" s="77" t="s">
        <v>18</v>
      </c>
      <c r="CB331" s="77" t="s">
        <v>571</v>
      </c>
      <c r="CC331" s="77">
        <v>7</v>
      </c>
      <c r="CD331" s="77">
        <v>7</v>
      </c>
      <c r="CF331" s="82" t="s">
        <v>960</v>
      </c>
      <c r="CG331" s="82">
        <v>15.083333333333334</v>
      </c>
      <c r="CH331" s="77" t="s">
        <v>21</v>
      </c>
      <c r="CI331" s="82">
        <v>10.097210836001524</v>
      </c>
      <c r="CL331" s="78">
        <f t="shared" si="232"/>
        <v>10.097210836001524</v>
      </c>
      <c r="CM331" s="77">
        <v>6</v>
      </c>
      <c r="CN331" s="77">
        <v>6</v>
      </c>
      <c r="CO331" s="67"/>
      <c r="CP331" s="67">
        <f t="shared" si="243"/>
        <v>-1.6914080933876698</v>
      </c>
      <c r="CQ331" s="67">
        <f t="shared" si="244"/>
        <v>0.93023255813953487</v>
      </c>
      <c r="CR331" s="67">
        <f t="shared" si="238"/>
        <v>-1.5734028775699254</v>
      </c>
      <c r="CS331" s="67">
        <f t="shared" si="245"/>
        <v>0.40473906395247572</v>
      </c>
      <c r="CT331" s="59">
        <v>0</v>
      </c>
      <c r="CU331" s="77">
        <v>0</v>
      </c>
      <c r="CV331" s="77" t="s">
        <v>1782</v>
      </c>
      <c r="CW331" s="77">
        <v>0</v>
      </c>
      <c r="CX331" s="76">
        <v>0</v>
      </c>
      <c r="CY331" s="74">
        <v>0</v>
      </c>
      <c r="CZ331" s="74">
        <v>2</v>
      </c>
      <c r="DA331" s="74">
        <v>0</v>
      </c>
      <c r="DB331" s="74">
        <v>0</v>
      </c>
      <c r="DC331" s="74">
        <v>0</v>
      </c>
      <c r="DD331" s="77">
        <v>0</v>
      </c>
      <c r="DE331" s="60">
        <v>0</v>
      </c>
      <c r="DF331" s="60">
        <v>0</v>
      </c>
      <c r="DG331" s="60">
        <v>0</v>
      </c>
      <c r="DH331" s="60">
        <v>0</v>
      </c>
      <c r="DI331" s="60">
        <v>0</v>
      </c>
      <c r="DJ331" s="60">
        <v>0</v>
      </c>
      <c r="DK331" s="60">
        <v>0</v>
      </c>
      <c r="DL331" s="74">
        <v>0</v>
      </c>
      <c r="DM331" s="74">
        <v>0</v>
      </c>
      <c r="DN331" s="74">
        <v>0</v>
      </c>
      <c r="DO331" s="77">
        <v>0</v>
      </c>
      <c r="DP331" s="77">
        <v>0</v>
      </c>
      <c r="DQ331" s="77">
        <v>0</v>
      </c>
      <c r="DR331" s="77">
        <v>0</v>
      </c>
      <c r="DS331" s="77">
        <v>0</v>
      </c>
      <c r="DT331" s="77">
        <v>0</v>
      </c>
      <c r="DU331" s="77">
        <v>0</v>
      </c>
      <c r="DV331" s="77">
        <v>0</v>
      </c>
      <c r="DW331" s="77">
        <v>0</v>
      </c>
      <c r="DX331" s="77">
        <v>0</v>
      </c>
      <c r="DY331" s="77">
        <v>0</v>
      </c>
      <c r="DZ331" s="77">
        <v>0</v>
      </c>
      <c r="EA331" s="77">
        <v>0</v>
      </c>
      <c r="EB331" s="77">
        <v>0</v>
      </c>
      <c r="EC331" s="77">
        <v>0</v>
      </c>
      <c r="ED331" s="77">
        <v>0</v>
      </c>
      <c r="EE331" s="77">
        <v>0</v>
      </c>
      <c r="EF331" s="77">
        <v>0</v>
      </c>
      <c r="EG331" s="77">
        <v>0</v>
      </c>
      <c r="EH331" s="77">
        <v>0</v>
      </c>
      <c r="EI331" s="77">
        <v>0</v>
      </c>
      <c r="EJ331" s="77">
        <v>0</v>
      </c>
      <c r="EK331" s="77">
        <v>1</v>
      </c>
      <c r="EL331" s="77">
        <v>0</v>
      </c>
      <c r="EM331" s="77">
        <v>2</v>
      </c>
      <c r="EN331" s="77">
        <v>0</v>
      </c>
      <c r="EO331" s="77">
        <v>2</v>
      </c>
      <c r="EP331" s="59">
        <v>2</v>
      </c>
      <c r="EQ331" s="77">
        <v>2</v>
      </c>
    </row>
    <row r="332" spans="1:147" s="82" customFormat="1" ht="15" customHeight="1" x14ac:dyDescent="0.25">
      <c r="A332" s="502" t="s">
        <v>2547</v>
      </c>
      <c r="B332" s="77">
        <v>15</v>
      </c>
      <c r="C332" s="78" t="s">
        <v>297</v>
      </c>
      <c r="D332" s="114">
        <v>2006</v>
      </c>
      <c r="E332" s="82" t="s">
        <v>1592</v>
      </c>
      <c r="F332" s="82" t="s">
        <v>1586</v>
      </c>
      <c r="G332" s="76">
        <v>79</v>
      </c>
      <c r="H332" s="76" t="s">
        <v>298</v>
      </c>
      <c r="I332" s="63" t="s">
        <v>2258</v>
      </c>
      <c r="J332" s="59">
        <v>3</v>
      </c>
      <c r="K332" s="77" t="s">
        <v>3</v>
      </c>
      <c r="L332" s="77" t="s">
        <v>77</v>
      </c>
      <c r="M332" s="77">
        <v>10</v>
      </c>
      <c r="N332" s="77">
        <v>10</v>
      </c>
      <c r="O332" s="59">
        <f t="shared" si="234"/>
        <v>1</v>
      </c>
      <c r="P332" s="77">
        <v>2005</v>
      </c>
      <c r="R332" s="77">
        <v>1</v>
      </c>
      <c r="S332" s="77">
        <v>1</v>
      </c>
      <c r="T332" s="77">
        <v>6</v>
      </c>
      <c r="U332" s="77">
        <v>10</v>
      </c>
      <c r="V332" s="77" t="s">
        <v>256</v>
      </c>
      <c r="W332" s="77"/>
      <c r="X332" s="77" t="s">
        <v>608</v>
      </c>
      <c r="Z332" s="82" t="s">
        <v>153</v>
      </c>
      <c r="AA332" s="77" t="s">
        <v>1257</v>
      </c>
      <c r="AB332" s="77"/>
      <c r="AC332" s="77" t="s">
        <v>1590</v>
      </c>
      <c r="AD332" s="77">
        <v>0</v>
      </c>
      <c r="AE332" s="77" t="s">
        <v>1591</v>
      </c>
      <c r="AF332" s="77">
        <v>40</v>
      </c>
      <c r="AG332" s="59">
        <f t="shared" si="235"/>
        <v>1.6020599913279623</v>
      </c>
      <c r="AH332" s="177">
        <f t="shared" si="242"/>
        <v>4400</v>
      </c>
      <c r="AI332" s="72">
        <f t="shared" si="239"/>
        <v>3.6434526764861874</v>
      </c>
      <c r="AJ332" s="59">
        <f t="shared" si="240"/>
        <v>400</v>
      </c>
      <c r="AK332" s="59">
        <f t="shared" si="236"/>
        <v>2.6020599913279625</v>
      </c>
      <c r="AL332" s="72">
        <f t="shared" si="241"/>
        <v>44000</v>
      </c>
      <c r="AM332" s="72">
        <f t="shared" si="233"/>
        <v>4.6434526764861879</v>
      </c>
      <c r="AN332" s="78" t="s">
        <v>28</v>
      </c>
      <c r="AO332" s="77" t="s">
        <v>470</v>
      </c>
      <c r="AQ332" s="77" t="s">
        <v>253</v>
      </c>
      <c r="AR332" s="108" t="s">
        <v>254</v>
      </c>
      <c r="AS332" s="81" t="s">
        <v>255</v>
      </c>
      <c r="AT332" s="228" t="s">
        <v>2439</v>
      </c>
      <c r="AU332" s="270">
        <v>65.5</v>
      </c>
      <c r="AV332" s="11">
        <v>28.6</v>
      </c>
      <c r="AW332" s="77"/>
      <c r="AX332" s="277">
        <v>0.13333333333333361</v>
      </c>
      <c r="AY332" s="278">
        <v>635</v>
      </c>
      <c r="AZ332" s="455">
        <f t="shared" si="237"/>
        <v>2.8027737252919755</v>
      </c>
      <c r="BA332" s="521" t="s">
        <v>137</v>
      </c>
      <c r="BC332" s="59"/>
      <c r="BD332" s="59" t="s">
        <v>2343</v>
      </c>
      <c r="BE332" s="59" t="s">
        <v>2331</v>
      </c>
      <c r="BF332" s="33" t="s">
        <v>1593</v>
      </c>
      <c r="BH332" s="82" t="s">
        <v>1594</v>
      </c>
      <c r="BI332" s="82" t="s">
        <v>1595</v>
      </c>
      <c r="BJ332" s="82" t="s">
        <v>12</v>
      </c>
      <c r="BK332" s="82" t="s">
        <v>1660</v>
      </c>
      <c r="BL332" s="77"/>
      <c r="BM332" s="77"/>
      <c r="BO332" s="77" t="s">
        <v>1682</v>
      </c>
      <c r="BP332" s="82" t="s">
        <v>1589</v>
      </c>
      <c r="BQ332" s="77" t="s">
        <v>38</v>
      </c>
      <c r="BR332" s="82">
        <v>2.8</v>
      </c>
      <c r="BS332" s="77" t="s">
        <v>21</v>
      </c>
      <c r="BT332" s="77" t="s">
        <v>1361</v>
      </c>
      <c r="BU332" s="140">
        <v>0.11</v>
      </c>
      <c r="BW332" s="79" t="s">
        <v>26</v>
      </c>
      <c r="BX332" s="77" t="s">
        <v>27</v>
      </c>
      <c r="BY332" s="80">
        <f>BU332*SQRT(CC332)</f>
        <v>0.8520563361656317</v>
      </c>
      <c r="BZ332" s="80">
        <f t="shared" si="231"/>
        <v>0.8520563361656317</v>
      </c>
      <c r="CA332" s="77" t="s">
        <v>1565</v>
      </c>
      <c r="CB332" s="77" t="s">
        <v>1600</v>
      </c>
      <c r="CC332" s="77">
        <v>60</v>
      </c>
      <c r="CD332" s="77">
        <v>6</v>
      </c>
      <c r="CE332" s="82" t="s">
        <v>1625</v>
      </c>
      <c r="CF332" s="82" t="s">
        <v>960</v>
      </c>
      <c r="CG332" s="82">
        <v>2.5</v>
      </c>
      <c r="CH332" s="77" t="s">
        <v>21</v>
      </c>
      <c r="CI332" s="82">
        <v>0.11</v>
      </c>
      <c r="CK332" s="77">
        <f>CI332*SQRT(CM332)</f>
        <v>0.8520563361656317</v>
      </c>
      <c r="CL332" s="77">
        <f>CK332</f>
        <v>0.8520563361656317</v>
      </c>
      <c r="CM332" s="77">
        <v>60</v>
      </c>
      <c r="CN332" s="77">
        <v>6</v>
      </c>
      <c r="CO332" s="82" t="s">
        <v>1625</v>
      </c>
      <c r="CP332" s="67">
        <f t="shared" si="243"/>
        <v>0.35208939510976495</v>
      </c>
      <c r="CQ332" s="67">
        <f t="shared" si="244"/>
        <v>0.99363057324840764</v>
      </c>
      <c r="CR332" s="67">
        <f t="shared" si="238"/>
        <v>0.34984678749760084</v>
      </c>
      <c r="CS332" s="67">
        <f t="shared" si="245"/>
        <v>0.33384330322800992</v>
      </c>
      <c r="CT332" s="59">
        <v>0</v>
      </c>
      <c r="CU332" s="77">
        <v>0</v>
      </c>
      <c r="CV332" s="77" t="s">
        <v>1624</v>
      </c>
      <c r="CW332" s="77">
        <v>0</v>
      </c>
      <c r="CX332" s="77">
        <v>0</v>
      </c>
      <c r="CY332" s="74">
        <v>1</v>
      </c>
      <c r="CZ332" s="74">
        <v>0</v>
      </c>
      <c r="DA332" s="74">
        <v>0</v>
      </c>
      <c r="DB332" s="74">
        <v>0</v>
      </c>
      <c r="DC332" s="74">
        <v>0</v>
      </c>
      <c r="DD332" s="77">
        <v>0</v>
      </c>
      <c r="DE332" s="60">
        <v>0</v>
      </c>
      <c r="DF332" s="60">
        <v>0</v>
      </c>
      <c r="DG332" s="60">
        <v>0</v>
      </c>
      <c r="DH332" s="60">
        <v>0</v>
      </c>
      <c r="DI332" s="60">
        <v>0</v>
      </c>
      <c r="DJ332" s="60">
        <v>0</v>
      </c>
      <c r="DK332" s="60">
        <v>1</v>
      </c>
      <c r="DL332" s="74">
        <v>0</v>
      </c>
      <c r="DM332" s="74">
        <v>0</v>
      </c>
      <c r="DN332" s="74">
        <v>0</v>
      </c>
      <c r="DO332" s="77">
        <v>0</v>
      </c>
      <c r="DP332" s="77">
        <v>0</v>
      </c>
      <c r="DQ332" s="77">
        <v>0</v>
      </c>
      <c r="DR332" s="77">
        <v>0</v>
      </c>
      <c r="DS332" s="77">
        <v>0</v>
      </c>
      <c r="DT332" s="77">
        <v>0</v>
      </c>
      <c r="DU332" s="77">
        <v>0</v>
      </c>
      <c r="DV332" s="77">
        <v>0</v>
      </c>
      <c r="DW332" s="77">
        <v>0</v>
      </c>
      <c r="DX332" s="77">
        <v>0</v>
      </c>
      <c r="DY332" s="77">
        <v>0</v>
      </c>
      <c r="DZ332" s="77">
        <v>0</v>
      </c>
      <c r="EA332" s="77">
        <v>0</v>
      </c>
      <c r="EB332" s="77">
        <v>0</v>
      </c>
      <c r="EC332" s="77">
        <v>0</v>
      </c>
      <c r="ED332" s="77">
        <v>0</v>
      </c>
      <c r="EE332" s="77">
        <v>0</v>
      </c>
      <c r="EF332" s="77">
        <v>0</v>
      </c>
      <c r="EG332" s="77">
        <v>0</v>
      </c>
      <c r="EH332" s="77">
        <v>0</v>
      </c>
      <c r="EI332" s="77">
        <v>0</v>
      </c>
      <c r="EJ332" s="77">
        <v>0</v>
      </c>
      <c r="EK332" s="77">
        <v>0</v>
      </c>
      <c r="EL332" s="77">
        <v>0</v>
      </c>
      <c r="EM332" s="77">
        <v>2</v>
      </c>
      <c r="EN332" s="77">
        <v>0</v>
      </c>
      <c r="EO332" s="77">
        <v>2</v>
      </c>
      <c r="EP332" s="59">
        <v>2</v>
      </c>
      <c r="EQ332" s="77">
        <v>2</v>
      </c>
    </row>
    <row r="333" spans="1:147" s="82" customFormat="1" ht="15" customHeight="1" x14ac:dyDescent="0.25">
      <c r="A333" s="502" t="s">
        <v>2547</v>
      </c>
      <c r="B333" s="77">
        <v>16</v>
      </c>
      <c r="C333" s="78" t="s">
        <v>297</v>
      </c>
      <c r="D333" s="114">
        <v>2006</v>
      </c>
      <c r="E333" s="82" t="s">
        <v>1592</v>
      </c>
      <c r="F333" s="82" t="s">
        <v>1586</v>
      </c>
      <c r="G333" s="76">
        <v>79</v>
      </c>
      <c r="H333" s="76" t="s">
        <v>298</v>
      </c>
      <c r="I333" s="63" t="s">
        <v>2258</v>
      </c>
      <c r="J333" s="59">
        <v>3</v>
      </c>
      <c r="K333" s="77" t="s">
        <v>3</v>
      </c>
      <c r="L333" s="77" t="s">
        <v>77</v>
      </c>
      <c r="M333" s="77">
        <v>30</v>
      </c>
      <c r="N333" s="77">
        <v>30</v>
      </c>
      <c r="O333" s="59">
        <f t="shared" si="234"/>
        <v>1.4771212547196624</v>
      </c>
      <c r="P333" s="77">
        <v>2005</v>
      </c>
      <c r="R333" s="77">
        <v>1</v>
      </c>
      <c r="S333" s="77">
        <v>1</v>
      </c>
      <c r="T333" s="228" t="s">
        <v>596</v>
      </c>
      <c r="U333" s="77">
        <v>10</v>
      </c>
      <c r="V333" s="77" t="s">
        <v>256</v>
      </c>
      <c r="W333" s="77"/>
      <c r="X333" s="77" t="s">
        <v>608</v>
      </c>
      <c r="Z333" s="82" t="s">
        <v>153</v>
      </c>
      <c r="AA333" s="77" t="s">
        <v>1257</v>
      </c>
      <c r="AB333" s="77"/>
      <c r="AC333" s="77" t="s">
        <v>1598</v>
      </c>
      <c r="AD333" s="77">
        <v>0</v>
      </c>
      <c r="AE333" s="77" t="s">
        <v>1591</v>
      </c>
      <c r="AF333" s="84">
        <v>50</v>
      </c>
      <c r="AG333" s="86">
        <f t="shared" si="235"/>
        <v>1.6989700043360187</v>
      </c>
      <c r="AH333" s="177">
        <f t="shared" si="242"/>
        <v>5500</v>
      </c>
      <c r="AI333" s="72">
        <f t="shared" si="239"/>
        <v>3.7403626894942437</v>
      </c>
      <c r="AJ333" s="59">
        <f t="shared" si="240"/>
        <v>1500</v>
      </c>
      <c r="AK333" s="59">
        <f t="shared" si="236"/>
        <v>3.1760912590556813</v>
      </c>
      <c r="AL333" s="72">
        <f t="shared" si="241"/>
        <v>165000</v>
      </c>
      <c r="AM333" s="72">
        <f t="shared" si="233"/>
        <v>5.2174839442139067</v>
      </c>
      <c r="AN333" s="78" t="s">
        <v>28</v>
      </c>
      <c r="AO333" s="77" t="s">
        <v>470</v>
      </c>
      <c r="AQ333" s="77" t="s">
        <v>253</v>
      </c>
      <c r="AR333" s="108" t="s">
        <v>254</v>
      </c>
      <c r="AS333" s="81" t="s">
        <v>255</v>
      </c>
      <c r="AT333" s="228" t="s">
        <v>2440</v>
      </c>
      <c r="AU333" s="270">
        <v>65.5</v>
      </c>
      <c r="AV333" s="11">
        <v>28.6</v>
      </c>
      <c r="AW333" s="77"/>
      <c r="AX333" s="277">
        <v>0.13333333333333361</v>
      </c>
      <c r="AY333" s="278">
        <v>635</v>
      </c>
      <c r="AZ333" s="455">
        <f t="shared" si="237"/>
        <v>2.8027737252919755</v>
      </c>
      <c r="BA333" s="521" t="s">
        <v>137</v>
      </c>
      <c r="BC333" s="59"/>
      <c r="BD333" s="59" t="s">
        <v>2343</v>
      </c>
      <c r="BE333" s="59" t="s">
        <v>2331</v>
      </c>
      <c r="BF333" s="33" t="s">
        <v>1593</v>
      </c>
      <c r="BH333" s="82" t="s">
        <v>1594</v>
      </c>
      <c r="BI333" s="82" t="s">
        <v>1596</v>
      </c>
      <c r="BJ333" s="82" t="s">
        <v>12</v>
      </c>
      <c r="BK333" s="82" t="s">
        <v>1660</v>
      </c>
      <c r="BL333" s="77"/>
      <c r="BM333" s="77"/>
      <c r="BO333" s="77" t="s">
        <v>1682</v>
      </c>
      <c r="BP333" s="82" t="s">
        <v>1597</v>
      </c>
      <c r="BQ333" s="77" t="s">
        <v>38</v>
      </c>
      <c r="BR333" s="82">
        <v>3.1</v>
      </c>
      <c r="BS333" s="77" t="s">
        <v>21</v>
      </c>
      <c r="BT333" s="77" t="s">
        <v>1361</v>
      </c>
      <c r="BU333" s="140">
        <v>0.14000000000000001</v>
      </c>
      <c r="BW333" s="79" t="s">
        <v>26</v>
      </c>
      <c r="BX333" s="77" t="s">
        <v>27</v>
      </c>
      <c r="BY333" s="80">
        <f>BU333*SQRT(CC333)</f>
        <v>1.1713240371477058</v>
      </c>
      <c r="BZ333" s="80">
        <f t="shared" si="231"/>
        <v>1.1713240371477058</v>
      </c>
      <c r="CA333" s="77" t="s">
        <v>1565</v>
      </c>
      <c r="CB333" s="77" t="s">
        <v>1600</v>
      </c>
      <c r="CC333" s="77">
        <v>70</v>
      </c>
      <c r="CD333" s="77">
        <v>7</v>
      </c>
      <c r="CE333" s="82" t="s">
        <v>1625</v>
      </c>
      <c r="CF333" s="82" t="s">
        <v>960</v>
      </c>
      <c r="CG333" s="82">
        <v>2.5</v>
      </c>
      <c r="CH333" s="77" t="s">
        <v>21</v>
      </c>
      <c r="CI333" s="82">
        <v>0.11</v>
      </c>
      <c r="CK333" s="77">
        <f>CI333*SQRT(CM333)</f>
        <v>0.8520563361656317</v>
      </c>
      <c r="CL333" s="77">
        <f>CK333</f>
        <v>0.8520563361656317</v>
      </c>
      <c r="CM333" s="77">
        <v>60</v>
      </c>
      <c r="CN333" s="77">
        <v>6</v>
      </c>
      <c r="CO333" s="82" t="s">
        <v>1625</v>
      </c>
      <c r="CP333" s="67">
        <f t="shared" si="243"/>
        <v>0.57889757144045983</v>
      </c>
      <c r="CQ333" s="67">
        <f t="shared" si="244"/>
        <v>0.9941291585127201</v>
      </c>
      <c r="CR333" s="67">
        <f t="shared" si="238"/>
        <v>0.5754989555611616</v>
      </c>
      <c r="CS333" s="67">
        <f t="shared" si="245"/>
        <v>0.31079765201554793</v>
      </c>
      <c r="CT333" s="59">
        <v>0</v>
      </c>
      <c r="CU333" s="77">
        <v>0</v>
      </c>
      <c r="CV333" s="77" t="s">
        <v>1624</v>
      </c>
      <c r="CW333" s="77">
        <v>0</v>
      </c>
      <c r="CX333" s="77">
        <v>0</v>
      </c>
      <c r="CY333" s="74">
        <v>1</v>
      </c>
      <c r="CZ333" s="74">
        <v>0</v>
      </c>
      <c r="DA333" s="74">
        <v>0</v>
      </c>
      <c r="DB333" s="74">
        <v>0</v>
      </c>
      <c r="DC333" s="74">
        <v>0</v>
      </c>
      <c r="DD333" s="77">
        <v>0</v>
      </c>
      <c r="DE333" s="60">
        <v>0</v>
      </c>
      <c r="DF333" s="60">
        <v>0</v>
      </c>
      <c r="DG333" s="60">
        <v>0</v>
      </c>
      <c r="DH333" s="60">
        <v>0</v>
      </c>
      <c r="DI333" s="60">
        <v>0</v>
      </c>
      <c r="DJ333" s="60">
        <v>0</v>
      </c>
      <c r="DK333" s="60">
        <v>1</v>
      </c>
      <c r="DL333" s="74">
        <v>0</v>
      </c>
      <c r="DM333" s="74">
        <v>0</v>
      </c>
      <c r="DN333" s="74">
        <v>0</v>
      </c>
      <c r="DO333" s="77">
        <v>0</v>
      </c>
      <c r="DP333" s="77">
        <v>0</v>
      </c>
      <c r="DQ333" s="77">
        <v>0</v>
      </c>
      <c r="DR333" s="77">
        <v>0</v>
      </c>
      <c r="DS333" s="77">
        <v>0</v>
      </c>
      <c r="DT333" s="77">
        <v>0</v>
      </c>
      <c r="DU333" s="77">
        <v>0</v>
      </c>
      <c r="DV333" s="77">
        <v>0</v>
      </c>
      <c r="DW333" s="77">
        <v>0</v>
      </c>
      <c r="DX333" s="77">
        <v>0</v>
      </c>
      <c r="DY333" s="77">
        <v>0</v>
      </c>
      <c r="DZ333" s="77">
        <v>0</v>
      </c>
      <c r="EA333" s="77">
        <v>0</v>
      </c>
      <c r="EB333" s="77">
        <v>0</v>
      </c>
      <c r="EC333" s="77">
        <v>0</v>
      </c>
      <c r="ED333" s="77">
        <v>0</v>
      </c>
      <c r="EE333" s="77">
        <v>0</v>
      </c>
      <c r="EF333" s="77">
        <v>0</v>
      </c>
      <c r="EG333" s="77">
        <v>0</v>
      </c>
      <c r="EH333" s="77">
        <v>0</v>
      </c>
      <c r="EI333" s="77">
        <v>0</v>
      </c>
      <c r="EJ333" s="77">
        <v>0</v>
      </c>
      <c r="EK333" s="77">
        <v>0</v>
      </c>
      <c r="EL333" s="77">
        <v>0</v>
      </c>
      <c r="EM333" s="77">
        <v>2</v>
      </c>
      <c r="EN333" s="77">
        <v>0</v>
      </c>
      <c r="EO333" s="77">
        <v>2</v>
      </c>
      <c r="EP333" s="59">
        <v>2</v>
      </c>
      <c r="EQ333" s="77">
        <v>2</v>
      </c>
    </row>
    <row r="334" spans="1:147" s="82" customFormat="1" ht="15" customHeight="1" x14ac:dyDescent="0.25">
      <c r="A334" s="502" t="s">
        <v>2547</v>
      </c>
      <c r="B334" s="77">
        <v>17</v>
      </c>
      <c r="C334" s="78" t="s">
        <v>297</v>
      </c>
      <c r="D334" s="114">
        <v>2006</v>
      </c>
      <c r="E334" s="82" t="s">
        <v>1592</v>
      </c>
      <c r="F334" s="82" t="s">
        <v>1586</v>
      </c>
      <c r="G334" s="76">
        <v>79</v>
      </c>
      <c r="H334" s="76" t="s">
        <v>298</v>
      </c>
      <c r="I334" s="63" t="s">
        <v>2258</v>
      </c>
      <c r="J334" s="59">
        <v>3</v>
      </c>
      <c r="K334" s="77" t="s">
        <v>3</v>
      </c>
      <c r="L334" s="77" t="s">
        <v>77</v>
      </c>
      <c r="M334" s="77">
        <v>10</v>
      </c>
      <c r="N334" s="77">
        <v>10</v>
      </c>
      <c r="O334" s="59">
        <f t="shared" si="234"/>
        <v>1</v>
      </c>
      <c r="P334" s="77">
        <v>2005</v>
      </c>
      <c r="R334" s="77">
        <v>1</v>
      </c>
      <c r="S334" s="77">
        <v>1</v>
      </c>
      <c r="T334" s="77">
        <v>6</v>
      </c>
      <c r="U334" s="77">
        <v>10</v>
      </c>
      <c r="V334" s="77" t="s">
        <v>256</v>
      </c>
      <c r="W334" s="77"/>
      <c r="X334" s="77" t="s">
        <v>608</v>
      </c>
      <c r="Z334" s="82" t="s">
        <v>153</v>
      </c>
      <c r="AA334" s="77" t="s">
        <v>1257</v>
      </c>
      <c r="AB334" s="77"/>
      <c r="AC334" s="77" t="s">
        <v>1590</v>
      </c>
      <c r="AD334" s="77">
        <v>0</v>
      </c>
      <c r="AE334" s="77" t="s">
        <v>1591</v>
      </c>
      <c r="AF334" s="77">
        <v>40</v>
      </c>
      <c r="AG334" s="59">
        <f t="shared" si="235"/>
        <v>1.6020599913279623</v>
      </c>
      <c r="AH334" s="177">
        <f t="shared" si="242"/>
        <v>4400</v>
      </c>
      <c r="AI334" s="72">
        <f t="shared" si="239"/>
        <v>3.6434526764861874</v>
      </c>
      <c r="AJ334" s="59">
        <f t="shared" si="240"/>
        <v>400</v>
      </c>
      <c r="AK334" s="59">
        <f t="shared" si="236"/>
        <v>2.6020599913279625</v>
      </c>
      <c r="AL334" s="72">
        <f t="shared" si="241"/>
        <v>44000</v>
      </c>
      <c r="AM334" s="72">
        <f t="shared" si="233"/>
        <v>4.6434526764861879</v>
      </c>
      <c r="AN334" s="78" t="s">
        <v>28</v>
      </c>
      <c r="AO334" s="77" t="s">
        <v>470</v>
      </c>
      <c r="AQ334" s="77" t="s">
        <v>253</v>
      </c>
      <c r="AR334" s="108" t="s">
        <v>254</v>
      </c>
      <c r="AS334" s="81" t="s">
        <v>255</v>
      </c>
      <c r="AT334" s="228" t="s">
        <v>2439</v>
      </c>
      <c r="AU334" s="270">
        <v>65.5</v>
      </c>
      <c r="AV334" s="11">
        <v>28.6</v>
      </c>
      <c r="AW334" s="77"/>
      <c r="AX334" s="277">
        <v>0.13333333333333361</v>
      </c>
      <c r="AY334" s="278">
        <v>635</v>
      </c>
      <c r="AZ334" s="455">
        <f t="shared" si="237"/>
        <v>2.8027737252919755</v>
      </c>
      <c r="BA334" s="521" t="s">
        <v>137</v>
      </c>
      <c r="BC334" s="59"/>
      <c r="BD334" s="59" t="s">
        <v>2343</v>
      </c>
      <c r="BE334" s="59" t="s">
        <v>2331</v>
      </c>
      <c r="BF334" s="33" t="s">
        <v>1593</v>
      </c>
      <c r="BH334" s="82" t="s">
        <v>1594</v>
      </c>
      <c r="BI334" s="82" t="s">
        <v>1595</v>
      </c>
      <c r="BJ334" s="82" t="s">
        <v>8</v>
      </c>
      <c r="BK334" s="82" t="s">
        <v>1660</v>
      </c>
      <c r="BL334" s="77"/>
      <c r="BM334" s="77"/>
      <c r="BO334" s="77" t="s">
        <v>1682</v>
      </c>
      <c r="BP334" s="82" t="s">
        <v>1589</v>
      </c>
      <c r="BQ334" s="77" t="s">
        <v>38</v>
      </c>
      <c r="BR334" s="82">
        <v>72.5</v>
      </c>
      <c r="BS334" s="77" t="s">
        <v>21</v>
      </c>
      <c r="BT334" s="77" t="s">
        <v>9</v>
      </c>
      <c r="BU334" s="140">
        <v>3.75</v>
      </c>
      <c r="BW334" s="79" t="s">
        <v>26</v>
      </c>
      <c r="BX334" s="77" t="s">
        <v>27</v>
      </c>
      <c r="BY334" s="80">
        <f>BU334*SQRT(CC334)</f>
        <v>29.047375096555626</v>
      </c>
      <c r="BZ334" s="80">
        <f t="shared" si="231"/>
        <v>29.047375096555626</v>
      </c>
      <c r="CA334" s="77" t="s">
        <v>1565</v>
      </c>
      <c r="CB334" s="77" t="s">
        <v>1600</v>
      </c>
      <c r="CC334" s="77">
        <v>60</v>
      </c>
      <c r="CD334" s="77">
        <v>6</v>
      </c>
      <c r="CE334" s="82" t="s">
        <v>1625</v>
      </c>
      <c r="CF334" s="82" t="s">
        <v>960</v>
      </c>
      <c r="CG334" s="82">
        <v>87.7</v>
      </c>
      <c r="CH334" s="77" t="s">
        <v>21</v>
      </c>
      <c r="CI334" s="82">
        <v>2.37</v>
      </c>
      <c r="CK334" s="77">
        <f>CI334*SQRT(CM334)</f>
        <v>18.357941061023158</v>
      </c>
      <c r="CL334" s="77">
        <f>CK334</f>
        <v>18.357941061023158</v>
      </c>
      <c r="CM334" s="77">
        <v>60</v>
      </c>
      <c r="CN334" s="77">
        <v>6</v>
      </c>
      <c r="CO334" s="82" t="s">
        <v>1625</v>
      </c>
      <c r="CP334" s="67">
        <f t="shared" si="243"/>
        <v>-0.62557161410341267</v>
      </c>
      <c r="CQ334" s="67">
        <f t="shared" si="244"/>
        <v>0.99363057324840764</v>
      </c>
      <c r="CR334" s="67">
        <f t="shared" si="238"/>
        <v>-0.62158708152950559</v>
      </c>
      <c r="CS334" s="67">
        <f t="shared" si="245"/>
        <v>0.3349432104163515</v>
      </c>
      <c r="CT334" s="59">
        <v>0</v>
      </c>
      <c r="CU334" s="77">
        <v>0</v>
      </c>
      <c r="CV334" s="77" t="s">
        <v>1624</v>
      </c>
      <c r="CW334" s="77">
        <v>0</v>
      </c>
      <c r="CX334" s="77">
        <v>0</v>
      </c>
      <c r="CY334" s="74">
        <v>0</v>
      </c>
      <c r="CZ334" s="74">
        <v>2</v>
      </c>
      <c r="DA334" s="74">
        <v>0</v>
      </c>
      <c r="DB334" s="74">
        <v>0</v>
      </c>
      <c r="DC334" s="74">
        <v>0</v>
      </c>
      <c r="DD334" s="77">
        <v>0</v>
      </c>
      <c r="DE334" s="60">
        <v>0</v>
      </c>
      <c r="DF334" s="60">
        <v>0</v>
      </c>
      <c r="DG334" s="60">
        <v>0</v>
      </c>
      <c r="DH334" s="60">
        <v>0</v>
      </c>
      <c r="DI334" s="60">
        <v>0</v>
      </c>
      <c r="DJ334" s="60">
        <v>0</v>
      </c>
      <c r="DK334" s="60">
        <v>1</v>
      </c>
      <c r="DL334" s="74">
        <v>0</v>
      </c>
      <c r="DM334" s="74">
        <v>0</v>
      </c>
      <c r="DN334" s="74">
        <v>0</v>
      </c>
      <c r="DO334" s="77">
        <v>0</v>
      </c>
      <c r="DP334" s="77">
        <v>0</v>
      </c>
      <c r="DQ334" s="77">
        <v>0</v>
      </c>
      <c r="DR334" s="77">
        <v>0</v>
      </c>
      <c r="DS334" s="77">
        <v>0</v>
      </c>
      <c r="DT334" s="77">
        <v>0</v>
      </c>
      <c r="DU334" s="77">
        <v>0</v>
      </c>
      <c r="DV334" s="77">
        <v>0</v>
      </c>
      <c r="DW334" s="77">
        <v>0</v>
      </c>
      <c r="DX334" s="77">
        <v>0</v>
      </c>
      <c r="DY334" s="77">
        <v>0</v>
      </c>
      <c r="DZ334" s="77">
        <v>0</v>
      </c>
      <c r="EA334" s="77">
        <v>0</v>
      </c>
      <c r="EB334" s="77">
        <v>0</v>
      </c>
      <c r="EC334" s="77">
        <v>0</v>
      </c>
      <c r="ED334" s="77">
        <v>0</v>
      </c>
      <c r="EE334" s="77">
        <v>0</v>
      </c>
      <c r="EF334" s="77">
        <v>0</v>
      </c>
      <c r="EG334" s="77">
        <v>0</v>
      </c>
      <c r="EH334" s="77">
        <v>0</v>
      </c>
      <c r="EI334" s="77">
        <v>0</v>
      </c>
      <c r="EJ334" s="77">
        <v>0</v>
      </c>
      <c r="EK334" s="77">
        <v>0</v>
      </c>
      <c r="EL334" s="77">
        <v>0</v>
      </c>
      <c r="EM334" s="77">
        <v>2</v>
      </c>
      <c r="EN334" s="77">
        <v>0</v>
      </c>
      <c r="EO334" s="77">
        <v>2</v>
      </c>
      <c r="EP334" s="59">
        <v>2</v>
      </c>
      <c r="EQ334" s="77">
        <v>2</v>
      </c>
    </row>
    <row r="335" spans="1:147" s="82" customFormat="1" ht="15" customHeight="1" x14ac:dyDescent="0.25">
      <c r="A335" s="502" t="s">
        <v>2547</v>
      </c>
      <c r="B335" s="77">
        <v>18</v>
      </c>
      <c r="C335" s="78" t="s">
        <v>297</v>
      </c>
      <c r="D335" s="114">
        <v>2006</v>
      </c>
      <c r="E335" s="82" t="s">
        <v>1592</v>
      </c>
      <c r="F335" s="82" t="s">
        <v>1586</v>
      </c>
      <c r="G335" s="76">
        <v>79</v>
      </c>
      <c r="H335" s="76" t="s">
        <v>298</v>
      </c>
      <c r="I335" s="63" t="s">
        <v>2258</v>
      </c>
      <c r="J335" s="59">
        <v>3</v>
      </c>
      <c r="K335" s="77" t="s">
        <v>3</v>
      </c>
      <c r="L335" s="77" t="s">
        <v>77</v>
      </c>
      <c r="M335" s="77">
        <v>30</v>
      </c>
      <c r="N335" s="77">
        <v>30</v>
      </c>
      <c r="O335" s="59">
        <f t="shared" si="234"/>
        <v>1.4771212547196624</v>
      </c>
      <c r="P335" s="77">
        <v>2005</v>
      </c>
      <c r="R335" s="77">
        <v>1</v>
      </c>
      <c r="S335" s="77">
        <v>1</v>
      </c>
      <c r="T335" s="228" t="s">
        <v>596</v>
      </c>
      <c r="U335" s="77">
        <v>10</v>
      </c>
      <c r="V335" s="77" t="s">
        <v>256</v>
      </c>
      <c r="W335" s="77"/>
      <c r="X335" s="77" t="s">
        <v>608</v>
      </c>
      <c r="Z335" s="82" t="s">
        <v>153</v>
      </c>
      <c r="AA335" s="77" t="s">
        <v>1257</v>
      </c>
      <c r="AB335" s="77"/>
      <c r="AC335" s="77" t="s">
        <v>1598</v>
      </c>
      <c r="AD335" s="77">
        <v>0</v>
      </c>
      <c r="AE335" s="77" t="s">
        <v>1591</v>
      </c>
      <c r="AF335" s="84">
        <v>50</v>
      </c>
      <c r="AG335" s="86">
        <f t="shared" si="235"/>
        <v>1.6989700043360187</v>
      </c>
      <c r="AH335" s="177">
        <f t="shared" si="242"/>
        <v>5500</v>
      </c>
      <c r="AI335" s="72">
        <f t="shared" si="239"/>
        <v>3.7403626894942437</v>
      </c>
      <c r="AJ335" s="59">
        <f t="shared" si="240"/>
        <v>1500</v>
      </c>
      <c r="AK335" s="59">
        <f t="shared" si="236"/>
        <v>3.1760912590556813</v>
      </c>
      <c r="AL335" s="72">
        <f t="shared" si="241"/>
        <v>165000</v>
      </c>
      <c r="AM335" s="72">
        <f t="shared" si="233"/>
        <v>5.2174839442139067</v>
      </c>
      <c r="AN335" s="78" t="s">
        <v>28</v>
      </c>
      <c r="AO335" s="77" t="s">
        <v>470</v>
      </c>
      <c r="AQ335" s="77" t="s">
        <v>253</v>
      </c>
      <c r="AR335" s="108" t="s">
        <v>254</v>
      </c>
      <c r="AS335" s="81" t="s">
        <v>255</v>
      </c>
      <c r="AT335" s="228" t="s">
        <v>2440</v>
      </c>
      <c r="AU335" s="270">
        <v>65.5</v>
      </c>
      <c r="AV335" s="11">
        <v>28.6</v>
      </c>
      <c r="AW335" s="77"/>
      <c r="AX335" s="277">
        <v>0.13333333333333361</v>
      </c>
      <c r="AY335" s="278">
        <v>635</v>
      </c>
      <c r="AZ335" s="455">
        <f t="shared" si="237"/>
        <v>2.8027737252919755</v>
      </c>
      <c r="BA335" s="521" t="s">
        <v>137</v>
      </c>
      <c r="BC335" s="59"/>
      <c r="BD335" s="59" t="s">
        <v>2343</v>
      </c>
      <c r="BE335" s="59" t="s">
        <v>2331</v>
      </c>
      <c r="BF335" s="33" t="s">
        <v>1593</v>
      </c>
      <c r="BH335" s="82" t="s">
        <v>1594</v>
      </c>
      <c r="BI335" s="82" t="s">
        <v>1596</v>
      </c>
      <c r="BJ335" s="82" t="s">
        <v>8</v>
      </c>
      <c r="BK335" s="82" t="s">
        <v>1660</v>
      </c>
      <c r="BL335" s="77"/>
      <c r="BM335" s="77"/>
      <c r="BO335" s="77" t="s">
        <v>1682</v>
      </c>
      <c r="BP335" s="82" t="s">
        <v>1597</v>
      </c>
      <c r="BQ335" s="77" t="s">
        <v>38</v>
      </c>
      <c r="BR335" s="82">
        <v>73.3</v>
      </c>
      <c r="BS335" s="77" t="s">
        <v>21</v>
      </c>
      <c r="BT335" s="77" t="s">
        <v>9</v>
      </c>
      <c r="BU335" s="140">
        <v>3.95</v>
      </c>
      <c r="BW335" s="79" t="s">
        <v>26</v>
      </c>
      <c r="BX335" s="77" t="s">
        <v>27</v>
      </c>
      <c r="BY335" s="80">
        <f>BU335*SQRT(CC335)</f>
        <v>33.048071048095984</v>
      </c>
      <c r="BZ335" s="80">
        <f t="shared" si="231"/>
        <v>33.048071048095984</v>
      </c>
      <c r="CA335" s="77" t="s">
        <v>1565</v>
      </c>
      <c r="CB335" s="77" t="s">
        <v>1600</v>
      </c>
      <c r="CC335" s="77">
        <v>70</v>
      </c>
      <c r="CD335" s="77">
        <v>7</v>
      </c>
      <c r="CE335" s="82" t="s">
        <v>1625</v>
      </c>
      <c r="CF335" s="82" t="s">
        <v>960</v>
      </c>
      <c r="CG335" s="82">
        <v>87.7</v>
      </c>
      <c r="CH335" s="77" t="s">
        <v>21</v>
      </c>
      <c r="CI335" s="82">
        <v>2.37</v>
      </c>
      <c r="CK335" s="77">
        <f>CI335*SQRT(CM335)</f>
        <v>18.357941061023158</v>
      </c>
      <c r="CL335" s="77">
        <f>CK335</f>
        <v>18.357941061023158</v>
      </c>
      <c r="CM335" s="77">
        <v>60</v>
      </c>
      <c r="CN335" s="77">
        <v>6</v>
      </c>
      <c r="CO335" s="82" t="s">
        <v>1625</v>
      </c>
      <c r="CP335" s="67">
        <f t="shared" si="243"/>
        <v>-0.52789662988287256</v>
      </c>
      <c r="CQ335" s="67">
        <f t="shared" si="244"/>
        <v>0.9941291585127201</v>
      </c>
      <c r="CR335" s="67">
        <f t="shared" si="238"/>
        <v>-0.52479743244716093</v>
      </c>
      <c r="CS335" s="67">
        <f t="shared" si="245"/>
        <v>0.31058308777420618</v>
      </c>
      <c r="CT335" s="59">
        <v>0</v>
      </c>
      <c r="CU335" s="77">
        <v>0</v>
      </c>
      <c r="CV335" s="77" t="s">
        <v>1624</v>
      </c>
      <c r="CW335" s="77">
        <v>0</v>
      </c>
      <c r="CX335" s="77">
        <v>0</v>
      </c>
      <c r="CY335" s="74">
        <v>0</v>
      </c>
      <c r="CZ335" s="74">
        <v>2</v>
      </c>
      <c r="DA335" s="74">
        <v>0</v>
      </c>
      <c r="DB335" s="74">
        <v>0</v>
      </c>
      <c r="DC335" s="74">
        <v>0</v>
      </c>
      <c r="DD335" s="77">
        <v>0</v>
      </c>
      <c r="DE335" s="60">
        <v>0</v>
      </c>
      <c r="DF335" s="60">
        <v>0</v>
      </c>
      <c r="DG335" s="60">
        <v>0</v>
      </c>
      <c r="DH335" s="60">
        <v>0</v>
      </c>
      <c r="DI335" s="60">
        <v>0</v>
      </c>
      <c r="DJ335" s="60">
        <v>0</v>
      </c>
      <c r="DK335" s="60">
        <v>1</v>
      </c>
      <c r="DL335" s="74">
        <v>0</v>
      </c>
      <c r="DM335" s="74">
        <v>0</v>
      </c>
      <c r="DN335" s="74">
        <v>0</v>
      </c>
      <c r="DO335" s="77">
        <v>0</v>
      </c>
      <c r="DP335" s="77">
        <v>0</v>
      </c>
      <c r="DQ335" s="77">
        <v>0</v>
      </c>
      <c r="DR335" s="77">
        <v>0</v>
      </c>
      <c r="DS335" s="77">
        <v>0</v>
      </c>
      <c r="DT335" s="77">
        <v>0</v>
      </c>
      <c r="DU335" s="77">
        <v>0</v>
      </c>
      <c r="DV335" s="77">
        <v>0</v>
      </c>
      <c r="DW335" s="77">
        <v>0</v>
      </c>
      <c r="DX335" s="77">
        <v>0</v>
      </c>
      <c r="DY335" s="77">
        <v>0</v>
      </c>
      <c r="DZ335" s="77">
        <v>0</v>
      </c>
      <c r="EA335" s="77">
        <v>0</v>
      </c>
      <c r="EB335" s="77">
        <v>0</v>
      </c>
      <c r="EC335" s="77">
        <v>0</v>
      </c>
      <c r="ED335" s="77">
        <v>0</v>
      </c>
      <c r="EE335" s="77">
        <v>0</v>
      </c>
      <c r="EF335" s="77">
        <v>0</v>
      </c>
      <c r="EG335" s="77">
        <v>0</v>
      </c>
      <c r="EH335" s="77">
        <v>0</v>
      </c>
      <c r="EI335" s="77">
        <v>0</v>
      </c>
      <c r="EJ335" s="77">
        <v>0</v>
      </c>
      <c r="EK335" s="77">
        <v>0</v>
      </c>
      <c r="EL335" s="77">
        <v>0</v>
      </c>
      <c r="EM335" s="77">
        <v>2</v>
      </c>
      <c r="EN335" s="77">
        <v>0</v>
      </c>
      <c r="EO335" s="77">
        <v>2</v>
      </c>
      <c r="EP335" s="59">
        <v>2</v>
      </c>
      <c r="EQ335" s="77">
        <v>2</v>
      </c>
    </row>
    <row r="336" spans="1:147" s="82" customFormat="1" ht="15" customHeight="1" x14ac:dyDescent="0.25">
      <c r="A336" s="501" t="s">
        <v>2548</v>
      </c>
      <c r="B336" s="77">
        <v>1</v>
      </c>
      <c r="C336" s="78" t="s">
        <v>251</v>
      </c>
      <c r="D336" s="114">
        <v>2006</v>
      </c>
      <c r="E336" s="82" t="s">
        <v>1585</v>
      </c>
      <c r="F336" s="82" t="s">
        <v>1586</v>
      </c>
      <c r="G336" s="76">
        <v>79</v>
      </c>
      <c r="H336" s="76" t="s">
        <v>252</v>
      </c>
      <c r="I336" s="63" t="s">
        <v>2258</v>
      </c>
      <c r="J336" s="59">
        <v>3</v>
      </c>
      <c r="K336" s="77" t="s">
        <v>3</v>
      </c>
      <c r="L336" s="77" t="s">
        <v>77</v>
      </c>
      <c r="M336" s="77">
        <v>10</v>
      </c>
      <c r="N336" s="77">
        <v>10</v>
      </c>
      <c r="O336" s="59">
        <f t="shared" si="234"/>
        <v>1</v>
      </c>
      <c r="P336" s="77">
        <v>2004</v>
      </c>
      <c r="R336" s="77">
        <v>1</v>
      </c>
      <c r="S336" s="77">
        <v>1</v>
      </c>
      <c r="T336" s="77">
        <v>6</v>
      </c>
      <c r="U336" s="77">
        <v>6</v>
      </c>
      <c r="V336" s="77" t="s">
        <v>256</v>
      </c>
      <c r="W336" s="77"/>
      <c r="X336" s="77"/>
      <c r="Y336" s="82" t="s">
        <v>1587</v>
      </c>
      <c r="Z336" s="82" t="s">
        <v>153</v>
      </c>
      <c r="AA336" s="77" t="s">
        <v>1257</v>
      </c>
      <c r="AB336" s="77"/>
      <c r="AC336" s="77" t="s">
        <v>1590</v>
      </c>
      <c r="AD336" s="77">
        <v>0</v>
      </c>
      <c r="AE336" s="77" t="s">
        <v>1591</v>
      </c>
      <c r="AF336" s="77">
        <v>40</v>
      </c>
      <c r="AG336" s="59">
        <f t="shared" si="235"/>
        <v>1.6020599913279623</v>
      </c>
      <c r="AH336" s="177">
        <f t="shared" si="242"/>
        <v>4400</v>
      </c>
      <c r="AI336" s="72">
        <f t="shared" si="239"/>
        <v>3.6434526764861874</v>
      </c>
      <c r="AJ336" s="59">
        <f t="shared" si="240"/>
        <v>400</v>
      </c>
      <c r="AK336" s="59">
        <f t="shared" si="236"/>
        <v>2.6020599913279625</v>
      </c>
      <c r="AL336" s="72">
        <f t="shared" si="241"/>
        <v>44000</v>
      </c>
      <c r="AM336" s="72">
        <f t="shared" si="233"/>
        <v>4.6434526764861879</v>
      </c>
      <c r="AN336" s="78" t="s">
        <v>28</v>
      </c>
      <c r="AO336" s="77" t="s">
        <v>470</v>
      </c>
      <c r="AQ336" s="77" t="s">
        <v>253</v>
      </c>
      <c r="AR336" s="108" t="s">
        <v>254</v>
      </c>
      <c r="AS336" s="81" t="s">
        <v>255</v>
      </c>
      <c r="AT336" s="228" t="s">
        <v>2439</v>
      </c>
      <c r="AU336" s="270">
        <v>65.5</v>
      </c>
      <c r="AV336" s="11">
        <v>28.6</v>
      </c>
      <c r="AW336" s="77"/>
      <c r="AX336" s="277">
        <v>0.13333333333333361</v>
      </c>
      <c r="AY336" s="278">
        <v>635</v>
      </c>
      <c r="AZ336" s="455">
        <f t="shared" si="237"/>
        <v>2.8027737252919755</v>
      </c>
      <c r="BA336" s="521" t="s">
        <v>137</v>
      </c>
      <c r="BC336" s="59"/>
      <c r="BD336" s="59" t="s">
        <v>2343</v>
      </c>
      <c r="BE336" s="59" t="s">
        <v>2331</v>
      </c>
      <c r="BF336" s="33" t="s">
        <v>1593</v>
      </c>
      <c r="BH336" s="82" t="s">
        <v>1594</v>
      </c>
      <c r="BI336" s="82" t="s">
        <v>1595</v>
      </c>
      <c r="BJ336" s="82" t="s">
        <v>4</v>
      </c>
      <c r="BK336" s="82" t="s">
        <v>581</v>
      </c>
      <c r="BL336" s="77"/>
      <c r="BM336" s="77"/>
      <c r="BO336" s="77"/>
      <c r="BP336" s="82" t="s">
        <v>1589</v>
      </c>
      <c r="BQ336" s="77" t="s">
        <v>728</v>
      </c>
      <c r="BR336" s="82">
        <v>34.5</v>
      </c>
      <c r="BS336" s="77" t="s">
        <v>21</v>
      </c>
      <c r="BT336" s="77" t="s">
        <v>1220</v>
      </c>
      <c r="BU336" s="140">
        <v>13.337915879176926</v>
      </c>
      <c r="BW336" s="79" t="s">
        <v>26</v>
      </c>
      <c r="BX336" s="77" t="s">
        <v>67</v>
      </c>
      <c r="BY336" s="77"/>
      <c r="BZ336" s="80">
        <f t="shared" si="231"/>
        <v>13.337915879176926</v>
      </c>
      <c r="CA336" s="77" t="s">
        <v>18</v>
      </c>
      <c r="CB336" s="77" t="s">
        <v>1588</v>
      </c>
      <c r="CC336" s="77">
        <v>6</v>
      </c>
      <c r="CD336" s="77">
        <v>6</v>
      </c>
      <c r="CF336" s="82" t="s">
        <v>960</v>
      </c>
      <c r="CG336" s="82">
        <v>25.166666666666668</v>
      </c>
      <c r="CH336" s="77" t="s">
        <v>21</v>
      </c>
      <c r="CI336" s="82">
        <v>15.105186747162932</v>
      </c>
      <c r="CL336" s="78">
        <f t="shared" ref="CL336:CL343" si="246">CI336</f>
        <v>15.105186747162932</v>
      </c>
      <c r="CM336" s="77">
        <v>6</v>
      </c>
      <c r="CN336" s="77">
        <v>6</v>
      </c>
      <c r="CO336" s="67"/>
      <c r="CP336" s="67">
        <f t="shared" si="243"/>
        <v>0.65501780331671189</v>
      </c>
      <c r="CQ336" s="67">
        <f t="shared" si="244"/>
        <v>0.92307692307692313</v>
      </c>
      <c r="CR336" s="67">
        <f t="shared" si="238"/>
        <v>0.60463181844619562</v>
      </c>
      <c r="CS336" s="67">
        <f t="shared" si="245"/>
        <v>0.34856581816156468</v>
      </c>
      <c r="CT336" s="59">
        <v>0</v>
      </c>
      <c r="CU336" s="77">
        <v>0</v>
      </c>
      <c r="CV336" s="77" t="s">
        <v>1782</v>
      </c>
      <c r="CW336" s="77">
        <v>0</v>
      </c>
      <c r="CX336" s="77">
        <v>0</v>
      </c>
      <c r="CY336" s="74">
        <v>0</v>
      </c>
      <c r="CZ336" s="74">
        <v>1</v>
      </c>
      <c r="DA336" s="74">
        <v>0</v>
      </c>
      <c r="DB336" s="74">
        <v>0</v>
      </c>
      <c r="DC336" s="74">
        <v>0</v>
      </c>
      <c r="DD336" s="77">
        <v>0</v>
      </c>
      <c r="DE336" s="60">
        <v>0</v>
      </c>
      <c r="DF336" s="60">
        <v>0</v>
      </c>
      <c r="DG336" s="60">
        <v>0</v>
      </c>
      <c r="DH336" s="60">
        <v>0</v>
      </c>
      <c r="DI336" s="60">
        <v>0</v>
      </c>
      <c r="DJ336" s="60">
        <v>0</v>
      </c>
      <c r="DK336" s="60">
        <v>0</v>
      </c>
      <c r="DL336" s="74">
        <v>0</v>
      </c>
      <c r="DM336" s="77">
        <v>1</v>
      </c>
      <c r="DN336" s="74">
        <v>0</v>
      </c>
      <c r="DO336" s="77">
        <v>0</v>
      </c>
      <c r="DP336" s="77">
        <v>0</v>
      </c>
      <c r="DQ336" s="77">
        <v>0</v>
      </c>
      <c r="DR336" s="77">
        <v>0</v>
      </c>
      <c r="DS336" s="77">
        <v>0</v>
      </c>
      <c r="DT336" s="77">
        <v>0</v>
      </c>
      <c r="DU336" s="77">
        <v>0</v>
      </c>
      <c r="DV336" s="77">
        <v>0</v>
      </c>
      <c r="DW336" s="77">
        <v>0</v>
      </c>
      <c r="DX336" s="77">
        <v>0</v>
      </c>
      <c r="DY336" s="77">
        <v>0</v>
      </c>
      <c r="DZ336" s="77">
        <v>0</v>
      </c>
      <c r="EA336" s="77">
        <v>0</v>
      </c>
      <c r="EB336" s="77">
        <v>0</v>
      </c>
      <c r="EC336" s="77">
        <v>0</v>
      </c>
      <c r="ED336" s="77">
        <v>0</v>
      </c>
      <c r="EE336" s="77">
        <v>0</v>
      </c>
      <c r="EF336" s="77">
        <v>0</v>
      </c>
      <c r="EG336" s="77">
        <v>0</v>
      </c>
      <c r="EH336" s="77">
        <v>0</v>
      </c>
      <c r="EI336" s="77">
        <v>0</v>
      </c>
      <c r="EJ336" s="77">
        <v>0</v>
      </c>
      <c r="EK336" s="77">
        <v>0</v>
      </c>
      <c r="EL336" s="77">
        <v>0</v>
      </c>
      <c r="EM336" s="77">
        <v>2</v>
      </c>
      <c r="EN336" s="77">
        <v>0</v>
      </c>
      <c r="EO336" s="77">
        <v>2</v>
      </c>
      <c r="EP336" s="59">
        <v>2</v>
      </c>
      <c r="EQ336" s="77">
        <v>2</v>
      </c>
    </row>
    <row r="337" spans="1:147" s="82" customFormat="1" ht="15" customHeight="1" x14ac:dyDescent="0.25">
      <c r="A337" s="501" t="s">
        <v>2548</v>
      </c>
      <c r="B337" s="77">
        <v>2</v>
      </c>
      <c r="C337" s="78" t="s">
        <v>251</v>
      </c>
      <c r="D337" s="114">
        <v>2006</v>
      </c>
      <c r="E337" s="82" t="s">
        <v>1585</v>
      </c>
      <c r="F337" s="82" t="s">
        <v>1586</v>
      </c>
      <c r="G337" s="76">
        <v>79</v>
      </c>
      <c r="H337" s="76" t="s">
        <v>252</v>
      </c>
      <c r="I337" s="63" t="s">
        <v>2258</v>
      </c>
      <c r="J337" s="59">
        <v>3</v>
      </c>
      <c r="K337" s="77" t="s">
        <v>3</v>
      </c>
      <c r="L337" s="77" t="s">
        <v>77</v>
      </c>
      <c r="M337" s="77">
        <v>10</v>
      </c>
      <c r="N337" s="77">
        <v>10</v>
      </c>
      <c r="O337" s="59">
        <f t="shared" si="234"/>
        <v>1</v>
      </c>
      <c r="P337" s="77">
        <v>2004</v>
      </c>
      <c r="R337" s="77">
        <v>1</v>
      </c>
      <c r="S337" s="77">
        <v>1</v>
      </c>
      <c r="T337" s="77">
        <v>6</v>
      </c>
      <c r="U337" s="77">
        <v>6</v>
      </c>
      <c r="V337" s="77" t="s">
        <v>256</v>
      </c>
      <c r="W337" s="77"/>
      <c r="X337" s="77"/>
      <c r="Y337" s="82" t="s">
        <v>1587</v>
      </c>
      <c r="Z337" s="82" t="s">
        <v>153</v>
      </c>
      <c r="AA337" s="77" t="s">
        <v>1257</v>
      </c>
      <c r="AB337" s="77"/>
      <c r="AC337" s="77" t="s">
        <v>1590</v>
      </c>
      <c r="AD337" s="77">
        <v>0</v>
      </c>
      <c r="AE337" s="77" t="s">
        <v>1591</v>
      </c>
      <c r="AF337" s="77">
        <v>40</v>
      </c>
      <c r="AG337" s="59">
        <f t="shared" si="235"/>
        <v>1.6020599913279623</v>
      </c>
      <c r="AH337" s="177">
        <f t="shared" si="242"/>
        <v>4400</v>
      </c>
      <c r="AI337" s="72">
        <f t="shared" si="239"/>
        <v>3.6434526764861874</v>
      </c>
      <c r="AJ337" s="59">
        <f t="shared" si="240"/>
        <v>400</v>
      </c>
      <c r="AK337" s="59">
        <f t="shared" si="236"/>
        <v>2.6020599913279625</v>
      </c>
      <c r="AL337" s="72">
        <f t="shared" si="241"/>
        <v>44000</v>
      </c>
      <c r="AM337" s="72">
        <f t="shared" si="233"/>
        <v>4.6434526764861879</v>
      </c>
      <c r="AN337" s="78" t="s">
        <v>28</v>
      </c>
      <c r="AO337" s="77" t="s">
        <v>470</v>
      </c>
      <c r="AQ337" s="77" t="s">
        <v>253</v>
      </c>
      <c r="AR337" s="108" t="s">
        <v>254</v>
      </c>
      <c r="AS337" s="81" t="s">
        <v>255</v>
      </c>
      <c r="AT337" s="228" t="s">
        <v>2439</v>
      </c>
      <c r="AU337" s="270">
        <v>65.5</v>
      </c>
      <c r="AV337" s="11">
        <v>28.6</v>
      </c>
      <c r="AW337" s="77"/>
      <c r="AX337" s="277">
        <v>0.13333333333333361</v>
      </c>
      <c r="AY337" s="278">
        <v>635</v>
      </c>
      <c r="AZ337" s="455">
        <f t="shared" si="237"/>
        <v>2.8027737252919755</v>
      </c>
      <c r="BA337" s="521" t="s">
        <v>137</v>
      </c>
      <c r="BC337" s="59"/>
      <c r="BD337" s="59" t="s">
        <v>2343</v>
      </c>
      <c r="BE337" s="59" t="s">
        <v>2331</v>
      </c>
      <c r="BF337" s="33" t="s">
        <v>1593</v>
      </c>
      <c r="BH337" s="82" t="s">
        <v>1594</v>
      </c>
      <c r="BI337" s="82" t="s">
        <v>1595</v>
      </c>
      <c r="BJ337" s="82" t="s">
        <v>12</v>
      </c>
      <c r="BK337" s="82" t="s">
        <v>581</v>
      </c>
      <c r="BL337" s="77"/>
      <c r="BM337" s="77"/>
      <c r="BO337" s="77"/>
      <c r="BP337" s="82" t="s">
        <v>1589</v>
      </c>
      <c r="BQ337" s="77" t="s">
        <v>728</v>
      </c>
      <c r="BR337" s="82">
        <v>5</v>
      </c>
      <c r="BS337" s="77" t="s">
        <v>21</v>
      </c>
      <c r="BT337" s="77" t="s">
        <v>1220</v>
      </c>
      <c r="BU337" s="140">
        <v>2.1908902300206643</v>
      </c>
      <c r="BW337" s="79" t="s">
        <v>26</v>
      </c>
      <c r="BX337" s="77" t="s">
        <v>67</v>
      </c>
      <c r="BY337" s="77"/>
      <c r="BZ337" s="80">
        <f t="shared" si="231"/>
        <v>2.1908902300206643</v>
      </c>
      <c r="CA337" s="77" t="s">
        <v>18</v>
      </c>
      <c r="CB337" s="77" t="s">
        <v>1588</v>
      </c>
      <c r="CC337" s="77">
        <v>6</v>
      </c>
      <c r="CD337" s="77">
        <v>6</v>
      </c>
      <c r="CF337" s="82" t="s">
        <v>960</v>
      </c>
      <c r="CG337" s="82">
        <v>5</v>
      </c>
      <c r="CH337" s="77" t="s">
        <v>21</v>
      </c>
      <c r="CI337" s="82">
        <v>1.8973665961010275</v>
      </c>
      <c r="CL337" s="78">
        <f t="shared" si="246"/>
        <v>1.8973665961010275</v>
      </c>
      <c r="CM337" s="77">
        <v>6</v>
      </c>
      <c r="CN337" s="77">
        <v>6</v>
      </c>
      <c r="CO337" s="67"/>
      <c r="CP337" s="67">
        <f t="shared" si="243"/>
        <v>0</v>
      </c>
      <c r="CQ337" s="67">
        <f t="shared" si="244"/>
        <v>0.92307692307692313</v>
      </c>
      <c r="CR337" s="67">
        <f t="shared" si="238"/>
        <v>0</v>
      </c>
      <c r="CS337" s="67">
        <f t="shared" si="245"/>
        <v>0.33333333333333331</v>
      </c>
      <c r="CT337" s="59">
        <v>0</v>
      </c>
      <c r="CU337" s="77">
        <v>0</v>
      </c>
      <c r="CV337" s="77" t="s">
        <v>1782</v>
      </c>
      <c r="CW337" s="77">
        <v>0</v>
      </c>
      <c r="CX337" s="77">
        <v>0</v>
      </c>
      <c r="CY337" s="74">
        <v>1</v>
      </c>
      <c r="CZ337" s="74">
        <v>0</v>
      </c>
      <c r="DA337" s="74">
        <v>0</v>
      </c>
      <c r="DB337" s="74">
        <v>0</v>
      </c>
      <c r="DC337" s="74">
        <v>0</v>
      </c>
      <c r="DD337" s="77">
        <v>0</v>
      </c>
      <c r="DE337" s="60">
        <v>0</v>
      </c>
      <c r="DF337" s="60">
        <v>0</v>
      </c>
      <c r="DG337" s="60">
        <v>0</v>
      </c>
      <c r="DH337" s="60">
        <v>0</v>
      </c>
      <c r="DI337" s="60">
        <v>0</v>
      </c>
      <c r="DJ337" s="60">
        <v>0</v>
      </c>
      <c r="DK337" s="60">
        <v>0</v>
      </c>
      <c r="DL337" s="74">
        <v>0</v>
      </c>
      <c r="DM337" s="77">
        <v>1</v>
      </c>
      <c r="DN337" s="74">
        <v>0</v>
      </c>
      <c r="DO337" s="77">
        <v>0</v>
      </c>
      <c r="DP337" s="77">
        <v>0</v>
      </c>
      <c r="DQ337" s="77">
        <v>0</v>
      </c>
      <c r="DR337" s="77">
        <v>0</v>
      </c>
      <c r="DS337" s="77">
        <v>0</v>
      </c>
      <c r="DT337" s="77">
        <v>0</v>
      </c>
      <c r="DU337" s="77">
        <v>0</v>
      </c>
      <c r="DV337" s="77">
        <v>0</v>
      </c>
      <c r="DW337" s="77">
        <v>0</v>
      </c>
      <c r="DX337" s="77">
        <v>0</v>
      </c>
      <c r="DY337" s="77">
        <v>0</v>
      </c>
      <c r="DZ337" s="77">
        <v>0</v>
      </c>
      <c r="EA337" s="77">
        <v>0</v>
      </c>
      <c r="EB337" s="77">
        <v>0</v>
      </c>
      <c r="EC337" s="77">
        <v>0</v>
      </c>
      <c r="ED337" s="77">
        <v>0</v>
      </c>
      <c r="EE337" s="77">
        <v>0</v>
      </c>
      <c r="EF337" s="77">
        <v>0</v>
      </c>
      <c r="EG337" s="77">
        <v>0</v>
      </c>
      <c r="EH337" s="77">
        <v>0</v>
      </c>
      <c r="EI337" s="77">
        <v>0</v>
      </c>
      <c r="EJ337" s="77">
        <v>0</v>
      </c>
      <c r="EK337" s="77">
        <v>0</v>
      </c>
      <c r="EL337" s="77">
        <v>0</v>
      </c>
      <c r="EM337" s="77">
        <v>2</v>
      </c>
      <c r="EN337" s="77">
        <v>0</v>
      </c>
      <c r="EO337" s="77">
        <v>2</v>
      </c>
      <c r="EP337" s="59">
        <v>2</v>
      </c>
      <c r="EQ337" s="77">
        <v>2</v>
      </c>
    </row>
    <row r="338" spans="1:147" s="82" customFormat="1" ht="15" customHeight="1" x14ac:dyDescent="0.25">
      <c r="A338" s="501" t="s">
        <v>2548</v>
      </c>
      <c r="B338" s="77">
        <v>3</v>
      </c>
      <c r="C338" s="78" t="s">
        <v>251</v>
      </c>
      <c r="D338" s="114">
        <v>2006</v>
      </c>
      <c r="E338" s="82" t="s">
        <v>1585</v>
      </c>
      <c r="F338" s="82" t="s">
        <v>1586</v>
      </c>
      <c r="G338" s="76">
        <v>79</v>
      </c>
      <c r="H338" s="76" t="s">
        <v>252</v>
      </c>
      <c r="I338" s="63" t="s">
        <v>2258</v>
      </c>
      <c r="J338" s="59">
        <v>3</v>
      </c>
      <c r="K338" s="77" t="s">
        <v>3</v>
      </c>
      <c r="L338" s="77" t="s">
        <v>77</v>
      </c>
      <c r="M338" s="77">
        <v>10</v>
      </c>
      <c r="N338" s="77">
        <v>10</v>
      </c>
      <c r="O338" s="59">
        <f t="shared" si="234"/>
        <v>1</v>
      </c>
      <c r="P338" s="77">
        <v>2004</v>
      </c>
      <c r="R338" s="77">
        <v>1</v>
      </c>
      <c r="S338" s="77">
        <v>1</v>
      </c>
      <c r="T338" s="77">
        <v>6</v>
      </c>
      <c r="U338" s="77">
        <v>6</v>
      </c>
      <c r="V338" s="77" t="s">
        <v>256</v>
      </c>
      <c r="W338" s="77"/>
      <c r="X338" s="77"/>
      <c r="Y338" s="82" t="s">
        <v>1587</v>
      </c>
      <c r="Z338" s="82" t="s">
        <v>153</v>
      </c>
      <c r="AA338" s="77" t="s">
        <v>1257</v>
      </c>
      <c r="AB338" s="77"/>
      <c r="AC338" s="77" t="s">
        <v>1590</v>
      </c>
      <c r="AD338" s="77">
        <v>0</v>
      </c>
      <c r="AE338" s="77" t="s">
        <v>1591</v>
      </c>
      <c r="AF338" s="77">
        <v>40</v>
      </c>
      <c r="AG338" s="59">
        <f t="shared" si="235"/>
        <v>1.6020599913279623</v>
      </c>
      <c r="AH338" s="177">
        <f t="shared" si="242"/>
        <v>4400</v>
      </c>
      <c r="AI338" s="72">
        <f t="shared" si="239"/>
        <v>3.6434526764861874</v>
      </c>
      <c r="AJ338" s="59">
        <f t="shared" si="240"/>
        <v>400</v>
      </c>
      <c r="AK338" s="59">
        <f t="shared" si="236"/>
        <v>2.6020599913279625</v>
      </c>
      <c r="AL338" s="72">
        <f t="shared" si="241"/>
        <v>44000</v>
      </c>
      <c r="AM338" s="72">
        <f t="shared" si="233"/>
        <v>4.6434526764861879</v>
      </c>
      <c r="AN338" s="78" t="s">
        <v>28</v>
      </c>
      <c r="AO338" s="77" t="s">
        <v>470</v>
      </c>
      <c r="AQ338" s="77" t="s">
        <v>253</v>
      </c>
      <c r="AR338" s="108" t="s">
        <v>254</v>
      </c>
      <c r="AS338" s="81" t="s">
        <v>255</v>
      </c>
      <c r="AT338" s="228" t="s">
        <v>2439</v>
      </c>
      <c r="AU338" s="270">
        <v>65.5</v>
      </c>
      <c r="AV338" s="11">
        <v>28.6</v>
      </c>
      <c r="AW338" s="77"/>
      <c r="AX338" s="277">
        <v>0.13333333333333361</v>
      </c>
      <c r="AY338" s="278">
        <v>635</v>
      </c>
      <c r="AZ338" s="455">
        <f t="shared" si="237"/>
        <v>2.8027737252919755</v>
      </c>
      <c r="BA338" s="521" t="s">
        <v>137</v>
      </c>
      <c r="BC338" s="59"/>
      <c r="BD338" s="59" t="s">
        <v>2343</v>
      </c>
      <c r="BE338" s="59" t="s">
        <v>2331</v>
      </c>
      <c r="BF338" s="33" t="s">
        <v>1593</v>
      </c>
      <c r="BH338" s="82" t="s">
        <v>1594</v>
      </c>
      <c r="BI338" s="82" t="s">
        <v>1595</v>
      </c>
      <c r="BJ338" s="82" t="s">
        <v>4</v>
      </c>
      <c r="BK338" s="82" t="s">
        <v>725</v>
      </c>
      <c r="BL338" s="77"/>
      <c r="BM338" s="77"/>
      <c r="BO338" s="77"/>
      <c r="BP338" s="82" t="s">
        <v>1589</v>
      </c>
      <c r="BQ338" s="77" t="s">
        <v>728</v>
      </c>
      <c r="BR338" s="82">
        <v>168.66666666666666</v>
      </c>
      <c r="BS338" s="77" t="s">
        <v>21</v>
      </c>
      <c r="BT338" s="77" t="s">
        <v>1220</v>
      </c>
      <c r="BU338" s="140">
        <v>301.33348082592261</v>
      </c>
      <c r="BW338" s="79" t="s">
        <v>26</v>
      </c>
      <c r="BX338" s="77" t="s">
        <v>67</v>
      </c>
      <c r="BY338" s="77"/>
      <c r="BZ338" s="80">
        <f t="shared" si="231"/>
        <v>301.33348082592261</v>
      </c>
      <c r="CA338" s="77" t="s">
        <v>18</v>
      </c>
      <c r="CB338" s="77" t="s">
        <v>1588</v>
      </c>
      <c r="CC338" s="77">
        <v>6</v>
      </c>
      <c r="CD338" s="77">
        <v>6</v>
      </c>
      <c r="CF338" s="82" t="s">
        <v>960</v>
      </c>
      <c r="CG338" s="82">
        <v>311.66666666666669</v>
      </c>
      <c r="CH338" s="77" t="s">
        <v>21</v>
      </c>
      <c r="CI338" s="82">
        <v>105.96729055074813</v>
      </c>
      <c r="CL338" s="78">
        <f t="shared" si="246"/>
        <v>105.96729055074813</v>
      </c>
      <c r="CM338" s="77">
        <v>6</v>
      </c>
      <c r="CN338" s="77">
        <v>6</v>
      </c>
      <c r="CO338" s="67"/>
      <c r="CP338" s="67">
        <f t="shared" si="243"/>
        <v>-0.63311864813385577</v>
      </c>
      <c r="CQ338" s="67">
        <f t="shared" si="244"/>
        <v>0.92307692307692313</v>
      </c>
      <c r="CR338" s="67">
        <f t="shared" si="238"/>
        <v>-0.58441721366202071</v>
      </c>
      <c r="CS338" s="67">
        <f t="shared" si="245"/>
        <v>0.34756431165101997</v>
      </c>
      <c r="CT338" s="59">
        <v>0</v>
      </c>
      <c r="CU338" s="77">
        <v>0</v>
      </c>
      <c r="CV338" s="77" t="s">
        <v>1782</v>
      </c>
      <c r="CW338" s="77">
        <v>0</v>
      </c>
      <c r="CX338" s="77">
        <v>0</v>
      </c>
      <c r="CY338" s="74">
        <v>0</v>
      </c>
      <c r="CZ338" s="74">
        <v>1</v>
      </c>
      <c r="DA338" s="74">
        <v>0</v>
      </c>
      <c r="DB338" s="74">
        <v>0</v>
      </c>
      <c r="DC338" s="74">
        <v>0</v>
      </c>
      <c r="DD338" s="77">
        <v>0</v>
      </c>
      <c r="DE338" s="60">
        <v>0</v>
      </c>
      <c r="DF338" s="60">
        <v>0</v>
      </c>
      <c r="DG338" s="60">
        <v>0</v>
      </c>
      <c r="DH338" s="60">
        <v>0</v>
      </c>
      <c r="DI338" s="60">
        <v>0</v>
      </c>
      <c r="DJ338" s="60">
        <v>0</v>
      </c>
      <c r="DK338" s="60">
        <v>0</v>
      </c>
      <c r="DL338" s="77">
        <v>1</v>
      </c>
      <c r="DM338" s="74">
        <v>0</v>
      </c>
      <c r="DN338" s="74">
        <v>0</v>
      </c>
      <c r="DO338" s="77">
        <v>0</v>
      </c>
      <c r="DP338" s="77">
        <v>0</v>
      </c>
      <c r="DQ338" s="77">
        <v>0</v>
      </c>
      <c r="DR338" s="77">
        <v>0</v>
      </c>
      <c r="DS338" s="77">
        <v>0</v>
      </c>
      <c r="DT338" s="77">
        <v>0</v>
      </c>
      <c r="DU338" s="77">
        <v>0</v>
      </c>
      <c r="DV338" s="77">
        <v>0</v>
      </c>
      <c r="DW338" s="77">
        <v>0</v>
      </c>
      <c r="DX338" s="77">
        <v>0</v>
      </c>
      <c r="DY338" s="77">
        <v>0</v>
      </c>
      <c r="DZ338" s="77">
        <v>0</v>
      </c>
      <c r="EA338" s="77">
        <v>0</v>
      </c>
      <c r="EB338" s="77">
        <v>0</v>
      </c>
      <c r="EC338" s="77">
        <v>0</v>
      </c>
      <c r="ED338" s="77">
        <v>0</v>
      </c>
      <c r="EE338" s="77">
        <v>0</v>
      </c>
      <c r="EF338" s="77">
        <v>0</v>
      </c>
      <c r="EG338" s="77">
        <v>0</v>
      </c>
      <c r="EH338" s="77">
        <v>0</v>
      </c>
      <c r="EI338" s="77">
        <v>0</v>
      </c>
      <c r="EJ338" s="77">
        <v>0</v>
      </c>
      <c r="EK338" s="77">
        <v>0</v>
      </c>
      <c r="EL338" s="77">
        <v>0</v>
      </c>
      <c r="EM338" s="77">
        <v>2</v>
      </c>
      <c r="EN338" s="77">
        <v>0</v>
      </c>
      <c r="EO338" s="77">
        <v>2</v>
      </c>
      <c r="EP338" s="59">
        <v>2</v>
      </c>
      <c r="EQ338" s="77">
        <v>2</v>
      </c>
    </row>
    <row r="339" spans="1:147" s="82" customFormat="1" ht="15" customHeight="1" x14ac:dyDescent="0.25">
      <c r="A339" s="501" t="s">
        <v>2548</v>
      </c>
      <c r="B339" s="77">
        <v>4</v>
      </c>
      <c r="C339" s="78" t="s">
        <v>251</v>
      </c>
      <c r="D339" s="114">
        <v>2006</v>
      </c>
      <c r="E339" s="82" t="s">
        <v>1585</v>
      </c>
      <c r="F339" s="82" t="s">
        <v>1586</v>
      </c>
      <c r="G339" s="76">
        <v>79</v>
      </c>
      <c r="H339" s="76" t="s">
        <v>252</v>
      </c>
      <c r="I339" s="63" t="s">
        <v>2258</v>
      </c>
      <c r="J339" s="59">
        <v>3</v>
      </c>
      <c r="K339" s="77" t="s">
        <v>3</v>
      </c>
      <c r="L339" s="77" t="s">
        <v>77</v>
      </c>
      <c r="M339" s="77">
        <v>10</v>
      </c>
      <c r="N339" s="77">
        <v>10</v>
      </c>
      <c r="O339" s="59">
        <f t="shared" si="234"/>
        <v>1</v>
      </c>
      <c r="P339" s="77">
        <v>2004</v>
      </c>
      <c r="R339" s="77">
        <v>1</v>
      </c>
      <c r="S339" s="77">
        <v>1</v>
      </c>
      <c r="T339" s="77">
        <v>6</v>
      </c>
      <c r="U339" s="77">
        <v>6</v>
      </c>
      <c r="V339" s="77" t="s">
        <v>256</v>
      </c>
      <c r="W339" s="77"/>
      <c r="X339" s="77"/>
      <c r="Y339" s="82" t="s">
        <v>1587</v>
      </c>
      <c r="Z339" s="82" t="s">
        <v>153</v>
      </c>
      <c r="AA339" s="77" t="s">
        <v>1257</v>
      </c>
      <c r="AB339" s="77"/>
      <c r="AC339" s="77" t="s">
        <v>1590</v>
      </c>
      <c r="AD339" s="77">
        <v>0</v>
      </c>
      <c r="AE339" s="77" t="s">
        <v>1591</v>
      </c>
      <c r="AF339" s="77">
        <v>40</v>
      </c>
      <c r="AG339" s="59">
        <f t="shared" si="235"/>
        <v>1.6020599913279623</v>
      </c>
      <c r="AH339" s="177">
        <f t="shared" si="242"/>
        <v>4400</v>
      </c>
      <c r="AI339" s="72">
        <f t="shared" si="239"/>
        <v>3.6434526764861874</v>
      </c>
      <c r="AJ339" s="59">
        <f t="shared" si="240"/>
        <v>400</v>
      </c>
      <c r="AK339" s="59">
        <f t="shared" si="236"/>
        <v>2.6020599913279625</v>
      </c>
      <c r="AL339" s="72">
        <f t="shared" si="241"/>
        <v>44000</v>
      </c>
      <c r="AM339" s="72">
        <f t="shared" si="233"/>
        <v>4.6434526764861879</v>
      </c>
      <c r="AN339" s="78" t="s">
        <v>28</v>
      </c>
      <c r="AO339" s="77" t="s">
        <v>470</v>
      </c>
      <c r="AQ339" s="77" t="s">
        <v>253</v>
      </c>
      <c r="AR339" s="108" t="s">
        <v>254</v>
      </c>
      <c r="AS339" s="81" t="s">
        <v>255</v>
      </c>
      <c r="AT339" s="228" t="s">
        <v>2439</v>
      </c>
      <c r="AU339" s="270">
        <v>65.5</v>
      </c>
      <c r="AV339" s="11">
        <v>28.6</v>
      </c>
      <c r="AW339" s="77"/>
      <c r="AX339" s="277">
        <v>0.13333333333333361</v>
      </c>
      <c r="AY339" s="278">
        <v>635</v>
      </c>
      <c r="AZ339" s="455">
        <f t="shared" si="237"/>
        <v>2.8027737252919755</v>
      </c>
      <c r="BA339" s="521" t="s">
        <v>137</v>
      </c>
      <c r="BC339" s="59"/>
      <c r="BD339" s="59" t="s">
        <v>2343</v>
      </c>
      <c r="BE339" s="59" t="s">
        <v>2331</v>
      </c>
      <c r="BF339" s="33" t="s">
        <v>1593</v>
      </c>
      <c r="BH339" s="82" t="s">
        <v>1594</v>
      </c>
      <c r="BI339" s="82" t="s">
        <v>1595</v>
      </c>
      <c r="BJ339" s="82" t="s">
        <v>12</v>
      </c>
      <c r="BK339" s="82" t="s">
        <v>725</v>
      </c>
      <c r="BL339" s="77"/>
      <c r="BM339" s="77"/>
      <c r="BO339" s="77"/>
      <c r="BP339" s="82" t="s">
        <v>1589</v>
      </c>
      <c r="BQ339" s="77" t="s">
        <v>728</v>
      </c>
      <c r="BR339" s="82">
        <v>4.333333333333333</v>
      </c>
      <c r="BS339" s="77" t="s">
        <v>21</v>
      </c>
      <c r="BT339" s="77" t="s">
        <v>1220</v>
      </c>
      <c r="BU339" s="140">
        <v>1.751190071541826</v>
      </c>
      <c r="BW339" s="79" t="s">
        <v>26</v>
      </c>
      <c r="BX339" s="77" t="s">
        <v>67</v>
      </c>
      <c r="BY339" s="77"/>
      <c r="BZ339" s="80">
        <f t="shared" si="231"/>
        <v>1.751190071541826</v>
      </c>
      <c r="CA339" s="77" t="s">
        <v>18</v>
      </c>
      <c r="CB339" s="77" t="s">
        <v>1588</v>
      </c>
      <c r="CC339" s="77">
        <v>6</v>
      </c>
      <c r="CD339" s="77">
        <v>6</v>
      </c>
      <c r="CF339" s="82" t="s">
        <v>960</v>
      </c>
      <c r="CG339" s="82">
        <v>7</v>
      </c>
      <c r="CH339" s="77" t="s">
        <v>21</v>
      </c>
      <c r="CI339" s="82">
        <v>1.0954451150103321</v>
      </c>
      <c r="CL339" s="78">
        <f t="shared" si="246"/>
        <v>1.0954451150103321</v>
      </c>
      <c r="CM339" s="77">
        <v>6</v>
      </c>
      <c r="CN339" s="77">
        <v>6</v>
      </c>
      <c r="CO339" s="67"/>
      <c r="CP339" s="67">
        <f t="shared" si="243"/>
        <v>-1.825741858350554</v>
      </c>
      <c r="CQ339" s="67">
        <f t="shared" si="244"/>
        <v>0.92307692307692313</v>
      </c>
      <c r="CR339" s="67">
        <f t="shared" si="238"/>
        <v>-1.685300176938973</v>
      </c>
      <c r="CS339" s="67">
        <f t="shared" si="245"/>
        <v>0.45167652859960555</v>
      </c>
      <c r="CT339" s="59">
        <v>0</v>
      </c>
      <c r="CU339" s="77">
        <v>0</v>
      </c>
      <c r="CV339" s="77" t="s">
        <v>1782</v>
      </c>
      <c r="CW339" s="77">
        <v>0</v>
      </c>
      <c r="CX339" s="77">
        <v>0</v>
      </c>
      <c r="CY339" s="74">
        <v>1</v>
      </c>
      <c r="CZ339" s="74">
        <v>0</v>
      </c>
      <c r="DA339" s="74">
        <v>0</v>
      </c>
      <c r="DB339" s="74">
        <v>0</v>
      </c>
      <c r="DC339" s="74">
        <v>0</v>
      </c>
      <c r="DD339" s="77">
        <v>0</v>
      </c>
      <c r="DE339" s="60">
        <v>0</v>
      </c>
      <c r="DF339" s="60">
        <v>0</v>
      </c>
      <c r="DG339" s="60">
        <v>0</v>
      </c>
      <c r="DH339" s="60">
        <v>0</v>
      </c>
      <c r="DI339" s="60">
        <v>0</v>
      </c>
      <c r="DJ339" s="60">
        <v>0</v>
      </c>
      <c r="DK339" s="60">
        <v>0</v>
      </c>
      <c r="DL339" s="77">
        <v>1</v>
      </c>
      <c r="DM339" s="74">
        <v>0</v>
      </c>
      <c r="DN339" s="74">
        <v>0</v>
      </c>
      <c r="DO339" s="77">
        <v>0</v>
      </c>
      <c r="DP339" s="77">
        <v>0</v>
      </c>
      <c r="DQ339" s="77">
        <v>0</v>
      </c>
      <c r="DR339" s="77">
        <v>0</v>
      </c>
      <c r="DS339" s="77">
        <v>0</v>
      </c>
      <c r="DT339" s="77">
        <v>0</v>
      </c>
      <c r="DU339" s="77">
        <v>0</v>
      </c>
      <c r="DV339" s="77">
        <v>0</v>
      </c>
      <c r="DW339" s="77">
        <v>0</v>
      </c>
      <c r="DX339" s="77">
        <v>0</v>
      </c>
      <c r="DY339" s="77">
        <v>0</v>
      </c>
      <c r="DZ339" s="77">
        <v>0</v>
      </c>
      <c r="EA339" s="77">
        <v>0</v>
      </c>
      <c r="EB339" s="77">
        <v>0</v>
      </c>
      <c r="EC339" s="77">
        <v>0</v>
      </c>
      <c r="ED339" s="77">
        <v>0</v>
      </c>
      <c r="EE339" s="77">
        <v>0</v>
      </c>
      <c r="EF339" s="77">
        <v>0</v>
      </c>
      <c r="EG339" s="77">
        <v>0</v>
      </c>
      <c r="EH339" s="77">
        <v>0</v>
      </c>
      <c r="EI339" s="77">
        <v>0</v>
      </c>
      <c r="EJ339" s="77">
        <v>0</v>
      </c>
      <c r="EK339" s="77">
        <v>0</v>
      </c>
      <c r="EL339" s="77">
        <v>0</v>
      </c>
      <c r="EM339" s="77">
        <v>2</v>
      </c>
      <c r="EN339" s="77">
        <v>0</v>
      </c>
      <c r="EO339" s="77">
        <v>2</v>
      </c>
      <c r="EP339" s="59">
        <v>2</v>
      </c>
      <c r="EQ339" s="77">
        <v>2</v>
      </c>
    </row>
    <row r="340" spans="1:147" s="82" customFormat="1" ht="15" customHeight="1" x14ac:dyDescent="0.25">
      <c r="A340" s="501" t="s">
        <v>2548</v>
      </c>
      <c r="B340" s="77">
        <v>5</v>
      </c>
      <c r="C340" s="78" t="s">
        <v>251</v>
      </c>
      <c r="D340" s="114">
        <v>2006</v>
      </c>
      <c r="E340" s="82" t="s">
        <v>1585</v>
      </c>
      <c r="F340" s="82" t="s">
        <v>1586</v>
      </c>
      <c r="G340" s="76">
        <v>79</v>
      </c>
      <c r="H340" s="76" t="s">
        <v>252</v>
      </c>
      <c r="I340" s="63" t="s">
        <v>2258</v>
      </c>
      <c r="J340" s="59">
        <v>3</v>
      </c>
      <c r="K340" s="77" t="s">
        <v>3</v>
      </c>
      <c r="L340" s="77" t="s">
        <v>77</v>
      </c>
      <c r="M340" s="77">
        <v>30</v>
      </c>
      <c r="N340" s="77">
        <v>30</v>
      </c>
      <c r="O340" s="59">
        <f t="shared" si="234"/>
        <v>1.4771212547196624</v>
      </c>
      <c r="P340" s="77">
        <v>2004</v>
      </c>
      <c r="R340" s="77">
        <v>1</v>
      </c>
      <c r="S340" s="77">
        <v>1</v>
      </c>
      <c r="T340" s="228" t="s">
        <v>596</v>
      </c>
      <c r="U340" s="77">
        <v>6</v>
      </c>
      <c r="V340" s="77" t="s">
        <v>256</v>
      </c>
      <c r="W340" s="77"/>
      <c r="X340" s="77"/>
      <c r="Y340" s="82" t="s">
        <v>1587</v>
      </c>
      <c r="Z340" s="82" t="s">
        <v>153</v>
      </c>
      <c r="AA340" s="77" t="s">
        <v>1257</v>
      </c>
      <c r="AB340" s="77"/>
      <c r="AC340" s="77" t="s">
        <v>1598</v>
      </c>
      <c r="AD340" s="77">
        <v>0</v>
      </c>
      <c r="AE340" s="77" t="s">
        <v>1591</v>
      </c>
      <c r="AF340" s="84">
        <v>50</v>
      </c>
      <c r="AG340" s="86">
        <f t="shared" si="235"/>
        <v>1.6989700043360187</v>
      </c>
      <c r="AH340" s="177">
        <f>AF340*110</f>
        <v>5500</v>
      </c>
      <c r="AI340" s="72">
        <f t="shared" si="239"/>
        <v>3.7403626894942437</v>
      </c>
      <c r="AJ340" s="59">
        <f t="shared" si="240"/>
        <v>1500</v>
      </c>
      <c r="AK340" s="59">
        <f t="shared" si="236"/>
        <v>3.1760912590556813</v>
      </c>
      <c r="AL340" s="72">
        <f t="shared" si="241"/>
        <v>165000</v>
      </c>
      <c r="AM340" s="72">
        <f t="shared" si="233"/>
        <v>5.2174839442139067</v>
      </c>
      <c r="AN340" s="78" t="s">
        <v>28</v>
      </c>
      <c r="AO340" s="77" t="s">
        <v>470</v>
      </c>
      <c r="AQ340" s="77" t="s">
        <v>253</v>
      </c>
      <c r="AR340" s="108" t="s">
        <v>254</v>
      </c>
      <c r="AS340" s="81" t="s">
        <v>255</v>
      </c>
      <c r="AT340" s="228" t="s">
        <v>2440</v>
      </c>
      <c r="AU340" s="270">
        <v>65.5</v>
      </c>
      <c r="AV340" s="11">
        <v>28.6</v>
      </c>
      <c r="AW340" s="77"/>
      <c r="AX340" s="277">
        <v>0.13333333333333361</v>
      </c>
      <c r="AY340" s="278">
        <v>635</v>
      </c>
      <c r="AZ340" s="455">
        <f t="shared" si="237"/>
        <v>2.8027737252919755</v>
      </c>
      <c r="BA340" s="521" t="s">
        <v>137</v>
      </c>
      <c r="BC340" s="59"/>
      <c r="BD340" s="59" t="s">
        <v>2343</v>
      </c>
      <c r="BE340" s="59" t="s">
        <v>2331</v>
      </c>
      <c r="BF340" s="33" t="s">
        <v>1593</v>
      </c>
      <c r="BH340" s="82" t="s">
        <v>1594</v>
      </c>
      <c r="BI340" s="82" t="s">
        <v>1596</v>
      </c>
      <c r="BJ340" s="82" t="s">
        <v>4</v>
      </c>
      <c r="BK340" s="82" t="s">
        <v>581</v>
      </c>
      <c r="BL340" s="77"/>
      <c r="BM340" s="77"/>
      <c r="BO340" s="77"/>
      <c r="BP340" s="82" t="s">
        <v>1597</v>
      </c>
      <c r="BQ340" s="77" t="s">
        <v>728</v>
      </c>
      <c r="BR340" s="82">
        <v>48.714285714285715</v>
      </c>
      <c r="BS340" s="77" t="s">
        <v>21</v>
      </c>
      <c r="BT340" s="77" t="s">
        <v>1220</v>
      </c>
      <c r="BU340" s="140">
        <v>18.199947671301018</v>
      </c>
      <c r="BW340" s="79" t="s">
        <v>26</v>
      </c>
      <c r="BX340" s="77" t="s">
        <v>67</v>
      </c>
      <c r="BY340" s="77"/>
      <c r="BZ340" s="80">
        <f t="shared" si="231"/>
        <v>18.199947671301018</v>
      </c>
      <c r="CA340" s="77" t="s">
        <v>18</v>
      </c>
      <c r="CB340" s="77" t="s">
        <v>1588</v>
      </c>
      <c r="CC340" s="77">
        <v>6</v>
      </c>
      <c r="CD340" s="77">
        <v>6</v>
      </c>
      <c r="CF340" s="82" t="s">
        <v>960</v>
      </c>
      <c r="CG340" s="82">
        <v>25.166666666666668</v>
      </c>
      <c r="CH340" s="77" t="s">
        <v>21</v>
      </c>
      <c r="CI340" s="82">
        <v>15.105186747162932</v>
      </c>
      <c r="CL340" s="78">
        <f t="shared" si="246"/>
        <v>15.105186747162932</v>
      </c>
      <c r="CM340" s="77">
        <v>6</v>
      </c>
      <c r="CN340" s="77">
        <v>6</v>
      </c>
      <c r="CO340" s="67"/>
      <c r="CP340" s="67">
        <f t="shared" si="243"/>
        <v>1.4079878902054987</v>
      </c>
      <c r="CQ340" s="67">
        <f t="shared" si="244"/>
        <v>0.92307692307692313</v>
      </c>
      <c r="CR340" s="67">
        <f t="shared" si="238"/>
        <v>1.2996811294204604</v>
      </c>
      <c r="CS340" s="67">
        <f t="shared" si="245"/>
        <v>0.40371545992381846</v>
      </c>
      <c r="CT340" s="59">
        <v>0</v>
      </c>
      <c r="CU340" s="77">
        <v>0</v>
      </c>
      <c r="CV340" s="77" t="s">
        <v>1782</v>
      </c>
      <c r="CW340" s="77">
        <v>0</v>
      </c>
      <c r="CX340" s="77">
        <v>0</v>
      </c>
      <c r="CY340" s="74">
        <v>0</v>
      </c>
      <c r="CZ340" s="74">
        <v>1</v>
      </c>
      <c r="DA340" s="74">
        <v>0</v>
      </c>
      <c r="DB340" s="74">
        <v>0</v>
      </c>
      <c r="DC340" s="74">
        <v>0</v>
      </c>
      <c r="DD340" s="77">
        <v>0</v>
      </c>
      <c r="DE340" s="60">
        <v>0</v>
      </c>
      <c r="DF340" s="60">
        <v>0</v>
      </c>
      <c r="DG340" s="60">
        <v>0</v>
      </c>
      <c r="DH340" s="60">
        <v>0</v>
      </c>
      <c r="DI340" s="60">
        <v>0</v>
      </c>
      <c r="DJ340" s="60">
        <v>0</v>
      </c>
      <c r="DK340" s="60">
        <v>0</v>
      </c>
      <c r="DL340" s="74">
        <v>0</v>
      </c>
      <c r="DM340" s="77">
        <v>1</v>
      </c>
      <c r="DN340" s="74">
        <v>0</v>
      </c>
      <c r="DO340" s="77">
        <v>0</v>
      </c>
      <c r="DP340" s="77">
        <v>0</v>
      </c>
      <c r="DQ340" s="77">
        <v>0</v>
      </c>
      <c r="DR340" s="77">
        <v>0</v>
      </c>
      <c r="DS340" s="77">
        <v>0</v>
      </c>
      <c r="DT340" s="77">
        <v>0</v>
      </c>
      <c r="DU340" s="77">
        <v>0</v>
      </c>
      <c r="DV340" s="77">
        <v>0</v>
      </c>
      <c r="DW340" s="77">
        <v>0</v>
      </c>
      <c r="DX340" s="77">
        <v>0</v>
      </c>
      <c r="DY340" s="77">
        <v>0</v>
      </c>
      <c r="DZ340" s="77">
        <v>0</v>
      </c>
      <c r="EA340" s="77">
        <v>0</v>
      </c>
      <c r="EB340" s="77">
        <v>0</v>
      </c>
      <c r="EC340" s="77">
        <v>0</v>
      </c>
      <c r="ED340" s="77">
        <v>0</v>
      </c>
      <c r="EE340" s="77">
        <v>0</v>
      </c>
      <c r="EF340" s="77">
        <v>0</v>
      </c>
      <c r="EG340" s="77">
        <v>0</v>
      </c>
      <c r="EH340" s="77">
        <v>0</v>
      </c>
      <c r="EI340" s="77">
        <v>0</v>
      </c>
      <c r="EJ340" s="77">
        <v>0</v>
      </c>
      <c r="EK340" s="77">
        <v>0</v>
      </c>
      <c r="EL340" s="77">
        <v>0</v>
      </c>
      <c r="EM340" s="77">
        <v>2</v>
      </c>
      <c r="EN340" s="77">
        <v>0</v>
      </c>
      <c r="EO340" s="77">
        <v>2</v>
      </c>
      <c r="EP340" s="59">
        <v>2</v>
      </c>
      <c r="EQ340" s="77">
        <v>2</v>
      </c>
    </row>
    <row r="341" spans="1:147" s="82" customFormat="1" ht="15" customHeight="1" x14ac:dyDescent="0.25">
      <c r="A341" s="501" t="s">
        <v>2548</v>
      </c>
      <c r="B341" s="77">
        <v>6</v>
      </c>
      <c r="C341" s="78" t="s">
        <v>251</v>
      </c>
      <c r="D341" s="114">
        <v>2006</v>
      </c>
      <c r="E341" s="82" t="s">
        <v>1585</v>
      </c>
      <c r="F341" s="82" t="s">
        <v>1586</v>
      </c>
      <c r="G341" s="76">
        <v>79</v>
      </c>
      <c r="H341" s="76" t="s">
        <v>252</v>
      </c>
      <c r="I341" s="63" t="s">
        <v>2258</v>
      </c>
      <c r="J341" s="59">
        <v>3</v>
      </c>
      <c r="K341" s="77" t="s">
        <v>3</v>
      </c>
      <c r="L341" s="77" t="s">
        <v>77</v>
      </c>
      <c r="M341" s="77">
        <v>30</v>
      </c>
      <c r="N341" s="77">
        <v>30</v>
      </c>
      <c r="O341" s="59">
        <f t="shared" si="234"/>
        <v>1.4771212547196624</v>
      </c>
      <c r="P341" s="77">
        <v>2004</v>
      </c>
      <c r="R341" s="77">
        <v>1</v>
      </c>
      <c r="S341" s="77">
        <v>1</v>
      </c>
      <c r="T341" s="228" t="s">
        <v>596</v>
      </c>
      <c r="U341" s="77">
        <v>6</v>
      </c>
      <c r="V341" s="77" t="s">
        <v>256</v>
      </c>
      <c r="W341" s="77"/>
      <c r="X341" s="77"/>
      <c r="Y341" s="82" t="s">
        <v>1587</v>
      </c>
      <c r="Z341" s="82" t="s">
        <v>153</v>
      </c>
      <c r="AA341" s="77" t="s">
        <v>1257</v>
      </c>
      <c r="AB341" s="77"/>
      <c r="AC341" s="77" t="s">
        <v>1598</v>
      </c>
      <c r="AD341" s="77">
        <v>0</v>
      </c>
      <c r="AE341" s="77" t="s">
        <v>1591</v>
      </c>
      <c r="AF341" s="84">
        <v>50</v>
      </c>
      <c r="AG341" s="86">
        <f t="shared" si="235"/>
        <v>1.6989700043360187</v>
      </c>
      <c r="AH341" s="177">
        <f>AF341*110</f>
        <v>5500</v>
      </c>
      <c r="AI341" s="72">
        <f t="shared" si="239"/>
        <v>3.7403626894942437</v>
      </c>
      <c r="AJ341" s="59">
        <f t="shared" si="240"/>
        <v>1500</v>
      </c>
      <c r="AK341" s="59">
        <f t="shared" si="236"/>
        <v>3.1760912590556813</v>
      </c>
      <c r="AL341" s="72">
        <f t="shared" si="241"/>
        <v>165000</v>
      </c>
      <c r="AM341" s="72">
        <f t="shared" si="233"/>
        <v>5.2174839442139067</v>
      </c>
      <c r="AN341" s="78" t="s">
        <v>28</v>
      </c>
      <c r="AO341" s="77" t="s">
        <v>470</v>
      </c>
      <c r="AQ341" s="77" t="s">
        <v>253</v>
      </c>
      <c r="AR341" s="108" t="s">
        <v>254</v>
      </c>
      <c r="AS341" s="81" t="s">
        <v>255</v>
      </c>
      <c r="AT341" s="228" t="s">
        <v>2440</v>
      </c>
      <c r="AU341" s="270">
        <v>65.5</v>
      </c>
      <c r="AV341" s="11">
        <v>28.6</v>
      </c>
      <c r="AW341" s="77"/>
      <c r="AX341" s="277">
        <v>0.13333333333333361</v>
      </c>
      <c r="AY341" s="278">
        <v>635</v>
      </c>
      <c r="AZ341" s="455">
        <f t="shared" si="237"/>
        <v>2.8027737252919755</v>
      </c>
      <c r="BA341" s="521" t="s">
        <v>137</v>
      </c>
      <c r="BC341" s="59"/>
      <c r="BD341" s="59" t="s">
        <v>2343</v>
      </c>
      <c r="BE341" s="59" t="s">
        <v>2331</v>
      </c>
      <c r="BF341" s="33" t="s">
        <v>1593</v>
      </c>
      <c r="BH341" s="82" t="s">
        <v>1594</v>
      </c>
      <c r="BI341" s="82" t="s">
        <v>1596</v>
      </c>
      <c r="BJ341" s="82" t="s">
        <v>12</v>
      </c>
      <c r="BK341" s="82" t="s">
        <v>581</v>
      </c>
      <c r="BL341" s="77"/>
      <c r="BM341" s="77"/>
      <c r="BO341" s="77"/>
      <c r="BP341" s="82" t="s">
        <v>1597</v>
      </c>
      <c r="BQ341" s="77" t="s">
        <v>728</v>
      </c>
      <c r="BR341" s="82">
        <v>8.2857142857142865</v>
      </c>
      <c r="BS341" s="77" t="s">
        <v>21</v>
      </c>
      <c r="BT341" s="77" t="s">
        <v>1220</v>
      </c>
      <c r="BU341" s="140">
        <v>2.9277002188456001</v>
      </c>
      <c r="BW341" s="79" t="s">
        <v>26</v>
      </c>
      <c r="BX341" s="77" t="s">
        <v>67</v>
      </c>
      <c r="BY341" s="77"/>
      <c r="BZ341" s="80">
        <f t="shared" si="231"/>
        <v>2.9277002188456001</v>
      </c>
      <c r="CA341" s="77" t="s">
        <v>18</v>
      </c>
      <c r="CB341" s="77" t="s">
        <v>1588</v>
      </c>
      <c r="CC341" s="77">
        <v>6</v>
      </c>
      <c r="CD341" s="77">
        <v>6</v>
      </c>
      <c r="CF341" s="82" t="s">
        <v>960</v>
      </c>
      <c r="CG341" s="82">
        <v>5</v>
      </c>
      <c r="CH341" s="77" t="s">
        <v>21</v>
      </c>
      <c r="CI341" s="82">
        <v>1.8973665961010275</v>
      </c>
      <c r="CL341" s="78">
        <f t="shared" si="246"/>
        <v>1.8973665961010275</v>
      </c>
      <c r="CM341" s="77">
        <v>6</v>
      </c>
      <c r="CN341" s="77">
        <v>6</v>
      </c>
      <c r="CO341" s="67"/>
      <c r="CP341" s="67">
        <f t="shared" si="243"/>
        <v>1.3319073528261671</v>
      </c>
      <c r="CQ341" s="67">
        <f t="shared" si="244"/>
        <v>0.92307692307692313</v>
      </c>
      <c r="CR341" s="67">
        <f t="shared" si="238"/>
        <v>1.2294529410703081</v>
      </c>
      <c r="CS341" s="67">
        <f t="shared" si="245"/>
        <v>0.3963147722627679</v>
      </c>
      <c r="CT341" s="59">
        <v>0</v>
      </c>
      <c r="CU341" s="77">
        <v>0</v>
      </c>
      <c r="CV341" s="77" t="s">
        <v>1782</v>
      </c>
      <c r="CW341" s="77">
        <v>0</v>
      </c>
      <c r="CX341" s="77">
        <v>0</v>
      </c>
      <c r="CY341" s="74">
        <v>1</v>
      </c>
      <c r="CZ341" s="74">
        <v>0</v>
      </c>
      <c r="DA341" s="74">
        <v>0</v>
      </c>
      <c r="DB341" s="74">
        <v>0</v>
      </c>
      <c r="DC341" s="74">
        <v>0</v>
      </c>
      <c r="DD341" s="77">
        <v>0</v>
      </c>
      <c r="DE341" s="60">
        <v>0</v>
      </c>
      <c r="DF341" s="60">
        <v>0</v>
      </c>
      <c r="DG341" s="60">
        <v>0</v>
      </c>
      <c r="DH341" s="60">
        <v>0</v>
      </c>
      <c r="DI341" s="60">
        <v>0</v>
      </c>
      <c r="DJ341" s="60">
        <v>0</v>
      </c>
      <c r="DK341" s="60">
        <v>0</v>
      </c>
      <c r="DL341" s="74">
        <v>0</v>
      </c>
      <c r="DM341" s="77">
        <v>1</v>
      </c>
      <c r="DN341" s="74">
        <v>0</v>
      </c>
      <c r="DO341" s="77">
        <v>0</v>
      </c>
      <c r="DP341" s="77">
        <v>0</v>
      </c>
      <c r="DQ341" s="77">
        <v>0</v>
      </c>
      <c r="DR341" s="77">
        <v>0</v>
      </c>
      <c r="DS341" s="77">
        <v>0</v>
      </c>
      <c r="DT341" s="77">
        <v>0</v>
      </c>
      <c r="DU341" s="77">
        <v>0</v>
      </c>
      <c r="DV341" s="77">
        <v>0</v>
      </c>
      <c r="DW341" s="77">
        <v>0</v>
      </c>
      <c r="DX341" s="77">
        <v>0</v>
      </c>
      <c r="DY341" s="77">
        <v>0</v>
      </c>
      <c r="DZ341" s="77">
        <v>0</v>
      </c>
      <c r="EA341" s="77">
        <v>0</v>
      </c>
      <c r="EB341" s="77">
        <v>0</v>
      </c>
      <c r="EC341" s="77">
        <v>0</v>
      </c>
      <c r="ED341" s="77">
        <v>0</v>
      </c>
      <c r="EE341" s="77">
        <v>0</v>
      </c>
      <c r="EF341" s="77">
        <v>0</v>
      </c>
      <c r="EG341" s="77">
        <v>0</v>
      </c>
      <c r="EH341" s="77">
        <v>0</v>
      </c>
      <c r="EI341" s="77">
        <v>0</v>
      </c>
      <c r="EJ341" s="77">
        <v>0</v>
      </c>
      <c r="EK341" s="77">
        <v>0</v>
      </c>
      <c r="EL341" s="77">
        <v>0</v>
      </c>
      <c r="EM341" s="77">
        <v>2</v>
      </c>
      <c r="EN341" s="77">
        <v>0</v>
      </c>
      <c r="EO341" s="77">
        <v>2</v>
      </c>
      <c r="EP341" s="59">
        <v>2</v>
      </c>
      <c r="EQ341" s="77">
        <v>2</v>
      </c>
    </row>
    <row r="342" spans="1:147" s="82" customFormat="1" ht="15" customHeight="1" x14ac:dyDescent="0.25">
      <c r="A342" s="501" t="s">
        <v>2548</v>
      </c>
      <c r="B342" s="77">
        <v>7</v>
      </c>
      <c r="C342" s="78" t="s">
        <v>251</v>
      </c>
      <c r="D342" s="114">
        <v>2006</v>
      </c>
      <c r="E342" s="82" t="s">
        <v>1585</v>
      </c>
      <c r="F342" s="82" t="s">
        <v>1586</v>
      </c>
      <c r="G342" s="76">
        <v>79</v>
      </c>
      <c r="H342" s="76" t="s">
        <v>252</v>
      </c>
      <c r="I342" s="63" t="s">
        <v>2258</v>
      </c>
      <c r="J342" s="59">
        <v>3</v>
      </c>
      <c r="K342" s="77" t="s">
        <v>3</v>
      </c>
      <c r="L342" s="77" t="s">
        <v>77</v>
      </c>
      <c r="M342" s="77">
        <v>30</v>
      </c>
      <c r="N342" s="77">
        <v>30</v>
      </c>
      <c r="O342" s="59">
        <f t="shared" si="234"/>
        <v>1.4771212547196624</v>
      </c>
      <c r="P342" s="77">
        <v>2004</v>
      </c>
      <c r="R342" s="77">
        <v>1</v>
      </c>
      <c r="S342" s="77">
        <v>1</v>
      </c>
      <c r="T342" s="228" t="s">
        <v>596</v>
      </c>
      <c r="U342" s="77">
        <v>6</v>
      </c>
      <c r="V342" s="77" t="s">
        <v>256</v>
      </c>
      <c r="W342" s="77"/>
      <c r="X342" s="77"/>
      <c r="Y342" s="82" t="s">
        <v>1587</v>
      </c>
      <c r="Z342" s="82" t="s">
        <v>153</v>
      </c>
      <c r="AA342" s="77" t="s">
        <v>1257</v>
      </c>
      <c r="AB342" s="77"/>
      <c r="AC342" s="77" t="s">
        <v>1598</v>
      </c>
      <c r="AD342" s="77">
        <v>0</v>
      </c>
      <c r="AE342" s="77" t="s">
        <v>1591</v>
      </c>
      <c r="AF342" s="84">
        <v>50</v>
      </c>
      <c r="AG342" s="86">
        <f t="shared" si="235"/>
        <v>1.6989700043360187</v>
      </c>
      <c r="AH342" s="177">
        <f t="shared" si="242"/>
        <v>5500</v>
      </c>
      <c r="AI342" s="72">
        <f t="shared" si="239"/>
        <v>3.7403626894942437</v>
      </c>
      <c r="AJ342" s="59">
        <f t="shared" si="240"/>
        <v>1500</v>
      </c>
      <c r="AK342" s="59">
        <f t="shared" si="236"/>
        <v>3.1760912590556813</v>
      </c>
      <c r="AL342" s="72">
        <f t="shared" si="241"/>
        <v>165000</v>
      </c>
      <c r="AM342" s="72">
        <f t="shared" si="233"/>
        <v>5.2174839442139067</v>
      </c>
      <c r="AN342" s="78" t="s">
        <v>28</v>
      </c>
      <c r="AO342" s="77" t="s">
        <v>470</v>
      </c>
      <c r="AQ342" s="77" t="s">
        <v>253</v>
      </c>
      <c r="AR342" s="108" t="s">
        <v>254</v>
      </c>
      <c r="AS342" s="81" t="s">
        <v>255</v>
      </c>
      <c r="AT342" s="228" t="s">
        <v>2440</v>
      </c>
      <c r="AU342" s="270">
        <v>65.5</v>
      </c>
      <c r="AV342" s="11">
        <v>28.6</v>
      </c>
      <c r="AW342" s="77"/>
      <c r="AX342" s="277">
        <v>0.13333333333333361</v>
      </c>
      <c r="AY342" s="278">
        <v>635</v>
      </c>
      <c r="AZ342" s="455">
        <f t="shared" si="237"/>
        <v>2.8027737252919755</v>
      </c>
      <c r="BA342" s="521" t="s">
        <v>137</v>
      </c>
      <c r="BC342" s="59"/>
      <c r="BD342" s="59" t="s">
        <v>2343</v>
      </c>
      <c r="BE342" s="59" t="s">
        <v>2331</v>
      </c>
      <c r="BF342" s="33" t="s">
        <v>1593</v>
      </c>
      <c r="BH342" s="82" t="s">
        <v>1594</v>
      </c>
      <c r="BI342" s="82" t="s">
        <v>1596</v>
      </c>
      <c r="BJ342" s="82" t="s">
        <v>4</v>
      </c>
      <c r="BK342" s="82" t="s">
        <v>725</v>
      </c>
      <c r="BL342" s="77"/>
      <c r="BM342" s="77"/>
      <c r="BO342" s="77"/>
      <c r="BP342" s="82" t="s">
        <v>1597</v>
      </c>
      <c r="BQ342" s="77" t="s">
        <v>728</v>
      </c>
      <c r="BR342" s="82">
        <v>463.14285714285717</v>
      </c>
      <c r="BS342" s="77" t="s">
        <v>21</v>
      </c>
      <c r="BT342" s="77" t="s">
        <v>1220</v>
      </c>
      <c r="BU342" s="82">
        <v>240.44433075137408</v>
      </c>
      <c r="BW342" s="79" t="s">
        <v>26</v>
      </c>
      <c r="BX342" s="77" t="s">
        <v>67</v>
      </c>
      <c r="BY342" s="77"/>
      <c r="BZ342" s="80">
        <f t="shared" si="231"/>
        <v>240.44433075137408</v>
      </c>
      <c r="CA342" s="77" t="s">
        <v>18</v>
      </c>
      <c r="CB342" s="77" t="s">
        <v>1588</v>
      </c>
      <c r="CC342" s="77">
        <v>6</v>
      </c>
      <c r="CD342" s="77">
        <v>6</v>
      </c>
      <c r="CF342" s="82" t="s">
        <v>960</v>
      </c>
      <c r="CG342" s="82">
        <v>311.66666666666669</v>
      </c>
      <c r="CH342" s="77" t="s">
        <v>21</v>
      </c>
      <c r="CI342" s="82">
        <v>105.96729055074813</v>
      </c>
      <c r="CL342" s="78">
        <f t="shared" si="246"/>
        <v>105.96729055074813</v>
      </c>
      <c r="CM342" s="77">
        <v>6</v>
      </c>
      <c r="CN342" s="77">
        <v>6</v>
      </c>
      <c r="CO342" s="67"/>
      <c r="CP342" s="67">
        <f t="shared" si="243"/>
        <v>0.81526910173809708</v>
      </c>
      <c r="CQ342" s="67">
        <f t="shared" si="244"/>
        <v>0.92307692307692313</v>
      </c>
      <c r="CR342" s="67">
        <f t="shared" si="238"/>
        <v>0.75255609391208966</v>
      </c>
      <c r="CS342" s="67">
        <f t="shared" si="245"/>
        <v>0.35693086143684255</v>
      </c>
      <c r="CT342" s="59">
        <v>0</v>
      </c>
      <c r="CU342" s="77">
        <v>0</v>
      </c>
      <c r="CV342" s="77" t="s">
        <v>1782</v>
      </c>
      <c r="CW342" s="77">
        <v>0</v>
      </c>
      <c r="CX342" s="77">
        <v>0</v>
      </c>
      <c r="CY342" s="74">
        <v>0</v>
      </c>
      <c r="CZ342" s="74">
        <v>1</v>
      </c>
      <c r="DA342" s="74">
        <v>0</v>
      </c>
      <c r="DB342" s="74">
        <v>0</v>
      </c>
      <c r="DC342" s="74">
        <v>0</v>
      </c>
      <c r="DD342" s="77">
        <v>0</v>
      </c>
      <c r="DE342" s="60">
        <v>0</v>
      </c>
      <c r="DF342" s="60">
        <v>0</v>
      </c>
      <c r="DG342" s="60">
        <v>0</v>
      </c>
      <c r="DH342" s="60">
        <v>0</v>
      </c>
      <c r="DI342" s="60">
        <v>0</v>
      </c>
      <c r="DJ342" s="60">
        <v>0</v>
      </c>
      <c r="DK342" s="60">
        <v>0</v>
      </c>
      <c r="DL342" s="77">
        <v>1</v>
      </c>
      <c r="DM342" s="74">
        <v>0</v>
      </c>
      <c r="DN342" s="74">
        <v>0</v>
      </c>
      <c r="DO342" s="77">
        <v>0</v>
      </c>
      <c r="DP342" s="77">
        <v>0</v>
      </c>
      <c r="DQ342" s="77">
        <v>0</v>
      </c>
      <c r="DR342" s="77">
        <v>0</v>
      </c>
      <c r="DS342" s="77">
        <v>0</v>
      </c>
      <c r="DT342" s="77">
        <v>0</v>
      </c>
      <c r="DU342" s="77">
        <v>0</v>
      </c>
      <c r="DV342" s="77">
        <v>0</v>
      </c>
      <c r="DW342" s="77">
        <v>0</v>
      </c>
      <c r="DX342" s="77">
        <v>0</v>
      </c>
      <c r="DY342" s="77">
        <v>0</v>
      </c>
      <c r="DZ342" s="77">
        <v>0</v>
      </c>
      <c r="EA342" s="77">
        <v>0</v>
      </c>
      <c r="EB342" s="77">
        <v>0</v>
      </c>
      <c r="EC342" s="77">
        <v>0</v>
      </c>
      <c r="ED342" s="77">
        <v>0</v>
      </c>
      <c r="EE342" s="77">
        <v>0</v>
      </c>
      <c r="EF342" s="77">
        <v>0</v>
      </c>
      <c r="EG342" s="77">
        <v>0</v>
      </c>
      <c r="EH342" s="77">
        <v>0</v>
      </c>
      <c r="EI342" s="77">
        <v>0</v>
      </c>
      <c r="EJ342" s="77">
        <v>0</v>
      </c>
      <c r="EK342" s="77">
        <v>0</v>
      </c>
      <c r="EL342" s="77">
        <v>0</v>
      </c>
      <c r="EM342" s="77">
        <v>2</v>
      </c>
      <c r="EN342" s="77">
        <v>0</v>
      </c>
      <c r="EO342" s="77">
        <v>2</v>
      </c>
      <c r="EP342" s="59">
        <v>2</v>
      </c>
      <c r="EQ342" s="77">
        <v>2</v>
      </c>
    </row>
    <row r="343" spans="1:147" s="82" customFormat="1" ht="15" customHeight="1" x14ac:dyDescent="0.25">
      <c r="A343" s="501" t="s">
        <v>2548</v>
      </c>
      <c r="B343" s="77">
        <v>8</v>
      </c>
      <c r="C343" s="78" t="s">
        <v>251</v>
      </c>
      <c r="D343" s="114">
        <v>2006</v>
      </c>
      <c r="E343" s="82" t="s">
        <v>1585</v>
      </c>
      <c r="F343" s="82" t="s">
        <v>1586</v>
      </c>
      <c r="G343" s="76">
        <v>79</v>
      </c>
      <c r="H343" s="76" t="s">
        <v>252</v>
      </c>
      <c r="I343" s="63" t="s">
        <v>2258</v>
      </c>
      <c r="J343" s="59">
        <v>3</v>
      </c>
      <c r="K343" s="77" t="s">
        <v>3</v>
      </c>
      <c r="L343" s="77" t="s">
        <v>77</v>
      </c>
      <c r="M343" s="77">
        <v>30</v>
      </c>
      <c r="N343" s="77">
        <v>30</v>
      </c>
      <c r="O343" s="59">
        <f t="shared" si="234"/>
        <v>1.4771212547196624</v>
      </c>
      <c r="P343" s="77">
        <v>2004</v>
      </c>
      <c r="R343" s="77">
        <v>1</v>
      </c>
      <c r="S343" s="77">
        <v>1</v>
      </c>
      <c r="T343" s="228" t="s">
        <v>596</v>
      </c>
      <c r="U343" s="77">
        <v>6</v>
      </c>
      <c r="V343" s="77" t="s">
        <v>256</v>
      </c>
      <c r="W343" s="77"/>
      <c r="X343" s="77"/>
      <c r="Y343" s="82" t="s">
        <v>1587</v>
      </c>
      <c r="Z343" s="82" t="s">
        <v>153</v>
      </c>
      <c r="AA343" s="77" t="s">
        <v>1257</v>
      </c>
      <c r="AB343" s="77"/>
      <c r="AC343" s="77" t="s">
        <v>1598</v>
      </c>
      <c r="AD343" s="77">
        <v>0</v>
      </c>
      <c r="AE343" s="77" t="s">
        <v>1591</v>
      </c>
      <c r="AF343" s="84">
        <v>50</v>
      </c>
      <c r="AG343" s="86">
        <f t="shared" si="235"/>
        <v>1.6989700043360187</v>
      </c>
      <c r="AH343" s="177">
        <f t="shared" si="242"/>
        <v>5500</v>
      </c>
      <c r="AI343" s="72">
        <f t="shared" si="239"/>
        <v>3.7403626894942437</v>
      </c>
      <c r="AJ343" s="59">
        <f t="shared" si="240"/>
        <v>1500</v>
      </c>
      <c r="AK343" s="59">
        <f t="shared" si="236"/>
        <v>3.1760912590556813</v>
      </c>
      <c r="AL343" s="72">
        <f t="shared" si="241"/>
        <v>165000</v>
      </c>
      <c r="AM343" s="72">
        <f t="shared" si="233"/>
        <v>5.2174839442139067</v>
      </c>
      <c r="AN343" s="78" t="s">
        <v>28</v>
      </c>
      <c r="AO343" s="77" t="s">
        <v>470</v>
      </c>
      <c r="AQ343" s="77" t="s">
        <v>253</v>
      </c>
      <c r="AR343" s="108" t="s">
        <v>254</v>
      </c>
      <c r="AS343" s="81" t="s">
        <v>255</v>
      </c>
      <c r="AT343" s="228" t="s">
        <v>2440</v>
      </c>
      <c r="AU343" s="270">
        <v>65.5</v>
      </c>
      <c r="AV343" s="11">
        <v>28.6</v>
      </c>
      <c r="AW343" s="77"/>
      <c r="AX343" s="277">
        <v>0.13333333333333361</v>
      </c>
      <c r="AY343" s="278">
        <v>635</v>
      </c>
      <c r="AZ343" s="455">
        <f t="shared" si="237"/>
        <v>2.8027737252919755</v>
      </c>
      <c r="BA343" s="521" t="s">
        <v>137</v>
      </c>
      <c r="BC343" s="59"/>
      <c r="BD343" s="59" t="s">
        <v>2343</v>
      </c>
      <c r="BE343" s="59" t="s">
        <v>2331</v>
      </c>
      <c r="BF343" s="33" t="s">
        <v>1593</v>
      </c>
      <c r="BH343" s="82" t="s">
        <v>1594</v>
      </c>
      <c r="BI343" s="82" t="s">
        <v>1596</v>
      </c>
      <c r="BJ343" s="82" t="s">
        <v>12</v>
      </c>
      <c r="BK343" s="82" t="s">
        <v>725</v>
      </c>
      <c r="BL343" s="77"/>
      <c r="BM343" s="77"/>
      <c r="BO343" s="77"/>
      <c r="BP343" s="82" t="s">
        <v>1597</v>
      </c>
      <c r="BQ343" s="77" t="s">
        <v>728</v>
      </c>
      <c r="BR343" s="82">
        <v>8</v>
      </c>
      <c r="BS343" s="77" t="s">
        <v>21</v>
      </c>
      <c r="BT343" s="77" t="s">
        <v>1220</v>
      </c>
      <c r="BU343" s="140">
        <v>1</v>
      </c>
      <c r="BW343" s="79" t="s">
        <v>26</v>
      </c>
      <c r="BX343" s="77" t="s">
        <v>67</v>
      </c>
      <c r="BY343" s="77"/>
      <c r="BZ343" s="80">
        <f t="shared" si="231"/>
        <v>1</v>
      </c>
      <c r="CA343" s="77" t="s">
        <v>18</v>
      </c>
      <c r="CB343" s="77" t="s">
        <v>1588</v>
      </c>
      <c r="CC343" s="77">
        <v>6</v>
      </c>
      <c r="CD343" s="77">
        <v>6</v>
      </c>
      <c r="CF343" s="82" t="s">
        <v>960</v>
      </c>
      <c r="CG343" s="82">
        <v>7</v>
      </c>
      <c r="CH343" s="77" t="s">
        <v>21</v>
      </c>
      <c r="CI343" s="82">
        <v>1.0954451150103321</v>
      </c>
      <c r="CL343" s="78">
        <f t="shared" si="246"/>
        <v>1.0954451150103321</v>
      </c>
      <c r="CM343" s="77">
        <v>6</v>
      </c>
      <c r="CN343" s="77">
        <v>6</v>
      </c>
      <c r="CO343" s="67"/>
      <c r="CP343" s="67">
        <f t="shared" si="243"/>
        <v>0.95346258924559246</v>
      </c>
      <c r="CQ343" s="67">
        <f t="shared" si="244"/>
        <v>0.92307692307692313</v>
      </c>
      <c r="CR343" s="67">
        <f t="shared" si="238"/>
        <v>0.88011931314977776</v>
      </c>
      <c r="CS343" s="67">
        <f t="shared" si="245"/>
        <v>0.36560875022413486</v>
      </c>
      <c r="CT343" s="59">
        <v>0</v>
      </c>
      <c r="CU343" s="77">
        <v>0</v>
      </c>
      <c r="CV343" s="77" t="s">
        <v>1782</v>
      </c>
      <c r="CW343" s="77">
        <v>0</v>
      </c>
      <c r="CX343" s="77">
        <v>0</v>
      </c>
      <c r="CY343" s="74">
        <v>1</v>
      </c>
      <c r="CZ343" s="74">
        <v>0</v>
      </c>
      <c r="DA343" s="74">
        <v>0</v>
      </c>
      <c r="DB343" s="74">
        <v>0</v>
      </c>
      <c r="DC343" s="74">
        <v>0</v>
      </c>
      <c r="DD343" s="77">
        <v>0</v>
      </c>
      <c r="DE343" s="60">
        <v>0</v>
      </c>
      <c r="DF343" s="60">
        <v>0</v>
      </c>
      <c r="DG343" s="60">
        <v>0</v>
      </c>
      <c r="DH343" s="60">
        <v>0</v>
      </c>
      <c r="DI343" s="60">
        <v>0</v>
      </c>
      <c r="DJ343" s="60">
        <v>0</v>
      </c>
      <c r="DK343" s="60">
        <v>0</v>
      </c>
      <c r="DL343" s="77">
        <v>1</v>
      </c>
      <c r="DM343" s="74">
        <v>0</v>
      </c>
      <c r="DN343" s="74">
        <v>0</v>
      </c>
      <c r="DO343" s="77">
        <v>0</v>
      </c>
      <c r="DP343" s="77">
        <v>0</v>
      </c>
      <c r="DQ343" s="77">
        <v>0</v>
      </c>
      <c r="DR343" s="77">
        <v>0</v>
      </c>
      <c r="DS343" s="77">
        <v>0</v>
      </c>
      <c r="DT343" s="77">
        <v>0</v>
      </c>
      <c r="DU343" s="77">
        <v>0</v>
      </c>
      <c r="DV343" s="77">
        <v>0</v>
      </c>
      <c r="DW343" s="77">
        <v>0</v>
      </c>
      <c r="DX343" s="77">
        <v>0</v>
      </c>
      <c r="DY343" s="77">
        <v>0</v>
      </c>
      <c r="DZ343" s="77">
        <v>0</v>
      </c>
      <c r="EA343" s="77">
        <v>0</v>
      </c>
      <c r="EB343" s="77">
        <v>0</v>
      </c>
      <c r="EC343" s="77">
        <v>0</v>
      </c>
      <c r="ED343" s="77">
        <v>0</v>
      </c>
      <c r="EE343" s="77">
        <v>0</v>
      </c>
      <c r="EF343" s="77">
        <v>0</v>
      </c>
      <c r="EG343" s="77">
        <v>0</v>
      </c>
      <c r="EH343" s="77">
        <v>0</v>
      </c>
      <c r="EI343" s="77">
        <v>0</v>
      </c>
      <c r="EJ343" s="77">
        <v>0</v>
      </c>
      <c r="EK343" s="77">
        <v>0</v>
      </c>
      <c r="EL343" s="77">
        <v>0</v>
      </c>
      <c r="EM343" s="77">
        <v>2</v>
      </c>
      <c r="EN343" s="77">
        <v>0</v>
      </c>
      <c r="EO343" s="77">
        <v>2</v>
      </c>
      <c r="EP343" s="59">
        <v>2</v>
      </c>
      <c r="EQ343" s="77">
        <v>2</v>
      </c>
    </row>
    <row r="344" spans="1:147" ht="15" customHeight="1" x14ac:dyDescent="0.25">
      <c r="A344" s="501" t="s">
        <v>2549</v>
      </c>
      <c r="B344" s="37">
        <v>1</v>
      </c>
      <c r="C344" s="63" t="s">
        <v>257</v>
      </c>
      <c r="D344" s="62">
        <v>2001</v>
      </c>
      <c r="E344" s="63" t="s">
        <v>258</v>
      </c>
      <c r="F344" s="63" t="s">
        <v>173</v>
      </c>
      <c r="G344" s="62">
        <v>10</v>
      </c>
      <c r="H344" s="62" t="s">
        <v>259</v>
      </c>
      <c r="I344" s="63" t="s">
        <v>1949</v>
      </c>
      <c r="J344" s="59">
        <v>5</v>
      </c>
      <c r="K344" s="37" t="s">
        <v>3</v>
      </c>
      <c r="L344" s="37" t="s">
        <v>77</v>
      </c>
      <c r="M344" s="58" t="s">
        <v>876</v>
      </c>
      <c r="N344" s="59">
        <v>10</v>
      </c>
      <c r="O344" s="59">
        <f t="shared" si="234"/>
        <v>1</v>
      </c>
      <c r="P344" s="59" t="s">
        <v>875</v>
      </c>
      <c r="R344" s="37">
        <v>1</v>
      </c>
      <c r="S344" s="37">
        <v>4</v>
      </c>
      <c r="T344" s="37">
        <v>10</v>
      </c>
      <c r="V344" s="59" t="s">
        <v>1221</v>
      </c>
      <c r="X344" s="37" t="s">
        <v>586</v>
      </c>
      <c r="Y344" s="39" t="s">
        <v>1222</v>
      </c>
      <c r="Z344" s="58" t="s">
        <v>1534</v>
      </c>
      <c r="AA344" s="175" t="s">
        <v>29</v>
      </c>
      <c r="AB344" s="59" t="s">
        <v>29</v>
      </c>
      <c r="AC344" s="37" t="s">
        <v>112</v>
      </c>
      <c r="AE344" s="59" t="s">
        <v>29</v>
      </c>
      <c r="AF344" s="37" t="s">
        <v>29</v>
      </c>
      <c r="AG344" s="37" t="s">
        <v>29</v>
      </c>
      <c r="AH344" s="37" t="s">
        <v>29</v>
      </c>
      <c r="AI344" s="60" t="s">
        <v>29</v>
      </c>
      <c r="AJ344" s="59" t="s">
        <v>29</v>
      </c>
      <c r="AK344" s="59" t="s">
        <v>29</v>
      </c>
      <c r="AL344" s="60" t="s">
        <v>29</v>
      </c>
      <c r="AM344" s="60" t="s">
        <v>29</v>
      </c>
      <c r="AN344" s="39" t="s">
        <v>28</v>
      </c>
      <c r="AO344" s="37" t="s">
        <v>28</v>
      </c>
      <c r="AQ344" s="59" t="s">
        <v>260</v>
      </c>
      <c r="AR344" s="67" t="s">
        <v>261</v>
      </c>
      <c r="AT344" s="172" t="s">
        <v>2441</v>
      </c>
      <c r="AU344" s="11">
        <v>60.2</v>
      </c>
      <c r="AV344" s="11">
        <v>19.75</v>
      </c>
      <c r="AX344" s="277">
        <v>5.6166666666666671</v>
      </c>
      <c r="AY344" s="278">
        <v>560</v>
      </c>
      <c r="AZ344" s="455">
        <f t="shared" si="237"/>
        <v>2.7481880270062002</v>
      </c>
      <c r="BA344" s="515" t="s">
        <v>82</v>
      </c>
      <c r="BB344" s="67" t="s">
        <v>1219</v>
      </c>
      <c r="BD344" s="59" t="s">
        <v>2343</v>
      </c>
      <c r="BE344" s="59" t="s">
        <v>2331</v>
      </c>
      <c r="BG344" s="58"/>
      <c r="BH344" s="58"/>
      <c r="BI344" s="58" t="s">
        <v>2232</v>
      </c>
      <c r="BJ344" s="39" t="s">
        <v>12</v>
      </c>
      <c r="BK344" s="58" t="s">
        <v>17</v>
      </c>
      <c r="BN344" s="58"/>
      <c r="BP344" s="58" t="s">
        <v>165</v>
      </c>
      <c r="BQ344" s="59" t="s">
        <v>14</v>
      </c>
      <c r="BR344" s="58">
        <v>10.3</v>
      </c>
      <c r="BS344" s="37" t="s">
        <v>21</v>
      </c>
      <c r="BT344" s="59" t="s">
        <v>1223</v>
      </c>
      <c r="BU344" s="58">
        <v>0.8</v>
      </c>
      <c r="BV344" s="58"/>
      <c r="BW344" s="63" t="s">
        <v>26</v>
      </c>
      <c r="BX344" s="59" t="s">
        <v>27</v>
      </c>
      <c r="BY344" s="70">
        <f>BU344*SQRT(CC344)</f>
        <v>1.6</v>
      </c>
      <c r="BZ344" s="70">
        <f t="shared" si="231"/>
        <v>1.6</v>
      </c>
      <c r="CA344" s="37" t="s">
        <v>57</v>
      </c>
      <c r="CB344" s="59" t="s">
        <v>1221</v>
      </c>
      <c r="CC344" s="37">
        <v>4</v>
      </c>
      <c r="CD344" s="37">
        <v>4</v>
      </c>
      <c r="CE344" s="58"/>
      <c r="CF344" s="58" t="s">
        <v>2064</v>
      </c>
      <c r="CG344" s="58">
        <v>8.5</v>
      </c>
      <c r="CH344" s="37" t="s">
        <v>21</v>
      </c>
      <c r="CI344" s="58">
        <v>0.6</v>
      </c>
      <c r="CJ344" s="58"/>
      <c r="CK344" s="59">
        <f>CI344*SQRT(CM344)</f>
        <v>1.2</v>
      </c>
      <c r="CL344" s="59">
        <f>CK344</f>
        <v>1.2</v>
      </c>
      <c r="CM344" s="37">
        <v>4</v>
      </c>
      <c r="CN344" s="37">
        <v>4</v>
      </c>
      <c r="CP344" s="67">
        <f t="shared" si="243"/>
        <v>1.2727922061357859</v>
      </c>
      <c r="CQ344" s="67">
        <f t="shared" si="244"/>
        <v>0.86956521739130432</v>
      </c>
      <c r="CR344" s="67">
        <f t="shared" si="238"/>
        <v>1.1067758314224225</v>
      </c>
      <c r="CS344" s="67">
        <f t="shared" si="245"/>
        <v>0.57655954631379969</v>
      </c>
      <c r="CT344" s="59">
        <v>0</v>
      </c>
      <c r="CU344" s="59">
        <v>0</v>
      </c>
      <c r="CV344" s="59" t="s">
        <v>1782</v>
      </c>
      <c r="CW344" s="59">
        <v>0</v>
      </c>
      <c r="CX344" s="59">
        <v>0</v>
      </c>
      <c r="CY344" s="102">
        <v>1</v>
      </c>
      <c r="CZ344" s="102">
        <v>0</v>
      </c>
      <c r="DA344" s="102">
        <v>0</v>
      </c>
      <c r="DB344" s="102">
        <v>0</v>
      </c>
      <c r="DC344" s="102">
        <v>0</v>
      </c>
      <c r="DD344" s="59">
        <v>0</v>
      </c>
      <c r="DE344" s="60">
        <v>0</v>
      </c>
      <c r="DF344" s="60">
        <v>0</v>
      </c>
      <c r="DG344" s="60">
        <v>0</v>
      </c>
      <c r="DH344" s="60">
        <v>0</v>
      </c>
      <c r="DI344" s="60">
        <v>1</v>
      </c>
      <c r="DJ344" s="60">
        <v>0</v>
      </c>
      <c r="DK344" s="60">
        <v>0</v>
      </c>
      <c r="DL344" s="60">
        <v>0</v>
      </c>
      <c r="DM344" s="60">
        <v>0</v>
      </c>
      <c r="DN344" s="60">
        <v>0</v>
      </c>
      <c r="DO344" s="59">
        <v>0</v>
      </c>
      <c r="DP344" s="59">
        <v>0</v>
      </c>
      <c r="DQ344" s="59">
        <v>0</v>
      </c>
      <c r="DR344" s="59">
        <v>0</v>
      </c>
      <c r="DS344" s="59">
        <v>0</v>
      </c>
      <c r="DT344" s="59">
        <v>0</v>
      </c>
      <c r="DU344" s="59">
        <v>0</v>
      </c>
      <c r="DV344" s="59">
        <v>0</v>
      </c>
      <c r="DW344" s="59">
        <v>0</v>
      </c>
      <c r="DX344" s="59">
        <v>0</v>
      </c>
      <c r="DY344" s="59">
        <v>0</v>
      </c>
      <c r="DZ344" s="59">
        <v>0</v>
      </c>
      <c r="EA344" s="59">
        <v>0</v>
      </c>
      <c r="EB344" s="59">
        <v>0</v>
      </c>
      <c r="EC344" s="59">
        <v>0</v>
      </c>
      <c r="ED344" s="59">
        <v>0</v>
      </c>
      <c r="EE344" s="59">
        <v>0</v>
      </c>
      <c r="EF344" s="59">
        <v>0</v>
      </c>
      <c r="EG344" s="59">
        <v>0</v>
      </c>
      <c r="EH344" s="59">
        <v>0</v>
      </c>
      <c r="EI344" s="59">
        <v>0</v>
      </c>
      <c r="EJ344" s="59">
        <v>0</v>
      </c>
      <c r="EK344" s="59">
        <v>0</v>
      </c>
      <c r="EL344" s="59">
        <v>0</v>
      </c>
      <c r="EM344" s="77">
        <v>2</v>
      </c>
      <c r="EN344" s="59">
        <v>0</v>
      </c>
      <c r="EO344" s="77">
        <v>2</v>
      </c>
      <c r="EP344" s="59">
        <v>2</v>
      </c>
      <c r="EQ344" s="59">
        <v>6</v>
      </c>
    </row>
    <row r="345" spans="1:147" ht="15" customHeight="1" x14ac:dyDescent="0.25">
      <c r="A345" s="501" t="s">
        <v>2549</v>
      </c>
      <c r="B345" s="37">
        <v>2</v>
      </c>
      <c r="C345" s="63" t="s">
        <v>257</v>
      </c>
      <c r="D345" s="62">
        <v>2001</v>
      </c>
      <c r="E345" s="63" t="s">
        <v>258</v>
      </c>
      <c r="F345" s="63" t="s">
        <v>173</v>
      </c>
      <c r="G345" s="62">
        <v>10</v>
      </c>
      <c r="H345" s="62" t="s">
        <v>259</v>
      </c>
      <c r="I345" s="63" t="s">
        <v>1949</v>
      </c>
      <c r="J345" s="59">
        <v>5</v>
      </c>
      <c r="K345" s="37" t="s">
        <v>3</v>
      </c>
      <c r="L345" s="37" t="s">
        <v>77</v>
      </c>
      <c r="M345" s="58" t="s">
        <v>876</v>
      </c>
      <c r="N345" s="59">
        <v>10</v>
      </c>
      <c r="O345" s="59">
        <f t="shared" si="234"/>
        <v>1</v>
      </c>
      <c r="P345" s="59" t="s">
        <v>875</v>
      </c>
      <c r="R345" s="37">
        <v>1</v>
      </c>
      <c r="S345" s="37">
        <v>4</v>
      </c>
      <c r="T345" s="37">
        <v>10</v>
      </c>
      <c r="V345" s="59" t="s">
        <v>1221</v>
      </c>
      <c r="X345" s="37" t="s">
        <v>586</v>
      </c>
      <c r="Y345" s="39" t="s">
        <v>1222</v>
      </c>
      <c r="Z345" s="58" t="s">
        <v>1534</v>
      </c>
      <c r="AA345" s="175" t="s">
        <v>29</v>
      </c>
      <c r="AB345" s="59" t="s">
        <v>29</v>
      </c>
      <c r="AC345" s="37" t="s">
        <v>112</v>
      </c>
      <c r="AE345" s="59" t="s">
        <v>29</v>
      </c>
      <c r="AF345" s="37" t="s">
        <v>29</v>
      </c>
      <c r="AG345" s="37" t="s">
        <v>29</v>
      </c>
      <c r="AH345" s="37" t="s">
        <v>29</v>
      </c>
      <c r="AI345" s="60" t="s">
        <v>29</v>
      </c>
      <c r="AJ345" s="59" t="s">
        <v>29</v>
      </c>
      <c r="AK345" s="59" t="s">
        <v>29</v>
      </c>
      <c r="AL345" s="60" t="s">
        <v>29</v>
      </c>
      <c r="AM345" s="60" t="s">
        <v>29</v>
      </c>
      <c r="AN345" s="39" t="s">
        <v>28</v>
      </c>
      <c r="AO345" s="37" t="s">
        <v>28</v>
      </c>
      <c r="AQ345" s="59" t="s">
        <v>260</v>
      </c>
      <c r="AR345" s="67" t="s">
        <v>261</v>
      </c>
      <c r="AT345" s="172" t="s">
        <v>2441</v>
      </c>
      <c r="AU345" s="11">
        <v>60.2</v>
      </c>
      <c r="AV345" s="11">
        <v>19.75</v>
      </c>
      <c r="AX345" s="277">
        <v>5.6166666666666671</v>
      </c>
      <c r="AY345" s="278">
        <v>560</v>
      </c>
      <c r="AZ345" s="455">
        <f t="shared" si="237"/>
        <v>2.7481880270062002</v>
      </c>
      <c r="BA345" s="515" t="s">
        <v>82</v>
      </c>
      <c r="BB345" s="67" t="s">
        <v>1219</v>
      </c>
      <c r="BD345" s="59" t="s">
        <v>2343</v>
      </c>
      <c r="BE345" s="59" t="s">
        <v>2331</v>
      </c>
      <c r="BG345" s="58"/>
      <c r="BH345" s="58"/>
      <c r="BI345" s="58" t="s">
        <v>2232</v>
      </c>
      <c r="BJ345" s="39" t="s">
        <v>12</v>
      </c>
      <c r="BK345" s="67" t="s">
        <v>1720</v>
      </c>
      <c r="BN345" s="58"/>
      <c r="BP345" s="58" t="s">
        <v>165</v>
      </c>
      <c r="BQ345" s="59" t="s">
        <v>14</v>
      </c>
      <c r="BR345" s="58">
        <v>48.3</v>
      </c>
      <c r="BS345" s="37" t="s">
        <v>21</v>
      </c>
      <c r="BT345" s="59" t="s">
        <v>1223</v>
      </c>
      <c r="BU345" s="58">
        <v>1.5</v>
      </c>
      <c r="BV345" s="58"/>
      <c r="BW345" s="63" t="s">
        <v>26</v>
      </c>
      <c r="BX345" s="59" t="s">
        <v>27</v>
      </c>
      <c r="BY345" s="70">
        <f>BU345*SQRT(CC345)</f>
        <v>3</v>
      </c>
      <c r="BZ345" s="70">
        <f t="shared" si="231"/>
        <v>3</v>
      </c>
      <c r="CA345" s="37" t="s">
        <v>57</v>
      </c>
      <c r="CB345" s="59" t="s">
        <v>1221</v>
      </c>
      <c r="CC345" s="37">
        <v>4</v>
      </c>
      <c r="CD345" s="37">
        <v>4</v>
      </c>
      <c r="CE345" s="58"/>
      <c r="CF345" s="58" t="s">
        <v>2064</v>
      </c>
      <c r="CG345" s="58">
        <v>36</v>
      </c>
      <c r="CH345" s="37" t="s">
        <v>21</v>
      </c>
      <c r="CI345" s="58">
        <v>2.8</v>
      </c>
      <c r="CJ345" s="58"/>
      <c r="CK345" s="59">
        <f>CI345*SQRT(CM345)</f>
        <v>5.6</v>
      </c>
      <c r="CL345" s="59">
        <f>CK345</f>
        <v>5.6</v>
      </c>
      <c r="CM345" s="37">
        <v>4</v>
      </c>
      <c r="CN345" s="37">
        <v>4</v>
      </c>
      <c r="CP345" s="67">
        <f t="shared" si="243"/>
        <v>2.7380698966913699</v>
      </c>
      <c r="CQ345" s="67">
        <f t="shared" si="244"/>
        <v>0.86956521739130432</v>
      </c>
      <c r="CR345" s="67">
        <f t="shared" si="238"/>
        <v>2.3809303449490171</v>
      </c>
      <c r="CS345" s="67">
        <f t="shared" si="245"/>
        <v>0.85430183171869034</v>
      </c>
      <c r="CT345" s="59">
        <v>0</v>
      </c>
      <c r="CU345" s="59">
        <v>0</v>
      </c>
      <c r="CV345" s="59" t="s">
        <v>1782</v>
      </c>
      <c r="CW345" s="59">
        <v>0</v>
      </c>
      <c r="CX345" s="59">
        <v>0</v>
      </c>
      <c r="CY345" s="102">
        <v>1</v>
      </c>
      <c r="CZ345" s="102">
        <v>0</v>
      </c>
      <c r="DA345" s="102">
        <v>0</v>
      </c>
      <c r="DB345" s="102">
        <v>0</v>
      </c>
      <c r="DC345" s="102">
        <v>0</v>
      </c>
      <c r="DD345" s="59">
        <v>0</v>
      </c>
      <c r="DE345" s="60">
        <v>0</v>
      </c>
      <c r="DF345" s="60">
        <v>0</v>
      </c>
      <c r="DG345" s="60">
        <v>0</v>
      </c>
      <c r="DH345" s="60">
        <v>0</v>
      </c>
      <c r="DI345" s="60">
        <v>0</v>
      </c>
      <c r="DJ345" s="60">
        <v>1</v>
      </c>
      <c r="DK345" s="60">
        <v>0</v>
      </c>
      <c r="DL345" s="60">
        <v>0</v>
      </c>
      <c r="DM345" s="60">
        <v>0</v>
      </c>
      <c r="DN345" s="60">
        <v>0</v>
      </c>
      <c r="DO345" s="59">
        <v>0</v>
      </c>
      <c r="DP345" s="59">
        <v>0</v>
      </c>
      <c r="DQ345" s="59">
        <v>0</v>
      </c>
      <c r="DR345" s="59">
        <v>0</v>
      </c>
      <c r="DS345" s="59">
        <v>0</v>
      </c>
      <c r="DT345" s="59">
        <v>0</v>
      </c>
      <c r="DU345" s="59">
        <v>0</v>
      </c>
      <c r="DV345" s="59">
        <v>0</v>
      </c>
      <c r="DW345" s="59">
        <v>0</v>
      </c>
      <c r="DX345" s="59">
        <v>0</v>
      </c>
      <c r="DY345" s="59">
        <v>0</v>
      </c>
      <c r="DZ345" s="59">
        <v>0</v>
      </c>
      <c r="EA345" s="59">
        <v>0</v>
      </c>
      <c r="EB345" s="59">
        <v>0</v>
      </c>
      <c r="EC345" s="59">
        <v>0</v>
      </c>
      <c r="ED345" s="59">
        <v>0</v>
      </c>
      <c r="EE345" s="59">
        <v>0</v>
      </c>
      <c r="EF345" s="59">
        <v>0</v>
      </c>
      <c r="EG345" s="59">
        <v>0</v>
      </c>
      <c r="EH345" s="59">
        <v>0</v>
      </c>
      <c r="EI345" s="59">
        <v>0</v>
      </c>
      <c r="EJ345" s="59">
        <v>0</v>
      </c>
      <c r="EK345" s="59">
        <v>0</v>
      </c>
      <c r="EL345" s="59">
        <v>0</v>
      </c>
      <c r="EM345" s="77">
        <v>2</v>
      </c>
      <c r="EN345" s="59">
        <v>0</v>
      </c>
      <c r="EO345" s="77">
        <v>2</v>
      </c>
      <c r="EP345" s="59">
        <v>2</v>
      </c>
      <c r="EQ345" s="59">
        <v>6</v>
      </c>
    </row>
    <row r="346" spans="1:147" s="58" customFormat="1" ht="15" customHeight="1" x14ac:dyDescent="0.25">
      <c r="A346" s="501" t="s">
        <v>2549</v>
      </c>
      <c r="B346" s="37">
        <v>3</v>
      </c>
      <c r="C346" s="63" t="s">
        <v>257</v>
      </c>
      <c r="D346" s="62">
        <v>2001</v>
      </c>
      <c r="E346" s="63" t="s">
        <v>258</v>
      </c>
      <c r="F346" s="63" t="s">
        <v>173</v>
      </c>
      <c r="G346" s="62">
        <v>10</v>
      </c>
      <c r="H346" s="62" t="s">
        <v>259</v>
      </c>
      <c r="I346" s="63" t="s">
        <v>1949</v>
      </c>
      <c r="J346" s="59">
        <v>5</v>
      </c>
      <c r="K346" s="37" t="s">
        <v>3</v>
      </c>
      <c r="L346" s="37" t="s">
        <v>77</v>
      </c>
      <c r="M346" s="58" t="s">
        <v>876</v>
      </c>
      <c r="N346" s="59">
        <v>10</v>
      </c>
      <c r="O346" s="59">
        <f t="shared" si="234"/>
        <v>1</v>
      </c>
      <c r="P346" s="59" t="s">
        <v>875</v>
      </c>
      <c r="R346" s="37">
        <v>1</v>
      </c>
      <c r="S346" s="37">
        <v>4</v>
      </c>
      <c r="T346" s="37">
        <v>10</v>
      </c>
      <c r="U346" s="59"/>
      <c r="V346" s="59" t="s">
        <v>1221</v>
      </c>
      <c r="W346" s="59"/>
      <c r="X346" s="37" t="s">
        <v>586</v>
      </c>
      <c r="Y346" s="39" t="s">
        <v>1222</v>
      </c>
      <c r="Z346" s="58" t="s">
        <v>1534</v>
      </c>
      <c r="AA346" s="175" t="s">
        <v>29</v>
      </c>
      <c r="AB346" s="59" t="s">
        <v>29</v>
      </c>
      <c r="AC346" s="37" t="s">
        <v>112</v>
      </c>
      <c r="AD346" s="59"/>
      <c r="AE346" s="59" t="s">
        <v>29</v>
      </c>
      <c r="AF346" s="37" t="s">
        <v>29</v>
      </c>
      <c r="AG346" s="37" t="s">
        <v>29</v>
      </c>
      <c r="AH346" s="37" t="s">
        <v>29</v>
      </c>
      <c r="AI346" s="60" t="s">
        <v>29</v>
      </c>
      <c r="AJ346" s="59" t="s">
        <v>29</v>
      </c>
      <c r="AK346" s="59" t="s">
        <v>29</v>
      </c>
      <c r="AL346" s="60" t="s">
        <v>29</v>
      </c>
      <c r="AM346" s="60" t="s">
        <v>29</v>
      </c>
      <c r="AN346" s="39" t="s">
        <v>28</v>
      </c>
      <c r="AO346" s="37" t="s">
        <v>28</v>
      </c>
      <c r="AP346" s="67"/>
      <c r="AQ346" s="59" t="s">
        <v>260</v>
      </c>
      <c r="AR346" s="67" t="s">
        <v>261</v>
      </c>
      <c r="AS346" s="67"/>
      <c r="AT346" s="172" t="s">
        <v>2441</v>
      </c>
      <c r="AU346" s="11">
        <v>60.2</v>
      </c>
      <c r="AV346" s="11">
        <v>19.75</v>
      </c>
      <c r="AW346" s="59"/>
      <c r="AX346" s="277">
        <v>5.6166666666666671</v>
      </c>
      <c r="AY346" s="278">
        <v>560</v>
      </c>
      <c r="AZ346" s="455">
        <f t="shared" si="237"/>
        <v>2.7481880270062002</v>
      </c>
      <c r="BA346" s="515" t="s">
        <v>82</v>
      </c>
      <c r="BB346" s="67" t="s">
        <v>1219</v>
      </c>
      <c r="BC346" s="59"/>
      <c r="BD346" s="59" t="s">
        <v>2343</v>
      </c>
      <c r="BE346" s="59" t="s">
        <v>2331</v>
      </c>
      <c r="BF346" s="67"/>
      <c r="BG346" s="67"/>
      <c r="BH346" s="67"/>
      <c r="BI346" s="58" t="s">
        <v>2232</v>
      </c>
      <c r="BJ346" s="39" t="s">
        <v>12</v>
      </c>
      <c r="BK346" s="58" t="s">
        <v>1666</v>
      </c>
      <c r="BL346" s="59"/>
      <c r="BM346" s="59"/>
      <c r="BN346" s="67"/>
      <c r="BO346" s="59" t="s">
        <v>1669</v>
      </c>
      <c r="BP346" s="58" t="s">
        <v>165</v>
      </c>
      <c r="BQ346" s="59" t="s">
        <v>14</v>
      </c>
      <c r="BR346" s="67">
        <v>0.3</v>
      </c>
      <c r="BS346" s="37" t="s">
        <v>21</v>
      </c>
      <c r="BT346" s="59" t="s">
        <v>1223</v>
      </c>
      <c r="BU346" s="67">
        <v>0.3</v>
      </c>
      <c r="BV346" s="67"/>
      <c r="BW346" s="63" t="s">
        <v>26</v>
      </c>
      <c r="BX346" s="59" t="s">
        <v>27</v>
      </c>
      <c r="BY346" s="70">
        <f>BU346*SQRT(CC346)</f>
        <v>0.6</v>
      </c>
      <c r="BZ346" s="70">
        <f t="shared" si="231"/>
        <v>0.6</v>
      </c>
      <c r="CA346" s="37" t="s">
        <v>57</v>
      </c>
      <c r="CB346" s="59" t="s">
        <v>1221</v>
      </c>
      <c r="CC346" s="37">
        <v>4</v>
      </c>
      <c r="CD346" s="37">
        <v>4</v>
      </c>
      <c r="CE346" s="67"/>
      <c r="CF346" s="58" t="s">
        <v>2064</v>
      </c>
      <c r="CG346" s="67">
        <v>2.2999999999999998</v>
      </c>
      <c r="CH346" s="37" t="s">
        <v>21</v>
      </c>
      <c r="CI346" s="67">
        <v>0.5</v>
      </c>
      <c r="CJ346" s="67"/>
      <c r="CK346" s="59">
        <f>CI346*SQRT(CM346)</f>
        <v>1</v>
      </c>
      <c r="CL346" s="59">
        <f>CK346</f>
        <v>1</v>
      </c>
      <c r="CM346" s="37">
        <v>4</v>
      </c>
      <c r="CN346" s="37">
        <v>4</v>
      </c>
      <c r="CO346" s="67"/>
      <c r="CP346" s="67">
        <f t="shared" si="243"/>
        <v>-2.4253562503633295</v>
      </c>
      <c r="CQ346" s="67">
        <f t="shared" si="244"/>
        <v>0.86956521739130432</v>
      </c>
      <c r="CR346" s="67">
        <f t="shared" si="238"/>
        <v>-2.1090054350985472</v>
      </c>
      <c r="CS346" s="67">
        <f t="shared" si="245"/>
        <v>0.77799399532970082</v>
      </c>
      <c r="CT346" s="59">
        <v>0</v>
      </c>
      <c r="CU346" s="59">
        <v>0</v>
      </c>
      <c r="CV346" s="59" t="s">
        <v>1782</v>
      </c>
      <c r="CW346" s="59">
        <v>0</v>
      </c>
      <c r="CX346" s="59">
        <v>0</v>
      </c>
      <c r="CY346" s="102">
        <v>1</v>
      </c>
      <c r="CZ346" s="102">
        <v>0</v>
      </c>
      <c r="DA346" s="102">
        <v>0</v>
      </c>
      <c r="DB346" s="102">
        <v>0</v>
      </c>
      <c r="DC346" s="102">
        <v>0</v>
      </c>
      <c r="DD346" s="59">
        <v>0</v>
      </c>
      <c r="DE346" s="60">
        <v>0</v>
      </c>
      <c r="DF346" s="60">
        <v>0</v>
      </c>
      <c r="DG346" s="60">
        <v>0</v>
      </c>
      <c r="DH346" s="60">
        <v>0</v>
      </c>
      <c r="DI346" s="60">
        <v>0</v>
      </c>
      <c r="DJ346" s="60">
        <v>0</v>
      </c>
      <c r="DK346" s="60">
        <v>0</v>
      </c>
      <c r="DL346" s="60">
        <v>0</v>
      </c>
      <c r="DM346" s="60">
        <v>0</v>
      </c>
      <c r="DN346" s="60">
        <v>0</v>
      </c>
      <c r="DO346" s="59">
        <v>0</v>
      </c>
      <c r="DP346" s="59">
        <v>0</v>
      </c>
      <c r="DQ346" s="59">
        <v>0</v>
      </c>
      <c r="DR346" s="59">
        <v>0</v>
      </c>
      <c r="DS346" s="59">
        <v>0</v>
      </c>
      <c r="DT346" s="59">
        <v>0</v>
      </c>
      <c r="DU346" s="59">
        <v>0</v>
      </c>
      <c r="DV346" s="59">
        <v>0</v>
      </c>
      <c r="DW346" s="59">
        <v>0</v>
      </c>
      <c r="DX346" s="59">
        <v>0</v>
      </c>
      <c r="DY346" s="59">
        <v>0</v>
      </c>
      <c r="DZ346" s="59">
        <v>0</v>
      </c>
      <c r="EA346" s="59">
        <v>0</v>
      </c>
      <c r="EB346" s="59">
        <v>0</v>
      </c>
      <c r="EC346" s="59">
        <v>2</v>
      </c>
      <c r="ED346" s="59">
        <v>0</v>
      </c>
      <c r="EE346" s="59">
        <v>0</v>
      </c>
      <c r="EF346" s="59">
        <v>0</v>
      </c>
      <c r="EG346" s="59">
        <v>0</v>
      </c>
      <c r="EH346" s="59">
        <v>0</v>
      </c>
      <c r="EI346" s="59">
        <v>0</v>
      </c>
      <c r="EJ346" s="59">
        <v>0</v>
      </c>
      <c r="EK346" s="59">
        <v>0</v>
      </c>
      <c r="EL346" s="59">
        <v>0</v>
      </c>
      <c r="EM346" s="77">
        <v>2</v>
      </c>
      <c r="EN346" s="59">
        <v>0</v>
      </c>
      <c r="EO346" s="77">
        <v>2</v>
      </c>
      <c r="EP346" s="59">
        <v>2</v>
      </c>
      <c r="EQ346" s="59">
        <v>6</v>
      </c>
    </row>
    <row r="347" spans="1:147" s="82" customFormat="1" ht="15" customHeight="1" x14ac:dyDescent="0.25">
      <c r="A347" s="6" t="s">
        <v>2550</v>
      </c>
      <c r="B347" s="77">
        <v>1</v>
      </c>
      <c r="C347" s="108" t="s">
        <v>792</v>
      </c>
      <c r="D347" s="74">
        <v>2015</v>
      </c>
      <c r="E347" s="108" t="s">
        <v>793</v>
      </c>
      <c r="F347" s="108" t="s">
        <v>207</v>
      </c>
      <c r="G347" s="76">
        <v>215</v>
      </c>
      <c r="H347" s="231" t="s">
        <v>794</v>
      </c>
      <c r="I347" s="63" t="s">
        <v>50</v>
      </c>
      <c r="J347" s="59">
        <v>0</v>
      </c>
      <c r="K347" s="76" t="s">
        <v>3</v>
      </c>
      <c r="L347" s="76" t="s">
        <v>77</v>
      </c>
      <c r="M347" s="77">
        <v>20</v>
      </c>
      <c r="N347" s="77">
        <v>20</v>
      </c>
      <c r="O347" s="59">
        <f t="shared" si="234"/>
        <v>1.3010299956639813</v>
      </c>
      <c r="P347" s="76" t="s">
        <v>1077</v>
      </c>
      <c r="R347" s="77">
        <v>1</v>
      </c>
      <c r="S347" s="77">
        <v>1</v>
      </c>
      <c r="T347" s="77" t="s">
        <v>1078</v>
      </c>
      <c r="U347" s="77">
        <v>1</v>
      </c>
      <c r="V347" s="76" t="s">
        <v>1046</v>
      </c>
      <c r="W347" s="76"/>
      <c r="X347" s="77" t="s">
        <v>571</v>
      </c>
      <c r="Z347" s="95" t="s">
        <v>958</v>
      </c>
      <c r="AA347" s="175" t="s">
        <v>29</v>
      </c>
      <c r="AB347" s="77" t="s">
        <v>29</v>
      </c>
      <c r="AC347" s="77" t="s">
        <v>29</v>
      </c>
      <c r="AD347" s="77">
        <v>0</v>
      </c>
      <c r="AE347" s="77"/>
      <c r="AF347" s="77" t="s">
        <v>29</v>
      </c>
      <c r="AG347" s="77" t="s">
        <v>29</v>
      </c>
      <c r="AH347" s="77" t="s">
        <v>29</v>
      </c>
      <c r="AI347" s="60" t="s">
        <v>29</v>
      </c>
      <c r="AJ347" s="59" t="s">
        <v>29</v>
      </c>
      <c r="AK347" s="59" t="s">
        <v>29</v>
      </c>
      <c r="AL347" s="60" t="s">
        <v>29</v>
      </c>
      <c r="AM347" s="60" t="s">
        <v>29</v>
      </c>
      <c r="AN347" s="78" t="s">
        <v>28</v>
      </c>
      <c r="AO347" s="77" t="s">
        <v>28</v>
      </c>
      <c r="AQ347" s="77" t="s">
        <v>516</v>
      </c>
      <c r="AR347" s="81" t="s">
        <v>1761</v>
      </c>
      <c r="AS347" s="81" t="s">
        <v>1762</v>
      </c>
      <c r="AT347" s="228" t="s">
        <v>2442</v>
      </c>
      <c r="AU347" s="5">
        <v>51.6</v>
      </c>
      <c r="AV347" s="5">
        <v>10</v>
      </c>
      <c r="AW347" s="74" t="s">
        <v>1763</v>
      </c>
      <c r="AX347" s="277">
        <v>8.2083333333333339</v>
      </c>
      <c r="AY347" s="278">
        <v>875</v>
      </c>
      <c r="AZ347" s="455">
        <f t="shared" si="237"/>
        <v>2.9420080530223132</v>
      </c>
      <c r="BA347" s="187" t="s">
        <v>82</v>
      </c>
      <c r="BB347" s="115" t="s">
        <v>686</v>
      </c>
      <c r="BC347" s="59"/>
      <c r="BD347" s="59" t="s">
        <v>2343</v>
      </c>
      <c r="BE347" s="59" t="s">
        <v>2331</v>
      </c>
      <c r="BF347" s="67"/>
      <c r="BI347" s="58" t="s">
        <v>2232</v>
      </c>
      <c r="BJ347" s="82" t="s">
        <v>8</v>
      </c>
      <c r="BK347" s="82" t="s">
        <v>1050</v>
      </c>
      <c r="BL347" s="77"/>
      <c r="BM347" s="77"/>
      <c r="BN347" s="82" t="s">
        <v>1079</v>
      </c>
      <c r="BO347" s="77" t="s">
        <v>1678</v>
      </c>
      <c r="BP347" s="67" t="s">
        <v>51</v>
      </c>
      <c r="BQ347" s="77" t="s">
        <v>1537</v>
      </c>
      <c r="BR347" s="82">
        <v>31.5</v>
      </c>
      <c r="BS347" s="77" t="s">
        <v>21</v>
      </c>
      <c r="BT347" s="77" t="s">
        <v>9</v>
      </c>
      <c r="BU347" s="82">
        <v>20.61</v>
      </c>
      <c r="BW347" s="79" t="s">
        <v>26</v>
      </c>
      <c r="BX347" s="77" t="s">
        <v>67</v>
      </c>
      <c r="BY347" s="80"/>
      <c r="BZ347" s="80">
        <f t="shared" si="231"/>
        <v>20.61</v>
      </c>
      <c r="CA347" s="77" t="s">
        <v>18</v>
      </c>
      <c r="CB347" s="77" t="s">
        <v>1081</v>
      </c>
      <c r="CC347" s="77">
        <v>26</v>
      </c>
      <c r="CD347" s="77">
        <v>26</v>
      </c>
      <c r="CF347" s="78" t="s">
        <v>1584</v>
      </c>
      <c r="CG347" s="82">
        <v>46.96</v>
      </c>
      <c r="CH347" s="77" t="s">
        <v>21</v>
      </c>
      <c r="CI347" s="82">
        <v>14.46</v>
      </c>
      <c r="CL347" s="78">
        <f>CI347</f>
        <v>14.46</v>
      </c>
      <c r="CM347" s="77">
        <v>51</v>
      </c>
      <c r="CN347" s="77">
        <v>51</v>
      </c>
      <c r="CO347" s="260" t="s">
        <v>1990</v>
      </c>
      <c r="CP347" s="67">
        <f t="shared" si="243"/>
        <v>-0.92229073129248618</v>
      </c>
      <c r="CQ347" s="67">
        <f t="shared" si="244"/>
        <v>0.98996655518394649</v>
      </c>
      <c r="CR347" s="67">
        <f t="shared" si="238"/>
        <v>-0.91303697813570539</v>
      </c>
      <c r="CS347" s="67">
        <f t="shared" si="245"/>
        <v>6.348260577699584E-2</v>
      </c>
      <c r="CT347" s="59">
        <v>0</v>
      </c>
      <c r="CU347" s="77">
        <v>0</v>
      </c>
      <c r="CV347" s="77" t="s">
        <v>1782</v>
      </c>
      <c r="CW347" s="77">
        <v>0</v>
      </c>
      <c r="CX347" s="77">
        <v>0</v>
      </c>
      <c r="CY347" s="74">
        <v>0</v>
      </c>
      <c r="CZ347" s="74">
        <v>2</v>
      </c>
      <c r="DA347" s="74">
        <v>0</v>
      </c>
      <c r="DB347" s="74">
        <v>0</v>
      </c>
      <c r="DC347" s="74">
        <v>0</v>
      </c>
      <c r="DD347" s="77">
        <v>0</v>
      </c>
      <c r="DE347" s="60">
        <v>1</v>
      </c>
      <c r="DF347" s="60">
        <v>0</v>
      </c>
      <c r="DG347" s="60">
        <v>0</v>
      </c>
      <c r="DH347" s="60">
        <v>0</v>
      </c>
      <c r="DI347" s="60">
        <v>0</v>
      </c>
      <c r="DJ347" s="60">
        <v>0</v>
      </c>
      <c r="DK347" s="60">
        <v>0</v>
      </c>
      <c r="DL347" s="74">
        <v>0</v>
      </c>
      <c r="DM347" s="74">
        <v>0</v>
      </c>
      <c r="DN347" s="74">
        <v>0</v>
      </c>
      <c r="DO347" s="77">
        <v>0</v>
      </c>
      <c r="DP347" s="77">
        <v>0</v>
      </c>
      <c r="DQ347" s="77">
        <v>0</v>
      </c>
      <c r="DR347" s="77">
        <v>0</v>
      </c>
      <c r="DS347" s="77">
        <v>0</v>
      </c>
      <c r="DT347" s="77">
        <v>0</v>
      </c>
      <c r="DU347" s="77">
        <v>0</v>
      </c>
      <c r="DV347" s="77">
        <v>0</v>
      </c>
      <c r="DW347" s="77">
        <v>0</v>
      </c>
      <c r="DX347" s="77">
        <v>0</v>
      </c>
      <c r="DY347" s="77">
        <v>0</v>
      </c>
      <c r="DZ347" s="77">
        <v>0</v>
      </c>
      <c r="EA347" s="77">
        <v>0</v>
      </c>
      <c r="EB347" s="77">
        <v>0</v>
      </c>
      <c r="EC347" s="77">
        <v>0</v>
      </c>
      <c r="ED347" s="77">
        <v>0</v>
      </c>
      <c r="EE347" s="77">
        <v>0</v>
      </c>
      <c r="EF347" s="77">
        <v>0</v>
      </c>
      <c r="EG347" s="77">
        <v>0</v>
      </c>
      <c r="EH347" s="77">
        <v>0</v>
      </c>
      <c r="EI347" s="77">
        <v>0</v>
      </c>
      <c r="EJ347" s="77">
        <v>0</v>
      </c>
      <c r="EK347" s="77">
        <v>0</v>
      </c>
      <c r="EL347" s="77">
        <v>0</v>
      </c>
      <c r="EM347" s="77">
        <v>0</v>
      </c>
      <c r="EN347" s="77">
        <v>0</v>
      </c>
      <c r="EO347" s="77">
        <v>0</v>
      </c>
      <c r="EP347" s="59">
        <v>2</v>
      </c>
      <c r="EQ347" s="77">
        <v>4</v>
      </c>
    </row>
    <row r="348" spans="1:147" s="82" customFormat="1" ht="15" customHeight="1" x14ac:dyDescent="0.25">
      <c r="A348" s="6" t="s">
        <v>2550</v>
      </c>
      <c r="B348" s="77">
        <v>2</v>
      </c>
      <c r="C348" s="108" t="s">
        <v>792</v>
      </c>
      <c r="D348" s="74">
        <v>2015</v>
      </c>
      <c r="E348" s="108" t="s">
        <v>793</v>
      </c>
      <c r="F348" s="108" t="s">
        <v>207</v>
      </c>
      <c r="G348" s="76">
        <v>215</v>
      </c>
      <c r="H348" s="231" t="s">
        <v>794</v>
      </c>
      <c r="I348" s="63" t="s">
        <v>50</v>
      </c>
      <c r="J348" s="59">
        <v>0</v>
      </c>
      <c r="K348" s="76" t="s">
        <v>3</v>
      </c>
      <c r="L348" s="76" t="s">
        <v>77</v>
      </c>
      <c r="M348" s="77">
        <v>20</v>
      </c>
      <c r="N348" s="77">
        <v>20</v>
      </c>
      <c r="O348" s="59">
        <f t="shared" si="234"/>
        <v>1.3010299956639813</v>
      </c>
      <c r="P348" s="76" t="s">
        <v>1077</v>
      </c>
      <c r="R348" s="77">
        <v>1</v>
      </c>
      <c r="S348" s="77">
        <v>1</v>
      </c>
      <c r="T348" s="77" t="s">
        <v>1078</v>
      </c>
      <c r="U348" s="77">
        <v>1</v>
      </c>
      <c r="V348" s="76" t="s">
        <v>1046</v>
      </c>
      <c r="W348" s="76">
        <v>1</v>
      </c>
      <c r="X348" s="77" t="s">
        <v>571</v>
      </c>
      <c r="Z348" s="95" t="s">
        <v>958</v>
      </c>
      <c r="AA348" s="175" t="s">
        <v>29</v>
      </c>
      <c r="AB348" s="77" t="s">
        <v>29</v>
      </c>
      <c r="AC348" s="77" t="s">
        <v>29</v>
      </c>
      <c r="AD348" s="77">
        <v>0</v>
      </c>
      <c r="AE348" s="77"/>
      <c r="AF348" s="77" t="s">
        <v>29</v>
      </c>
      <c r="AG348" s="77" t="s">
        <v>29</v>
      </c>
      <c r="AH348" s="77" t="s">
        <v>29</v>
      </c>
      <c r="AI348" s="60" t="s">
        <v>29</v>
      </c>
      <c r="AJ348" s="59" t="s">
        <v>29</v>
      </c>
      <c r="AK348" s="59" t="s">
        <v>29</v>
      </c>
      <c r="AL348" s="60" t="s">
        <v>29</v>
      </c>
      <c r="AM348" s="60" t="s">
        <v>29</v>
      </c>
      <c r="AN348" s="78" t="s">
        <v>28</v>
      </c>
      <c r="AO348" s="77" t="s">
        <v>28</v>
      </c>
      <c r="AQ348" s="77" t="s">
        <v>516</v>
      </c>
      <c r="AR348" s="81" t="s">
        <v>1761</v>
      </c>
      <c r="AS348" s="81" t="s">
        <v>1762</v>
      </c>
      <c r="AT348" s="228" t="s">
        <v>2442</v>
      </c>
      <c r="AU348" s="5">
        <v>51.6</v>
      </c>
      <c r="AV348" s="5">
        <v>10</v>
      </c>
      <c r="AW348" s="74" t="s">
        <v>1763</v>
      </c>
      <c r="AX348" s="277">
        <v>8.2083333333333339</v>
      </c>
      <c r="AY348" s="278">
        <v>875</v>
      </c>
      <c r="AZ348" s="455">
        <f t="shared" si="237"/>
        <v>2.9420080530223132</v>
      </c>
      <c r="BA348" s="187" t="s">
        <v>82</v>
      </c>
      <c r="BB348" s="115" t="s">
        <v>686</v>
      </c>
      <c r="BC348" s="59"/>
      <c r="BD348" s="59" t="s">
        <v>2343</v>
      </c>
      <c r="BE348" s="59" t="s">
        <v>2331</v>
      </c>
      <c r="BF348" s="67"/>
      <c r="BH348" s="82" t="s">
        <v>628</v>
      </c>
      <c r="BI348" s="82" t="s">
        <v>1082</v>
      </c>
      <c r="BJ348" s="82" t="s">
        <v>8</v>
      </c>
      <c r="BK348" s="82" t="s">
        <v>1044</v>
      </c>
      <c r="BL348" s="77"/>
      <c r="BM348" s="77"/>
      <c r="BN348" s="82" t="s">
        <v>1083</v>
      </c>
      <c r="BO348" s="77" t="s">
        <v>1671</v>
      </c>
      <c r="BP348" s="67" t="s">
        <v>51</v>
      </c>
      <c r="BQ348" s="77" t="s">
        <v>1537</v>
      </c>
      <c r="BR348" s="82">
        <v>77.88</v>
      </c>
      <c r="BS348" s="77" t="s">
        <v>21</v>
      </c>
      <c r="BT348" s="77" t="s">
        <v>9</v>
      </c>
      <c r="BU348" s="82">
        <v>15.95</v>
      </c>
      <c r="BW348" s="79" t="s">
        <v>26</v>
      </c>
      <c r="BX348" s="77" t="s">
        <v>67</v>
      </c>
      <c r="BY348" s="80"/>
      <c r="BZ348" s="80">
        <f t="shared" si="231"/>
        <v>15.95</v>
      </c>
      <c r="CA348" s="77" t="s">
        <v>18</v>
      </c>
      <c r="CB348" s="77" t="s">
        <v>1081</v>
      </c>
      <c r="CC348" s="77">
        <v>26</v>
      </c>
      <c r="CD348" s="77">
        <v>26</v>
      </c>
      <c r="CF348" s="78" t="s">
        <v>1584</v>
      </c>
      <c r="CG348" s="82">
        <v>73.14</v>
      </c>
      <c r="CH348" s="77" t="s">
        <v>21</v>
      </c>
      <c r="CI348" s="82">
        <v>6.4</v>
      </c>
      <c r="CL348" s="78">
        <f>CI348</f>
        <v>6.4</v>
      </c>
      <c r="CM348" s="77">
        <v>51</v>
      </c>
      <c r="CN348" s="77">
        <v>51</v>
      </c>
      <c r="CO348" s="260" t="s">
        <v>1990</v>
      </c>
      <c r="CP348" s="67">
        <f t="shared" si="243"/>
        <v>0.44767310892249634</v>
      </c>
      <c r="CQ348" s="67">
        <f t="shared" si="244"/>
        <v>0.98996655518394649</v>
      </c>
      <c r="CR348" s="67">
        <f t="shared" si="238"/>
        <v>0.44318140548849139</v>
      </c>
      <c r="CS348" s="67">
        <f t="shared" si="245"/>
        <v>5.9344769638863204E-2</v>
      </c>
      <c r="CT348" s="59">
        <v>0</v>
      </c>
      <c r="CU348" s="77">
        <v>0</v>
      </c>
      <c r="CV348" s="77" t="s">
        <v>1782</v>
      </c>
      <c r="CW348" s="77">
        <v>0</v>
      </c>
      <c r="CX348" s="77">
        <v>3</v>
      </c>
      <c r="CY348" s="74">
        <v>0</v>
      </c>
      <c r="CZ348" s="74">
        <v>2</v>
      </c>
      <c r="DA348" s="74">
        <v>0</v>
      </c>
      <c r="DB348" s="74">
        <v>0</v>
      </c>
      <c r="DC348" s="74">
        <v>0</v>
      </c>
      <c r="DD348" s="60">
        <v>1</v>
      </c>
      <c r="DE348" s="60">
        <v>0</v>
      </c>
      <c r="DF348" s="60">
        <v>0</v>
      </c>
      <c r="DG348" s="60">
        <v>0</v>
      </c>
      <c r="DH348" s="60">
        <v>0</v>
      </c>
      <c r="DI348" s="60">
        <v>0</v>
      </c>
      <c r="DJ348" s="60">
        <v>0</v>
      </c>
      <c r="DK348" s="60">
        <v>0</v>
      </c>
      <c r="DL348" s="74">
        <v>0</v>
      </c>
      <c r="DM348" s="74">
        <v>0</v>
      </c>
      <c r="DN348" s="74">
        <v>0</v>
      </c>
      <c r="DO348" s="77">
        <v>0</v>
      </c>
      <c r="DP348" s="77">
        <v>0</v>
      </c>
      <c r="DQ348" s="77">
        <v>0</v>
      </c>
      <c r="DR348" s="77">
        <v>0</v>
      </c>
      <c r="DS348" s="77">
        <v>0</v>
      </c>
      <c r="DT348" s="77">
        <v>0</v>
      </c>
      <c r="DU348" s="77">
        <v>0</v>
      </c>
      <c r="DV348" s="77">
        <v>0</v>
      </c>
      <c r="DW348" s="77">
        <v>0</v>
      </c>
      <c r="DX348" s="77">
        <v>0</v>
      </c>
      <c r="DY348" s="77">
        <v>0</v>
      </c>
      <c r="DZ348" s="77">
        <v>0</v>
      </c>
      <c r="EA348" s="77">
        <v>0</v>
      </c>
      <c r="EB348" s="77">
        <v>0</v>
      </c>
      <c r="EC348" s="77">
        <v>0</v>
      </c>
      <c r="ED348" s="77">
        <v>0</v>
      </c>
      <c r="EE348" s="77">
        <v>0</v>
      </c>
      <c r="EF348" s="77">
        <v>0</v>
      </c>
      <c r="EG348" s="77">
        <v>0</v>
      </c>
      <c r="EH348" s="77">
        <v>0</v>
      </c>
      <c r="EI348" s="77">
        <v>0</v>
      </c>
      <c r="EJ348" s="77">
        <v>0</v>
      </c>
      <c r="EK348" s="77">
        <v>0</v>
      </c>
      <c r="EL348" s="77">
        <v>0</v>
      </c>
      <c r="EM348" s="77">
        <v>0</v>
      </c>
      <c r="EN348" s="77">
        <v>0</v>
      </c>
      <c r="EO348" s="77">
        <v>0</v>
      </c>
      <c r="EP348" s="59">
        <v>2</v>
      </c>
      <c r="EQ348" s="77">
        <v>4</v>
      </c>
    </row>
    <row r="349" spans="1:147" s="82" customFormat="1" ht="15" customHeight="1" x14ac:dyDescent="0.25">
      <c r="A349" s="6" t="s">
        <v>2550</v>
      </c>
      <c r="B349" s="77">
        <v>3</v>
      </c>
      <c r="C349" s="108" t="s">
        <v>792</v>
      </c>
      <c r="D349" s="74">
        <v>2015</v>
      </c>
      <c r="E349" s="108" t="s">
        <v>793</v>
      </c>
      <c r="F349" s="108" t="s">
        <v>207</v>
      </c>
      <c r="G349" s="76">
        <v>215</v>
      </c>
      <c r="H349" s="231" t="s">
        <v>794</v>
      </c>
      <c r="I349" s="63" t="s">
        <v>50</v>
      </c>
      <c r="J349" s="59">
        <v>0</v>
      </c>
      <c r="K349" s="76" t="s">
        <v>3</v>
      </c>
      <c r="L349" s="76" t="s">
        <v>77</v>
      </c>
      <c r="M349" s="77">
        <v>20</v>
      </c>
      <c r="N349" s="77">
        <v>20</v>
      </c>
      <c r="O349" s="59">
        <f t="shared" si="234"/>
        <v>1.3010299956639813</v>
      </c>
      <c r="P349" s="76" t="s">
        <v>1077</v>
      </c>
      <c r="R349" s="77">
        <v>1</v>
      </c>
      <c r="S349" s="77">
        <v>1</v>
      </c>
      <c r="T349" s="77" t="s">
        <v>1078</v>
      </c>
      <c r="U349" s="77">
        <v>1</v>
      </c>
      <c r="V349" s="76" t="s">
        <v>1046</v>
      </c>
      <c r="W349" s="76">
        <v>1</v>
      </c>
      <c r="X349" s="77" t="s">
        <v>571</v>
      </c>
      <c r="Z349" s="95" t="s">
        <v>958</v>
      </c>
      <c r="AA349" s="175" t="s">
        <v>29</v>
      </c>
      <c r="AB349" s="77" t="s">
        <v>29</v>
      </c>
      <c r="AC349" s="77" t="s">
        <v>29</v>
      </c>
      <c r="AD349" s="77">
        <v>0</v>
      </c>
      <c r="AE349" s="77"/>
      <c r="AF349" s="77" t="s">
        <v>29</v>
      </c>
      <c r="AG349" s="77" t="s">
        <v>29</v>
      </c>
      <c r="AH349" s="77" t="s">
        <v>29</v>
      </c>
      <c r="AI349" s="60" t="s">
        <v>29</v>
      </c>
      <c r="AJ349" s="59" t="s">
        <v>29</v>
      </c>
      <c r="AK349" s="59" t="s">
        <v>29</v>
      </c>
      <c r="AL349" s="60" t="s">
        <v>29</v>
      </c>
      <c r="AM349" s="60" t="s">
        <v>29</v>
      </c>
      <c r="AN349" s="78" t="s">
        <v>28</v>
      </c>
      <c r="AO349" s="77" t="s">
        <v>28</v>
      </c>
      <c r="AQ349" s="77" t="s">
        <v>516</v>
      </c>
      <c r="AR349" s="81" t="s">
        <v>1761</v>
      </c>
      <c r="AS349" s="81" t="s">
        <v>1762</v>
      </c>
      <c r="AT349" s="228" t="s">
        <v>2442</v>
      </c>
      <c r="AU349" s="5">
        <v>51.6</v>
      </c>
      <c r="AV349" s="5">
        <v>10</v>
      </c>
      <c r="AW349" s="74" t="s">
        <v>1763</v>
      </c>
      <c r="AX349" s="277">
        <v>8.2083333333333339</v>
      </c>
      <c r="AY349" s="278">
        <v>875</v>
      </c>
      <c r="AZ349" s="455">
        <f t="shared" si="237"/>
        <v>2.9420080530223132</v>
      </c>
      <c r="BA349" s="187" t="s">
        <v>82</v>
      </c>
      <c r="BB349" s="115" t="s">
        <v>686</v>
      </c>
      <c r="BC349" s="59"/>
      <c r="BD349" s="59" t="s">
        <v>2343</v>
      </c>
      <c r="BE349" s="59" t="s">
        <v>2331</v>
      </c>
      <c r="BF349" s="67"/>
      <c r="BH349" s="82" t="s">
        <v>628</v>
      </c>
      <c r="BI349" s="82" t="s">
        <v>1084</v>
      </c>
      <c r="BJ349" s="82" t="s">
        <v>8</v>
      </c>
      <c r="BK349" s="82" t="s">
        <v>1044</v>
      </c>
      <c r="BL349" s="77"/>
      <c r="BM349" s="77"/>
      <c r="BN349" s="82" t="s">
        <v>1083</v>
      </c>
      <c r="BO349" s="77" t="s">
        <v>1671</v>
      </c>
      <c r="BP349" s="67" t="s">
        <v>51</v>
      </c>
      <c r="BQ349" s="77" t="s">
        <v>1537</v>
      </c>
      <c r="BR349" s="82">
        <v>43.65</v>
      </c>
      <c r="BS349" s="77" t="s">
        <v>21</v>
      </c>
      <c r="BT349" s="77" t="s">
        <v>9</v>
      </c>
      <c r="BU349" s="82">
        <v>17.350000000000001</v>
      </c>
      <c r="BW349" s="79" t="s">
        <v>26</v>
      </c>
      <c r="BX349" s="77" t="s">
        <v>67</v>
      </c>
      <c r="BY349" s="80"/>
      <c r="BZ349" s="80">
        <f t="shared" si="231"/>
        <v>17.350000000000001</v>
      </c>
      <c r="CA349" s="77" t="s">
        <v>18</v>
      </c>
      <c r="CB349" s="77" t="s">
        <v>1081</v>
      </c>
      <c r="CC349" s="77">
        <v>26</v>
      </c>
      <c r="CD349" s="77">
        <v>26</v>
      </c>
      <c r="CF349" s="78" t="s">
        <v>1584</v>
      </c>
      <c r="CG349" s="82">
        <v>23.75</v>
      </c>
      <c r="CH349" s="77" t="s">
        <v>21</v>
      </c>
      <c r="CI349" s="82">
        <v>9.9499999999999993</v>
      </c>
      <c r="CL349" s="78">
        <f>CI349</f>
        <v>9.9499999999999993</v>
      </c>
      <c r="CM349" s="77">
        <v>51</v>
      </c>
      <c r="CN349" s="77">
        <v>51</v>
      </c>
      <c r="CO349" s="260" t="s">
        <v>1990</v>
      </c>
      <c r="CP349" s="67">
        <f t="shared" si="243"/>
        <v>1.5429486196602473</v>
      </c>
      <c r="CQ349" s="67">
        <f t="shared" si="244"/>
        <v>0.98996655518394649</v>
      </c>
      <c r="CR349" s="67">
        <f t="shared" si="238"/>
        <v>1.5274675298308804</v>
      </c>
      <c r="CS349" s="67">
        <f t="shared" si="245"/>
        <v>7.3219752083778122E-2</v>
      </c>
      <c r="CT349" s="59">
        <v>0</v>
      </c>
      <c r="CU349" s="77">
        <v>0</v>
      </c>
      <c r="CV349" s="77" t="s">
        <v>1782</v>
      </c>
      <c r="CW349" s="77">
        <v>0</v>
      </c>
      <c r="CX349" s="77">
        <v>3</v>
      </c>
      <c r="CY349" s="74">
        <v>0</v>
      </c>
      <c r="CZ349" s="74">
        <v>2</v>
      </c>
      <c r="DA349" s="74">
        <v>0</v>
      </c>
      <c r="DB349" s="74">
        <v>0</v>
      </c>
      <c r="DC349" s="74">
        <v>0</v>
      </c>
      <c r="DD349" s="60">
        <v>1</v>
      </c>
      <c r="DE349" s="60">
        <v>0</v>
      </c>
      <c r="DF349" s="60">
        <v>0</v>
      </c>
      <c r="DG349" s="60">
        <v>0</v>
      </c>
      <c r="DH349" s="60">
        <v>0</v>
      </c>
      <c r="DI349" s="60">
        <v>0</v>
      </c>
      <c r="DJ349" s="60">
        <v>0</v>
      </c>
      <c r="DK349" s="60">
        <v>0</v>
      </c>
      <c r="DL349" s="74">
        <v>0</v>
      </c>
      <c r="DM349" s="74">
        <v>0</v>
      </c>
      <c r="DN349" s="74">
        <v>0</v>
      </c>
      <c r="DO349" s="77">
        <v>0</v>
      </c>
      <c r="DP349" s="77">
        <v>0</v>
      </c>
      <c r="DQ349" s="77">
        <v>0</v>
      </c>
      <c r="DR349" s="77">
        <v>0</v>
      </c>
      <c r="DS349" s="77">
        <v>0</v>
      </c>
      <c r="DT349" s="77">
        <v>0</v>
      </c>
      <c r="DU349" s="77">
        <v>0</v>
      </c>
      <c r="DV349" s="77">
        <v>0</v>
      </c>
      <c r="DW349" s="77">
        <v>0</v>
      </c>
      <c r="DX349" s="77">
        <v>0</v>
      </c>
      <c r="DY349" s="77">
        <v>0</v>
      </c>
      <c r="DZ349" s="77">
        <v>0</v>
      </c>
      <c r="EA349" s="77">
        <v>0</v>
      </c>
      <c r="EB349" s="77">
        <v>0</v>
      </c>
      <c r="EC349" s="77">
        <v>0</v>
      </c>
      <c r="ED349" s="77">
        <v>0</v>
      </c>
      <c r="EE349" s="77">
        <v>0</v>
      </c>
      <c r="EF349" s="77">
        <v>0</v>
      </c>
      <c r="EG349" s="77">
        <v>0</v>
      </c>
      <c r="EH349" s="77">
        <v>0</v>
      </c>
      <c r="EI349" s="77">
        <v>0</v>
      </c>
      <c r="EJ349" s="77">
        <v>0</v>
      </c>
      <c r="EK349" s="77">
        <v>0</v>
      </c>
      <c r="EL349" s="77">
        <v>0</v>
      </c>
      <c r="EM349" s="77">
        <v>0</v>
      </c>
      <c r="EN349" s="77">
        <v>0</v>
      </c>
      <c r="EO349" s="77">
        <v>0</v>
      </c>
      <c r="EP349" s="59">
        <v>2</v>
      </c>
      <c r="EQ349" s="77">
        <v>4</v>
      </c>
    </row>
    <row r="350" spans="1:147" s="98" customFormat="1" ht="15" customHeight="1" x14ac:dyDescent="0.25">
      <c r="A350" s="6" t="s">
        <v>2550</v>
      </c>
      <c r="B350" s="562" t="s">
        <v>1825</v>
      </c>
      <c r="C350" s="574" t="s">
        <v>792</v>
      </c>
      <c r="D350" s="560">
        <v>2015</v>
      </c>
      <c r="E350" s="574" t="s">
        <v>793</v>
      </c>
      <c r="F350" s="574" t="s">
        <v>207</v>
      </c>
      <c r="G350" s="575">
        <v>215</v>
      </c>
      <c r="H350" s="576" t="s">
        <v>794</v>
      </c>
      <c r="I350" s="565" t="s">
        <v>50</v>
      </c>
      <c r="J350" s="547">
        <v>0</v>
      </c>
      <c r="K350" s="575" t="s">
        <v>3</v>
      </c>
      <c r="L350" s="575" t="s">
        <v>77</v>
      </c>
      <c r="M350" s="186">
        <v>20</v>
      </c>
      <c r="N350" s="186">
        <v>20</v>
      </c>
      <c r="O350" s="547">
        <f t="shared" ref="O350" si="247">LOG10(N350)</f>
        <v>1.3010299956639813</v>
      </c>
      <c r="P350" s="575" t="s">
        <v>1077</v>
      </c>
      <c r="Q350" s="545"/>
      <c r="R350" s="186">
        <v>1</v>
      </c>
      <c r="S350" s="186">
        <v>1</v>
      </c>
      <c r="T350" s="186" t="s">
        <v>1078</v>
      </c>
      <c r="U350" s="186">
        <v>1</v>
      </c>
      <c r="V350" s="575" t="s">
        <v>1046</v>
      </c>
      <c r="W350" s="575">
        <v>1</v>
      </c>
      <c r="X350" s="186" t="s">
        <v>571</v>
      </c>
      <c r="Y350" s="545"/>
      <c r="Z350" s="548" t="s">
        <v>958</v>
      </c>
      <c r="AA350" s="577" t="s">
        <v>29</v>
      </c>
      <c r="AB350" s="186" t="s">
        <v>29</v>
      </c>
      <c r="AC350" s="186" t="s">
        <v>29</v>
      </c>
      <c r="AD350" s="186">
        <v>0</v>
      </c>
      <c r="AE350" s="186"/>
      <c r="AF350" s="186" t="s">
        <v>29</v>
      </c>
      <c r="AG350" s="186" t="s">
        <v>29</v>
      </c>
      <c r="AH350" s="186" t="s">
        <v>29</v>
      </c>
      <c r="AI350" s="561" t="s">
        <v>29</v>
      </c>
      <c r="AJ350" s="547" t="s">
        <v>29</v>
      </c>
      <c r="AK350" s="547" t="s">
        <v>29</v>
      </c>
      <c r="AL350" s="561" t="s">
        <v>29</v>
      </c>
      <c r="AM350" s="561" t="s">
        <v>29</v>
      </c>
      <c r="AN350" s="544" t="s">
        <v>28</v>
      </c>
      <c r="AO350" s="186" t="s">
        <v>28</v>
      </c>
      <c r="AP350" s="545"/>
      <c r="AQ350" s="186" t="s">
        <v>516</v>
      </c>
      <c r="AR350" s="578" t="s">
        <v>1761</v>
      </c>
      <c r="AS350" s="578" t="s">
        <v>1762</v>
      </c>
      <c r="AT350" s="543" t="s">
        <v>2442</v>
      </c>
      <c r="AU350" s="579">
        <v>51.6</v>
      </c>
      <c r="AV350" s="579">
        <v>10</v>
      </c>
      <c r="AW350" s="560" t="s">
        <v>1763</v>
      </c>
      <c r="AX350" s="552">
        <v>8.2083333333333339</v>
      </c>
      <c r="AY350" s="553">
        <v>875</v>
      </c>
      <c r="AZ350" s="554">
        <f t="shared" ref="AZ350" si="248">LOG10(AY350)</f>
        <v>2.9420080530223132</v>
      </c>
      <c r="BA350" s="580" t="s">
        <v>82</v>
      </c>
      <c r="BB350" s="581" t="s">
        <v>686</v>
      </c>
      <c r="BC350" s="547"/>
      <c r="BD350" s="547" t="s">
        <v>2343</v>
      </c>
      <c r="BE350" s="547" t="s">
        <v>2331</v>
      </c>
      <c r="BF350" s="557"/>
      <c r="BG350" s="545"/>
      <c r="BH350" s="545"/>
      <c r="BI350" s="545" t="s">
        <v>2232</v>
      </c>
      <c r="BJ350" s="545" t="s">
        <v>8</v>
      </c>
      <c r="BK350" s="545" t="s">
        <v>1044</v>
      </c>
      <c r="BL350" s="186"/>
      <c r="BM350" s="186"/>
      <c r="BN350" s="545" t="s">
        <v>1083</v>
      </c>
      <c r="BO350" s="186" t="s">
        <v>1671</v>
      </c>
      <c r="BP350" s="557" t="s">
        <v>51</v>
      </c>
      <c r="BQ350" s="186" t="s">
        <v>1537</v>
      </c>
      <c r="BR350" s="557">
        <f>(BR348+BR349)/2</f>
        <v>60.765000000000001</v>
      </c>
      <c r="BS350" s="186" t="s">
        <v>21</v>
      </c>
      <c r="BT350" s="186" t="s">
        <v>9</v>
      </c>
      <c r="BU350" s="545"/>
      <c r="BV350" s="545"/>
      <c r="BW350" s="558"/>
      <c r="BX350" s="186"/>
      <c r="BY350" s="559"/>
      <c r="BZ350" s="568">
        <f>SQRT((BZ348^2+BZ349^2)/2)</f>
        <v>16.66470821826773</v>
      </c>
      <c r="CA350" s="186" t="s">
        <v>18</v>
      </c>
      <c r="CB350" s="186" t="s">
        <v>1081</v>
      </c>
      <c r="CC350" s="186">
        <v>52</v>
      </c>
      <c r="CD350" s="186">
        <v>26</v>
      </c>
      <c r="CE350" s="545"/>
      <c r="CF350" s="544" t="s">
        <v>1584</v>
      </c>
      <c r="CG350" s="557">
        <f>(CG348+CG349)/2</f>
        <v>48.445</v>
      </c>
      <c r="CH350" s="186" t="s">
        <v>21</v>
      </c>
      <c r="CI350" s="545"/>
      <c r="CJ350" s="545"/>
      <c r="CK350" s="545"/>
      <c r="CL350" s="568">
        <f>SQRT((CL348^2+CL349^2)/2)</f>
        <v>8.3654796634741739</v>
      </c>
      <c r="CM350" s="186">
        <v>102</v>
      </c>
      <c r="CN350" s="186">
        <v>51</v>
      </c>
      <c r="CO350" s="582" t="s">
        <v>1990</v>
      </c>
      <c r="CP350" s="557">
        <f t="shared" si="243"/>
        <v>1.0424200068884804</v>
      </c>
      <c r="CQ350" s="557">
        <f t="shared" si="244"/>
        <v>0.99505766062602963</v>
      </c>
      <c r="CR350" s="557">
        <f t="shared" ref="CR350" si="249">CP350*CQ350</f>
        <v>1.0372680134442209</v>
      </c>
      <c r="CS350" s="557">
        <f t="shared" si="245"/>
        <v>6.156264436410025E-2</v>
      </c>
      <c r="CT350" s="547">
        <v>0</v>
      </c>
      <c r="CU350" s="186">
        <v>0</v>
      </c>
      <c r="CV350" s="186" t="s">
        <v>1782</v>
      </c>
      <c r="CW350" s="186">
        <v>0</v>
      </c>
      <c r="CX350" s="186">
        <v>-1</v>
      </c>
      <c r="CY350" s="560">
        <v>0</v>
      </c>
      <c r="CZ350" s="560">
        <v>2</v>
      </c>
      <c r="DA350" s="560">
        <v>0</v>
      </c>
      <c r="DB350" s="560">
        <v>0</v>
      </c>
      <c r="DC350" s="560">
        <v>0</v>
      </c>
      <c r="DD350" s="561">
        <v>1</v>
      </c>
      <c r="DE350" s="561">
        <v>0</v>
      </c>
      <c r="DF350" s="561">
        <v>0</v>
      </c>
      <c r="DG350" s="561">
        <v>0</v>
      </c>
      <c r="DH350" s="561">
        <v>0</v>
      </c>
      <c r="DI350" s="561">
        <v>0</v>
      </c>
      <c r="DJ350" s="561">
        <v>0</v>
      </c>
      <c r="DK350" s="561">
        <v>0</v>
      </c>
      <c r="DL350" s="560">
        <v>0</v>
      </c>
      <c r="DM350" s="560">
        <v>0</v>
      </c>
      <c r="DN350" s="560">
        <v>0</v>
      </c>
      <c r="DO350" s="186">
        <v>0</v>
      </c>
      <c r="DP350" s="186">
        <v>0</v>
      </c>
      <c r="DQ350" s="186">
        <v>0</v>
      </c>
      <c r="DR350" s="186">
        <v>0</v>
      </c>
      <c r="DS350" s="186">
        <v>0</v>
      </c>
      <c r="DT350" s="186">
        <v>0</v>
      </c>
      <c r="DU350" s="186">
        <v>0</v>
      </c>
      <c r="DV350" s="186">
        <v>0</v>
      </c>
      <c r="DW350" s="186">
        <v>0</v>
      </c>
      <c r="DX350" s="186">
        <v>0</v>
      </c>
      <c r="DY350" s="186">
        <v>0</v>
      </c>
      <c r="DZ350" s="186">
        <v>0</v>
      </c>
      <c r="EA350" s="186">
        <v>0</v>
      </c>
      <c r="EB350" s="186">
        <v>0</v>
      </c>
      <c r="EC350" s="186">
        <v>0</v>
      </c>
      <c r="ED350" s="186">
        <v>0</v>
      </c>
      <c r="EE350" s="186">
        <v>0</v>
      </c>
      <c r="EF350" s="186">
        <v>0</v>
      </c>
      <c r="EG350" s="186">
        <v>0</v>
      </c>
      <c r="EH350" s="186">
        <v>0</v>
      </c>
      <c r="EI350" s="186">
        <v>0</v>
      </c>
      <c r="EJ350" s="186">
        <v>0</v>
      </c>
      <c r="EK350" s="186">
        <v>0</v>
      </c>
      <c r="EL350" s="186">
        <v>0</v>
      </c>
      <c r="EM350" s="186">
        <v>0</v>
      </c>
      <c r="EN350" s="186">
        <v>0</v>
      </c>
      <c r="EO350" s="186">
        <v>0</v>
      </c>
      <c r="EP350" s="547">
        <v>2</v>
      </c>
      <c r="EQ350" s="186">
        <v>4</v>
      </c>
    </row>
    <row r="351" spans="1:147" s="82" customFormat="1" ht="15" customHeight="1" x14ac:dyDescent="0.25">
      <c r="A351" s="6" t="s">
        <v>2550</v>
      </c>
      <c r="B351" s="77">
        <v>4</v>
      </c>
      <c r="C351" s="108" t="s">
        <v>792</v>
      </c>
      <c r="D351" s="74">
        <v>2015</v>
      </c>
      <c r="E351" s="108" t="s">
        <v>793</v>
      </c>
      <c r="F351" s="108" t="s">
        <v>207</v>
      </c>
      <c r="G351" s="76">
        <v>215</v>
      </c>
      <c r="H351" s="231" t="s">
        <v>794</v>
      </c>
      <c r="I351" s="63" t="s">
        <v>50</v>
      </c>
      <c r="J351" s="59">
        <v>0</v>
      </c>
      <c r="K351" s="76" t="s">
        <v>3</v>
      </c>
      <c r="L351" s="76" t="s">
        <v>77</v>
      </c>
      <c r="M351" s="77">
        <v>20</v>
      </c>
      <c r="N351" s="77">
        <v>20</v>
      </c>
      <c r="O351" s="59">
        <f t="shared" si="234"/>
        <v>1.3010299956639813</v>
      </c>
      <c r="P351" s="76" t="s">
        <v>1077</v>
      </c>
      <c r="R351" s="77">
        <v>1</v>
      </c>
      <c r="S351" s="77">
        <v>1</v>
      </c>
      <c r="T351" s="77" t="s">
        <v>1078</v>
      </c>
      <c r="U351" s="77">
        <v>1</v>
      </c>
      <c r="V351" s="76" t="s">
        <v>1046</v>
      </c>
      <c r="W351" s="76"/>
      <c r="X351" s="77" t="s">
        <v>571</v>
      </c>
      <c r="Z351" s="95" t="s">
        <v>958</v>
      </c>
      <c r="AA351" s="175" t="s">
        <v>29</v>
      </c>
      <c r="AB351" s="77" t="s">
        <v>29</v>
      </c>
      <c r="AC351" s="77" t="s">
        <v>29</v>
      </c>
      <c r="AD351" s="77">
        <v>0</v>
      </c>
      <c r="AE351" s="77"/>
      <c r="AF351" s="77" t="s">
        <v>29</v>
      </c>
      <c r="AG351" s="77" t="s">
        <v>29</v>
      </c>
      <c r="AH351" s="77" t="s">
        <v>29</v>
      </c>
      <c r="AI351" s="60" t="s">
        <v>29</v>
      </c>
      <c r="AJ351" s="59" t="s">
        <v>29</v>
      </c>
      <c r="AK351" s="59" t="s">
        <v>29</v>
      </c>
      <c r="AL351" s="60" t="s">
        <v>29</v>
      </c>
      <c r="AM351" s="60" t="s">
        <v>29</v>
      </c>
      <c r="AN351" s="78" t="s">
        <v>28</v>
      </c>
      <c r="AO351" s="77" t="s">
        <v>28</v>
      </c>
      <c r="AQ351" s="77" t="s">
        <v>516</v>
      </c>
      <c r="AR351" s="81" t="s">
        <v>1761</v>
      </c>
      <c r="AS351" s="81" t="s">
        <v>1762</v>
      </c>
      <c r="AT351" s="228" t="s">
        <v>2442</v>
      </c>
      <c r="AU351" s="5">
        <v>51.6</v>
      </c>
      <c r="AV351" s="5">
        <v>10</v>
      </c>
      <c r="AW351" s="74" t="s">
        <v>1763</v>
      </c>
      <c r="AX351" s="277">
        <v>8.2083333333333339</v>
      </c>
      <c r="AY351" s="278">
        <v>875</v>
      </c>
      <c r="AZ351" s="455">
        <f t="shared" si="237"/>
        <v>2.9420080530223132</v>
      </c>
      <c r="BA351" s="187" t="s">
        <v>82</v>
      </c>
      <c r="BB351" s="115" t="s">
        <v>686</v>
      </c>
      <c r="BC351" s="59"/>
      <c r="BD351" s="59" t="s">
        <v>2343</v>
      </c>
      <c r="BE351" s="59" t="s">
        <v>2331</v>
      </c>
      <c r="BF351" s="67"/>
      <c r="BI351" s="356" t="s">
        <v>2232</v>
      </c>
      <c r="BJ351" s="82" t="s">
        <v>8</v>
      </c>
      <c r="BK351" s="82" t="s">
        <v>1662</v>
      </c>
      <c r="BL351" s="77"/>
      <c r="BM351" s="77"/>
      <c r="BO351" s="77" t="s">
        <v>1682</v>
      </c>
      <c r="BP351" s="67" t="s">
        <v>51</v>
      </c>
      <c r="BQ351" s="77" t="s">
        <v>1537</v>
      </c>
      <c r="BR351" s="82">
        <v>0.13</v>
      </c>
      <c r="BS351" s="77" t="s">
        <v>21</v>
      </c>
      <c r="BT351" s="77" t="s">
        <v>9</v>
      </c>
      <c r="BU351" s="82">
        <v>0.27</v>
      </c>
      <c r="BW351" s="79" t="s">
        <v>26</v>
      </c>
      <c r="BX351" s="77" t="s">
        <v>67</v>
      </c>
      <c r="BY351" s="80"/>
      <c r="BZ351" s="80">
        <f>IF(BX351="SE",BY351,BU351)</f>
        <v>0.27</v>
      </c>
      <c r="CA351" s="77" t="s">
        <v>18</v>
      </c>
      <c r="CB351" s="77" t="s">
        <v>1081</v>
      </c>
      <c r="CC351" s="77">
        <v>26</v>
      </c>
      <c r="CD351" s="77">
        <v>26</v>
      </c>
      <c r="CF351" s="78" t="s">
        <v>1584</v>
      </c>
      <c r="CG351" s="82">
        <v>0.06</v>
      </c>
      <c r="CH351" s="77" t="s">
        <v>21</v>
      </c>
      <c r="CI351" s="82">
        <v>0.19</v>
      </c>
      <c r="CL351" s="78">
        <f>CI351</f>
        <v>0.19</v>
      </c>
      <c r="CM351" s="77">
        <v>51</v>
      </c>
      <c r="CN351" s="77">
        <v>51</v>
      </c>
      <c r="CO351" s="260" t="s">
        <v>1990</v>
      </c>
      <c r="CP351" s="67">
        <f t="shared" si="243"/>
        <v>0.31829144155050809</v>
      </c>
      <c r="CQ351" s="67">
        <f t="shared" si="244"/>
        <v>0.98996655518394649</v>
      </c>
      <c r="CR351" s="67">
        <f t="shared" si="238"/>
        <v>0.31509788193628896</v>
      </c>
      <c r="CS351" s="67">
        <f t="shared" si="245"/>
        <v>5.871410026892801E-2</v>
      </c>
      <c r="CT351" s="59">
        <v>0</v>
      </c>
      <c r="CU351" s="77">
        <v>0</v>
      </c>
      <c r="CV351" s="77" t="s">
        <v>1782</v>
      </c>
      <c r="CW351" s="77">
        <v>0</v>
      </c>
      <c r="CX351" s="77">
        <v>0</v>
      </c>
      <c r="CY351" s="74">
        <v>0</v>
      </c>
      <c r="CZ351" s="74">
        <v>2</v>
      </c>
      <c r="DA351" s="74">
        <v>0</v>
      </c>
      <c r="DB351" s="74">
        <v>0</v>
      </c>
      <c r="DC351" s="74">
        <v>0</v>
      </c>
      <c r="DD351" s="77">
        <v>0</v>
      </c>
      <c r="DE351" s="60">
        <v>0</v>
      </c>
      <c r="DF351" s="60">
        <v>0</v>
      </c>
      <c r="DG351" s="60">
        <v>0</v>
      </c>
      <c r="DH351" s="60">
        <v>0</v>
      </c>
      <c r="DI351" s="60">
        <v>0</v>
      </c>
      <c r="DJ351" s="60">
        <v>0</v>
      </c>
      <c r="DK351" s="60">
        <v>1</v>
      </c>
      <c r="DL351" s="74">
        <v>0</v>
      </c>
      <c r="DM351" s="74">
        <v>0</v>
      </c>
      <c r="DN351" s="74">
        <v>0</v>
      </c>
      <c r="DO351" s="77">
        <v>0</v>
      </c>
      <c r="DP351" s="77">
        <v>0</v>
      </c>
      <c r="DQ351" s="77">
        <v>0</v>
      </c>
      <c r="DR351" s="77">
        <v>0</v>
      </c>
      <c r="DS351" s="77">
        <v>0</v>
      </c>
      <c r="DT351" s="77">
        <v>0</v>
      </c>
      <c r="DU351" s="77">
        <v>0</v>
      </c>
      <c r="DV351" s="77">
        <v>0</v>
      </c>
      <c r="DW351" s="77">
        <v>0</v>
      </c>
      <c r="DX351" s="77">
        <v>0</v>
      </c>
      <c r="DY351" s="77">
        <v>0</v>
      </c>
      <c r="DZ351" s="77">
        <v>0</v>
      </c>
      <c r="EA351" s="77">
        <v>0</v>
      </c>
      <c r="EB351" s="77">
        <v>0</v>
      </c>
      <c r="EC351" s="77">
        <v>0</v>
      </c>
      <c r="ED351" s="77">
        <v>0</v>
      </c>
      <c r="EE351" s="77">
        <v>0</v>
      </c>
      <c r="EF351" s="77">
        <v>0</v>
      </c>
      <c r="EG351" s="77">
        <v>0</v>
      </c>
      <c r="EH351" s="77">
        <v>0</v>
      </c>
      <c r="EI351" s="77">
        <v>0</v>
      </c>
      <c r="EJ351" s="77">
        <v>0</v>
      </c>
      <c r="EK351" s="77">
        <v>0</v>
      </c>
      <c r="EL351" s="77">
        <v>0</v>
      </c>
      <c r="EM351" s="77">
        <v>0</v>
      </c>
      <c r="EN351" s="77">
        <v>0</v>
      </c>
      <c r="EO351" s="77">
        <v>0</v>
      </c>
      <c r="EP351" s="59">
        <v>2</v>
      </c>
      <c r="EQ351" s="77">
        <v>4</v>
      </c>
    </row>
    <row r="352" spans="1:147" ht="15" customHeight="1" x14ac:dyDescent="0.25">
      <c r="A352" s="6" t="s">
        <v>2551</v>
      </c>
      <c r="B352" s="37">
        <v>1</v>
      </c>
      <c r="C352" s="58" t="s">
        <v>263</v>
      </c>
      <c r="D352" s="59">
        <v>2012</v>
      </c>
      <c r="E352" s="67" t="s">
        <v>264</v>
      </c>
      <c r="F352" s="67" t="s">
        <v>97</v>
      </c>
      <c r="G352" s="59">
        <v>276</v>
      </c>
      <c r="H352" s="59" t="s">
        <v>265</v>
      </c>
      <c r="I352" s="63" t="s">
        <v>1888</v>
      </c>
      <c r="J352" s="59">
        <v>0</v>
      </c>
      <c r="K352" s="59" t="s">
        <v>3</v>
      </c>
      <c r="L352" s="59" t="s">
        <v>89</v>
      </c>
      <c r="M352" s="59">
        <v>8</v>
      </c>
      <c r="N352" s="59">
        <v>8</v>
      </c>
      <c r="O352" s="59">
        <f t="shared" si="234"/>
        <v>0.90308998699194354</v>
      </c>
      <c r="P352" s="59">
        <v>2009</v>
      </c>
      <c r="R352" s="37">
        <v>1</v>
      </c>
      <c r="S352" s="37">
        <v>3</v>
      </c>
      <c r="T352" s="59">
        <v>1</v>
      </c>
      <c r="U352" s="37">
        <v>20</v>
      </c>
      <c r="V352" s="37" t="s">
        <v>878</v>
      </c>
      <c r="W352" s="37"/>
      <c r="X352" s="37" t="s">
        <v>1224</v>
      </c>
      <c r="Y352" s="67" t="s">
        <v>1225</v>
      </c>
      <c r="Z352" s="40" t="s">
        <v>83</v>
      </c>
      <c r="AA352" s="122" t="s">
        <v>1989</v>
      </c>
      <c r="AB352" s="37" t="s">
        <v>1227</v>
      </c>
      <c r="AC352" s="37" t="s">
        <v>2047</v>
      </c>
      <c r="AD352" s="59">
        <v>0</v>
      </c>
      <c r="AE352" s="59" t="s">
        <v>577</v>
      </c>
      <c r="AF352" s="37">
        <v>46</v>
      </c>
      <c r="AG352" s="59">
        <f t="shared" si="235"/>
        <v>1.6627578316815741</v>
      </c>
      <c r="AH352" s="177">
        <f>AF352*20.3</f>
        <v>933.80000000000007</v>
      </c>
      <c r="AI352" s="72">
        <f t="shared" ref="AI352:AI383" si="250">LOG10(AH352)</f>
        <v>2.9702538695947869</v>
      </c>
      <c r="AJ352" s="59">
        <f t="shared" ref="AJ352:AJ383" si="251">AF352*N352</f>
        <v>368</v>
      </c>
      <c r="AK352" s="59">
        <f t="shared" si="236"/>
        <v>2.5658478186735176</v>
      </c>
      <c r="AL352" s="72">
        <f t="shared" ref="AL352:AL383" si="252">AH352*N352</f>
        <v>7470.4000000000005</v>
      </c>
      <c r="AM352" s="72">
        <f t="shared" si="233"/>
        <v>3.8733438565867306</v>
      </c>
      <c r="AN352" s="67" t="s">
        <v>1226</v>
      </c>
      <c r="AO352" s="59" t="s">
        <v>28</v>
      </c>
      <c r="AQ352" s="37" t="s">
        <v>174</v>
      </c>
      <c r="AR352" s="67" t="s">
        <v>877</v>
      </c>
      <c r="AS352" s="67" t="s">
        <v>176</v>
      </c>
      <c r="AT352" s="496" t="s">
        <v>2424</v>
      </c>
      <c r="AU352" s="5">
        <v>49.5</v>
      </c>
      <c r="AV352" s="11">
        <v>-63</v>
      </c>
      <c r="AX352" s="277">
        <v>1.6250000000000002</v>
      </c>
      <c r="AY352" s="278">
        <v>1004</v>
      </c>
      <c r="AZ352" s="455">
        <f t="shared" si="237"/>
        <v>3.0017337128090005</v>
      </c>
      <c r="BA352" s="515" t="s">
        <v>137</v>
      </c>
      <c r="BB352" s="40" t="s">
        <v>744</v>
      </c>
      <c r="BC352" s="59" t="s">
        <v>243</v>
      </c>
      <c r="BD352" s="59" t="s">
        <v>2342</v>
      </c>
      <c r="BE352" s="59" t="s">
        <v>2331</v>
      </c>
      <c r="BG352" s="125" t="s">
        <v>1153</v>
      </c>
      <c r="BH352" s="125" t="s">
        <v>1069</v>
      </c>
      <c r="BI352" s="125" t="s">
        <v>1886</v>
      </c>
      <c r="BJ352" s="67" t="s">
        <v>10</v>
      </c>
      <c r="BK352" s="40" t="s">
        <v>744</v>
      </c>
      <c r="BL352" s="59" t="s">
        <v>2268</v>
      </c>
      <c r="BM352" s="59" t="s">
        <v>2267</v>
      </c>
      <c r="BN352" s="67" t="s">
        <v>1230</v>
      </c>
      <c r="BO352" s="59" t="s">
        <v>1677</v>
      </c>
      <c r="BP352" s="67" t="s">
        <v>51</v>
      </c>
      <c r="BQ352" s="59" t="s">
        <v>848</v>
      </c>
      <c r="BR352" s="67">
        <v>5.8085484121387898</v>
      </c>
      <c r="BS352" s="37" t="s">
        <v>21</v>
      </c>
      <c r="BT352" s="37" t="s">
        <v>11</v>
      </c>
      <c r="BU352" s="67">
        <v>0.56550429912139055</v>
      </c>
      <c r="BV352" s="67">
        <v>0.62226951634194982</v>
      </c>
      <c r="BW352" s="106" t="s">
        <v>634</v>
      </c>
      <c r="BX352" s="37" t="s">
        <v>27</v>
      </c>
      <c r="BY352" s="70">
        <f>AVERAGE(BU352,BV352)*SQRT(CC352)</f>
        <v>1.0286422981412227</v>
      </c>
      <c r="BZ352" s="92">
        <f t="shared" ref="BZ352:BZ360" si="253">BY352</f>
        <v>1.0286422981412227</v>
      </c>
      <c r="CA352" s="37" t="s">
        <v>18</v>
      </c>
      <c r="CB352" s="37" t="s">
        <v>748</v>
      </c>
      <c r="CC352" s="37">
        <v>3</v>
      </c>
      <c r="CD352" s="37">
        <v>3</v>
      </c>
      <c r="CF352" s="78" t="s">
        <v>1584</v>
      </c>
      <c r="CG352" s="67">
        <v>11.797278828905901</v>
      </c>
      <c r="CH352" s="91" t="s">
        <v>21</v>
      </c>
      <c r="CI352" s="160">
        <v>2.9965130814675991</v>
      </c>
      <c r="CJ352" s="160">
        <v>2.0922585130949312</v>
      </c>
      <c r="CK352" s="59">
        <f>AVERAGE(CI352,CJ352)*SQRT(CM352)</f>
        <v>4.4070054749477965</v>
      </c>
      <c r="CL352" s="59">
        <f>CK352</f>
        <v>4.4070054749477965</v>
      </c>
      <c r="CM352" s="37">
        <v>3</v>
      </c>
      <c r="CN352" s="37">
        <v>3</v>
      </c>
      <c r="CO352" s="67" t="s">
        <v>880</v>
      </c>
      <c r="CP352" s="67">
        <f t="shared" si="243"/>
        <v>-1.8714872913219045</v>
      </c>
      <c r="CQ352" s="67">
        <f t="shared" si="244"/>
        <v>0.8</v>
      </c>
      <c r="CR352" s="67">
        <f t="shared" si="238"/>
        <v>-1.4971898330575237</v>
      </c>
      <c r="CS352" s="67">
        <f t="shared" si="245"/>
        <v>0.8534647830175679</v>
      </c>
      <c r="CT352" s="37">
        <v>0</v>
      </c>
      <c r="CU352" s="59">
        <v>0</v>
      </c>
      <c r="CV352" s="59" t="s">
        <v>1782</v>
      </c>
      <c r="CW352" s="59">
        <v>0</v>
      </c>
      <c r="CX352" s="59">
        <v>0</v>
      </c>
      <c r="CY352" s="102">
        <v>0</v>
      </c>
      <c r="CZ352" s="102">
        <v>0</v>
      </c>
      <c r="DA352" s="102">
        <v>1</v>
      </c>
      <c r="DB352" s="102">
        <v>0</v>
      </c>
      <c r="DC352" s="102">
        <v>0</v>
      </c>
      <c r="DD352" s="59">
        <v>0</v>
      </c>
      <c r="DE352" s="60">
        <v>0</v>
      </c>
      <c r="DF352" s="60">
        <v>0</v>
      </c>
      <c r="DG352" s="60">
        <v>2</v>
      </c>
      <c r="DH352" s="60">
        <v>0</v>
      </c>
      <c r="DI352" s="60">
        <v>0</v>
      </c>
      <c r="DJ352" s="60">
        <v>0</v>
      </c>
      <c r="DK352" s="60">
        <v>0</v>
      </c>
      <c r="DL352" s="60">
        <v>0</v>
      </c>
      <c r="DM352" s="60">
        <v>0</v>
      </c>
      <c r="DN352" s="60">
        <v>0</v>
      </c>
      <c r="DO352" s="59">
        <v>1</v>
      </c>
      <c r="DP352" s="59">
        <v>0</v>
      </c>
      <c r="DQ352" s="59">
        <v>0</v>
      </c>
      <c r="DR352" s="59">
        <v>0</v>
      </c>
      <c r="DS352" s="59">
        <v>0</v>
      </c>
      <c r="DT352" s="59">
        <v>0</v>
      </c>
      <c r="DU352" s="59">
        <v>0</v>
      </c>
      <c r="DV352" s="59">
        <v>0</v>
      </c>
      <c r="DW352" s="59">
        <v>0</v>
      </c>
      <c r="DX352" s="59">
        <v>0</v>
      </c>
      <c r="DY352" s="59">
        <v>0</v>
      </c>
      <c r="DZ352" s="59">
        <v>0</v>
      </c>
      <c r="EA352" s="59">
        <v>0</v>
      </c>
      <c r="EB352" s="59">
        <v>0</v>
      </c>
      <c r="EC352" s="59">
        <v>0</v>
      </c>
      <c r="ED352" s="59">
        <v>0</v>
      </c>
      <c r="EE352" s="59">
        <v>0</v>
      </c>
      <c r="EF352" s="59">
        <v>0</v>
      </c>
      <c r="EG352" s="59">
        <v>0</v>
      </c>
      <c r="EH352" s="59">
        <v>0</v>
      </c>
      <c r="EI352" s="59">
        <v>0</v>
      </c>
      <c r="EJ352" s="59">
        <v>0</v>
      </c>
      <c r="EK352" s="59">
        <v>0</v>
      </c>
      <c r="EL352" s="59">
        <v>0</v>
      </c>
      <c r="EM352" s="59">
        <v>1</v>
      </c>
      <c r="EN352" s="59">
        <v>1</v>
      </c>
      <c r="EO352" s="77">
        <v>0</v>
      </c>
      <c r="EP352" s="59">
        <v>1</v>
      </c>
      <c r="EQ352" s="59">
        <v>2</v>
      </c>
    </row>
    <row r="353" spans="1:147" ht="15" customHeight="1" x14ac:dyDescent="0.25">
      <c r="A353" s="6" t="s">
        <v>2551</v>
      </c>
      <c r="B353" s="37">
        <v>2</v>
      </c>
      <c r="C353" s="58" t="s">
        <v>263</v>
      </c>
      <c r="D353" s="59">
        <v>2012</v>
      </c>
      <c r="E353" s="67" t="s">
        <v>264</v>
      </c>
      <c r="F353" s="67" t="s">
        <v>97</v>
      </c>
      <c r="G353" s="59">
        <v>276</v>
      </c>
      <c r="H353" s="59" t="s">
        <v>265</v>
      </c>
      <c r="I353" s="63" t="s">
        <v>1888</v>
      </c>
      <c r="J353" s="59">
        <v>0</v>
      </c>
      <c r="K353" s="59" t="s">
        <v>3</v>
      </c>
      <c r="L353" s="59" t="s">
        <v>89</v>
      </c>
      <c r="M353" s="59">
        <v>8</v>
      </c>
      <c r="N353" s="59">
        <v>8</v>
      </c>
      <c r="O353" s="59">
        <f t="shared" si="234"/>
        <v>0.90308998699194354</v>
      </c>
      <c r="P353" s="59">
        <v>2009</v>
      </c>
      <c r="R353" s="37">
        <v>1</v>
      </c>
      <c r="S353" s="37">
        <v>3</v>
      </c>
      <c r="T353" s="59">
        <v>1</v>
      </c>
      <c r="U353" s="37">
        <v>20</v>
      </c>
      <c r="V353" s="37" t="s">
        <v>878</v>
      </c>
      <c r="W353" s="37"/>
      <c r="X353" s="37" t="s">
        <v>1224</v>
      </c>
      <c r="Y353" s="67" t="s">
        <v>1225</v>
      </c>
      <c r="Z353" s="40" t="s">
        <v>83</v>
      </c>
      <c r="AA353" s="122" t="s">
        <v>1989</v>
      </c>
      <c r="AB353" s="37" t="s">
        <v>1227</v>
      </c>
      <c r="AC353" s="37" t="s">
        <v>2047</v>
      </c>
      <c r="AD353" s="59">
        <v>0</v>
      </c>
      <c r="AE353" s="59" t="s">
        <v>577</v>
      </c>
      <c r="AF353" s="37">
        <v>46</v>
      </c>
      <c r="AG353" s="59">
        <f t="shared" si="235"/>
        <v>1.6627578316815741</v>
      </c>
      <c r="AH353" s="177">
        <f t="shared" ref="AH353:AH372" si="254">AF353*20.3</f>
        <v>933.80000000000007</v>
      </c>
      <c r="AI353" s="72">
        <f t="shared" si="250"/>
        <v>2.9702538695947869</v>
      </c>
      <c r="AJ353" s="59">
        <f t="shared" si="251"/>
        <v>368</v>
      </c>
      <c r="AK353" s="59">
        <f t="shared" si="236"/>
        <v>2.5658478186735176</v>
      </c>
      <c r="AL353" s="72">
        <f t="shared" si="252"/>
        <v>7470.4000000000005</v>
      </c>
      <c r="AM353" s="72">
        <f t="shared" si="233"/>
        <v>3.8733438565867306</v>
      </c>
      <c r="AN353" s="67" t="s">
        <v>1226</v>
      </c>
      <c r="AO353" s="59" t="s">
        <v>28</v>
      </c>
      <c r="AQ353" s="37" t="s">
        <v>174</v>
      </c>
      <c r="AR353" s="67" t="s">
        <v>877</v>
      </c>
      <c r="AS353" s="67" t="s">
        <v>176</v>
      </c>
      <c r="AT353" s="496" t="s">
        <v>2424</v>
      </c>
      <c r="AU353" s="5">
        <v>49.5</v>
      </c>
      <c r="AV353" s="11">
        <v>-63</v>
      </c>
      <c r="AX353" s="277">
        <v>1.6250000000000002</v>
      </c>
      <c r="AY353" s="278">
        <v>1004</v>
      </c>
      <c r="AZ353" s="455">
        <f t="shared" si="237"/>
        <v>3.0017337128090005</v>
      </c>
      <c r="BA353" s="515" t="s">
        <v>137</v>
      </c>
      <c r="BB353" s="40" t="s">
        <v>744</v>
      </c>
      <c r="BC353" s="59" t="s">
        <v>243</v>
      </c>
      <c r="BD353" s="59" t="s">
        <v>2342</v>
      </c>
      <c r="BE353" s="59" t="s">
        <v>2331</v>
      </c>
      <c r="BG353" s="125" t="s">
        <v>1153</v>
      </c>
      <c r="BH353" s="125" t="s">
        <v>1069</v>
      </c>
      <c r="BI353" s="125" t="s">
        <v>1886</v>
      </c>
      <c r="BJ353" s="67" t="s">
        <v>610</v>
      </c>
      <c r="BK353" s="40" t="s">
        <v>744</v>
      </c>
      <c r="BL353" s="59" t="s">
        <v>2268</v>
      </c>
      <c r="BM353" s="59" t="s">
        <v>2267</v>
      </c>
      <c r="BN353" s="38" t="s">
        <v>1228</v>
      </c>
      <c r="BO353" s="59" t="s">
        <v>1671</v>
      </c>
      <c r="BP353" s="67" t="s">
        <v>51</v>
      </c>
      <c r="BQ353" s="59" t="s">
        <v>35</v>
      </c>
      <c r="BR353" s="67">
        <v>0</v>
      </c>
      <c r="BS353" s="37" t="s">
        <v>21</v>
      </c>
      <c r="BT353" s="37" t="s">
        <v>879</v>
      </c>
      <c r="BU353" s="67">
        <v>0</v>
      </c>
      <c r="BW353" s="106" t="s">
        <v>634</v>
      </c>
      <c r="BX353" s="37" t="s">
        <v>27</v>
      </c>
      <c r="BY353" s="70">
        <f>BU353*SQRT(CC353)</f>
        <v>0</v>
      </c>
      <c r="BZ353" s="92">
        <f t="shared" si="253"/>
        <v>0</v>
      </c>
      <c r="CA353" s="37" t="s">
        <v>18</v>
      </c>
      <c r="CB353" s="37" t="s">
        <v>748</v>
      </c>
      <c r="CC353" s="37">
        <v>3</v>
      </c>
      <c r="CD353" s="37">
        <v>3</v>
      </c>
      <c r="CF353" s="78" t="s">
        <v>1584</v>
      </c>
      <c r="CG353" s="67">
        <v>1.5589640432438E-2</v>
      </c>
      <c r="CH353" s="59" t="s">
        <v>21</v>
      </c>
      <c r="CI353" s="67">
        <v>0.78199647975861297</v>
      </c>
      <c r="CJ353" s="67">
        <v>0.70103092783504706</v>
      </c>
      <c r="CK353" s="59">
        <f>AVERAGE(CI353,CJ353)*SQRT(CM353)</f>
        <v>1.2843394094846887</v>
      </c>
      <c r="CL353" s="59">
        <f>CK353</f>
        <v>1.2843394094846887</v>
      </c>
      <c r="CM353" s="37">
        <v>3</v>
      </c>
      <c r="CN353" s="37">
        <v>3</v>
      </c>
      <c r="CO353" s="67" t="s">
        <v>880</v>
      </c>
      <c r="CP353" s="67">
        <f t="shared" si="243"/>
        <v>-1.7166086136778797E-2</v>
      </c>
      <c r="CQ353" s="67">
        <f t="shared" si="244"/>
        <v>0.8</v>
      </c>
      <c r="CR353" s="67">
        <f t="shared" si="238"/>
        <v>-1.3732868909423039E-2</v>
      </c>
      <c r="CS353" s="67">
        <f t="shared" si="245"/>
        <v>0.66668238264070689</v>
      </c>
      <c r="CT353" s="37">
        <v>0</v>
      </c>
      <c r="CU353" s="59">
        <v>0</v>
      </c>
      <c r="CV353" s="59" t="s">
        <v>1782</v>
      </c>
      <c r="CW353" s="59">
        <v>1</v>
      </c>
      <c r="CX353" s="59">
        <v>0</v>
      </c>
      <c r="CY353" s="102">
        <v>0</v>
      </c>
      <c r="CZ353" s="102">
        <v>3</v>
      </c>
      <c r="DA353" s="102">
        <v>0</v>
      </c>
      <c r="DB353" s="102">
        <v>0</v>
      </c>
      <c r="DC353" s="102">
        <v>0</v>
      </c>
      <c r="DD353" s="59">
        <v>0</v>
      </c>
      <c r="DE353" s="60">
        <v>0</v>
      </c>
      <c r="DF353" s="60">
        <v>0</v>
      </c>
      <c r="DG353" s="60">
        <v>2</v>
      </c>
      <c r="DH353" s="60">
        <v>0</v>
      </c>
      <c r="DI353" s="60">
        <v>0</v>
      </c>
      <c r="DJ353" s="60">
        <v>0</v>
      </c>
      <c r="DK353" s="60">
        <v>0</v>
      </c>
      <c r="DL353" s="60">
        <v>0</v>
      </c>
      <c r="DM353" s="60">
        <v>0</v>
      </c>
      <c r="DN353" s="60">
        <v>0</v>
      </c>
      <c r="DO353" s="59">
        <v>0</v>
      </c>
      <c r="DP353" s="59">
        <v>0</v>
      </c>
      <c r="DQ353" s="59">
        <v>0</v>
      </c>
      <c r="DR353" s="59">
        <v>0</v>
      </c>
      <c r="DS353" s="59">
        <v>0</v>
      </c>
      <c r="DT353" s="59">
        <v>0</v>
      </c>
      <c r="DU353" s="59">
        <v>0</v>
      </c>
      <c r="DV353" s="59">
        <v>0</v>
      </c>
      <c r="DW353" s="59">
        <v>0</v>
      </c>
      <c r="DX353" s="59">
        <v>0</v>
      </c>
      <c r="DY353" s="59">
        <v>0</v>
      </c>
      <c r="DZ353" s="59">
        <v>0</v>
      </c>
      <c r="EA353" s="59">
        <v>0</v>
      </c>
      <c r="EB353" s="59">
        <v>0</v>
      </c>
      <c r="EC353" s="59">
        <v>0</v>
      </c>
      <c r="ED353" s="59">
        <v>0</v>
      </c>
      <c r="EE353" s="59">
        <v>0</v>
      </c>
      <c r="EF353" s="59">
        <v>0</v>
      </c>
      <c r="EG353" s="59">
        <v>0</v>
      </c>
      <c r="EH353" s="59">
        <v>0</v>
      </c>
      <c r="EI353" s="59">
        <v>0</v>
      </c>
      <c r="EJ353" s="59">
        <v>0</v>
      </c>
      <c r="EK353" s="59">
        <v>0</v>
      </c>
      <c r="EL353" s="59">
        <v>0</v>
      </c>
      <c r="EM353" s="59">
        <v>1</v>
      </c>
      <c r="EN353" s="59">
        <v>1</v>
      </c>
      <c r="EO353" s="77">
        <v>0</v>
      </c>
      <c r="EP353" s="59">
        <v>1</v>
      </c>
      <c r="EQ353" s="59">
        <v>2</v>
      </c>
    </row>
    <row r="354" spans="1:147" ht="15" customHeight="1" x14ac:dyDescent="0.25">
      <c r="A354" s="6" t="s">
        <v>2551</v>
      </c>
      <c r="B354" s="37">
        <v>3</v>
      </c>
      <c r="C354" s="58" t="s">
        <v>263</v>
      </c>
      <c r="D354" s="59">
        <v>2012</v>
      </c>
      <c r="E354" s="67" t="s">
        <v>264</v>
      </c>
      <c r="F354" s="67" t="s">
        <v>97</v>
      </c>
      <c r="G354" s="59">
        <v>276</v>
      </c>
      <c r="H354" s="59" t="s">
        <v>265</v>
      </c>
      <c r="I354" s="63" t="s">
        <v>1888</v>
      </c>
      <c r="J354" s="59">
        <v>0</v>
      </c>
      <c r="K354" s="59" t="s">
        <v>3</v>
      </c>
      <c r="L354" s="59" t="s">
        <v>89</v>
      </c>
      <c r="M354" s="59">
        <v>8</v>
      </c>
      <c r="N354" s="59">
        <v>8</v>
      </c>
      <c r="O354" s="59">
        <f t="shared" si="234"/>
        <v>0.90308998699194354</v>
      </c>
      <c r="P354" s="59">
        <v>2009</v>
      </c>
      <c r="R354" s="37">
        <v>1</v>
      </c>
      <c r="S354" s="37">
        <v>3</v>
      </c>
      <c r="T354" s="59">
        <v>1</v>
      </c>
      <c r="U354" s="37">
        <v>20</v>
      </c>
      <c r="V354" s="37" t="s">
        <v>878</v>
      </c>
      <c r="W354" s="37"/>
      <c r="X354" s="37" t="s">
        <v>1224</v>
      </c>
      <c r="Y354" s="67" t="s">
        <v>1225</v>
      </c>
      <c r="Z354" s="40" t="s">
        <v>83</v>
      </c>
      <c r="AA354" s="122" t="s">
        <v>1989</v>
      </c>
      <c r="AB354" s="37" t="s">
        <v>1227</v>
      </c>
      <c r="AC354" s="37" t="s">
        <v>2047</v>
      </c>
      <c r="AD354" s="59">
        <v>0</v>
      </c>
      <c r="AE354" s="59" t="s">
        <v>577</v>
      </c>
      <c r="AF354" s="37">
        <v>46</v>
      </c>
      <c r="AG354" s="59">
        <f t="shared" si="235"/>
        <v>1.6627578316815741</v>
      </c>
      <c r="AH354" s="177">
        <f t="shared" si="254"/>
        <v>933.80000000000007</v>
      </c>
      <c r="AI354" s="72">
        <f t="shared" si="250"/>
        <v>2.9702538695947869</v>
      </c>
      <c r="AJ354" s="59">
        <f t="shared" si="251"/>
        <v>368</v>
      </c>
      <c r="AK354" s="59">
        <f t="shared" si="236"/>
        <v>2.5658478186735176</v>
      </c>
      <c r="AL354" s="72">
        <f t="shared" si="252"/>
        <v>7470.4000000000005</v>
      </c>
      <c r="AM354" s="72">
        <f t="shared" si="233"/>
        <v>3.8733438565867306</v>
      </c>
      <c r="AN354" s="67" t="s">
        <v>1226</v>
      </c>
      <c r="AO354" s="59" t="s">
        <v>28</v>
      </c>
      <c r="AQ354" s="37" t="s">
        <v>174</v>
      </c>
      <c r="AR354" s="67" t="s">
        <v>877</v>
      </c>
      <c r="AS354" s="67" t="s">
        <v>176</v>
      </c>
      <c r="AT354" s="496" t="s">
        <v>2424</v>
      </c>
      <c r="AU354" s="5">
        <v>49.5</v>
      </c>
      <c r="AV354" s="11">
        <v>-63</v>
      </c>
      <c r="AX354" s="277">
        <v>1.6250000000000002</v>
      </c>
      <c r="AY354" s="278">
        <v>1004</v>
      </c>
      <c r="AZ354" s="455">
        <f t="shared" si="237"/>
        <v>3.0017337128090005</v>
      </c>
      <c r="BA354" s="515" t="s">
        <v>137</v>
      </c>
      <c r="BB354" s="40" t="s">
        <v>744</v>
      </c>
      <c r="BC354" s="59" t="s">
        <v>243</v>
      </c>
      <c r="BD354" s="59" t="s">
        <v>2342</v>
      </c>
      <c r="BE354" s="59" t="s">
        <v>2331</v>
      </c>
      <c r="BG354" s="125" t="s">
        <v>1153</v>
      </c>
      <c r="BH354" s="125" t="s">
        <v>1069</v>
      </c>
      <c r="BI354" s="125" t="s">
        <v>1886</v>
      </c>
      <c r="BJ354" s="67" t="s">
        <v>610</v>
      </c>
      <c r="BK354" s="40" t="s">
        <v>744</v>
      </c>
      <c r="BL354" s="59" t="s">
        <v>2268</v>
      </c>
      <c r="BM354" s="59" t="s">
        <v>2267</v>
      </c>
      <c r="BN354" s="38" t="s">
        <v>1229</v>
      </c>
      <c r="BO354" s="59" t="s">
        <v>1671</v>
      </c>
      <c r="BP354" s="67" t="s">
        <v>51</v>
      </c>
      <c r="BQ354" s="59" t="s">
        <v>35</v>
      </c>
      <c r="BR354" s="67">
        <v>0</v>
      </c>
      <c r="BS354" s="37" t="s">
        <v>21</v>
      </c>
      <c r="BT354" s="37" t="s">
        <v>879</v>
      </c>
      <c r="BU354" s="67">
        <v>0</v>
      </c>
      <c r="BW354" s="106" t="s">
        <v>634</v>
      </c>
      <c r="BX354" s="37" t="s">
        <v>27</v>
      </c>
      <c r="BY354" s="70">
        <f>BU354*SQRT(CC354)</f>
        <v>0</v>
      </c>
      <c r="BZ354" s="92">
        <f t="shared" si="253"/>
        <v>0</v>
      </c>
      <c r="CA354" s="37" t="s">
        <v>18</v>
      </c>
      <c r="CB354" s="37" t="s">
        <v>748</v>
      </c>
      <c r="CC354" s="37">
        <v>3</v>
      </c>
      <c r="CD354" s="37">
        <v>3</v>
      </c>
      <c r="CF354" s="78" t="s">
        <v>1584</v>
      </c>
      <c r="CG354" s="67">
        <v>1.25119436761373</v>
      </c>
      <c r="CH354" s="59" t="s">
        <v>21</v>
      </c>
      <c r="CI354" s="67">
        <v>2.17802363590646</v>
      </c>
      <c r="CJ354" s="67">
        <v>1.6726175509177741</v>
      </c>
      <c r="CK354" s="59">
        <f>AVERAGE(CI354,CJ354)*SQRT(CM354)</f>
        <v>3.3347530886484469</v>
      </c>
      <c r="CL354" s="59">
        <f>CK354</f>
        <v>3.3347530886484469</v>
      </c>
      <c r="CM354" s="37">
        <v>3</v>
      </c>
      <c r="CN354" s="37">
        <v>3</v>
      </c>
      <c r="CO354" s="67" t="s">
        <v>880</v>
      </c>
      <c r="CP354" s="67">
        <f t="shared" si="243"/>
        <v>-0.53061081189711523</v>
      </c>
      <c r="CQ354" s="67">
        <f t="shared" si="244"/>
        <v>0.8</v>
      </c>
      <c r="CR354" s="67">
        <f t="shared" si="238"/>
        <v>-0.42448864951769222</v>
      </c>
      <c r="CS354" s="67">
        <f t="shared" si="245"/>
        <v>0.68168255113077947</v>
      </c>
      <c r="CT354" s="37">
        <v>0</v>
      </c>
      <c r="CU354" s="59">
        <v>0</v>
      </c>
      <c r="CV354" s="59" t="s">
        <v>1782</v>
      </c>
      <c r="CW354" s="59">
        <v>1</v>
      </c>
      <c r="CX354" s="59">
        <v>0</v>
      </c>
      <c r="CY354" s="102">
        <v>0</v>
      </c>
      <c r="CZ354" s="102">
        <v>3</v>
      </c>
      <c r="DA354" s="102">
        <v>0</v>
      </c>
      <c r="DB354" s="102">
        <v>0</v>
      </c>
      <c r="DC354" s="102">
        <v>0</v>
      </c>
      <c r="DD354" s="59">
        <v>0</v>
      </c>
      <c r="DE354" s="60">
        <v>0</v>
      </c>
      <c r="DF354" s="60">
        <v>0</v>
      </c>
      <c r="DG354" s="60">
        <v>0</v>
      </c>
      <c r="DH354" s="60">
        <v>0</v>
      </c>
      <c r="DI354" s="60">
        <v>0</v>
      </c>
      <c r="DJ354" s="60">
        <v>0</v>
      </c>
      <c r="DK354" s="60">
        <v>0</v>
      </c>
      <c r="DL354" s="60">
        <v>0</v>
      </c>
      <c r="DM354" s="60">
        <v>0</v>
      </c>
      <c r="DN354" s="60">
        <v>0</v>
      </c>
      <c r="DO354" s="59">
        <v>0</v>
      </c>
      <c r="DP354" s="59">
        <v>0</v>
      </c>
      <c r="DQ354" s="59">
        <v>0</v>
      </c>
      <c r="DR354" s="59">
        <v>0</v>
      </c>
      <c r="DS354" s="59">
        <v>0</v>
      </c>
      <c r="DT354" s="59">
        <v>0</v>
      </c>
      <c r="DU354" s="59">
        <v>0</v>
      </c>
      <c r="DV354" s="59">
        <v>0</v>
      </c>
      <c r="DW354" s="59">
        <v>0</v>
      </c>
      <c r="DX354" s="59">
        <v>0</v>
      </c>
      <c r="DY354" s="59">
        <v>0</v>
      </c>
      <c r="DZ354" s="59">
        <v>0</v>
      </c>
      <c r="EA354" s="59">
        <v>0</v>
      </c>
      <c r="EB354" s="59">
        <v>0</v>
      </c>
      <c r="EC354" s="59">
        <v>0</v>
      </c>
      <c r="ED354" s="59">
        <v>0</v>
      </c>
      <c r="EE354" s="59">
        <v>0</v>
      </c>
      <c r="EF354" s="59">
        <v>0</v>
      </c>
      <c r="EG354" s="59">
        <v>0</v>
      </c>
      <c r="EH354" s="59">
        <v>0</v>
      </c>
      <c r="EI354" s="59">
        <v>0</v>
      </c>
      <c r="EJ354" s="59">
        <v>0</v>
      </c>
      <c r="EK354" s="59">
        <v>0</v>
      </c>
      <c r="EL354" s="59">
        <v>0</v>
      </c>
      <c r="EM354" s="59">
        <v>1</v>
      </c>
      <c r="EN354" s="59">
        <v>1</v>
      </c>
      <c r="EO354" s="77">
        <v>0</v>
      </c>
      <c r="EP354" s="59">
        <v>1</v>
      </c>
      <c r="EQ354" s="59">
        <v>2</v>
      </c>
    </row>
    <row r="355" spans="1:147" s="206" customFormat="1" ht="15" customHeight="1" x14ac:dyDescent="0.25">
      <c r="A355" s="6" t="s">
        <v>2551</v>
      </c>
      <c r="B355" s="215" t="s">
        <v>1825</v>
      </c>
      <c r="C355" s="200" t="s">
        <v>263</v>
      </c>
      <c r="D355" s="201">
        <v>2012</v>
      </c>
      <c r="E355" s="206" t="s">
        <v>264</v>
      </c>
      <c r="F355" s="206" t="s">
        <v>97</v>
      </c>
      <c r="G355" s="201">
        <v>276</v>
      </c>
      <c r="H355" s="201" t="s">
        <v>265</v>
      </c>
      <c r="I355" s="205" t="s">
        <v>1888</v>
      </c>
      <c r="J355" s="201">
        <v>0</v>
      </c>
      <c r="K355" s="201" t="s">
        <v>3</v>
      </c>
      <c r="L355" s="201" t="s">
        <v>89</v>
      </c>
      <c r="M355" s="201">
        <v>8</v>
      </c>
      <c r="N355" s="201">
        <v>8</v>
      </c>
      <c r="O355" s="201">
        <f t="shared" si="234"/>
        <v>0.90308998699194354</v>
      </c>
      <c r="P355" s="201">
        <v>2009</v>
      </c>
      <c r="R355" s="194">
        <v>1</v>
      </c>
      <c r="S355" s="194">
        <v>3</v>
      </c>
      <c r="T355" s="201">
        <v>1</v>
      </c>
      <c r="U355" s="194">
        <v>20</v>
      </c>
      <c r="V355" s="194" t="s">
        <v>878</v>
      </c>
      <c r="W355" s="194"/>
      <c r="X355" s="194" t="s">
        <v>1224</v>
      </c>
      <c r="Y355" s="206" t="s">
        <v>1225</v>
      </c>
      <c r="Z355" s="210" t="s">
        <v>83</v>
      </c>
      <c r="AA355" s="252" t="s">
        <v>1989</v>
      </c>
      <c r="AB355" s="194" t="s">
        <v>1227</v>
      </c>
      <c r="AC355" s="194" t="s">
        <v>2047</v>
      </c>
      <c r="AD355" s="201">
        <v>0</v>
      </c>
      <c r="AE355" s="201" t="s">
        <v>577</v>
      </c>
      <c r="AF355" s="194">
        <v>46</v>
      </c>
      <c r="AG355" s="201">
        <f t="shared" si="235"/>
        <v>1.6627578316815741</v>
      </c>
      <c r="AH355" s="539">
        <f t="shared" si="254"/>
        <v>933.80000000000007</v>
      </c>
      <c r="AI355" s="538">
        <f t="shared" si="250"/>
        <v>2.9702538695947869</v>
      </c>
      <c r="AJ355" s="201">
        <f t="shared" si="251"/>
        <v>368</v>
      </c>
      <c r="AK355" s="201">
        <f t="shared" si="236"/>
        <v>2.5658478186735176</v>
      </c>
      <c r="AL355" s="538">
        <f t="shared" si="252"/>
        <v>7470.4000000000005</v>
      </c>
      <c r="AM355" s="538">
        <f t="shared" si="233"/>
        <v>3.8733438565867306</v>
      </c>
      <c r="AN355" s="206" t="s">
        <v>1826</v>
      </c>
      <c r="AO355" s="201" t="s">
        <v>28</v>
      </c>
      <c r="AQ355" s="194" t="s">
        <v>174</v>
      </c>
      <c r="AR355" s="206" t="s">
        <v>877</v>
      </c>
      <c r="AS355" s="206" t="s">
        <v>176</v>
      </c>
      <c r="AT355" s="212" t="s">
        <v>2424</v>
      </c>
      <c r="AU355" s="272">
        <v>49.5</v>
      </c>
      <c r="AV355" s="271">
        <v>-63</v>
      </c>
      <c r="AW355" s="201"/>
      <c r="AX355" s="279">
        <v>1.6250000000000002</v>
      </c>
      <c r="AY355" s="280">
        <v>1004</v>
      </c>
      <c r="AZ355" s="489">
        <f t="shared" si="237"/>
        <v>3.0017337128090005</v>
      </c>
      <c r="BA355" s="518" t="s">
        <v>137</v>
      </c>
      <c r="BB355" s="210" t="s">
        <v>744</v>
      </c>
      <c r="BC355" s="201" t="s">
        <v>243</v>
      </c>
      <c r="BD355" s="201" t="s">
        <v>2342</v>
      </c>
      <c r="BE355" s="201" t="s">
        <v>2331</v>
      </c>
      <c r="BG355" s="216" t="s">
        <v>1153</v>
      </c>
      <c r="BH355" s="216" t="s">
        <v>1069</v>
      </c>
      <c r="BI355" s="216" t="s">
        <v>1886</v>
      </c>
      <c r="BJ355" s="206" t="s">
        <v>610</v>
      </c>
      <c r="BK355" s="210" t="s">
        <v>744</v>
      </c>
      <c r="BL355" s="201" t="s">
        <v>2268</v>
      </c>
      <c r="BM355" s="201" t="s">
        <v>2267</v>
      </c>
      <c r="BN355" s="199" t="s">
        <v>1827</v>
      </c>
      <c r="BO355" s="201" t="s">
        <v>1671</v>
      </c>
      <c r="BP355" s="206" t="s">
        <v>51</v>
      </c>
      <c r="BQ355" s="201" t="s">
        <v>35</v>
      </c>
      <c r="BR355" s="206">
        <v>0</v>
      </c>
      <c r="BS355" s="194" t="s">
        <v>21</v>
      </c>
      <c r="BT355" s="194" t="s">
        <v>879</v>
      </c>
      <c r="BW355" s="196"/>
      <c r="BX355" s="194"/>
      <c r="BY355" s="208"/>
      <c r="BZ355" s="197">
        <f t="shared" si="253"/>
        <v>0</v>
      </c>
      <c r="CA355" s="194" t="s">
        <v>18</v>
      </c>
      <c r="CB355" s="194" t="s">
        <v>748</v>
      </c>
      <c r="CC355" s="194">
        <v>3</v>
      </c>
      <c r="CD355" s="194">
        <v>3</v>
      </c>
      <c r="CF355" s="195" t="s">
        <v>1584</v>
      </c>
      <c r="CG355" s="206">
        <v>1.2667840080461681</v>
      </c>
      <c r="CH355" s="201" t="s">
        <v>21</v>
      </c>
      <c r="CK355" s="201"/>
      <c r="CL355" s="201">
        <v>3.5735284917019809</v>
      </c>
      <c r="CM355" s="194">
        <v>3</v>
      </c>
      <c r="CN355" s="194">
        <v>3</v>
      </c>
      <c r="CO355" s="206" t="s">
        <v>880</v>
      </c>
      <c r="CP355" s="206">
        <f t="shared" si="243"/>
        <v>-0.50132610637812247</v>
      </c>
      <c r="CQ355" s="206">
        <f t="shared" si="244"/>
        <v>0.8</v>
      </c>
      <c r="CR355" s="206">
        <f t="shared" si="238"/>
        <v>-0.40106088510249799</v>
      </c>
      <c r="CS355" s="206">
        <f t="shared" si="245"/>
        <v>0.68007081946326653</v>
      </c>
      <c r="CT355" s="194">
        <v>0</v>
      </c>
      <c r="CU355" s="201">
        <v>0</v>
      </c>
      <c r="CV355" s="201" t="s">
        <v>1782</v>
      </c>
      <c r="CW355" s="201">
        <v>2</v>
      </c>
      <c r="CX355" s="201">
        <v>0</v>
      </c>
      <c r="CY355" s="191">
        <v>0</v>
      </c>
      <c r="CZ355" s="191">
        <v>3</v>
      </c>
      <c r="DA355" s="191">
        <v>0</v>
      </c>
      <c r="DB355" s="191">
        <v>0</v>
      </c>
      <c r="DC355" s="191">
        <v>0</v>
      </c>
      <c r="DD355" s="201">
        <v>0</v>
      </c>
      <c r="DE355" s="202">
        <v>0</v>
      </c>
      <c r="DF355" s="202">
        <v>0</v>
      </c>
      <c r="DG355" s="202">
        <v>0</v>
      </c>
      <c r="DH355" s="202">
        <v>0</v>
      </c>
      <c r="DI355" s="202">
        <v>0</v>
      </c>
      <c r="DJ355" s="202">
        <v>0</v>
      </c>
      <c r="DK355" s="202">
        <v>0</v>
      </c>
      <c r="DL355" s="202">
        <v>0</v>
      </c>
      <c r="DM355" s="202">
        <v>0</v>
      </c>
      <c r="DN355" s="202">
        <v>0</v>
      </c>
      <c r="DO355" s="201">
        <v>1</v>
      </c>
      <c r="DP355" s="201">
        <v>0</v>
      </c>
      <c r="DQ355" s="201">
        <v>0</v>
      </c>
      <c r="DR355" s="201">
        <v>0</v>
      </c>
      <c r="DS355" s="201">
        <v>0</v>
      </c>
      <c r="DT355" s="201">
        <v>0</v>
      </c>
      <c r="DU355" s="201">
        <v>0</v>
      </c>
      <c r="DV355" s="201">
        <v>0</v>
      </c>
      <c r="DW355" s="201">
        <v>0</v>
      </c>
      <c r="DX355" s="201">
        <v>0</v>
      </c>
      <c r="DY355" s="201">
        <v>0</v>
      </c>
      <c r="DZ355" s="201">
        <v>0</v>
      </c>
      <c r="EA355" s="201">
        <v>0</v>
      </c>
      <c r="EB355" s="201">
        <v>0</v>
      </c>
      <c r="EC355" s="201">
        <v>0</v>
      </c>
      <c r="ED355" s="201">
        <v>0</v>
      </c>
      <c r="EE355" s="201">
        <v>0</v>
      </c>
      <c r="EF355" s="201">
        <v>0</v>
      </c>
      <c r="EG355" s="201">
        <v>0</v>
      </c>
      <c r="EH355" s="201">
        <v>0</v>
      </c>
      <c r="EI355" s="201">
        <v>0</v>
      </c>
      <c r="EJ355" s="201">
        <v>0</v>
      </c>
      <c r="EK355" s="201">
        <v>0</v>
      </c>
      <c r="EL355" s="201">
        <v>0</v>
      </c>
      <c r="EM355" s="201">
        <v>1</v>
      </c>
      <c r="EN355" s="201">
        <v>1</v>
      </c>
      <c r="EO355" s="194">
        <v>0</v>
      </c>
      <c r="EP355" s="201">
        <v>1</v>
      </c>
      <c r="EQ355" s="201">
        <v>2</v>
      </c>
    </row>
    <row r="356" spans="1:147" ht="15" customHeight="1" x14ac:dyDescent="0.25">
      <c r="A356" s="6" t="s">
        <v>2551</v>
      </c>
      <c r="B356" s="37">
        <v>4</v>
      </c>
      <c r="C356" s="58" t="s">
        <v>263</v>
      </c>
      <c r="D356" s="59">
        <v>2012</v>
      </c>
      <c r="E356" s="67" t="s">
        <v>264</v>
      </c>
      <c r="F356" s="67" t="s">
        <v>97</v>
      </c>
      <c r="G356" s="59">
        <v>276</v>
      </c>
      <c r="H356" s="59" t="s">
        <v>265</v>
      </c>
      <c r="I356" s="63" t="s">
        <v>1888</v>
      </c>
      <c r="J356" s="59">
        <v>0</v>
      </c>
      <c r="K356" s="59" t="s">
        <v>3</v>
      </c>
      <c r="L356" s="59" t="s">
        <v>89</v>
      </c>
      <c r="M356" s="59">
        <v>8</v>
      </c>
      <c r="N356" s="59">
        <v>8</v>
      </c>
      <c r="O356" s="59">
        <f t="shared" si="234"/>
        <v>0.90308998699194354</v>
      </c>
      <c r="P356" s="59">
        <v>2009</v>
      </c>
      <c r="R356" s="37">
        <v>1</v>
      </c>
      <c r="S356" s="37">
        <v>3</v>
      </c>
      <c r="T356" s="59">
        <v>1</v>
      </c>
      <c r="U356" s="37">
        <v>20</v>
      </c>
      <c r="V356" s="37" t="s">
        <v>878</v>
      </c>
      <c r="W356" s="37"/>
      <c r="X356" s="37" t="s">
        <v>1224</v>
      </c>
      <c r="Y356" s="67" t="s">
        <v>1225</v>
      </c>
      <c r="Z356" s="40" t="s">
        <v>83</v>
      </c>
      <c r="AA356" s="122" t="s">
        <v>1989</v>
      </c>
      <c r="AB356" s="37" t="s">
        <v>1227</v>
      </c>
      <c r="AC356" s="37" t="s">
        <v>2047</v>
      </c>
      <c r="AD356" s="59">
        <v>0</v>
      </c>
      <c r="AE356" s="59" t="s">
        <v>577</v>
      </c>
      <c r="AF356" s="37">
        <v>46</v>
      </c>
      <c r="AG356" s="59">
        <f t="shared" si="235"/>
        <v>1.6627578316815741</v>
      </c>
      <c r="AH356" s="177">
        <f t="shared" si="254"/>
        <v>933.80000000000007</v>
      </c>
      <c r="AI356" s="72">
        <f t="shared" si="250"/>
        <v>2.9702538695947869</v>
      </c>
      <c r="AJ356" s="59">
        <f t="shared" si="251"/>
        <v>368</v>
      </c>
      <c r="AK356" s="59">
        <f t="shared" si="236"/>
        <v>2.5658478186735176</v>
      </c>
      <c r="AL356" s="72">
        <f t="shared" si="252"/>
        <v>7470.4000000000005</v>
      </c>
      <c r="AM356" s="72">
        <f t="shared" si="233"/>
        <v>3.8733438565867306</v>
      </c>
      <c r="AN356" s="67" t="s">
        <v>1226</v>
      </c>
      <c r="AO356" s="59" t="s">
        <v>28</v>
      </c>
      <c r="AP356" s="58"/>
      <c r="AQ356" s="37" t="s">
        <v>174</v>
      </c>
      <c r="AR356" s="67" t="s">
        <v>877</v>
      </c>
      <c r="AS356" s="67" t="s">
        <v>176</v>
      </c>
      <c r="AT356" s="496" t="s">
        <v>2424</v>
      </c>
      <c r="AU356" s="5">
        <v>49.5</v>
      </c>
      <c r="AV356" s="11">
        <v>-63</v>
      </c>
      <c r="AX356" s="277">
        <v>1.6250000000000002</v>
      </c>
      <c r="AY356" s="278">
        <v>1004</v>
      </c>
      <c r="AZ356" s="455">
        <f t="shared" si="237"/>
        <v>3.0017337128090005</v>
      </c>
      <c r="BA356" s="515" t="s">
        <v>137</v>
      </c>
      <c r="BB356" s="40" t="s">
        <v>744</v>
      </c>
      <c r="BC356" s="59" t="s">
        <v>243</v>
      </c>
      <c r="BD356" s="59" t="s">
        <v>2342</v>
      </c>
      <c r="BE356" s="59" t="s">
        <v>2331</v>
      </c>
      <c r="BG356" s="125" t="s">
        <v>1153</v>
      </c>
      <c r="BH356" s="125" t="s">
        <v>1069</v>
      </c>
      <c r="BI356" s="125" t="s">
        <v>1886</v>
      </c>
      <c r="BJ356" s="67" t="s">
        <v>610</v>
      </c>
      <c r="BK356" s="40" t="s">
        <v>744</v>
      </c>
      <c r="BL356" s="59" t="s">
        <v>2268</v>
      </c>
      <c r="BM356" s="59" t="s">
        <v>2267</v>
      </c>
      <c r="BN356" s="67" t="s">
        <v>1231</v>
      </c>
      <c r="BO356" s="59" t="s">
        <v>1682</v>
      </c>
      <c r="BP356" s="67" t="s">
        <v>51</v>
      </c>
      <c r="BQ356" s="59" t="s">
        <v>35</v>
      </c>
      <c r="BR356" s="67">
        <v>2.0654528269688499</v>
      </c>
      <c r="BS356" s="37" t="s">
        <v>21</v>
      </c>
      <c r="BT356" s="37" t="s">
        <v>879</v>
      </c>
      <c r="BU356" s="67">
        <v>1.0916680887932002</v>
      </c>
      <c r="BV356" s="67">
        <v>1.091405542355308</v>
      </c>
      <c r="BW356" s="106" t="s">
        <v>634</v>
      </c>
      <c r="BX356" s="37" t="s">
        <v>27</v>
      </c>
      <c r="BY356" s="70">
        <f>AVERAGE(BU356,BV356)*SQRT(CC356)</f>
        <v>1.8905972229065471</v>
      </c>
      <c r="BZ356" s="92">
        <f t="shared" si="253"/>
        <v>1.8905972229065471</v>
      </c>
      <c r="CA356" s="37" t="s">
        <v>18</v>
      </c>
      <c r="CB356" s="37" t="s">
        <v>748</v>
      </c>
      <c r="CC356" s="37">
        <v>3</v>
      </c>
      <c r="CD356" s="37">
        <v>3</v>
      </c>
      <c r="CF356" s="78" t="s">
        <v>1584</v>
      </c>
      <c r="CG356" s="67">
        <v>5.6414382700527597</v>
      </c>
      <c r="CH356" s="59" t="s">
        <v>21</v>
      </c>
      <c r="CI356" s="67">
        <v>0.77596178023635076</v>
      </c>
      <c r="CJ356" s="67">
        <v>1.1385466431983993</v>
      </c>
      <c r="CK356" s="59">
        <f>AVERAGE(CI356,CJ356)*SQRT(CM356)</f>
        <v>1.6580129304537883</v>
      </c>
      <c r="CL356" s="59">
        <f>CK356</f>
        <v>1.6580129304537883</v>
      </c>
      <c r="CM356" s="37">
        <v>3</v>
      </c>
      <c r="CN356" s="37">
        <v>3</v>
      </c>
      <c r="CO356" s="67" t="s">
        <v>880</v>
      </c>
      <c r="CP356" s="67">
        <f t="shared" si="243"/>
        <v>-2.011113695682714</v>
      </c>
      <c r="CQ356" s="67">
        <f t="shared" si="244"/>
        <v>0.8</v>
      </c>
      <c r="CR356" s="67">
        <f t="shared" si="238"/>
        <v>-1.6088909565461713</v>
      </c>
      <c r="CS356" s="67">
        <f t="shared" si="245"/>
        <v>0.88237750917133784</v>
      </c>
      <c r="CT356" s="37">
        <v>0</v>
      </c>
      <c r="CU356" s="59">
        <v>0</v>
      </c>
      <c r="CV356" s="59" t="s">
        <v>1782</v>
      </c>
      <c r="CW356" s="59">
        <v>1</v>
      </c>
      <c r="CX356" s="59">
        <v>0</v>
      </c>
      <c r="CY356" s="102">
        <v>0</v>
      </c>
      <c r="CZ356" s="102">
        <v>3</v>
      </c>
      <c r="DA356" s="102">
        <v>0</v>
      </c>
      <c r="DB356" s="102">
        <v>0</v>
      </c>
      <c r="DC356" s="102">
        <v>0</v>
      </c>
      <c r="DD356" s="59">
        <v>0</v>
      </c>
      <c r="DE356" s="60">
        <v>0</v>
      </c>
      <c r="DF356" s="60">
        <v>0</v>
      </c>
      <c r="DG356" s="60">
        <v>0</v>
      </c>
      <c r="DH356" s="60">
        <v>0</v>
      </c>
      <c r="DI356" s="60">
        <v>0</v>
      </c>
      <c r="DJ356" s="60">
        <v>0</v>
      </c>
      <c r="DK356" s="60">
        <v>0</v>
      </c>
      <c r="DL356" s="60">
        <v>0</v>
      </c>
      <c r="DM356" s="60">
        <v>0</v>
      </c>
      <c r="DN356" s="60">
        <v>0</v>
      </c>
      <c r="DO356" s="59">
        <v>0</v>
      </c>
      <c r="DP356" s="59">
        <v>0</v>
      </c>
      <c r="DQ356" s="59">
        <v>0</v>
      </c>
      <c r="DR356" s="59">
        <v>0</v>
      </c>
      <c r="DS356" s="59">
        <v>0</v>
      </c>
      <c r="DT356" s="59">
        <v>0</v>
      </c>
      <c r="DU356" s="59">
        <v>0</v>
      </c>
      <c r="DV356" s="59">
        <v>0</v>
      </c>
      <c r="DW356" s="59">
        <v>0</v>
      </c>
      <c r="DX356" s="59">
        <v>0</v>
      </c>
      <c r="DY356" s="59">
        <v>0</v>
      </c>
      <c r="DZ356" s="59">
        <v>0</v>
      </c>
      <c r="EA356" s="59">
        <v>0</v>
      </c>
      <c r="EB356" s="59">
        <v>0</v>
      </c>
      <c r="EC356" s="59">
        <v>0</v>
      </c>
      <c r="ED356" s="59">
        <v>0</v>
      </c>
      <c r="EE356" s="59">
        <v>0</v>
      </c>
      <c r="EF356" s="59">
        <v>0</v>
      </c>
      <c r="EG356" s="59">
        <v>0</v>
      </c>
      <c r="EH356" s="59">
        <v>0</v>
      </c>
      <c r="EI356" s="59">
        <v>0</v>
      </c>
      <c r="EJ356" s="59">
        <v>0</v>
      </c>
      <c r="EK356" s="59">
        <v>0</v>
      </c>
      <c r="EL356" s="59">
        <v>0</v>
      </c>
      <c r="EM356" s="59">
        <v>1</v>
      </c>
      <c r="EN356" s="59">
        <v>1</v>
      </c>
      <c r="EO356" s="77">
        <v>0</v>
      </c>
      <c r="EP356" s="59">
        <v>1</v>
      </c>
      <c r="EQ356" s="59">
        <v>2</v>
      </c>
    </row>
    <row r="357" spans="1:147" ht="15" customHeight="1" x14ac:dyDescent="0.25">
      <c r="A357" s="6" t="s">
        <v>2551</v>
      </c>
      <c r="B357" s="37">
        <v>5</v>
      </c>
      <c r="C357" s="58" t="s">
        <v>263</v>
      </c>
      <c r="D357" s="59">
        <v>2012</v>
      </c>
      <c r="E357" s="67" t="s">
        <v>264</v>
      </c>
      <c r="F357" s="67" t="s">
        <v>97</v>
      </c>
      <c r="G357" s="59">
        <v>276</v>
      </c>
      <c r="H357" s="59" t="s">
        <v>265</v>
      </c>
      <c r="I357" s="63" t="s">
        <v>1888</v>
      </c>
      <c r="J357" s="59">
        <v>0</v>
      </c>
      <c r="K357" s="59" t="s">
        <v>3</v>
      </c>
      <c r="L357" s="59" t="s">
        <v>89</v>
      </c>
      <c r="M357" s="59">
        <v>8</v>
      </c>
      <c r="N357" s="59">
        <v>8</v>
      </c>
      <c r="O357" s="59">
        <f t="shared" si="234"/>
        <v>0.90308998699194354</v>
      </c>
      <c r="P357" s="59">
        <v>2009</v>
      </c>
      <c r="R357" s="37">
        <v>1</v>
      </c>
      <c r="S357" s="37">
        <v>3</v>
      </c>
      <c r="T357" s="59">
        <v>1</v>
      </c>
      <c r="U357" s="37">
        <v>20</v>
      </c>
      <c r="V357" s="37" t="s">
        <v>878</v>
      </c>
      <c r="W357" s="37"/>
      <c r="X357" s="37" t="s">
        <v>1224</v>
      </c>
      <c r="Y357" s="67" t="s">
        <v>1225</v>
      </c>
      <c r="Z357" s="40" t="s">
        <v>83</v>
      </c>
      <c r="AA357" s="122" t="s">
        <v>1989</v>
      </c>
      <c r="AB357" s="37" t="s">
        <v>1227</v>
      </c>
      <c r="AC357" s="37" t="s">
        <v>2047</v>
      </c>
      <c r="AD357" s="59">
        <v>0</v>
      </c>
      <c r="AE357" s="59" t="s">
        <v>577</v>
      </c>
      <c r="AF357" s="37">
        <v>46</v>
      </c>
      <c r="AG357" s="59">
        <f t="shared" si="235"/>
        <v>1.6627578316815741</v>
      </c>
      <c r="AH357" s="177">
        <f t="shared" si="254"/>
        <v>933.80000000000007</v>
      </c>
      <c r="AI357" s="72">
        <f t="shared" si="250"/>
        <v>2.9702538695947869</v>
      </c>
      <c r="AJ357" s="59">
        <f t="shared" si="251"/>
        <v>368</v>
      </c>
      <c r="AK357" s="59">
        <f t="shared" si="236"/>
        <v>2.5658478186735176</v>
      </c>
      <c r="AL357" s="72">
        <f t="shared" si="252"/>
        <v>7470.4000000000005</v>
      </c>
      <c r="AM357" s="72">
        <f t="shared" si="233"/>
        <v>3.8733438565867306</v>
      </c>
      <c r="AN357" s="67" t="s">
        <v>1226</v>
      </c>
      <c r="AO357" s="59" t="s">
        <v>28</v>
      </c>
      <c r="AQ357" s="37" t="s">
        <v>174</v>
      </c>
      <c r="AR357" s="67" t="s">
        <v>877</v>
      </c>
      <c r="AS357" s="67" t="s">
        <v>176</v>
      </c>
      <c r="AT357" s="496" t="s">
        <v>2424</v>
      </c>
      <c r="AU357" s="5">
        <v>49.5</v>
      </c>
      <c r="AV357" s="11">
        <v>-63</v>
      </c>
      <c r="AX357" s="277">
        <v>1.6250000000000002</v>
      </c>
      <c r="AY357" s="278">
        <v>1004</v>
      </c>
      <c r="AZ357" s="455">
        <f t="shared" si="237"/>
        <v>3.0017337128090005</v>
      </c>
      <c r="BA357" s="515" t="s">
        <v>137</v>
      </c>
      <c r="BB357" s="40" t="s">
        <v>744</v>
      </c>
      <c r="BC357" s="59" t="s">
        <v>243</v>
      </c>
      <c r="BD357" s="59" t="s">
        <v>2342</v>
      </c>
      <c r="BE357" s="59" t="s">
        <v>2331</v>
      </c>
      <c r="BG357" s="125" t="s">
        <v>1153</v>
      </c>
      <c r="BH357" s="125" t="s">
        <v>1069</v>
      </c>
      <c r="BI357" s="125" t="s">
        <v>1886</v>
      </c>
      <c r="BJ357" s="67" t="s">
        <v>610</v>
      </c>
      <c r="BK357" s="40" t="s">
        <v>744</v>
      </c>
      <c r="BL357" s="59" t="s">
        <v>2268</v>
      </c>
      <c r="BM357" s="59" t="s">
        <v>2267</v>
      </c>
      <c r="BN357" s="67" t="s">
        <v>1232</v>
      </c>
      <c r="BO357" s="59" t="s">
        <v>1682</v>
      </c>
      <c r="BP357" s="67" t="s">
        <v>51</v>
      </c>
      <c r="BQ357" s="59" t="s">
        <v>35</v>
      </c>
      <c r="BR357" s="67">
        <v>8.6574687897922704</v>
      </c>
      <c r="BS357" s="37" t="s">
        <v>21</v>
      </c>
      <c r="BT357" s="37" t="s">
        <v>879</v>
      </c>
      <c r="BU357" s="67">
        <v>4.9327224752877292</v>
      </c>
      <c r="BV357" s="67">
        <v>4.3493442902713406</v>
      </c>
      <c r="BW357" s="106" t="s">
        <v>634</v>
      </c>
      <c r="BX357" s="37" t="s">
        <v>27</v>
      </c>
      <c r="BY357" s="70">
        <f>AVERAGE(BU357,BV357)*SQRT(CC357)</f>
        <v>8.0385056185974104</v>
      </c>
      <c r="BZ357" s="92">
        <f t="shared" si="253"/>
        <v>8.0385056185974104</v>
      </c>
      <c r="CA357" s="37" t="s">
        <v>18</v>
      </c>
      <c r="CB357" s="37" t="s">
        <v>748</v>
      </c>
      <c r="CC357" s="37">
        <v>3</v>
      </c>
      <c r="CD357" s="37">
        <v>3</v>
      </c>
      <c r="CF357" s="78" t="s">
        <v>1584</v>
      </c>
      <c r="CG357" s="67">
        <v>7.0897661553934697</v>
      </c>
      <c r="CH357" s="59" t="s">
        <v>21</v>
      </c>
      <c r="CI357" s="67">
        <v>4.8368116670857297</v>
      </c>
      <c r="CJ357" s="67">
        <v>3.8697510686447099</v>
      </c>
      <c r="CK357" s="59">
        <f>AVERAGE(CI357,CJ357)*SQRT(CM357)</f>
        <v>7.5401045087855003</v>
      </c>
      <c r="CL357" s="59">
        <f>CK357</f>
        <v>7.5401045087855003</v>
      </c>
      <c r="CM357" s="37">
        <v>3</v>
      </c>
      <c r="CN357" s="37">
        <v>3</v>
      </c>
      <c r="CO357" s="67" t="s">
        <v>880</v>
      </c>
      <c r="CP357" s="67">
        <f t="shared" si="243"/>
        <v>0.20116055817422712</v>
      </c>
      <c r="CQ357" s="67">
        <f t="shared" si="244"/>
        <v>0.8</v>
      </c>
      <c r="CR357" s="67">
        <f t="shared" si="238"/>
        <v>0.16092844653938171</v>
      </c>
      <c r="CS357" s="67">
        <f t="shared" si="245"/>
        <v>0.66882483040879814</v>
      </c>
      <c r="CT357" s="37">
        <v>0</v>
      </c>
      <c r="CU357" s="59">
        <v>0</v>
      </c>
      <c r="CV357" s="59" t="s">
        <v>1782</v>
      </c>
      <c r="CW357" s="59">
        <v>1</v>
      </c>
      <c r="CX357" s="59">
        <v>0</v>
      </c>
      <c r="CY357" s="102">
        <v>0</v>
      </c>
      <c r="CZ357" s="102">
        <v>3</v>
      </c>
      <c r="DA357" s="102">
        <v>0</v>
      </c>
      <c r="DB357" s="102">
        <v>0</v>
      </c>
      <c r="DC357" s="102">
        <v>0</v>
      </c>
      <c r="DD357" s="59">
        <v>0</v>
      </c>
      <c r="DE357" s="60">
        <v>0</v>
      </c>
      <c r="DF357" s="60">
        <v>0</v>
      </c>
      <c r="DG357" s="60">
        <v>0</v>
      </c>
      <c r="DH357" s="60">
        <v>0</v>
      </c>
      <c r="DI357" s="60">
        <v>0</v>
      </c>
      <c r="DJ357" s="60">
        <v>0</v>
      </c>
      <c r="DK357" s="60">
        <v>0</v>
      </c>
      <c r="DL357" s="60">
        <v>0</v>
      </c>
      <c r="DM357" s="60">
        <v>0</v>
      </c>
      <c r="DN357" s="60">
        <v>0</v>
      </c>
      <c r="DO357" s="59">
        <v>0</v>
      </c>
      <c r="DP357" s="59">
        <v>0</v>
      </c>
      <c r="DQ357" s="59">
        <v>0</v>
      </c>
      <c r="DR357" s="59">
        <v>0</v>
      </c>
      <c r="DS357" s="59">
        <v>0</v>
      </c>
      <c r="DT357" s="59">
        <v>0</v>
      </c>
      <c r="DU357" s="59">
        <v>0</v>
      </c>
      <c r="DV357" s="59">
        <v>0</v>
      </c>
      <c r="DW357" s="59">
        <v>0</v>
      </c>
      <c r="DX357" s="59">
        <v>0</v>
      </c>
      <c r="DY357" s="59">
        <v>0</v>
      </c>
      <c r="DZ357" s="59">
        <v>0</v>
      </c>
      <c r="EA357" s="59">
        <v>0</v>
      </c>
      <c r="EB357" s="59">
        <v>0</v>
      </c>
      <c r="EC357" s="59">
        <v>0</v>
      </c>
      <c r="ED357" s="59">
        <v>0</v>
      </c>
      <c r="EE357" s="59">
        <v>0</v>
      </c>
      <c r="EF357" s="59">
        <v>0</v>
      </c>
      <c r="EG357" s="59">
        <v>0</v>
      </c>
      <c r="EH357" s="59">
        <v>0</v>
      </c>
      <c r="EI357" s="59">
        <v>0</v>
      </c>
      <c r="EJ357" s="59">
        <v>0</v>
      </c>
      <c r="EK357" s="59">
        <v>0</v>
      </c>
      <c r="EL357" s="59">
        <v>0</v>
      </c>
      <c r="EM357" s="59">
        <v>1</v>
      </c>
      <c r="EN357" s="59">
        <v>1</v>
      </c>
      <c r="EO357" s="77">
        <v>0</v>
      </c>
      <c r="EP357" s="59">
        <v>1</v>
      </c>
      <c r="EQ357" s="59">
        <v>2</v>
      </c>
    </row>
    <row r="358" spans="1:147" s="206" customFormat="1" ht="15" customHeight="1" x14ac:dyDescent="0.25">
      <c r="A358" s="6" t="s">
        <v>2551</v>
      </c>
      <c r="B358" s="215" t="s">
        <v>1569</v>
      </c>
      <c r="C358" s="200" t="s">
        <v>263</v>
      </c>
      <c r="D358" s="201">
        <v>2012</v>
      </c>
      <c r="E358" s="206" t="s">
        <v>264</v>
      </c>
      <c r="F358" s="206" t="s">
        <v>97</v>
      </c>
      <c r="G358" s="201">
        <v>276</v>
      </c>
      <c r="H358" s="201" t="s">
        <v>265</v>
      </c>
      <c r="I358" s="205" t="s">
        <v>1888</v>
      </c>
      <c r="J358" s="201">
        <v>0</v>
      </c>
      <c r="K358" s="201" t="s">
        <v>3</v>
      </c>
      <c r="L358" s="201" t="s">
        <v>89</v>
      </c>
      <c r="M358" s="201">
        <v>8</v>
      </c>
      <c r="N358" s="201">
        <v>8</v>
      </c>
      <c r="O358" s="201">
        <f t="shared" si="234"/>
        <v>0.90308998699194354</v>
      </c>
      <c r="P358" s="201">
        <v>2009</v>
      </c>
      <c r="R358" s="194">
        <v>1</v>
      </c>
      <c r="S358" s="194">
        <v>3</v>
      </c>
      <c r="T358" s="201">
        <v>1</v>
      </c>
      <c r="U358" s="194">
        <v>20</v>
      </c>
      <c r="V358" s="194" t="s">
        <v>878</v>
      </c>
      <c r="W358" s="194"/>
      <c r="X358" s="194" t="s">
        <v>1224</v>
      </c>
      <c r="Y358" s="206" t="s">
        <v>1225</v>
      </c>
      <c r="Z358" s="210" t="s">
        <v>83</v>
      </c>
      <c r="AA358" s="252" t="s">
        <v>1989</v>
      </c>
      <c r="AB358" s="194" t="s">
        <v>1227</v>
      </c>
      <c r="AC358" s="194" t="s">
        <v>2047</v>
      </c>
      <c r="AD358" s="201">
        <v>0</v>
      </c>
      <c r="AE358" s="201" t="s">
        <v>577</v>
      </c>
      <c r="AF358" s="194">
        <v>46</v>
      </c>
      <c r="AG358" s="201">
        <f t="shared" si="235"/>
        <v>1.6627578316815741</v>
      </c>
      <c r="AH358" s="539">
        <f t="shared" si="254"/>
        <v>933.80000000000007</v>
      </c>
      <c r="AI358" s="538">
        <f t="shared" si="250"/>
        <v>2.9702538695947869</v>
      </c>
      <c r="AJ358" s="201">
        <f t="shared" si="251"/>
        <v>368</v>
      </c>
      <c r="AK358" s="201">
        <f t="shared" si="236"/>
        <v>2.5658478186735176</v>
      </c>
      <c r="AL358" s="538">
        <f t="shared" si="252"/>
        <v>7470.4000000000005</v>
      </c>
      <c r="AM358" s="538">
        <f t="shared" si="233"/>
        <v>3.8733438565867306</v>
      </c>
      <c r="AN358" s="206" t="s">
        <v>1826</v>
      </c>
      <c r="AO358" s="201" t="s">
        <v>28</v>
      </c>
      <c r="AQ358" s="194" t="s">
        <v>174</v>
      </c>
      <c r="AR358" s="206" t="s">
        <v>877</v>
      </c>
      <c r="AS358" s="206" t="s">
        <v>176</v>
      </c>
      <c r="AT358" s="212" t="s">
        <v>2424</v>
      </c>
      <c r="AU358" s="272">
        <v>49.5</v>
      </c>
      <c r="AV358" s="271">
        <v>-63</v>
      </c>
      <c r="AW358" s="201"/>
      <c r="AX358" s="279">
        <v>1.6250000000000002</v>
      </c>
      <c r="AY358" s="280">
        <v>1004</v>
      </c>
      <c r="AZ358" s="489">
        <f t="shared" si="237"/>
        <v>3.0017337128090005</v>
      </c>
      <c r="BA358" s="518" t="s">
        <v>137</v>
      </c>
      <c r="BB358" s="210" t="s">
        <v>744</v>
      </c>
      <c r="BC358" s="201" t="s">
        <v>243</v>
      </c>
      <c r="BD358" s="201" t="s">
        <v>2342</v>
      </c>
      <c r="BE358" s="201" t="s">
        <v>2331</v>
      </c>
      <c r="BG358" s="216" t="s">
        <v>1153</v>
      </c>
      <c r="BH358" s="216" t="s">
        <v>1069</v>
      </c>
      <c r="BI358" s="216" t="s">
        <v>1886</v>
      </c>
      <c r="BJ358" s="206" t="s">
        <v>610</v>
      </c>
      <c r="BK358" s="210" t="s">
        <v>744</v>
      </c>
      <c r="BL358" s="201" t="s">
        <v>2268</v>
      </c>
      <c r="BM358" s="201" t="s">
        <v>2267</v>
      </c>
      <c r="BN358" s="206" t="s">
        <v>1828</v>
      </c>
      <c r="BO358" s="201" t="s">
        <v>1682</v>
      </c>
      <c r="BP358" s="206" t="s">
        <v>51</v>
      </c>
      <c r="BQ358" s="201" t="s">
        <v>35</v>
      </c>
      <c r="BR358" s="206">
        <v>10.72292161676112</v>
      </c>
      <c r="BS358" s="194" t="s">
        <v>21</v>
      </c>
      <c r="BT358" s="194" t="s">
        <v>879</v>
      </c>
      <c r="BW358" s="196"/>
      <c r="BX358" s="194"/>
      <c r="BY358" s="208"/>
      <c r="BZ358" s="197">
        <v>8.2578405433553925</v>
      </c>
      <c r="CA358" s="194" t="s">
        <v>18</v>
      </c>
      <c r="CB358" s="194" t="s">
        <v>748</v>
      </c>
      <c r="CC358" s="194">
        <v>3</v>
      </c>
      <c r="CD358" s="194">
        <v>3</v>
      </c>
      <c r="CF358" s="195" t="s">
        <v>1584</v>
      </c>
      <c r="CG358" s="206">
        <v>12.731204425446229</v>
      </c>
      <c r="CH358" s="201" t="s">
        <v>21</v>
      </c>
      <c r="CK358" s="201"/>
      <c r="CL358" s="201">
        <v>7.7202450013558108</v>
      </c>
      <c r="CM358" s="194">
        <v>3</v>
      </c>
      <c r="CN358" s="194">
        <v>3</v>
      </c>
      <c r="CO358" s="206" t="s">
        <v>880</v>
      </c>
      <c r="CP358" s="206">
        <f t="shared" si="243"/>
        <v>-0.25123748885701591</v>
      </c>
      <c r="CQ358" s="206">
        <f t="shared" si="244"/>
        <v>0.8</v>
      </c>
      <c r="CR358" s="206">
        <f t="shared" si="238"/>
        <v>-0.20098999108561275</v>
      </c>
      <c r="CS358" s="206">
        <f t="shared" si="245"/>
        <v>0.67003308137638284</v>
      </c>
      <c r="CT358" s="194">
        <v>0</v>
      </c>
      <c r="CU358" s="201">
        <v>0</v>
      </c>
      <c r="CV358" s="201" t="s">
        <v>1782</v>
      </c>
      <c r="CW358" s="201">
        <v>2</v>
      </c>
      <c r="CX358" s="201">
        <v>0</v>
      </c>
      <c r="CY358" s="191">
        <v>0</v>
      </c>
      <c r="CZ358" s="191">
        <v>3</v>
      </c>
      <c r="DA358" s="191">
        <v>0</v>
      </c>
      <c r="DB358" s="191">
        <v>0</v>
      </c>
      <c r="DC358" s="191">
        <v>0</v>
      </c>
      <c r="DD358" s="201">
        <v>0</v>
      </c>
      <c r="DE358" s="202">
        <v>0</v>
      </c>
      <c r="DF358" s="202">
        <v>0</v>
      </c>
      <c r="DG358" s="202">
        <v>0</v>
      </c>
      <c r="DH358" s="202">
        <v>0</v>
      </c>
      <c r="DI358" s="202">
        <v>0</v>
      </c>
      <c r="DJ358" s="202">
        <v>0</v>
      </c>
      <c r="DK358" s="202">
        <v>0</v>
      </c>
      <c r="DL358" s="202">
        <v>0</v>
      </c>
      <c r="DM358" s="202">
        <v>0</v>
      </c>
      <c r="DN358" s="202">
        <v>0</v>
      </c>
      <c r="DO358" s="201">
        <v>1</v>
      </c>
      <c r="DP358" s="201">
        <v>0</v>
      </c>
      <c r="DQ358" s="201">
        <v>0</v>
      </c>
      <c r="DR358" s="201">
        <v>0</v>
      </c>
      <c r="DS358" s="201">
        <v>0</v>
      </c>
      <c r="DT358" s="201">
        <v>0</v>
      </c>
      <c r="DU358" s="201">
        <v>0</v>
      </c>
      <c r="DV358" s="201">
        <v>0</v>
      </c>
      <c r="DW358" s="201">
        <v>0</v>
      </c>
      <c r="DX358" s="201">
        <v>0</v>
      </c>
      <c r="DY358" s="201">
        <v>0</v>
      </c>
      <c r="DZ358" s="201">
        <v>0</v>
      </c>
      <c r="EA358" s="201">
        <v>0</v>
      </c>
      <c r="EB358" s="201">
        <v>0</v>
      </c>
      <c r="EC358" s="201">
        <v>0</v>
      </c>
      <c r="ED358" s="201">
        <v>0</v>
      </c>
      <c r="EE358" s="201">
        <v>0</v>
      </c>
      <c r="EF358" s="201">
        <v>0</v>
      </c>
      <c r="EG358" s="201">
        <v>0</v>
      </c>
      <c r="EH358" s="201">
        <v>0</v>
      </c>
      <c r="EI358" s="201">
        <v>0</v>
      </c>
      <c r="EJ358" s="201">
        <v>0</v>
      </c>
      <c r="EK358" s="201">
        <v>0</v>
      </c>
      <c r="EL358" s="201">
        <v>0</v>
      </c>
      <c r="EM358" s="201">
        <v>1</v>
      </c>
      <c r="EN358" s="201">
        <v>1</v>
      </c>
      <c r="EO358" s="194">
        <v>0</v>
      </c>
      <c r="EP358" s="201">
        <v>1</v>
      </c>
      <c r="EQ358" s="201">
        <v>2</v>
      </c>
    </row>
    <row r="359" spans="1:147" ht="15" customHeight="1" x14ac:dyDescent="0.25">
      <c r="A359" s="6" t="s">
        <v>2551</v>
      </c>
      <c r="B359" s="37">
        <v>6</v>
      </c>
      <c r="C359" s="58" t="s">
        <v>263</v>
      </c>
      <c r="D359" s="59">
        <v>2012</v>
      </c>
      <c r="E359" s="67" t="s">
        <v>264</v>
      </c>
      <c r="F359" s="67" t="s">
        <v>97</v>
      </c>
      <c r="G359" s="59">
        <v>276</v>
      </c>
      <c r="H359" s="59" t="s">
        <v>265</v>
      </c>
      <c r="I359" s="63" t="s">
        <v>1888</v>
      </c>
      <c r="J359" s="59">
        <v>2</v>
      </c>
      <c r="K359" s="59" t="s">
        <v>3</v>
      </c>
      <c r="L359" s="59" t="s">
        <v>89</v>
      </c>
      <c r="M359" s="59">
        <v>8</v>
      </c>
      <c r="N359" s="59">
        <v>8</v>
      </c>
      <c r="O359" s="59">
        <f t="shared" si="234"/>
        <v>0.90308998699194354</v>
      </c>
      <c r="P359" s="59">
        <v>2009</v>
      </c>
      <c r="R359" s="37">
        <v>1</v>
      </c>
      <c r="S359" s="37">
        <v>3</v>
      </c>
      <c r="T359" s="59">
        <v>1</v>
      </c>
      <c r="U359" s="37">
        <v>20</v>
      </c>
      <c r="V359" s="37" t="s">
        <v>1889</v>
      </c>
      <c r="W359" s="37"/>
      <c r="X359" s="37" t="s">
        <v>1224</v>
      </c>
      <c r="Z359" s="40" t="s">
        <v>83</v>
      </c>
      <c r="AA359" s="122" t="s">
        <v>1989</v>
      </c>
      <c r="AB359" s="37" t="s">
        <v>1227</v>
      </c>
      <c r="AC359" s="59">
        <v>15</v>
      </c>
      <c r="AD359" s="59">
        <v>0</v>
      </c>
      <c r="AE359" s="59" t="s">
        <v>577</v>
      </c>
      <c r="AF359" s="59">
        <v>15</v>
      </c>
      <c r="AG359" s="59">
        <f t="shared" si="235"/>
        <v>1.1760912590556813</v>
      </c>
      <c r="AH359" s="177">
        <f t="shared" si="254"/>
        <v>304.5</v>
      </c>
      <c r="AI359" s="72">
        <f t="shared" si="250"/>
        <v>2.4835872969688944</v>
      </c>
      <c r="AJ359" s="59">
        <f t="shared" si="251"/>
        <v>120</v>
      </c>
      <c r="AK359" s="59">
        <f t="shared" si="236"/>
        <v>2.0791812460476247</v>
      </c>
      <c r="AL359" s="72">
        <f t="shared" si="252"/>
        <v>2436</v>
      </c>
      <c r="AM359" s="72">
        <f t="shared" si="233"/>
        <v>3.3866772839608377</v>
      </c>
      <c r="AN359" s="67" t="s">
        <v>1226</v>
      </c>
      <c r="AO359" s="59" t="s">
        <v>28</v>
      </c>
      <c r="AQ359" s="37" t="s">
        <v>174</v>
      </c>
      <c r="AR359" s="67" t="s">
        <v>877</v>
      </c>
      <c r="AS359" s="67" t="s">
        <v>176</v>
      </c>
      <c r="AT359" s="496" t="s">
        <v>2424</v>
      </c>
      <c r="AU359" s="5">
        <v>49.5</v>
      </c>
      <c r="AV359" s="11">
        <v>-63</v>
      </c>
      <c r="AX359" s="277">
        <v>1.6250000000000002</v>
      </c>
      <c r="AY359" s="278">
        <v>1004</v>
      </c>
      <c r="AZ359" s="455">
        <f t="shared" si="237"/>
        <v>3.0017337128090005</v>
      </c>
      <c r="BA359" s="515" t="s">
        <v>137</v>
      </c>
      <c r="BB359" s="40" t="s">
        <v>744</v>
      </c>
      <c r="BC359" s="59" t="s">
        <v>243</v>
      </c>
      <c r="BD359" s="59" t="s">
        <v>2342</v>
      </c>
      <c r="BE359" s="59" t="s">
        <v>2331</v>
      </c>
      <c r="BG359" s="125" t="s">
        <v>1153</v>
      </c>
      <c r="BH359" s="125" t="s">
        <v>1069</v>
      </c>
      <c r="BI359" s="125" t="s">
        <v>1887</v>
      </c>
      <c r="BJ359" s="67" t="s">
        <v>10</v>
      </c>
      <c r="BK359" s="40" t="s">
        <v>744</v>
      </c>
      <c r="BL359" s="59" t="s">
        <v>2268</v>
      </c>
      <c r="BM359" s="59" t="s">
        <v>2267</v>
      </c>
      <c r="BN359" s="67" t="s">
        <v>1230</v>
      </c>
      <c r="BO359" s="59" t="s">
        <v>1677</v>
      </c>
      <c r="BP359" s="67" t="s">
        <v>2035</v>
      </c>
      <c r="BQ359" s="59" t="s">
        <v>848</v>
      </c>
      <c r="BR359" s="67">
        <v>8.8410240538527702</v>
      </c>
      <c r="BS359" s="37" t="s">
        <v>21</v>
      </c>
      <c r="BT359" s="37" t="s">
        <v>11</v>
      </c>
      <c r="BU359" s="67">
        <v>1.6687396632266296</v>
      </c>
      <c r="BV359" s="67">
        <v>1.1687444991440401</v>
      </c>
      <c r="BW359" s="106" t="s">
        <v>634</v>
      </c>
      <c r="BX359" s="37" t="s">
        <v>27</v>
      </c>
      <c r="BY359" s="70">
        <f>AVERAGE(BU359,BV359)*SQRT(CC359)</f>
        <v>2.4573333674490088</v>
      </c>
      <c r="BZ359" s="92">
        <f t="shared" si="253"/>
        <v>2.4573333674490088</v>
      </c>
      <c r="CA359" s="37" t="s">
        <v>18</v>
      </c>
      <c r="CB359" s="37" t="s">
        <v>1889</v>
      </c>
      <c r="CC359" s="37">
        <v>3</v>
      </c>
      <c r="CD359" s="37">
        <v>3</v>
      </c>
      <c r="CF359" s="78" t="s">
        <v>1584</v>
      </c>
      <c r="CG359" s="67">
        <v>11.797278828905901</v>
      </c>
      <c r="CH359" s="91" t="s">
        <v>21</v>
      </c>
      <c r="CI359" s="160">
        <v>2.9965130814675991</v>
      </c>
      <c r="CJ359" s="160">
        <v>2.0922585130949312</v>
      </c>
      <c r="CK359" s="59">
        <f>AVERAGE(CI359,CJ359)*SQRT(CM359)</f>
        <v>4.4070054749477965</v>
      </c>
      <c r="CL359" s="59">
        <f>CK359</f>
        <v>4.4070054749477965</v>
      </c>
      <c r="CM359" s="37">
        <v>3</v>
      </c>
      <c r="CN359" s="37">
        <v>3</v>
      </c>
      <c r="CO359" s="67" t="s">
        <v>880</v>
      </c>
      <c r="CP359" s="67">
        <f t="shared" si="243"/>
        <v>-0.82856404579272636</v>
      </c>
      <c r="CQ359" s="67">
        <f t="shared" si="244"/>
        <v>0.8</v>
      </c>
      <c r="CR359" s="67">
        <f t="shared" si="238"/>
        <v>-0.66285123663418111</v>
      </c>
      <c r="CS359" s="67">
        <f t="shared" si="245"/>
        <v>0.70328098015895524</v>
      </c>
      <c r="CT359" s="37">
        <v>1</v>
      </c>
      <c r="CU359" s="59">
        <v>0</v>
      </c>
      <c r="CV359" s="59" t="s">
        <v>1782</v>
      </c>
      <c r="CW359" s="59">
        <v>0</v>
      </c>
      <c r="CX359" s="59">
        <v>0</v>
      </c>
      <c r="CY359" s="102">
        <v>0</v>
      </c>
      <c r="CZ359" s="102">
        <v>0</v>
      </c>
      <c r="DA359" s="102">
        <v>1</v>
      </c>
      <c r="DB359" s="102">
        <v>0</v>
      </c>
      <c r="DC359" s="102">
        <v>0</v>
      </c>
      <c r="DD359" s="59">
        <v>0</v>
      </c>
      <c r="DE359" s="60">
        <v>0</v>
      </c>
      <c r="DF359" s="60">
        <v>0</v>
      </c>
      <c r="DG359" s="60">
        <v>2</v>
      </c>
      <c r="DH359" s="60">
        <v>0</v>
      </c>
      <c r="DI359" s="60">
        <v>0</v>
      </c>
      <c r="DJ359" s="60">
        <v>0</v>
      </c>
      <c r="DK359" s="60">
        <v>0</v>
      </c>
      <c r="DL359" s="60">
        <v>0</v>
      </c>
      <c r="DM359" s="60">
        <v>0</v>
      </c>
      <c r="DN359" s="60">
        <v>0</v>
      </c>
      <c r="DO359" s="59">
        <v>1</v>
      </c>
      <c r="DP359" s="59">
        <v>0</v>
      </c>
      <c r="DQ359" s="59">
        <v>0</v>
      </c>
      <c r="DR359" s="59">
        <v>0</v>
      </c>
      <c r="DS359" s="59">
        <v>0</v>
      </c>
      <c r="DT359" s="59">
        <v>0</v>
      </c>
      <c r="DU359" s="59">
        <v>0</v>
      </c>
      <c r="DV359" s="59">
        <v>0</v>
      </c>
      <c r="DW359" s="59">
        <v>0</v>
      </c>
      <c r="DX359" s="59">
        <v>0</v>
      </c>
      <c r="DY359" s="59">
        <v>0</v>
      </c>
      <c r="DZ359" s="59">
        <v>0</v>
      </c>
      <c r="EA359" s="59">
        <v>0</v>
      </c>
      <c r="EB359" s="59">
        <v>0</v>
      </c>
      <c r="EC359" s="59">
        <v>0</v>
      </c>
      <c r="ED359" s="59">
        <v>0</v>
      </c>
      <c r="EE359" s="59">
        <v>0</v>
      </c>
      <c r="EF359" s="59">
        <v>0</v>
      </c>
      <c r="EG359" s="59">
        <v>0</v>
      </c>
      <c r="EH359" s="59">
        <v>0</v>
      </c>
      <c r="EI359" s="59">
        <v>0</v>
      </c>
      <c r="EJ359" s="59">
        <v>0</v>
      </c>
      <c r="EK359" s="59">
        <v>0</v>
      </c>
      <c r="EL359" s="59">
        <v>0</v>
      </c>
      <c r="EM359" s="59">
        <v>1</v>
      </c>
      <c r="EN359" s="59">
        <v>1</v>
      </c>
      <c r="EO359" s="77">
        <v>0</v>
      </c>
      <c r="EP359" s="59">
        <v>1</v>
      </c>
      <c r="EQ359" s="59">
        <v>2</v>
      </c>
    </row>
    <row r="360" spans="1:147" ht="15" customHeight="1" x14ac:dyDescent="0.25">
      <c r="A360" s="6" t="s">
        <v>2551</v>
      </c>
      <c r="B360" s="37">
        <v>7</v>
      </c>
      <c r="C360" s="58" t="s">
        <v>263</v>
      </c>
      <c r="D360" s="59">
        <v>2012</v>
      </c>
      <c r="E360" s="67" t="s">
        <v>264</v>
      </c>
      <c r="F360" s="67" t="s">
        <v>97</v>
      </c>
      <c r="G360" s="59">
        <v>276</v>
      </c>
      <c r="H360" s="59" t="s">
        <v>265</v>
      </c>
      <c r="I360" s="63" t="s">
        <v>1888</v>
      </c>
      <c r="J360" s="59">
        <v>2</v>
      </c>
      <c r="K360" s="59" t="s">
        <v>3</v>
      </c>
      <c r="L360" s="59" t="s">
        <v>89</v>
      </c>
      <c r="M360" s="59">
        <v>8</v>
      </c>
      <c r="N360" s="59">
        <v>8</v>
      </c>
      <c r="O360" s="59">
        <f t="shared" si="234"/>
        <v>0.90308998699194354</v>
      </c>
      <c r="P360" s="59">
        <v>2009</v>
      </c>
      <c r="R360" s="37">
        <v>1</v>
      </c>
      <c r="S360" s="37">
        <v>3</v>
      </c>
      <c r="T360" s="59">
        <v>1</v>
      </c>
      <c r="U360" s="37">
        <v>20</v>
      </c>
      <c r="V360" s="37" t="s">
        <v>748</v>
      </c>
      <c r="W360" s="37"/>
      <c r="X360" s="37" t="s">
        <v>1224</v>
      </c>
      <c r="Z360" s="40" t="s">
        <v>83</v>
      </c>
      <c r="AA360" s="122" t="s">
        <v>1989</v>
      </c>
      <c r="AB360" s="37" t="s">
        <v>1227</v>
      </c>
      <c r="AC360" s="59">
        <v>7.5</v>
      </c>
      <c r="AD360" s="59">
        <v>0</v>
      </c>
      <c r="AE360" s="59" t="s">
        <v>577</v>
      </c>
      <c r="AF360" s="59">
        <v>7.5</v>
      </c>
      <c r="AG360" s="59">
        <f t="shared" si="235"/>
        <v>0.87506126339170009</v>
      </c>
      <c r="AH360" s="177">
        <f t="shared" si="254"/>
        <v>152.25</v>
      </c>
      <c r="AI360" s="72">
        <f t="shared" si="250"/>
        <v>2.1825573013049131</v>
      </c>
      <c r="AJ360" s="59">
        <f t="shared" si="251"/>
        <v>60</v>
      </c>
      <c r="AK360" s="59">
        <f t="shared" si="236"/>
        <v>1.7781512503836436</v>
      </c>
      <c r="AL360" s="72">
        <f t="shared" si="252"/>
        <v>1218</v>
      </c>
      <c r="AM360" s="72">
        <f t="shared" si="233"/>
        <v>3.0856472882968564</v>
      </c>
      <c r="AN360" s="67" t="s">
        <v>1226</v>
      </c>
      <c r="AO360" s="59" t="s">
        <v>28</v>
      </c>
      <c r="AQ360" s="37" t="s">
        <v>174</v>
      </c>
      <c r="AR360" s="67" t="s">
        <v>877</v>
      </c>
      <c r="AS360" s="67" t="s">
        <v>176</v>
      </c>
      <c r="AT360" s="496" t="s">
        <v>2424</v>
      </c>
      <c r="AU360" s="5">
        <v>49.5</v>
      </c>
      <c r="AV360" s="11">
        <v>-63</v>
      </c>
      <c r="AX360" s="277">
        <v>1.6250000000000002</v>
      </c>
      <c r="AY360" s="278">
        <v>1004</v>
      </c>
      <c r="AZ360" s="455">
        <f t="shared" si="237"/>
        <v>3.0017337128090005</v>
      </c>
      <c r="BA360" s="515" t="s">
        <v>137</v>
      </c>
      <c r="BB360" s="40" t="s">
        <v>744</v>
      </c>
      <c r="BC360" s="59" t="s">
        <v>243</v>
      </c>
      <c r="BD360" s="59" t="s">
        <v>2342</v>
      </c>
      <c r="BE360" s="59" t="s">
        <v>2331</v>
      </c>
      <c r="BG360" s="125" t="s">
        <v>1153</v>
      </c>
      <c r="BH360" s="125" t="s">
        <v>1069</v>
      </c>
      <c r="BI360" s="67" t="s">
        <v>110</v>
      </c>
      <c r="BJ360" s="67" t="s">
        <v>10</v>
      </c>
      <c r="BK360" s="40" t="s">
        <v>744</v>
      </c>
      <c r="BL360" s="59" t="s">
        <v>2268</v>
      </c>
      <c r="BM360" s="59" t="s">
        <v>2267</v>
      </c>
      <c r="BN360" s="67" t="s">
        <v>1230</v>
      </c>
      <c r="BO360" s="59" t="s">
        <v>1677</v>
      </c>
      <c r="BP360" s="67" t="s">
        <v>2037</v>
      </c>
      <c r="BQ360" s="59" t="s">
        <v>848</v>
      </c>
      <c r="BR360" s="25">
        <v>13.262406545897599</v>
      </c>
      <c r="BS360" s="37" t="s">
        <v>21</v>
      </c>
      <c r="BT360" s="37" t="s">
        <v>11</v>
      </c>
      <c r="BU360" s="67">
        <v>4.6731210043234004</v>
      </c>
      <c r="BV360" s="67">
        <v>2.5869062702503989</v>
      </c>
      <c r="BW360" s="106" t="s">
        <v>634</v>
      </c>
      <c r="BX360" s="37" t="s">
        <v>27</v>
      </c>
      <c r="BY360" s="70">
        <f>AVERAGE(BU360,BV360)*SQRT(CC360)</f>
        <v>6.2873680519488122</v>
      </c>
      <c r="BZ360" s="92">
        <f t="shared" si="253"/>
        <v>6.2873680519488122</v>
      </c>
      <c r="CA360" s="37" t="s">
        <v>18</v>
      </c>
      <c r="CB360" s="37" t="s">
        <v>748</v>
      </c>
      <c r="CC360" s="37">
        <v>3</v>
      </c>
      <c r="CD360" s="37">
        <v>3</v>
      </c>
      <c r="CF360" s="78" t="s">
        <v>1584</v>
      </c>
      <c r="CG360" s="67">
        <v>11.797278828905901</v>
      </c>
      <c r="CH360" s="91" t="s">
        <v>21</v>
      </c>
      <c r="CI360" s="160">
        <v>2.9965130814675991</v>
      </c>
      <c r="CJ360" s="160">
        <v>2.0922585130949312</v>
      </c>
      <c r="CK360" s="59">
        <f>AVERAGE(CI360,CJ360)*SQRT(CM360)</f>
        <v>4.4070054749477965</v>
      </c>
      <c r="CL360" s="59">
        <f>CK360</f>
        <v>4.4070054749477965</v>
      </c>
      <c r="CM360" s="37">
        <v>3</v>
      </c>
      <c r="CN360" s="37">
        <v>3</v>
      </c>
      <c r="CO360" s="67" t="s">
        <v>880</v>
      </c>
      <c r="CP360" s="67">
        <f t="shared" si="243"/>
        <v>0.26986008516022708</v>
      </c>
      <c r="CQ360" s="67">
        <f t="shared" si="244"/>
        <v>0.8</v>
      </c>
      <c r="CR360" s="67">
        <f t="shared" si="238"/>
        <v>0.21588806812818168</v>
      </c>
      <c r="CS360" s="67">
        <f t="shared" si="245"/>
        <v>0.67055063816334315</v>
      </c>
      <c r="CT360" s="37">
        <v>1</v>
      </c>
      <c r="CU360" s="59">
        <v>0</v>
      </c>
      <c r="CV360" s="59" t="s">
        <v>1782</v>
      </c>
      <c r="CW360" s="59">
        <v>0</v>
      </c>
      <c r="CX360" s="59">
        <v>0</v>
      </c>
      <c r="CY360" s="102">
        <v>0</v>
      </c>
      <c r="CZ360" s="102">
        <v>0</v>
      </c>
      <c r="DA360" s="102">
        <v>1</v>
      </c>
      <c r="DB360" s="102">
        <v>0</v>
      </c>
      <c r="DC360" s="102">
        <v>0</v>
      </c>
      <c r="DD360" s="59">
        <v>0</v>
      </c>
      <c r="DE360" s="60">
        <v>0</v>
      </c>
      <c r="DF360" s="60">
        <v>0</v>
      </c>
      <c r="DG360" s="60">
        <v>2</v>
      </c>
      <c r="DH360" s="60">
        <v>0</v>
      </c>
      <c r="DI360" s="60">
        <v>0</v>
      </c>
      <c r="DJ360" s="60">
        <v>0</v>
      </c>
      <c r="DK360" s="60">
        <v>0</v>
      </c>
      <c r="DL360" s="60">
        <v>0</v>
      </c>
      <c r="DM360" s="60">
        <v>0</v>
      </c>
      <c r="DN360" s="60">
        <v>0</v>
      </c>
      <c r="DO360" s="59">
        <v>1</v>
      </c>
      <c r="DP360" s="59">
        <v>0</v>
      </c>
      <c r="DQ360" s="59">
        <v>0</v>
      </c>
      <c r="DR360" s="59">
        <v>0</v>
      </c>
      <c r="DS360" s="59">
        <v>0</v>
      </c>
      <c r="DT360" s="59">
        <v>0</v>
      </c>
      <c r="DU360" s="59">
        <v>0</v>
      </c>
      <c r="DV360" s="59">
        <v>0</v>
      </c>
      <c r="DW360" s="59">
        <v>0</v>
      </c>
      <c r="DX360" s="59">
        <v>0</v>
      </c>
      <c r="DY360" s="59">
        <v>0</v>
      </c>
      <c r="DZ360" s="59">
        <v>0</v>
      </c>
      <c r="EA360" s="59">
        <v>0</v>
      </c>
      <c r="EB360" s="59">
        <v>0</v>
      </c>
      <c r="EC360" s="59">
        <v>0</v>
      </c>
      <c r="ED360" s="59">
        <v>0</v>
      </c>
      <c r="EE360" s="59">
        <v>0</v>
      </c>
      <c r="EF360" s="59">
        <v>0</v>
      </c>
      <c r="EG360" s="59">
        <v>0</v>
      </c>
      <c r="EH360" s="59">
        <v>0</v>
      </c>
      <c r="EI360" s="59">
        <v>0</v>
      </c>
      <c r="EJ360" s="59">
        <v>0</v>
      </c>
      <c r="EK360" s="59">
        <v>0</v>
      </c>
      <c r="EL360" s="59">
        <v>0</v>
      </c>
      <c r="EM360" s="59">
        <v>1</v>
      </c>
      <c r="EN360" s="59">
        <v>1</v>
      </c>
      <c r="EO360" s="77">
        <v>0</v>
      </c>
      <c r="EP360" s="59">
        <v>1</v>
      </c>
      <c r="EQ360" s="59">
        <v>2</v>
      </c>
    </row>
    <row r="361" spans="1:147" ht="15" customHeight="1" x14ac:dyDescent="0.25">
      <c r="A361" s="6" t="s">
        <v>2551</v>
      </c>
      <c r="B361" s="37">
        <v>8</v>
      </c>
      <c r="C361" s="58" t="s">
        <v>263</v>
      </c>
      <c r="D361" s="59">
        <v>2012</v>
      </c>
      <c r="E361" s="67" t="s">
        <v>264</v>
      </c>
      <c r="F361" s="67" t="s">
        <v>97</v>
      </c>
      <c r="G361" s="59">
        <v>276</v>
      </c>
      <c r="H361" s="59" t="s">
        <v>265</v>
      </c>
      <c r="I361" s="63" t="s">
        <v>1888</v>
      </c>
      <c r="J361" s="59">
        <v>2</v>
      </c>
      <c r="K361" s="59" t="s">
        <v>3</v>
      </c>
      <c r="L361" s="59" t="s">
        <v>89</v>
      </c>
      <c r="M361" s="59">
        <v>8</v>
      </c>
      <c r="N361" s="59">
        <v>8</v>
      </c>
      <c r="O361" s="59">
        <f t="shared" si="234"/>
        <v>0.90308998699194354</v>
      </c>
      <c r="P361" s="59">
        <v>2009</v>
      </c>
      <c r="R361" s="37">
        <v>1</v>
      </c>
      <c r="S361" s="37">
        <v>3</v>
      </c>
      <c r="T361" s="59">
        <v>1</v>
      </c>
      <c r="U361" s="37">
        <v>20</v>
      </c>
      <c r="V361" s="37" t="s">
        <v>878</v>
      </c>
      <c r="W361" s="37"/>
      <c r="X361" s="37" t="s">
        <v>1224</v>
      </c>
      <c r="Z361" s="40" t="s">
        <v>83</v>
      </c>
      <c r="AA361" s="122" t="s">
        <v>1989</v>
      </c>
      <c r="AB361" s="37" t="s">
        <v>1227</v>
      </c>
      <c r="AC361" s="59">
        <v>15</v>
      </c>
      <c r="AD361" s="59">
        <v>0</v>
      </c>
      <c r="AE361" s="59" t="s">
        <v>577</v>
      </c>
      <c r="AF361" s="59">
        <v>15</v>
      </c>
      <c r="AG361" s="59">
        <f t="shared" si="235"/>
        <v>1.1760912590556813</v>
      </c>
      <c r="AH361" s="177">
        <f t="shared" si="254"/>
        <v>304.5</v>
      </c>
      <c r="AI361" s="72">
        <f t="shared" si="250"/>
        <v>2.4835872969688944</v>
      </c>
      <c r="AJ361" s="59">
        <f t="shared" si="251"/>
        <v>120</v>
      </c>
      <c r="AK361" s="59">
        <f t="shared" si="236"/>
        <v>2.0791812460476247</v>
      </c>
      <c r="AL361" s="72">
        <f t="shared" si="252"/>
        <v>2436</v>
      </c>
      <c r="AM361" s="72">
        <f t="shared" si="233"/>
        <v>3.3866772839608377</v>
      </c>
      <c r="AN361" s="67" t="s">
        <v>1226</v>
      </c>
      <c r="AO361" s="59" t="s">
        <v>28</v>
      </c>
      <c r="AQ361" s="37" t="s">
        <v>174</v>
      </c>
      <c r="AR361" s="67" t="s">
        <v>877</v>
      </c>
      <c r="AS361" s="67" t="s">
        <v>176</v>
      </c>
      <c r="AT361" s="496" t="s">
        <v>2424</v>
      </c>
      <c r="AU361" s="5">
        <v>49.5</v>
      </c>
      <c r="AV361" s="11">
        <v>-63</v>
      </c>
      <c r="AX361" s="277">
        <v>1.6250000000000002</v>
      </c>
      <c r="AY361" s="278">
        <v>1004</v>
      </c>
      <c r="AZ361" s="455">
        <f t="shared" si="237"/>
        <v>3.0017337128090005</v>
      </c>
      <c r="BA361" s="515" t="s">
        <v>137</v>
      </c>
      <c r="BB361" s="40" t="s">
        <v>744</v>
      </c>
      <c r="BC361" s="59" t="s">
        <v>243</v>
      </c>
      <c r="BD361" s="59" t="s">
        <v>2342</v>
      </c>
      <c r="BE361" s="59" t="s">
        <v>2331</v>
      </c>
      <c r="BG361" s="125" t="s">
        <v>1153</v>
      </c>
      <c r="BH361" s="125" t="s">
        <v>1069</v>
      </c>
      <c r="BI361" s="125" t="s">
        <v>1887</v>
      </c>
      <c r="BJ361" s="67" t="s">
        <v>610</v>
      </c>
      <c r="BK361" s="40" t="s">
        <v>744</v>
      </c>
      <c r="BL361" s="59" t="s">
        <v>2268</v>
      </c>
      <c r="BM361" s="59" t="s">
        <v>2267</v>
      </c>
      <c r="BN361" s="38" t="s">
        <v>1228</v>
      </c>
      <c r="BO361" s="59" t="s">
        <v>1671</v>
      </c>
      <c r="BP361" s="67" t="s">
        <v>2035</v>
      </c>
      <c r="BQ361" s="59" t="s">
        <v>35</v>
      </c>
      <c r="BR361" s="67">
        <v>0</v>
      </c>
      <c r="BS361" s="37" t="s">
        <v>21</v>
      </c>
      <c r="BT361" s="37" t="s">
        <v>879</v>
      </c>
      <c r="BU361" s="67">
        <v>0</v>
      </c>
      <c r="BW361" s="106" t="s">
        <v>634</v>
      </c>
      <c r="BX361" s="37" t="s">
        <v>27</v>
      </c>
      <c r="BY361" s="70">
        <f>BU361*SQRT(CC361)</f>
        <v>0</v>
      </c>
      <c r="BZ361" s="92">
        <f>BY361</f>
        <v>0</v>
      </c>
      <c r="CA361" s="37" t="s">
        <v>18</v>
      </c>
      <c r="CB361" s="37" t="s">
        <v>1889</v>
      </c>
      <c r="CC361" s="37">
        <v>3</v>
      </c>
      <c r="CD361" s="37">
        <v>3</v>
      </c>
      <c r="CF361" s="78" t="s">
        <v>1584</v>
      </c>
      <c r="CG361" s="67">
        <v>1.5589640432438E-2</v>
      </c>
      <c r="CH361" s="59" t="s">
        <v>21</v>
      </c>
      <c r="CI361" s="67">
        <v>0.78199647975861297</v>
      </c>
      <c r="CJ361" s="67">
        <v>0.70103092783504706</v>
      </c>
      <c r="CK361" s="59">
        <f>AVERAGE(CI361,CJ361)*SQRT(CM361)</f>
        <v>1.2843394094846887</v>
      </c>
      <c r="CL361" s="59">
        <f>CK361</f>
        <v>1.2843394094846887</v>
      </c>
      <c r="CM361" s="37">
        <v>3</v>
      </c>
      <c r="CN361" s="37">
        <v>3</v>
      </c>
      <c r="CO361" s="67" t="s">
        <v>880</v>
      </c>
      <c r="CP361" s="67">
        <f t="shared" si="243"/>
        <v>-1.7166086136778797E-2</v>
      </c>
      <c r="CQ361" s="67">
        <f t="shared" si="244"/>
        <v>0.8</v>
      </c>
      <c r="CR361" s="67">
        <f t="shared" si="238"/>
        <v>-1.3732868909423039E-2</v>
      </c>
      <c r="CS361" s="67">
        <f t="shared" si="245"/>
        <v>0.66668238264070689</v>
      </c>
      <c r="CT361" s="37">
        <v>1</v>
      </c>
      <c r="CU361" s="59">
        <v>0</v>
      </c>
      <c r="CV361" s="59" t="s">
        <v>1782</v>
      </c>
      <c r="CW361" s="59">
        <v>1</v>
      </c>
      <c r="CX361" s="59">
        <v>0</v>
      </c>
      <c r="CY361" s="102">
        <v>0</v>
      </c>
      <c r="CZ361" s="102">
        <v>3</v>
      </c>
      <c r="DA361" s="102">
        <v>0</v>
      </c>
      <c r="DB361" s="102">
        <v>0</v>
      </c>
      <c r="DC361" s="102">
        <v>0</v>
      </c>
      <c r="DD361" s="59">
        <v>0</v>
      </c>
      <c r="DE361" s="60">
        <v>0</v>
      </c>
      <c r="DF361" s="60">
        <v>0</v>
      </c>
      <c r="DG361" s="60">
        <v>2</v>
      </c>
      <c r="DH361" s="60">
        <v>0</v>
      </c>
      <c r="DI361" s="60">
        <v>0</v>
      </c>
      <c r="DJ361" s="60">
        <v>0</v>
      </c>
      <c r="DK361" s="60">
        <v>0</v>
      </c>
      <c r="DL361" s="60">
        <v>0</v>
      </c>
      <c r="DM361" s="60">
        <v>0</v>
      </c>
      <c r="DN361" s="60">
        <v>0</v>
      </c>
      <c r="DO361" s="59">
        <v>0</v>
      </c>
      <c r="DP361" s="59">
        <v>0</v>
      </c>
      <c r="DQ361" s="59">
        <v>0</v>
      </c>
      <c r="DR361" s="59">
        <v>0</v>
      </c>
      <c r="DS361" s="59">
        <v>0</v>
      </c>
      <c r="DT361" s="59">
        <v>0</v>
      </c>
      <c r="DU361" s="59">
        <v>0</v>
      </c>
      <c r="DV361" s="59">
        <v>0</v>
      </c>
      <c r="DW361" s="59">
        <v>0</v>
      </c>
      <c r="DX361" s="59">
        <v>0</v>
      </c>
      <c r="DY361" s="59">
        <v>0</v>
      </c>
      <c r="DZ361" s="59">
        <v>0</v>
      </c>
      <c r="EA361" s="59">
        <v>0</v>
      </c>
      <c r="EB361" s="59">
        <v>0</v>
      </c>
      <c r="EC361" s="59">
        <v>0</v>
      </c>
      <c r="ED361" s="59">
        <v>0</v>
      </c>
      <c r="EE361" s="59">
        <v>0</v>
      </c>
      <c r="EF361" s="59">
        <v>0</v>
      </c>
      <c r="EG361" s="59">
        <v>0</v>
      </c>
      <c r="EH361" s="59">
        <v>0</v>
      </c>
      <c r="EI361" s="59">
        <v>0</v>
      </c>
      <c r="EJ361" s="59">
        <v>0</v>
      </c>
      <c r="EK361" s="59">
        <v>0</v>
      </c>
      <c r="EL361" s="59">
        <v>0</v>
      </c>
      <c r="EM361" s="59">
        <v>1</v>
      </c>
      <c r="EN361" s="59">
        <v>1</v>
      </c>
      <c r="EO361" s="77">
        <v>0</v>
      </c>
      <c r="EP361" s="59">
        <v>1</v>
      </c>
      <c r="EQ361" s="59">
        <v>2</v>
      </c>
    </row>
    <row r="362" spans="1:147" ht="15" customHeight="1" x14ac:dyDescent="0.25">
      <c r="A362" s="6" t="s">
        <v>2551</v>
      </c>
      <c r="B362" s="37">
        <v>9</v>
      </c>
      <c r="C362" s="58" t="s">
        <v>263</v>
      </c>
      <c r="D362" s="59">
        <v>2012</v>
      </c>
      <c r="E362" s="67" t="s">
        <v>264</v>
      </c>
      <c r="F362" s="67" t="s">
        <v>97</v>
      </c>
      <c r="G362" s="59">
        <v>276</v>
      </c>
      <c r="H362" s="59" t="s">
        <v>265</v>
      </c>
      <c r="I362" s="63" t="s">
        <v>1888</v>
      </c>
      <c r="J362" s="59">
        <v>2</v>
      </c>
      <c r="K362" s="59" t="s">
        <v>3</v>
      </c>
      <c r="L362" s="59" t="s">
        <v>89</v>
      </c>
      <c r="M362" s="59">
        <v>8</v>
      </c>
      <c r="N362" s="59">
        <v>8</v>
      </c>
      <c r="O362" s="59">
        <f t="shared" si="234"/>
        <v>0.90308998699194354</v>
      </c>
      <c r="P362" s="59">
        <v>2009</v>
      </c>
      <c r="R362" s="37">
        <v>1</v>
      </c>
      <c r="S362" s="37">
        <v>3</v>
      </c>
      <c r="T362" s="59">
        <v>1</v>
      </c>
      <c r="U362" s="37">
        <v>20</v>
      </c>
      <c r="V362" s="37" t="s">
        <v>878</v>
      </c>
      <c r="W362" s="37"/>
      <c r="X362" s="37" t="s">
        <v>1224</v>
      </c>
      <c r="Z362" s="40" t="s">
        <v>83</v>
      </c>
      <c r="AA362" s="122" t="s">
        <v>1989</v>
      </c>
      <c r="AB362" s="37" t="s">
        <v>1227</v>
      </c>
      <c r="AC362" s="59">
        <v>15</v>
      </c>
      <c r="AD362" s="59">
        <v>0</v>
      </c>
      <c r="AE362" s="59" t="s">
        <v>577</v>
      </c>
      <c r="AF362" s="59">
        <v>15</v>
      </c>
      <c r="AG362" s="59">
        <f t="shared" si="235"/>
        <v>1.1760912590556813</v>
      </c>
      <c r="AH362" s="177">
        <f t="shared" si="254"/>
        <v>304.5</v>
      </c>
      <c r="AI362" s="72">
        <f t="shared" si="250"/>
        <v>2.4835872969688944</v>
      </c>
      <c r="AJ362" s="59">
        <f t="shared" si="251"/>
        <v>120</v>
      </c>
      <c r="AK362" s="59">
        <f t="shared" si="236"/>
        <v>2.0791812460476247</v>
      </c>
      <c r="AL362" s="72">
        <f t="shared" si="252"/>
        <v>2436</v>
      </c>
      <c r="AM362" s="72">
        <f t="shared" si="233"/>
        <v>3.3866772839608377</v>
      </c>
      <c r="AN362" s="67" t="s">
        <v>1226</v>
      </c>
      <c r="AO362" s="59" t="s">
        <v>28</v>
      </c>
      <c r="AQ362" s="37" t="s">
        <v>174</v>
      </c>
      <c r="AR362" s="67" t="s">
        <v>877</v>
      </c>
      <c r="AS362" s="67" t="s">
        <v>176</v>
      </c>
      <c r="AT362" s="496" t="s">
        <v>2424</v>
      </c>
      <c r="AU362" s="5">
        <v>49.5</v>
      </c>
      <c r="AV362" s="11">
        <v>-63</v>
      </c>
      <c r="AX362" s="277">
        <v>1.6250000000000002</v>
      </c>
      <c r="AY362" s="278">
        <v>1004</v>
      </c>
      <c r="AZ362" s="455">
        <f t="shared" si="237"/>
        <v>3.0017337128090005</v>
      </c>
      <c r="BA362" s="515" t="s">
        <v>137</v>
      </c>
      <c r="BB362" s="40" t="s">
        <v>744</v>
      </c>
      <c r="BC362" s="59" t="s">
        <v>243</v>
      </c>
      <c r="BD362" s="59" t="s">
        <v>2342</v>
      </c>
      <c r="BE362" s="59" t="s">
        <v>2331</v>
      </c>
      <c r="BG362" s="125" t="s">
        <v>1153</v>
      </c>
      <c r="BH362" s="125" t="s">
        <v>1069</v>
      </c>
      <c r="BI362" s="125" t="s">
        <v>1887</v>
      </c>
      <c r="BJ362" s="67" t="s">
        <v>610</v>
      </c>
      <c r="BK362" s="40" t="s">
        <v>744</v>
      </c>
      <c r="BL362" s="59" t="s">
        <v>2268</v>
      </c>
      <c r="BM362" s="59" t="s">
        <v>2267</v>
      </c>
      <c r="BN362" s="38" t="s">
        <v>1229</v>
      </c>
      <c r="BO362" s="59" t="s">
        <v>1671</v>
      </c>
      <c r="BP362" s="67" t="s">
        <v>2035</v>
      </c>
      <c r="BQ362" s="59" t="s">
        <v>35</v>
      </c>
      <c r="BR362" s="67">
        <v>1.55592798832242</v>
      </c>
      <c r="BS362" s="37" t="s">
        <v>21</v>
      </c>
      <c r="BT362" s="37" t="s">
        <v>879</v>
      </c>
      <c r="BU362" s="67">
        <v>1.0293561118019201</v>
      </c>
      <c r="BV362" s="67">
        <v>0.75812293885494997</v>
      </c>
      <c r="BW362" s="106" t="s">
        <v>634</v>
      </c>
      <c r="BX362" s="37" t="s">
        <v>27</v>
      </c>
      <c r="BY362" s="70">
        <f>AVERAGE(BU362,BV362)*SQRT(CC362)</f>
        <v>1.5480022666013409</v>
      </c>
      <c r="BZ362" s="92">
        <f>BY362</f>
        <v>1.5480022666013409</v>
      </c>
      <c r="CA362" s="37" t="s">
        <v>18</v>
      </c>
      <c r="CB362" s="37" t="s">
        <v>1889</v>
      </c>
      <c r="CC362" s="37">
        <v>3</v>
      </c>
      <c r="CD362" s="37">
        <v>3</v>
      </c>
      <c r="CF362" s="78" t="s">
        <v>1584</v>
      </c>
      <c r="CG362" s="67">
        <v>1.25119436761373</v>
      </c>
      <c r="CH362" s="59" t="s">
        <v>21</v>
      </c>
      <c r="CI362" s="67">
        <v>2.17802363590646</v>
      </c>
      <c r="CJ362" s="67">
        <v>1.6726175509177741</v>
      </c>
      <c r="CK362" s="59">
        <f>AVERAGE(CI362,CJ362)*SQRT(CM362)</f>
        <v>3.3347530886484469</v>
      </c>
      <c r="CL362" s="59">
        <f>CK362</f>
        <v>3.3347530886484469</v>
      </c>
      <c r="CM362" s="37">
        <v>3</v>
      </c>
      <c r="CN362" s="37">
        <v>3</v>
      </c>
      <c r="CO362" s="67" t="s">
        <v>880</v>
      </c>
      <c r="CP362" s="67">
        <f t="shared" si="243"/>
        <v>0.11721872495350559</v>
      </c>
      <c r="CQ362" s="67">
        <f t="shared" si="244"/>
        <v>0.8</v>
      </c>
      <c r="CR362" s="67">
        <f t="shared" si="238"/>
        <v>9.3774979962804483E-2</v>
      </c>
      <c r="CS362" s="67">
        <f t="shared" si="245"/>
        <v>0.66739947890558537</v>
      </c>
      <c r="CT362" s="37">
        <v>1</v>
      </c>
      <c r="CU362" s="59">
        <v>0</v>
      </c>
      <c r="CV362" s="59" t="s">
        <v>1782</v>
      </c>
      <c r="CW362" s="59">
        <v>1</v>
      </c>
      <c r="CX362" s="59">
        <v>0</v>
      </c>
      <c r="CY362" s="102">
        <v>0</v>
      </c>
      <c r="CZ362" s="102">
        <v>3</v>
      </c>
      <c r="DA362" s="102">
        <v>0</v>
      </c>
      <c r="DB362" s="102">
        <v>0</v>
      </c>
      <c r="DC362" s="102">
        <v>0</v>
      </c>
      <c r="DD362" s="59">
        <v>0</v>
      </c>
      <c r="DE362" s="60">
        <v>0</v>
      </c>
      <c r="DF362" s="60">
        <v>0</v>
      </c>
      <c r="DG362" s="60">
        <v>0</v>
      </c>
      <c r="DH362" s="60">
        <v>0</v>
      </c>
      <c r="DI362" s="60">
        <v>0</v>
      </c>
      <c r="DJ362" s="60">
        <v>0</v>
      </c>
      <c r="DK362" s="60">
        <v>0</v>
      </c>
      <c r="DL362" s="60">
        <v>0</v>
      </c>
      <c r="DM362" s="60">
        <v>0</v>
      </c>
      <c r="DN362" s="60">
        <v>0</v>
      </c>
      <c r="DO362" s="59">
        <v>0</v>
      </c>
      <c r="DP362" s="59">
        <v>0</v>
      </c>
      <c r="DQ362" s="59">
        <v>0</v>
      </c>
      <c r="DR362" s="59">
        <v>0</v>
      </c>
      <c r="DS362" s="59">
        <v>0</v>
      </c>
      <c r="DT362" s="59">
        <v>0</v>
      </c>
      <c r="DU362" s="59">
        <v>0</v>
      </c>
      <c r="DV362" s="59">
        <v>0</v>
      </c>
      <c r="DW362" s="59">
        <v>0</v>
      </c>
      <c r="DX362" s="59">
        <v>0</v>
      </c>
      <c r="DY362" s="59">
        <v>0</v>
      </c>
      <c r="DZ362" s="59">
        <v>0</v>
      </c>
      <c r="EA362" s="59">
        <v>0</v>
      </c>
      <c r="EB362" s="59">
        <v>0</v>
      </c>
      <c r="EC362" s="59">
        <v>0</v>
      </c>
      <c r="ED362" s="59">
        <v>0</v>
      </c>
      <c r="EE362" s="59">
        <v>0</v>
      </c>
      <c r="EF362" s="59">
        <v>0</v>
      </c>
      <c r="EG362" s="59">
        <v>0</v>
      </c>
      <c r="EH362" s="59">
        <v>0</v>
      </c>
      <c r="EI362" s="59">
        <v>0</v>
      </c>
      <c r="EJ362" s="59">
        <v>0</v>
      </c>
      <c r="EK362" s="59">
        <v>0</v>
      </c>
      <c r="EL362" s="59">
        <v>0</v>
      </c>
      <c r="EM362" s="59">
        <v>1</v>
      </c>
      <c r="EN362" s="59">
        <v>1</v>
      </c>
      <c r="EO362" s="77">
        <v>0</v>
      </c>
      <c r="EP362" s="59">
        <v>1</v>
      </c>
      <c r="EQ362" s="59">
        <v>2</v>
      </c>
    </row>
    <row r="363" spans="1:147" s="206" customFormat="1" ht="15" customHeight="1" x14ac:dyDescent="0.25">
      <c r="A363" s="6" t="s">
        <v>2551</v>
      </c>
      <c r="B363" s="215" t="s">
        <v>1891</v>
      </c>
      <c r="C363" s="200" t="s">
        <v>263</v>
      </c>
      <c r="D363" s="201">
        <v>2012</v>
      </c>
      <c r="E363" s="206" t="s">
        <v>264</v>
      </c>
      <c r="F363" s="206" t="s">
        <v>97</v>
      </c>
      <c r="G363" s="201">
        <v>276</v>
      </c>
      <c r="H363" s="201" t="s">
        <v>265</v>
      </c>
      <c r="I363" s="205" t="s">
        <v>1888</v>
      </c>
      <c r="J363" s="201">
        <v>2</v>
      </c>
      <c r="K363" s="201" t="s">
        <v>3</v>
      </c>
      <c r="L363" s="201" t="s">
        <v>89</v>
      </c>
      <c r="M363" s="201">
        <v>8</v>
      </c>
      <c r="N363" s="201">
        <v>8</v>
      </c>
      <c r="O363" s="201">
        <f t="shared" si="234"/>
        <v>0.90308998699194354</v>
      </c>
      <c r="P363" s="201">
        <v>2009</v>
      </c>
      <c r="R363" s="194">
        <v>1</v>
      </c>
      <c r="S363" s="194">
        <v>3</v>
      </c>
      <c r="T363" s="201">
        <v>1</v>
      </c>
      <c r="U363" s="194">
        <v>20</v>
      </c>
      <c r="V363" s="194" t="s">
        <v>878</v>
      </c>
      <c r="W363" s="194"/>
      <c r="X363" s="194" t="s">
        <v>1224</v>
      </c>
      <c r="Z363" s="210" t="s">
        <v>83</v>
      </c>
      <c r="AA363" s="252" t="s">
        <v>1989</v>
      </c>
      <c r="AB363" s="194" t="s">
        <v>1227</v>
      </c>
      <c r="AC363" s="201">
        <v>15</v>
      </c>
      <c r="AD363" s="201">
        <v>0</v>
      </c>
      <c r="AE363" s="201" t="s">
        <v>577</v>
      </c>
      <c r="AF363" s="201">
        <v>15</v>
      </c>
      <c r="AG363" s="201">
        <f t="shared" si="235"/>
        <v>1.1760912590556813</v>
      </c>
      <c r="AH363" s="539">
        <f t="shared" si="254"/>
        <v>304.5</v>
      </c>
      <c r="AI363" s="538">
        <f t="shared" si="250"/>
        <v>2.4835872969688944</v>
      </c>
      <c r="AJ363" s="201">
        <f t="shared" si="251"/>
        <v>120</v>
      </c>
      <c r="AK363" s="201">
        <f t="shared" si="236"/>
        <v>2.0791812460476247</v>
      </c>
      <c r="AL363" s="538">
        <f t="shared" si="252"/>
        <v>2436</v>
      </c>
      <c r="AM363" s="538">
        <f t="shared" si="233"/>
        <v>3.3866772839608377</v>
      </c>
      <c r="AN363" s="206" t="s">
        <v>1826</v>
      </c>
      <c r="AO363" s="201" t="s">
        <v>28</v>
      </c>
      <c r="AQ363" s="194" t="s">
        <v>174</v>
      </c>
      <c r="AR363" s="206" t="s">
        <v>877</v>
      </c>
      <c r="AS363" s="206" t="s">
        <v>176</v>
      </c>
      <c r="AT363" s="212" t="s">
        <v>2424</v>
      </c>
      <c r="AU363" s="272">
        <v>49.5</v>
      </c>
      <c r="AV363" s="271">
        <v>-63</v>
      </c>
      <c r="AW363" s="201"/>
      <c r="AX363" s="279">
        <v>1.6250000000000002</v>
      </c>
      <c r="AY363" s="280">
        <v>1004</v>
      </c>
      <c r="AZ363" s="489">
        <f t="shared" si="237"/>
        <v>3.0017337128090005</v>
      </c>
      <c r="BA363" s="518" t="s">
        <v>137</v>
      </c>
      <c r="BB363" s="210" t="s">
        <v>744</v>
      </c>
      <c r="BC363" s="201" t="s">
        <v>243</v>
      </c>
      <c r="BD363" s="201" t="s">
        <v>2342</v>
      </c>
      <c r="BE363" s="201" t="s">
        <v>2331</v>
      </c>
      <c r="BG363" s="216" t="s">
        <v>1153</v>
      </c>
      <c r="BH363" s="216" t="s">
        <v>1069</v>
      </c>
      <c r="BI363" s="216" t="s">
        <v>1887</v>
      </c>
      <c r="BJ363" s="206" t="s">
        <v>610</v>
      </c>
      <c r="BK363" s="210" t="s">
        <v>744</v>
      </c>
      <c r="BL363" s="201" t="s">
        <v>2268</v>
      </c>
      <c r="BM363" s="201" t="s">
        <v>2267</v>
      </c>
      <c r="BN363" s="199" t="s">
        <v>1827</v>
      </c>
      <c r="BO363" s="201" t="s">
        <v>1671</v>
      </c>
      <c r="BP363" s="206" t="s">
        <v>2035</v>
      </c>
      <c r="BQ363" s="201" t="s">
        <v>35</v>
      </c>
      <c r="BR363" s="206">
        <v>0</v>
      </c>
      <c r="BS363" s="194" t="s">
        <v>21</v>
      </c>
      <c r="BT363" s="194" t="s">
        <v>879</v>
      </c>
      <c r="BW363" s="196"/>
      <c r="BX363" s="194"/>
      <c r="BY363" s="208"/>
      <c r="BZ363" s="197">
        <v>1.5480022666013409</v>
      </c>
      <c r="CA363" s="194" t="s">
        <v>18</v>
      </c>
      <c r="CB363" s="194" t="s">
        <v>1889</v>
      </c>
      <c r="CC363" s="194">
        <v>3</v>
      </c>
      <c r="CD363" s="194">
        <v>3</v>
      </c>
      <c r="CF363" s="195" t="s">
        <v>1584</v>
      </c>
      <c r="CG363" s="206">
        <v>1.2667840080461681</v>
      </c>
      <c r="CH363" s="201" t="s">
        <v>21</v>
      </c>
      <c r="CK363" s="201"/>
      <c r="CL363" s="201">
        <v>3.5735284917019809</v>
      </c>
      <c r="CM363" s="194">
        <v>3</v>
      </c>
      <c r="CN363" s="194">
        <v>3</v>
      </c>
      <c r="CO363" s="206" t="s">
        <v>880</v>
      </c>
      <c r="CP363" s="206">
        <f t="shared" si="243"/>
        <v>-0.46001932363761638</v>
      </c>
      <c r="CQ363" s="206">
        <f t="shared" si="244"/>
        <v>0.8</v>
      </c>
      <c r="CR363" s="206">
        <f t="shared" si="238"/>
        <v>-0.36801545891009313</v>
      </c>
      <c r="CS363" s="206">
        <f t="shared" si="245"/>
        <v>0.6779529481664005</v>
      </c>
      <c r="CT363" s="194">
        <v>1</v>
      </c>
      <c r="CU363" s="201">
        <v>0</v>
      </c>
      <c r="CV363" s="201" t="s">
        <v>1782</v>
      </c>
      <c r="CW363" s="201">
        <v>2</v>
      </c>
      <c r="CX363" s="201">
        <v>0</v>
      </c>
      <c r="CY363" s="191">
        <v>0</v>
      </c>
      <c r="CZ363" s="191">
        <v>3</v>
      </c>
      <c r="DA363" s="191">
        <v>0</v>
      </c>
      <c r="DB363" s="191">
        <v>0</v>
      </c>
      <c r="DC363" s="191">
        <v>0</v>
      </c>
      <c r="DD363" s="201">
        <v>0</v>
      </c>
      <c r="DE363" s="202">
        <v>0</v>
      </c>
      <c r="DF363" s="202">
        <v>0</v>
      </c>
      <c r="DG363" s="202">
        <v>0</v>
      </c>
      <c r="DH363" s="202">
        <v>0</v>
      </c>
      <c r="DI363" s="202">
        <v>0</v>
      </c>
      <c r="DJ363" s="202">
        <v>0</v>
      </c>
      <c r="DK363" s="202">
        <v>0</v>
      </c>
      <c r="DL363" s="202">
        <v>0</v>
      </c>
      <c r="DM363" s="202">
        <v>0</v>
      </c>
      <c r="DN363" s="202">
        <v>0</v>
      </c>
      <c r="DO363" s="201">
        <v>1</v>
      </c>
      <c r="DP363" s="201">
        <v>0</v>
      </c>
      <c r="DQ363" s="201">
        <v>0</v>
      </c>
      <c r="DR363" s="201">
        <v>0</v>
      </c>
      <c r="DS363" s="201">
        <v>0</v>
      </c>
      <c r="DT363" s="201">
        <v>0</v>
      </c>
      <c r="DU363" s="201">
        <v>0</v>
      </c>
      <c r="DV363" s="201">
        <v>0</v>
      </c>
      <c r="DW363" s="201">
        <v>0</v>
      </c>
      <c r="DX363" s="201">
        <v>0</v>
      </c>
      <c r="DY363" s="201">
        <v>0</v>
      </c>
      <c r="DZ363" s="201">
        <v>0</v>
      </c>
      <c r="EA363" s="201">
        <v>0</v>
      </c>
      <c r="EB363" s="201">
        <v>0</v>
      </c>
      <c r="EC363" s="201">
        <v>0</v>
      </c>
      <c r="ED363" s="201">
        <v>0</v>
      </c>
      <c r="EE363" s="201">
        <v>0</v>
      </c>
      <c r="EF363" s="201">
        <v>0</v>
      </c>
      <c r="EG363" s="201">
        <v>0</v>
      </c>
      <c r="EH363" s="201">
        <v>0</v>
      </c>
      <c r="EI363" s="201">
        <v>0</v>
      </c>
      <c r="EJ363" s="201">
        <v>0</v>
      </c>
      <c r="EK363" s="201">
        <v>0</v>
      </c>
      <c r="EL363" s="201">
        <v>0</v>
      </c>
      <c r="EM363" s="201">
        <v>1</v>
      </c>
      <c r="EN363" s="201">
        <v>1</v>
      </c>
      <c r="EO363" s="194">
        <v>0</v>
      </c>
      <c r="EP363" s="201">
        <v>1</v>
      </c>
      <c r="EQ363" s="201">
        <v>2</v>
      </c>
    </row>
    <row r="364" spans="1:147" ht="15" customHeight="1" x14ac:dyDescent="0.25">
      <c r="A364" s="6" t="s">
        <v>2551</v>
      </c>
      <c r="B364" s="37">
        <v>10</v>
      </c>
      <c r="C364" s="58" t="s">
        <v>263</v>
      </c>
      <c r="D364" s="59">
        <v>2012</v>
      </c>
      <c r="E364" s="67" t="s">
        <v>264</v>
      </c>
      <c r="F364" s="67" t="s">
        <v>97</v>
      </c>
      <c r="G364" s="59">
        <v>276</v>
      </c>
      <c r="H364" s="59" t="s">
        <v>265</v>
      </c>
      <c r="I364" s="63" t="s">
        <v>1888</v>
      </c>
      <c r="J364" s="59">
        <v>2</v>
      </c>
      <c r="K364" s="59" t="s">
        <v>3</v>
      </c>
      <c r="L364" s="59" t="s">
        <v>89</v>
      </c>
      <c r="M364" s="59">
        <v>8</v>
      </c>
      <c r="N364" s="59">
        <v>8</v>
      </c>
      <c r="O364" s="59">
        <f t="shared" si="234"/>
        <v>0.90308998699194354</v>
      </c>
      <c r="P364" s="59">
        <v>2009</v>
      </c>
      <c r="R364" s="37">
        <v>1</v>
      </c>
      <c r="S364" s="37">
        <v>3</v>
      </c>
      <c r="T364" s="59">
        <v>1</v>
      </c>
      <c r="U364" s="37">
        <v>20</v>
      </c>
      <c r="V364" s="37" t="s">
        <v>878</v>
      </c>
      <c r="W364" s="37"/>
      <c r="X364" s="37" t="s">
        <v>1224</v>
      </c>
      <c r="Z364" s="40" t="s">
        <v>83</v>
      </c>
      <c r="AA364" s="122" t="s">
        <v>1989</v>
      </c>
      <c r="AB364" s="37" t="s">
        <v>1227</v>
      </c>
      <c r="AC364" s="59">
        <v>15</v>
      </c>
      <c r="AD364" s="59">
        <v>0</v>
      </c>
      <c r="AE364" s="59" t="s">
        <v>577</v>
      </c>
      <c r="AF364" s="59">
        <v>15</v>
      </c>
      <c r="AG364" s="59">
        <f t="shared" si="235"/>
        <v>1.1760912590556813</v>
      </c>
      <c r="AH364" s="177">
        <f t="shared" si="254"/>
        <v>304.5</v>
      </c>
      <c r="AI364" s="72">
        <f t="shared" si="250"/>
        <v>2.4835872969688944</v>
      </c>
      <c r="AJ364" s="59">
        <f t="shared" si="251"/>
        <v>120</v>
      </c>
      <c r="AK364" s="59">
        <f t="shared" si="236"/>
        <v>2.0791812460476247</v>
      </c>
      <c r="AL364" s="72">
        <f t="shared" si="252"/>
        <v>2436</v>
      </c>
      <c r="AM364" s="72">
        <f t="shared" si="233"/>
        <v>3.3866772839608377</v>
      </c>
      <c r="AN364" s="67" t="s">
        <v>1226</v>
      </c>
      <c r="AO364" s="59" t="s">
        <v>28</v>
      </c>
      <c r="AQ364" s="37" t="s">
        <v>174</v>
      </c>
      <c r="AR364" s="67" t="s">
        <v>877</v>
      </c>
      <c r="AS364" s="67" t="s">
        <v>176</v>
      </c>
      <c r="AT364" s="496" t="s">
        <v>2424</v>
      </c>
      <c r="AU364" s="5">
        <v>49.5</v>
      </c>
      <c r="AV364" s="11">
        <v>-63</v>
      </c>
      <c r="AX364" s="277">
        <v>1.6250000000000002</v>
      </c>
      <c r="AY364" s="278">
        <v>1004</v>
      </c>
      <c r="AZ364" s="455">
        <f t="shared" si="237"/>
        <v>3.0017337128090005</v>
      </c>
      <c r="BA364" s="515" t="s">
        <v>137</v>
      </c>
      <c r="BB364" s="40" t="s">
        <v>744</v>
      </c>
      <c r="BC364" s="59" t="s">
        <v>243</v>
      </c>
      <c r="BD364" s="59" t="s">
        <v>2342</v>
      </c>
      <c r="BE364" s="59" t="s">
        <v>2331</v>
      </c>
      <c r="BG364" s="125" t="s">
        <v>1153</v>
      </c>
      <c r="BH364" s="125" t="s">
        <v>1069</v>
      </c>
      <c r="BI364" s="125" t="s">
        <v>1887</v>
      </c>
      <c r="BJ364" s="67" t="s">
        <v>610</v>
      </c>
      <c r="BK364" s="40" t="s">
        <v>744</v>
      </c>
      <c r="BL364" s="59" t="s">
        <v>2268</v>
      </c>
      <c r="BM364" s="59" t="s">
        <v>2267</v>
      </c>
      <c r="BN364" s="67" t="s">
        <v>1231</v>
      </c>
      <c r="BO364" s="59" t="s">
        <v>1682</v>
      </c>
      <c r="BP364" s="67" t="s">
        <v>2035</v>
      </c>
      <c r="BQ364" s="59" t="s">
        <v>35</v>
      </c>
      <c r="BR364" s="67">
        <v>4.3434070389792803</v>
      </c>
      <c r="BS364" s="37" t="s">
        <v>21</v>
      </c>
      <c r="BT364" s="37" t="s">
        <v>879</v>
      </c>
      <c r="BU364" s="67">
        <v>1.3234578580310394</v>
      </c>
      <c r="BV364" s="67">
        <v>1.0293561118019103</v>
      </c>
      <c r="BW364" s="106" t="s">
        <v>634</v>
      </c>
      <c r="BX364" s="37" t="s">
        <v>27</v>
      </c>
      <c r="BY364" s="70">
        <f>AVERAGE(BU364,BV364)*SQRT(CC364)</f>
        <v>2.0375966682542481</v>
      </c>
      <c r="BZ364" s="92">
        <f>BY364</f>
        <v>2.0375966682542481</v>
      </c>
      <c r="CA364" s="37" t="s">
        <v>18</v>
      </c>
      <c r="CB364" s="37" t="s">
        <v>1889</v>
      </c>
      <c r="CC364" s="37">
        <v>3</v>
      </c>
      <c r="CD364" s="37">
        <v>3</v>
      </c>
      <c r="CF364" s="78" t="s">
        <v>1584</v>
      </c>
      <c r="CG364" s="67">
        <v>1.5589640432438E-2</v>
      </c>
      <c r="CH364" s="59" t="s">
        <v>21</v>
      </c>
      <c r="CI364" s="67">
        <v>0.78199647975861297</v>
      </c>
      <c r="CJ364" s="67">
        <v>0.70103092783504706</v>
      </c>
      <c r="CK364" s="59">
        <f>AVERAGE(CI364,CJ364)*SQRT(CM364)</f>
        <v>1.2843394094846887</v>
      </c>
      <c r="CL364" s="59">
        <f>CK364</f>
        <v>1.2843394094846887</v>
      </c>
      <c r="CM364" s="37">
        <v>3</v>
      </c>
      <c r="CN364" s="37">
        <v>3</v>
      </c>
      <c r="CO364" s="67" t="s">
        <v>880</v>
      </c>
      <c r="CP364" s="67">
        <f t="shared" si="243"/>
        <v>2.5410910099684085</v>
      </c>
      <c r="CQ364" s="67">
        <f t="shared" si="244"/>
        <v>0.8</v>
      </c>
      <c r="CR364" s="67">
        <f t="shared" si="238"/>
        <v>2.0328728079747269</v>
      </c>
      <c r="CS364" s="67">
        <f t="shared" si="245"/>
        <v>1.0110476544502542</v>
      </c>
      <c r="CT364" s="37">
        <v>1</v>
      </c>
      <c r="CU364" s="59">
        <v>0</v>
      </c>
      <c r="CV364" s="59" t="s">
        <v>1782</v>
      </c>
      <c r="CW364" s="59">
        <v>1</v>
      </c>
      <c r="CX364" s="59">
        <v>0</v>
      </c>
      <c r="CY364" s="102">
        <v>0</v>
      </c>
      <c r="CZ364" s="102">
        <v>3</v>
      </c>
      <c r="DA364" s="102">
        <v>0</v>
      </c>
      <c r="DB364" s="102">
        <v>0</v>
      </c>
      <c r="DC364" s="102">
        <v>0</v>
      </c>
      <c r="DD364" s="59">
        <v>0</v>
      </c>
      <c r="DE364" s="60">
        <v>0</v>
      </c>
      <c r="DF364" s="60">
        <v>0</v>
      </c>
      <c r="DG364" s="60">
        <v>0</v>
      </c>
      <c r="DH364" s="60">
        <v>0</v>
      </c>
      <c r="DI364" s="60">
        <v>0</v>
      </c>
      <c r="DJ364" s="60">
        <v>0</v>
      </c>
      <c r="DK364" s="60">
        <v>0</v>
      </c>
      <c r="DL364" s="60">
        <v>0</v>
      </c>
      <c r="DM364" s="60">
        <v>0</v>
      </c>
      <c r="DN364" s="60">
        <v>0</v>
      </c>
      <c r="DO364" s="59">
        <v>0</v>
      </c>
      <c r="DP364" s="59">
        <v>0</v>
      </c>
      <c r="DQ364" s="59">
        <v>0</v>
      </c>
      <c r="DR364" s="59">
        <v>0</v>
      </c>
      <c r="DS364" s="59">
        <v>0</v>
      </c>
      <c r="DT364" s="59">
        <v>0</v>
      </c>
      <c r="DU364" s="59">
        <v>0</v>
      </c>
      <c r="DV364" s="59">
        <v>0</v>
      </c>
      <c r="DW364" s="59">
        <v>0</v>
      </c>
      <c r="DX364" s="59">
        <v>0</v>
      </c>
      <c r="DY364" s="59">
        <v>0</v>
      </c>
      <c r="DZ364" s="59">
        <v>0</v>
      </c>
      <c r="EA364" s="59">
        <v>0</v>
      </c>
      <c r="EB364" s="59">
        <v>0</v>
      </c>
      <c r="EC364" s="59">
        <v>0</v>
      </c>
      <c r="ED364" s="59">
        <v>0</v>
      </c>
      <c r="EE364" s="59">
        <v>0</v>
      </c>
      <c r="EF364" s="59">
        <v>0</v>
      </c>
      <c r="EG364" s="59">
        <v>0</v>
      </c>
      <c r="EH364" s="59">
        <v>0</v>
      </c>
      <c r="EI364" s="59">
        <v>0</v>
      </c>
      <c r="EJ364" s="59">
        <v>0</v>
      </c>
      <c r="EK364" s="59">
        <v>0</v>
      </c>
      <c r="EL364" s="59">
        <v>0</v>
      </c>
      <c r="EM364" s="59">
        <v>1</v>
      </c>
      <c r="EN364" s="59">
        <v>1</v>
      </c>
      <c r="EO364" s="77">
        <v>0</v>
      </c>
      <c r="EP364" s="59">
        <v>1</v>
      </c>
      <c r="EQ364" s="59">
        <v>2</v>
      </c>
    </row>
    <row r="365" spans="1:147" ht="15" customHeight="1" x14ac:dyDescent="0.25">
      <c r="A365" s="6" t="s">
        <v>2551</v>
      </c>
      <c r="B365" s="37">
        <v>11</v>
      </c>
      <c r="C365" s="58" t="s">
        <v>263</v>
      </c>
      <c r="D365" s="59">
        <v>2012</v>
      </c>
      <c r="E365" s="67" t="s">
        <v>264</v>
      </c>
      <c r="F365" s="67" t="s">
        <v>97</v>
      </c>
      <c r="G365" s="59">
        <v>276</v>
      </c>
      <c r="H365" s="59" t="s">
        <v>265</v>
      </c>
      <c r="I365" s="63" t="s">
        <v>1888</v>
      </c>
      <c r="J365" s="59">
        <v>2</v>
      </c>
      <c r="K365" s="59" t="s">
        <v>3</v>
      </c>
      <c r="L365" s="59" t="s">
        <v>89</v>
      </c>
      <c r="M365" s="59">
        <v>8</v>
      </c>
      <c r="N365" s="59">
        <v>8</v>
      </c>
      <c r="O365" s="59">
        <f t="shared" si="234"/>
        <v>0.90308998699194354</v>
      </c>
      <c r="P365" s="59">
        <v>2009</v>
      </c>
      <c r="R365" s="37">
        <v>1</v>
      </c>
      <c r="S365" s="37">
        <v>3</v>
      </c>
      <c r="T365" s="59">
        <v>1</v>
      </c>
      <c r="U365" s="37">
        <v>20</v>
      </c>
      <c r="V365" s="37" t="s">
        <v>878</v>
      </c>
      <c r="W365" s="37"/>
      <c r="X365" s="37" t="s">
        <v>1224</v>
      </c>
      <c r="Z365" s="40" t="s">
        <v>83</v>
      </c>
      <c r="AA365" s="122" t="s">
        <v>1989</v>
      </c>
      <c r="AB365" s="37" t="s">
        <v>1227</v>
      </c>
      <c r="AC365" s="59">
        <v>15</v>
      </c>
      <c r="AD365" s="59">
        <v>0</v>
      </c>
      <c r="AE365" s="59" t="s">
        <v>577</v>
      </c>
      <c r="AF365" s="59">
        <v>15</v>
      </c>
      <c r="AG365" s="59">
        <f t="shared" si="235"/>
        <v>1.1760912590556813</v>
      </c>
      <c r="AH365" s="177">
        <f t="shared" si="254"/>
        <v>304.5</v>
      </c>
      <c r="AI365" s="72">
        <f t="shared" si="250"/>
        <v>2.4835872969688944</v>
      </c>
      <c r="AJ365" s="59">
        <f t="shared" si="251"/>
        <v>120</v>
      </c>
      <c r="AK365" s="59">
        <f t="shared" si="236"/>
        <v>2.0791812460476247</v>
      </c>
      <c r="AL365" s="72">
        <f t="shared" si="252"/>
        <v>2436</v>
      </c>
      <c r="AM365" s="72">
        <f t="shared" si="233"/>
        <v>3.3866772839608377</v>
      </c>
      <c r="AN365" s="67" t="s">
        <v>1226</v>
      </c>
      <c r="AO365" s="59" t="s">
        <v>28</v>
      </c>
      <c r="AQ365" s="37" t="s">
        <v>174</v>
      </c>
      <c r="AR365" s="67" t="s">
        <v>877</v>
      </c>
      <c r="AS365" s="67" t="s">
        <v>176</v>
      </c>
      <c r="AT365" s="496" t="s">
        <v>2424</v>
      </c>
      <c r="AU365" s="5">
        <v>49.5</v>
      </c>
      <c r="AV365" s="11">
        <v>-63</v>
      </c>
      <c r="AX365" s="277">
        <v>1.6250000000000002</v>
      </c>
      <c r="AY365" s="278">
        <v>1004</v>
      </c>
      <c r="AZ365" s="455">
        <f t="shared" si="237"/>
        <v>3.0017337128090005</v>
      </c>
      <c r="BA365" s="515" t="s">
        <v>137</v>
      </c>
      <c r="BB365" s="40" t="s">
        <v>744</v>
      </c>
      <c r="BC365" s="59" t="s">
        <v>243</v>
      </c>
      <c r="BD365" s="59" t="s">
        <v>2342</v>
      </c>
      <c r="BE365" s="59" t="s">
        <v>2331</v>
      </c>
      <c r="BG365" s="125" t="s">
        <v>1153</v>
      </c>
      <c r="BH365" s="125" t="s">
        <v>1069</v>
      </c>
      <c r="BI365" s="125" t="s">
        <v>1887</v>
      </c>
      <c r="BJ365" s="67" t="s">
        <v>610</v>
      </c>
      <c r="BK365" s="40" t="s">
        <v>744</v>
      </c>
      <c r="BL365" s="59" t="s">
        <v>2268</v>
      </c>
      <c r="BM365" s="59" t="s">
        <v>2267</v>
      </c>
      <c r="BN365" s="67" t="s">
        <v>1232</v>
      </c>
      <c r="BO365" s="59" t="s">
        <v>1682</v>
      </c>
      <c r="BP365" s="67" t="s">
        <v>2035</v>
      </c>
      <c r="BQ365" s="59" t="s">
        <v>35</v>
      </c>
      <c r="BR365" s="67">
        <v>9.3398929556144292</v>
      </c>
      <c r="BS365" s="37" t="s">
        <v>21</v>
      </c>
      <c r="BT365" s="37" t="s">
        <v>879</v>
      </c>
      <c r="BU365" s="67">
        <v>3.3810888252148708</v>
      </c>
      <c r="BV365" s="67">
        <v>2.8685732821538696</v>
      </c>
      <c r="BW365" s="106" t="s">
        <v>634</v>
      </c>
      <c r="BX365" s="37" t="s">
        <v>27</v>
      </c>
      <c r="BY365" s="70">
        <f>AVERAGE(BU365,BV365)*SQRT(CC365)</f>
        <v>5.4123661500503184</v>
      </c>
      <c r="BZ365" s="92">
        <f>BY365</f>
        <v>5.4123661500503184</v>
      </c>
      <c r="CA365" s="37" t="s">
        <v>18</v>
      </c>
      <c r="CB365" s="37" t="s">
        <v>1889</v>
      </c>
      <c r="CC365" s="37">
        <v>3</v>
      </c>
      <c r="CD365" s="37">
        <v>3</v>
      </c>
      <c r="CF365" s="78" t="s">
        <v>1584</v>
      </c>
      <c r="CG365" s="67">
        <v>1.25119436761373</v>
      </c>
      <c r="CH365" s="59" t="s">
        <v>21</v>
      </c>
      <c r="CI365" s="67">
        <v>2.17802363590646</v>
      </c>
      <c r="CJ365" s="67">
        <v>1.6726175509177741</v>
      </c>
      <c r="CK365" s="59">
        <f>AVERAGE(CI365,CJ365)*SQRT(CM365)</f>
        <v>3.3347530886484469</v>
      </c>
      <c r="CL365" s="59">
        <f>CK365</f>
        <v>3.3347530886484469</v>
      </c>
      <c r="CM365" s="37">
        <v>3</v>
      </c>
      <c r="CN365" s="37">
        <v>3</v>
      </c>
      <c r="CO365" s="67" t="s">
        <v>880</v>
      </c>
      <c r="CP365" s="67">
        <f t="shared" si="243"/>
        <v>1.7993937086426084</v>
      </c>
      <c r="CQ365" s="67">
        <f t="shared" si="244"/>
        <v>0.8</v>
      </c>
      <c r="CR365" s="67">
        <f t="shared" si="238"/>
        <v>1.4395149669140868</v>
      </c>
      <c r="CS365" s="67">
        <f t="shared" si="245"/>
        <v>0.83935027833080533</v>
      </c>
      <c r="CT365" s="37">
        <v>1</v>
      </c>
      <c r="CU365" s="59">
        <v>0</v>
      </c>
      <c r="CV365" s="59" t="s">
        <v>1782</v>
      </c>
      <c r="CW365" s="59">
        <v>1</v>
      </c>
      <c r="CX365" s="59">
        <v>0</v>
      </c>
      <c r="CY365" s="102">
        <v>0</v>
      </c>
      <c r="CZ365" s="102">
        <v>3</v>
      </c>
      <c r="DA365" s="102">
        <v>0</v>
      </c>
      <c r="DB365" s="102">
        <v>0</v>
      </c>
      <c r="DC365" s="102">
        <v>0</v>
      </c>
      <c r="DD365" s="59">
        <v>0</v>
      </c>
      <c r="DE365" s="60">
        <v>0</v>
      </c>
      <c r="DF365" s="60">
        <v>0</v>
      </c>
      <c r="DG365" s="60">
        <v>0</v>
      </c>
      <c r="DH365" s="60">
        <v>0</v>
      </c>
      <c r="DI365" s="60">
        <v>0</v>
      </c>
      <c r="DJ365" s="60">
        <v>0</v>
      </c>
      <c r="DK365" s="60">
        <v>0</v>
      </c>
      <c r="DL365" s="60">
        <v>0</v>
      </c>
      <c r="DM365" s="60">
        <v>0</v>
      </c>
      <c r="DN365" s="60">
        <v>0</v>
      </c>
      <c r="DO365" s="59">
        <v>0</v>
      </c>
      <c r="DP365" s="59">
        <v>0</v>
      </c>
      <c r="DQ365" s="59">
        <v>0</v>
      </c>
      <c r="DR365" s="59">
        <v>0</v>
      </c>
      <c r="DS365" s="59">
        <v>0</v>
      </c>
      <c r="DT365" s="59">
        <v>0</v>
      </c>
      <c r="DU365" s="59">
        <v>0</v>
      </c>
      <c r="DV365" s="59">
        <v>0</v>
      </c>
      <c r="DW365" s="59">
        <v>0</v>
      </c>
      <c r="DX365" s="59">
        <v>0</v>
      </c>
      <c r="DY365" s="59">
        <v>0</v>
      </c>
      <c r="DZ365" s="59">
        <v>0</v>
      </c>
      <c r="EA365" s="59">
        <v>0</v>
      </c>
      <c r="EB365" s="59">
        <v>0</v>
      </c>
      <c r="EC365" s="59">
        <v>0</v>
      </c>
      <c r="ED365" s="59">
        <v>0</v>
      </c>
      <c r="EE365" s="59">
        <v>0</v>
      </c>
      <c r="EF365" s="59">
        <v>0</v>
      </c>
      <c r="EG365" s="59">
        <v>0</v>
      </c>
      <c r="EH365" s="59">
        <v>0</v>
      </c>
      <c r="EI365" s="59">
        <v>0</v>
      </c>
      <c r="EJ365" s="59">
        <v>0</v>
      </c>
      <c r="EK365" s="59">
        <v>0</v>
      </c>
      <c r="EL365" s="59">
        <v>0</v>
      </c>
      <c r="EM365" s="59">
        <v>1</v>
      </c>
      <c r="EN365" s="59">
        <v>1</v>
      </c>
      <c r="EO365" s="77">
        <v>0</v>
      </c>
      <c r="EP365" s="59">
        <v>1</v>
      </c>
      <c r="EQ365" s="59">
        <v>2</v>
      </c>
    </row>
    <row r="366" spans="1:147" s="206" customFormat="1" ht="15" customHeight="1" x14ac:dyDescent="0.25">
      <c r="A366" s="6" t="s">
        <v>2551</v>
      </c>
      <c r="B366" s="215" t="s">
        <v>1892</v>
      </c>
      <c r="C366" s="200" t="s">
        <v>263</v>
      </c>
      <c r="D366" s="201">
        <v>2012</v>
      </c>
      <c r="E366" s="206" t="s">
        <v>264</v>
      </c>
      <c r="F366" s="206" t="s">
        <v>97</v>
      </c>
      <c r="G366" s="201">
        <v>276</v>
      </c>
      <c r="H366" s="201" t="s">
        <v>265</v>
      </c>
      <c r="I366" s="205" t="s">
        <v>1888</v>
      </c>
      <c r="J366" s="201">
        <v>2</v>
      </c>
      <c r="K366" s="201" t="s">
        <v>3</v>
      </c>
      <c r="L366" s="201" t="s">
        <v>89</v>
      </c>
      <c r="M366" s="201">
        <v>8</v>
      </c>
      <c r="N366" s="201">
        <v>8</v>
      </c>
      <c r="O366" s="201">
        <f t="shared" si="234"/>
        <v>0.90308998699194354</v>
      </c>
      <c r="P366" s="201">
        <v>2009</v>
      </c>
      <c r="R366" s="194">
        <v>1</v>
      </c>
      <c r="S366" s="194">
        <v>3</v>
      </c>
      <c r="T366" s="201">
        <v>1</v>
      </c>
      <c r="U366" s="194">
        <v>20</v>
      </c>
      <c r="V366" s="194" t="s">
        <v>878</v>
      </c>
      <c r="W366" s="194"/>
      <c r="X366" s="194" t="s">
        <v>1224</v>
      </c>
      <c r="Z366" s="210" t="s">
        <v>83</v>
      </c>
      <c r="AA366" s="252" t="s">
        <v>1989</v>
      </c>
      <c r="AB366" s="194" t="s">
        <v>1227</v>
      </c>
      <c r="AC366" s="201">
        <v>15</v>
      </c>
      <c r="AD366" s="201">
        <v>0</v>
      </c>
      <c r="AE366" s="201" t="s">
        <v>577</v>
      </c>
      <c r="AF366" s="201">
        <v>15</v>
      </c>
      <c r="AG366" s="201">
        <f t="shared" si="235"/>
        <v>1.1760912590556813</v>
      </c>
      <c r="AH366" s="539">
        <f t="shared" si="254"/>
        <v>304.5</v>
      </c>
      <c r="AI366" s="538">
        <f t="shared" si="250"/>
        <v>2.4835872969688944</v>
      </c>
      <c r="AJ366" s="201">
        <f t="shared" si="251"/>
        <v>120</v>
      </c>
      <c r="AK366" s="201">
        <f t="shared" si="236"/>
        <v>2.0791812460476247</v>
      </c>
      <c r="AL366" s="538">
        <f t="shared" si="252"/>
        <v>2436</v>
      </c>
      <c r="AM366" s="538">
        <f t="shared" si="233"/>
        <v>3.3866772839608377</v>
      </c>
      <c r="AN366" s="206" t="s">
        <v>1826</v>
      </c>
      <c r="AO366" s="201" t="s">
        <v>28</v>
      </c>
      <c r="AQ366" s="194" t="s">
        <v>174</v>
      </c>
      <c r="AR366" s="206" t="s">
        <v>877</v>
      </c>
      <c r="AS366" s="206" t="s">
        <v>176</v>
      </c>
      <c r="AT366" s="212" t="s">
        <v>2424</v>
      </c>
      <c r="AU366" s="272">
        <v>49.5</v>
      </c>
      <c r="AV366" s="271">
        <v>-63</v>
      </c>
      <c r="AW366" s="201"/>
      <c r="AX366" s="279">
        <v>1.6250000000000002</v>
      </c>
      <c r="AY366" s="280">
        <v>1004</v>
      </c>
      <c r="AZ366" s="489">
        <f t="shared" si="237"/>
        <v>3.0017337128090005</v>
      </c>
      <c r="BA366" s="518" t="s">
        <v>137</v>
      </c>
      <c r="BB366" s="210" t="s">
        <v>744</v>
      </c>
      <c r="BC366" s="201" t="s">
        <v>243</v>
      </c>
      <c r="BD366" s="201" t="s">
        <v>2342</v>
      </c>
      <c r="BE366" s="201" t="s">
        <v>2331</v>
      </c>
      <c r="BG366" s="216" t="s">
        <v>1153</v>
      </c>
      <c r="BH366" s="216" t="s">
        <v>1069</v>
      </c>
      <c r="BI366" s="216" t="s">
        <v>1887</v>
      </c>
      <c r="BJ366" s="206" t="s">
        <v>610</v>
      </c>
      <c r="BK366" s="210" t="s">
        <v>744</v>
      </c>
      <c r="BL366" s="201" t="s">
        <v>2268</v>
      </c>
      <c r="BM366" s="201" t="s">
        <v>2267</v>
      </c>
      <c r="BN366" s="206" t="s">
        <v>1828</v>
      </c>
      <c r="BO366" s="201" t="s">
        <v>1682</v>
      </c>
      <c r="BP366" s="206" t="s">
        <v>2035</v>
      </c>
      <c r="BQ366" s="201" t="s">
        <v>35</v>
      </c>
      <c r="BR366" s="206">
        <v>13.68329999459371</v>
      </c>
      <c r="BS366" s="194" t="s">
        <v>21</v>
      </c>
      <c r="BT366" s="194" t="s">
        <v>879</v>
      </c>
      <c r="BW366" s="196"/>
      <c r="BX366" s="194"/>
      <c r="BY366" s="208"/>
      <c r="BZ366" s="197">
        <v>5.7832091026255759</v>
      </c>
      <c r="CA366" s="194" t="s">
        <v>18</v>
      </c>
      <c r="CB366" s="194" t="s">
        <v>1889</v>
      </c>
      <c r="CC366" s="194">
        <v>3</v>
      </c>
      <c r="CD366" s="194">
        <v>3</v>
      </c>
      <c r="CF366" s="195" t="s">
        <v>1584</v>
      </c>
      <c r="CG366" s="206">
        <v>1.2667840080461681</v>
      </c>
      <c r="CH366" s="201" t="s">
        <v>21</v>
      </c>
      <c r="CK366" s="201"/>
      <c r="CL366" s="201">
        <v>3.5735284917019809</v>
      </c>
      <c r="CM366" s="194">
        <v>3</v>
      </c>
      <c r="CN366" s="194">
        <v>3</v>
      </c>
      <c r="CO366" s="206" t="s">
        <v>880</v>
      </c>
      <c r="CP366" s="206">
        <f t="shared" si="243"/>
        <v>2.5829761078488138</v>
      </c>
      <c r="CQ366" s="206">
        <f t="shared" si="244"/>
        <v>0.8</v>
      </c>
      <c r="CR366" s="206">
        <f t="shared" si="238"/>
        <v>2.0663808862790511</v>
      </c>
      <c r="CS366" s="206">
        <f t="shared" si="245"/>
        <v>1.0224941639316163</v>
      </c>
      <c r="CT366" s="194">
        <v>1</v>
      </c>
      <c r="CU366" s="201">
        <v>0</v>
      </c>
      <c r="CV366" s="201" t="s">
        <v>1782</v>
      </c>
      <c r="CW366" s="201">
        <v>2</v>
      </c>
      <c r="CX366" s="201">
        <v>0</v>
      </c>
      <c r="CY366" s="191">
        <v>0</v>
      </c>
      <c r="CZ366" s="191">
        <v>3</v>
      </c>
      <c r="DA366" s="191">
        <v>0</v>
      </c>
      <c r="DB366" s="191">
        <v>0</v>
      </c>
      <c r="DC366" s="191">
        <v>0</v>
      </c>
      <c r="DD366" s="201">
        <v>0</v>
      </c>
      <c r="DE366" s="202">
        <v>0</v>
      </c>
      <c r="DF366" s="202">
        <v>0</v>
      </c>
      <c r="DG366" s="202">
        <v>0</v>
      </c>
      <c r="DH366" s="202">
        <v>0</v>
      </c>
      <c r="DI366" s="202">
        <v>0</v>
      </c>
      <c r="DJ366" s="202">
        <v>0</v>
      </c>
      <c r="DK366" s="202">
        <v>0</v>
      </c>
      <c r="DL366" s="202">
        <v>0</v>
      </c>
      <c r="DM366" s="202">
        <v>0</v>
      </c>
      <c r="DN366" s="202">
        <v>0</v>
      </c>
      <c r="DO366" s="201">
        <v>1</v>
      </c>
      <c r="DP366" s="201">
        <v>0</v>
      </c>
      <c r="DQ366" s="201">
        <v>0</v>
      </c>
      <c r="DR366" s="201">
        <v>0</v>
      </c>
      <c r="DS366" s="201">
        <v>0</v>
      </c>
      <c r="DT366" s="201">
        <v>0</v>
      </c>
      <c r="DU366" s="201">
        <v>0</v>
      </c>
      <c r="DV366" s="201">
        <v>0</v>
      </c>
      <c r="DW366" s="201">
        <v>0</v>
      </c>
      <c r="DX366" s="201">
        <v>0</v>
      </c>
      <c r="DY366" s="201">
        <v>0</v>
      </c>
      <c r="DZ366" s="201">
        <v>0</v>
      </c>
      <c r="EA366" s="201">
        <v>0</v>
      </c>
      <c r="EB366" s="201">
        <v>0</v>
      </c>
      <c r="EC366" s="201">
        <v>0</v>
      </c>
      <c r="ED366" s="201">
        <v>0</v>
      </c>
      <c r="EE366" s="201">
        <v>0</v>
      </c>
      <c r="EF366" s="201">
        <v>0</v>
      </c>
      <c r="EG366" s="201">
        <v>0</v>
      </c>
      <c r="EH366" s="201">
        <v>0</v>
      </c>
      <c r="EI366" s="201">
        <v>0</v>
      </c>
      <c r="EJ366" s="201">
        <v>0</v>
      </c>
      <c r="EK366" s="201">
        <v>0</v>
      </c>
      <c r="EL366" s="201">
        <v>0</v>
      </c>
      <c r="EM366" s="201">
        <v>1</v>
      </c>
      <c r="EN366" s="201">
        <v>1</v>
      </c>
      <c r="EO366" s="194">
        <v>0</v>
      </c>
      <c r="EP366" s="201">
        <v>1</v>
      </c>
      <c r="EQ366" s="201">
        <v>2</v>
      </c>
    </row>
    <row r="367" spans="1:147" ht="15" customHeight="1" x14ac:dyDescent="0.25">
      <c r="A367" s="6" t="s">
        <v>2551</v>
      </c>
      <c r="B367" s="37">
        <v>12</v>
      </c>
      <c r="C367" s="58" t="s">
        <v>263</v>
      </c>
      <c r="D367" s="59">
        <v>2012</v>
      </c>
      <c r="E367" s="67" t="s">
        <v>264</v>
      </c>
      <c r="F367" s="67" t="s">
        <v>97</v>
      </c>
      <c r="G367" s="59">
        <v>276</v>
      </c>
      <c r="H367" s="59" t="s">
        <v>265</v>
      </c>
      <c r="I367" s="63" t="s">
        <v>1888</v>
      </c>
      <c r="J367" s="59">
        <v>2</v>
      </c>
      <c r="K367" s="59" t="s">
        <v>3</v>
      </c>
      <c r="L367" s="59" t="s">
        <v>89</v>
      </c>
      <c r="M367" s="59">
        <v>8</v>
      </c>
      <c r="N367" s="59">
        <v>8</v>
      </c>
      <c r="O367" s="59">
        <f t="shared" si="234"/>
        <v>0.90308998699194354</v>
      </c>
      <c r="P367" s="59">
        <v>2009</v>
      </c>
      <c r="R367" s="37">
        <v>1</v>
      </c>
      <c r="S367" s="37">
        <v>3</v>
      </c>
      <c r="T367" s="59">
        <v>1</v>
      </c>
      <c r="U367" s="37">
        <v>20</v>
      </c>
      <c r="V367" s="37" t="s">
        <v>878</v>
      </c>
      <c r="W367" s="37"/>
      <c r="X367" s="37" t="s">
        <v>1224</v>
      </c>
      <c r="Z367" s="40" t="s">
        <v>83</v>
      </c>
      <c r="AA367" s="122" t="s">
        <v>1989</v>
      </c>
      <c r="AB367" s="37" t="s">
        <v>1227</v>
      </c>
      <c r="AC367" s="59">
        <v>7.5</v>
      </c>
      <c r="AD367" s="59">
        <v>0</v>
      </c>
      <c r="AE367" s="59" t="s">
        <v>577</v>
      </c>
      <c r="AF367" s="59">
        <v>7.5</v>
      </c>
      <c r="AG367" s="59">
        <f t="shared" si="235"/>
        <v>0.87506126339170009</v>
      </c>
      <c r="AH367" s="177">
        <f t="shared" si="254"/>
        <v>152.25</v>
      </c>
      <c r="AI367" s="72">
        <f t="shared" si="250"/>
        <v>2.1825573013049131</v>
      </c>
      <c r="AJ367" s="59">
        <f t="shared" si="251"/>
        <v>60</v>
      </c>
      <c r="AK367" s="59">
        <f t="shared" si="236"/>
        <v>1.7781512503836436</v>
      </c>
      <c r="AL367" s="72">
        <f t="shared" si="252"/>
        <v>1218</v>
      </c>
      <c r="AM367" s="72">
        <f t="shared" si="233"/>
        <v>3.0856472882968564</v>
      </c>
      <c r="AN367" s="67" t="s">
        <v>1226</v>
      </c>
      <c r="AO367" s="59" t="s">
        <v>28</v>
      </c>
      <c r="AQ367" s="37" t="s">
        <v>174</v>
      </c>
      <c r="AR367" s="67" t="s">
        <v>877</v>
      </c>
      <c r="AS367" s="67" t="s">
        <v>176</v>
      </c>
      <c r="AT367" s="496" t="s">
        <v>2424</v>
      </c>
      <c r="AU367" s="5">
        <v>49.5</v>
      </c>
      <c r="AV367" s="11">
        <v>-63</v>
      </c>
      <c r="AX367" s="277">
        <v>1.6250000000000002</v>
      </c>
      <c r="AY367" s="278">
        <v>1004</v>
      </c>
      <c r="AZ367" s="455">
        <f t="shared" si="237"/>
        <v>3.0017337128090005</v>
      </c>
      <c r="BA367" s="515" t="s">
        <v>137</v>
      </c>
      <c r="BB367" s="40" t="s">
        <v>744</v>
      </c>
      <c r="BC367" s="59" t="s">
        <v>243</v>
      </c>
      <c r="BD367" s="59" t="s">
        <v>2342</v>
      </c>
      <c r="BE367" s="59" t="s">
        <v>2331</v>
      </c>
      <c r="BG367" s="125" t="s">
        <v>1153</v>
      </c>
      <c r="BH367" s="125" t="s">
        <v>1069</v>
      </c>
      <c r="BI367" s="67" t="s">
        <v>110</v>
      </c>
      <c r="BJ367" s="67" t="s">
        <v>610</v>
      </c>
      <c r="BK367" s="40" t="s">
        <v>744</v>
      </c>
      <c r="BL367" s="59" t="s">
        <v>2268</v>
      </c>
      <c r="BM367" s="59" t="s">
        <v>2267</v>
      </c>
      <c r="BN367" s="38" t="s">
        <v>1228</v>
      </c>
      <c r="BO367" s="59" t="s">
        <v>1671</v>
      </c>
      <c r="BP367" s="67" t="s">
        <v>2037</v>
      </c>
      <c r="BQ367" s="59" t="s">
        <v>35</v>
      </c>
      <c r="BR367" s="67">
        <v>0.88235294117646901</v>
      </c>
      <c r="BS367" s="37" t="s">
        <v>21</v>
      </c>
      <c r="BT367" s="37" t="s">
        <v>879</v>
      </c>
      <c r="BU367" s="67">
        <v>1.176470588235291</v>
      </c>
      <c r="BV367" s="67">
        <v>0.73529411764705799</v>
      </c>
      <c r="BW367" s="106" t="s">
        <v>634</v>
      </c>
      <c r="BX367" s="37" t="s">
        <v>27</v>
      </c>
      <c r="BY367" s="70">
        <f>AVERAGE(BU367,BV367)*SQRT(CC367)</f>
        <v>1.6556368013525997</v>
      </c>
      <c r="BZ367" s="92">
        <f>BY367</f>
        <v>1.6556368013525997</v>
      </c>
      <c r="CA367" s="37" t="s">
        <v>18</v>
      </c>
      <c r="CB367" s="37" t="s">
        <v>748</v>
      </c>
      <c r="CC367" s="37">
        <v>3</v>
      </c>
      <c r="CD367" s="37">
        <v>3</v>
      </c>
      <c r="CF367" s="78" t="s">
        <v>1584</v>
      </c>
      <c r="CG367" s="67">
        <v>1.5589640432438E-2</v>
      </c>
      <c r="CH367" s="59" t="s">
        <v>21</v>
      </c>
      <c r="CI367" s="67">
        <v>0.78199647975861297</v>
      </c>
      <c r="CJ367" s="67">
        <v>0.70103092783504706</v>
      </c>
      <c r="CK367" s="59">
        <f>AVERAGE(CI367,CJ367)*SQRT(CM367)</f>
        <v>1.2843394094846887</v>
      </c>
      <c r="CL367" s="59">
        <f>CK367</f>
        <v>1.2843394094846887</v>
      </c>
      <c r="CM367" s="37">
        <v>3</v>
      </c>
      <c r="CN367" s="37">
        <v>3</v>
      </c>
      <c r="CO367" s="67" t="s">
        <v>880</v>
      </c>
      <c r="CP367" s="67">
        <f t="shared" si="243"/>
        <v>0.58499285580185845</v>
      </c>
      <c r="CQ367" s="67">
        <f t="shared" si="244"/>
        <v>0.8</v>
      </c>
      <c r="CR367" s="67">
        <f t="shared" si="238"/>
        <v>0.46799428464148679</v>
      </c>
      <c r="CS367" s="67">
        <f t="shared" si="245"/>
        <v>0.68491822087142473</v>
      </c>
      <c r="CT367" s="37">
        <v>1</v>
      </c>
      <c r="CU367" s="59">
        <v>0</v>
      </c>
      <c r="CV367" s="59" t="s">
        <v>1782</v>
      </c>
      <c r="CW367" s="59">
        <v>1</v>
      </c>
      <c r="CX367" s="59">
        <v>0</v>
      </c>
      <c r="CY367" s="102">
        <v>0</v>
      </c>
      <c r="CZ367" s="102">
        <v>3</v>
      </c>
      <c r="DA367" s="102">
        <v>0</v>
      </c>
      <c r="DB367" s="102">
        <v>0</v>
      </c>
      <c r="DC367" s="102">
        <v>0</v>
      </c>
      <c r="DD367" s="59">
        <v>0</v>
      </c>
      <c r="DE367" s="60">
        <v>0</v>
      </c>
      <c r="DF367" s="60">
        <v>0</v>
      </c>
      <c r="DG367" s="60">
        <v>2</v>
      </c>
      <c r="DH367" s="60">
        <v>0</v>
      </c>
      <c r="DI367" s="60">
        <v>0</v>
      </c>
      <c r="DJ367" s="60">
        <v>0</v>
      </c>
      <c r="DK367" s="60">
        <v>0</v>
      </c>
      <c r="DL367" s="60">
        <v>0</v>
      </c>
      <c r="DM367" s="60">
        <v>0</v>
      </c>
      <c r="DN367" s="60">
        <v>0</v>
      </c>
      <c r="DO367" s="59">
        <v>0</v>
      </c>
      <c r="DP367" s="59">
        <v>0</v>
      </c>
      <c r="DQ367" s="59">
        <v>0</v>
      </c>
      <c r="DR367" s="59">
        <v>0</v>
      </c>
      <c r="DS367" s="59">
        <v>0</v>
      </c>
      <c r="DT367" s="59">
        <v>0</v>
      </c>
      <c r="DU367" s="59">
        <v>0</v>
      </c>
      <c r="DV367" s="59">
        <v>0</v>
      </c>
      <c r="DW367" s="59">
        <v>0</v>
      </c>
      <c r="DX367" s="59">
        <v>0</v>
      </c>
      <c r="DY367" s="59">
        <v>0</v>
      </c>
      <c r="DZ367" s="59">
        <v>0</v>
      </c>
      <c r="EA367" s="59">
        <v>0</v>
      </c>
      <c r="EB367" s="59">
        <v>0</v>
      </c>
      <c r="EC367" s="59">
        <v>0</v>
      </c>
      <c r="ED367" s="59">
        <v>0</v>
      </c>
      <c r="EE367" s="59">
        <v>0</v>
      </c>
      <c r="EF367" s="59">
        <v>0</v>
      </c>
      <c r="EG367" s="59">
        <v>0</v>
      </c>
      <c r="EH367" s="59">
        <v>0</v>
      </c>
      <c r="EI367" s="59">
        <v>0</v>
      </c>
      <c r="EJ367" s="59">
        <v>0</v>
      </c>
      <c r="EK367" s="59">
        <v>0</v>
      </c>
      <c r="EL367" s="59">
        <v>0</v>
      </c>
      <c r="EM367" s="59">
        <v>1</v>
      </c>
      <c r="EN367" s="59">
        <v>1</v>
      </c>
      <c r="EO367" s="77">
        <v>0</v>
      </c>
      <c r="EP367" s="59">
        <v>1</v>
      </c>
      <c r="EQ367" s="59">
        <v>2</v>
      </c>
    </row>
    <row r="368" spans="1:147" ht="15" customHeight="1" x14ac:dyDescent="0.25">
      <c r="A368" s="6" t="s">
        <v>2551</v>
      </c>
      <c r="B368" s="37">
        <v>13</v>
      </c>
      <c r="C368" s="58" t="s">
        <v>263</v>
      </c>
      <c r="D368" s="59">
        <v>2012</v>
      </c>
      <c r="E368" s="67" t="s">
        <v>264</v>
      </c>
      <c r="F368" s="67" t="s">
        <v>97</v>
      </c>
      <c r="G368" s="59">
        <v>276</v>
      </c>
      <c r="H368" s="59" t="s">
        <v>265</v>
      </c>
      <c r="I368" s="63" t="s">
        <v>1888</v>
      </c>
      <c r="J368" s="59">
        <v>2</v>
      </c>
      <c r="K368" s="59" t="s">
        <v>3</v>
      </c>
      <c r="L368" s="59" t="s">
        <v>89</v>
      </c>
      <c r="M368" s="59">
        <v>8</v>
      </c>
      <c r="N368" s="59">
        <v>8</v>
      </c>
      <c r="O368" s="59">
        <f t="shared" si="234"/>
        <v>0.90308998699194354</v>
      </c>
      <c r="P368" s="59">
        <v>2009</v>
      </c>
      <c r="R368" s="37">
        <v>1</v>
      </c>
      <c r="S368" s="37">
        <v>3</v>
      </c>
      <c r="T368" s="59">
        <v>1</v>
      </c>
      <c r="U368" s="37">
        <v>20</v>
      </c>
      <c r="V368" s="37" t="s">
        <v>878</v>
      </c>
      <c r="W368" s="37"/>
      <c r="X368" s="37" t="s">
        <v>1224</v>
      </c>
      <c r="Z368" s="40" t="s">
        <v>83</v>
      </c>
      <c r="AA368" s="122" t="s">
        <v>1989</v>
      </c>
      <c r="AB368" s="37" t="s">
        <v>1227</v>
      </c>
      <c r="AC368" s="59">
        <v>7.5</v>
      </c>
      <c r="AD368" s="59">
        <v>0</v>
      </c>
      <c r="AE368" s="59" t="s">
        <v>577</v>
      </c>
      <c r="AF368" s="59">
        <v>7.5</v>
      </c>
      <c r="AG368" s="59">
        <f t="shared" si="235"/>
        <v>0.87506126339170009</v>
      </c>
      <c r="AH368" s="177">
        <f t="shared" si="254"/>
        <v>152.25</v>
      </c>
      <c r="AI368" s="72">
        <f t="shared" si="250"/>
        <v>2.1825573013049131</v>
      </c>
      <c r="AJ368" s="59">
        <f t="shared" si="251"/>
        <v>60</v>
      </c>
      <c r="AK368" s="59">
        <f t="shared" si="236"/>
        <v>1.7781512503836436</v>
      </c>
      <c r="AL368" s="72">
        <f t="shared" si="252"/>
        <v>1218</v>
      </c>
      <c r="AM368" s="72">
        <f t="shared" si="233"/>
        <v>3.0856472882968564</v>
      </c>
      <c r="AN368" s="67" t="s">
        <v>1226</v>
      </c>
      <c r="AO368" s="59" t="s">
        <v>28</v>
      </c>
      <c r="AQ368" s="37" t="s">
        <v>174</v>
      </c>
      <c r="AR368" s="67" t="s">
        <v>877</v>
      </c>
      <c r="AS368" s="67" t="s">
        <v>176</v>
      </c>
      <c r="AT368" s="496" t="s">
        <v>2424</v>
      </c>
      <c r="AU368" s="5">
        <v>49.5</v>
      </c>
      <c r="AV368" s="11">
        <v>-63</v>
      </c>
      <c r="AX368" s="277">
        <v>1.6250000000000002</v>
      </c>
      <c r="AY368" s="278">
        <v>1004</v>
      </c>
      <c r="AZ368" s="455">
        <f t="shared" si="237"/>
        <v>3.0017337128090005</v>
      </c>
      <c r="BA368" s="515" t="s">
        <v>137</v>
      </c>
      <c r="BB368" s="40" t="s">
        <v>744</v>
      </c>
      <c r="BC368" s="59" t="s">
        <v>243</v>
      </c>
      <c r="BD368" s="59" t="s">
        <v>2342</v>
      </c>
      <c r="BE368" s="59" t="s">
        <v>2331</v>
      </c>
      <c r="BG368" s="125" t="s">
        <v>1153</v>
      </c>
      <c r="BH368" s="125" t="s">
        <v>1069</v>
      </c>
      <c r="BI368" s="67" t="s">
        <v>110</v>
      </c>
      <c r="BJ368" s="67" t="s">
        <v>610</v>
      </c>
      <c r="BK368" s="40" t="s">
        <v>744</v>
      </c>
      <c r="BL368" s="59" t="s">
        <v>2268</v>
      </c>
      <c r="BM368" s="59" t="s">
        <v>2267</v>
      </c>
      <c r="BN368" s="38" t="s">
        <v>1229</v>
      </c>
      <c r="BO368" s="59" t="s">
        <v>1671</v>
      </c>
      <c r="BP368" s="67" t="s">
        <v>2037</v>
      </c>
      <c r="BQ368" s="59" t="s">
        <v>35</v>
      </c>
      <c r="BR368" s="67">
        <v>3.0882352941176401</v>
      </c>
      <c r="BS368" s="37" t="s">
        <v>21</v>
      </c>
      <c r="BT368" s="37" t="s">
        <v>879</v>
      </c>
      <c r="BU368" s="67">
        <v>2.2058823529411797</v>
      </c>
      <c r="BV368" s="67">
        <v>1.4705882352941202</v>
      </c>
      <c r="BW368" s="106" t="s">
        <v>634</v>
      </c>
      <c r="BX368" s="37" t="s">
        <v>27</v>
      </c>
      <c r="BY368" s="70">
        <f>AVERAGE(BU368,BV368)*SQRT(CC368)</f>
        <v>3.1839169256780879</v>
      </c>
      <c r="BZ368" s="92">
        <f>BY368</f>
        <v>3.1839169256780879</v>
      </c>
      <c r="CA368" s="37" t="s">
        <v>18</v>
      </c>
      <c r="CB368" s="37" t="s">
        <v>748</v>
      </c>
      <c r="CC368" s="37">
        <v>3</v>
      </c>
      <c r="CD368" s="37">
        <v>3</v>
      </c>
      <c r="CF368" s="78" t="s">
        <v>1584</v>
      </c>
      <c r="CG368" s="67">
        <v>1.25119436761373</v>
      </c>
      <c r="CH368" s="59" t="s">
        <v>21</v>
      </c>
      <c r="CI368" s="67">
        <v>2.17802363590646</v>
      </c>
      <c r="CJ368" s="67">
        <v>1.6726175509177741</v>
      </c>
      <c r="CK368" s="59">
        <f>AVERAGE(CI368,CJ368)*SQRT(CM368)</f>
        <v>3.3347530886484469</v>
      </c>
      <c r="CL368" s="59">
        <f>CK368</f>
        <v>3.3347530886484469</v>
      </c>
      <c r="CM368" s="37">
        <v>3</v>
      </c>
      <c r="CN368" s="37">
        <v>3</v>
      </c>
      <c r="CO368" s="67" t="s">
        <v>880</v>
      </c>
      <c r="CP368" s="67">
        <f t="shared" si="243"/>
        <v>0.563473631119914</v>
      </c>
      <c r="CQ368" s="67">
        <f t="shared" si="244"/>
        <v>0.8</v>
      </c>
      <c r="CR368" s="67">
        <f t="shared" si="238"/>
        <v>0.4507789048959312</v>
      </c>
      <c r="CS368" s="67">
        <f t="shared" si="245"/>
        <v>0.68360013509159789</v>
      </c>
      <c r="CT368" s="37">
        <v>1</v>
      </c>
      <c r="CU368" s="59">
        <v>0</v>
      </c>
      <c r="CV368" s="59" t="s">
        <v>1782</v>
      </c>
      <c r="CW368" s="59">
        <v>1</v>
      </c>
      <c r="CX368" s="59">
        <v>0</v>
      </c>
      <c r="CY368" s="102">
        <v>0</v>
      </c>
      <c r="CZ368" s="102">
        <v>3</v>
      </c>
      <c r="DA368" s="102">
        <v>0</v>
      </c>
      <c r="DB368" s="102">
        <v>0</v>
      </c>
      <c r="DC368" s="102">
        <v>0</v>
      </c>
      <c r="DD368" s="59">
        <v>0</v>
      </c>
      <c r="DE368" s="60">
        <v>0</v>
      </c>
      <c r="DF368" s="60">
        <v>0</v>
      </c>
      <c r="DG368" s="60">
        <v>0</v>
      </c>
      <c r="DH368" s="60">
        <v>0</v>
      </c>
      <c r="DI368" s="60">
        <v>0</v>
      </c>
      <c r="DJ368" s="60">
        <v>0</v>
      </c>
      <c r="DK368" s="60">
        <v>0</v>
      </c>
      <c r="DL368" s="60">
        <v>0</v>
      </c>
      <c r="DM368" s="60">
        <v>0</v>
      </c>
      <c r="DN368" s="60">
        <v>0</v>
      </c>
      <c r="DO368" s="59">
        <v>0</v>
      </c>
      <c r="DP368" s="59">
        <v>0</v>
      </c>
      <c r="DQ368" s="59">
        <v>0</v>
      </c>
      <c r="DR368" s="59">
        <v>0</v>
      </c>
      <c r="DS368" s="59">
        <v>0</v>
      </c>
      <c r="DT368" s="59">
        <v>0</v>
      </c>
      <c r="DU368" s="59">
        <v>0</v>
      </c>
      <c r="DV368" s="59">
        <v>0</v>
      </c>
      <c r="DW368" s="59">
        <v>0</v>
      </c>
      <c r="DX368" s="59">
        <v>0</v>
      </c>
      <c r="DY368" s="59">
        <v>0</v>
      </c>
      <c r="DZ368" s="59">
        <v>0</v>
      </c>
      <c r="EA368" s="59">
        <v>0</v>
      </c>
      <c r="EB368" s="59">
        <v>0</v>
      </c>
      <c r="EC368" s="59">
        <v>0</v>
      </c>
      <c r="ED368" s="59">
        <v>0</v>
      </c>
      <c r="EE368" s="59">
        <v>0</v>
      </c>
      <c r="EF368" s="59">
        <v>0</v>
      </c>
      <c r="EG368" s="59">
        <v>0</v>
      </c>
      <c r="EH368" s="59">
        <v>0</v>
      </c>
      <c r="EI368" s="59">
        <v>0</v>
      </c>
      <c r="EJ368" s="59">
        <v>0</v>
      </c>
      <c r="EK368" s="59">
        <v>0</v>
      </c>
      <c r="EL368" s="59">
        <v>0</v>
      </c>
      <c r="EM368" s="59">
        <v>1</v>
      </c>
      <c r="EN368" s="59">
        <v>1</v>
      </c>
      <c r="EO368" s="77">
        <v>0</v>
      </c>
      <c r="EP368" s="59">
        <v>1</v>
      </c>
      <c r="EQ368" s="59">
        <v>2</v>
      </c>
    </row>
    <row r="369" spans="1:147" s="206" customFormat="1" ht="15" customHeight="1" x14ac:dyDescent="0.25">
      <c r="A369" s="6" t="s">
        <v>2551</v>
      </c>
      <c r="B369" s="215" t="s">
        <v>1893</v>
      </c>
      <c r="C369" s="200" t="s">
        <v>263</v>
      </c>
      <c r="D369" s="201">
        <v>2012</v>
      </c>
      <c r="E369" s="206" t="s">
        <v>264</v>
      </c>
      <c r="F369" s="206" t="s">
        <v>97</v>
      </c>
      <c r="G369" s="201">
        <v>276</v>
      </c>
      <c r="H369" s="201" t="s">
        <v>265</v>
      </c>
      <c r="I369" s="205" t="s">
        <v>1888</v>
      </c>
      <c r="J369" s="201">
        <v>2</v>
      </c>
      <c r="K369" s="201" t="s">
        <v>3</v>
      </c>
      <c r="L369" s="201" t="s">
        <v>89</v>
      </c>
      <c r="M369" s="201">
        <v>8</v>
      </c>
      <c r="N369" s="201">
        <v>8</v>
      </c>
      <c r="O369" s="201">
        <f t="shared" si="234"/>
        <v>0.90308998699194354</v>
      </c>
      <c r="P369" s="201">
        <v>2009</v>
      </c>
      <c r="R369" s="194">
        <v>1</v>
      </c>
      <c r="S369" s="194">
        <v>3</v>
      </c>
      <c r="T369" s="201">
        <v>1</v>
      </c>
      <c r="U369" s="194">
        <v>20</v>
      </c>
      <c r="V369" s="194" t="s">
        <v>878</v>
      </c>
      <c r="W369" s="194"/>
      <c r="X369" s="194" t="s">
        <v>1224</v>
      </c>
      <c r="Z369" s="210" t="s">
        <v>83</v>
      </c>
      <c r="AA369" s="252" t="s">
        <v>1989</v>
      </c>
      <c r="AB369" s="194" t="s">
        <v>1227</v>
      </c>
      <c r="AC369" s="201">
        <v>7.5</v>
      </c>
      <c r="AD369" s="201">
        <v>0</v>
      </c>
      <c r="AE369" s="201" t="s">
        <v>577</v>
      </c>
      <c r="AF369" s="201">
        <v>7.5</v>
      </c>
      <c r="AG369" s="201">
        <f t="shared" si="235"/>
        <v>0.87506126339170009</v>
      </c>
      <c r="AH369" s="539">
        <f t="shared" si="254"/>
        <v>152.25</v>
      </c>
      <c r="AI369" s="538">
        <f t="shared" si="250"/>
        <v>2.1825573013049131</v>
      </c>
      <c r="AJ369" s="201">
        <f t="shared" si="251"/>
        <v>60</v>
      </c>
      <c r="AK369" s="201">
        <f t="shared" si="236"/>
        <v>1.7781512503836436</v>
      </c>
      <c r="AL369" s="538">
        <f t="shared" si="252"/>
        <v>1218</v>
      </c>
      <c r="AM369" s="538">
        <f t="shared" si="233"/>
        <v>3.0856472882968564</v>
      </c>
      <c r="AN369" s="206" t="s">
        <v>1826</v>
      </c>
      <c r="AO369" s="201" t="s">
        <v>28</v>
      </c>
      <c r="AQ369" s="194" t="s">
        <v>174</v>
      </c>
      <c r="AR369" s="206" t="s">
        <v>877</v>
      </c>
      <c r="AS369" s="206" t="s">
        <v>176</v>
      </c>
      <c r="AT369" s="212" t="s">
        <v>2424</v>
      </c>
      <c r="AU369" s="272">
        <v>49.5</v>
      </c>
      <c r="AV369" s="271">
        <v>-63</v>
      </c>
      <c r="AW369" s="201"/>
      <c r="AX369" s="279">
        <v>1.6250000000000002</v>
      </c>
      <c r="AY369" s="280">
        <v>1004</v>
      </c>
      <c r="AZ369" s="489">
        <f t="shared" si="237"/>
        <v>3.0017337128090005</v>
      </c>
      <c r="BA369" s="518" t="s">
        <v>137</v>
      </c>
      <c r="BB369" s="210" t="s">
        <v>744</v>
      </c>
      <c r="BC369" s="201" t="s">
        <v>243</v>
      </c>
      <c r="BD369" s="201" t="s">
        <v>2342</v>
      </c>
      <c r="BE369" s="201" t="s">
        <v>2331</v>
      </c>
      <c r="BG369" s="216" t="s">
        <v>1153</v>
      </c>
      <c r="BH369" s="216" t="s">
        <v>1069</v>
      </c>
      <c r="BI369" s="206" t="s">
        <v>110</v>
      </c>
      <c r="BJ369" s="206" t="s">
        <v>610</v>
      </c>
      <c r="BK369" s="210" t="s">
        <v>744</v>
      </c>
      <c r="BL369" s="201" t="s">
        <v>2268</v>
      </c>
      <c r="BM369" s="201" t="s">
        <v>2267</v>
      </c>
      <c r="BN369" s="199" t="s">
        <v>1827</v>
      </c>
      <c r="BO369" s="201" t="s">
        <v>1671</v>
      </c>
      <c r="BP369" s="206" t="s">
        <v>2037</v>
      </c>
      <c r="BQ369" s="201" t="s">
        <v>35</v>
      </c>
      <c r="BR369" s="206">
        <v>0</v>
      </c>
      <c r="BS369" s="194" t="s">
        <v>21</v>
      </c>
      <c r="BT369" s="194" t="s">
        <v>879</v>
      </c>
      <c r="BW369" s="196"/>
      <c r="BX369" s="194"/>
      <c r="BY369" s="208"/>
      <c r="BZ369" s="197">
        <v>1.5480022666013409</v>
      </c>
      <c r="CA369" s="194" t="s">
        <v>18</v>
      </c>
      <c r="CB369" s="194" t="s">
        <v>748</v>
      </c>
      <c r="CC369" s="194">
        <v>3</v>
      </c>
      <c r="CD369" s="194">
        <v>3</v>
      </c>
      <c r="CF369" s="195" t="s">
        <v>1584</v>
      </c>
      <c r="CG369" s="206">
        <v>1.2667840080461681</v>
      </c>
      <c r="CH369" s="201" t="s">
        <v>21</v>
      </c>
      <c r="CK369" s="201"/>
      <c r="CL369" s="201">
        <v>3.5735284917019809</v>
      </c>
      <c r="CM369" s="194">
        <v>3</v>
      </c>
      <c r="CN369" s="194">
        <v>3</v>
      </c>
      <c r="CO369" s="206" t="s">
        <v>880</v>
      </c>
      <c r="CP369" s="206">
        <f t="shared" si="243"/>
        <v>-0.46001932363761638</v>
      </c>
      <c r="CQ369" s="206">
        <f t="shared" si="244"/>
        <v>0.8</v>
      </c>
      <c r="CR369" s="206">
        <f t="shared" si="238"/>
        <v>-0.36801545891009313</v>
      </c>
      <c r="CS369" s="206">
        <f t="shared" si="245"/>
        <v>0.6779529481664005</v>
      </c>
      <c r="CT369" s="194">
        <v>1</v>
      </c>
      <c r="CU369" s="201">
        <v>0</v>
      </c>
      <c r="CV369" s="201" t="s">
        <v>1782</v>
      </c>
      <c r="CW369" s="201">
        <v>2</v>
      </c>
      <c r="CX369" s="201">
        <v>0</v>
      </c>
      <c r="CY369" s="191">
        <v>0</v>
      </c>
      <c r="CZ369" s="191">
        <v>3</v>
      </c>
      <c r="DA369" s="191">
        <v>0</v>
      </c>
      <c r="DB369" s="191">
        <v>0</v>
      </c>
      <c r="DC369" s="191">
        <v>0</v>
      </c>
      <c r="DD369" s="201">
        <v>0</v>
      </c>
      <c r="DE369" s="202">
        <v>0</v>
      </c>
      <c r="DF369" s="202">
        <v>0</v>
      </c>
      <c r="DG369" s="202">
        <v>0</v>
      </c>
      <c r="DH369" s="202">
        <v>0</v>
      </c>
      <c r="DI369" s="202">
        <v>0</v>
      </c>
      <c r="DJ369" s="202">
        <v>0</v>
      </c>
      <c r="DK369" s="202">
        <v>0</v>
      </c>
      <c r="DL369" s="202">
        <v>0</v>
      </c>
      <c r="DM369" s="202">
        <v>0</v>
      </c>
      <c r="DN369" s="202">
        <v>0</v>
      </c>
      <c r="DO369" s="201">
        <v>1</v>
      </c>
      <c r="DP369" s="201">
        <v>0</v>
      </c>
      <c r="DQ369" s="201">
        <v>0</v>
      </c>
      <c r="DR369" s="201">
        <v>0</v>
      </c>
      <c r="DS369" s="201">
        <v>0</v>
      </c>
      <c r="DT369" s="201">
        <v>0</v>
      </c>
      <c r="DU369" s="201">
        <v>0</v>
      </c>
      <c r="DV369" s="201">
        <v>0</v>
      </c>
      <c r="DW369" s="201">
        <v>0</v>
      </c>
      <c r="DX369" s="201">
        <v>0</v>
      </c>
      <c r="DY369" s="201">
        <v>0</v>
      </c>
      <c r="DZ369" s="201">
        <v>0</v>
      </c>
      <c r="EA369" s="201">
        <v>0</v>
      </c>
      <c r="EB369" s="201">
        <v>0</v>
      </c>
      <c r="EC369" s="201">
        <v>0</v>
      </c>
      <c r="ED369" s="201">
        <v>0</v>
      </c>
      <c r="EE369" s="201">
        <v>0</v>
      </c>
      <c r="EF369" s="201">
        <v>0</v>
      </c>
      <c r="EG369" s="201">
        <v>0</v>
      </c>
      <c r="EH369" s="201">
        <v>0</v>
      </c>
      <c r="EI369" s="201">
        <v>0</v>
      </c>
      <c r="EJ369" s="201">
        <v>0</v>
      </c>
      <c r="EK369" s="201">
        <v>0</v>
      </c>
      <c r="EL369" s="201">
        <v>0</v>
      </c>
      <c r="EM369" s="201">
        <v>1</v>
      </c>
      <c r="EN369" s="201">
        <v>1</v>
      </c>
      <c r="EO369" s="194">
        <v>0</v>
      </c>
      <c r="EP369" s="201">
        <v>1</v>
      </c>
      <c r="EQ369" s="201">
        <v>2</v>
      </c>
    </row>
    <row r="370" spans="1:147" ht="15" customHeight="1" x14ac:dyDescent="0.25">
      <c r="A370" s="6" t="s">
        <v>2551</v>
      </c>
      <c r="B370" s="37">
        <v>14</v>
      </c>
      <c r="C370" s="58" t="s">
        <v>263</v>
      </c>
      <c r="D370" s="59">
        <v>2012</v>
      </c>
      <c r="E370" s="67" t="s">
        <v>264</v>
      </c>
      <c r="F370" s="67" t="s">
        <v>97</v>
      </c>
      <c r="G370" s="59">
        <v>276</v>
      </c>
      <c r="H370" s="59" t="s">
        <v>265</v>
      </c>
      <c r="I370" s="63" t="s">
        <v>1888</v>
      </c>
      <c r="J370" s="59">
        <v>2</v>
      </c>
      <c r="K370" s="59" t="s">
        <v>3</v>
      </c>
      <c r="L370" s="59" t="s">
        <v>89</v>
      </c>
      <c r="M370" s="59">
        <v>8</v>
      </c>
      <c r="N370" s="59">
        <v>8</v>
      </c>
      <c r="O370" s="59">
        <f t="shared" si="234"/>
        <v>0.90308998699194354</v>
      </c>
      <c r="P370" s="59">
        <v>2009</v>
      </c>
      <c r="R370" s="37">
        <v>1</v>
      </c>
      <c r="S370" s="37">
        <v>3</v>
      </c>
      <c r="T370" s="59">
        <v>1</v>
      </c>
      <c r="U370" s="37">
        <v>20</v>
      </c>
      <c r="V370" s="37" t="s">
        <v>878</v>
      </c>
      <c r="W370" s="37"/>
      <c r="X370" s="37" t="s">
        <v>1224</v>
      </c>
      <c r="Z370" s="40" t="s">
        <v>83</v>
      </c>
      <c r="AA370" s="122" t="s">
        <v>1989</v>
      </c>
      <c r="AB370" s="37" t="s">
        <v>1227</v>
      </c>
      <c r="AC370" s="59">
        <v>7.5</v>
      </c>
      <c r="AD370" s="59">
        <v>0</v>
      </c>
      <c r="AE370" s="59" t="s">
        <v>577</v>
      </c>
      <c r="AF370" s="59">
        <v>7.5</v>
      </c>
      <c r="AG370" s="59">
        <f t="shared" si="235"/>
        <v>0.87506126339170009</v>
      </c>
      <c r="AH370" s="177">
        <f t="shared" si="254"/>
        <v>152.25</v>
      </c>
      <c r="AI370" s="72">
        <f t="shared" si="250"/>
        <v>2.1825573013049131</v>
      </c>
      <c r="AJ370" s="59">
        <f t="shared" si="251"/>
        <v>60</v>
      </c>
      <c r="AK370" s="59">
        <f t="shared" si="236"/>
        <v>1.7781512503836436</v>
      </c>
      <c r="AL370" s="72">
        <f t="shared" si="252"/>
        <v>1218</v>
      </c>
      <c r="AM370" s="72">
        <f t="shared" si="233"/>
        <v>3.0856472882968564</v>
      </c>
      <c r="AN370" s="67" t="s">
        <v>1226</v>
      </c>
      <c r="AO370" s="59" t="s">
        <v>28</v>
      </c>
      <c r="AQ370" s="37" t="s">
        <v>174</v>
      </c>
      <c r="AR370" s="67" t="s">
        <v>877</v>
      </c>
      <c r="AS370" s="67" t="s">
        <v>176</v>
      </c>
      <c r="AT370" s="496" t="s">
        <v>2424</v>
      </c>
      <c r="AU370" s="5">
        <v>49.5</v>
      </c>
      <c r="AV370" s="11">
        <v>-63</v>
      </c>
      <c r="AX370" s="277">
        <v>1.6250000000000002</v>
      </c>
      <c r="AY370" s="278">
        <v>1004</v>
      </c>
      <c r="AZ370" s="455">
        <f t="shared" si="237"/>
        <v>3.0017337128090005</v>
      </c>
      <c r="BA370" s="515" t="s">
        <v>137</v>
      </c>
      <c r="BB370" s="40" t="s">
        <v>744</v>
      </c>
      <c r="BC370" s="59" t="s">
        <v>243</v>
      </c>
      <c r="BD370" s="59" t="s">
        <v>2342</v>
      </c>
      <c r="BE370" s="59" t="s">
        <v>2331</v>
      </c>
      <c r="BG370" s="125" t="s">
        <v>1153</v>
      </c>
      <c r="BH370" s="125" t="s">
        <v>1069</v>
      </c>
      <c r="BI370" s="67" t="s">
        <v>110</v>
      </c>
      <c r="BJ370" s="67" t="s">
        <v>610</v>
      </c>
      <c r="BK370" s="40" t="s">
        <v>744</v>
      </c>
      <c r="BL370" s="59" t="s">
        <v>2268</v>
      </c>
      <c r="BM370" s="59" t="s">
        <v>2267</v>
      </c>
      <c r="BN370" s="67" t="s">
        <v>1231</v>
      </c>
      <c r="BO370" s="59" t="s">
        <v>1682</v>
      </c>
      <c r="BP370" s="67" t="s">
        <v>2037</v>
      </c>
      <c r="BQ370" s="59" t="s">
        <v>35</v>
      </c>
      <c r="BR370" s="67">
        <v>5.4411764705882302</v>
      </c>
      <c r="BS370" s="37" t="s">
        <v>21</v>
      </c>
      <c r="BT370" s="37" t="s">
        <v>879</v>
      </c>
      <c r="BU370" s="67">
        <v>2.4264705882352899</v>
      </c>
      <c r="BV370" s="67">
        <v>2.0588235294117703</v>
      </c>
      <c r="BW370" s="106" t="s">
        <v>634</v>
      </c>
      <c r="BX370" s="37" t="s">
        <v>27</v>
      </c>
      <c r="BY370" s="70">
        <f>AVERAGE(BU370,BV370)*SQRT(CC370)</f>
        <v>3.8843786493272621</v>
      </c>
      <c r="BZ370" s="92">
        <f>BY370</f>
        <v>3.8843786493272621</v>
      </c>
      <c r="CA370" s="37" t="s">
        <v>18</v>
      </c>
      <c r="CB370" s="37" t="s">
        <v>748</v>
      </c>
      <c r="CC370" s="37">
        <v>3</v>
      </c>
      <c r="CD370" s="37">
        <v>3</v>
      </c>
      <c r="CF370" s="78" t="s">
        <v>1584</v>
      </c>
      <c r="CG370" s="67">
        <v>1.5589640432438E-2</v>
      </c>
      <c r="CH370" s="59" t="s">
        <v>21</v>
      </c>
      <c r="CI370" s="67">
        <v>0.78199647975861297</v>
      </c>
      <c r="CJ370" s="67">
        <v>0.70103092783504706</v>
      </c>
      <c r="CK370" s="59">
        <f>AVERAGE(CI370,CJ370)*SQRT(CM370)</f>
        <v>1.2843394094846887</v>
      </c>
      <c r="CL370" s="59">
        <f>CK370</f>
        <v>1.2843394094846887</v>
      </c>
      <c r="CM370" s="37">
        <v>3</v>
      </c>
      <c r="CN370" s="37">
        <v>3</v>
      </c>
      <c r="CO370" s="67" t="s">
        <v>880</v>
      </c>
      <c r="CP370" s="67">
        <f t="shared" si="243"/>
        <v>1.875473381420466</v>
      </c>
      <c r="CQ370" s="67">
        <f t="shared" si="244"/>
        <v>0.8</v>
      </c>
      <c r="CR370" s="67">
        <f t="shared" si="238"/>
        <v>1.5003787051363728</v>
      </c>
      <c r="CS370" s="67">
        <f t="shared" si="245"/>
        <v>0.85426135490222488</v>
      </c>
      <c r="CT370" s="37">
        <v>1</v>
      </c>
      <c r="CU370" s="59">
        <v>0</v>
      </c>
      <c r="CV370" s="59" t="s">
        <v>1782</v>
      </c>
      <c r="CW370" s="59">
        <v>1</v>
      </c>
      <c r="CX370" s="59">
        <v>0</v>
      </c>
      <c r="CY370" s="102">
        <v>0</v>
      </c>
      <c r="CZ370" s="102">
        <v>3</v>
      </c>
      <c r="DA370" s="102">
        <v>0</v>
      </c>
      <c r="DB370" s="102">
        <v>0</v>
      </c>
      <c r="DC370" s="102">
        <v>0</v>
      </c>
      <c r="DD370" s="59">
        <v>0</v>
      </c>
      <c r="DE370" s="60">
        <v>0</v>
      </c>
      <c r="DF370" s="60">
        <v>0</v>
      </c>
      <c r="DG370" s="60">
        <v>0</v>
      </c>
      <c r="DH370" s="60">
        <v>0</v>
      </c>
      <c r="DI370" s="60">
        <v>0</v>
      </c>
      <c r="DJ370" s="60">
        <v>0</v>
      </c>
      <c r="DK370" s="60">
        <v>0</v>
      </c>
      <c r="DL370" s="60">
        <v>0</v>
      </c>
      <c r="DM370" s="60">
        <v>0</v>
      </c>
      <c r="DN370" s="60">
        <v>0</v>
      </c>
      <c r="DO370" s="59">
        <v>0</v>
      </c>
      <c r="DP370" s="59">
        <v>0</v>
      </c>
      <c r="DQ370" s="59">
        <v>0</v>
      </c>
      <c r="DR370" s="59">
        <v>0</v>
      </c>
      <c r="DS370" s="59">
        <v>0</v>
      </c>
      <c r="DT370" s="59">
        <v>0</v>
      </c>
      <c r="DU370" s="59">
        <v>0</v>
      </c>
      <c r="DV370" s="59">
        <v>0</v>
      </c>
      <c r="DW370" s="59">
        <v>0</v>
      </c>
      <c r="DX370" s="59">
        <v>0</v>
      </c>
      <c r="DY370" s="59">
        <v>0</v>
      </c>
      <c r="DZ370" s="59">
        <v>0</v>
      </c>
      <c r="EA370" s="59">
        <v>0</v>
      </c>
      <c r="EB370" s="59">
        <v>0</v>
      </c>
      <c r="EC370" s="59">
        <v>0</v>
      </c>
      <c r="ED370" s="59">
        <v>0</v>
      </c>
      <c r="EE370" s="59">
        <v>0</v>
      </c>
      <c r="EF370" s="59">
        <v>0</v>
      </c>
      <c r="EG370" s="59">
        <v>0</v>
      </c>
      <c r="EH370" s="59">
        <v>0</v>
      </c>
      <c r="EI370" s="59">
        <v>0</v>
      </c>
      <c r="EJ370" s="59">
        <v>0</v>
      </c>
      <c r="EK370" s="59">
        <v>0</v>
      </c>
      <c r="EL370" s="59">
        <v>0</v>
      </c>
      <c r="EM370" s="59">
        <v>1</v>
      </c>
      <c r="EN370" s="59">
        <v>1</v>
      </c>
      <c r="EO370" s="77">
        <v>0</v>
      </c>
      <c r="EP370" s="59">
        <v>1</v>
      </c>
      <c r="EQ370" s="59">
        <v>2</v>
      </c>
    </row>
    <row r="371" spans="1:147" ht="15" customHeight="1" x14ac:dyDescent="0.25">
      <c r="A371" s="6" t="s">
        <v>2551</v>
      </c>
      <c r="B371" s="37">
        <v>15</v>
      </c>
      <c r="C371" s="58" t="s">
        <v>263</v>
      </c>
      <c r="D371" s="59">
        <v>2012</v>
      </c>
      <c r="E371" s="67" t="s">
        <v>264</v>
      </c>
      <c r="F371" s="67" t="s">
        <v>97</v>
      </c>
      <c r="G371" s="59">
        <v>276</v>
      </c>
      <c r="H371" s="59" t="s">
        <v>265</v>
      </c>
      <c r="I371" s="63" t="s">
        <v>1888</v>
      </c>
      <c r="J371" s="59">
        <v>2</v>
      </c>
      <c r="K371" s="59" t="s">
        <v>3</v>
      </c>
      <c r="L371" s="59" t="s">
        <v>89</v>
      </c>
      <c r="M371" s="59">
        <v>8</v>
      </c>
      <c r="N371" s="59">
        <v>8</v>
      </c>
      <c r="O371" s="59">
        <f t="shared" si="234"/>
        <v>0.90308998699194354</v>
      </c>
      <c r="P371" s="59">
        <v>2009</v>
      </c>
      <c r="R371" s="37">
        <v>1</v>
      </c>
      <c r="S371" s="37">
        <v>3</v>
      </c>
      <c r="T371" s="59">
        <v>1</v>
      </c>
      <c r="U371" s="37">
        <v>20</v>
      </c>
      <c r="V371" s="37" t="s">
        <v>878</v>
      </c>
      <c r="W371" s="37"/>
      <c r="X371" s="37" t="s">
        <v>1224</v>
      </c>
      <c r="Z371" s="40" t="s">
        <v>83</v>
      </c>
      <c r="AA371" s="122" t="s">
        <v>1989</v>
      </c>
      <c r="AB371" s="37" t="s">
        <v>1227</v>
      </c>
      <c r="AC371" s="59">
        <v>7.5</v>
      </c>
      <c r="AD371" s="59">
        <v>0</v>
      </c>
      <c r="AE371" s="59" t="s">
        <v>577</v>
      </c>
      <c r="AF371" s="59">
        <v>7.5</v>
      </c>
      <c r="AG371" s="59">
        <f t="shared" si="235"/>
        <v>0.87506126339170009</v>
      </c>
      <c r="AH371" s="177">
        <f t="shared" si="254"/>
        <v>152.25</v>
      </c>
      <c r="AI371" s="72">
        <f t="shared" si="250"/>
        <v>2.1825573013049131</v>
      </c>
      <c r="AJ371" s="59">
        <f t="shared" si="251"/>
        <v>60</v>
      </c>
      <c r="AK371" s="59">
        <f t="shared" si="236"/>
        <v>1.7781512503836436</v>
      </c>
      <c r="AL371" s="72">
        <f t="shared" si="252"/>
        <v>1218</v>
      </c>
      <c r="AM371" s="72">
        <f t="shared" si="233"/>
        <v>3.0856472882968564</v>
      </c>
      <c r="AN371" s="67" t="s">
        <v>1226</v>
      </c>
      <c r="AO371" s="59" t="s">
        <v>28</v>
      </c>
      <c r="AQ371" s="37" t="s">
        <v>174</v>
      </c>
      <c r="AR371" s="67" t="s">
        <v>877</v>
      </c>
      <c r="AS371" s="67" t="s">
        <v>176</v>
      </c>
      <c r="AT371" s="496" t="s">
        <v>2424</v>
      </c>
      <c r="AU371" s="5">
        <v>49.5</v>
      </c>
      <c r="AV371" s="11">
        <v>-63</v>
      </c>
      <c r="AX371" s="277">
        <v>1.6250000000000002</v>
      </c>
      <c r="AY371" s="278">
        <v>1004</v>
      </c>
      <c r="AZ371" s="455">
        <f t="shared" si="237"/>
        <v>3.0017337128090005</v>
      </c>
      <c r="BA371" s="515" t="s">
        <v>137</v>
      </c>
      <c r="BB371" s="40" t="s">
        <v>744</v>
      </c>
      <c r="BC371" s="59" t="s">
        <v>243</v>
      </c>
      <c r="BD371" s="59" t="s">
        <v>2342</v>
      </c>
      <c r="BE371" s="59" t="s">
        <v>2331</v>
      </c>
      <c r="BG371" s="125" t="s">
        <v>1153</v>
      </c>
      <c r="BH371" s="125" t="s">
        <v>1069</v>
      </c>
      <c r="BI371" s="67" t="s">
        <v>110</v>
      </c>
      <c r="BJ371" s="67" t="s">
        <v>610</v>
      </c>
      <c r="BK371" s="40" t="s">
        <v>744</v>
      </c>
      <c r="BL371" s="59" t="s">
        <v>2268</v>
      </c>
      <c r="BM371" s="59" t="s">
        <v>2267</v>
      </c>
      <c r="BN371" s="67" t="s">
        <v>1232</v>
      </c>
      <c r="BO371" s="59" t="s">
        <v>1682</v>
      </c>
      <c r="BP371" s="67" t="s">
        <v>2037</v>
      </c>
      <c r="BQ371" s="59" t="s">
        <v>35</v>
      </c>
      <c r="BR371" s="67">
        <v>8.8970588235294095</v>
      </c>
      <c r="BS371" s="37" t="s">
        <v>21</v>
      </c>
      <c r="BT371" s="37" t="s">
        <v>879</v>
      </c>
      <c r="BU371" s="67">
        <v>6.8382352941175899</v>
      </c>
      <c r="BV371" s="67">
        <v>5.0735294117647101</v>
      </c>
      <c r="BW371" s="106" t="s">
        <v>634</v>
      </c>
      <c r="BX371" s="37" t="s">
        <v>27</v>
      </c>
      <c r="BY371" s="70">
        <f>AVERAGE(BU371,BV371)*SQRT(CC371)</f>
        <v>10.315890839196943</v>
      </c>
      <c r="BZ371" s="92">
        <f>BY371</f>
        <v>10.315890839196943</v>
      </c>
      <c r="CA371" s="37" t="s">
        <v>18</v>
      </c>
      <c r="CB371" s="37" t="s">
        <v>748</v>
      </c>
      <c r="CC371" s="37">
        <v>3</v>
      </c>
      <c r="CD371" s="37">
        <v>3</v>
      </c>
      <c r="CF371" s="78" t="s">
        <v>1584</v>
      </c>
      <c r="CG371" s="67">
        <v>1.25119436761373</v>
      </c>
      <c r="CH371" s="59" t="s">
        <v>21</v>
      </c>
      <c r="CI371" s="67">
        <v>2.17802363590646</v>
      </c>
      <c r="CJ371" s="67">
        <v>1.6726175509177741</v>
      </c>
      <c r="CK371" s="59">
        <f>AVERAGE(CI371,CJ371)*SQRT(CM371)</f>
        <v>3.3347530886484469</v>
      </c>
      <c r="CL371" s="59">
        <f>CK371</f>
        <v>3.3347530886484469</v>
      </c>
      <c r="CM371" s="37">
        <v>3</v>
      </c>
      <c r="CN371" s="37">
        <v>3</v>
      </c>
      <c r="CO371" s="67" t="s">
        <v>880</v>
      </c>
      <c r="CP371" s="67">
        <f t="shared" si="243"/>
        <v>0.99736037104934117</v>
      </c>
      <c r="CQ371" s="67">
        <f t="shared" si="244"/>
        <v>0.8</v>
      </c>
      <c r="CR371" s="67">
        <f t="shared" si="238"/>
        <v>0.79788829683947293</v>
      </c>
      <c r="CS371" s="67">
        <f t="shared" si="245"/>
        <v>0.71971881118611625</v>
      </c>
      <c r="CT371" s="37">
        <v>1</v>
      </c>
      <c r="CU371" s="59">
        <v>0</v>
      </c>
      <c r="CV371" s="59" t="s">
        <v>1782</v>
      </c>
      <c r="CW371" s="59">
        <v>1</v>
      </c>
      <c r="CX371" s="59">
        <v>0</v>
      </c>
      <c r="CY371" s="102">
        <v>0</v>
      </c>
      <c r="CZ371" s="102">
        <v>3</v>
      </c>
      <c r="DA371" s="102">
        <v>0</v>
      </c>
      <c r="DB371" s="102">
        <v>0</v>
      </c>
      <c r="DC371" s="102">
        <v>0</v>
      </c>
      <c r="DD371" s="59">
        <v>0</v>
      </c>
      <c r="DE371" s="60">
        <v>0</v>
      </c>
      <c r="DF371" s="60">
        <v>0</v>
      </c>
      <c r="DG371" s="60">
        <v>0</v>
      </c>
      <c r="DH371" s="60">
        <v>0</v>
      </c>
      <c r="DI371" s="60">
        <v>0</v>
      </c>
      <c r="DJ371" s="60">
        <v>0</v>
      </c>
      <c r="DK371" s="60">
        <v>0</v>
      </c>
      <c r="DL371" s="60">
        <v>0</v>
      </c>
      <c r="DM371" s="60">
        <v>0</v>
      </c>
      <c r="DN371" s="60">
        <v>0</v>
      </c>
      <c r="DO371" s="59">
        <v>0</v>
      </c>
      <c r="DP371" s="59">
        <v>0</v>
      </c>
      <c r="DQ371" s="59">
        <v>0</v>
      </c>
      <c r="DR371" s="59">
        <v>0</v>
      </c>
      <c r="DS371" s="59">
        <v>0</v>
      </c>
      <c r="DT371" s="59">
        <v>0</v>
      </c>
      <c r="DU371" s="59">
        <v>0</v>
      </c>
      <c r="DV371" s="59">
        <v>0</v>
      </c>
      <c r="DW371" s="59">
        <v>0</v>
      </c>
      <c r="DX371" s="59">
        <v>0</v>
      </c>
      <c r="DY371" s="59">
        <v>0</v>
      </c>
      <c r="DZ371" s="59">
        <v>0</v>
      </c>
      <c r="EA371" s="59">
        <v>0</v>
      </c>
      <c r="EB371" s="59">
        <v>0</v>
      </c>
      <c r="EC371" s="59">
        <v>0</v>
      </c>
      <c r="ED371" s="59">
        <v>0</v>
      </c>
      <c r="EE371" s="59">
        <v>0</v>
      </c>
      <c r="EF371" s="59">
        <v>0</v>
      </c>
      <c r="EG371" s="59">
        <v>0</v>
      </c>
      <c r="EH371" s="59">
        <v>0</v>
      </c>
      <c r="EI371" s="59">
        <v>0</v>
      </c>
      <c r="EJ371" s="59">
        <v>0</v>
      </c>
      <c r="EK371" s="59">
        <v>0</v>
      </c>
      <c r="EL371" s="59">
        <v>0</v>
      </c>
      <c r="EM371" s="59">
        <v>1</v>
      </c>
      <c r="EN371" s="59">
        <v>1</v>
      </c>
      <c r="EO371" s="77">
        <v>0</v>
      </c>
      <c r="EP371" s="59">
        <v>1</v>
      </c>
      <c r="EQ371" s="59">
        <v>2</v>
      </c>
    </row>
    <row r="372" spans="1:147" s="206" customFormat="1" ht="15" customHeight="1" x14ac:dyDescent="0.25">
      <c r="A372" s="6" t="s">
        <v>2551</v>
      </c>
      <c r="B372" s="215" t="s">
        <v>1894</v>
      </c>
      <c r="C372" s="200" t="s">
        <v>263</v>
      </c>
      <c r="D372" s="201">
        <v>2012</v>
      </c>
      <c r="E372" s="206" t="s">
        <v>264</v>
      </c>
      <c r="F372" s="206" t="s">
        <v>97</v>
      </c>
      <c r="G372" s="201">
        <v>276</v>
      </c>
      <c r="H372" s="201" t="s">
        <v>265</v>
      </c>
      <c r="I372" s="205" t="s">
        <v>1888</v>
      </c>
      <c r="J372" s="201">
        <v>2</v>
      </c>
      <c r="K372" s="201" t="s">
        <v>3</v>
      </c>
      <c r="L372" s="201" t="s">
        <v>89</v>
      </c>
      <c r="M372" s="201">
        <v>8</v>
      </c>
      <c r="N372" s="201">
        <v>8</v>
      </c>
      <c r="O372" s="201">
        <f t="shared" si="234"/>
        <v>0.90308998699194354</v>
      </c>
      <c r="P372" s="201">
        <v>2009</v>
      </c>
      <c r="R372" s="194">
        <v>1</v>
      </c>
      <c r="S372" s="194">
        <v>3</v>
      </c>
      <c r="T372" s="201">
        <v>1</v>
      </c>
      <c r="U372" s="194">
        <v>20</v>
      </c>
      <c r="V372" s="194" t="s">
        <v>878</v>
      </c>
      <c r="W372" s="194"/>
      <c r="X372" s="194" t="s">
        <v>1224</v>
      </c>
      <c r="Z372" s="210" t="s">
        <v>83</v>
      </c>
      <c r="AA372" s="252" t="s">
        <v>1989</v>
      </c>
      <c r="AB372" s="194" t="s">
        <v>1227</v>
      </c>
      <c r="AC372" s="201">
        <v>7.5</v>
      </c>
      <c r="AD372" s="201">
        <v>0</v>
      </c>
      <c r="AE372" s="201" t="s">
        <v>577</v>
      </c>
      <c r="AF372" s="201">
        <v>7.5</v>
      </c>
      <c r="AG372" s="201">
        <f t="shared" si="235"/>
        <v>0.87506126339170009</v>
      </c>
      <c r="AH372" s="539">
        <f t="shared" si="254"/>
        <v>152.25</v>
      </c>
      <c r="AI372" s="538">
        <f t="shared" si="250"/>
        <v>2.1825573013049131</v>
      </c>
      <c r="AJ372" s="201">
        <f t="shared" si="251"/>
        <v>60</v>
      </c>
      <c r="AK372" s="201">
        <f t="shared" si="236"/>
        <v>1.7781512503836436</v>
      </c>
      <c r="AL372" s="538">
        <f t="shared" si="252"/>
        <v>1218</v>
      </c>
      <c r="AM372" s="538">
        <f t="shared" si="233"/>
        <v>3.0856472882968564</v>
      </c>
      <c r="AN372" s="206" t="s">
        <v>1826</v>
      </c>
      <c r="AO372" s="201" t="s">
        <v>28</v>
      </c>
      <c r="AQ372" s="194" t="s">
        <v>174</v>
      </c>
      <c r="AR372" s="206" t="s">
        <v>877</v>
      </c>
      <c r="AS372" s="206" t="s">
        <v>176</v>
      </c>
      <c r="AT372" s="212" t="s">
        <v>2424</v>
      </c>
      <c r="AU372" s="272">
        <v>49.5</v>
      </c>
      <c r="AV372" s="271">
        <v>-63</v>
      </c>
      <c r="AW372" s="201"/>
      <c r="AX372" s="279">
        <v>1.6250000000000002</v>
      </c>
      <c r="AY372" s="280">
        <v>1004</v>
      </c>
      <c r="AZ372" s="489">
        <f t="shared" si="237"/>
        <v>3.0017337128090005</v>
      </c>
      <c r="BA372" s="518" t="s">
        <v>137</v>
      </c>
      <c r="BB372" s="210" t="s">
        <v>744</v>
      </c>
      <c r="BC372" s="201" t="s">
        <v>243</v>
      </c>
      <c r="BD372" s="201" t="s">
        <v>2342</v>
      </c>
      <c r="BE372" s="201" t="s">
        <v>2331</v>
      </c>
      <c r="BG372" s="216" t="s">
        <v>1153</v>
      </c>
      <c r="BH372" s="216" t="s">
        <v>1069</v>
      </c>
      <c r="BI372" s="206" t="s">
        <v>110</v>
      </c>
      <c r="BJ372" s="206" t="s">
        <v>610</v>
      </c>
      <c r="BK372" s="210" t="s">
        <v>744</v>
      </c>
      <c r="BL372" s="201" t="s">
        <v>2268</v>
      </c>
      <c r="BM372" s="201" t="s">
        <v>2267</v>
      </c>
      <c r="BN372" s="206" t="s">
        <v>1828</v>
      </c>
      <c r="BO372" s="201" t="s">
        <v>1682</v>
      </c>
      <c r="BP372" s="206" t="s">
        <v>2037</v>
      </c>
      <c r="BQ372" s="201" t="s">
        <v>35</v>
      </c>
      <c r="BR372" s="206">
        <v>13.68329999459371</v>
      </c>
      <c r="BS372" s="194" t="s">
        <v>21</v>
      </c>
      <c r="BT372" s="194" t="s">
        <v>879</v>
      </c>
      <c r="BW372" s="196"/>
      <c r="BX372" s="194"/>
      <c r="BY372" s="208"/>
      <c r="BZ372" s="197">
        <v>5.7832091026255759</v>
      </c>
      <c r="CA372" s="194" t="s">
        <v>18</v>
      </c>
      <c r="CB372" s="194" t="s">
        <v>748</v>
      </c>
      <c r="CC372" s="194">
        <v>3</v>
      </c>
      <c r="CD372" s="194">
        <v>3</v>
      </c>
      <c r="CF372" s="195" t="s">
        <v>1584</v>
      </c>
      <c r="CG372" s="206">
        <v>1.2667840080461681</v>
      </c>
      <c r="CH372" s="201" t="s">
        <v>21</v>
      </c>
      <c r="CK372" s="201"/>
      <c r="CL372" s="201">
        <v>3.5735284917019809</v>
      </c>
      <c r="CM372" s="194">
        <v>3</v>
      </c>
      <c r="CN372" s="194">
        <v>3</v>
      </c>
      <c r="CO372" s="206" t="s">
        <v>880</v>
      </c>
      <c r="CP372" s="206">
        <f t="shared" si="243"/>
        <v>2.5829761078488138</v>
      </c>
      <c r="CQ372" s="206">
        <f t="shared" si="244"/>
        <v>0.8</v>
      </c>
      <c r="CR372" s="206">
        <f t="shared" si="238"/>
        <v>2.0663808862790511</v>
      </c>
      <c r="CS372" s="206">
        <f t="shared" si="245"/>
        <v>1.0224941639316163</v>
      </c>
      <c r="CT372" s="194">
        <v>1</v>
      </c>
      <c r="CU372" s="201">
        <v>0</v>
      </c>
      <c r="CV372" s="201" t="s">
        <v>1782</v>
      </c>
      <c r="CW372" s="201">
        <v>2</v>
      </c>
      <c r="CX372" s="201">
        <v>0</v>
      </c>
      <c r="CY372" s="191">
        <v>0</v>
      </c>
      <c r="CZ372" s="191">
        <v>3</v>
      </c>
      <c r="DA372" s="191">
        <v>0</v>
      </c>
      <c r="DB372" s="191">
        <v>0</v>
      </c>
      <c r="DC372" s="191">
        <v>0</v>
      </c>
      <c r="DD372" s="201">
        <v>0</v>
      </c>
      <c r="DE372" s="202">
        <v>0</v>
      </c>
      <c r="DF372" s="202">
        <v>0</v>
      </c>
      <c r="DG372" s="202">
        <v>0</v>
      </c>
      <c r="DH372" s="202">
        <v>0</v>
      </c>
      <c r="DI372" s="202">
        <v>0</v>
      </c>
      <c r="DJ372" s="202">
        <v>0</v>
      </c>
      <c r="DK372" s="202">
        <v>0</v>
      </c>
      <c r="DL372" s="202">
        <v>0</v>
      </c>
      <c r="DM372" s="202">
        <v>0</v>
      </c>
      <c r="DN372" s="202">
        <v>0</v>
      </c>
      <c r="DO372" s="201">
        <v>1</v>
      </c>
      <c r="DP372" s="201">
        <v>0</v>
      </c>
      <c r="DQ372" s="201">
        <v>0</v>
      </c>
      <c r="DR372" s="201">
        <v>0</v>
      </c>
      <c r="DS372" s="201">
        <v>0</v>
      </c>
      <c r="DT372" s="201">
        <v>0</v>
      </c>
      <c r="DU372" s="201">
        <v>0</v>
      </c>
      <c r="DV372" s="201">
        <v>0</v>
      </c>
      <c r="DW372" s="201">
        <v>0</v>
      </c>
      <c r="DX372" s="201">
        <v>0</v>
      </c>
      <c r="DY372" s="201">
        <v>0</v>
      </c>
      <c r="DZ372" s="201">
        <v>0</v>
      </c>
      <c r="EA372" s="201">
        <v>0</v>
      </c>
      <c r="EB372" s="201">
        <v>0</v>
      </c>
      <c r="EC372" s="201">
        <v>0</v>
      </c>
      <c r="ED372" s="201">
        <v>0</v>
      </c>
      <c r="EE372" s="201">
        <v>0</v>
      </c>
      <c r="EF372" s="201">
        <v>0</v>
      </c>
      <c r="EG372" s="201">
        <v>0</v>
      </c>
      <c r="EH372" s="201">
        <v>0</v>
      </c>
      <c r="EI372" s="201">
        <v>0</v>
      </c>
      <c r="EJ372" s="201">
        <v>0</v>
      </c>
      <c r="EK372" s="201">
        <v>0</v>
      </c>
      <c r="EL372" s="201">
        <v>0</v>
      </c>
      <c r="EM372" s="201">
        <v>1</v>
      </c>
      <c r="EN372" s="201">
        <v>1</v>
      </c>
      <c r="EO372" s="194">
        <v>0</v>
      </c>
      <c r="EP372" s="201">
        <v>1</v>
      </c>
      <c r="EQ372" s="201">
        <v>2</v>
      </c>
    </row>
    <row r="373" spans="1:147" s="82" customFormat="1" ht="15" customHeight="1" x14ac:dyDescent="0.25">
      <c r="A373" s="501" t="s">
        <v>2552</v>
      </c>
      <c r="B373" s="77">
        <v>1</v>
      </c>
      <c r="C373" s="78" t="s">
        <v>266</v>
      </c>
      <c r="D373" s="114">
        <v>2006</v>
      </c>
      <c r="E373" s="82" t="s">
        <v>1601</v>
      </c>
      <c r="F373" s="82" t="s">
        <v>1586</v>
      </c>
      <c r="G373" s="76">
        <v>79</v>
      </c>
      <c r="H373" s="76" t="s">
        <v>267</v>
      </c>
      <c r="I373" s="75" t="s">
        <v>50</v>
      </c>
      <c r="J373" s="59">
        <v>0</v>
      </c>
      <c r="K373" s="77" t="s">
        <v>3</v>
      </c>
      <c r="L373" s="77" t="s">
        <v>89</v>
      </c>
      <c r="M373" s="77">
        <v>10</v>
      </c>
      <c r="N373" s="77">
        <v>10</v>
      </c>
      <c r="O373" s="59">
        <f t="shared" si="234"/>
        <v>1</v>
      </c>
      <c r="P373" s="77">
        <v>2004</v>
      </c>
      <c r="R373" s="77">
        <v>1</v>
      </c>
      <c r="S373" s="77">
        <v>2</v>
      </c>
      <c r="T373" s="77">
        <v>3</v>
      </c>
      <c r="U373" s="77">
        <v>9</v>
      </c>
      <c r="V373" s="77" t="s">
        <v>1535</v>
      </c>
      <c r="W373" s="77"/>
      <c r="X373" s="77"/>
      <c r="Y373" s="82" t="s">
        <v>1151</v>
      </c>
      <c r="Z373" s="82" t="s">
        <v>153</v>
      </c>
      <c r="AA373" s="77" t="s">
        <v>1257</v>
      </c>
      <c r="AB373" s="77" t="s">
        <v>1606</v>
      </c>
      <c r="AC373" s="77" t="s">
        <v>1605</v>
      </c>
      <c r="AD373" s="77">
        <v>0</v>
      </c>
      <c r="AE373" s="77" t="s">
        <v>1591</v>
      </c>
      <c r="AF373" s="77">
        <v>25</v>
      </c>
      <c r="AG373" s="59">
        <f t="shared" si="235"/>
        <v>1.3979400086720377</v>
      </c>
      <c r="AH373" s="177">
        <f>AF373*110</f>
        <v>2750</v>
      </c>
      <c r="AI373" s="72">
        <f t="shared" si="250"/>
        <v>3.4393326938302629</v>
      </c>
      <c r="AJ373" s="59">
        <f t="shared" si="251"/>
        <v>250</v>
      </c>
      <c r="AK373" s="59">
        <f t="shared" si="236"/>
        <v>2.3979400086720375</v>
      </c>
      <c r="AL373" s="72">
        <f t="shared" si="252"/>
        <v>27500</v>
      </c>
      <c r="AM373" s="72">
        <f t="shared" si="233"/>
        <v>4.4393326938302629</v>
      </c>
      <c r="AN373" s="78" t="s">
        <v>28</v>
      </c>
      <c r="AO373" s="77" t="s">
        <v>470</v>
      </c>
      <c r="AQ373" s="77" t="s">
        <v>253</v>
      </c>
      <c r="AR373" s="81" t="s">
        <v>268</v>
      </c>
      <c r="AS373" s="81" t="s">
        <v>269</v>
      </c>
      <c r="AT373" s="228" t="s">
        <v>2443</v>
      </c>
      <c r="AU373" s="270">
        <v>62.2</v>
      </c>
      <c r="AV373" s="11">
        <v>30.4</v>
      </c>
      <c r="AW373" s="77"/>
      <c r="AX373" s="277">
        <v>2.6083333333333338</v>
      </c>
      <c r="AY373" s="278">
        <v>657</v>
      </c>
      <c r="AZ373" s="455">
        <f t="shared" si="237"/>
        <v>2.8175653695597807</v>
      </c>
      <c r="BA373" s="521" t="s">
        <v>103</v>
      </c>
      <c r="BB373" s="95" t="s">
        <v>1603</v>
      </c>
      <c r="BC373" s="74" t="s">
        <v>270</v>
      </c>
      <c r="BD373" s="77" t="s">
        <v>1604</v>
      </c>
      <c r="BE373" s="59" t="s">
        <v>2331</v>
      </c>
      <c r="BF373" s="82" t="s">
        <v>914</v>
      </c>
      <c r="BI373" s="82" t="s">
        <v>2232</v>
      </c>
      <c r="BJ373" s="82" t="s">
        <v>12</v>
      </c>
      <c r="BK373" s="82" t="s">
        <v>581</v>
      </c>
      <c r="BL373" s="77"/>
      <c r="BM373" s="77"/>
      <c r="BO373" s="77"/>
      <c r="BP373" s="78" t="s">
        <v>51</v>
      </c>
      <c r="BQ373" s="77" t="s">
        <v>633</v>
      </c>
      <c r="BR373" s="82">
        <v>33</v>
      </c>
      <c r="BS373" s="77" t="s">
        <v>21</v>
      </c>
      <c r="BT373" s="77" t="s">
        <v>1609</v>
      </c>
      <c r="BU373" s="140">
        <v>5.6568542494923806</v>
      </c>
      <c r="BW373" s="79" t="s">
        <v>26</v>
      </c>
      <c r="BX373" s="77" t="s">
        <v>67</v>
      </c>
      <c r="BY373" s="77"/>
      <c r="BZ373" s="80">
        <f t="shared" ref="BZ373:BZ390" si="255">IF(BX373="SE",BY373,BU373)</f>
        <v>5.6568542494923806</v>
      </c>
      <c r="CA373" s="77" t="s">
        <v>57</v>
      </c>
      <c r="CB373" s="77" t="s">
        <v>571</v>
      </c>
      <c r="CC373" s="77">
        <v>2</v>
      </c>
      <c r="CD373" s="77">
        <v>2</v>
      </c>
      <c r="CF373" s="82" t="s">
        <v>1584</v>
      </c>
      <c r="CG373" s="82">
        <v>27</v>
      </c>
      <c r="CH373" s="77" t="s">
        <v>21</v>
      </c>
      <c r="CI373" s="82">
        <v>7.0710678118654755</v>
      </c>
      <c r="CL373" s="78">
        <f t="shared" ref="CL373:CL390" si="256">CI373</f>
        <v>7.0710678118654755</v>
      </c>
      <c r="CM373" s="77">
        <v>2</v>
      </c>
      <c r="CN373" s="77">
        <v>2</v>
      </c>
      <c r="CP373" s="67">
        <f t="shared" si="243"/>
        <v>0.93704257133163626</v>
      </c>
      <c r="CQ373" s="67">
        <f t="shared" si="244"/>
        <v>0.5714285714285714</v>
      </c>
      <c r="CR373" s="67">
        <f t="shared" si="238"/>
        <v>0.53545289790379214</v>
      </c>
      <c r="CS373" s="67">
        <f t="shared" si="245"/>
        <v>1.0358387257341961</v>
      </c>
      <c r="CT373" s="77">
        <v>0</v>
      </c>
      <c r="CU373" s="77">
        <v>0</v>
      </c>
      <c r="CV373" s="77" t="s">
        <v>1782</v>
      </c>
      <c r="CW373" s="77">
        <v>0</v>
      </c>
      <c r="CX373" s="77">
        <v>0</v>
      </c>
      <c r="CY373" s="74">
        <v>1</v>
      </c>
      <c r="CZ373" s="74">
        <v>0</v>
      </c>
      <c r="DA373" s="74">
        <v>0</v>
      </c>
      <c r="DB373" s="74">
        <v>0</v>
      </c>
      <c r="DC373" s="74">
        <v>0</v>
      </c>
      <c r="DD373" s="77">
        <v>0</v>
      </c>
      <c r="DE373" s="60">
        <v>0</v>
      </c>
      <c r="DF373" s="60">
        <v>0</v>
      </c>
      <c r="DG373" s="60">
        <v>0</v>
      </c>
      <c r="DH373" s="60">
        <v>0</v>
      </c>
      <c r="DI373" s="60">
        <v>0</v>
      </c>
      <c r="DJ373" s="60">
        <v>0</v>
      </c>
      <c r="DK373" s="60">
        <v>0</v>
      </c>
      <c r="DL373" s="74">
        <v>0</v>
      </c>
      <c r="DM373" s="77">
        <v>1</v>
      </c>
      <c r="DN373" s="74">
        <v>0</v>
      </c>
      <c r="DO373" s="77">
        <v>0</v>
      </c>
      <c r="DP373" s="77">
        <v>0</v>
      </c>
      <c r="DQ373" s="77">
        <v>0</v>
      </c>
      <c r="DR373" s="77">
        <v>0</v>
      </c>
      <c r="DS373" s="77">
        <v>0</v>
      </c>
      <c r="DT373" s="77">
        <v>0</v>
      </c>
      <c r="DU373" s="77">
        <v>0</v>
      </c>
      <c r="DV373" s="77">
        <v>0</v>
      </c>
      <c r="DW373" s="77">
        <v>0</v>
      </c>
      <c r="DX373" s="77">
        <v>0</v>
      </c>
      <c r="DY373" s="77">
        <v>0</v>
      </c>
      <c r="DZ373" s="77">
        <v>0</v>
      </c>
      <c r="EA373" s="77">
        <v>0</v>
      </c>
      <c r="EB373" s="77">
        <v>0</v>
      </c>
      <c r="EC373" s="77">
        <v>0</v>
      </c>
      <c r="ED373" s="77">
        <v>0</v>
      </c>
      <c r="EE373" s="77">
        <v>0</v>
      </c>
      <c r="EF373" s="77">
        <v>0</v>
      </c>
      <c r="EG373" s="77">
        <v>0</v>
      </c>
      <c r="EH373" s="77">
        <v>0</v>
      </c>
      <c r="EI373" s="77">
        <v>0</v>
      </c>
      <c r="EJ373" s="77">
        <v>0</v>
      </c>
      <c r="EK373" s="77">
        <v>0</v>
      </c>
      <c r="EL373" s="77">
        <v>0</v>
      </c>
      <c r="EM373" s="77">
        <v>2</v>
      </c>
      <c r="EN373" s="77">
        <v>0</v>
      </c>
      <c r="EO373" s="77">
        <v>2</v>
      </c>
      <c r="EP373" s="77">
        <v>2</v>
      </c>
      <c r="EQ373" s="77">
        <v>6</v>
      </c>
    </row>
    <row r="374" spans="1:147" s="82" customFormat="1" ht="15" customHeight="1" x14ac:dyDescent="0.25">
      <c r="A374" s="501" t="s">
        <v>2552</v>
      </c>
      <c r="B374" s="77">
        <v>2</v>
      </c>
      <c r="C374" s="78" t="s">
        <v>266</v>
      </c>
      <c r="D374" s="114">
        <v>2006</v>
      </c>
      <c r="E374" s="82" t="s">
        <v>1601</v>
      </c>
      <c r="F374" s="82" t="s">
        <v>1586</v>
      </c>
      <c r="G374" s="76">
        <v>79</v>
      </c>
      <c r="H374" s="76" t="s">
        <v>267</v>
      </c>
      <c r="I374" s="75" t="s">
        <v>50</v>
      </c>
      <c r="J374" s="59">
        <v>0</v>
      </c>
      <c r="K374" s="77" t="s">
        <v>3</v>
      </c>
      <c r="L374" s="77" t="s">
        <v>89</v>
      </c>
      <c r="M374" s="77">
        <v>10</v>
      </c>
      <c r="N374" s="77">
        <v>10</v>
      </c>
      <c r="O374" s="59">
        <f t="shared" si="234"/>
        <v>1</v>
      </c>
      <c r="P374" s="77">
        <v>2004</v>
      </c>
      <c r="R374" s="77">
        <v>1</v>
      </c>
      <c r="S374" s="77">
        <v>2</v>
      </c>
      <c r="T374" s="77">
        <v>3</v>
      </c>
      <c r="U374" s="77">
        <v>9</v>
      </c>
      <c r="V374" s="77" t="s">
        <v>1535</v>
      </c>
      <c r="W374" s="77"/>
      <c r="X374" s="77"/>
      <c r="Y374" s="82" t="s">
        <v>1151</v>
      </c>
      <c r="Z374" s="82" t="s">
        <v>153</v>
      </c>
      <c r="AA374" s="77" t="s">
        <v>1257</v>
      </c>
      <c r="AB374" s="77" t="s">
        <v>1606</v>
      </c>
      <c r="AC374" s="77" t="s">
        <v>1605</v>
      </c>
      <c r="AD374" s="77">
        <v>0</v>
      </c>
      <c r="AE374" s="77" t="s">
        <v>1591</v>
      </c>
      <c r="AF374" s="77">
        <v>25</v>
      </c>
      <c r="AG374" s="59">
        <f t="shared" si="235"/>
        <v>1.3979400086720377</v>
      </c>
      <c r="AH374" s="177">
        <f t="shared" ref="AH374:AH378" si="257">AF374*110</f>
        <v>2750</v>
      </c>
      <c r="AI374" s="72">
        <f t="shared" si="250"/>
        <v>3.4393326938302629</v>
      </c>
      <c r="AJ374" s="59">
        <f t="shared" si="251"/>
        <v>250</v>
      </c>
      <c r="AK374" s="59">
        <f t="shared" si="236"/>
        <v>2.3979400086720375</v>
      </c>
      <c r="AL374" s="72">
        <f t="shared" si="252"/>
        <v>27500</v>
      </c>
      <c r="AM374" s="72">
        <f t="shared" si="233"/>
        <v>4.4393326938302629</v>
      </c>
      <c r="AN374" s="78" t="s">
        <v>28</v>
      </c>
      <c r="AO374" s="77" t="s">
        <v>470</v>
      </c>
      <c r="AQ374" s="77" t="s">
        <v>253</v>
      </c>
      <c r="AR374" s="81" t="s">
        <v>268</v>
      </c>
      <c r="AS374" s="81" t="s">
        <v>269</v>
      </c>
      <c r="AT374" s="228" t="s">
        <v>2443</v>
      </c>
      <c r="AU374" s="270">
        <v>62.2</v>
      </c>
      <c r="AV374" s="11">
        <v>30.4</v>
      </c>
      <c r="AW374" s="77"/>
      <c r="AX374" s="277">
        <v>2.6083333333333338</v>
      </c>
      <c r="AY374" s="278">
        <v>657</v>
      </c>
      <c r="AZ374" s="455">
        <f t="shared" si="237"/>
        <v>2.8175653695597807</v>
      </c>
      <c r="BA374" s="521" t="s">
        <v>103</v>
      </c>
      <c r="BB374" s="95" t="s">
        <v>1603</v>
      </c>
      <c r="BC374" s="74" t="s">
        <v>270</v>
      </c>
      <c r="BD374" s="77" t="s">
        <v>1604</v>
      </c>
      <c r="BE374" s="59" t="s">
        <v>2331</v>
      </c>
      <c r="BF374" s="82" t="s">
        <v>914</v>
      </c>
      <c r="BI374" s="82" t="s">
        <v>2232</v>
      </c>
      <c r="BJ374" s="82" t="s">
        <v>4</v>
      </c>
      <c r="BK374" s="82" t="s">
        <v>581</v>
      </c>
      <c r="BL374" s="77"/>
      <c r="BM374" s="77"/>
      <c r="BO374" s="77"/>
      <c r="BP374" s="78" t="s">
        <v>51</v>
      </c>
      <c r="BQ374" s="77" t="s">
        <v>633</v>
      </c>
      <c r="BR374" s="82">
        <v>504</v>
      </c>
      <c r="BS374" s="77" t="s">
        <v>21</v>
      </c>
      <c r="BT374" s="77" t="s">
        <v>1610</v>
      </c>
      <c r="BU374" s="140">
        <v>325.26911934581187</v>
      </c>
      <c r="BW374" s="79" t="s">
        <v>26</v>
      </c>
      <c r="BX374" s="77" t="s">
        <v>67</v>
      </c>
      <c r="BY374" s="77"/>
      <c r="BZ374" s="80">
        <f t="shared" si="255"/>
        <v>325.26911934581187</v>
      </c>
      <c r="CA374" s="77" t="s">
        <v>57</v>
      </c>
      <c r="CB374" s="77" t="s">
        <v>571</v>
      </c>
      <c r="CC374" s="77">
        <v>2</v>
      </c>
      <c r="CD374" s="77">
        <v>2</v>
      </c>
      <c r="CF374" s="82" t="s">
        <v>1584</v>
      </c>
      <c r="CG374" s="82">
        <v>323.5</v>
      </c>
      <c r="CH374" s="77" t="s">
        <v>21</v>
      </c>
      <c r="CI374" s="82">
        <v>307.59144981614816</v>
      </c>
      <c r="CL374" s="78">
        <f t="shared" si="256"/>
        <v>307.59144981614816</v>
      </c>
      <c r="CM374" s="77">
        <v>2</v>
      </c>
      <c r="CN374" s="77">
        <v>2</v>
      </c>
      <c r="CP374" s="67">
        <f t="shared" si="243"/>
        <v>0.57020339829260669</v>
      </c>
      <c r="CQ374" s="67">
        <f t="shared" si="244"/>
        <v>0.5714285714285714</v>
      </c>
      <c r="CR374" s="67">
        <f t="shared" si="238"/>
        <v>0.32583051331006097</v>
      </c>
      <c r="CS374" s="67">
        <f t="shared" si="245"/>
        <v>1.0132706904254871</v>
      </c>
      <c r="CT374" s="77">
        <v>0</v>
      </c>
      <c r="CU374" s="77">
        <v>0</v>
      </c>
      <c r="CV374" s="77" t="s">
        <v>1782</v>
      </c>
      <c r="CW374" s="77">
        <v>0</v>
      </c>
      <c r="CX374" s="77">
        <v>0</v>
      </c>
      <c r="CY374" s="74">
        <v>0</v>
      </c>
      <c r="CZ374" s="74">
        <v>1</v>
      </c>
      <c r="DA374" s="74">
        <v>0</v>
      </c>
      <c r="DB374" s="74">
        <v>0</v>
      </c>
      <c r="DC374" s="74">
        <v>0</v>
      </c>
      <c r="DD374" s="77">
        <v>0</v>
      </c>
      <c r="DE374" s="60">
        <v>0</v>
      </c>
      <c r="DF374" s="60">
        <v>0</v>
      </c>
      <c r="DG374" s="60">
        <v>0</v>
      </c>
      <c r="DH374" s="60">
        <v>0</v>
      </c>
      <c r="DI374" s="60">
        <v>0</v>
      </c>
      <c r="DJ374" s="60">
        <v>0</v>
      </c>
      <c r="DK374" s="60">
        <v>0</v>
      </c>
      <c r="DL374" s="74">
        <v>0</v>
      </c>
      <c r="DM374" s="77">
        <v>1</v>
      </c>
      <c r="DN374" s="74">
        <v>0</v>
      </c>
      <c r="DO374" s="77">
        <v>0</v>
      </c>
      <c r="DP374" s="77">
        <v>0</v>
      </c>
      <c r="DQ374" s="77">
        <v>0</v>
      </c>
      <c r="DR374" s="77">
        <v>0</v>
      </c>
      <c r="DS374" s="77">
        <v>0</v>
      </c>
      <c r="DT374" s="77">
        <v>0</v>
      </c>
      <c r="DU374" s="77">
        <v>0</v>
      </c>
      <c r="DV374" s="77">
        <v>0</v>
      </c>
      <c r="DW374" s="77">
        <v>0</v>
      </c>
      <c r="DX374" s="77">
        <v>0</v>
      </c>
      <c r="DY374" s="77">
        <v>0</v>
      </c>
      <c r="DZ374" s="77">
        <v>0</v>
      </c>
      <c r="EA374" s="77">
        <v>0</v>
      </c>
      <c r="EB374" s="77">
        <v>0</v>
      </c>
      <c r="EC374" s="77">
        <v>0</v>
      </c>
      <c r="ED374" s="77">
        <v>0</v>
      </c>
      <c r="EE374" s="77">
        <v>0</v>
      </c>
      <c r="EF374" s="77">
        <v>0</v>
      </c>
      <c r="EG374" s="77">
        <v>0</v>
      </c>
      <c r="EH374" s="77">
        <v>0</v>
      </c>
      <c r="EI374" s="77">
        <v>0</v>
      </c>
      <c r="EJ374" s="77">
        <v>0</v>
      </c>
      <c r="EK374" s="77">
        <v>0</v>
      </c>
      <c r="EL374" s="77">
        <v>0</v>
      </c>
      <c r="EM374" s="77">
        <v>2</v>
      </c>
      <c r="EN374" s="77">
        <v>0</v>
      </c>
      <c r="EO374" s="77">
        <v>2</v>
      </c>
      <c r="EP374" s="77">
        <v>2</v>
      </c>
      <c r="EQ374" s="77">
        <v>6</v>
      </c>
    </row>
    <row r="375" spans="1:147" s="82" customFormat="1" ht="15" customHeight="1" x14ac:dyDescent="0.25">
      <c r="A375" s="504" t="s">
        <v>2553</v>
      </c>
      <c r="B375" s="77">
        <v>1</v>
      </c>
      <c r="C375" s="78" t="s">
        <v>272</v>
      </c>
      <c r="D375" s="114">
        <v>2006</v>
      </c>
      <c r="E375" s="82" t="s">
        <v>1602</v>
      </c>
      <c r="F375" s="82" t="s">
        <v>1586</v>
      </c>
      <c r="G375" s="76">
        <v>79</v>
      </c>
      <c r="H375" s="76" t="s">
        <v>273</v>
      </c>
      <c r="I375" s="75" t="s">
        <v>50</v>
      </c>
      <c r="J375" s="59">
        <v>0</v>
      </c>
      <c r="K375" s="77" t="s">
        <v>3</v>
      </c>
      <c r="L375" s="77" t="s">
        <v>89</v>
      </c>
      <c r="M375" s="77">
        <v>9</v>
      </c>
      <c r="N375" s="77">
        <v>9</v>
      </c>
      <c r="O375" s="59">
        <f t="shared" si="234"/>
        <v>0.95424250943932487</v>
      </c>
      <c r="P375" s="77">
        <v>2003</v>
      </c>
      <c r="R375" s="77">
        <v>1</v>
      </c>
      <c r="S375" s="77">
        <v>1</v>
      </c>
      <c r="T375" s="77">
        <v>3</v>
      </c>
      <c r="U375" s="77">
        <v>5</v>
      </c>
      <c r="V375" s="77" t="s">
        <v>1535</v>
      </c>
      <c r="W375" s="77"/>
      <c r="X375" s="77" t="s">
        <v>608</v>
      </c>
      <c r="Z375" s="82" t="s">
        <v>153</v>
      </c>
      <c r="AA375" s="77" t="s">
        <v>1257</v>
      </c>
      <c r="AB375" s="77" t="s">
        <v>1606</v>
      </c>
      <c r="AC375" s="77" t="s">
        <v>1605</v>
      </c>
      <c r="AD375" s="77">
        <v>0</v>
      </c>
      <c r="AE375" s="77" t="s">
        <v>1591</v>
      </c>
      <c r="AF375" s="77">
        <v>25</v>
      </c>
      <c r="AG375" s="59">
        <f t="shared" si="235"/>
        <v>1.3979400086720377</v>
      </c>
      <c r="AH375" s="177">
        <f t="shared" si="257"/>
        <v>2750</v>
      </c>
      <c r="AI375" s="72">
        <f t="shared" si="250"/>
        <v>3.4393326938302629</v>
      </c>
      <c r="AJ375" s="59">
        <f t="shared" si="251"/>
        <v>225</v>
      </c>
      <c r="AK375" s="59">
        <f t="shared" si="236"/>
        <v>2.3521825181113627</v>
      </c>
      <c r="AL375" s="72">
        <f t="shared" si="252"/>
        <v>24750</v>
      </c>
      <c r="AM375" s="72">
        <f t="shared" si="233"/>
        <v>4.3935752032695872</v>
      </c>
      <c r="AN375" s="78" t="s">
        <v>28</v>
      </c>
      <c r="AO375" s="77" t="s">
        <v>470</v>
      </c>
      <c r="AQ375" s="77" t="s">
        <v>253</v>
      </c>
      <c r="AR375" s="81" t="s">
        <v>268</v>
      </c>
      <c r="AS375" s="81" t="s">
        <v>269</v>
      </c>
      <c r="AT375" s="228" t="s">
        <v>2444</v>
      </c>
      <c r="AU375" s="270">
        <v>62.2</v>
      </c>
      <c r="AV375" s="11">
        <v>30.4</v>
      </c>
      <c r="AW375" s="77"/>
      <c r="AX375" s="277">
        <v>2.6083333333333338</v>
      </c>
      <c r="AY375" s="278">
        <v>657</v>
      </c>
      <c r="AZ375" s="455">
        <f t="shared" si="237"/>
        <v>2.8175653695597807</v>
      </c>
      <c r="BA375" s="521" t="s">
        <v>82</v>
      </c>
      <c r="BB375" s="95" t="s">
        <v>1837</v>
      </c>
      <c r="BD375" s="77" t="s">
        <v>1604</v>
      </c>
      <c r="BE375" s="59" t="s">
        <v>2331</v>
      </c>
      <c r="BF375" s="82" t="s">
        <v>914</v>
      </c>
      <c r="BH375" s="82" t="s">
        <v>1334</v>
      </c>
      <c r="BI375" s="82" t="s">
        <v>1607</v>
      </c>
      <c r="BJ375" s="82" t="s">
        <v>12</v>
      </c>
      <c r="BK375" s="82" t="s">
        <v>1001</v>
      </c>
      <c r="BL375" s="77"/>
      <c r="BM375" s="77"/>
      <c r="BO375" s="77"/>
      <c r="BP375" s="78" t="s">
        <v>51</v>
      </c>
      <c r="BQ375" s="77" t="s">
        <v>14</v>
      </c>
      <c r="BR375" s="82">
        <v>10.333333333333334</v>
      </c>
      <c r="BS375" s="77" t="s">
        <v>21</v>
      </c>
      <c r="BT375" s="77" t="s">
        <v>1220</v>
      </c>
      <c r="BU375" s="140">
        <v>4.0414518843273814</v>
      </c>
      <c r="BW375" s="79" t="s">
        <v>26</v>
      </c>
      <c r="BX375" s="77" t="s">
        <v>67</v>
      </c>
      <c r="BY375" s="77"/>
      <c r="BZ375" s="80">
        <f t="shared" si="255"/>
        <v>4.0414518843273814</v>
      </c>
      <c r="CA375" s="77" t="s">
        <v>18</v>
      </c>
      <c r="CB375" s="77" t="s">
        <v>1535</v>
      </c>
      <c r="CC375" s="77">
        <v>3</v>
      </c>
      <c r="CD375" s="77">
        <v>3</v>
      </c>
      <c r="CF375" s="82" t="s">
        <v>1584</v>
      </c>
      <c r="CG375" s="82">
        <v>5.666666666666667</v>
      </c>
      <c r="CH375" s="77" t="s">
        <v>21</v>
      </c>
      <c r="CI375" s="82">
        <v>0.57735026918962584</v>
      </c>
      <c r="CL375" s="78">
        <f t="shared" si="256"/>
        <v>0.57735026918962584</v>
      </c>
      <c r="CM375" s="77">
        <v>3</v>
      </c>
      <c r="CN375" s="77">
        <v>3</v>
      </c>
      <c r="CP375" s="67">
        <f t="shared" si="243"/>
        <v>1.6165807537309518</v>
      </c>
      <c r="CQ375" s="67">
        <f t="shared" si="244"/>
        <v>0.8</v>
      </c>
      <c r="CR375" s="67">
        <f t="shared" si="238"/>
        <v>1.2932646029847614</v>
      </c>
      <c r="CS375" s="67">
        <f t="shared" si="245"/>
        <v>0.80604444444444434</v>
      </c>
      <c r="CT375" s="77">
        <v>0</v>
      </c>
      <c r="CU375" s="77">
        <v>0</v>
      </c>
      <c r="CV375" s="77" t="s">
        <v>1782</v>
      </c>
      <c r="CW375" s="77">
        <v>0</v>
      </c>
      <c r="CX375" s="77">
        <v>0</v>
      </c>
      <c r="CY375" s="74">
        <v>1</v>
      </c>
      <c r="CZ375" s="74">
        <v>0</v>
      </c>
      <c r="DA375" s="74">
        <v>0</v>
      </c>
      <c r="DB375" s="74">
        <v>0</v>
      </c>
      <c r="DC375" s="74">
        <v>0</v>
      </c>
      <c r="DD375" s="77">
        <v>0</v>
      </c>
      <c r="DE375" s="60">
        <v>0</v>
      </c>
      <c r="DF375" s="60">
        <v>0</v>
      </c>
      <c r="DG375" s="60">
        <v>0</v>
      </c>
      <c r="DH375" s="60">
        <v>0</v>
      </c>
      <c r="DI375" s="60">
        <v>0</v>
      </c>
      <c r="DJ375" s="60">
        <v>0</v>
      </c>
      <c r="DK375" s="60">
        <v>1</v>
      </c>
      <c r="DL375" s="74">
        <v>0</v>
      </c>
      <c r="DM375" s="74">
        <v>0</v>
      </c>
      <c r="DN375" s="74">
        <v>0</v>
      </c>
      <c r="DO375" s="77">
        <v>0</v>
      </c>
      <c r="DP375" s="77">
        <v>0</v>
      </c>
      <c r="DQ375" s="77">
        <v>0</v>
      </c>
      <c r="DR375" s="77">
        <v>0</v>
      </c>
      <c r="DS375" s="77">
        <v>0</v>
      </c>
      <c r="DT375" s="77">
        <v>0</v>
      </c>
      <c r="DU375" s="77">
        <v>0</v>
      </c>
      <c r="DV375" s="77">
        <v>0</v>
      </c>
      <c r="DW375" s="77">
        <v>0</v>
      </c>
      <c r="DX375" s="77">
        <v>0</v>
      </c>
      <c r="DY375" s="77">
        <v>0</v>
      </c>
      <c r="DZ375" s="77">
        <v>0</v>
      </c>
      <c r="EA375" s="77">
        <v>0</v>
      </c>
      <c r="EB375" s="77">
        <v>0</v>
      </c>
      <c r="EC375" s="77">
        <v>0</v>
      </c>
      <c r="ED375" s="77">
        <v>0</v>
      </c>
      <c r="EE375" s="77">
        <v>0</v>
      </c>
      <c r="EF375" s="77">
        <v>0</v>
      </c>
      <c r="EG375" s="77">
        <v>0</v>
      </c>
      <c r="EH375" s="77">
        <v>0</v>
      </c>
      <c r="EI375" s="77">
        <v>0</v>
      </c>
      <c r="EJ375" s="77">
        <v>0</v>
      </c>
      <c r="EK375" s="77">
        <v>0</v>
      </c>
      <c r="EL375" s="77">
        <v>0</v>
      </c>
      <c r="EM375" s="77">
        <v>2</v>
      </c>
      <c r="EN375" s="77">
        <v>0</v>
      </c>
      <c r="EO375" s="77">
        <v>2</v>
      </c>
      <c r="EP375" s="77">
        <v>2</v>
      </c>
      <c r="EQ375" s="77">
        <v>6</v>
      </c>
    </row>
    <row r="376" spans="1:147" s="82" customFormat="1" ht="15" customHeight="1" x14ac:dyDescent="0.25">
      <c r="A376" s="504" t="s">
        <v>2553</v>
      </c>
      <c r="B376" s="77">
        <v>2</v>
      </c>
      <c r="C376" s="78" t="s">
        <v>272</v>
      </c>
      <c r="D376" s="114">
        <v>2006</v>
      </c>
      <c r="E376" s="82" t="s">
        <v>1602</v>
      </c>
      <c r="F376" s="82" t="s">
        <v>1586</v>
      </c>
      <c r="G376" s="76">
        <v>79</v>
      </c>
      <c r="H376" s="76" t="s">
        <v>273</v>
      </c>
      <c r="I376" s="75" t="s">
        <v>50</v>
      </c>
      <c r="J376" s="59">
        <v>0</v>
      </c>
      <c r="K376" s="77" t="s">
        <v>3</v>
      </c>
      <c r="L376" s="77" t="s">
        <v>89</v>
      </c>
      <c r="M376" s="77">
        <v>10</v>
      </c>
      <c r="N376" s="77">
        <v>10</v>
      </c>
      <c r="O376" s="59">
        <f t="shared" si="234"/>
        <v>1</v>
      </c>
      <c r="P376" s="77">
        <v>2004</v>
      </c>
      <c r="R376" s="77">
        <v>1</v>
      </c>
      <c r="S376" s="77">
        <v>1</v>
      </c>
      <c r="T376" s="77">
        <v>3</v>
      </c>
      <c r="U376" s="77">
        <v>5</v>
      </c>
      <c r="V376" s="77" t="s">
        <v>1535</v>
      </c>
      <c r="W376" s="77">
        <v>1</v>
      </c>
      <c r="X376" s="77" t="s">
        <v>608</v>
      </c>
      <c r="Z376" s="82" t="s">
        <v>153</v>
      </c>
      <c r="AA376" s="77" t="s">
        <v>1257</v>
      </c>
      <c r="AB376" s="77" t="s">
        <v>1606</v>
      </c>
      <c r="AC376" s="77" t="s">
        <v>1605</v>
      </c>
      <c r="AD376" s="77">
        <v>0</v>
      </c>
      <c r="AE376" s="77" t="s">
        <v>1591</v>
      </c>
      <c r="AF376" s="77">
        <v>25</v>
      </c>
      <c r="AG376" s="59">
        <f t="shared" si="235"/>
        <v>1.3979400086720377</v>
      </c>
      <c r="AH376" s="177">
        <f t="shared" si="257"/>
        <v>2750</v>
      </c>
      <c r="AI376" s="72">
        <f t="shared" si="250"/>
        <v>3.4393326938302629</v>
      </c>
      <c r="AJ376" s="59">
        <f t="shared" si="251"/>
        <v>250</v>
      </c>
      <c r="AK376" s="59">
        <f t="shared" si="236"/>
        <v>2.3979400086720375</v>
      </c>
      <c r="AL376" s="72">
        <f t="shared" si="252"/>
        <v>27500</v>
      </c>
      <c r="AM376" s="72">
        <f t="shared" si="233"/>
        <v>4.4393326938302629</v>
      </c>
      <c r="AN376" s="78" t="s">
        <v>28</v>
      </c>
      <c r="AO376" s="77" t="s">
        <v>470</v>
      </c>
      <c r="AQ376" s="77" t="s">
        <v>253</v>
      </c>
      <c r="AR376" s="81" t="s">
        <v>268</v>
      </c>
      <c r="AS376" s="81" t="s">
        <v>269</v>
      </c>
      <c r="AT376" s="228" t="s">
        <v>2444</v>
      </c>
      <c r="AU376" s="270">
        <v>62.2</v>
      </c>
      <c r="AV376" s="11">
        <v>30.4</v>
      </c>
      <c r="AW376" s="77"/>
      <c r="AX376" s="277">
        <v>2.6083333333333338</v>
      </c>
      <c r="AY376" s="278">
        <v>657</v>
      </c>
      <c r="AZ376" s="455">
        <f t="shared" si="237"/>
        <v>2.8175653695597807</v>
      </c>
      <c r="BA376" s="521" t="s">
        <v>82</v>
      </c>
      <c r="BB376" s="95" t="s">
        <v>1837</v>
      </c>
      <c r="BD376" s="77" t="s">
        <v>1604</v>
      </c>
      <c r="BE376" s="59" t="s">
        <v>2331</v>
      </c>
      <c r="BF376" s="82" t="s">
        <v>914</v>
      </c>
      <c r="BH376" s="82" t="s">
        <v>1334</v>
      </c>
      <c r="BI376" s="82" t="s">
        <v>1607</v>
      </c>
      <c r="BJ376" s="82" t="s">
        <v>12</v>
      </c>
      <c r="BK376" s="82" t="s">
        <v>13</v>
      </c>
      <c r="BL376" s="77"/>
      <c r="BM376" s="77"/>
      <c r="BO376" s="77" t="s">
        <v>1669</v>
      </c>
      <c r="BP376" s="78" t="s">
        <v>51</v>
      </c>
      <c r="BQ376" s="77" t="s">
        <v>14</v>
      </c>
      <c r="BR376" s="82">
        <v>32</v>
      </c>
      <c r="BS376" s="77" t="s">
        <v>21</v>
      </c>
      <c r="BT376" s="77" t="s">
        <v>1220</v>
      </c>
      <c r="BU376" s="140">
        <v>7.5498344352707498</v>
      </c>
      <c r="BW376" s="79" t="s">
        <v>26</v>
      </c>
      <c r="BX376" s="77" t="s">
        <v>67</v>
      </c>
      <c r="BY376" s="77"/>
      <c r="BZ376" s="80">
        <f t="shared" si="255"/>
        <v>7.5498344352707498</v>
      </c>
      <c r="CA376" s="77" t="s">
        <v>18</v>
      </c>
      <c r="CB376" s="77" t="s">
        <v>1535</v>
      </c>
      <c r="CC376" s="77">
        <v>3</v>
      </c>
      <c r="CD376" s="77">
        <v>3</v>
      </c>
      <c r="CF376" s="82" t="s">
        <v>1584</v>
      </c>
      <c r="CG376" s="82">
        <v>27</v>
      </c>
      <c r="CH376" s="77" t="s">
        <v>21</v>
      </c>
      <c r="CI376" s="82">
        <v>6.0827625302982193</v>
      </c>
      <c r="CL376" s="78">
        <f t="shared" si="256"/>
        <v>6.0827625302982193</v>
      </c>
      <c r="CM376" s="77">
        <v>3</v>
      </c>
      <c r="CN376" s="77">
        <v>3</v>
      </c>
      <c r="CP376" s="67">
        <f t="shared" si="243"/>
        <v>0.72932495748947279</v>
      </c>
      <c r="CQ376" s="67">
        <f t="shared" si="244"/>
        <v>0.8</v>
      </c>
      <c r="CR376" s="67">
        <f t="shared" si="238"/>
        <v>0.58345996599157823</v>
      </c>
      <c r="CS376" s="67">
        <f t="shared" si="245"/>
        <v>0.69503546099290781</v>
      </c>
      <c r="CT376" s="77">
        <v>0</v>
      </c>
      <c r="CU376" s="77">
        <v>0</v>
      </c>
      <c r="CV376" s="77" t="s">
        <v>1782</v>
      </c>
      <c r="CW376" s="77">
        <v>0</v>
      </c>
      <c r="CX376" s="77">
        <v>0</v>
      </c>
      <c r="CY376" s="74">
        <v>1</v>
      </c>
      <c r="CZ376" s="74">
        <v>0</v>
      </c>
      <c r="DA376" s="74">
        <v>0</v>
      </c>
      <c r="DB376" s="74">
        <v>0</v>
      </c>
      <c r="DC376" s="74">
        <v>0</v>
      </c>
      <c r="DD376" s="60">
        <v>1</v>
      </c>
      <c r="DE376" s="60">
        <v>0</v>
      </c>
      <c r="DF376" s="60">
        <v>0</v>
      </c>
      <c r="DG376" s="60">
        <v>0</v>
      </c>
      <c r="DH376" s="60">
        <v>0</v>
      </c>
      <c r="DI376" s="60">
        <v>0</v>
      </c>
      <c r="DJ376" s="60">
        <v>0</v>
      </c>
      <c r="DK376" s="60">
        <v>0</v>
      </c>
      <c r="DL376" s="74">
        <v>0</v>
      </c>
      <c r="DM376" s="74">
        <v>0</v>
      </c>
      <c r="DN376" s="74">
        <v>0</v>
      </c>
      <c r="DO376" s="77">
        <v>0</v>
      </c>
      <c r="DP376" s="77">
        <v>0</v>
      </c>
      <c r="DQ376" s="77">
        <v>0</v>
      </c>
      <c r="DR376" s="77">
        <v>0</v>
      </c>
      <c r="DS376" s="77">
        <v>0</v>
      </c>
      <c r="DT376" s="77">
        <v>0</v>
      </c>
      <c r="DU376" s="77">
        <v>0</v>
      </c>
      <c r="DV376" s="77">
        <v>0</v>
      </c>
      <c r="DW376" s="77">
        <v>0</v>
      </c>
      <c r="DX376" s="77">
        <v>0</v>
      </c>
      <c r="DY376" s="77">
        <v>0</v>
      </c>
      <c r="DZ376" s="77">
        <v>0</v>
      </c>
      <c r="EA376" s="77">
        <v>0</v>
      </c>
      <c r="EB376" s="77">
        <v>0</v>
      </c>
      <c r="EC376" s="77">
        <v>0</v>
      </c>
      <c r="ED376" s="77">
        <v>0</v>
      </c>
      <c r="EE376" s="77">
        <v>0</v>
      </c>
      <c r="EF376" s="77">
        <v>0</v>
      </c>
      <c r="EG376" s="77">
        <v>0</v>
      </c>
      <c r="EH376" s="77">
        <v>0</v>
      </c>
      <c r="EI376" s="77">
        <v>0</v>
      </c>
      <c r="EJ376" s="77">
        <v>0</v>
      </c>
      <c r="EK376" s="77">
        <v>0</v>
      </c>
      <c r="EL376" s="77">
        <v>0</v>
      </c>
      <c r="EM376" s="77">
        <v>2</v>
      </c>
      <c r="EN376" s="77">
        <v>0</v>
      </c>
      <c r="EO376" s="77">
        <v>2</v>
      </c>
      <c r="EP376" s="77">
        <v>2</v>
      </c>
      <c r="EQ376" s="77">
        <v>6</v>
      </c>
    </row>
    <row r="377" spans="1:147" s="82" customFormat="1" ht="15" customHeight="1" x14ac:dyDescent="0.25">
      <c r="A377" s="504" t="s">
        <v>2553</v>
      </c>
      <c r="B377" s="77">
        <v>3</v>
      </c>
      <c r="C377" s="78" t="s">
        <v>272</v>
      </c>
      <c r="D377" s="114">
        <v>2006</v>
      </c>
      <c r="E377" s="82" t="s">
        <v>1602</v>
      </c>
      <c r="F377" s="82" t="s">
        <v>1586</v>
      </c>
      <c r="G377" s="76">
        <v>79</v>
      </c>
      <c r="H377" s="76" t="s">
        <v>273</v>
      </c>
      <c r="I377" s="75" t="s">
        <v>50</v>
      </c>
      <c r="J377" s="59">
        <v>0</v>
      </c>
      <c r="K377" s="77" t="s">
        <v>3</v>
      </c>
      <c r="L377" s="77" t="s">
        <v>89</v>
      </c>
      <c r="M377" s="77">
        <v>9</v>
      </c>
      <c r="N377" s="77">
        <v>9</v>
      </c>
      <c r="O377" s="59">
        <f t="shared" si="234"/>
        <v>0.95424250943932487</v>
      </c>
      <c r="P377" s="77">
        <v>2003</v>
      </c>
      <c r="R377" s="77">
        <v>1</v>
      </c>
      <c r="S377" s="77">
        <v>1</v>
      </c>
      <c r="T377" s="77">
        <v>3</v>
      </c>
      <c r="U377" s="77">
        <v>5</v>
      </c>
      <c r="V377" s="77" t="s">
        <v>1535</v>
      </c>
      <c r="W377" s="77"/>
      <c r="X377" s="77" t="s">
        <v>608</v>
      </c>
      <c r="Z377" s="82" t="s">
        <v>153</v>
      </c>
      <c r="AA377" s="77" t="s">
        <v>1257</v>
      </c>
      <c r="AB377" s="77" t="s">
        <v>1606</v>
      </c>
      <c r="AC377" s="77" t="s">
        <v>1605</v>
      </c>
      <c r="AD377" s="77">
        <v>0</v>
      </c>
      <c r="AE377" s="77" t="s">
        <v>1591</v>
      </c>
      <c r="AF377" s="77">
        <v>25</v>
      </c>
      <c r="AG377" s="59">
        <f t="shared" si="235"/>
        <v>1.3979400086720377</v>
      </c>
      <c r="AH377" s="177">
        <f t="shared" si="257"/>
        <v>2750</v>
      </c>
      <c r="AI377" s="72">
        <f t="shared" si="250"/>
        <v>3.4393326938302629</v>
      </c>
      <c r="AJ377" s="59">
        <f t="shared" si="251"/>
        <v>225</v>
      </c>
      <c r="AK377" s="59">
        <f t="shared" si="236"/>
        <v>2.3521825181113627</v>
      </c>
      <c r="AL377" s="72">
        <f t="shared" si="252"/>
        <v>24750</v>
      </c>
      <c r="AM377" s="72">
        <f t="shared" si="233"/>
        <v>4.3935752032695872</v>
      </c>
      <c r="AN377" s="78" t="s">
        <v>28</v>
      </c>
      <c r="AO377" s="77" t="s">
        <v>470</v>
      </c>
      <c r="AQ377" s="77" t="s">
        <v>253</v>
      </c>
      <c r="AR377" s="81" t="s">
        <v>268</v>
      </c>
      <c r="AS377" s="81" t="s">
        <v>269</v>
      </c>
      <c r="AT377" s="228" t="s">
        <v>2443</v>
      </c>
      <c r="AU377" s="270">
        <v>62.2</v>
      </c>
      <c r="AV377" s="11">
        <v>30.4</v>
      </c>
      <c r="AW377" s="77"/>
      <c r="AX377" s="277">
        <v>2.6083333333333338</v>
      </c>
      <c r="AY377" s="278">
        <v>657</v>
      </c>
      <c r="AZ377" s="455">
        <f t="shared" si="237"/>
        <v>2.8175653695597807</v>
      </c>
      <c r="BA377" s="521" t="s">
        <v>103</v>
      </c>
      <c r="BC377" s="74" t="s">
        <v>270</v>
      </c>
      <c r="BD377" s="77" t="s">
        <v>1604</v>
      </c>
      <c r="BE377" s="59" t="s">
        <v>2331</v>
      </c>
      <c r="BF377" s="82" t="s">
        <v>914</v>
      </c>
      <c r="BH377" s="82" t="s">
        <v>1334</v>
      </c>
      <c r="BI377" s="82" t="s">
        <v>1608</v>
      </c>
      <c r="BJ377" s="82" t="s">
        <v>12</v>
      </c>
      <c r="BK377" s="82" t="s">
        <v>1001</v>
      </c>
      <c r="BL377" s="77"/>
      <c r="BM377" s="77"/>
      <c r="BO377" s="77"/>
      <c r="BP377" s="78" t="s">
        <v>51</v>
      </c>
      <c r="BQ377" s="77" t="s">
        <v>14</v>
      </c>
      <c r="BR377" s="82">
        <v>16.333333333333332</v>
      </c>
      <c r="BS377" s="77" t="s">
        <v>21</v>
      </c>
      <c r="BT377" s="77" t="s">
        <v>1220</v>
      </c>
      <c r="BU377" s="140">
        <v>2.8867513459481255</v>
      </c>
      <c r="BW377" s="79" t="s">
        <v>26</v>
      </c>
      <c r="BX377" s="77" t="s">
        <v>67</v>
      </c>
      <c r="BY377" s="77"/>
      <c r="BZ377" s="80">
        <f t="shared" si="255"/>
        <v>2.8867513459481255</v>
      </c>
      <c r="CA377" s="77" t="s">
        <v>18</v>
      </c>
      <c r="CB377" s="77" t="s">
        <v>1535</v>
      </c>
      <c r="CC377" s="77">
        <v>3</v>
      </c>
      <c r="CD377" s="77">
        <v>3</v>
      </c>
      <c r="CF377" s="82" t="s">
        <v>1584</v>
      </c>
      <c r="CG377" s="82">
        <v>14.333333333333334</v>
      </c>
      <c r="CH377" s="77" t="s">
        <v>21</v>
      </c>
      <c r="CI377" s="82">
        <v>4.0414518843273779</v>
      </c>
      <c r="CL377" s="78">
        <f t="shared" si="256"/>
        <v>4.0414518843273779</v>
      </c>
      <c r="CM377" s="77">
        <v>3</v>
      </c>
      <c r="CN377" s="77">
        <v>3</v>
      </c>
      <c r="CP377" s="67">
        <f t="shared" si="243"/>
        <v>0.56949479745149933</v>
      </c>
      <c r="CQ377" s="67">
        <f t="shared" si="244"/>
        <v>0.8</v>
      </c>
      <c r="CR377" s="67">
        <f t="shared" si="238"/>
        <v>0.45559583796119951</v>
      </c>
      <c r="CS377" s="67">
        <f t="shared" si="245"/>
        <v>0.68396396396396397</v>
      </c>
      <c r="CT377" s="77">
        <v>0</v>
      </c>
      <c r="CU377" s="77">
        <v>0</v>
      </c>
      <c r="CV377" s="77" t="s">
        <v>1782</v>
      </c>
      <c r="CW377" s="77">
        <v>0</v>
      </c>
      <c r="CX377" s="77">
        <v>0</v>
      </c>
      <c r="CY377" s="74">
        <v>1</v>
      </c>
      <c r="CZ377" s="74">
        <v>0</v>
      </c>
      <c r="DA377" s="74">
        <v>0</v>
      </c>
      <c r="DB377" s="74">
        <v>0</v>
      </c>
      <c r="DC377" s="74">
        <v>0</v>
      </c>
      <c r="DD377" s="77">
        <v>0</v>
      </c>
      <c r="DE377" s="60">
        <v>0</v>
      </c>
      <c r="DF377" s="60">
        <v>0</v>
      </c>
      <c r="DG377" s="60">
        <v>0</v>
      </c>
      <c r="DH377" s="60">
        <v>0</v>
      </c>
      <c r="DI377" s="60">
        <v>0</v>
      </c>
      <c r="DJ377" s="60">
        <v>0</v>
      </c>
      <c r="DK377" s="60">
        <v>1</v>
      </c>
      <c r="DL377" s="74">
        <v>0</v>
      </c>
      <c r="DM377" s="74">
        <v>0</v>
      </c>
      <c r="DN377" s="74">
        <v>0</v>
      </c>
      <c r="DO377" s="77">
        <v>0</v>
      </c>
      <c r="DP377" s="77">
        <v>0</v>
      </c>
      <c r="DQ377" s="77">
        <v>0</v>
      </c>
      <c r="DR377" s="77">
        <v>0</v>
      </c>
      <c r="DS377" s="77">
        <v>0</v>
      </c>
      <c r="DT377" s="77">
        <v>0</v>
      </c>
      <c r="DU377" s="77">
        <v>0</v>
      </c>
      <c r="DV377" s="77">
        <v>0</v>
      </c>
      <c r="DW377" s="77">
        <v>0</v>
      </c>
      <c r="DX377" s="77">
        <v>0</v>
      </c>
      <c r="DY377" s="77">
        <v>0</v>
      </c>
      <c r="DZ377" s="77">
        <v>0</v>
      </c>
      <c r="EA377" s="77">
        <v>0</v>
      </c>
      <c r="EB377" s="77">
        <v>0</v>
      </c>
      <c r="EC377" s="77">
        <v>0</v>
      </c>
      <c r="ED377" s="77">
        <v>0</v>
      </c>
      <c r="EE377" s="77">
        <v>0</v>
      </c>
      <c r="EF377" s="77">
        <v>0</v>
      </c>
      <c r="EG377" s="77">
        <v>0</v>
      </c>
      <c r="EH377" s="77">
        <v>0</v>
      </c>
      <c r="EI377" s="77">
        <v>0</v>
      </c>
      <c r="EJ377" s="77">
        <v>0</v>
      </c>
      <c r="EK377" s="77">
        <v>0</v>
      </c>
      <c r="EL377" s="77">
        <v>0</v>
      </c>
      <c r="EM377" s="77">
        <v>2</v>
      </c>
      <c r="EN377" s="77">
        <v>0</v>
      </c>
      <c r="EO377" s="77">
        <v>2</v>
      </c>
      <c r="EP377" s="77">
        <v>2</v>
      </c>
      <c r="EQ377" s="77">
        <v>6</v>
      </c>
    </row>
    <row r="378" spans="1:147" s="82" customFormat="1" ht="15" customHeight="1" x14ac:dyDescent="0.25">
      <c r="A378" s="504" t="s">
        <v>2553</v>
      </c>
      <c r="B378" s="77">
        <v>4</v>
      </c>
      <c r="C378" s="78" t="s">
        <v>272</v>
      </c>
      <c r="D378" s="114">
        <v>2006</v>
      </c>
      <c r="E378" s="82" t="s">
        <v>1602</v>
      </c>
      <c r="F378" s="82" t="s">
        <v>1586</v>
      </c>
      <c r="G378" s="76">
        <v>79</v>
      </c>
      <c r="H378" s="76" t="s">
        <v>273</v>
      </c>
      <c r="I378" s="75" t="s">
        <v>50</v>
      </c>
      <c r="J378" s="59">
        <v>0</v>
      </c>
      <c r="K378" s="77" t="s">
        <v>3</v>
      </c>
      <c r="L378" s="77" t="s">
        <v>89</v>
      </c>
      <c r="M378" s="77">
        <v>10</v>
      </c>
      <c r="N378" s="77">
        <v>10</v>
      </c>
      <c r="O378" s="59">
        <f t="shared" si="234"/>
        <v>1</v>
      </c>
      <c r="P378" s="77">
        <v>2004</v>
      </c>
      <c r="R378" s="77">
        <v>1</v>
      </c>
      <c r="S378" s="77">
        <v>1</v>
      </c>
      <c r="T378" s="77">
        <v>3</v>
      </c>
      <c r="U378" s="77">
        <v>5</v>
      </c>
      <c r="V378" s="77" t="s">
        <v>1535</v>
      </c>
      <c r="W378" s="77">
        <v>1</v>
      </c>
      <c r="X378" s="77" t="s">
        <v>608</v>
      </c>
      <c r="Z378" s="82" t="s">
        <v>153</v>
      </c>
      <c r="AA378" s="77" t="s">
        <v>1257</v>
      </c>
      <c r="AB378" s="77" t="s">
        <v>1606</v>
      </c>
      <c r="AC378" s="77" t="s">
        <v>1605</v>
      </c>
      <c r="AD378" s="77">
        <v>0</v>
      </c>
      <c r="AE378" s="77" t="s">
        <v>1591</v>
      </c>
      <c r="AF378" s="77">
        <v>25</v>
      </c>
      <c r="AG378" s="59">
        <f t="shared" si="235"/>
        <v>1.3979400086720377</v>
      </c>
      <c r="AH378" s="177">
        <f t="shared" si="257"/>
        <v>2750</v>
      </c>
      <c r="AI378" s="72">
        <f t="shared" si="250"/>
        <v>3.4393326938302629</v>
      </c>
      <c r="AJ378" s="59">
        <f t="shared" si="251"/>
        <v>250</v>
      </c>
      <c r="AK378" s="59">
        <f t="shared" si="236"/>
        <v>2.3979400086720375</v>
      </c>
      <c r="AL378" s="72">
        <f t="shared" si="252"/>
        <v>27500</v>
      </c>
      <c r="AM378" s="72">
        <f t="shared" ref="AM378:AM426" si="258">LOG10(AL378)</f>
        <v>4.4393326938302629</v>
      </c>
      <c r="AN378" s="78" t="s">
        <v>28</v>
      </c>
      <c r="AO378" s="77" t="s">
        <v>470</v>
      </c>
      <c r="AQ378" s="77" t="s">
        <v>253</v>
      </c>
      <c r="AR378" s="81" t="s">
        <v>268</v>
      </c>
      <c r="AS378" s="81" t="s">
        <v>269</v>
      </c>
      <c r="AT378" s="228" t="s">
        <v>2443</v>
      </c>
      <c r="AU378" s="270">
        <v>62.2</v>
      </c>
      <c r="AV378" s="11">
        <v>30.4</v>
      </c>
      <c r="AW378" s="77"/>
      <c r="AX378" s="277">
        <v>2.6083333333333338</v>
      </c>
      <c r="AY378" s="278">
        <v>657</v>
      </c>
      <c r="AZ378" s="455">
        <f t="shared" si="237"/>
        <v>2.8175653695597807</v>
      </c>
      <c r="BA378" s="521" t="s">
        <v>103</v>
      </c>
      <c r="BC378" s="74" t="s">
        <v>270</v>
      </c>
      <c r="BD378" s="77" t="s">
        <v>1604</v>
      </c>
      <c r="BE378" s="59" t="s">
        <v>2331</v>
      </c>
      <c r="BF378" s="82" t="s">
        <v>914</v>
      </c>
      <c r="BH378" s="82" t="s">
        <v>1334</v>
      </c>
      <c r="BI378" s="82" t="s">
        <v>1608</v>
      </c>
      <c r="BJ378" s="82" t="s">
        <v>12</v>
      </c>
      <c r="BK378" s="82" t="s">
        <v>13</v>
      </c>
      <c r="BL378" s="77"/>
      <c r="BM378" s="77"/>
      <c r="BO378" s="77" t="s">
        <v>1669</v>
      </c>
      <c r="BP378" s="78" t="s">
        <v>51</v>
      </c>
      <c r="BQ378" s="77" t="s">
        <v>14</v>
      </c>
      <c r="BR378" s="82">
        <v>32.666666666666664</v>
      </c>
      <c r="BS378" s="77" t="s">
        <v>21</v>
      </c>
      <c r="BT378" s="77" t="s">
        <v>1220</v>
      </c>
      <c r="BU378" s="140">
        <v>8.7368949480541005</v>
      </c>
      <c r="BW378" s="79" t="s">
        <v>26</v>
      </c>
      <c r="BX378" s="77" t="s">
        <v>67</v>
      </c>
      <c r="BY378" s="77"/>
      <c r="BZ378" s="80">
        <f t="shared" si="255"/>
        <v>8.7368949480541005</v>
      </c>
      <c r="CA378" s="77" t="s">
        <v>18</v>
      </c>
      <c r="CB378" s="77" t="s">
        <v>1535</v>
      </c>
      <c r="CC378" s="77">
        <v>3</v>
      </c>
      <c r="CD378" s="77">
        <v>3</v>
      </c>
      <c r="CF378" s="82" t="s">
        <v>1584</v>
      </c>
      <c r="CG378" s="82">
        <v>28</v>
      </c>
      <c r="CH378" s="77" t="s">
        <v>21</v>
      </c>
      <c r="CI378" s="82">
        <v>8.8881944173155887</v>
      </c>
      <c r="CL378" s="78">
        <f t="shared" si="256"/>
        <v>8.8881944173155887</v>
      </c>
      <c r="CM378" s="77">
        <v>3</v>
      </c>
      <c r="CN378" s="77">
        <v>3</v>
      </c>
      <c r="CP378" s="67">
        <f t="shared" si="243"/>
        <v>0.52952863213056356</v>
      </c>
      <c r="CQ378" s="67">
        <f t="shared" si="244"/>
        <v>0.8</v>
      </c>
      <c r="CR378" s="67">
        <f t="shared" si="238"/>
        <v>0.42362290570445088</v>
      </c>
      <c r="CS378" s="67">
        <f t="shared" si="245"/>
        <v>0.68162136385312344</v>
      </c>
      <c r="CT378" s="77">
        <v>0</v>
      </c>
      <c r="CU378" s="77">
        <v>0</v>
      </c>
      <c r="CV378" s="77" t="s">
        <v>1782</v>
      </c>
      <c r="CW378" s="77">
        <v>0</v>
      </c>
      <c r="CX378" s="77">
        <v>0</v>
      </c>
      <c r="CY378" s="74">
        <v>1</v>
      </c>
      <c r="CZ378" s="74">
        <v>0</v>
      </c>
      <c r="DA378" s="74">
        <v>0</v>
      </c>
      <c r="DB378" s="74">
        <v>0</v>
      </c>
      <c r="DC378" s="74">
        <v>0</v>
      </c>
      <c r="DD378" s="60">
        <v>1</v>
      </c>
      <c r="DE378" s="60">
        <v>0</v>
      </c>
      <c r="DF378" s="60">
        <v>0</v>
      </c>
      <c r="DG378" s="60">
        <v>0</v>
      </c>
      <c r="DH378" s="60">
        <v>0</v>
      </c>
      <c r="DI378" s="60">
        <v>0</v>
      </c>
      <c r="DJ378" s="60">
        <v>0</v>
      </c>
      <c r="DK378" s="60">
        <v>0</v>
      </c>
      <c r="DL378" s="74">
        <v>0</v>
      </c>
      <c r="DM378" s="74">
        <v>0</v>
      </c>
      <c r="DN378" s="74">
        <v>0</v>
      </c>
      <c r="DO378" s="77">
        <v>0</v>
      </c>
      <c r="DP378" s="77">
        <v>0</v>
      </c>
      <c r="DQ378" s="77">
        <v>0</v>
      </c>
      <c r="DR378" s="77">
        <v>0</v>
      </c>
      <c r="DS378" s="77">
        <v>0</v>
      </c>
      <c r="DT378" s="77">
        <v>0</v>
      </c>
      <c r="DU378" s="77">
        <v>0</v>
      </c>
      <c r="DV378" s="77">
        <v>0</v>
      </c>
      <c r="DW378" s="77">
        <v>0</v>
      </c>
      <c r="DX378" s="77">
        <v>0</v>
      </c>
      <c r="DY378" s="77">
        <v>0</v>
      </c>
      <c r="DZ378" s="77">
        <v>0</v>
      </c>
      <c r="EA378" s="77">
        <v>0</v>
      </c>
      <c r="EB378" s="77">
        <v>0</v>
      </c>
      <c r="EC378" s="77">
        <v>0</v>
      </c>
      <c r="ED378" s="77">
        <v>0</v>
      </c>
      <c r="EE378" s="77">
        <v>0</v>
      </c>
      <c r="EF378" s="77">
        <v>0</v>
      </c>
      <c r="EG378" s="77">
        <v>0</v>
      </c>
      <c r="EH378" s="77">
        <v>0</v>
      </c>
      <c r="EI378" s="77">
        <v>0</v>
      </c>
      <c r="EJ378" s="77">
        <v>0</v>
      </c>
      <c r="EK378" s="77">
        <v>0</v>
      </c>
      <c r="EL378" s="77">
        <v>0</v>
      </c>
      <c r="EM378" s="77">
        <v>2</v>
      </c>
      <c r="EN378" s="77">
        <v>0</v>
      </c>
      <c r="EO378" s="77">
        <v>2</v>
      </c>
      <c r="EP378" s="77">
        <v>2</v>
      </c>
      <c r="EQ378" s="77">
        <v>6</v>
      </c>
    </row>
    <row r="379" spans="1:147" ht="15" customHeight="1" x14ac:dyDescent="0.25">
      <c r="A379" s="501" t="s">
        <v>2554</v>
      </c>
      <c r="B379" s="122">
        <v>1</v>
      </c>
      <c r="C379" s="123" t="s">
        <v>280</v>
      </c>
      <c r="D379" s="99">
        <v>2009</v>
      </c>
      <c r="E379" s="67" t="s">
        <v>1002</v>
      </c>
      <c r="F379" s="67" t="s">
        <v>281</v>
      </c>
      <c r="G379" s="59">
        <v>39</v>
      </c>
      <c r="H379" s="59" t="s">
        <v>282</v>
      </c>
      <c r="I379" s="64" t="s">
        <v>50</v>
      </c>
      <c r="J379" s="59">
        <v>0</v>
      </c>
      <c r="K379" s="59" t="s">
        <v>3</v>
      </c>
      <c r="L379" s="59" t="s">
        <v>89</v>
      </c>
      <c r="M379" s="59">
        <v>3</v>
      </c>
      <c r="N379" s="59">
        <v>3</v>
      </c>
      <c r="O379" s="59">
        <f t="shared" si="234"/>
        <v>0.47712125471966244</v>
      </c>
      <c r="P379" s="59">
        <v>2007</v>
      </c>
      <c r="R379" s="59">
        <v>1</v>
      </c>
      <c r="S379" s="37">
        <v>5</v>
      </c>
      <c r="T379" s="37">
        <v>2</v>
      </c>
      <c r="U379" s="37">
        <v>6</v>
      </c>
      <c r="V379" s="59" t="s">
        <v>1101</v>
      </c>
      <c r="X379" s="59" t="s">
        <v>1986</v>
      </c>
      <c r="Y379" s="67" t="s">
        <v>1249</v>
      </c>
      <c r="Z379" s="40" t="s">
        <v>83</v>
      </c>
      <c r="AA379" s="59" t="s">
        <v>642</v>
      </c>
      <c r="AB379" s="59" t="s">
        <v>641</v>
      </c>
      <c r="AC379" s="59" t="s">
        <v>637</v>
      </c>
      <c r="AD379" s="59">
        <v>0</v>
      </c>
      <c r="AE379" s="59" t="s">
        <v>577</v>
      </c>
      <c r="AF379" s="59">
        <v>8</v>
      </c>
      <c r="AG379" s="59">
        <f t="shared" si="235"/>
        <v>0.90308998699194354</v>
      </c>
      <c r="AH379" s="177">
        <f t="shared" ref="AH379:AH427" si="259">AF379*20.3</f>
        <v>162.4</v>
      </c>
      <c r="AI379" s="72">
        <f t="shared" si="250"/>
        <v>2.2105860249051563</v>
      </c>
      <c r="AJ379" s="59">
        <f t="shared" si="251"/>
        <v>24</v>
      </c>
      <c r="AK379" s="59">
        <f t="shared" si="236"/>
        <v>1.3802112417116059</v>
      </c>
      <c r="AL379" s="72">
        <f t="shared" si="252"/>
        <v>487.20000000000005</v>
      </c>
      <c r="AM379" s="72">
        <f t="shared" si="258"/>
        <v>2.6877072796248189</v>
      </c>
      <c r="AN379" s="40" t="s">
        <v>635</v>
      </c>
      <c r="AO379" s="59" t="s">
        <v>470</v>
      </c>
      <c r="AQ379" s="59" t="s">
        <v>80</v>
      </c>
      <c r="AR379" s="67" t="s">
        <v>277</v>
      </c>
      <c r="AS379" s="67" t="s">
        <v>278</v>
      </c>
      <c r="AT379" s="172" t="s">
        <v>2445</v>
      </c>
      <c r="AU379" s="270">
        <v>46.62</v>
      </c>
      <c r="AV379" s="11">
        <v>-88.48</v>
      </c>
      <c r="AX379" s="277">
        <v>4.1416666666666666</v>
      </c>
      <c r="AY379" s="278">
        <v>853</v>
      </c>
      <c r="AZ379" s="455">
        <f t="shared" si="237"/>
        <v>2.9309490311675228</v>
      </c>
      <c r="BA379" s="515" t="s">
        <v>103</v>
      </c>
      <c r="BB379" s="40" t="s">
        <v>1215</v>
      </c>
      <c r="BF379" s="67" t="s">
        <v>1256</v>
      </c>
      <c r="BH379" s="67" t="s">
        <v>1236</v>
      </c>
      <c r="BI379" s="67" t="s">
        <v>1250</v>
      </c>
      <c r="BJ379" s="67" t="s">
        <v>636</v>
      </c>
      <c r="BK379" s="40" t="s">
        <v>1683</v>
      </c>
      <c r="BN379" s="67" t="s">
        <v>638</v>
      </c>
      <c r="BO379" s="59" t="s">
        <v>1677</v>
      </c>
      <c r="BP379" s="67" t="s">
        <v>51</v>
      </c>
      <c r="BQ379" s="59" t="s">
        <v>35</v>
      </c>
      <c r="BR379" s="67">
        <v>12.975188781013994</v>
      </c>
      <c r="BS379" s="59" t="s">
        <v>21</v>
      </c>
      <c r="BT379" s="59" t="s">
        <v>9</v>
      </c>
      <c r="BU379" s="38">
        <v>26.376274133419983</v>
      </c>
      <c r="BW379" s="63" t="s">
        <v>26</v>
      </c>
      <c r="BX379" s="59" t="s">
        <v>67</v>
      </c>
      <c r="BY379" s="70"/>
      <c r="BZ379" s="70">
        <f t="shared" si="255"/>
        <v>26.376274133419983</v>
      </c>
      <c r="CA379" s="37" t="s">
        <v>57</v>
      </c>
      <c r="CB379" s="59" t="s">
        <v>1193</v>
      </c>
      <c r="CC379" s="91">
        <v>5</v>
      </c>
      <c r="CD379" s="91">
        <v>5</v>
      </c>
      <c r="CE379" s="145" t="s">
        <v>1255</v>
      </c>
      <c r="CF379" s="78" t="s">
        <v>1584</v>
      </c>
      <c r="CG379" s="67">
        <v>35.551240560949225</v>
      </c>
      <c r="CH379" s="37" t="s">
        <v>21</v>
      </c>
      <c r="CI379" s="38">
        <v>13.45260035891112</v>
      </c>
      <c r="CJ379" s="38"/>
      <c r="CK379" s="38"/>
      <c r="CL379" s="159">
        <f t="shared" si="256"/>
        <v>13.45260035891112</v>
      </c>
      <c r="CM379" s="91">
        <v>5</v>
      </c>
      <c r="CN379" s="91">
        <v>5</v>
      </c>
      <c r="CO379" s="145" t="s">
        <v>1255</v>
      </c>
      <c r="CP379" s="67">
        <f t="shared" si="243"/>
        <v>-1.0783068600274308</v>
      </c>
      <c r="CQ379" s="67">
        <f t="shared" si="244"/>
        <v>0.90322580645161288</v>
      </c>
      <c r="CR379" s="67">
        <f t="shared" si="238"/>
        <v>-0.9739545832505826</v>
      </c>
      <c r="CS379" s="67">
        <f t="shared" si="245"/>
        <v>0.44742937651174081</v>
      </c>
      <c r="CT379" s="77">
        <v>0</v>
      </c>
      <c r="CU379" s="59">
        <v>0</v>
      </c>
      <c r="CV379" s="59" t="s">
        <v>1782</v>
      </c>
      <c r="CW379" s="59">
        <v>0</v>
      </c>
      <c r="CX379" s="59">
        <v>0</v>
      </c>
      <c r="CY379" s="102">
        <v>0</v>
      </c>
      <c r="CZ379" s="102">
        <v>0</v>
      </c>
      <c r="DA379" s="102">
        <v>0</v>
      </c>
      <c r="DB379" s="102">
        <v>0</v>
      </c>
      <c r="DC379" s="102">
        <v>0</v>
      </c>
      <c r="DD379" s="59">
        <v>0</v>
      </c>
      <c r="DE379" s="60">
        <v>0</v>
      </c>
      <c r="DF379" s="60">
        <v>0</v>
      </c>
      <c r="DG379" s="60">
        <v>2</v>
      </c>
      <c r="DH379" s="60">
        <v>0</v>
      </c>
      <c r="DI379" s="60">
        <v>0</v>
      </c>
      <c r="DJ379" s="60">
        <v>0</v>
      </c>
      <c r="DK379" s="60">
        <v>0</v>
      </c>
      <c r="DL379" s="60">
        <v>0</v>
      </c>
      <c r="DM379" s="60">
        <v>0</v>
      </c>
      <c r="DN379" s="60">
        <v>0</v>
      </c>
      <c r="DO379" s="59">
        <v>0</v>
      </c>
      <c r="DP379" s="59">
        <v>0</v>
      </c>
      <c r="DQ379" s="59">
        <v>0</v>
      </c>
      <c r="DR379" s="59">
        <v>0</v>
      </c>
      <c r="DS379" s="59">
        <v>0</v>
      </c>
      <c r="DT379" s="59">
        <v>0</v>
      </c>
      <c r="DU379" s="59">
        <v>0</v>
      </c>
      <c r="DV379" s="59">
        <v>0</v>
      </c>
      <c r="DW379" s="59">
        <v>0</v>
      </c>
      <c r="DX379" s="59">
        <v>0</v>
      </c>
      <c r="DY379" s="59">
        <v>0</v>
      </c>
      <c r="DZ379" s="59">
        <v>0</v>
      </c>
      <c r="EA379" s="59">
        <v>0</v>
      </c>
      <c r="EB379" s="59">
        <v>0</v>
      </c>
      <c r="EC379" s="59">
        <v>0</v>
      </c>
      <c r="ED379" s="59">
        <v>0</v>
      </c>
      <c r="EE379" s="59">
        <v>0</v>
      </c>
      <c r="EF379" s="59">
        <v>0</v>
      </c>
      <c r="EG379" s="59">
        <v>0</v>
      </c>
      <c r="EH379" s="59">
        <v>0</v>
      </c>
      <c r="EI379" s="59">
        <v>0</v>
      </c>
      <c r="EJ379" s="59">
        <v>0</v>
      </c>
      <c r="EK379" s="59">
        <v>0</v>
      </c>
      <c r="EL379" s="59">
        <v>0</v>
      </c>
      <c r="EM379" s="59">
        <v>0</v>
      </c>
      <c r="EN379" s="59">
        <v>1</v>
      </c>
      <c r="EO379" s="59">
        <v>0</v>
      </c>
      <c r="EP379" s="59">
        <v>1</v>
      </c>
      <c r="EQ379" s="59">
        <v>4</v>
      </c>
    </row>
    <row r="380" spans="1:147" ht="15" customHeight="1" x14ac:dyDescent="0.25">
      <c r="A380" s="501" t="s">
        <v>2554</v>
      </c>
      <c r="B380" s="122">
        <v>2</v>
      </c>
      <c r="C380" s="123" t="s">
        <v>280</v>
      </c>
      <c r="D380" s="99">
        <v>2009</v>
      </c>
      <c r="E380" s="67" t="s">
        <v>1002</v>
      </c>
      <c r="F380" s="67" t="s">
        <v>281</v>
      </c>
      <c r="G380" s="59">
        <v>39</v>
      </c>
      <c r="H380" s="59" t="s">
        <v>282</v>
      </c>
      <c r="I380" s="64" t="s">
        <v>50</v>
      </c>
      <c r="J380" s="59">
        <v>0</v>
      </c>
      <c r="K380" s="59" t="s">
        <v>3</v>
      </c>
      <c r="L380" s="59" t="s">
        <v>89</v>
      </c>
      <c r="M380" s="59">
        <v>3</v>
      </c>
      <c r="N380" s="59">
        <v>3</v>
      </c>
      <c r="O380" s="59">
        <f t="shared" si="234"/>
        <v>0.47712125471966244</v>
      </c>
      <c r="P380" s="59">
        <v>2007</v>
      </c>
      <c r="R380" s="59">
        <v>1</v>
      </c>
      <c r="S380" s="37">
        <v>3</v>
      </c>
      <c r="T380" s="37">
        <v>8</v>
      </c>
      <c r="U380" s="37">
        <v>6</v>
      </c>
      <c r="V380" s="59" t="s">
        <v>1101</v>
      </c>
      <c r="X380" s="59" t="s">
        <v>1986</v>
      </c>
      <c r="Y380" s="67" t="s">
        <v>1249</v>
      </c>
      <c r="Z380" s="40" t="s">
        <v>83</v>
      </c>
      <c r="AA380" s="59" t="s">
        <v>642</v>
      </c>
      <c r="AB380" s="59" t="s">
        <v>641</v>
      </c>
      <c r="AC380" s="59" t="s">
        <v>637</v>
      </c>
      <c r="AD380" s="37">
        <v>0</v>
      </c>
      <c r="AE380" s="59" t="s">
        <v>577</v>
      </c>
      <c r="AF380" s="59">
        <v>8</v>
      </c>
      <c r="AG380" s="59">
        <f t="shared" si="235"/>
        <v>0.90308998699194354</v>
      </c>
      <c r="AH380" s="177">
        <f t="shared" si="259"/>
        <v>162.4</v>
      </c>
      <c r="AI380" s="72">
        <f t="shared" si="250"/>
        <v>2.2105860249051563</v>
      </c>
      <c r="AJ380" s="59">
        <f t="shared" si="251"/>
        <v>24</v>
      </c>
      <c r="AK380" s="59">
        <f t="shared" si="236"/>
        <v>1.3802112417116059</v>
      </c>
      <c r="AL380" s="72">
        <f t="shared" si="252"/>
        <v>487.20000000000005</v>
      </c>
      <c r="AM380" s="72">
        <f t="shared" si="258"/>
        <v>2.6877072796248189</v>
      </c>
      <c r="AN380" s="40" t="s">
        <v>635</v>
      </c>
      <c r="AO380" s="59" t="s">
        <v>470</v>
      </c>
      <c r="AQ380" s="59" t="s">
        <v>80</v>
      </c>
      <c r="AR380" s="67" t="s">
        <v>277</v>
      </c>
      <c r="AS380" s="67" t="s">
        <v>278</v>
      </c>
      <c r="AT380" s="172" t="s">
        <v>2445</v>
      </c>
      <c r="AU380" s="270">
        <v>46.62</v>
      </c>
      <c r="AV380" s="11">
        <v>-88.48</v>
      </c>
      <c r="AX380" s="277">
        <v>4.1416666666666666</v>
      </c>
      <c r="AY380" s="278">
        <v>853</v>
      </c>
      <c r="AZ380" s="455">
        <f t="shared" si="237"/>
        <v>2.9309490311675228</v>
      </c>
      <c r="BA380" s="515" t="s">
        <v>103</v>
      </c>
      <c r="BB380" s="40" t="s">
        <v>1215</v>
      </c>
      <c r="BF380" s="67" t="s">
        <v>1256</v>
      </c>
      <c r="BH380" s="67" t="s">
        <v>1236</v>
      </c>
      <c r="BI380" s="67" t="s">
        <v>1251</v>
      </c>
      <c r="BJ380" s="67" t="s">
        <v>636</v>
      </c>
      <c r="BK380" s="40" t="s">
        <v>1683</v>
      </c>
      <c r="BN380" s="67" t="s">
        <v>638</v>
      </c>
      <c r="BO380" s="59" t="s">
        <v>1677</v>
      </c>
      <c r="BP380" s="67" t="s">
        <v>51</v>
      </c>
      <c r="BQ380" s="59" t="s">
        <v>35</v>
      </c>
      <c r="BR380" s="67">
        <v>28.256023013304468</v>
      </c>
      <c r="BS380" s="59" t="s">
        <v>21</v>
      </c>
      <c r="BT380" s="59" t="s">
        <v>9</v>
      </c>
      <c r="BU380" s="161">
        <v>11.68760982205349</v>
      </c>
      <c r="BW380" s="63" t="s">
        <v>26</v>
      </c>
      <c r="BX380" s="59" t="s">
        <v>67</v>
      </c>
      <c r="BY380" s="70"/>
      <c r="BZ380" s="70">
        <f t="shared" si="255"/>
        <v>11.68760982205349</v>
      </c>
      <c r="CA380" s="37" t="s">
        <v>57</v>
      </c>
      <c r="CB380" s="59" t="s">
        <v>643</v>
      </c>
      <c r="CC380" s="91">
        <v>3</v>
      </c>
      <c r="CD380" s="91">
        <v>3</v>
      </c>
      <c r="CE380" s="145" t="s">
        <v>1255</v>
      </c>
      <c r="CF380" s="78" t="s">
        <v>1584</v>
      </c>
      <c r="CG380" s="67">
        <v>78.079827400215706</v>
      </c>
      <c r="CH380" s="37" t="s">
        <v>21</v>
      </c>
      <c r="CI380" s="38">
        <v>10.424798357223946</v>
      </c>
      <c r="CJ380" s="38"/>
      <c r="CK380" s="38"/>
      <c r="CL380" s="159">
        <f t="shared" si="256"/>
        <v>10.424798357223946</v>
      </c>
      <c r="CM380" s="91">
        <v>3</v>
      </c>
      <c r="CN380" s="91">
        <v>3</v>
      </c>
      <c r="CO380" s="145" t="s">
        <v>1255</v>
      </c>
      <c r="CP380" s="67">
        <f t="shared" si="243"/>
        <v>-4.4990807278166951</v>
      </c>
      <c r="CQ380" s="67">
        <f t="shared" si="244"/>
        <v>0.8</v>
      </c>
      <c r="CR380" s="67">
        <f t="shared" si="238"/>
        <v>-3.5992645822533564</v>
      </c>
      <c r="CS380" s="67">
        <f t="shared" si="245"/>
        <v>1.7462254610886192</v>
      </c>
      <c r="CT380" s="77">
        <v>0</v>
      </c>
      <c r="CU380" s="59">
        <v>0</v>
      </c>
      <c r="CV380" s="59" t="s">
        <v>1782</v>
      </c>
      <c r="CW380" s="59">
        <v>0</v>
      </c>
      <c r="CX380" s="59">
        <v>0</v>
      </c>
      <c r="CY380" s="102">
        <v>0</v>
      </c>
      <c r="CZ380" s="102">
        <v>0</v>
      </c>
      <c r="DA380" s="102">
        <v>0</v>
      </c>
      <c r="DB380" s="102">
        <v>0</v>
      </c>
      <c r="DC380" s="102">
        <v>0</v>
      </c>
      <c r="DD380" s="59">
        <v>0</v>
      </c>
      <c r="DE380" s="60">
        <v>0</v>
      </c>
      <c r="DF380" s="60">
        <v>0</v>
      </c>
      <c r="DG380" s="60">
        <v>2</v>
      </c>
      <c r="DH380" s="60">
        <v>0</v>
      </c>
      <c r="DI380" s="60">
        <v>0</v>
      </c>
      <c r="DJ380" s="60">
        <v>0</v>
      </c>
      <c r="DK380" s="60">
        <v>0</v>
      </c>
      <c r="DL380" s="60">
        <v>0</v>
      </c>
      <c r="DM380" s="60">
        <v>0</v>
      </c>
      <c r="DN380" s="60">
        <v>0</v>
      </c>
      <c r="DO380" s="59">
        <v>0</v>
      </c>
      <c r="DP380" s="59">
        <v>0</v>
      </c>
      <c r="DQ380" s="59">
        <v>0</v>
      </c>
      <c r="DR380" s="59">
        <v>0</v>
      </c>
      <c r="DS380" s="59">
        <v>0</v>
      </c>
      <c r="DT380" s="59">
        <v>0</v>
      </c>
      <c r="DU380" s="59">
        <v>0</v>
      </c>
      <c r="DV380" s="59">
        <v>0</v>
      </c>
      <c r="DW380" s="59">
        <v>0</v>
      </c>
      <c r="DX380" s="59">
        <v>0</v>
      </c>
      <c r="DY380" s="59">
        <v>0</v>
      </c>
      <c r="DZ380" s="59">
        <v>0</v>
      </c>
      <c r="EA380" s="59">
        <v>0</v>
      </c>
      <c r="EB380" s="59">
        <v>0</v>
      </c>
      <c r="EC380" s="59">
        <v>0</v>
      </c>
      <c r="ED380" s="59">
        <v>0</v>
      </c>
      <c r="EE380" s="59">
        <v>0</v>
      </c>
      <c r="EF380" s="59">
        <v>0</v>
      </c>
      <c r="EG380" s="59">
        <v>0</v>
      </c>
      <c r="EH380" s="59">
        <v>0</v>
      </c>
      <c r="EI380" s="59">
        <v>0</v>
      </c>
      <c r="EJ380" s="59">
        <v>0</v>
      </c>
      <c r="EK380" s="59">
        <v>0</v>
      </c>
      <c r="EL380" s="59">
        <v>0</v>
      </c>
      <c r="EM380" s="59">
        <v>0</v>
      </c>
      <c r="EN380" s="59">
        <v>1</v>
      </c>
      <c r="EO380" s="59">
        <v>0</v>
      </c>
      <c r="EP380" s="59">
        <v>1</v>
      </c>
      <c r="EQ380" s="59">
        <v>4</v>
      </c>
    </row>
    <row r="381" spans="1:147" ht="15" customHeight="1" x14ac:dyDescent="0.25">
      <c r="A381" s="501" t="s">
        <v>2554</v>
      </c>
      <c r="B381" s="122">
        <v>3</v>
      </c>
      <c r="C381" s="123" t="s">
        <v>280</v>
      </c>
      <c r="D381" s="99">
        <v>2009</v>
      </c>
      <c r="E381" s="67" t="s">
        <v>1002</v>
      </c>
      <c r="F381" s="67" t="s">
        <v>281</v>
      </c>
      <c r="G381" s="59">
        <v>39</v>
      </c>
      <c r="H381" s="59" t="s">
        <v>282</v>
      </c>
      <c r="I381" s="64" t="s">
        <v>50</v>
      </c>
      <c r="J381" s="59">
        <v>0</v>
      </c>
      <c r="K381" s="59" t="s">
        <v>3</v>
      </c>
      <c r="L381" s="59" t="s">
        <v>89</v>
      </c>
      <c r="M381" s="59">
        <v>3</v>
      </c>
      <c r="N381" s="59">
        <v>3</v>
      </c>
      <c r="O381" s="59">
        <f t="shared" ref="O381:O428" si="260">LOG10(N381)</f>
        <v>0.47712125471966244</v>
      </c>
      <c r="P381" s="59">
        <v>2007</v>
      </c>
      <c r="R381" s="59">
        <v>1</v>
      </c>
      <c r="S381" s="37">
        <v>4</v>
      </c>
      <c r="T381" s="37">
        <v>8</v>
      </c>
      <c r="U381" s="37">
        <v>6</v>
      </c>
      <c r="V381" s="59" t="s">
        <v>1101</v>
      </c>
      <c r="X381" s="59" t="s">
        <v>1986</v>
      </c>
      <c r="Y381" s="67" t="s">
        <v>1249</v>
      </c>
      <c r="Z381" s="40" t="s">
        <v>83</v>
      </c>
      <c r="AA381" s="59" t="s">
        <v>642</v>
      </c>
      <c r="AB381" s="59" t="s">
        <v>641</v>
      </c>
      <c r="AC381" s="59" t="s">
        <v>637</v>
      </c>
      <c r="AD381" s="37">
        <v>0</v>
      </c>
      <c r="AE381" s="59" t="s">
        <v>577</v>
      </c>
      <c r="AF381" s="59">
        <v>8</v>
      </c>
      <c r="AG381" s="59">
        <f t="shared" ref="AG381:AG428" si="261">LOG10(AF381)</f>
        <v>0.90308998699194354</v>
      </c>
      <c r="AH381" s="177">
        <f t="shared" si="259"/>
        <v>162.4</v>
      </c>
      <c r="AI381" s="72">
        <f t="shared" si="250"/>
        <v>2.2105860249051563</v>
      </c>
      <c r="AJ381" s="59">
        <f t="shared" si="251"/>
        <v>24</v>
      </c>
      <c r="AK381" s="59">
        <f t="shared" ref="AK381:AK428" si="262">LOG10(AJ381)</f>
        <v>1.3802112417116059</v>
      </c>
      <c r="AL381" s="72">
        <f t="shared" si="252"/>
        <v>487.20000000000005</v>
      </c>
      <c r="AM381" s="72">
        <f t="shared" si="258"/>
        <v>2.6877072796248189</v>
      </c>
      <c r="AN381" s="40" t="s">
        <v>635</v>
      </c>
      <c r="AO381" s="59" t="s">
        <v>470</v>
      </c>
      <c r="AQ381" s="59" t="s">
        <v>80</v>
      </c>
      <c r="AR381" s="67" t="s">
        <v>277</v>
      </c>
      <c r="AS381" s="67" t="s">
        <v>278</v>
      </c>
      <c r="AT381" s="172" t="s">
        <v>2445</v>
      </c>
      <c r="AU381" s="270">
        <v>46.62</v>
      </c>
      <c r="AV381" s="11">
        <v>-88.48</v>
      </c>
      <c r="AX381" s="277">
        <v>4.1416666666666666</v>
      </c>
      <c r="AY381" s="278">
        <v>853</v>
      </c>
      <c r="AZ381" s="455">
        <f t="shared" ref="AZ381:AZ428" si="263">LOG10(AY381)</f>
        <v>2.9309490311675228</v>
      </c>
      <c r="BA381" s="515" t="s">
        <v>103</v>
      </c>
      <c r="BB381" s="40" t="s">
        <v>1215</v>
      </c>
      <c r="BF381" s="67" t="s">
        <v>1256</v>
      </c>
      <c r="BH381" s="67" t="s">
        <v>1236</v>
      </c>
      <c r="BI381" s="67" t="s">
        <v>1252</v>
      </c>
      <c r="BJ381" s="67" t="s">
        <v>636</v>
      </c>
      <c r="BK381" s="40" t="s">
        <v>1683</v>
      </c>
      <c r="BN381" s="67" t="s">
        <v>638</v>
      </c>
      <c r="BO381" s="59" t="s">
        <v>1677</v>
      </c>
      <c r="BP381" s="67" t="s">
        <v>51</v>
      </c>
      <c r="BQ381" s="59" t="s">
        <v>35</v>
      </c>
      <c r="BR381" s="67">
        <v>37.432578209277189</v>
      </c>
      <c r="BS381" s="59" t="s">
        <v>21</v>
      </c>
      <c r="BT381" s="59" t="s">
        <v>9</v>
      </c>
      <c r="BU381" s="161">
        <v>28.180317670193133</v>
      </c>
      <c r="BW381" s="63" t="s">
        <v>26</v>
      </c>
      <c r="BX381" s="59" t="s">
        <v>67</v>
      </c>
      <c r="BY381" s="70"/>
      <c r="BZ381" s="70">
        <f t="shared" si="255"/>
        <v>28.180317670193133</v>
      </c>
      <c r="CA381" s="37" t="s">
        <v>57</v>
      </c>
      <c r="CB381" s="59" t="s">
        <v>644</v>
      </c>
      <c r="CC381" s="91">
        <v>4</v>
      </c>
      <c r="CD381" s="91">
        <v>4</v>
      </c>
      <c r="CE381" s="145" t="s">
        <v>1255</v>
      </c>
      <c r="CF381" s="78" t="s">
        <v>1584</v>
      </c>
      <c r="CG381" s="67">
        <v>71.866235167205957</v>
      </c>
      <c r="CH381" s="37" t="s">
        <v>21</v>
      </c>
      <c r="CI381" s="38">
        <v>21.273929925358264</v>
      </c>
      <c r="CJ381" s="38"/>
      <c r="CK381" s="38"/>
      <c r="CL381" s="159">
        <f t="shared" si="256"/>
        <v>21.273929925358264</v>
      </c>
      <c r="CM381" s="91">
        <v>4</v>
      </c>
      <c r="CN381" s="91">
        <v>4</v>
      </c>
      <c r="CO381" s="145" t="s">
        <v>1255</v>
      </c>
      <c r="CP381" s="67">
        <f t="shared" si="243"/>
        <v>-1.3791622315359144</v>
      </c>
      <c r="CQ381" s="67">
        <f t="shared" si="244"/>
        <v>0.86956521739130432</v>
      </c>
      <c r="CR381" s="67">
        <f t="shared" ref="CR381:CR428" si="264">CP381*CQ381</f>
        <v>-1.1992715056834038</v>
      </c>
      <c r="CS381" s="67">
        <f t="shared" si="245"/>
        <v>0.58989075902150867</v>
      </c>
      <c r="CT381" s="77">
        <v>0</v>
      </c>
      <c r="CU381" s="59">
        <v>0</v>
      </c>
      <c r="CV381" s="59" t="s">
        <v>1782</v>
      </c>
      <c r="CW381" s="59">
        <v>0</v>
      </c>
      <c r="CX381" s="59">
        <v>0</v>
      </c>
      <c r="CY381" s="102">
        <v>0</v>
      </c>
      <c r="CZ381" s="102">
        <v>0</v>
      </c>
      <c r="DA381" s="102">
        <v>0</v>
      </c>
      <c r="DB381" s="102">
        <v>0</v>
      </c>
      <c r="DC381" s="102">
        <v>0</v>
      </c>
      <c r="DD381" s="59">
        <v>0</v>
      </c>
      <c r="DE381" s="60">
        <v>0</v>
      </c>
      <c r="DF381" s="60">
        <v>0</v>
      </c>
      <c r="DG381" s="60">
        <v>2</v>
      </c>
      <c r="DH381" s="60">
        <v>0</v>
      </c>
      <c r="DI381" s="60">
        <v>0</v>
      </c>
      <c r="DJ381" s="60">
        <v>0</v>
      </c>
      <c r="DK381" s="60">
        <v>0</v>
      </c>
      <c r="DL381" s="60">
        <v>0</v>
      </c>
      <c r="DM381" s="60">
        <v>0</v>
      </c>
      <c r="DN381" s="60">
        <v>0</v>
      </c>
      <c r="DO381" s="59">
        <v>0</v>
      </c>
      <c r="DP381" s="59">
        <v>0</v>
      </c>
      <c r="DQ381" s="59">
        <v>0</v>
      </c>
      <c r="DR381" s="59">
        <v>0</v>
      </c>
      <c r="DS381" s="59">
        <v>0</v>
      </c>
      <c r="DT381" s="59">
        <v>0</v>
      </c>
      <c r="DU381" s="59">
        <v>0</v>
      </c>
      <c r="DV381" s="59">
        <v>0</v>
      </c>
      <c r="DW381" s="59">
        <v>0</v>
      </c>
      <c r="DX381" s="59">
        <v>0</v>
      </c>
      <c r="DY381" s="59">
        <v>0</v>
      </c>
      <c r="DZ381" s="59">
        <v>0</v>
      </c>
      <c r="EA381" s="59">
        <v>0</v>
      </c>
      <c r="EB381" s="59">
        <v>0</v>
      </c>
      <c r="EC381" s="59">
        <v>0</v>
      </c>
      <c r="ED381" s="59">
        <v>0</v>
      </c>
      <c r="EE381" s="59">
        <v>0</v>
      </c>
      <c r="EF381" s="59">
        <v>0</v>
      </c>
      <c r="EG381" s="59">
        <v>0</v>
      </c>
      <c r="EH381" s="59">
        <v>0</v>
      </c>
      <c r="EI381" s="59">
        <v>0</v>
      </c>
      <c r="EJ381" s="59">
        <v>0</v>
      </c>
      <c r="EK381" s="59">
        <v>0</v>
      </c>
      <c r="EL381" s="59">
        <v>0</v>
      </c>
      <c r="EM381" s="59">
        <v>0</v>
      </c>
      <c r="EN381" s="59">
        <v>1</v>
      </c>
      <c r="EO381" s="59">
        <v>0</v>
      </c>
      <c r="EP381" s="59">
        <v>1</v>
      </c>
      <c r="EQ381" s="59">
        <v>4</v>
      </c>
    </row>
    <row r="382" spans="1:147" s="58" customFormat="1" ht="15" customHeight="1" x14ac:dyDescent="0.25">
      <c r="A382" s="501" t="s">
        <v>2554</v>
      </c>
      <c r="B382" s="122">
        <v>4</v>
      </c>
      <c r="C382" s="123" t="s">
        <v>280</v>
      </c>
      <c r="D382" s="59">
        <v>2009</v>
      </c>
      <c r="E382" s="58" t="s">
        <v>1002</v>
      </c>
      <c r="F382" s="58" t="s">
        <v>281</v>
      </c>
      <c r="G382" s="59">
        <v>39</v>
      </c>
      <c r="H382" s="59" t="s">
        <v>282</v>
      </c>
      <c r="I382" s="64" t="s">
        <v>50</v>
      </c>
      <c r="J382" s="59">
        <v>0</v>
      </c>
      <c r="K382" s="59" t="s">
        <v>3</v>
      </c>
      <c r="L382" s="59" t="s">
        <v>89</v>
      </c>
      <c r="M382" s="59">
        <v>3</v>
      </c>
      <c r="N382" s="59">
        <v>3</v>
      </c>
      <c r="O382" s="59">
        <f t="shared" si="260"/>
        <v>0.47712125471966244</v>
      </c>
      <c r="P382" s="59">
        <v>2007</v>
      </c>
      <c r="R382" s="59">
        <v>1</v>
      </c>
      <c r="S382" s="37">
        <v>3</v>
      </c>
      <c r="T382" s="37">
        <v>8</v>
      </c>
      <c r="U382" s="37">
        <v>6</v>
      </c>
      <c r="V382" s="59" t="s">
        <v>1101</v>
      </c>
      <c r="W382" s="59"/>
      <c r="X382" s="59" t="s">
        <v>1986</v>
      </c>
      <c r="Y382" s="58" t="s">
        <v>1249</v>
      </c>
      <c r="Z382" s="66" t="s">
        <v>83</v>
      </c>
      <c r="AA382" s="59" t="s">
        <v>642</v>
      </c>
      <c r="AB382" s="59" t="s">
        <v>641</v>
      </c>
      <c r="AC382" s="59" t="s">
        <v>637</v>
      </c>
      <c r="AD382" s="37">
        <v>0</v>
      </c>
      <c r="AE382" s="59" t="s">
        <v>577</v>
      </c>
      <c r="AF382" s="59">
        <v>8</v>
      </c>
      <c r="AG382" s="59">
        <f t="shared" si="261"/>
        <v>0.90308998699194354</v>
      </c>
      <c r="AH382" s="177">
        <f t="shared" si="259"/>
        <v>162.4</v>
      </c>
      <c r="AI382" s="72">
        <f t="shared" si="250"/>
        <v>2.2105860249051563</v>
      </c>
      <c r="AJ382" s="59">
        <f t="shared" si="251"/>
        <v>24</v>
      </c>
      <c r="AK382" s="59">
        <f t="shared" si="262"/>
        <v>1.3802112417116059</v>
      </c>
      <c r="AL382" s="72">
        <f t="shared" si="252"/>
        <v>487.20000000000005</v>
      </c>
      <c r="AM382" s="72">
        <f t="shared" si="258"/>
        <v>2.6877072796248189</v>
      </c>
      <c r="AN382" s="66" t="s">
        <v>635</v>
      </c>
      <c r="AO382" s="59" t="s">
        <v>470</v>
      </c>
      <c r="AQ382" s="59" t="s">
        <v>80</v>
      </c>
      <c r="AR382" s="58" t="s">
        <v>277</v>
      </c>
      <c r="AS382" s="58" t="s">
        <v>278</v>
      </c>
      <c r="AT382" s="172" t="s">
        <v>2445</v>
      </c>
      <c r="AU382" s="270">
        <v>46.62</v>
      </c>
      <c r="AV382" s="11">
        <v>-88.48</v>
      </c>
      <c r="AW382" s="59"/>
      <c r="AX382" s="277">
        <v>4.1416666666666666</v>
      </c>
      <c r="AY382" s="278">
        <v>853</v>
      </c>
      <c r="AZ382" s="455">
        <f t="shared" si="263"/>
        <v>2.9309490311675228</v>
      </c>
      <c r="BA382" s="515" t="s">
        <v>103</v>
      </c>
      <c r="BB382" s="66" t="s">
        <v>1215</v>
      </c>
      <c r="BC382" s="59"/>
      <c r="BD382" s="59"/>
      <c r="BE382" s="59"/>
      <c r="BF382" s="58" t="s">
        <v>1256</v>
      </c>
      <c r="BH382" s="67" t="s">
        <v>1236</v>
      </c>
      <c r="BI382" s="58" t="s">
        <v>1253</v>
      </c>
      <c r="BJ382" s="58" t="s">
        <v>636</v>
      </c>
      <c r="BK382" s="40" t="s">
        <v>1683</v>
      </c>
      <c r="BL382" s="59"/>
      <c r="BM382" s="59"/>
      <c r="BN382" s="58" t="s">
        <v>638</v>
      </c>
      <c r="BO382" s="59" t="s">
        <v>1677</v>
      </c>
      <c r="BP382" s="67" t="s">
        <v>51</v>
      </c>
      <c r="BQ382" s="59" t="s">
        <v>35</v>
      </c>
      <c r="BR382" s="69">
        <v>31.36281912980937</v>
      </c>
      <c r="BS382" s="59" t="s">
        <v>21</v>
      </c>
      <c r="BT382" s="59" t="s">
        <v>9</v>
      </c>
      <c r="BU382" s="162">
        <v>18.762901189758221</v>
      </c>
      <c r="BW382" s="63" t="s">
        <v>26</v>
      </c>
      <c r="BX382" s="59" t="s">
        <v>67</v>
      </c>
      <c r="BY382" s="70"/>
      <c r="BZ382" s="70">
        <f t="shared" si="255"/>
        <v>18.762901189758221</v>
      </c>
      <c r="CA382" s="37" t="s">
        <v>57</v>
      </c>
      <c r="CB382" s="59" t="s">
        <v>1254</v>
      </c>
      <c r="CC382" s="91">
        <v>3</v>
      </c>
      <c r="CD382" s="91">
        <v>3</v>
      </c>
      <c r="CE382" s="152" t="s">
        <v>1255</v>
      </c>
      <c r="CF382" s="78" t="s">
        <v>1584</v>
      </c>
      <c r="CG382" s="58">
        <v>69.679971233369201</v>
      </c>
      <c r="CH382" s="37" t="s">
        <v>21</v>
      </c>
      <c r="CI382" s="39">
        <v>41.848003282261246</v>
      </c>
      <c r="CJ382" s="39"/>
      <c r="CK382" s="38"/>
      <c r="CL382" s="159">
        <f t="shared" si="256"/>
        <v>41.848003282261246</v>
      </c>
      <c r="CM382" s="91">
        <v>3</v>
      </c>
      <c r="CN382" s="91">
        <v>3</v>
      </c>
      <c r="CO382" s="152" t="s">
        <v>1255</v>
      </c>
      <c r="CP382" s="67">
        <f t="shared" si="243"/>
        <v>-1.1815644613054219</v>
      </c>
      <c r="CQ382" s="67">
        <f t="shared" si="244"/>
        <v>0.8</v>
      </c>
      <c r="CR382" s="67">
        <f t="shared" si="264"/>
        <v>-0.9452515690443376</v>
      </c>
      <c r="CS382" s="67">
        <f t="shared" si="245"/>
        <v>0.74112504406506519</v>
      </c>
      <c r="CT382" s="77">
        <v>0</v>
      </c>
      <c r="CU382" s="59">
        <v>0</v>
      </c>
      <c r="CV382" s="59" t="s">
        <v>1782</v>
      </c>
      <c r="CW382" s="59">
        <v>0</v>
      </c>
      <c r="CX382" s="59">
        <v>0</v>
      </c>
      <c r="CY382" s="102">
        <v>0</v>
      </c>
      <c r="CZ382" s="102">
        <v>0</v>
      </c>
      <c r="DA382" s="102">
        <v>0</v>
      </c>
      <c r="DB382" s="102">
        <v>0</v>
      </c>
      <c r="DC382" s="102">
        <v>0</v>
      </c>
      <c r="DD382" s="59">
        <v>0</v>
      </c>
      <c r="DE382" s="60">
        <v>0</v>
      </c>
      <c r="DF382" s="60">
        <v>0</v>
      </c>
      <c r="DG382" s="60">
        <v>2</v>
      </c>
      <c r="DH382" s="60">
        <v>0</v>
      </c>
      <c r="DI382" s="60">
        <v>0</v>
      </c>
      <c r="DJ382" s="60">
        <v>0</v>
      </c>
      <c r="DK382" s="60">
        <v>0</v>
      </c>
      <c r="DL382" s="60">
        <v>0</v>
      </c>
      <c r="DM382" s="60">
        <v>0</v>
      </c>
      <c r="DN382" s="60">
        <v>0</v>
      </c>
      <c r="DO382" s="59">
        <v>0</v>
      </c>
      <c r="DP382" s="59">
        <v>0</v>
      </c>
      <c r="DQ382" s="59">
        <v>0</v>
      </c>
      <c r="DR382" s="59">
        <v>0</v>
      </c>
      <c r="DS382" s="59">
        <v>0</v>
      </c>
      <c r="DT382" s="59">
        <v>0</v>
      </c>
      <c r="DU382" s="59">
        <v>0</v>
      </c>
      <c r="DV382" s="59">
        <v>0</v>
      </c>
      <c r="DW382" s="59">
        <v>0</v>
      </c>
      <c r="DX382" s="59">
        <v>0</v>
      </c>
      <c r="DY382" s="59">
        <v>0</v>
      </c>
      <c r="DZ382" s="59">
        <v>0</v>
      </c>
      <c r="EA382" s="59">
        <v>0</v>
      </c>
      <c r="EB382" s="59">
        <v>0</v>
      </c>
      <c r="EC382" s="59">
        <v>0</v>
      </c>
      <c r="ED382" s="59">
        <v>0</v>
      </c>
      <c r="EE382" s="59">
        <v>0</v>
      </c>
      <c r="EF382" s="59">
        <v>0</v>
      </c>
      <c r="EG382" s="59">
        <v>0</v>
      </c>
      <c r="EH382" s="59">
        <v>0</v>
      </c>
      <c r="EI382" s="59">
        <v>0</v>
      </c>
      <c r="EJ382" s="59">
        <v>0</v>
      </c>
      <c r="EK382" s="59">
        <v>0</v>
      </c>
      <c r="EL382" s="59">
        <v>0</v>
      </c>
      <c r="EM382" s="59">
        <v>0</v>
      </c>
      <c r="EN382" s="59">
        <v>1</v>
      </c>
      <c r="EO382" s="59">
        <v>0</v>
      </c>
      <c r="EP382" s="59">
        <v>1</v>
      </c>
      <c r="EQ382" s="59">
        <v>4</v>
      </c>
    </row>
    <row r="383" spans="1:147" ht="15" customHeight="1" x14ac:dyDescent="0.25">
      <c r="A383" s="501" t="s">
        <v>2554</v>
      </c>
      <c r="B383" s="122">
        <v>5</v>
      </c>
      <c r="C383" s="123" t="s">
        <v>280</v>
      </c>
      <c r="D383" s="99">
        <v>2009</v>
      </c>
      <c r="E383" s="67" t="s">
        <v>1002</v>
      </c>
      <c r="F383" s="67" t="s">
        <v>281</v>
      </c>
      <c r="G383" s="59">
        <v>39</v>
      </c>
      <c r="H383" s="59" t="s">
        <v>282</v>
      </c>
      <c r="I383" s="64" t="s">
        <v>50</v>
      </c>
      <c r="J383" s="59">
        <v>0</v>
      </c>
      <c r="K383" s="59" t="s">
        <v>3</v>
      </c>
      <c r="L383" s="59" t="s">
        <v>89</v>
      </c>
      <c r="M383" s="59">
        <v>3</v>
      </c>
      <c r="N383" s="59">
        <v>3</v>
      </c>
      <c r="O383" s="59">
        <f t="shared" si="260"/>
        <v>0.47712125471966244</v>
      </c>
      <c r="P383" s="59">
        <v>2007</v>
      </c>
      <c r="R383" s="59">
        <v>1</v>
      </c>
      <c r="S383" s="37">
        <v>5</v>
      </c>
      <c r="T383" s="37">
        <v>2</v>
      </c>
      <c r="U383" s="37">
        <v>6</v>
      </c>
      <c r="V383" s="59" t="s">
        <v>1101</v>
      </c>
      <c r="X383" s="59" t="s">
        <v>1986</v>
      </c>
      <c r="Y383" s="67" t="s">
        <v>1249</v>
      </c>
      <c r="Z383" s="40" t="s">
        <v>83</v>
      </c>
      <c r="AA383" s="59" t="s">
        <v>642</v>
      </c>
      <c r="AB383" s="59" t="s">
        <v>641</v>
      </c>
      <c r="AC383" s="59" t="s">
        <v>637</v>
      </c>
      <c r="AD383" s="37">
        <v>0</v>
      </c>
      <c r="AE383" s="59" t="s">
        <v>577</v>
      </c>
      <c r="AF383" s="59">
        <v>8</v>
      </c>
      <c r="AG383" s="59">
        <f t="shared" si="261"/>
        <v>0.90308998699194354</v>
      </c>
      <c r="AH383" s="177">
        <f t="shared" si="259"/>
        <v>162.4</v>
      </c>
      <c r="AI383" s="72">
        <f t="shared" si="250"/>
        <v>2.2105860249051563</v>
      </c>
      <c r="AJ383" s="59">
        <f t="shared" si="251"/>
        <v>24</v>
      </c>
      <c r="AK383" s="59">
        <f t="shared" si="262"/>
        <v>1.3802112417116059</v>
      </c>
      <c r="AL383" s="72">
        <f t="shared" si="252"/>
        <v>487.20000000000005</v>
      </c>
      <c r="AM383" s="72">
        <f t="shared" si="258"/>
        <v>2.6877072796248189</v>
      </c>
      <c r="AN383" s="40" t="s">
        <v>635</v>
      </c>
      <c r="AO383" s="59" t="s">
        <v>470</v>
      </c>
      <c r="AQ383" s="59" t="s">
        <v>80</v>
      </c>
      <c r="AR383" s="67" t="s">
        <v>277</v>
      </c>
      <c r="AS383" s="67" t="s">
        <v>278</v>
      </c>
      <c r="AT383" s="172" t="s">
        <v>2445</v>
      </c>
      <c r="AU383" s="270">
        <v>46.62</v>
      </c>
      <c r="AV383" s="11">
        <v>-88.48</v>
      </c>
      <c r="AX383" s="277">
        <v>4.1416666666666666</v>
      </c>
      <c r="AY383" s="278">
        <v>853</v>
      </c>
      <c r="AZ383" s="455">
        <f t="shared" si="263"/>
        <v>2.9309490311675228</v>
      </c>
      <c r="BA383" s="515" t="s">
        <v>103</v>
      </c>
      <c r="BB383" s="40" t="s">
        <v>1215</v>
      </c>
      <c r="BF383" s="67" t="s">
        <v>1256</v>
      </c>
      <c r="BH383" s="67" t="s">
        <v>1236</v>
      </c>
      <c r="BI383" s="67" t="s">
        <v>1250</v>
      </c>
      <c r="BJ383" s="67" t="s">
        <v>66</v>
      </c>
      <c r="BK383" s="40" t="s">
        <v>1683</v>
      </c>
      <c r="BN383" s="67" t="s">
        <v>638</v>
      </c>
      <c r="BO383" s="59" t="s">
        <v>1677</v>
      </c>
      <c r="BP383" s="67" t="s">
        <v>51</v>
      </c>
      <c r="BQ383" s="59" t="s">
        <v>651</v>
      </c>
      <c r="BR383" s="145">
        <v>-36.494474007368083</v>
      </c>
      <c r="BS383" s="59" t="s">
        <v>21</v>
      </c>
      <c r="BT383" s="59" t="s">
        <v>9</v>
      </c>
      <c r="BU383" s="67">
        <v>27.45658283530128</v>
      </c>
      <c r="BW383" s="63" t="s">
        <v>26</v>
      </c>
      <c r="BX383" s="59" t="s">
        <v>67</v>
      </c>
      <c r="BY383" s="70"/>
      <c r="BZ383" s="70">
        <f t="shared" si="255"/>
        <v>27.45658283530128</v>
      </c>
      <c r="CA383" s="37" t="s">
        <v>57</v>
      </c>
      <c r="CB383" s="59" t="s">
        <v>1193</v>
      </c>
      <c r="CC383" s="91">
        <v>5</v>
      </c>
      <c r="CD383" s="91">
        <v>5</v>
      </c>
      <c r="CE383" s="145" t="s">
        <v>1255</v>
      </c>
      <c r="CF383" s="78" t="s">
        <v>1584</v>
      </c>
      <c r="CG383" s="67">
        <v>35.746945245207577</v>
      </c>
      <c r="CH383" s="37" t="s">
        <v>21</v>
      </c>
      <c r="CI383" s="67">
        <v>14.131563417753986</v>
      </c>
      <c r="CJ383" s="38"/>
      <c r="CK383" s="38"/>
      <c r="CL383" s="159">
        <f t="shared" si="256"/>
        <v>14.131563417753986</v>
      </c>
      <c r="CM383" s="91">
        <v>5</v>
      </c>
      <c r="CN383" s="91">
        <v>5</v>
      </c>
      <c r="CO383" s="145" t="s">
        <v>1255</v>
      </c>
      <c r="CP383" s="67">
        <f t="shared" si="243"/>
        <v>-3.3084616922113042</v>
      </c>
      <c r="CQ383" s="67">
        <f t="shared" si="244"/>
        <v>0.90322580645161288</v>
      </c>
      <c r="CR383" s="67">
        <f t="shared" si="264"/>
        <v>-2.9882879800618229</v>
      </c>
      <c r="CS383" s="67">
        <f t="shared" si="245"/>
        <v>0.84649325258909847</v>
      </c>
      <c r="CT383" s="77">
        <v>0</v>
      </c>
      <c r="CU383" s="59">
        <v>0</v>
      </c>
      <c r="CV383" s="59" t="s">
        <v>1782</v>
      </c>
      <c r="CW383" s="59">
        <v>0</v>
      </c>
      <c r="CX383" s="59">
        <v>0</v>
      </c>
      <c r="CY383" s="102">
        <v>0</v>
      </c>
      <c r="CZ383" s="102">
        <v>0</v>
      </c>
      <c r="DA383" s="102">
        <v>1</v>
      </c>
      <c r="DB383" s="102">
        <v>0</v>
      </c>
      <c r="DC383" s="102">
        <v>0</v>
      </c>
      <c r="DD383" s="59">
        <v>0</v>
      </c>
      <c r="DE383" s="60">
        <v>0</v>
      </c>
      <c r="DF383" s="60">
        <v>0</v>
      </c>
      <c r="DG383" s="60">
        <v>2</v>
      </c>
      <c r="DH383" s="60">
        <v>0</v>
      </c>
      <c r="DI383" s="60">
        <v>0</v>
      </c>
      <c r="DJ383" s="60">
        <v>0</v>
      </c>
      <c r="DK383" s="60">
        <v>0</v>
      </c>
      <c r="DL383" s="60">
        <v>0</v>
      </c>
      <c r="DM383" s="60">
        <v>0</v>
      </c>
      <c r="DN383" s="60">
        <v>0</v>
      </c>
      <c r="DO383" s="59">
        <v>0</v>
      </c>
      <c r="DP383" s="59">
        <v>0</v>
      </c>
      <c r="DQ383" s="59">
        <v>0</v>
      </c>
      <c r="DR383" s="59">
        <v>0</v>
      </c>
      <c r="DS383" s="59">
        <v>0</v>
      </c>
      <c r="DT383" s="59">
        <v>0</v>
      </c>
      <c r="DU383" s="59">
        <v>0</v>
      </c>
      <c r="DV383" s="59">
        <v>0</v>
      </c>
      <c r="DW383" s="59">
        <v>0</v>
      </c>
      <c r="DX383" s="59">
        <v>0</v>
      </c>
      <c r="DY383" s="59">
        <v>0</v>
      </c>
      <c r="DZ383" s="59">
        <v>0</v>
      </c>
      <c r="EA383" s="59">
        <v>0</v>
      </c>
      <c r="EB383" s="59">
        <v>0</v>
      </c>
      <c r="EC383" s="59">
        <v>0</v>
      </c>
      <c r="ED383" s="59">
        <v>0</v>
      </c>
      <c r="EE383" s="59">
        <v>0</v>
      </c>
      <c r="EF383" s="59">
        <v>0</v>
      </c>
      <c r="EG383" s="59">
        <v>0</v>
      </c>
      <c r="EH383" s="59">
        <v>0</v>
      </c>
      <c r="EI383" s="59">
        <v>0</v>
      </c>
      <c r="EJ383" s="59">
        <v>0</v>
      </c>
      <c r="EK383" s="59">
        <v>0</v>
      </c>
      <c r="EL383" s="59">
        <v>0</v>
      </c>
      <c r="EM383" s="59">
        <v>0</v>
      </c>
      <c r="EN383" s="59">
        <v>1</v>
      </c>
      <c r="EO383" s="59">
        <v>0</v>
      </c>
      <c r="EP383" s="59">
        <v>1</v>
      </c>
      <c r="EQ383" s="59">
        <v>4</v>
      </c>
    </row>
    <row r="384" spans="1:147" ht="15" customHeight="1" x14ac:dyDescent="0.25">
      <c r="A384" s="501" t="s">
        <v>2554</v>
      </c>
      <c r="B384" s="122">
        <v>6</v>
      </c>
      <c r="C384" s="123" t="s">
        <v>280</v>
      </c>
      <c r="D384" s="99">
        <v>2009</v>
      </c>
      <c r="E384" s="67" t="s">
        <v>1002</v>
      </c>
      <c r="F384" s="67" t="s">
        <v>281</v>
      </c>
      <c r="G384" s="59">
        <v>39</v>
      </c>
      <c r="H384" s="59" t="s">
        <v>282</v>
      </c>
      <c r="I384" s="64" t="s">
        <v>50</v>
      </c>
      <c r="J384" s="59">
        <v>0</v>
      </c>
      <c r="K384" s="59" t="s">
        <v>3</v>
      </c>
      <c r="L384" s="59" t="s">
        <v>89</v>
      </c>
      <c r="M384" s="59">
        <v>3</v>
      </c>
      <c r="N384" s="59">
        <v>3</v>
      </c>
      <c r="O384" s="59">
        <f t="shared" si="260"/>
        <v>0.47712125471966244</v>
      </c>
      <c r="P384" s="59">
        <v>2007</v>
      </c>
      <c r="R384" s="59">
        <v>1</v>
      </c>
      <c r="S384" s="37">
        <v>3</v>
      </c>
      <c r="T384" s="37">
        <v>8</v>
      </c>
      <c r="U384" s="37">
        <v>6</v>
      </c>
      <c r="V384" s="59" t="s">
        <v>1101</v>
      </c>
      <c r="X384" s="59" t="s">
        <v>1986</v>
      </c>
      <c r="Y384" s="67" t="s">
        <v>1249</v>
      </c>
      <c r="Z384" s="40" t="s">
        <v>83</v>
      </c>
      <c r="AA384" s="59" t="s">
        <v>642</v>
      </c>
      <c r="AB384" s="59" t="s">
        <v>641</v>
      </c>
      <c r="AC384" s="59" t="s">
        <v>637</v>
      </c>
      <c r="AD384" s="37">
        <v>0</v>
      </c>
      <c r="AE384" s="59" t="s">
        <v>577</v>
      </c>
      <c r="AF384" s="59">
        <v>8</v>
      </c>
      <c r="AG384" s="59">
        <f t="shared" si="261"/>
        <v>0.90308998699194354</v>
      </c>
      <c r="AH384" s="177">
        <f t="shared" si="259"/>
        <v>162.4</v>
      </c>
      <c r="AI384" s="72">
        <f t="shared" ref="AI384:AI415" si="265">LOG10(AH384)</f>
        <v>2.2105860249051563</v>
      </c>
      <c r="AJ384" s="59">
        <f t="shared" ref="AJ384:AJ415" si="266">AF384*N384</f>
        <v>24</v>
      </c>
      <c r="AK384" s="59">
        <f t="shared" si="262"/>
        <v>1.3802112417116059</v>
      </c>
      <c r="AL384" s="72">
        <f t="shared" ref="AL384:AL415" si="267">AH384*N384</f>
        <v>487.20000000000005</v>
      </c>
      <c r="AM384" s="72">
        <f t="shared" si="258"/>
        <v>2.6877072796248189</v>
      </c>
      <c r="AN384" s="40" t="s">
        <v>635</v>
      </c>
      <c r="AO384" s="59" t="s">
        <v>470</v>
      </c>
      <c r="AQ384" s="59" t="s">
        <v>80</v>
      </c>
      <c r="AR384" s="67" t="s">
        <v>277</v>
      </c>
      <c r="AS384" s="67" t="s">
        <v>278</v>
      </c>
      <c r="AT384" s="172" t="s">
        <v>2445</v>
      </c>
      <c r="AU384" s="270">
        <v>46.62</v>
      </c>
      <c r="AV384" s="11">
        <v>-88.48</v>
      </c>
      <c r="AX384" s="277">
        <v>4.1416666666666666</v>
      </c>
      <c r="AY384" s="278">
        <v>853</v>
      </c>
      <c r="AZ384" s="455">
        <f t="shared" si="263"/>
        <v>2.9309490311675228</v>
      </c>
      <c r="BA384" s="515" t="s">
        <v>103</v>
      </c>
      <c r="BB384" s="40" t="s">
        <v>1215</v>
      </c>
      <c r="BF384" s="67" t="s">
        <v>1256</v>
      </c>
      <c r="BH384" s="67" t="s">
        <v>1236</v>
      </c>
      <c r="BI384" s="67" t="s">
        <v>1251</v>
      </c>
      <c r="BJ384" s="67" t="s">
        <v>66</v>
      </c>
      <c r="BK384" s="40" t="s">
        <v>1683</v>
      </c>
      <c r="BN384" s="67" t="s">
        <v>638</v>
      </c>
      <c r="BO384" s="59" t="s">
        <v>1677</v>
      </c>
      <c r="BP384" s="67" t="s">
        <v>51</v>
      </c>
      <c r="BQ384" s="59" t="s">
        <v>651</v>
      </c>
      <c r="BR384" s="67">
        <v>-48.798390538316262</v>
      </c>
      <c r="BS384" s="59" t="s">
        <v>21</v>
      </c>
      <c r="BT384" s="59" t="s">
        <v>9</v>
      </c>
      <c r="BU384" s="67">
        <v>6.4502962176962164E-2</v>
      </c>
      <c r="BW384" s="63" t="s">
        <v>26</v>
      </c>
      <c r="BX384" s="59" t="s">
        <v>67</v>
      </c>
      <c r="BY384" s="70"/>
      <c r="BZ384" s="70">
        <f t="shared" si="255"/>
        <v>6.4502962176962164E-2</v>
      </c>
      <c r="CA384" s="37" t="s">
        <v>57</v>
      </c>
      <c r="CB384" s="59" t="s">
        <v>643</v>
      </c>
      <c r="CC384" s="91">
        <v>3</v>
      </c>
      <c r="CD384" s="91">
        <v>3</v>
      </c>
      <c r="CE384" s="145" t="s">
        <v>1255</v>
      </c>
      <c r="CF384" s="78" t="s">
        <v>1584</v>
      </c>
      <c r="CG384" s="67">
        <v>44.061800541712564</v>
      </c>
      <c r="CH384" s="37" t="s">
        <v>21</v>
      </c>
      <c r="CI384" s="67">
        <v>12.447200425009472</v>
      </c>
      <c r="CJ384" s="38"/>
      <c r="CK384" s="38"/>
      <c r="CL384" s="159">
        <f t="shared" si="256"/>
        <v>12.447200425009472</v>
      </c>
      <c r="CM384" s="91">
        <v>3</v>
      </c>
      <c r="CN384" s="91">
        <v>3</v>
      </c>
      <c r="CO384" s="145" t="s">
        <v>1255</v>
      </c>
      <c r="CP384" s="67">
        <f t="shared" si="243"/>
        <v>-10.550354606972132</v>
      </c>
      <c r="CQ384" s="67">
        <f t="shared" si="244"/>
        <v>0.8</v>
      </c>
      <c r="CR384" s="67">
        <f t="shared" si="264"/>
        <v>-8.4402836855777057</v>
      </c>
      <c r="CS384" s="67">
        <f t="shared" si="245"/>
        <v>6.6031990577524322</v>
      </c>
      <c r="CT384" s="77">
        <v>0</v>
      </c>
      <c r="CU384" s="59">
        <v>0</v>
      </c>
      <c r="CV384" s="59" t="s">
        <v>1782</v>
      </c>
      <c r="CW384" s="59">
        <v>0</v>
      </c>
      <c r="CX384" s="59">
        <v>0</v>
      </c>
      <c r="CY384" s="102">
        <v>0</v>
      </c>
      <c r="CZ384" s="102">
        <v>0</v>
      </c>
      <c r="DA384" s="102">
        <v>1</v>
      </c>
      <c r="DB384" s="102">
        <v>0</v>
      </c>
      <c r="DC384" s="102">
        <v>0</v>
      </c>
      <c r="DD384" s="59">
        <v>0</v>
      </c>
      <c r="DE384" s="60">
        <v>0</v>
      </c>
      <c r="DF384" s="60">
        <v>0</v>
      </c>
      <c r="DG384" s="60">
        <v>2</v>
      </c>
      <c r="DH384" s="60">
        <v>0</v>
      </c>
      <c r="DI384" s="60">
        <v>0</v>
      </c>
      <c r="DJ384" s="60">
        <v>0</v>
      </c>
      <c r="DK384" s="60">
        <v>0</v>
      </c>
      <c r="DL384" s="60">
        <v>0</v>
      </c>
      <c r="DM384" s="60">
        <v>0</v>
      </c>
      <c r="DN384" s="60">
        <v>0</v>
      </c>
      <c r="DO384" s="59">
        <v>0</v>
      </c>
      <c r="DP384" s="59">
        <v>0</v>
      </c>
      <c r="DQ384" s="59">
        <v>0</v>
      </c>
      <c r="DR384" s="59">
        <v>0</v>
      </c>
      <c r="DS384" s="59">
        <v>0</v>
      </c>
      <c r="DT384" s="59">
        <v>0</v>
      </c>
      <c r="DU384" s="59">
        <v>0</v>
      </c>
      <c r="DV384" s="59">
        <v>0</v>
      </c>
      <c r="DW384" s="59">
        <v>0</v>
      </c>
      <c r="DX384" s="59">
        <v>0</v>
      </c>
      <c r="DY384" s="59">
        <v>0</v>
      </c>
      <c r="DZ384" s="59">
        <v>0</v>
      </c>
      <c r="EA384" s="59">
        <v>0</v>
      </c>
      <c r="EB384" s="59">
        <v>0</v>
      </c>
      <c r="EC384" s="59">
        <v>0</v>
      </c>
      <c r="ED384" s="59">
        <v>0</v>
      </c>
      <c r="EE384" s="59">
        <v>0</v>
      </c>
      <c r="EF384" s="59">
        <v>0</v>
      </c>
      <c r="EG384" s="59">
        <v>0</v>
      </c>
      <c r="EH384" s="59">
        <v>0</v>
      </c>
      <c r="EI384" s="59">
        <v>0</v>
      </c>
      <c r="EJ384" s="59">
        <v>0</v>
      </c>
      <c r="EK384" s="59">
        <v>0</v>
      </c>
      <c r="EL384" s="59">
        <v>0</v>
      </c>
      <c r="EM384" s="59">
        <v>0</v>
      </c>
      <c r="EN384" s="59">
        <v>1</v>
      </c>
      <c r="EO384" s="59">
        <v>0</v>
      </c>
      <c r="EP384" s="59">
        <v>1</v>
      </c>
      <c r="EQ384" s="59">
        <v>4</v>
      </c>
    </row>
    <row r="385" spans="1:147" ht="15" customHeight="1" x14ac:dyDescent="0.25">
      <c r="A385" s="501" t="s">
        <v>2554</v>
      </c>
      <c r="B385" s="122">
        <v>7</v>
      </c>
      <c r="C385" s="123" t="s">
        <v>280</v>
      </c>
      <c r="D385" s="99">
        <v>2009</v>
      </c>
      <c r="E385" s="67" t="s">
        <v>1002</v>
      </c>
      <c r="F385" s="67" t="s">
        <v>281</v>
      </c>
      <c r="G385" s="59">
        <v>39</v>
      </c>
      <c r="H385" s="59" t="s">
        <v>282</v>
      </c>
      <c r="I385" s="64" t="s">
        <v>50</v>
      </c>
      <c r="J385" s="59">
        <v>0</v>
      </c>
      <c r="K385" s="59" t="s">
        <v>3</v>
      </c>
      <c r="L385" s="59" t="s">
        <v>89</v>
      </c>
      <c r="M385" s="59">
        <v>3</v>
      </c>
      <c r="N385" s="59">
        <v>3</v>
      </c>
      <c r="O385" s="59">
        <f t="shared" si="260"/>
        <v>0.47712125471966244</v>
      </c>
      <c r="P385" s="59">
        <v>2007</v>
      </c>
      <c r="R385" s="59">
        <v>1</v>
      </c>
      <c r="S385" s="37">
        <v>4</v>
      </c>
      <c r="T385" s="37">
        <v>8</v>
      </c>
      <c r="U385" s="37">
        <v>6</v>
      </c>
      <c r="V385" s="59" t="s">
        <v>1101</v>
      </c>
      <c r="X385" s="59" t="s">
        <v>1986</v>
      </c>
      <c r="Y385" s="67" t="s">
        <v>1249</v>
      </c>
      <c r="Z385" s="40" t="s">
        <v>83</v>
      </c>
      <c r="AA385" s="59" t="s">
        <v>642</v>
      </c>
      <c r="AB385" s="59" t="s">
        <v>641</v>
      </c>
      <c r="AC385" s="59" t="s">
        <v>637</v>
      </c>
      <c r="AD385" s="37">
        <v>0</v>
      </c>
      <c r="AE385" s="59" t="s">
        <v>577</v>
      </c>
      <c r="AF385" s="59">
        <v>8</v>
      </c>
      <c r="AG385" s="59">
        <f t="shared" si="261"/>
        <v>0.90308998699194354</v>
      </c>
      <c r="AH385" s="177">
        <f t="shared" si="259"/>
        <v>162.4</v>
      </c>
      <c r="AI385" s="72">
        <f t="shared" si="265"/>
        <v>2.2105860249051563</v>
      </c>
      <c r="AJ385" s="59">
        <f t="shared" si="266"/>
        <v>24</v>
      </c>
      <c r="AK385" s="59">
        <f t="shared" si="262"/>
        <v>1.3802112417116059</v>
      </c>
      <c r="AL385" s="72">
        <f t="shared" si="267"/>
        <v>487.20000000000005</v>
      </c>
      <c r="AM385" s="72">
        <f t="shared" si="258"/>
        <v>2.6877072796248189</v>
      </c>
      <c r="AN385" s="40" t="s">
        <v>635</v>
      </c>
      <c r="AO385" s="59" t="s">
        <v>470</v>
      </c>
      <c r="AQ385" s="59" t="s">
        <v>80</v>
      </c>
      <c r="AR385" s="67" t="s">
        <v>277</v>
      </c>
      <c r="AS385" s="67" t="s">
        <v>278</v>
      </c>
      <c r="AT385" s="172" t="s">
        <v>2445</v>
      </c>
      <c r="AU385" s="270">
        <v>46.62</v>
      </c>
      <c r="AV385" s="11">
        <v>-88.48</v>
      </c>
      <c r="AX385" s="277">
        <v>4.1416666666666666</v>
      </c>
      <c r="AY385" s="278">
        <v>853</v>
      </c>
      <c r="AZ385" s="455">
        <f t="shared" si="263"/>
        <v>2.9309490311675228</v>
      </c>
      <c r="BA385" s="515" t="s">
        <v>103</v>
      </c>
      <c r="BB385" s="40" t="s">
        <v>1215</v>
      </c>
      <c r="BF385" s="67" t="s">
        <v>1256</v>
      </c>
      <c r="BH385" s="67" t="s">
        <v>1236</v>
      </c>
      <c r="BI385" s="67" t="s">
        <v>1252</v>
      </c>
      <c r="BJ385" s="67" t="s">
        <v>66</v>
      </c>
      <c r="BK385" s="40" t="s">
        <v>1683</v>
      </c>
      <c r="BN385" s="67" t="s">
        <v>638</v>
      </c>
      <c r="BO385" s="59" t="s">
        <v>1677</v>
      </c>
      <c r="BP385" s="67" t="s">
        <v>51</v>
      </c>
      <c r="BQ385" s="59" t="s">
        <v>651</v>
      </c>
      <c r="BR385" s="67">
        <v>-29.222659618014148</v>
      </c>
      <c r="BS385" s="59" t="s">
        <v>21</v>
      </c>
      <c r="BT385" s="59" t="s">
        <v>9</v>
      </c>
      <c r="BU385" s="67">
        <v>9.3800356768276156</v>
      </c>
      <c r="BW385" s="63" t="s">
        <v>26</v>
      </c>
      <c r="BX385" s="59" t="s">
        <v>67</v>
      </c>
      <c r="BY385" s="70"/>
      <c r="BZ385" s="70">
        <f t="shared" si="255"/>
        <v>9.3800356768276156</v>
      </c>
      <c r="CA385" s="37" t="s">
        <v>57</v>
      </c>
      <c r="CB385" s="59" t="s">
        <v>644</v>
      </c>
      <c r="CC385" s="91">
        <v>4</v>
      </c>
      <c r="CD385" s="91">
        <v>4</v>
      </c>
      <c r="CE385" s="145" t="s">
        <v>1255</v>
      </c>
      <c r="CF385" s="78" t="s">
        <v>1584</v>
      </c>
      <c r="CG385" s="67">
        <v>61.325236672733894</v>
      </c>
      <c r="CH385" s="37" t="s">
        <v>21</v>
      </c>
      <c r="CI385" s="67">
        <v>12.702887808655152</v>
      </c>
      <c r="CJ385" s="38"/>
      <c r="CK385" s="38"/>
      <c r="CL385" s="159">
        <f t="shared" si="256"/>
        <v>12.702887808655152</v>
      </c>
      <c r="CM385" s="91">
        <v>4</v>
      </c>
      <c r="CN385" s="91">
        <v>4</v>
      </c>
      <c r="CO385" s="145" t="s">
        <v>1255</v>
      </c>
      <c r="CP385" s="67">
        <f t="shared" si="243"/>
        <v>-8.1094246961611276</v>
      </c>
      <c r="CQ385" s="67">
        <f t="shared" si="244"/>
        <v>0.86956521739130432</v>
      </c>
      <c r="CR385" s="67">
        <f t="shared" si="264"/>
        <v>-7.051673648835763</v>
      </c>
      <c r="CS385" s="67">
        <f t="shared" si="245"/>
        <v>3.6078813281052926</v>
      </c>
      <c r="CT385" s="77">
        <v>0</v>
      </c>
      <c r="CU385" s="59">
        <v>0</v>
      </c>
      <c r="CV385" s="59" t="s">
        <v>1782</v>
      </c>
      <c r="CW385" s="59">
        <v>0</v>
      </c>
      <c r="CX385" s="59">
        <v>0</v>
      </c>
      <c r="CY385" s="102">
        <v>0</v>
      </c>
      <c r="CZ385" s="102">
        <v>0</v>
      </c>
      <c r="DA385" s="102">
        <v>1</v>
      </c>
      <c r="DB385" s="102">
        <v>0</v>
      </c>
      <c r="DC385" s="102">
        <v>0</v>
      </c>
      <c r="DD385" s="59">
        <v>0</v>
      </c>
      <c r="DE385" s="60">
        <v>0</v>
      </c>
      <c r="DF385" s="60">
        <v>0</v>
      </c>
      <c r="DG385" s="60">
        <v>2</v>
      </c>
      <c r="DH385" s="60">
        <v>0</v>
      </c>
      <c r="DI385" s="60">
        <v>0</v>
      </c>
      <c r="DJ385" s="60">
        <v>0</v>
      </c>
      <c r="DK385" s="60">
        <v>0</v>
      </c>
      <c r="DL385" s="60">
        <v>0</v>
      </c>
      <c r="DM385" s="60">
        <v>0</v>
      </c>
      <c r="DN385" s="60">
        <v>0</v>
      </c>
      <c r="DO385" s="59">
        <v>0</v>
      </c>
      <c r="DP385" s="59">
        <v>0</v>
      </c>
      <c r="DQ385" s="59">
        <v>0</v>
      </c>
      <c r="DR385" s="59">
        <v>0</v>
      </c>
      <c r="DS385" s="59">
        <v>0</v>
      </c>
      <c r="DT385" s="59">
        <v>0</v>
      </c>
      <c r="DU385" s="59">
        <v>0</v>
      </c>
      <c r="DV385" s="59">
        <v>0</v>
      </c>
      <c r="DW385" s="59">
        <v>0</v>
      </c>
      <c r="DX385" s="59">
        <v>0</v>
      </c>
      <c r="DY385" s="59">
        <v>0</v>
      </c>
      <c r="DZ385" s="59">
        <v>0</v>
      </c>
      <c r="EA385" s="59">
        <v>0</v>
      </c>
      <c r="EB385" s="59">
        <v>0</v>
      </c>
      <c r="EC385" s="59">
        <v>0</v>
      </c>
      <c r="ED385" s="59">
        <v>0</v>
      </c>
      <c r="EE385" s="59">
        <v>0</v>
      </c>
      <c r="EF385" s="59">
        <v>0</v>
      </c>
      <c r="EG385" s="59">
        <v>0</v>
      </c>
      <c r="EH385" s="59">
        <v>0</v>
      </c>
      <c r="EI385" s="59">
        <v>0</v>
      </c>
      <c r="EJ385" s="59">
        <v>0</v>
      </c>
      <c r="EK385" s="59">
        <v>0</v>
      </c>
      <c r="EL385" s="59">
        <v>0</v>
      </c>
      <c r="EM385" s="59">
        <v>0</v>
      </c>
      <c r="EN385" s="59">
        <v>1</v>
      </c>
      <c r="EO385" s="59">
        <v>0</v>
      </c>
      <c r="EP385" s="59">
        <v>1</v>
      </c>
      <c r="EQ385" s="59">
        <v>4</v>
      </c>
    </row>
    <row r="386" spans="1:147" ht="15" customHeight="1" x14ac:dyDescent="0.25">
      <c r="A386" s="501" t="s">
        <v>2554</v>
      </c>
      <c r="B386" s="122">
        <v>8</v>
      </c>
      <c r="C386" s="123" t="s">
        <v>280</v>
      </c>
      <c r="D386" s="99">
        <v>2009</v>
      </c>
      <c r="E386" s="67" t="s">
        <v>1002</v>
      </c>
      <c r="F386" s="67" t="s">
        <v>281</v>
      </c>
      <c r="G386" s="59">
        <v>39</v>
      </c>
      <c r="H386" s="59" t="s">
        <v>282</v>
      </c>
      <c r="I386" s="64" t="s">
        <v>50</v>
      </c>
      <c r="J386" s="59">
        <v>0</v>
      </c>
      <c r="K386" s="59" t="s">
        <v>3</v>
      </c>
      <c r="L386" s="59" t="s">
        <v>89</v>
      </c>
      <c r="M386" s="59">
        <v>3</v>
      </c>
      <c r="N386" s="59">
        <v>3</v>
      </c>
      <c r="O386" s="59">
        <f t="shared" si="260"/>
        <v>0.47712125471966244</v>
      </c>
      <c r="P386" s="59">
        <v>2007</v>
      </c>
      <c r="R386" s="59">
        <v>1</v>
      </c>
      <c r="S386" s="37">
        <v>3</v>
      </c>
      <c r="T386" s="37">
        <v>8</v>
      </c>
      <c r="U386" s="37">
        <v>6</v>
      </c>
      <c r="V386" s="59" t="s">
        <v>1101</v>
      </c>
      <c r="X386" s="59" t="s">
        <v>1986</v>
      </c>
      <c r="Y386" s="67" t="s">
        <v>1249</v>
      </c>
      <c r="Z386" s="40" t="s">
        <v>83</v>
      </c>
      <c r="AA386" s="59" t="s">
        <v>642</v>
      </c>
      <c r="AB386" s="59" t="s">
        <v>641</v>
      </c>
      <c r="AC386" s="59" t="s">
        <v>637</v>
      </c>
      <c r="AD386" s="37">
        <v>0</v>
      </c>
      <c r="AE386" s="59" t="s">
        <v>577</v>
      </c>
      <c r="AF386" s="59">
        <v>8</v>
      </c>
      <c r="AG386" s="59">
        <f t="shared" si="261"/>
        <v>0.90308998699194354</v>
      </c>
      <c r="AH386" s="177">
        <f t="shared" si="259"/>
        <v>162.4</v>
      </c>
      <c r="AI386" s="72">
        <f t="shared" si="265"/>
        <v>2.2105860249051563</v>
      </c>
      <c r="AJ386" s="59">
        <f t="shared" si="266"/>
        <v>24</v>
      </c>
      <c r="AK386" s="59">
        <f t="shared" si="262"/>
        <v>1.3802112417116059</v>
      </c>
      <c r="AL386" s="72">
        <f t="shared" si="267"/>
        <v>487.20000000000005</v>
      </c>
      <c r="AM386" s="72">
        <f t="shared" si="258"/>
        <v>2.6877072796248189</v>
      </c>
      <c r="AN386" s="40" t="s">
        <v>635</v>
      </c>
      <c r="AO386" s="59" t="s">
        <v>470</v>
      </c>
      <c r="AQ386" s="59" t="s">
        <v>80</v>
      </c>
      <c r="AR386" s="67" t="s">
        <v>277</v>
      </c>
      <c r="AS386" s="67" t="s">
        <v>278</v>
      </c>
      <c r="AT386" s="172" t="s">
        <v>2445</v>
      </c>
      <c r="AU386" s="270">
        <v>46.62</v>
      </c>
      <c r="AV386" s="11">
        <v>-88.48</v>
      </c>
      <c r="AX386" s="277">
        <v>4.1416666666666666</v>
      </c>
      <c r="AY386" s="278">
        <v>853</v>
      </c>
      <c r="AZ386" s="455">
        <f t="shared" si="263"/>
        <v>2.9309490311675228</v>
      </c>
      <c r="BA386" s="515" t="s">
        <v>103</v>
      </c>
      <c r="BB386" s="40" t="s">
        <v>1215</v>
      </c>
      <c r="BF386" s="67" t="s">
        <v>1256</v>
      </c>
      <c r="BH386" s="67" t="s">
        <v>1236</v>
      </c>
      <c r="BI386" s="67" t="s">
        <v>1253</v>
      </c>
      <c r="BJ386" s="67" t="s">
        <v>66</v>
      </c>
      <c r="BK386" s="40" t="s">
        <v>1683</v>
      </c>
      <c r="BN386" s="67" t="s">
        <v>638</v>
      </c>
      <c r="BO386" s="59" t="s">
        <v>1677</v>
      </c>
      <c r="BP386" s="67" t="s">
        <v>51</v>
      </c>
      <c r="BQ386" s="59" t="s">
        <v>651</v>
      </c>
      <c r="BR386" s="67">
        <v>-32.4994556744847</v>
      </c>
      <c r="BS386" s="59" t="s">
        <v>21</v>
      </c>
      <c r="BT386" s="59" t="s">
        <v>9</v>
      </c>
      <c r="BU386" s="67">
        <v>18.076706169916193</v>
      </c>
      <c r="BW386" s="63" t="s">
        <v>26</v>
      </c>
      <c r="BX386" s="59" t="s">
        <v>67</v>
      </c>
      <c r="BY386" s="70"/>
      <c r="BZ386" s="70">
        <f t="shared" si="255"/>
        <v>18.076706169916193</v>
      </c>
      <c r="CA386" s="37" t="s">
        <v>57</v>
      </c>
      <c r="CB386" s="59" t="s">
        <v>1254</v>
      </c>
      <c r="CC386" s="91">
        <v>3</v>
      </c>
      <c r="CD386" s="91">
        <v>3</v>
      </c>
      <c r="CE386" s="145" t="s">
        <v>1255</v>
      </c>
      <c r="CF386" s="78" t="s">
        <v>1584</v>
      </c>
      <c r="CG386" s="67">
        <v>76.869213819771275</v>
      </c>
      <c r="CH386" s="37" t="s">
        <v>21</v>
      </c>
      <c r="CI386" s="67">
        <v>26.949910055690726</v>
      </c>
      <c r="CJ386" s="38"/>
      <c r="CK386" s="38"/>
      <c r="CL386" s="159">
        <f t="shared" si="256"/>
        <v>26.949910055690726</v>
      </c>
      <c r="CM386" s="91">
        <v>3</v>
      </c>
      <c r="CN386" s="91">
        <v>3</v>
      </c>
      <c r="CO386" s="145" t="s">
        <v>1255</v>
      </c>
      <c r="CP386" s="67">
        <f t="shared" si="243"/>
        <v>-4.7662887155988676</v>
      </c>
      <c r="CQ386" s="67">
        <f t="shared" si="244"/>
        <v>0.8</v>
      </c>
      <c r="CR386" s="67">
        <f t="shared" si="264"/>
        <v>-3.8130309724790941</v>
      </c>
      <c r="CS386" s="67">
        <f t="shared" si="245"/>
        <v>1.8782670997570721</v>
      </c>
      <c r="CT386" s="77">
        <v>0</v>
      </c>
      <c r="CU386" s="59">
        <v>0</v>
      </c>
      <c r="CV386" s="59" t="s">
        <v>1782</v>
      </c>
      <c r="CW386" s="59">
        <v>0</v>
      </c>
      <c r="CX386" s="59">
        <v>0</v>
      </c>
      <c r="CY386" s="102">
        <v>0</v>
      </c>
      <c r="CZ386" s="102">
        <v>0</v>
      </c>
      <c r="DA386" s="102">
        <v>1</v>
      </c>
      <c r="DB386" s="102">
        <v>0</v>
      </c>
      <c r="DC386" s="102">
        <v>0</v>
      </c>
      <c r="DD386" s="59">
        <v>0</v>
      </c>
      <c r="DE386" s="60">
        <v>0</v>
      </c>
      <c r="DF386" s="60">
        <v>0</v>
      </c>
      <c r="DG386" s="60">
        <v>2</v>
      </c>
      <c r="DH386" s="60">
        <v>0</v>
      </c>
      <c r="DI386" s="60">
        <v>0</v>
      </c>
      <c r="DJ386" s="60">
        <v>0</v>
      </c>
      <c r="DK386" s="60">
        <v>0</v>
      </c>
      <c r="DL386" s="60">
        <v>0</v>
      </c>
      <c r="DM386" s="60">
        <v>0</v>
      </c>
      <c r="DN386" s="60">
        <v>0</v>
      </c>
      <c r="DO386" s="59">
        <v>0</v>
      </c>
      <c r="DP386" s="59">
        <v>0</v>
      </c>
      <c r="DQ386" s="59">
        <v>0</v>
      </c>
      <c r="DR386" s="59">
        <v>0</v>
      </c>
      <c r="DS386" s="59">
        <v>0</v>
      </c>
      <c r="DT386" s="59">
        <v>0</v>
      </c>
      <c r="DU386" s="59">
        <v>0</v>
      </c>
      <c r="DV386" s="59">
        <v>0</v>
      </c>
      <c r="DW386" s="59">
        <v>0</v>
      </c>
      <c r="DX386" s="59">
        <v>0</v>
      </c>
      <c r="DY386" s="59">
        <v>0</v>
      </c>
      <c r="DZ386" s="59">
        <v>0</v>
      </c>
      <c r="EA386" s="59">
        <v>0</v>
      </c>
      <c r="EB386" s="59">
        <v>0</v>
      </c>
      <c r="EC386" s="59">
        <v>0</v>
      </c>
      <c r="ED386" s="59">
        <v>0</v>
      </c>
      <c r="EE386" s="59">
        <v>0</v>
      </c>
      <c r="EF386" s="59">
        <v>0</v>
      </c>
      <c r="EG386" s="59">
        <v>0</v>
      </c>
      <c r="EH386" s="59">
        <v>0</v>
      </c>
      <c r="EI386" s="59">
        <v>0</v>
      </c>
      <c r="EJ386" s="59">
        <v>0</v>
      </c>
      <c r="EK386" s="59">
        <v>0</v>
      </c>
      <c r="EL386" s="59">
        <v>0</v>
      </c>
      <c r="EM386" s="59">
        <v>0</v>
      </c>
      <c r="EN386" s="59">
        <v>1</v>
      </c>
      <c r="EO386" s="59">
        <v>0</v>
      </c>
      <c r="EP386" s="59">
        <v>1</v>
      </c>
      <c r="EQ386" s="59">
        <v>4</v>
      </c>
    </row>
    <row r="387" spans="1:147" ht="15" customHeight="1" x14ac:dyDescent="0.25">
      <c r="A387" s="501" t="s">
        <v>2554</v>
      </c>
      <c r="B387" s="122">
        <v>9</v>
      </c>
      <c r="C387" s="123" t="s">
        <v>280</v>
      </c>
      <c r="D387" s="99">
        <v>2009</v>
      </c>
      <c r="E387" s="67" t="s">
        <v>1002</v>
      </c>
      <c r="F387" s="67" t="s">
        <v>281</v>
      </c>
      <c r="G387" s="59">
        <v>39</v>
      </c>
      <c r="H387" s="59" t="s">
        <v>282</v>
      </c>
      <c r="I387" s="64" t="s">
        <v>50</v>
      </c>
      <c r="J387" s="59">
        <v>0</v>
      </c>
      <c r="K387" s="59" t="s">
        <v>3</v>
      </c>
      <c r="L387" s="59" t="s">
        <v>89</v>
      </c>
      <c r="M387" s="59">
        <v>3</v>
      </c>
      <c r="N387" s="59">
        <v>3</v>
      </c>
      <c r="O387" s="59">
        <f t="shared" si="260"/>
        <v>0.47712125471966244</v>
      </c>
      <c r="P387" s="59">
        <v>2007</v>
      </c>
      <c r="R387" s="59">
        <v>1</v>
      </c>
      <c r="S387" s="77">
        <v>15</v>
      </c>
      <c r="T387" s="77" t="s">
        <v>1246</v>
      </c>
      <c r="U387" s="77" t="s">
        <v>19</v>
      </c>
      <c r="V387" s="59" t="s">
        <v>1101</v>
      </c>
      <c r="X387" s="128" t="s">
        <v>608</v>
      </c>
      <c r="Y387" s="82" t="s">
        <v>1247</v>
      </c>
      <c r="Z387" s="40" t="s">
        <v>83</v>
      </c>
      <c r="AA387" s="59" t="s">
        <v>642</v>
      </c>
      <c r="AB387" s="59" t="s">
        <v>641</v>
      </c>
      <c r="AC387" s="59" t="s">
        <v>637</v>
      </c>
      <c r="AD387" s="37">
        <v>0</v>
      </c>
      <c r="AE387" s="59" t="s">
        <v>577</v>
      </c>
      <c r="AF387" s="59">
        <v>8</v>
      </c>
      <c r="AG387" s="59">
        <f t="shared" si="261"/>
        <v>0.90308998699194354</v>
      </c>
      <c r="AH387" s="177">
        <f t="shared" si="259"/>
        <v>162.4</v>
      </c>
      <c r="AI387" s="72">
        <f t="shared" si="265"/>
        <v>2.2105860249051563</v>
      </c>
      <c r="AJ387" s="59">
        <f t="shared" si="266"/>
        <v>24</v>
      </c>
      <c r="AK387" s="59">
        <f t="shared" si="262"/>
        <v>1.3802112417116059</v>
      </c>
      <c r="AL387" s="72">
        <f t="shared" si="267"/>
        <v>487.20000000000005</v>
      </c>
      <c r="AM387" s="72">
        <f t="shared" si="258"/>
        <v>2.6877072796248189</v>
      </c>
      <c r="AN387" s="40" t="s">
        <v>635</v>
      </c>
      <c r="AO387" s="59" t="s">
        <v>470</v>
      </c>
      <c r="AQ387" s="59" t="s">
        <v>80</v>
      </c>
      <c r="AR387" s="67" t="s">
        <v>277</v>
      </c>
      <c r="AS387" s="67" t="s">
        <v>278</v>
      </c>
      <c r="AT387" s="172" t="s">
        <v>2445</v>
      </c>
      <c r="AU387" s="270">
        <v>46.62</v>
      </c>
      <c r="AV387" s="11">
        <v>-88.48</v>
      </c>
      <c r="AX387" s="277">
        <v>4.1416666666666666</v>
      </c>
      <c r="AY387" s="278">
        <v>853</v>
      </c>
      <c r="AZ387" s="455">
        <f t="shared" si="263"/>
        <v>2.9309490311675228</v>
      </c>
      <c r="BA387" s="515" t="s">
        <v>103</v>
      </c>
      <c r="BB387" s="40" t="s">
        <v>1215</v>
      </c>
      <c r="BF387" s="67" t="s">
        <v>1248</v>
      </c>
      <c r="BI387" s="357" t="s">
        <v>2232</v>
      </c>
      <c r="BJ387" s="38" t="s">
        <v>8</v>
      </c>
      <c r="BK387" s="67" t="s">
        <v>1720</v>
      </c>
      <c r="BN387" s="38"/>
      <c r="BP387" s="67" t="s">
        <v>51</v>
      </c>
      <c r="BQ387" s="37" t="s">
        <v>14</v>
      </c>
      <c r="BR387" s="38">
        <v>7.7</v>
      </c>
      <c r="BS387" s="59" t="s">
        <v>21</v>
      </c>
      <c r="BT387" s="59" t="s">
        <v>9</v>
      </c>
      <c r="BU387" s="161">
        <v>12.3</v>
      </c>
      <c r="BW387" s="63" t="s">
        <v>26</v>
      </c>
      <c r="BX387" s="59" t="s">
        <v>67</v>
      </c>
      <c r="BY387" s="70"/>
      <c r="BZ387" s="70">
        <f t="shared" si="255"/>
        <v>12.3</v>
      </c>
      <c r="CA387" s="37" t="s">
        <v>18</v>
      </c>
      <c r="CB387" s="59" t="s">
        <v>1101</v>
      </c>
      <c r="CC387" s="91">
        <v>90</v>
      </c>
      <c r="CD387" s="91">
        <v>90</v>
      </c>
      <c r="CF387" s="78" t="s">
        <v>1584</v>
      </c>
      <c r="CG387" s="38">
        <v>10.1</v>
      </c>
      <c r="CH387" s="37" t="s">
        <v>21</v>
      </c>
      <c r="CI387" s="38">
        <v>10</v>
      </c>
      <c r="CJ387" s="38"/>
      <c r="CK387" s="38"/>
      <c r="CL387" s="159">
        <f t="shared" si="256"/>
        <v>10</v>
      </c>
      <c r="CM387" s="91">
        <v>90</v>
      </c>
      <c r="CN387" s="91">
        <v>90</v>
      </c>
      <c r="CP387" s="67">
        <f t="shared" si="243"/>
        <v>-0.21411083066791359</v>
      </c>
      <c r="CQ387" s="67">
        <f t="shared" si="244"/>
        <v>0.99578059071729963</v>
      </c>
      <c r="CR387" s="67">
        <f t="shared" si="264"/>
        <v>-0.21320740944146671</v>
      </c>
      <c r="CS387" s="67">
        <f t="shared" si="245"/>
        <v>2.234849277622428E-2</v>
      </c>
      <c r="CT387" s="77">
        <v>0</v>
      </c>
      <c r="CU387" s="59">
        <v>0</v>
      </c>
      <c r="CV387" s="59" t="s">
        <v>1782</v>
      </c>
      <c r="CW387" s="59">
        <v>0</v>
      </c>
      <c r="CX387" s="59">
        <v>0</v>
      </c>
      <c r="CY387" s="102">
        <v>0</v>
      </c>
      <c r="CZ387" s="102">
        <v>2</v>
      </c>
      <c r="DA387" s="102">
        <v>0</v>
      </c>
      <c r="DB387" s="102">
        <v>0</v>
      </c>
      <c r="DC387" s="102">
        <v>0</v>
      </c>
      <c r="DD387" s="59">
        <v>0</v>
      </c>
      <c r="DE387" s="60">
        <v>0</v>
      </c>
      <c r="DF387" s="60">
        <v>0</v>
      </c>
      <c r="DG387" s="60">
        <v>0</v>
      </c>
      <c r="DH387" s="60">
        <v>0</v>
      </c>
      <c r="DI387" s="60">
        <v>0</v>
      </c>
      <c r="DJ387" s="60">
        <v>1</v>
      </c>
      <c r="DK387" s="60">
        <v>0</v>
      </c>
      <c r="DL387" s="60">
        <v>0</v>
      </c>
      <c r="DM387" s="60">
        <v>0</v>
      </c>
      <c r="DN387" s="60">
        <v>0</v>
      </c>
      <c r="DO387" s="59">
        <v>0</v>
      </c>
      <c r="DP387" s="59">
        <v>0</v>
      </c>
      <c r="DQ387" s="59">
        <v>0</v>
      </c>
      <c r="DR387" s="59">
        <v>0</v>
      </c>
      <c r="DS387" s="59">
        <v>0</v>
      </c>
      <c r="DT387" s="59">
        <v>0</v>
      </c>
      <c r="DU387" s="59">
        <v>0</v>
      </c>
      <c r="DV387" s="59">
        <v>0</v>
      </c>
      <c r="DW387" s="59">
        <v>0</v>
      </c>
      <c r="DX387" s="59">
        <v>0</v>
      </c>
      <c r="DY387" s="59">
        <v>0</v>
      </c>
      <c r="DZ387" s="59">
        <v>0</v>
      </c>
      <c r="EA387" s="59">
        <v>0</v>
      </c>
      <c r="EB387" s="59">
        <v>0</v>
      </c>
      <c r="EC387" s="59">
        <v>0</v>
      </c>
      <c r="ED387" s="59">
        <v>0</v>
      </c>
      <c r="EE387" s="59">
        <v>0</v>
      </c>
      <c r="EF387" s="59">
        <v>0</v>
      </c>
      <c r="EG387" s="59">
        <v>0</v>
      </c>
      <c r="EH387" s="59">
        <v>0</v>
      </c>
      <c r="EI387" s="59">
        <v>0</v>
      </c>
      <c r="EJ387" s="59">
        <v>0</v>
      </c>
      <c r="EK387" s="59">
        <v>0</v>
      </c>
      <c r="EL387" s="59">
        <v>0</v>
      </c>
      <c r="EM387" s="59">
        <v>0</v>
      </c>
      <c r="EN387" s="59">
        <v>1</v>
      </c>
      <c r="EO387" s="59">
        <v>0</v>
      </c>
      <c r="EP387" s="59">
        <v>1</v>
      </c>
      <c r="EQ387" s="59">
        <v>4</v>
      </c>
    </row>
    <row r="388" spans="1:147" ht="15" customHeight="1" x14ac:dyDescent="0.25">
      <c r="A388" s="501" t="s">
        <v>2554</v>
      </c>
      <c r="B388" s="122">
        <v>10</v>
      </c>
      <c r="C388" s="123" t="s">
        <v>280</v>
      </c>
      <c r="D388" s="99">
        <v>2009</v>
      </c>
      <c r="E388" s="67" t="s">
        <v>1002</v>
      </c>
      <c r="F388" s="67" t="s">
        <v>281</v>
      </c>
      <c r="G388" s="59">
        <v>39</v>
      </c>
      <c r="H388" s="59" t="s">
        <v>282</v>
      </c>
      <c r="I388" s="64" t="s">
        <v>50</v>
      </c>
      <c r="J388" s="59">
        <v>0</v>
      </c>
      <c r="K388" s="59" t="s">
        <v>3</v>
      </c>
      <c r="L388" s="59" t="s">
        <v>89</v>
      </c>
      <c r="M388" s="59">
        <v>3</v>
      </c>
      <c r="N388" s="59">
        <v>3</v>
      </c>
      <c r="O388" s="59">
        <f t="shared" si="260"/>
        <v>0.47712125471966244</v>
      </c>
      <c r="P388" s="59">
        <v>2007</v>
      </c>
      <c r="R388" s="59">
        <v>1</v>
      </c>
      <c r="S388" s="77">
        <v>15</v>
      </c>
      <c r="T388" s="77" t="s">
        <v>1246</v>
      </c>
      <c r="U388" s="77" t="s">
        <v>19</v>
      </c>
      <c r="V388" s="59" t="s">
        <v>1101</v>
      </c>
      <c r="X388" s="128" t="s">
        <v>608</v>
      </c>
      <c r="Y388" s="82" t="s">
        <v>1247</v>
      </c>
      <c r="Z388" s="40" t="s">
        <v>83</v>
      </c>
      <c r="AA388" s="59" t="s">
        <v>642</v>
      </c>
      <c r="AB388" s="59" t="s">
        <v>641</v>
      </c>
      <c r="AC388" s="59" t="s">
        <v>637</v>
      </c>
      <c r="AD388" s="37">
        <v>0</v>
      </c>
      <c r="AE388" s="59" t="s">
        <v>577</v>
      </c>
      <c r="AF388" s="59">
        <v>8</v>
      </c>
      <c r="AG388" s="59">
        <f t="shared" si="261"/>
        <v>0.90308998699194354</v>
      </c>
      <c r="AH388" s="177">
        <f t="shared" si="259"/>
        <v>162.4</v>
      </c>
      <c r="AI388" s="72">
        <f t="shared" si="265"/>
        <v>2.2105860249051563</v>
      </c>
      <c r="AJ388" s="59">
        <f t="shared" si="266"/>
        <v>24</v>
      </c>
      <c r="AK388" s="59">
        <f t="shared" si="262"/>
        <v>1.3802112417116059</v>
      </c>
      <c r="AL388" s="72">
        <f t="shared" si="267"/>
        <v>487.20000000000005</v>
      </c>
      <c r="AM388" s="72">
        <f t="shared" si="258"/>
        <v>2.6877072796248189</v>
      </c>
      <c r="AN388" s="40" t="s">
        <v>635</v>
      </c>
      <c r="AO388" s="59" t="s">
        <v>470</v>
      </c>
      <c r="AQ388" s="59" t="s">
        <v>80</v>
      </c>
      <c r="AR388" s="67" t="s">
        <v>277</v>
      </c>
      <c r="AS388" s="67" t="s">
        <v>278</v>
      </c>
      <c r="AT388" s="172" t="s">
        <v>2445</v>
      </c>
      <c r="AU388" s="270">
        <v>46.62</v>
      </c>
      <c r="AV388" s="11">
        <v>-88.48</v>
      </c>
      <c r="AX388" s="277">
        <v>4.1416666666666666</v>
      </c>
      <c r="AY388" s="278">
        <v>853</v>
      </c>
      <c r="AZ388" s="455">
        <f t="shared" si="263"/>
        <v>2.9309490311675228</v>
      </c>
      <c r="BA388" s="515" t="s">
        <v>103</v>
      </c>
      <c r="BB388" s="40" t="s">
        <v>1215</v>
      </c>
      <c r="BF388" s="67" t="s">
        <v>1248</v>
      </c>
      <c r="BI388" s="357" t="s">
        <v>2232</v>
      </c>
      <c r="BJ388" s="38" t="s">
        <v>8</v>
      </c>
      <c r="BK388" s="67" t="s">
        <v>17</v>
      </c>
      <c r="BN388" s="38"/>
      <c r="BP388" s="67" t="s">
        <v>51</v>
      </c>
      <c r="BQ388" s="37" t="s">
        <v>14</v>
      </c>
      <c r="BR388" s="38">
        <v>9.4</v>
      </c>
      <c r="BS388" s="59" t="s">
        <v>21</v>
      </c>
      <c r="BT388" s="59" t="s">
        <v>9</v>
      </c>
      <c r="BU388" s="161">
        <v>20.5</v>
      </c>
      <c r="BW388" s="63" t="s">
        <v>26</v>
      </c>
      <c r="BX388" s="59" t="s">
        <v>67</v>
      </c>
      <c r="BY388" s="70"/>
      <c r="BZ388" s="70">
        <f t="shared" si="255"/>
        <v>20.5</v>
      </c>
      <c r="CA388" s="37" t="s">
        <v>18</v>
      </c>
      <c r="CB388" s="59" t="s">
        <v>1101</v>
      </c>
      <c r="CC388" s="91">
        <v>90</v>
      </c>
      <c r="CD388" s="91">
        <v>90</v>
      </c>
      <c r="CF388" s="78" t="s">
        <v>1584</v>
      </c>
      <c r="CG388" s="38">
        <v>4.8</v>
      </c>
      <c r="CH388" s="37" t="s">
        <v>21</v>
      </c>
      <c r="CI388" s="38">
        <v>8.6</v>
      </c>
      <c r="CJ388" s="38"/>
      <c r="CK388" s="38"/>
      <c r="CL388" s="159">
        <f t="shared" si="256"/>
        <v>8.6</v>
      </c>
      <c r="CM388" s="91">
        <v>90</v>
      </c>
      <c r="CN388" s="91">
        <v>90</v>
      </c>
      <c r="CP388" s="67">
        <f t="shared" si="243"/>
        <v>0.29262879914864126</v>
      </c>
      <c r="CQ388" s="67">
        <f t="shared" si="244"/>
        <v>0.99578059071729963</v>
      </c>
      <c r="CR388" s="67">
        <f t="shared" si="264"/>
        <v>0.291394078477128</v>
      </c>
      <c r="CS388" s="67">
        <f t="shared" si="245"/>
        <v>2.2458084747143153E-2</v>
      </c>
      <c r="CT388" s="77">
        <v>0</v>
      </c>
      <c r="CU388" s="59">
        <v>0</v>
      </c>
      <c r="CV388" s="59" t="s">
        <v>1782</v>
      </c>
      <c r="CW388" s="59">
        <v>0</v>
      </c>
      <c r="CX388" s="59">
        <v>0</v>
      </c>
      <c r="CY388" s="102">
        <v>0</v>
      </c>
      <c r="CZ388" s="102">
        <v>2</v>
      </c>
      <c r="DA388" s="102">
        <v>0</v>
      </c>
      <c r="DB388" s="102">
        <v>0</v>
      </c>
      <c r="DC388" s="102">
        <v>0</v>
      </c>
      <c r="DD388" s="59">
        <v>0</v>
      </c>
      <c r="DE388" s="60">
        <v>0</v>
      </c>
      <c r="DF388" s="60">
        <v>0</v>
      </c>
      <c r="DG388" s="60">
        <v>0</v>
      </c>
      <c r="DH388" s="60">
        <v>0</v>
      </c>
      <c r="DI388" s="60">
        <v>1</v>
      </c>
      <c r="DJ388" s="60">
        <v>0</v>
      </c>
      <c r="DK388" s="60">
        <v>0</v>
      </c>
      <c r="DL388" s="60">
        <v>0</v>
      </c>
      <c r="DM388" s="60">
        <v>0</v>
      </c>
      <c r="DN388" s="60">
        <v>0</v>
      </c>
      <c r="DO388" s="59">
        <v>0</v>
      </c>
      <c r="DP388" s="59">
        <v>0</v>
      </c>
      <c r="DQ388" s="59">
        <v>0</v>
      </c>
      <c r="DR388" s="59">
        <v>0</v>
      </c>
      <c r="DS388" s="59">
        <v>0</v>
      </c>
      <c r="DT388" s="59">
        <v>0</v>
      </c>
      <c r="DU388" s="59">
        <v>0</v>
      </c>
      <c r="DV388" s="59">
        <v>0</v>
      </c>
      <c r="DW388" s="59">
        <v>0</v>
      </c>
      <c r="DX388" s="59">
        <v>0</v>
      </c>
      <c r="DY388" s="59">
        <v>0</v>
      </c>
      <c r="DZ388" s="59">
        <v>0</v>
      </c>
      <c r="EA388" s="59">
        <v>0</v>
      </c>
      <c r="EB388" s="59">
        <v>0</v>
      </c>
      <c r="EC388" s="59">
        <v>0</v>
      </c>
      <c r="ED388" s="59">
        <v>0</v>
      </c>
      <c r="EE388" s="59">
        <v>0</v>
      </c>
      <c r="EF388" s="59">
        <v>0</v>
      </c>
      <c r="EG388" s="59">
        <v>0</v>
      </c>
      <c r="EH388" s="59">
        <v>0</v>
      </c>
      <c r="EI388" s="59">
        <v>0</v>
      </c>
      <c r="EJ388" s="59">
        <v>0</v>
      </c>
      <c r="EK388" s="59">
        <v>0</v>
      </c>
      <c r="EL388" s="59">
        <v>0</v>
      </c>
      <c r="EM388" s="59">
        <v>0</v>
      </c>
      <c r="EN388" s="59">
        <v>1</v>
      </c>
      <c r="EO388" s="59">
        <v>0</v>
      </c>
      <c r="EP388" s="59">
        <v>1</v>
      </c>
      <c r="EQ388" s="59">
        <v>4</v>
      </c>
    </row>
    <row r="389" spans="1:147" ht="15" customHeight="1" x14ac:dyDescent="0.25">
      <c r="A389" s="501" t="s">
        <v>2554</v>
      </c>
      <c r="B389" s="122">
        <v>11</v>
      </c>
      <c r="C389" s="123" t="s">
        <v>280</v>
      </c>
      <c r="D389" s="99">
        <v>2009</v>
      </c>
      <c r="E389" s="67" t="s">
        <v>1002</v>
      </c>
      <c r="F389" s="67" t="s">
        <v>281</v>
      </c>
      <c r="G389" s="59">
        <v>39</v>
      </c>
      <c r="H389" s="59" t="s">
        <v>282</v>
      </c>
      <c r="I389" s="64" t="s">
        <v>50</v>
      </c>
      <c r="J389" s="59">
        <v>0</v>
      </c>
      <c r="K389" s="59" t="s">
        <v>3</v>
      </c>
      <c r="L389" s="59" t="s">
        <v>89</v>
      </c>
      <c r="M389" s="59">
        <v>3</v>
      </c>
      <c r="N389" s="59">
        <v>3</v>
      </c>
      <c r="O389" s="59">
        <f t="shared" si="260"/>
        <v>0.47712125471966244</v>
      </c>
      <c r="P389" s="59">
        <v>2007</v>
      </c>
      <c r="R389" s="59">
        <v>1</v>
      </c>
      <c r="S389" s="77">
        <v>15</v>
      </c>
      <c r="T389" s="77" t="s">
        <v>1246</v>
      </c>
      <c r="U389" s="77" t="s">
        <v>19</v>
      </c>
      <c r="V389" s="59" t="s">
        <v>1101</v>
      </c>
      <c r="X389" s="128" t="s">
        <v>608</v>
      </c>
      <c r="Y389" s="82" t="s">
        <v>1247</v>
      </c>
      <c r="Z389" s="40" t="s">
        <v>83</v>
      </c>
      <c r="AA389" s="59" t="s">
        <v>642</v>
      </c>
      <c r="AB389" s="59" t="s">
        <v>641</v>
      </c>
      <c r="AC389" s="59" t="s">
        <v>637</v>
      </c>
      <c r="AD389" s="37">
        <v>0</v>
      </c>
      <c r="AE389" s="59" t="s">
        <v>577</v>
      </c>
      <c r="AF389" s="59">
        <v>8</v>
      </c>
      <c r="AG389" s="59">
        <f t="shared" si="261"/>
        <v>0.90308998699194354</v>
      </c>
      <c r="AH389" s="177">
        <f t="shared" si="259"/>
        <v>162.4</v>
      </c>
      <c r="AI389" s="72">
        <f t="shared" si="265"/>
        <v>2.2105860249051563</v>
      </c>
      <c r="AJ389" s="59">
        <f t="shared" si="266"/>
        <v>24</v>
      </c>
      <c r="AK389" s="59">
        <f t="shared" si="262"/>
        <v>1.3802112417116059</v>
      </c>
      <c r="AL389" s="72">
        <f t="shared" si="267"/>
        <v>487.20000000000005</v>
      </c>
      <c r="AM389" s="72">
        <f t="shared" si="258"/>
        <v>2.6877072796248189</v>
      </c>
      <c r="AN389" s="40" t="s">
        <v>635</v>
      </c>
      <c r="AO389" s="59" t="s">
        <v>470</v>
      </c>
      <c r="AQ389" s="59" t="s">
        <v>80</v>
      </c>
      <c r="AR389" s="67" t="s">
        <v>277</v>
      </c>
      <c r="AS389" s="67" t="s">
        <v>278</v>
      </c>
      <c r="AT389" s="172" t="s">
        <v>2445</v>
      </c>
      <c r="AU389" s="270">
        <v>46.62</v>
      </c>
      <c r="AV389" s="11">
        <v>-88.48</v>
      </c>
      <c r="AX389" s="277">
        <v>4.1416666666666666</v>
      </c>
      <c r="AY389" s="278">
        <v>853</v>
      </c>
      <c r="AZ389" s="455">
        <f t="shared" si="263"/>
        <v>2.9309490311675228</v>
      </c>
      <c r="BA389" s="515" t="s">
        <v>103</v>
      </c>
      <c r="BB389" s="40" t="s">
        <v>1215</v>
      </c>
      <c r="BF389" s="67" t="s">
        <v>1248</v>
      </c>
      <c r="BI389" s="357" t="s">
        <v>2232</v>
      </c>
      <c r="BJ389" s="38" t="s">
        <v>8</v>
      </c>
      <c r="BK389" s="67" t="s">
        <v>1050</v>
      </c>
      <c r="BN389" s="38"/>
      <c r="BO389" s="59" t="s">
        <v>1669</v>
      </c>
      <c r="BP389" s="67" t="s">
        <v>51</v>
      </c>
      <c r="BQ389" s="37" t="s">
        <v>14</v>
      </c>
      <c r="BR389" s="67">
        <v>6.8</v>
      </c>
      <c r="BS389" s="59" t="s">
        <v>21</v>
      </c>
      <c r="BT389" s="59" t="s">
        <v>9</v>
      </c>
      <c r="BU389" s="161">
        <v>8.1999999999999993</v>
      </c>
      <c r="BW389" s="63" t="s">
        <v>26</v>
      </c>
      <c r="BX389" s="59" t="s">
        <v>67</v>
      </c>
      <c r="BY389" s="70"/>
      <c r="BZ389" s="70">
        <f t="shared" si="255"/>
        <v>8.1999999999999993</v>
      </c>
      <c r="CA389" s="37" t="s">
        <v>18</v>
      </c>
      <c r="CB389" s="59" t="s">
        <v>1101</v>
      </c>
      <c r="CC389" s="91">
        <v>90</v>
      </c>
      <c r="CD389" s="91">
        <v>90</v>
      </c>
      <c r="CF389" s="78" t="s">
        <v>1584</v>
      </c>
      <c r="CG389" s="38">
        <v>10</v>
      </c>
      <c r="CH389" s="37" t="s">
        <v>21</v>
      </c>
      <c r="CI389" s="38">
        <v>10.7</v>
      </c>
      <c r="CJ389" s="38"/>
      <c r="CK389" s="38"/>
      <c r="CL389" s="159">
        <f t="shared" si="256"/>
        <v>10.7</v>
      </c>
      <c r="CM389" s="91">
        <v>90</v>
      </c>
      <c r="CN389" s="91">
        <v>90</v>
      </c>
      <c r="CP389" s="67">
        <f t="shared" ref="CP389:CP452" si="268">(BR389-CG389)/SQRT(((CC389-1)*BZ389^2+(CM389-1)*CL389^2)/(CC389+CM389-2))</f>
        <v>-0.33570024859776421</v>
      </c>
      <c r="CQ389" s="67">
        <f t="shared" ref="CQ389:CQ452" si="269">1-3/(4*(CC389+CM389-2)-1)</f>
        <v>0.99578059071729963</v>
      </c>
      <c r="CR389" s="67">
        <f t="shared" si="264"/>
        <v>-0.33428379185262597</v>
      </c>
      <c r="CS389" s="67">
        <f t="shared" ref="CS389:CS452" si="270">(CD389+CN389)/(CD389*CN389)+CR389^2/(2*(CC389+CM389))</f>
        <v>2.2532626815264918E-2</v>
      </c>
      <c r="CT389" s="77">
        <v>0</v>
      </c>
      <c r="CU389" s="59">
        <v>0</v>
      </c>
      <c r="CV389" s="59" t="s">
        <v>1782</v>
      </c>
      <c r="CW389" s="59">
        <v>0</v>
      </c>
      <c r="CX389" s="59">
        <v>0</v>
      </c>
      <c r="CY389" s="102">
        <v>0</v>
      </c>
      <c r="CZ389" s="102">
        <v>2</v>
      </c>
      <c r="DA389" s="102">
        <v>0</v>
      </c>
      <c r="DB389" s="102">
        <v>0</v>
      </c>
      <c r="DC389" s="102">
        <v>0</v>
      </c>
      <c r="DD389" s="59">
        <v>0</v>
      </c>
      <c r="DE389" s="60">
        <v>1</v>
      </c>
      <c r="DF389" s="60">
        <v>0</v>
      </c>
      <c r="DG389" s="60">
        <v>0</v>
      </c>
      <c r="DH389" s="60">
        <v>0</v>
      </c>
      <c r="DI389" s="60">
        <v>0</v>
      </c>
      <c r="DJ389" s="60">
        <v>0</v>
      </c>
      <c r="DK389" s="60">
        <v>0</v>
      </c>
      <c r="DL389" s="60">
        <v>0</v>
      </c>
      <c r="DM389" s="60">
        <v>0</v>
      </c>
      <c r="DN389" s="60">
        <v>0</v>
      </c>
      <c r="DO389" s="59">
        <v>0</v>
      </c>
      <c r="DP389" s="59">
        <v>0</v>
      </c>
      <c r="DQ389" s="59">
        <v>0</v>
      </c>
      <c r="DR389" s="59">
        <v>0</v>
      </c>
      <c r="DS389" s="59">
        <v>0</v>
      </c>
      <c r="DT389" s="59">
        <v>0</v>
      </c>
      <c r="DU389" s="59">
        <v>0</v>
      </c>
      <c r="DV389" s="59">
        <v>0</v>
      </c>
      <c r="DW389" s="59">
        <v>0</v>
      </c>
      <c r="DX389" s="59">
        <v>0</v>
      </c>
      <c r="DY389" s="59">
        <v>0</v>
      </c>
      <c r="DZ389" s="59">
        <v>0</v>
      </c>
      <c r="EA389" s="59">
        <v>0</v>
      </c>
      <c r="EB389" s="59">
        <v>0</v>
      </c>
      <c r="EC389" s="59">
        <v>0</v>
      </c>
      <c r="ED389" s="59">
        <v>0</v>
      </c>
      <c r="EE389" s="59">
        <v>0</v>
      </c>
      <c r="EF389" s="59">
        <v>0</v>
      </c>
      <c r="EG389" s="59">
        <v>0</v>
      </c>
      <c r="EH389" s="59">
        <v>0</v>
      </c>
      <c r="EI389" s="59">
        <v>0</v>
      </c>
      <c r="EJ389" s="59">
        <v>0</v>
      </c>
      <c r="EK389" s="59">
        <v>0</v>
      </c>
      <c r="EL389" s="59">
        <v>0</v>
      </c>
      <c r="EM389" s="59">
        <v>0</v>
      </c>
      <c r="EN389" s="59">
        <v>1</v>
      </c>
      <c r="EO389" s="59">
        <v>0</v>
      </c>
      <c r="EP389" s="59">
        <v>1</v>
      </c>
      <c r="EQ389" s="59">
        <v>4</v>
      </c>
    </row>
    <row r="390" spans="1:147" ht="15" customHeight="1" x14ac:dyDescent="0.25">
      <c r="A390" s="501" t="s">
        <v>2554</v>
      </c>
      <c r="B390" s="122">
        <v>12</v>
      </c>
      <c r="C390" s="123" t="s">
        <v>280</v>
      </c>
      <c r="D390" s="99">
        <v>2009</v>
      </c>
      <c r="E390" s="67" t="s">
        <v>1002</v>
      </c>
      <c r="F390" s="67" t="s">
        <v>281</v>
      </c>
      <c r="G390" s="59">
        <v>39</v>
      </c>
      <c r="H390" s="59" t="s">
        <v>282</v>
      </c>
      <c r="I390" s="64" t="s">
        <v>50</v>
      </c>
      <c r="J390" s="59">
        <v>0</v>
      </c>
      <c r="K390" s="59" t="s">
        <v>3</v>
      </c>
      <c r="L390" s="59" t="s">
        <v>89</v>
      </c>
      <c r="M390" s="59">
        <v>3</v>
      </c>
      <c r="N390" s="59">
        <v>3</v>
      </c>
      <c r="O390" s="59">
        <f t="shared" si="260"/>
        <v>0.47712125471966244</v>
      </c>
      <c r="P390" s="59">
        <v>2007</v>
      </c>
      <c r="R390" s="59">
        <v>1</v>
      </c>
      <c r="S390" s="77">
        <v>15</v>
      </c>
      <c r="T390" s="77" t="s">
        <v>1246</v>
      </c>
      <c r="U390" s="77"/>
      <c r="V390" s="59" t="s">
        <v>1101</v>
      </c>
      <c r="W390" s="59">
        <v>1</v>
      </c>
      <c r="X390" s="128" t="s">
        <v>608</v>
      </c>
      <c r="Y390" s="82" t="s">
        <v>1247</v>
      </c>
      <c r="Z390" s="40" t="s">
        <v>83</v>
      </c>
      <c r="AA390" s="59" t="s">
        <v>642</v>
      </c>
      <c r="AB390" s="59" t="s">
        <v>641</v>
      </c>
      <c r="AC390" s="59" t="s">
        <v>637</v>
      </c>
      <c r="AD390" s="37">
        <v>0</v>
      </c>
      <c r="AE390" s="59" t="s">
        <v>577</v>
      </c>
      <c r="AF390" s="59">
        <v>8</v>
      </c>
      <c r="AG390" s="59">
        <f t="shared" si="261"/>
        <v>0.90308998699194354</v>
      </c>
      <c r="AH390" s="177">
        <f t="shared" si="259"/>
        <v>162.4</v>
      </c>
      <c r="AI390" s="72">
        <f t="shared" si="265"/>
        <v>2.2105860249051563</v>
      </c>
      <c r="AJ390" s="59">
        <f t="shared" si="266"/>
        <v>24</v>
      </c>
      <c r="AK390" s="59">
        <f t="shared" si="262"/>
        <v>1.3802112417116059</v>
      </c>
      <c r="AL390" s="72">
        <f t="shared" si="267"/>
        <v>487.20000000000005</v>
      </c>
      <c r="AM390" s="72">
        <f t="shared" si="258"/>
        <v>2.6877072796248189</v>
      </c>
      <c r="AN390" s="40" t="s">
        <v>635</v>
      </c>
      <c r="AO390" s="59" t="s">
        <v>470</v>
      </c>
      <c r="AQ390" s="59" t="s">
        <v>80</v>
      </c>
      <c r="AR390" s="67" t="s">
        <v>277</v>
      </c>
      <c r="AS390" s="67" t="s">
        <v>278</v>
      </c>
      <c r="AT390" s="172" t="s">
        <v>2445</v>
      </c>
      <c r="AU390" s="270">
        <v>46.62</v>
      </c>
      <c r="AV390" s="11">
        <v>-88.48</v>
      </c>
      <c r="AX390" s="277">
        <v>4.1416666666666666</v>
      </c>
      <c r="AY390" s="278">
        <v>853</v>
      </c>
      <c r="AZ390" s="455">
        <f t="shared" si="263"/>
        <v>2.9309490311675228</v>
      </c>
      <c r="BA390" s="515" t="s">
        <v>103</v>
      </c>
      <c r="BB390" s="40" t="s">
        <v>1215</v>
      </c>
      <c r="BF390" s="67" t="s">
        <v>1248</v>
      </c>
      <c r="BI390" s="357" t="s">
        <v>2232</v>
      </c>
      <c r="BJ390" s="38" t="s">
        <v>8</v>
      </c>
      <c r="BK390" s="67" t="s">
        <v>1697</v>
      </c>
      <c r="BN390" s="38"/>
      <c r="BO390" s="59" t="s">
        <v>1669</v>
      </c>
      <c r="BP390" s="67" t="s">
        <v>51</v>
      </c>
      <c r="BQ390" s="37" t="s">
        <v>14</v>
      </c>
      <c r="BR390" s="38">
        <v>32.200000000000003</v>
      </c>
      <c r="BS390" s="59" t="s">
        <v>21</v>
      </c>
      <c r="BT390" s="59" t="s">
        <v>9</v>
      </c>
      <c r="BU390" s="161">
        <v>35.200000000000003</v>
      </c>
      <c r="BW390" s="63" t="s">
        <v>26</v>
      </c>
      <c r="BX390" s="59" t="s">
        <v>67</v>
      </c>
      <c r="BY390" s="70"/>
      <c r="BZ390" s="70">
        <f t="shared" si="255"/>
        <v>35.200000000000003</v>
      </c>
      <c r="CA390" s="37" t="s">
        <v>18</v>
      </c>
      <c r="CB390" s="59" t="s">
        <v>1101</v>
      </c>
      <c r="CC390" s="91">
        <v>90</v>
      </c>
      <c r="CD390" s="91">
        <v>90</v>
      </c>
      <c r="CF390" s="78" t="s">
        <v>1584</v>
      </c>
      <c r="CG390" s="38">
        <v>38.1</v>
      </c>
      <c r="CH390" s="37" t="s">
        <v>21</v>
      </c>
      <c r="CI390" s="38">
        <v>34.700000000000003</v>
      </c>
      <c r="CJ390" s="38"/>
      <c r="CK390" s="38"/>
      <c r="CL390" s="159">
        <f t="shared" si="256"/>
        <v>34.700000000000003</v>
      </c>
      <c r="CM390" s="91">
        <v>90</v>
      </c>
      <c r="CN390" s="91">
        <v>90</v>
      </c>
      <c r="CP390" s="67">
        <f t="shared" si="268"/>
        <v>-0.1688082708050247</v>
      </c>
      <c r="CQ390" s="67">
        <f t="shared" si="269"/>
        <v>0.99578059071729963</v>
      </c>
      <c r="CR390" s="67">
        <f t="shared" si="264"/>
        <v>-0.16809599962019336</v>
      </c>
      <c r="CS390" s="67">
        <f t="shared" si="270"/>
        <v>2.2300711847467534E-2</v>
      </c>
      <c r="CT390" s="77">
        <v>0</v>
      </c>
      <c r="CU390" s="59">
        <v>0</v>
      </c>
      <c r="CV390" s="59" t="s">
        <v>1782</v>
      </c>
      <c r="CW390" s="59">
        <v>0</v>
      </c>
      <c r="CX390" s="59">
        <v>0</v>
      </c>
      <c r="CY390" s="102">
        <v>0</v>
      </c>
      <c r="CZ390" s="102">
        <v>2</v>
      </c>
      <c r="DA390" s="102">
        <v>0</v>
      </c>
      <c r="DB390" s="102">
        <v>0</v>
      </c>
      <c r="DC390" s="102">
        <v>0</v>
      </c>
      <c r="DD390" s="60">
        <v>1</v>
      </c>
      <c r="DE390" s="60">
        <v>0</v>
      </c>
      <c r="DF390" s="60">
        <v>0</v>
      </c>
      <c r="DG390" s="60">
        <v>0</v>
      </c>
      <c r="DH390" s="60">
        <v>0</v>
      </c>
      <c r="DI390" s="60">
        <v>0</v>
      </c>
      <c r="DJ390" s="60">
        <v>0</v>
      </c>
      <c r="DK390" s="60">
        <v>0</v>
      </c>
      <c r="DL390" s="60">
        <v>0</v>
      </c>
      <c r="DM390" s="60">
        <v>0</v>
      </c>
      <c r="DN390" s="60">
        <v>0</v>
      </c>
      <c r="DO390" s="59">
        <v>0</v>
      </c>
      <c r="DP390" s="59">
        <v>0</v>
      </c>
      <c r="DQ390" s="59">
        <v>0</v>
      </c>
      <c r="DR390" s="59">
        <v>0</v>
      </c>
      <c r="DS390" s="59">
        <v>0</v>
      </c>
      <c r="DT390" s="59">
        <v>0</v>
      </c>
      <c r="DU390" s="59">
        <v>0</v>
      </c>
      <c r="DV390" s="59">
        <v>0</v>
      </c>
      <c r="DW390" s="59">
        <v>0</v>
      </c>
      <c r="DX390" s="59">
        <v>0</v>
      </c>
      <c r="DY390" s="59">
        <v>0</v>
      </c>
      <c r="DZ390" s="59">
        <v>0</v>
      </c>
      <c r="EA390" s="59">
        <v>0</v>
      </c>
      <c r="EB390" s="59">
        <v>0</v>
      </c>
      <c r="EC390" s="59">
        <v>0</v>
      </c>
      <c r="ED390" s="59">
        <v>0</v>
      </c>
      <c r="EE390" s="59">
        <v>0</v>
      </c>
      <c r="EF390" s="59">
        <v>0</v>
      </c>
      <c r="EG390" s="59">
        <v>0</v>
      </c>
      <c r="EH390" s="59">
        <v>0</v>
      </c>
      <c r="EI390" s="59">
        <v>0</v>
      </c>
      <c r="EJ390" s="59">
        <v>0</v>
      </c>
      <c r="EK390" s="59">
        <v>0</v>
      </c>
      <c r="EL390" s="59">
        <v>0</v>
      </c>
      <c r="EM390" s="59">
        <v>0</v>
      </c>
      <c r="EN390" s="59">
        <v>1</v>
      </c>
      <c r="EO390" s="59">
        <v>0</v>
      </c>
      <c r="EP390" s="59">
        <v>1</v>
      </c>
      <c r="EQ390" s="59">
        <v>4</v>
      </c>
    </row>
    <row r="391" spans="1:147" ht="15" customHeight="1" x14ac:dyDescent="0.25">
      <c r="A391" s="499" t="s">
        <v>2555</v>
      </c>
      <c r="B391" s="59">
        <v>1</v>
      </c>
      <c r="C391" s="156" t="s">
        <v>274</v>
      </c>
      <c r="D391" s="99">
        <v>2011</v>
      </c>
      <c r="E391" s="63" t="s">
        <v>275</v>
      </c>
      <c r="F391" s="63" t="s">
        <v>207</v>
      </c>
      <c r="G391" s="62">
        <v>212</v>
      </c>
      <c r="H391" s="62" t="s">
        <v>276</v>
      </c>
      <c r="I391" s="64" t="s">
        <v>50</v>
      </c>
      <c r="J391" s="59">
        <v>0</v>
      </c>
      <c r="K391" s="59" t="s">
        <v>3</v>
      </c>
      <c r="L391" s="59" t="s">
        <v>89</v>
      </c>
      <c r="M391" s="59">
        <v>2</v>
      </c>
      <c r="N391" s="59">
        <v>2</v>
      </c>
      <c r="O391" s="59">
        <f t="shared" si="260"/>
        <v>0.3010299956639812</v>
      </c>
      <c r="P391" s="59">
        <v>2007</v>
      </c>
      <c r="Q391" s="58"/>
      <c r="R391" s="59">
        <v>1</v>
      </c>
      <c r="S391" s="59">
        <v>20</v>
      </c>
      <c r="T391" s="59" t="s">
        <v>1233</v>
      </c>
      <c r="U391" s="59">
        <v>1</v>
      </c>
      <c r="V391" s="59" t="s">
        <v>1101</v>
      </c>
      <c r="X391" s="59" t="s">
        <v>608</v>
      </c>
      <c r="Y391" s="58" t="s">
        <v>1234</v>
      </c>
      <c r="Z391" s="40" t="s">
        <v>83</v>
      </c>
      <c r="AA391" s="59" t="s">
        <v>642</v>
      </c>
      <c r="AB391" s="59" t="s">
        <v>1240</v>
      </c>
      <c r="AC391" s="59" t="s">
        <v>637</v>
      </c>
      <c r="AD391" s="37">
        <v>0</v>
      </c>
      <c r="AE391" s="59" t="s">
        <v>577</v>
      </c>
      <c r="AF391" s="59">
        <v>8</v>
      </c>
      <c r="AG391" s="59">
        <f t="shared" si="261"/>
        <v>0.90308998699194354</v>
      </c>
      <c r="AH391" s="177">
        <f t="shared" si="259"/>
        <v>162.4</v>
      </c>
      <c r="AI391" s="72">
        <f t="shared" si="265"/>
        <v>2.2105860249051563</v>
      </c>
      <c r="AJ391" s="59">
        <f t="shared" si="266"/>
        <v>16</v>
      </c>
      <c r="AK391" s="59">
        <f t="shared" si="262"/>
        <v>1.2041199826559248</v>
      </c>
      <c r="AL391" s="72">
        <f t="shared" si="267"/>
        <v>324.8</v>
      </c>
      <c r="AM391" s="72">
        <f t="shared" si="258"/>
        <v>2.5116160205691376</v>
      </c>
      <c r="AN391" s="40" t="s">
        <v>635</v>
      </c>
      <c r="AO391" s="59" t="s">
        <v>470</v>
      </c>
      <c r="AP391" s="58"/>
      <c r="AQ391" s="59" t="s">
        <v>80</v>
      </c>
      <c r="AR391" s="58" t="s">
        <v>277</v>
      </c>
      <c r="AS391" s="58" t="s">
        <v>278</v>
      </c>
      <c r="AT391" s="172" t="s">
        <v>2445</v>
      </c>
      <c r="AU391" s="270">
        <v>46.62</v>
      </c>
      <c r="AV391" s="11">
        <v>-88.48</v>
      </c>
      <c r="AX391" s="277">
        <v>4.1416666666666666</v>
      </c>
      <c r="AY391" s="278">
        <v>853</v>
      </c>
      <c r="AZ391" s="455">
        <f t="shared" si="263"/>
        <v>2.9309490311675228</v>
      </c>
      <c r="BA391" s="515" t="s">
        <v>103</v>
      </c>
      <c r="BB391" s="40" t="s">
        <v>1215</v>
      </c>
      <c r="BF391" s="58" t="s">
        <v>1236</v>
      </c>
      <c r="BG391" s="58"/>
      <c r="BH391" s="58" t="s">
        <v>1235</v>
      </c>
      <c r="BI391" s="58" t="s">
        <v>1237</v>
      </c>
      <c r="BJ391" s="58" t="s">
        <v>12</v>
      </c>
      <c r="BK391" s="58" t="s">
        <v>1698</v>
      </c>
      <c r="BN391" s="58"/>
      <c r="BO391" s="59" t="s">
        <v>1669</v>
      </c>
      <c r="BP391" s="67" t="s">
        <v>51</v>
      </c>
      <c r="BQ391" s="59" t="s">
        <v>35</v>
      </c>
      <c r="BR391" s="67">
        <v>44.010989010989</v>
      </c>
      <c r="BS391" s="59" t="s">
        <v>21</v>
      </c>
      <c r="BT391" s="59" t="s">
        <v>1241</v>
      </c>
      <c r="BU391" s="67">
        <v>50.934065934065899</v>
      </c>
      <c r="BV391" s="67">
        <v>36.098901098901003</v>
      </c>
      <c r="BW391" s="63" t="s">
        <v>1066</v>
      </c>
      <c r="BX391" s="59" t="s">
        <v>1130</v>
      </c>
      <c r="BY391" s="70">
        <f>((BU391-BV391)/(TINV(1-0.95,CC391-1)*2))*(SQRT(CC391))</f>
        <v>11.041204953958513</v>
      </c>
      <c r="BZ391" s="70">
        <f>BY391</f>
        <v>11.041204953958513</v>
      </c>
      <c r="CA391" s="59" t="s">
        <v>1244</v>
      </c>
      <c r="CB391" s="59" t="s">
        <v>1193</v>
      </c>
      <c r="CC391" s="59">
        <v>11</v>
      </c>
      <c r="CD391" s="59">
        <v>11</v>
      </c>
      <c r="CE391" s="58" t="s">
        <v>1245</v>
      </c>
      <c r="CF391" s="78" t="s">
        <v>1584</v>
      </c>
      <c r="CG391" s="67">
        <v>45.985401459854003</v>
      </c>
      <c r="CH391" s="37" t="s">
        <v>21</v>
      </c>
      <c r="CI391" s="67">
        <v>49.762773722627699</v>
      </c>
      <c r="CJ391" s="67">
        <v>38.5948905109489</v>
      </c>
      <c r="CK391" s="70">
        <f>((CI391-CJ391)/(TINV(1-0.95,CM391-1)*2))*(SQRT(CM391))</f>
        <v>8.3117975979434053</v>
      </c>
      <c r="CL391" s="67">
        <f>CK391</f>
        <v>8.3117975979434053</v>
      </c>
      <c r="CM391" s="59">
        <v>11</v>
      </c>
      <c r="CN391" s="59">
        <v>11</v>
      </c>
      <c r="CO391" s="58" t="s">
        <v>1245</v>
      </c>
      <c r="CP391" s="67">
        <f t="shared" si="268"/>
        <v>-0.20204253303882466</v>
      </c>
      <c r="CQ391" s="67">
        <f t="shared" si="269"/>
        <v>0.96202531645569622</v>
      </c>
      <c r="CR391" s="67">
        <f t="shared" si="264"/>
        <v>-0.19437003178418574</v>
      </c>
      <c r="CS391" s="67">
        <f t="shared" si="270"/>
        <v>0.18267681157399512</v>
      </c>
      <c r="CT391" s="77">
        <v>0</v>
      </c>
      <c r="CU391" s="59">
        <v>0</v>
      </c>
      <c r="CV391" s="59" t="s">
        <v>1782</v>
      </c>
      <c r="CW391" s="59">
        <v>0</v>
      </c>
      <c r="CX391" s="59">
        <v>0</v>
      </c>
      <c r="CY391" s="102">
        <v>1</v>
      </c>
      <c r="CZ391" s="102">
        <v>0</v>
      </c>
      <c r="DA391" s="102">
        <v>0</v>
      </c>
      <c r="DB391" s="102">
        <v>0</v>
      </c>
      <c r="DC391" s="102">
        <v>0</v>
      </c>
      <c r="DD391" s="59">
        <v>0</v>
      </c>
      <c r="DE391" s="60">
        <v>0</v>
      </c>
      <c r="DF391" s="60">
        <v>0</v>
      </c>
      <c r="DG391" s="60">
        <v>0</v>
      </c>
      <c r="DH391" s="60">
        <v>0</v>
      </c>
      <c r="DI391" s="60">
        <v>0</v>
      </c>
      <c r="DJ391" s="60">
        <v>0</v>
      </c>
      <c r="DK391" s="60">
        <v>0</v>
      </c>
      <c r="DL391" s="60">
        <v>0</v>
      </c>
      <c r="DM391" s="60">
        <v>0</v>
      </c>
      <c r="DN391" s="60">
        <v>0</v>
      </c>
      <c r="DO391" s="59">
        <v>0</v>
      </c>
      <c r="DP391" s="59">
        <v>0</v>
      </c>
      <c r="DQ391" s="59">
        <v>0</v>
      </c>
      <c r="DR391" s="59">
        <v>0</v>
      </c>
      <c r="DS391" s="59">
        <v>0</v>
      </c>
      <c r="DT391" s="59">
        <v>0</v>
      </c>
      <c r="DU391" s="59">
        <v>0</v>
      </c>
      <c r="DV391" s="59">
        <v>0</v>
      </c>
      <c r="DW391" s="59">
        <v>0</v>
      </c>
      <c r="DX391" s="59">
        <v>0</v>
      </c>
      <c r="DY391" s="59">
        <v>0</v>
      </c>
      <c r="DZ391" s="59">
        <v>0</v>
      </c>
      <c r="EA391" s="59">
        <v>0</v>
      </c>
      <c r="EB391" s="60">
        <v>2</v>
      </c>
      <c r="EC391" s="59">
        <v>0</v>
      </c>
      <c r="ED391" s="59">
        <v>0</v>
      </c>
      <c r="EE391" s="59">
        <v>0</v>
      </c>
      <c r="EF391" s="59">
        <v>0</v>
      </c>
      <c r="EG391" s="59">
        <v>0</v>
      </c>
      <c r="EH391" s="59">
        <v>0</v>
      </c>
      <c r="EI391" s="59">
        <v>0</v>
      </c>
      <c r="EJ391" s="59">
        <v>0</v>
      </c>
      <c r="EK391" s="59">
        <v>0</v>
      </c>
      <c r="EL391" s="59">
        <v>0</v>
      </c>
      <c r="EM391" s="59">
        <v>0</v>
      </c>
      <c r="EN391" s="59">
        <v>1</v>
      </c>
      <c r="EO391" s="59">
        <v>0</v>
      </c>
      <c r="EP391" s="59">
        <v>1</v>
      </c>
      <c r="EQ391" s="59">
        <v>4</v>
      </c>
    </row>
    <row r="392" spans="1:147" ht="15" customHeight="1" x14ac:dyDescent="0.25">
      <c r="A392" s="499" t="s">
        <v>2555</v>
      </c>
      <c r="B392" s="59">
        <v>2</v>
      </c>
      <c r="C392" s="156" t="s">
        <v>274</v>
      </c>
      <c r="D392" s="99">
        <v>2011</v>
      </c>
      <c r="E392" s="63" t="s">
        <v>275</v>
      </c>
      <c r="F392" s="63" t="s">
        <v>207</v>
      </c>
      <c r="G392" s="62">
        <v>212</v>
      </c>
      <c r="H392" s="62" t="s">
        <v>276</v>
      </c>
      <c r="I392" s="64" t="s">
        <v>50</v>
      </c>
      <c r="J392" s="59">
        <v>0</v>
      </c>
      <c r="K392" s="59" t="s">
        <v>3</v>
      </c>
      <c r="L392" s="59" t="s">
        <v>89</v>
      </c>
      <c r="M392" s="59">
        <v>2</v>
      </c>
      <c r="N392" s="59">
        <v>2</v>
      </c>
      <c r="O392" s="59">
        <f t="shared" si="260"/>
        <v>0.3010299956639812</v>
      </c>
      <c r="P392" s="59">
        <v>2007</v>
      </c>
      <c r="Q392" s="58"/>
      <c r="R392" s="59">
        <v>1</v>
      </c>
      <c r="S392" s="59">
        <v>20</v>
      </c>
      <c r="T392" s="59" t="s">
        <v>1233</v>
      </c>
      <c r="U392" s="59">
        <v>1</v>
      </c>
      <c r="V392" s="59" t="s">
        <v>1101</v>
      </c>
      <c r="X392" s="59" t="s">
        <v>608</v>
      </c>
      <c r="Y392" s="58" t="s">
        <v>1234</v>
      </c>
      <c r="Z392" s="40" t="s">
        <v>83</v>
      </c>
      <c r="AA392" s="59" t="s">
        <v>642</v>
      </c>
      <c r="AB392" s="59" t="s">
        <v>1240</v>
      </c>
      <c r="AC392" s="59" t="s">
        <v>637</v>
      </c>
      <c r="AD392" s="37">
        <v>0</v>
      </c>
      <c r="AE392" s="59" t="s">
        <v>577</v>
      </c>
      <c r="AF392" s="59">
        <v>8</v>
      </c>
      <c r="AG392" s="59">
        <f t="shared" si="261"/>
        <v>0.90308998699194354</v>
      </c>
      <c r="AH392" s="177">
        <f t="shared" si="259"/>
        <v>162.4</v>
      </c>
      <c r="AI392" s="72">
        <f t="shared" si="265"/>
        <v>2.2105860249051563</v>
      </c>
      <c r="AJ392" s="59">
        <f t="shared" si="266"/>
        <v>16</v>
      </c>
      <c r="AK392" s="59">
        <f t="shared" si="262"/>
        <v>1.2041199826559248</v>
      </c>
      <c r="AL392" s="72">
        <f t="shared" si="267"/>
        <v>324.8</v>
      </c>
      <c r="AM392" s="72">
        <f t="shared" si="258"/>
        <v>2.5116160205691376</v>
      </c>
      <c r="AN392" s="40" t="s">
        <v>635</v>
      </c>
      <c r="AO392" s="59" t="s">
        <v>470</v>
      </c>
      <c r="AP392" s="58"/>
      <c r="AQ392" s="59" t="s">
        <v>80</v>
      </c>
      <c r="AR392" s="58" t="s">
        <v>277</v>
      </c>
      <c r="AS392" s="58" t="s">
        <v>278</v>
      </c>
      <c r="AT392" s="172" t="s">
        <v>2445</v>
      </c>
      <c r="AU392" s="270">
        <v>46.62</v>
      </c>
      <c r="AV392" s="11">
        <v>-88.48</v>
      </c>
      <c r="AX392" s="277">
        <v>4.1416666666666666</v>
      </c>
      <c r="AY392" s="278">
        <v>853</v>
      </c>
      <c r="AZ392" s="455">
        <f t="shared" si="263"/>
        <v>2.9309490311675228</v>
      </c>
      <c r="BA392" s="515" t="s">
        <v>103</v>
      </c>
      <c r="BB392" s="40" t="s">
        <v>1215</v>
      </c>
      <c r="BF392" s="58" t="s">
        <v>1236</v>
      </c>
      <c r="BG392" s="58"/>
      <c r="BH392" s="58" t="s">
        <v>1235</v>
      </c>
      <c r="BI392" s="58" t="s">
        <v>1238</v>
      </c>
      <c r="BJ392" s="58" t="s">
        <v>12</v>
      </c>
      <c r="BK392" s="58" t="s">
        <v>1698</v>
      </c>
      <c r="BN392" s="58"/>
      <c r="BO392" s="59" t="s">
        <v>1669</v>
      </c>
      <c r="BP392" s="67" t="s">
        <v>51</v>
      </c>
      <c r="BQ392" s="59" t="s">
        <v>35</v>
      </c>
      <c r="BR392" s="67">
        <v>51.428571428571402</v>
      </c>
      <c r="BS392" s="59" t="s">
        <v>21</v>
      </c>
      <c r="BT392" s="59" t="s">
        <v>1242</v>
      </c>
      <c r="BU392" s="67">
        <v>58.021978021978001</v>
      </c>
      <c r="BV392" s="67">
        <v>43.021978021978001</v>
      </c>
      <c r="BW392" s="63" t="s">
        <v>1066</v>
      </c>
      <c r="BX392" s="59" t="s">
        <v>1130</v>
      </c>
      <c r="BY392" s="70">
        <f>((BU392-BV392)/(TINV(1-0.95,CC392-1)*2))*(SQRT(CC392))</f>
        <v>12.989648927212105</v>
      </c>
      <c r="BZ392" s="70">
        <f>BY392</f>
        <v>12.989648927212105</v>
      </c>
      <c r="CA392" s="59" t="s">
        <v>1244</v>
      </c>
      <c r="CB392" s="59" t="s">
        <v>1193</v>
      </c>
      <c r="CC392" s="59">
        <v>14</v>
      </c>
      <c r="CD392" s="59">
        <v>14</v>
      </c>
      <c r="CE392" s="58" t="s">
        <v>1245</v>
      </c>
      <c r="CF392" s="78" t="s">
        <v>1584</v>
      </c>
      <c r="CG392" s="67">
        <v>52.062043795620397</v>
      </c>
      <c r="CH392" s="37" t="s">
        <v>21</v>
      </c>
      <c r="CI392" s="67">
        <v>54.689781021897801</v>
      </c>
      <c r="CJ392" s="67">
        <v>47.627737226277297</v>
      </c>
      <c r="CK392" s="70">
        <f>((CI392-CJ392)/(TINV(1-0.95,CM392-1)*2))*(SQRT(CM392))</f>
        <v>6.115564640913786</v>
      </c>
      <c r="CL392" s="67">
        <f>CK392</f>
        <v>6.115564640913786</v>
      </c>
      <c r="CM392" s="59">
        <v>14</v>
      </c>
      <c r="CN392" s="59">
        <v>14</v>
      </c>
      <c r="CO392" s="58" t="s">
        <v>1245</v>
      </c>
      <c r="CP392" s="67">
        <f t="shared" si="268"/>
        <v>-6.2398033343992222E-2</v>
      </c>
      <c r="CQ392" s="67">
        <f t="shared" si="269"/>
        <v>0.970873786407767</v>
      </c>
      <c r="CR392" s="67">
        <f t="shared" si="264"/>
        <v>-6.0580614897079825E-2</v>
      </c>
      <c r="CS392" s="67">
        <f t="shared" si="270"/>
        <v>0.1429226787660948</v>
      </c>
      <c r="CT392" s="77">
        <v>0</v>
      </c>
      <c r="CU392" s="59">
        <v>0</v>
      </c>
      <c r="CV392" s="59" t="s">
        <v>1782</v>
      </c>
      <c r="CW392" s="59">
        <v>0</v>
      </c>
      <c r="CX392" s="59">
        <v>0</v>
      </c>
      <c r="CY392" s="102">
        <v>1</v>
      </c>
      <c r="CZ392" s="102">
        <v>0</v>
      </c>
      <c r="DA392" s="102">
        <v>0</v>
      </c>
      <c r="DB392" s="102">
        <v>0</v>
      </c>
      <c r="DC392" s="102">
        <v>0</v>
      </c>
      <c r="DD392" s="59">
        <v>0</v>
      </c>
      <c r="DE392" s="60">
        <v>0</v>
      </c>
      <c r="DF392" s="60">
        <v>0</v>
      </c>
      <c r="DG392" s="60">
        <v>0</v>
      </c>
      <c r="DH392" s="60">
        <v>0</v>
      </c>
      <c r="DI392" s="60">
        <v>0</v>
      </c>
      <c r="DJ392" s="60">
        <v>0</v>
      </c>
      <c r="DK392" s="60">
        <v>0</v>
      </c>
      <c r="DL392" s="60">
        <v>0</v>
      </c>
      <c r="DM392" s="60">
        <v>0</v>
      </c>
      <c r="DN392" s="60">
        <v>0</v>
      </c>
      <c r="DO392" s="59">
        <v>0</v>
      </c>
      <c r="DP392" s="59">
        <v>0</v>
      </c>
      <c r="DQ392" s="59">
        <v>0</v>
      </c>
      <c r="DR392" s="59">
        <v>0</v>
      </c>
      <c r="DS392" s="59">
        <v>0</v>
      </c>
      <c r="DT392" s="59">
        <v>0</v>
      </c>
      <c r="DU392" s="59">
        <v>0</v>
      </c>
      <c r="DV392" s="59">
        <v>0</v>
      </c>
      <c r="DW392" s="59">
        <v>0</v>
      </c>
      <c r="DX392" s="59">
        <v>0</v>
      </c>
      <c r="DY392" s="59">
        <v>0</v>
      </c>
      <c r="DZ392" s="59">
        <v>0</v>
      </c>
      <c r="EA392" s="59">
        <v>0</v>
      </c>
      <c r="EB392" s="60">
        <v>2</v>
      </c>
      <c r="EC392" s="59">
        <v>0</v>
      </c>
      <c r="ED392" s="59">
        <v>0</v>
      </c>
      <c r="EE392" s="59">
        <v>0</v>
      </c>
      <c r="EF392" s="59">
        <v>0</v>
      </c>
      <c r="EG392" s="59">
        <v>0</v>
      </c>
      <c r="EH392" s="59">
        <v>0</v>
      </c>
      <c r="EI392" s="59">
        <v>0</v>
      </c>
      <c r="EJ392" s="59">
        <v>0</v>
      </c>
      <c r="EK392" s="59">
        <v>0</v>
      </c>
      <c r="EL392" s="59">
        <v>0</v>
      </c>
      <c r="EM392" s="59">
        <v>0</v>
      </c>
      <c r="EN392" s="59">
        <v>1</v>
      </c>
      <c r="EO392" s="59">
        <v>0</v>
      </c>
      <c r="EP392" s="59">
        <v>1</v>
      </c>
      <c r="EQ392" s="59">
        <v>4</v>
      </c>
    </row>
    <row r="393" spans="1:147" ht="15" customHeight="1" x14ac:dyDescent="0.25">
      <c r="A393" s="499" t="s">
        <v>2555</v>
      </c>
      <c r="B393" s="59">
        <v>3</v>
      </c>
      <c r="C393" s="156" t="s">
        <v>274</v>
      </c>
      <c r="D393" s="99">
        <v>2011</v>
      </c>
      <c r="E393" s="63" t="s">
        <v>275</v>
      </c>
      <c r="F393" s="63" t="s">
        <v>207</v>
      </c>
      <c r="G393" s="62">
        <v>212</v>
      </c>
      <c r="H393" s="62" t="s">
        <v>276</v>
      </c>
      <c r="I393" s="64" t="s">
        <v>50</v>
      </c>
      <c r="J393" s="59">
        <v>0</v>
      </c>
      <c r="K393" s="59" t="s">
        <v>3</v>
      </c>
      <c r="L393" s="59" t="s">
        <v>89</v>
      </c>
      <c r="M393" s="59">
        <v>2</v>
      </c>
      <c r="N393" s="59">
        <v>2</v>
      </c>
      <c r="O393" s="59">
        <f t="shared" si="260"/>
        <v>0.3010299956639812</v>
      </c>
      <c r="P393" s="59">
        <v>2007</v>
      </c>
      <c r="Q393" s="58"/>
      <c r="R393" s="59">
        <v>1</v>
      </c>
      <c r="S393" s="59">
        <v>20</v>
      </c>
      <c r="T393" s="59" t="s">
        <v>1233</v>
      </c>
      <c r="U393" s="59">
        <v>1</v>
      </c>
      <c r="V393" s="59" t="s">
        <v>1101</v>
      </c>
      <c r="X393" s="59" t="s">
        <v>608</v>
      </c>
      <c r="Y393" s="58" t="s">
        <v>1234</v>
      </c>
      <c r="Z393" s="40" t="s">
        <v>83</v>
      </c>
      <c r="AA393" s="59" t="s">
        <v>642</v>
      </c>
      <c r="AB393" s="59" t="s">
        <v>1240</v>
      </c>
      <c r="AC393" s="59" t="s">
        <v>637</v>
      </c>
      <c r="AD393" s="37">
        <v>0</v>
      </c>
      <c r="AE393" s="59" t="s">
        <v>577</v>
      </c>
      <c r="AF393" s="59">
        <v>8</v>
      </c>
      <c r="AG393" s="59">
        <f t="shared" si="261"/>
        <v>0.90308998699194354</v>
      </c>
      <c r="AH393" s="177">
        <f t="shared" si="259"/>
        <v>162.4</v>
      </c>
      <c r="AI393" s="72">
        <f t="shared" si="265"/>
        <v>2.2105860249051563</v>
      </c>
      <c r="AJ393" s="59">
        <f t="shared" si="266"/>
        <v>16</v>
      </c>
      <c r="AK393" s="59">
        <f t="shared" si="262"/>
        <v>1.2041199826559248</v>
      </c>
      <c r="AL393" s="72">
        <f t="shared" si="267"/>
        <v>324.8</v>
      </c>
      <c r="AM393" s="72">
        <f t="shared" si="258"/>
        <v>2.5116160205691376</v>
      </c>
      <c r="AN393" s="40" t="s">
        <v>635</v>
      </c>
      <c r="AO393" s="59" t="s">
        <v>470</v>
      </c>
      <c r="AP393" s="58"/>
      <c r="AQ393" s="59" t="s">
        <v>80</v>
      </c>
      <c r="AR393" s="58" t="s">
        <v>277</v>
      </c>
      <c r="AS393" s="58" t="s">
        <v>278</v>
      </c>
      <c r="AT393" s="172" t="s">
        <v>2445</v>
      </c>
      <c r="AU393" s="270">
        <v>46.62</v>
      </c>
      <c r="AV393" s="11">
        <v>-88.48</v>
      </c>
      <c r="AX393" s="277">
        <v>4.1416666666666666</v>
      </c>
      <c r="AY393" s="278">
        <v>853</v>
      </c>
      <c r="AZ393" s="455">
        <f t="shared" si="263"/>
        <v>2.9309490311675228</v>
      </c>
      <c r="BA393" s="515" t="s">
        <v>103</v>
      </c>
      <c r="BB393" s="40" t="s">
        <v>1215</v>
      </c>
      <c r="BF393" s="58" t="s">
        <v>1236</v>
      </c>
      <c r="BG393" s="58"/>
      <c r="BH393" s="58" t="s">
        <v>1235</v>
      </c>
      <c r="BI393" s="58" t="s">
        <v>1239</v>
      </c>
      <c r="BJ393" s="58" t="s">
        <v>12</v>
      </c>
      <c r="BK393" s="58" t="s">
        <v>1698</v>
      </c>
      <c r="BN393" s="58"/>
      <c r="BO393" s="59" t="s">
        <v>1669</v>
      </c>
      <c r="BP393" s="67" t="s">
        <v>51</v>
      </c>
      <c r="BQ393" s="59" t="s">
        <v>35</v>
      </c>
      <c r="BR393" s="67">
        <v>62.6373626373626</v>
      </c>
      <c r="BS393" s="59" t="s">
        <v>21</v>
      </c>
      <c r="BT393" s="59" t="s">
        <v>1243</v>
      </c>
      <c r="BU393" s="67">
        <v>70.879120879120805</v>
      </c>
      <c r="BV393" s="67">
        <v>50.934065934065899</v>
      </c>
      <c r="BW393" s="63" t="s">
        <v>1066</v>
      </c>
      <c r="BX393" s="59" t="s">
        <v>1130</v>
      </c>
      <c r="BY393" s="70">
        <f>((BU393-BV393)/(TINV(1-0.95,CC393-1)*2))*(SQRT(CC393))</f>
        <v>18.715014846684362</v>
      </c>
      <c r="BZ393" s="70">
        <f>BY393</f>
        <v>18.715014846684362</v>
      </c>
      <c r="CA393" s="59" t="s">
        <v>1244</v>
      </c>
      <c r="CB393" s="59" t="s">
        <v>1193</v>
      </c>
      <c r="CC393" s="59">
        <v>16</v>
      </c>
      <c r="CD393" s="59">
        <v>16</v>
      </c>
      <c r="CE393" s="58" t="s">
        <v>1245</v>
      </c>
      <c r="CF393" s="78" t="s">
        <v>1584</v>
      </c>
      <c r="CG393" s="67">
        <v>58.959854014598498</v>
      </c>
      <c r="CH393" s="37" t="s">
        <v>21</v>
      </c>
      <c r="CI393" s="67">
        <v>59.781021897810199</v>
      </c>
      <c r="CJ393" s="67">
        <v>55.8394160583941</v>
      </c>
      <c r="CK393" s="70">
        <f>((CI393-CJ393)/(TINV(1-0.95,CM393-1)*2))*(SQRT(CM393))</f>
        <v>3.69852136319833</v>
      </c>
      <c r="CL393" s="67">
        <f>CK393</f>
        <v>3.69852136319833</v>
      </c>
      <c r="CM393" s="59">
        <v>16</v>
      </c>
      <c r="CN393" s="59">
        <v>16</v>
      </c>
      <c r="CO393" s="58" t="s">
        <v>1245</v>
      </c>
      <c r="CP393" s="67">
        <f t="shared" si="268"/>
        <v>0.27262097521774364</v>
      </c>
      <c r="CQ393" s="67">
        <f t="shared" si="269"/>
        <v>0.97478991596638653</v>
      </c>
      <c r="CR393" s="67">
        <f t="shared" si="264"/>
        <v>0.2657481775231787</v>
      </c>
      <c r="CS393" s="67">
        <f t="shared" si="270"/>
        <v>0.12610347021651391</v>
      </c>
      <c r="CT393" s="77">
        <v>0</v>
      </c>
      <c r="CU393" s="59">
        <v>0</v>
      </c>
      <c r="CV393" s="59" t="s">
        <v>1782</v>
      </c>
      <c r="CW393" s="59">
        <v>0</v>
      </c>
      <c r="CX393" s="59">
        <v>0</v>
      </c>
      <c r="CY393" s="102">
        <v>1</v>
      </c>
      <c r="CZ393" s="102">
        <v>0</v>
      </c>
      <c r="DA393" s="102">
        <v>0</v>
      </c>
      <c r="DB393" s="102">
        <v>0</v>
      </c>
      <c r="DC393" s="102">
        <v>0</v>
      </c>
      <c r="DD393" s="59">
        <v>0</v>
      </c>
      <c r="DE393" s="60">
        <v>0</v>
      </c>
      <c r="DF393" s="60">
        <v>0</v>
      </c>
      <c r="DG393" s="60">
        <v>0</v>
      </c>
      <c r="DH393" s="60">
        <v>0</v>
      </c>
      <c r="DI393" s="60">
        <v>0</v>
      </c>
      <c r="DJ393" s="60">
        <v>0</v>
      </c>
      <c r="DK393" s="60">
        <v>0</v>
      </c>
      <c r="DL393" s="60">
        <v>0</v>
      </c>
      <c r="DM393" s="60">
        <v>0</v>
      </c>
      <c r="DN393" s="60">
        <v>0</v>
      </c>
      <c r="DO393" s="59">
        <v>0</v>
      </c>
      <c r="DP393" s="59">
        <v>0</v>
      </c>
      <c r="DQ393" s="59">
        <v>0</v>
      </c>
      <c r="DR393" s="59">
        <v>0</v>
      </c>
      <c r="DS393" s="59">
        <v>0</v>
      </c>
      <c r="DT393" s="59">
        <v>0</v>
      </c>
      <c r="DU393" s="59">
        <v>0</v>
      </c>
      <c r="DV393" s="59">
        <v>0</v>
      </c>
      <c r="DW393" s="59">
        <v>0</v>
      </c>
      <c r="DX393" s="59">
        <v>0</v>
      </c>
      <c r="DY393" s="59">
        <v>0</v>
      </c>
      <c r="DZ393" s="59">
        <v>0</v>
      </c>
      <c r="EA393" s="59">
        <v>0</v>
      </c>
      <c r="EB393" s="60">
        <v>2</v>
      </c>
      <c r="EC393" s="59">
        <v>0</v>
      </c>
      <c r="ED393" s="59">
        <v>0</v>
      </c>
      <c r="EE393" s="59">
        <v>0</v>
      </c>
      <c r="EF393" s="59">
        <v>0</v>
      </c>
      <c r="EG393" s="59">
        <v>0</v>
      </c>
      <c r="EH393" s="59">
        <v>0</v>
      </c>
      <c r="EI393" s="59">
        <v>0</v>
      </c>
      <c r="EJ393" s="59">
        <v>0</v>
      </c>
      <c r="EK393" s="59">
        <v>0</v>
      </c>
      <c r="EL393" s="59">
        <v>0</v>
      </c>
      <c r="EM393" s="59">
        <v>0</v>
      </c>
      <c r="EN393" s="59">
        <v>1</v>
      </c>
      <c r="EO393" s="59">
        <v>0</v>
      </c>
      <c r="EP393" s="59">
        <v>1</v>
      </c>
      <c r="EQ393" s="59">
        <v>4</v>
      </c>
    </row>
    <row r="394" spans="1:147" s="39" customFormat="1" ht="15" customHeight="1" x14ac:dyDescent="0.25">
      <c r="A394" s="501" t="s">
        <v>2556</v>
      </c>
      <c r="B394" s="138">
        <v>1</v>
      </c>
      <c r="C394" s="58" t="s">
        <v>283</v>
      </c>
      <c r="D394" s="99">
        <v>2003</v>
      </c>
      <c r="E394" s="67" t="s">
        <v>284</v>
      </c>
      <c r="F394" s="67" t="s">
        <v>285</v>
      </c>
      <c r="G394" s="59">
        <v>13</v>
      </c>
      <c r="H394" s="59" t="s">
        <v>286</v>
      </c>
      <c r="I394" s="64" t="s">
        <v>1259</v>
      </c>
      <c r="J394" s="59">
        <v>2</v>
      </c>
      <c r="K394" s="59" t="s">
        <v>3</v>
      </c>
      <c r="L394" s="59" t="s">
        <v>89</v>
      </c>
      <c r="M394" s="59">
        <v>10</v>
      </c>
      <c r="N394" s="59">
        <v>10</v>
      </c>
      <c r="O394" s="59">
        <f t="shared" si="260"/>
        <v>1</v>
      </c>
      <c r="P394" s="59" t="s">
        <v>571</v>
      </c>
      <c r="Q394" s="67"/>
      <c r="R394" s="59">
        <v>1</v>
      </c>
      <c r="S394" s="59">
        <v>4</v>
      </c>
      <c r="T394" s="59">
        <v>1</v>
      </c>
      <c r="U394" s="59">
        <v>20</v>
      </c>
      <c r="V394" s="59" t="s">
        <v>649</v>
      </c>
      <c r="W394" s="59"/>
      <c r="X394" s="59" t="s">
        <v>893</v>
      </c>
      <c r="Y394" s="67"/>
      <c r="Z394" s="40" t="s">
        <v>83</v>
      </c>
      <c r="AA394" s="59" t="s">
        <v>1257</v>
      </c>
      <c r="AB394" s="59" t="s">
        <v>1260</v>
      </c>
      <c r="AC394" s="59">
        <v>25</v>
      </c>
      <c r="AD394" s="59">
        <v>4</v>
      </c>
      <c r="AE394" s="59" t="s">
        <v>577</v>
      </c>
      <c r="AF394" s="59">
        <v>21</v>
      </c>
      <c r="AG394" s="59">
        <f t="shared" si="261"/>
        <v>1.3222192947339193</v>
      </c>
      <c r="AH394" s="177">
        <f t="shared" si="259"/>
        <v>426.3</v>
      </c>
      <c r="AI394" s="72">
        <f t="shared" si="265"/>
        <v>2.6297153326471321</v>
      </c>
      <c r="AJ394" s="59">
        <f t="shared" si="266"/>
        <v>210</v>
      </c>
      <c r="AK394" s="59">
        <f t="shared" si="262"/>
        <v>2.3222192947339191</v>
      </c>
      <c r="AL394" s="72">
        <f t="shared" si="267"/>
        <v>4263</v>
      </c>
      <c r="AM394" s="72">
        <f t="shared" si="258"/>
        <v>3.6297153326471321</v>
      </c>
      <c r="AN394" s="67" t="s">
        <v>28</v>
      </c>
      <c r="AO394" s="59" t="s">
        <v>28</v>
      </c>
      <c r="AP394" s="67"/>
      <c r="AQ394" s="59" t="s">
        <v>80</v>
      </c>
      <c r="AR394" s="67" t="s">
        <v>81</v>
      </c>
      <c r="AS394" s="67" t="s">
        <v>287</v>
      </c>
      <c r="AT394" s="172" t="s">
        <v>2446</v>
      </c>
      <c r="AU394" s="270">
        <v>41.6</v>
      </c>
      <c r="AV394" s="11">
        <v>-78.7</v>
      </c>
      <c r="AW394" s="59" t="s">
        <v>288</v>
      </c>
      <c r="AX394" s="277">
        <v>7.1666666666666652</v>
      </c>
      <c r="AY394" s="278">
        <v>1131</v>
      </c>
      <c r="AZ394" s="455">
        <f t="shared" si="263"/>
        <v>3.0534626049254552</v>
      </c>
      <c r="BA394" s="515" t="s">
        <v>82</v>
      </c>
      <c r="BB394" s="67" t="s">
        <v>1258</v>
      </c>
      <c r="BC394" s="59" t="s">
        <v>243</v>
      </c>
      <c r="BD394" s="59" t="s">
        <v>1895</v>
      </c>
      <c r="BE394" s="59" t="s">
        <v>867</v>
      </c>
      <c r="BF394" s="67"/>
      <c r="BG394" s="67"/>
      <c r="BH394" s="67" t="s">
        <v>1896</v>
      </c>
      <c r="BI394" s="67" t="s">
        <v>1900</v>
      </c>
      <c r="BJ394" s="58" t="s">
        <v>8</v>
      </c>
      <c r="BK394" s="58" t="s">
        <v>1667</v>
      </c>
      <c r="BL394" s="37"/>
      <c r="BM394" s="37"/>
      <c r="BN394" s="58"/>
      <c r="BO394" s="59" t="s">
        <v>1677</v>
      </c>
      <c r="BP394" s="58" t="s">
        <v>2036</v>
      </c>
      <c r="BQ394" s="59" t="s">
        <v>633</v>
      </c>
      <c r="BR394" s="58">
        <v>3.9</v>
      </c>
      <c r="BS394" s="59" t="s">
        <v>21</v>
      </c>
      <c r="BT394" s="59" t="s">
        <v>9</v>
      </c>
      <c r="BU394" s="58">
        <v>1.3</v>
      </c>
      <c r="BV394" s="58"/>
      <c r="BW394" s="63" t="s">
        <v>26</v>
      </c>
      <c r="BX394" s="59" t="s">
        <v>27</v>
      </c>
      <c r="BY394" s="70">
        <f>BU394*SQRT(CC394)</f>
        <v>2.6</v>
      </c>
      <c r="BZ394" s="92">
        <f t="shared" ref="BZ394:BZ398" si="271">BY394</f>
        <v>2.6</v>
      </c>
      <c r="CA394" s="59" t="s">
        <v>18</v>
      </c>
      <c r="CB394" s="59" t="s">
        <v>892</v>
      </c>
      <c r="CC394" s="59">
        <v>4</v>
      </c>
      <c r="CD394" s="59">
        <v>4</v>
      </c>
      <c r="CE394" s="58"/>
      <c r="CF394" s="58" t="s">
        <v>2065</v>
      </c>
      <c r="CG394" s="58">
        <v>2.2999999999999998</v>
      </c>
      <c r="CH394" s="59" t="s">
        <v>21</v>
      </c>
      <c r="CI394" s="58">
        <v>1</v>
      </c>
      <c r="CJ394" s="58"/>
      <c r="CK394" s="59">
        <f>CI394*SQRT(CM394)</f>
        <v>2</v>
      </c>
      <c r="CL394" s="59">
        <f>CK394</f>
        <v>2</v>
      </c>
      <c r="CM394" s="59">
        <v>4</v>
      </c>
      <c r="CN394" s="59">
        <v>4</v>
      </c>
      <c r="CO394" s="67" t="s">
        <v>2119</v>
      </c>
      <c r="CP394" s="67">
        <f t="shared" si="268"/>
        <v>0.68980898169476301</v>
      </c>
      <c r="CQ394" s="67">
        <f t="shared" si="269"/>
        <v>0.86956521739130432</v>
      </c>
      <c r="CR394" s="67">
        <f t="shared" si="264"/>
        <v>0.59983389712588087</v>
      </c>
      <c r="CS394" s="67">
        <f t="shared" si="270"/>
        <v>0.52248754400882635</v>
      </c>
      <c r="CT394" s="37">
        <v>0</v>
      </c>
      <c r="CU394" s="59">
        <v>0</v>
      </c>
      <c r="CV394" s="59" t="s">
        <v>1782</v>
      </c>
      <c r="CW394" s="37">
        <v>0</v>
      </c>
      <c r="CX394" s="59">
        <v>0</v>
      </c>
      <c r="CY394" s="102">
        <v>0</v>
      </c>
      <c r="CZ394" s="102">
        <v>2</v>
      </c>
      <c r="DA394" s="102">
        <v>0</v>
      </c>
      <c r="DB394" s="102">
        <v>0</v>
      </c>
      <c r="DC394" s="102">
        <v>0</v>
      </c>
      <c r="DD394" s="59">
        <v>0</v>
      </c>
      <c r="DE394" s="60">
        <v>0</v>
      </c>
      <c r="DF394" s="60">
        <v>0</v>
      </c>
      <c r="DG394" s="60">
        <v>0</v>
      </c>
      <c r="DH394" s="60">
        <v>0</v>
      </c>
      <c r="DI394" s="60">
        <v>1</v>
      </c>
      <c r="DJ394" s="60">
        <v>0</v>
      </c>
      <c r="DK394" s="60">
        <v>0</v>
      </c>
      <c r="DL394" s="60">
        <v>0</v>
      </c>
      <c r="DM394" s="60">
        <v>0</v>
      </c>
      <c r="DN394" s="60">
        <v>0</v>
      </c>
      <c r="DO394" s="37">
        <v>0</v>
      </c>
      <c r="DP394" s="37">
        <v>0</v>
      </c>
      <c r="DQ394" s="37">
        <v>0</v>
      </c>
      <c r="DR394" s="37">
        <v>0</v>
      </c>
      <c r="DS394" s="37">
        <v>0</v>
      </c>
      <c r="DT394" s="37">
        <v>0</v>
      </c>
      <c r="DU394" s="37">
        <v>0</v>
      </c>
      <c r="DV394" s="37">
        <v>0</v>
      </c>
      <c r="DW394" s="37">
        <v>0</v>
      </c>
      <c r="DX394" s="37">
        <v>0</v>
      </c>
      <c r="DY394" s="37">
        <v>0</v>
      </c>
      <c r="DZ394" s="37">
        <v>0</v>
      </c>
      <c r="EA394" s="37">
        <v>0</v>
      </c>
      <c r="EB394" s="37">
        <v>0</v>
      </c>
      <c r="EC394" s="37">
        <v>0</v>
      </c>
      <c r="ED394" s="37">
        <v>0</v>
      </c>
      <c r="EE394" s="37">
        <v>0</v>
      </c>
      <c r="EF394" s="37">
        <v>0</v>
      </c>
      <c r="EG394" s="37">
        <v>0</v>
      </c>
      <c r="EH394" s="37">
        <v>0</v>
      </c>
      <c r="EI394" s="37">
        <v>0</v>
      </c>
      <c r="EJ394" s="37">
        <v>0</v>
      </c>
      <c r="EK394" s="37">
        <v>0</v>
      </c>
      <c r="EL394" s="37">
        <v>0</v>
      </c>
      <c r="EM394" s="59">
        <v>0</v>
      </c>
      <c r="EN394" s="59">
        <v>1</v>
      </c>
      <c r="EO394" s="59">
        <v>0</v>
      </c>
      <c r="EP394" s="59">
        <v>1</v>
      </c>
      <c r="EQ394" s="59">
        <v>4</v>
      </c>
    </row>
    <row r="395" spans="1:147" ht="15" customHeight="1" x14ac:dyDescent="0.25">
      <c r="A395" s="501" t="s">
        <v>2556</v>
      </c>
      <c r="B395" s="138">
        <v>2</v>
      </c>
      <c r="C395" s="58" t="s">
        <v>283</v>
      </c>
      <c r="D395" s="99">
        <v>2003</v>
      </c>
      <c r="E395" s="67" t="s">
        <v>284</v>
      </c>
      <c r="F395" s="67" t="s">
        <v>285</v>
      </c>
      <c r="G395" s="59">
        <v>13</v>
      </c>
      <c r="H395" s="59" t="s">
        <v>286</v>
      </c>
      <c r="I395" s="64" t="s">
        <v>1259</v>
      </c>
      <c r="J395" s="59">
        <v>2</v>
      </c>
      <c r="K395" s="59" t="s">
        <v>3</v>
      </c>
      <c r="L395" s="59" t="s">
        <v>89</v>
      </c>
      <c r="M395" s="59">
        <v>10</v>
      </c>
      <c r="N395" s="59">
        <v>10</v>
      </c>
      <c r="O395" s="59">
        <f t="shared" si="260"/>
        <v>1</v>
      </c>
      <c r="P395" s="59" t="s">
        <v>571</v>
      </c>
      <c r="R395" s="59">
        <v>1</v>
      </c>
      <c r="S395" s="59">
        <v>4</v>
      </c>
      <c r="T395" s="59">
        <v>1</v>
      </c>
      <c r="U395" s="59">
        <v>15</v>
      </c>
      <c r="V395" s="59" t="s">
        <v>649</v>
      </c>
      <c r="X395" s="59" t="s">
        <v>893</v>
      </c>
      <c r="Z395" s="40" t="s">
        <v>83</v>
      </c>
      <c r="AA395" s="59" t="s">
        <v>1257</v>
      </c>
      <c r="AB395" s="59" t="s">
        <v>1260</v>
      </c>
      <c r="AC395" s="59">
        <v>25</v>
      </c>
      <c r="AD395" s="59">
        <v>4</v>
      </c>
      <c r="AE395" s="59" t="s">
        <v>577</v>
      </c>
      <c r="AF395" s="59">
        <v>21</v>
      </c>
      <c r="AG395" s="59">
        <f t="shared" si="261"/>
        <v>1.3222192947339193</v>
      </c>
      <c r="AH395" s="177">
        <f t="shared" si="259"/>
        <v>426.3</v>
      </c>
      <c r="AI395" s="72">
        <f t="shared" si="265"/>
        <v>2.6297153326471321</v>
      </c>
      <c r="AJ395" s="59">
        <f t="shared" si="266"/>
        <v>210</v>
      </c>
      <c r="AK395" s="59">
        <f t="shared" si="262"/>
        <v>2.3222192947339191</v>
      </c>
      <c r="AL395" s="72">
        <f t="shared" si="267"/>
        <v>4263</v>
      </c>
      <c r="AM395" s="72">
        <f t="shared" si="258"/>
        <v>3.6297153326471321</v>
      </c>
      <c r="AN395" s="67" t="s">
        <v>28</v>
      </c>
      <c r="AO395" s="59" t="s">
        <v>28</v>
      </c>
      <c r="AQ395" s="59" t="s">
        <v>80</v>
      </c>
      <c r="AR395" s="67" t="s">
        <v>81</v>
      </c>
      <c r="AS395" s="67" t="s">
        <v>287</v>
      </c>
      <c r="AT395" s="172" t="s">
        <v>2446</v>
      </c>
      <c r="AU395" s="270">
        <v>41.6</v>
      </c>
      <c r="AV395" s="11">
        <v>-78.7</v>
      </c>
      <c r="AW395" s="59" t="s">
        <v>288</v>
      </c>
      <c r="AX395" s="277">
        <v>7.1666666666666652</v>
      </c>
      <c r="AY395" s="278">
        <v>1131</v>
      </c>
      <c r="AZ395" s="455">
        <f t="shared" si="263"/>
        <v>3.0534626049254552</v>
      </c>
      <c r="BA395" s="515" t="s">
        <v>82</v>
      </c>
      <c r="BB395" s="67" t="s">
        <v>1258</v>
      </c>
      <c r="BC395" s="59" t="s">
        <v>243</v>
      </c>
      <c r="BD395" s="59" t="s">
        <v>738</v>
      </c>
      <c r="BE395" s="59" t="s">
        <v>867</v>
      </c>
      <c r="BH395" s="67" t="s">
        <v>1896</v>
      </c>
      <c r="BI395" s="58" t="s">
        <v>1901</v>
      </c>
      <c r="BJ395" s="58" t="s">
        <v>8</v>
      </c>
      <c r="BK395" s="58" t="s">
        <v>1667</v>
      </c>
      <c r="BN395" s="58"/>
      <c r="BO395" s="59" t="s">
        <v>1677</v>
      </c>
      <c r="BP395" s="58" t="s">
        <v>2036</v>
      </c>
      <c r="BQ395" s="59" t="s">
        <v>653</v>
      </c>
      <c r="BR395" s="67">
        <v>6.4006838828212302</v>
      </c>
      <c r="BS395" s="59" t="s">
        <v>21</v>
      </c>
      <c r="BT395" s="59" t="s">
        <v>9</v>
      </c>
      <c r="BU395" s="67">
        <v>3.2117484944370496</v>
      </c>
      <c r="BV395" s="67">
        <v>3.1629070123507401</v>
      </c>
      <c r="BW395" s="63" t="s">
        <v>634</v>
      </c>
      <c r="BX395" s="59" t="s">
        <v>27</v>
      </c>
      <c r="BY395" s="70">
        <f>AVERAGE(BU395,BV395)*SQRT(CC395)</f>
        <v>6.3746555067877892</v>
      </c>
      <c r="BZ395" s="92">
        <f t="shared" si="271"/>
        <v>6.3746555067877892</v>
      </c>
      <c r="CA395" s="59" t="s">
        <v>18</v>
      </c>
      <c r="CB395" s="59" t="s">
        <v>892</v>
      </c>
      <c r="CC395" s="59">
        <v>4</v>
      </c>
      <c r="CD395" s="59">
        <v>4</v>
      </c>
      <c r="CF395" s="58" t="s">
        <v>2065</v>
      </c>
      <c r="CG395" s="67">
        <v>1.9322241502500399</v>
      </c>
      <c r="CH395" s="59" t="s">
        <v>21</v>
      </c>
      <c r="CI395" s="67">
        <v>1.8677656425436402</v>
      </c>
      <c r="CJ395" s="67">
        <v>1.8689905072981587</v>
      </c>
      <c r="CK395" s="59">
        <f>AVERAGE(CI395,CJ395)*SQRT(CM395)</f>
        <v>3.7367561498417992</v>
      </c>
      <c r="CL395" s="59">
        <f t="shared" ref="CL395:CL399" si="272">CK395</f>
        <v>3.7367561498417992</v>
      </c>
      <c r="CM395" s="59">
        <v>4</v>
      </c>
      <c r="CN395" s="59">
        <v>4</v>
      </c>
      <c r="CO395" s="67" t="s">
        <v>2119</v>
      </c>
      <c r="CP395" s="67">
        <f t="shared" si="268"/>
        <v>0.8552206881072375</v>
      </c>
      <c r="CQ395" s="67">
        <f t="shared" si="269"/>
        <v>0.86956521739130432</v>
      </c>
      <c r="CR395" s="67">
        <f t="shared" si="264"/>
        <v>0.74367016357151083</v>
      </c>
      <c r="CS395" s="67">
        <f t="shared" si="270"/>
        <v>0.5345653320116549</v>
      </c>
      <c r="CT395" s="37">
        <v>0</v>
      </c>
      <c r="CU395" s="59">
        <v>0</v>
      </c>
      <c r="CV395" s="59" t="s">
        <v>1782</v>
      </c>
      <c r="CW395" s="59">
        <v>0</v>
      </c>
      <c r="CX395" s="59">
        <v>0</v>
      </c>
      <c r="CY395" s="102">
        <v>0</v>
      </c>
      <c r="CZ395" s="102">
        <v>2</v>
      </c>
      <c r="DA395" s="102">
        <v>0</v>
      </c>
      <c r="DB395" s="102">
        <v>0</v>
      </c>
      <c r="DC395" s="102">
        <v>0</v>
      </c>
      <c r="DD395" s="59">
        <v>0</v>
      </c>
      <c r="DE395" s="60">
        <v>0</v>
      </c>
      <c r="DF395" s="60">
        <v>0</v>
      </c>
      <c r="DG395" s="60">
        <v>0</v>
      </c>
      <c r="DH395" s="60">
        <v>0</v>
      </c>
      <c r="DI395" s="60">
        <v>1</v>
      </c>
      <c r="DJ395" s="60">
        <v>0</v>
      </c>
      <c r="DK395" s="60">
        <v>0</v>
      </c>
      <c r="DL395" s="60">
        <v>0</v>
      </c>
      <c r="DM395" s="60">
        <v>0</v>
      </c>
      <c r="DN395" s="60">
        <v>0</v>
      </c>
      <c r="DO395" s="59">
        <v>0</v>
      </c>
      <c r="DP395" s="59">
        <v>0</v>
      </c>
      <c r="DQ395" s="59">
        <v>0</v>
      </c>
      <c r="DR395" s="59">
        <v>0</v>
      </c>
      <c r="DS395" s="59">
        <v>0</v>
      </c>
      <c r="DT395" s="59">
        <v>0</v>
      </c>
      <c r="DU395" s="59">
        <v>0</v>
      </c>
      <c r="DV395" s="59">
        <v>0</v>
      </c>
      <c r="DW395" s="59">
        <v>0</v>
      </c>
      <c r="DX395" s="59">
        <v>0</v>
      </c>
      <c r="DY395" s="59">
        <v>0</v>
      </c>
      <c r="DZ395" s="59">
        <v>0</v>
      </c>
      <c r="EA395" s="59">
        <v>0</v>
      </c>
      <c r="EB395" s="59">
        <v>0</v>
      </c>
      <c r="EC395" s="59">
        <v>0</v>
      </c>
      <c r="ED395" s="59">
        <v>0</v>
      </c>
      <c r="EE395" s="59">
        <v>0</v>
      </c>
      <c r="EF395" s="59">
        <v>0</v>
      </c>
      <c r="EG395" s="59">
        <v>0</v>
      </c>
      <c r="EH395" s="59">
        <v>0</v>
      </c>
      <c r="EI395" s="59">
        <v>0</v>
      </c>
      <c r="EJ395" s="59">
        <v>0</v>
      </c>
      <c r="EK395" s="59">
        <v>0</v>
      </c>
      <c r="EL395" s="59">
        <v>0</v>
      </c>
      <c r="EM395" s="59">
        <v>0</v>
      </c>
      <c r="EN395" s="59">
        <v>1</v>
      </c>
      <c r="EO395" s="59">
        <v>0</v>
      </c>
      <c r="EP395" s="59">
        <v>1</v>
      </c>
      <c r="EQ395" s="59">
        <v>4</v>
      </c>
    </row>
    <row r="396" spans="1:147" s="39" customFormat="1" ht="15" customHeight="1" x14ac:dyDescent="0.25">
      <c r="A396" s="501" t="s">
        <v>2556</v>
      </c>
      <c r="B396" s="138">
        <v>3</v>
      </c>
      <c r="C396" s="58" t="s">
        <v>283</v>
      </c>
      <c r="D396" s="99">
        <v>2003</v>
      </c>
      <c r="E396" s="67" t="s">
        <v>284</v>
      </c>
      <c r="F396" s="67" t="s">
        <v>285</v>
      </c>
      <c r="G396" s="59">
        <v>13</v>
      </c>
      <c r="H396" s="59" t="s">
        <v>286</v>
      </c>
      <c r="I396" s="64" t="s">
        <v>1259</v>
      </c>
      <c r="J396" s="59">
        <v>2</v>
      </c>
      <c r="K396" s="59" t="s">
        <v>3</v>
      </c>
      <c r="L396" s="59" t="s">
        <v>89</v>
      </c>
      <c r="M396" s="59">
        <v>10</v>
      </c>
      <c r="N396" s="59">
        <v>10</v>
      </c>
      <c r="O396" s="59">
        <f t="shared" si="260"/>
        <v>1</v>
      </c>
      <c r="P396" s="59" t="s">
        <v>571</v>
      </c>
      <c r="Q396" s="67"/>
      <c r="R396" s="59">
        <v>1</v>
      </c>
      <c r="S396" s="59">
        <v>4</v>
      </c>
      <c r="T396" s="59">
        <v>1</v>
      </c>
      <c r="U396" s="59">
        <v>20</v>
      </c>
      <c r="V396" s="59" t="s">
        <v>649</v>
      </c>
      <c r="W396" s="59"/>
      <c r="X396" s="59" t="s">
        <v>893</v>
      </c>
      <c r="Y396" s="67"/>
      <c r="Z396" s="40" t="s">
        <v>83</v>
      </c>
      <c r="AA396" s="59" t="s">
        <v>1257</v>
      </c>
      <c r="AB396" s="59" t="s">
        <v>1260</v>
      </c>
      <c r="AC396" s="59">
        <v>15</v>
      </c>
      <c r="AD396" s="59">
        <v>4</v>
      </c>
      <c r="AE396" s="59" t="s">
        <v>577</v>
      </c>
      <c r="AF396" s="59">
        <v>11</v>
      </c>
      <c r="AG396" s="59">
        <f t="shared" si="261"/>
        <v>1.0413926851582251</v>
      </c>
      <c r="AH396" s="177">
        <f t="shared" si="259"/>
        <v>223.3</v>
      </c>
      <c r="AI396" s="72">
        <f t="shared" si="265"/>
        <v>2.3488887230714379</v>
      </c>
      <c r="AJ396" s="59">
        <f t="shared" si="266"/>
        <v>110</v>
      </c>
      <c r="AK396" s="59">
        <f t="shared" si="262"/>
        <v>2.0413926851582249</v>
      </c>
      <c r="AL396" s="72">
        <f t="shared" si="267"/>
        <v>2233</v>
      </c>
      <c r="AM396" s="72">
        <f t="shared" si="258"/>
        <v>3.3488887230714379</v>
      </c>
      <c r="AN396" s="67" t="s">
        <v>28</v>
      </c>
      <c r="AO396" s="59" t="s">
        <v>28</v>
      </c>
      <c r="AP396" s="67"/>
      <c r="AQ396" s="59" t="s">
        <v>80</v>
      </c>
      <c r="AR396" s="67" t="s">
        <v>81</v>
      </c>
      <c r="AS396" s="67" t="s">
        <v>287</v>
      </c>
      <c r="AT396" s="172" t="s">
        <v>2446</v>
      </c>
      <c r="AU396" s="270">
        <v>41.6</v>
      </c>
      <c r="AV396" s="11">
        <v>-78.7</v>
      </c>
      <c r="AW396" s="59" t="s">
        <v>288</v>
      </c>
      <c r="AX396" s="277">
        <v>7.1666666666666652</v>
      </c>
      <c r="AY396" s="278">
        <v>1131</v>
      </c>
      <c r="AZ396" s="455">
        <f t="shared" si="263"/>
        <v>3.0534626049254552</v>
      </c>
      <c r="BA396" s="515" t="s">
        <v>82</v>
      </c>
      <c r="BB396" s="67" t="s">
        <v>1258</v>
      </c>
      <c r="BC396" s="59" t="s">
        <v>243</v>
      </c>
      <c r="BD396" s="59" t="s">
        <v>1895</v>
      </c>
      <c r="BE396" s="59" t="s">
        <v>867</v>
      </c>
      <c r="BF396" s="67"/>
      <c r="BG396" s="67"/>
      <c r="BH396" s="67" t="s">
        <v>1896</v>
      </c>
      <c r="BI396" s="67" t="s">
        <v>1902</v>
      </c>
      <c r="BJ396" s="58" t="s">
        <v>8</v>
      </c>
      <c r="BK396" s="58" t="s">
        <v>1667</v>
      </c>
      <c r="BL396" s="37"/>
      <c r="BM396" s="37"/>
      <c r="BN396" s="58"/>
      <c r="BO396" s="59" t="s">
        <v>1677</v>
      </c>
      <c r="BP396" s="58" t="s">
        <v>2035</v>
      </c>
      <c r="BQ396" s="59" t="s">
        <v>633</v>
      </c>
      <c r="BR396" s="58">
        <v>1.4</v>
      </c>
      <c r="BS396" s="59" t="s">
        <v>21</v>
      </c>
      <c r="BT396" s="59" t="s">
        <v>9</v>
      </c>
      <c r="BU396" s="58">
        <v>0.6</v>
      </c>
      <c r="BV396" s="58"/>
      <c r="BW396" s="63" t="s">
        <v>26</v>
      </c>
      <c r="BX396" s="59" t="s">
        <v>27</v>
      </c>
      <c r="BY396" s="70">
        <f t="shared" ref="BY396:BY408" si="273">BU396*SQRT(CC396)</f>
        <v>1.2</v>
      </c>
      <c r="BZ396" s="92">
        <f t="shared" si="271"/>
        <v>1.2</v>
      </c>
      <c r="CA396" s="59" t="s">
        <v>18</v>
      </c>
      <c r="CB396" s="59" t="s">
        <v>892</v>
      </c>
      <c r="CC396" s="59">
        <v>4</v>
      </c>
      <c r="CD396" s="59">
        <v>4</v>
      </c>
      <c r="CE396" s="58"/>
      <c r="CF396" s="58" t="s">
        <v>2065</v>
      </c>
      <c r="CG396" s="58">
        <v>2.2999999999999998</v>
      </c>
      <c r="CH396" s="59" t="s">
        <v>21</v>
      </c>
      <c r="CI396" s="58">
        <v>1</v>
      </c>
      <c r="CJ396" s="58"/>
      <c r="CK396" s="59">
        <f>CI396*SQRT(CM396)</f>
        <v>2</v>
      </c>
      <c r="CL396" s="59">
        <f t="shared" si="272"/>
        <v>2</v>
      </c>
      <c r="CM396" s="59">
        <v>4</v>
      </c>
      <c r="CN396" s="59">
        <v>4</v>
      </c>
      <c r="CO396" s="67" t="s">
        <v>2119</v>
      </c>
      <c r="CP396" s="67">
        <f t="shared" si="268"/>
        <v>-0.5457051563317491</v>
      </c>
      <c r="CQ396" s="67">
        <f t="shared" si="269"/>
        <v>0.86956521739130432</v>
      </c>
      <c r="CR396" s="67">
        <f t="shared" si="264"/>
        <v>-0.47452622289717311</v>
      </c>
      <c r="CS396" s="67">
        <f t="shared" si="270"/>
        <v>0.51407344601356608</v>
      </c>
      <c r="CT396" s="37">
        <v>1</v>
      </c>
      <c r="CU396" s="59">
        <v>0</v>
      </c>
      <c r="CV396" s="59" t="s">
        <v>1782</v>
      </c>
      <c r="CW396" s="37">
        <v>0</v>
      </c>
      <c r="CX396" s="59">
        <v>0</v>
      </c>
      <c r="CY396" s="102">
        <v>0</v>
      </c>
      <c r="CZ396" s="102">
        <v>2</v>
      </c>
      <c r="DA396" s="102">
        <v>0</v>
      </c>
      <c r="DB396" s="102">
        <v>0</v>
      </c>
      <c r="DC396" s="102">
        <v>0</v>
      </c>
      <c r="DD396" s="59">
        <v>0</v>
      </c>
      <c r="DE396" s="60">
        <v>0</v>
      </c>
      <c r="DF396" s="60">
        <v>0</v>
      </c>
      <c r="DG396" s="60">
        <v>0</v>
      </c>
      <c r="DH396" s="60">
        <v>0</v>
      </c>
      <c r="DI396" s="60">
        <v>1</v>
      </c>
      <c r="DJ396" s="60">
        <v>0</v>
      </c>
      <c r="DK396" s="60">
        <v>0</v>
      </c>
      <c r="DL396" s="60">
        <v>0</v>
      </c>
      <c r="DM396" s="60">
        <v>0</v>
      </c>
      <c r="DN396" s="60">
        <v>0</v>
      </c>
      <c r="DO396" s="37">
        <v>0</v>
      </c>
      <c r="DP396" s="37">
        <v>0</v>
      </c>
      <c r="DQ396" s="37">
        <v>0</v>
      </c>
      <c r="DR396" s="37">
        <v>0</v>
      </c>
      <c r="DS396" s="37">
        <v>0</v>
      </c>
      <c r="DT396" s="37">
        <v>0</v>
      </c>
      <c r="DU396" s="37">
        <v>0</v>
      </c>
      <c r="DV396" s="37">
        <v>0</v>
      </c>
      <c r="DW396" s="37">
        <v>0</v>
      </c>
      <c r="DX396" s="37">
        <v>0</v>
      </c>
      <c r="DY396" s="37">
        <v>0</v>
      </c>
      <c r="DZ396" s="37">
        <v>0</v>
      </c>
      <c r="EA396" s="37">
        <v>0</v>
      </c>
      <c r="EB396" s="37">
        <v>0</v>
      </c>
      <c r="EC396" s="37">
        <v>0</v>
      </c>
      <c r="ED396" s="37">
        <v>0</v>
      </c>
      <c r="EE396" s="37">
        <v>0</v>
      </c>
      <c r="EF396" s="37">
        <v>0</v>
      </c>
      <c r="EG396" s="37">
        <v>0</v>
      </c>
      <c r="EH396" s="37">
        <v>0</v>
      </c>
      <c r="EI396" s="37">
        <v>0</v>
      </c>
      <c r="EJ396" s="37">
        <v>0</v>
      </c>
      <c r="EK396" s="37">
        <v>0</v>
      </c>
      <c r="EL396" s="37">
        <v>0</v>
      </c>
      <c r="EM396" s="59">
        <v>0</v>
      </c>
      <c r="EN396" s="59">
        <v>1</v>
      </c>
      <c r="EO396" s="59">
        <v>0</v>
      </c>
      <c r="EP396" s="59">
        <v>1</v>
      </c>
      <c r="EQ396" s="59">
        <v>4</v>
      </c>
    </row>
    <row r="397" spans="1:147" ht="15" customHeight="1" x14ac:dyDescent="0.25">
      <c r="A397" s="501" t="s">
        <v>2556</v>
      </c>
      <c r="B397" s="138">
        <v>4</v>
      </c>
      <c r="C397" s="58" t="s">
        <v>283</v>
      </c>
      <c r="D397" s="99">
        <v>2003</v>
      </c>
      <c r="E397" s="67" t="s">
        <v>284</v>
      </c>
      <c r="F397" s="67" t="s">
        <v>285</v>
      </c>
      <c r="G397" s="59">
        <v>13</v>
      </c>
      <c r="H397" s="59" t="s">
        <v>286</v>
      </c>
      <c r="I397" s="64" t="s">
        <v>1259</v>
      </c>
      <c r="J397" s="59">
        <v>2</v>
      </c>
      <c r="K397" s="59" t="s">
        <v>3</v>
      </c>
      <c r="L397" s="59" t="s">
        <v>89</v>
      </c>
      <c r="M397" s="59">
        <v>10</v>
      </c>
      <c r="N397" s="59">
        <v>10</v>
      </c>
      <c r="O397" s="59">
        <f t="shared" si="260"/>
        <v>1</v>
      </c>
      <c r="P397" s="59" t="s">
        <v>571</v>
      </c>
      <c r="R397" s="59">
        <v>1</v>
      </c>
      <c r="S397" s="59">
        <v>4</v>
      </c>
      <c r="T397" s="59">
        <v>1</v>
      </c>
      <c r="U397" s="59">
        <v>15</v>
      </c>
      <c r="V397" s="59" t="s">
        <v>649</v>
      </c>
      <c r="X397" s="59" t="s">
        <v>893</v>
      </c>
      <c r="Z397" s="40" t="s">
        <v>83</v>
      </c>
      <c r="AA397" s="59" t="s">
        <v>1257</v>
      </c>
      <c r="AB397" s="59" t="s">
        <v>1260</v>
      </c>
      <c r="AC397" s="59">
        <v>15</v>
      </c>
      <c r="AD397" s="59">
        <v>4</v>
      </c>
      <c r="AE397" s="59" t="s">
        <v>577</v>
      </c>
      <c r="AF397" s="59">
        <v>11</v>
      </c>
      <c r="AG397" s="59">
        <f t="shared" si="261"/>
        <v>1.0413926851582251</v>
      </c>
      <c r="AH397" s="177">
        <f t="shared" si="259"/>
        <v>223.3</v>
      </c>
      <c r="AI397" s="72">
        <f t="shared" si="265"/>
        <v>2.3488887230714379</v>
      </c>
      <c r="AJ397" s="59">
        <f t="shared" si="266"/>
        <v>110</v>
      </c>
      <c r="AK397" s="59">
        <f t="shared" si="262"/>
        <v>2.0413926851582249</v>
      </c>
      <c r="AL397" s="72">
        <f t="shared" si="267"/>
        <v>2233</v>
      </c>
      <c r="AM397" s="72">
        <f t="shared" si="258"/>
        <v>3.3488887230714379</v>
      </c>
      <c r="AN397" s="67" t="s">
        <v>28</v>
      </c>
      <c r="AO397" s="59" t="s">
        <v>28</v>
      </c>
      <c r="AQ397" s="59" t="s">
        <v>80</v>
      </c>
      <c r="AR397" s="67" t="s">
        <v>81</v>
      </c>
      <c r="AS397" s="67" t="s">
        <v>287</v>
      </c>
      <c r="AT397" s="172" t="s">
        <v>2446</v>
      </c>
      <c r="AU397" s="270">
        <v>41.6</v>
      </c>
      <c r="AV397" s="11">
        <v>-78.7</v>
      </c>
      <c r="AW397" s="59" t="s">
        <v>288</v>
      </c>
      <c r="AX397" s="277">
        <v>7.1666666666666652</v>
      </c>
      <c r="AY397" s="278">
        <v>1131</v>
      </c>
      <c r="AZ397" s="455">
        <f t="shared" si="263"/>
        <v>3.0534626049254552</v>
      </c>
      <c r="BA397" s="515" t="s">
        <v>82</v>
      </c>
      <c r="BB397" s="67" t="s">
        <v>1258</v>
      </c>
      <c r="BC397" s="59" t="s">
        <v>243</v>
      </c>
      <c r="BD397" s="59" t="s">
        <v>738</v>
      </c>
      <c r="BE397" s="59" t="s">
        <v>867</v>
      </c>
      <c r="BH397" s="67" t="s">
        <v>1896</v>
      </c>
      <c r="BI397" s="58" t="s">
        <v>1904</v>
      </c>
      <c r="BJ397" s="58" t="s">
        <v>8</v>
      </c>
      <c r="BK397" s="58" t="s">
        <v>1667</v>
      </c>
      <c r="BN397" s="58"/>
      <c r="BO397" s="59" t="s">
        <v>1677</v>
      </c>
      <c r="BP397" s="58" t="s">
        <v>2035</v>
      </c>
      <c r="BQ397" s="59" t="s">
        <v>653</v>
      </c>
      <c r="BR397" s="67">
        <v>2.3529411764705901</v>
      </c>
      <c r="BS397" s="59" t="s">
        <v>21</v>
      </c>
      <c r="BT397" s="59" t="s">
        <v>9</v>
      </c>
      <c r="BU397" s="67">
        <v>0.49019607843136992</v>
      </c>
      <c r="BW397" s="63" t="s">
        <v>26</v>
      </c>
      <c r="BX397" s="59" t="s">
        <v>27</v>
      </c>
      <c r="BY397" s="70">
        <f t="shared" si="273"/>
        <v>0.98039215686273984</v>
      </c>
      <c r="BZ397" s="92">
        <f t="shared" si="271"/>
        <v>0.98039215686273984</v>
      </c>
      <c r="CA397" s="59" t="s">
        <v>18</v>
      </c>
      <c r="CB397" s="59" t="s">
        <v>892</v>
      </c>
      <c r="CC397" s="59">
        <v>4</v>
      </c>
      <c r="CD397" s="59">
        <v>4</v>
      </c>
      <c r="CF397" s="58" t="s">
        <v>2065</v>
      </c>
      <c r="CG397" s="67">
        <v>1.9322241502500399</v>
      </c>
      <c r="CH397" s="59" t="s">
        <v>21</v>
      </c>
      <c r="CI397" s="67">
        <v>1.8677656425436402</v>
      </c>
      <c r="CJ397" s="67">
        <v>1.8689905072981587</v>
      </c>
      <c r="CK397" s="59">
        <f>AVERAGE(CI397,CJ397)*SQRT(CM397)</f>
        <v>3.7367561498417992</v>
      </c>
      <c r="CL397" s="59">
        <f t="shared" si="272"/>
        <v>3.7367561498417992</v>
      </c>
      <c r="CM397" s="59">
        <v>4</v>
      </c>
      <c r="CN397" s="59">
        <v>4</v>
      </c>
      <c r="CO397" s="67" t="s">
        <v>2119</v>
      </c>
      <c r="CP397" s="67">
        <f t="shared" si="268"/>
        <v>0.15401214447806238</v>
      </c>
      <c r="CQ397" s="67">
        <f t="shared" si="269"/>
        <v>0.86956521739130432</v>
      </c>
      <c r="CR397" s="67">
        <f t="shared" si="264"/>
        <v>0.13392360389396729</v>
      </c>
      <c r="CS397" s="67">
        <f t="shared" si="270"/>
        <v>0.50112097072999673</v>
      </c>
      <c r="CT397" s="37">
        <v>1</v>
      </c>
      <c r="CU397" s="59">
        <v>0</v>
      </c>
      <c r="CV397" s="59" t="s">
        <v>1782</v>
      </c>
      <c r="CW397" s="59">
        <v>0</v>
      </c>
      <c r="CX397" s="59">
        <v>0</v>
      </c>
      <c r="CY397" s="102">
        <v>0</v>
      </c>
      <c r="CZ397" s="102">
        <v>2</v>
      </c>
      <c r="DA397" s="102">
        <v>0</v>
      </c>
      <c r="DB397" s="102">
        <v>0</v>
      </c>
      <c r="DC397" s="102">
        <v>0</v>
      </c>
      <c r="DD397" s="59">
        <v>0</v>
      </c>
      <c r="DE397" s="60">
        <v>0</v>
      </c>
      <c r="DF397" s="60">
        <v>0</v>
      </c>
      <c r="DG397" s="60">
        <v>0</v>
      </c>
      <c r="DH397" s="60">
        <v>0</v>
      </c>
      <c r="DI397" s="60">
        <v>1</v>
      </c>
      <c r="DJ397" s="60">
        <v>0</v>
      </c>
      <c r="DK397" s="60">
        <v>0</v>
      </c>
      <c r="DL397" s="60">
        <v>0</v>
      </c>
      <c r="DM397" s="60">
        <v>0</v>
      </c>
      <c r="DN397" s="60">
        <v>0</v>
      </c>
      <c r="DO397" s="59">
        <v>0</v>
      </c>
      <c r="DP397" s="59">
        <v>0</v>
      </c>
      <c r="DQ397" s="59">
        <v>0</v>
      </c>
      <c r="DR397" s="59">
        <v>0</v>
      </c>
      <c r="DS397" s="59">
        <v>0</v>
      </c>
      <c r="DT397" s="59">
        <v>0</v>
      </c>
      <c r="DU397" s="59">
        <v>0</v>
      </c>
      <c r="DV397" s="59">
        <v>0</v>
      </c>
      <c r="DW397" s="59">
        <v>0</v>
      </c>
      <c r="DX397" s="59">
        <v>0</v>
      </c>
      <c r="DY397" s="59">
        <v>0</v>
      </c>
      <c r="DZ397" s="59">
        <v>0</v>
      </c>
      <c r="EA397" s="59">
        <v>0</v>
      </c>
      <c r="EB397" s="59">
        <v>0</v>
      </c>
      <c r="EC397" s="59">
        <v>0</v>
      </c>
      <c r="ED397" s="59">
        <v>0</v>
      </c>
      <c r="EE397" s="59">
        <v>0</v>
      </c>
      <c r="EF397" s="59">
        <v>0</v>
      </c>
      <c r="EG397" s="59">
        <v>0</v>
      </c>
      <c r="EH397" s="59">
        <v>0</v>
      </c>
      <c r="EI397" s="59">
        <v>0</v>
      </c>
      <c r="EJ397" s="59">
        <v>0</v>
      </c>
      <c r="EK397" s="59">
        <v>0</v>
      </c>
      <c r="EL397" s="59">
        <v>0</v>
      </c>
      <c r="EM397" s="59">
        <v>0</v>
      </c>
      <c r="EN397" s="59">
        <v>1</v>
      </c>
      <c r="EO397" s="59">
        <v>0</v>
      </c>
      <c r="EP397" s="59">
        <v>1</v>
      </c>
      <c r="EQ397" s="59">
        <v>4</v>
      </c>
    </row>
    <row r="398" spans="1:147" s="39" customFormat="1" ht="15" customHeight="1" x14ac:dyDescent="0.25">
      <c r="A398" s="501" t="s">
        <v>2556</v>
      </c>
      <c r="B398" s="138">
        <v>5</v>
      </c>
      <c r="C398" s="58" t="s">
        <v>283</v>
      </c>
      <c r="D398" s="99">
        <v>2003</v>
      </c>
      <c r="E398" s="67" t="s">
        <v>284</v>
      </c>
      <c r="F398" s="67" t="s">
        <v>285</v>
      </c>
      <c r="G398" s="59">
        <v>13</v>
      </c>
      <c r="H398" s="59" t="s">
        <v>286</v>
      </c>
      <c r="I398" s="64" t="s">
        <v>1259</v>
      </c>
      <c r="J398" s="59">
        <v>2</v>
      </c>
      <c r="K398" s="59" t="s">
        <v>3</v>
      </c>
      <c r="L398" s="59" t="s">
        <v>89</v>
      </c>
      <c r="M398" s="59">
        <v>10</v>
      </c>
      <c r="N398" s="59">
        <v>10</v>
      </c>
      <c r="O398" s="59">
        <f t="shared" si="260"/>
        <v>1</v>
      </c>
      <c r="P398" s="59" t="s">
        <v>571</v>
      </c>
      <c r="Q398" s="67"/>
      <c r="R398" s="59">
        <v>1</v>
      </c>
      <c r="S398" s="59">
        <v>4</v>
      </c>
      <c r="T398" s="59">
        <v>1</v>
      </c>
      <c r="U398" s="59">
        <v>20</v>
      </c>
      <c r="V398" s="59" t="s">
        <v>649</v>
      </c>
      <c r="W398" s="59"/>
      <c r="X398" s="59" t="s">
        <v>893</v>
      </c>
      <c r="Y398" s="67"/>
      <c r="Z398" s="40" t="s">
        <v>83</v>
      </c>
      <c r="AA398" s="59" t="s">
        <v>1257</v>
      </c>
      <c r="AB398" s="59" t="s">
        <v>1260</v>
      </c>
      <c r="AC398" s="59">
        <v>8</v>
      </c>
      <c r="AD398" s="59">
        <v>4</v>
      </c>
      <c r="AE398" s="59" t="s">
        <v>577</v>
      </c>
      <c r="AF398" s="59">
        <v>4</v>
      </c>
      <c r="AG398" s="59">
        <f t="shared" si="261"/>
        <v>0.6020599913279624</v>
      </c>
      <c r="AH398" s="177">
        <f t="shared" si="259"/>
        <v>81.2</v>
      </c>
      <c r="AI398" s="72">
        <f t="shared" si="265"/>
        <v>1.9095560292411753</v>
      </c>
      <c r="AJ398" s="59">
        <f t="shared" si="266"/>
        <v>40</v>
      </c>
      <c r="AK398" s="59">
        <f t="shared" si="262"/>
        <v>1.6020599913279623</v>
      </c>
      <c r="AL398" s="72">
        <f t="shared" si="267"/>
        <v>812</v>
      </c>
      <c r="AM398" s="72">
        <f t="shared" si="258"/>
        <v>2.9095560292411755</v>
      </c>
      <c r="AN398" s="67" t="s">
        <v>28</v>
      </c>
      <c r="AO398" s="59" t="s">
        <v>28</v>
      </c>
      <c r="AP398" s="67"/>
      <c r="AQ398" s="59" t="s">
        <v>80</v>
      </c>
      <c r="AR398" s="67" t="s">
        <v>81</v>
      </c>
      <c r="AS398" s="67" t="s">
        <v>287</v>
      </c>
      <c r="AT398" s="172" t="s">
        <v>2446</v>
      </c>
      <c r="AU398" s="270">
        <v>41.6</v>
      </c>
      <c r="AV398" s="11">
        <v>-78.7</v>
      </c>
      <c r="AW398" s="59" t="s">
        <v>288</v>
      </c>
      <c r="AX398" s="277">
        <v>7.1666666666666652</v>
      </c>
      <c r="AY398" s="278">
        <v>1131</v>
      </c>
      <c r="AZ398" s="455">
        <f t="shared" si="263"/>
        <v>3.0534626049254552</v>
      </c>
      <c r="BA398" s="515" t="s">
        <v>82</v>
      </c>
      <c r="BB398" s="67" t="s">
        <v>1258</v>
      </c>
      <c r="BC398" s="59" t="s">
        <v>243</v>
      </c>
      <c r="BD398" s="59" t="s">
        <v>1895</v>
      </c>
      <c r="BE398" s="59" t="s">
        <v>867</v>
      </c>
      <c r="BF398" s="67"/>
      <c r="BG398" s="67"/>
      <c r="BH398" s="67" t="s">
        <v>1896</v>
      </c>
      <c r="BI398" s="67" t="s">
        <v>1903</v>
      </c>
      <c r="BJ398" s="58" t="s">
        <v>8</v>
      </c>
      <c r="BK398" s="58" t="s">
        <v>1667</v>
      </c>
      <c r="BL398" s="37"/>
      <c r="BM398" s="37"/>
      <c r="BN398" s="58"/>
      <c r="BO398" s="59" t="s">
        <v>1677</v>
      </c>
      <c r="BP398" s="58" t="s">
        <v>2037</v>
      </c>
      <c r="BQ398" s="59" t="s">
        <v>633</v>
      </c>
      <c r="BR398" s="58">
        <v>1.2</v>
      </c>
      <c r="BS398" s="59" t="s">
        <v>21</v>
      </c>
      <c r="BT398" s="59" t="s">
        <v>9</v>
      </c>
      <c r="BU398" s="58">
        <v>0.5</v>
      </c>
      <c r="BV398" s="58"/>
      <c r="BW398" s="63" t="s">
        <v>26</v>
      </c>
      <c r="BX398" s="59" t="s">
        <v>27</v>
      </c>
      <c r="BY398" s="70">
        <f t="shared" si="273"/>
        <v>1</v>
      </c>
      <c r="BZ398" s="92">
        <f t="shared" si="271"/>
        <v>1</v>
      </c>
      <c r="CA398" s="59" t="s">
        <v>18</v>
      </c>
      <c r="CB398" s="59" t="s">
        <v>892</v>
      </c>
      <c r="CC398" s="59">
        <v>4</v>
      </c>
      <c r="CD398" s="59">
        <v>4</v>
      </c>
      <c r="CE398" s="58"/>
      <c r="CF398" s="58" t="s">
        <v>2065</v>
      </c>
      <c r="CG398" s="58">
        <v>2.2999999999999998</v>
      </c>
      <c r="CH398" s="59" t="s">
        <v>21</v>
      </c>
      <c r="CI398" s="58">
        <v>1</v>
      </c>
      <c r="CJ398" s="58"/>
      <c r="CK398" s="59">
        <f>CI398*SQRT(CM398)</f>
        <v>2</v>
      </c>
      <c r="CL398" s="59">
        <f t="shared" si="272"/>
        <v>2</v>
      </c>
      <c r="CM398" s="59">
        <v>4</v>
      </c>
      <c r="CN398" s="59">
        <v>4</v>
      </c>
      <c r="CO398" s="67" t="s">
        <v>2119</v>
      </c>
      <c r="CP398" s="67">
        <f t="shared" si="268"/>
        <v>-0.69570108523704333</v>
      </c>
      <c r="CQ398" s="67">
        <f t="shared" si="269"/>
        <v>0.86956521739130432</v>
      </c>
      <c r="CR398" s="67">
        <f t="shared" si="264"/>
        <v>-0.60495746542351592</v>
      </c>
      <c r="CS398" s="67">
        <f t="shared" si="270"/>
        <v>0.52287334593572776</v>
      </c>
      <c r="CT398" s="37">
        <v>1</v>
      </c>
      <c r="CU398" s="59">
        <v>0</v>
      </c>
      <c r="CV398" s="59" t="s">
        <v>1782</v>
      </c>
      <c r="CW398" s="37">
        <v>0</v>
      </c>
      <c r="CX398" s="59">
        <v>0</v>
      </c>
      <c r="CY398" s="102">
        <v>0</v>
      </c>
      <c r="CZ398" s="102">
        <v>2</v>
      </c>
      <c r="DA398" s="102">
        <v>0</v>
      </c>
      <c r="DB398" s="102">
        <v>0</v>
      </c>
      <c r="DC398" s="102">
        <v>0</v>
      </c>
      <c r="DD398" s="59">
        <v>0</v>
      </c>
      <c r="DE398" s="60">
        <v>0</v>
      </c>
      <c r="DF398" s="60">
        <v>0</v>
      </c>
      <c r="DG398" s="60">
        <v>0</v>
      </c>
      <c r="DH398" s="60">
        <v>0</v>
      </c>
      <c r="DI398" s="60">
        <v>1</v>
      </c>
      <c r="DJ398" s="60">
        <v>0</v>
      </c>
      <c r="DK398" s="60">
        <v>0</v>
      </c>
      <c r="DL398" s="60">
        <v>0</v>
      </c>
      <c r="DM398" s="60">
        <v>0</v>
      </c>
      <c r="DN398" s="60">
        <v>0</v>
      </c>
      <c r="DO398" s="37">
        <v>0</v>
      </c>
      <c r="DP398" s="37">
        <v>0</v>
      </c>
      <c r="DQ398" s="37">
        <v>0</v>
      </c>
      <c r="DR398" s="37">
        <v>0</v>
      </c>
      <c r="DS398" s="37">
        <v>0</v>
      </c>
      <c r="DT398" s="37">
        <v>0</v>
      </c>
      <c r="DU398" s="37">
        <v>0</v>
      </c>
      <c r="DV398" s="37">
        <v>0</v>
      </c>
      <c r="DW398" s="37">
        <v>0</v>
      </c>
      <c r="DX398" s="37">
        <v>0</v>
      </c>
      <c r="DY398" s="37">
        <v>0</v>
      </c>
      <c r="DZ398" s="37">
        <v>0</v>
      </c>
      <c r="EA398" s="37">
        <v>0</v>
      </c>
      <c r="EB398" s="37">
        <v>0</v>
      </c>
      <c r="EC398" s="37">
        <v>0</v>
      </c>
      <c r="ED398" s="37">
        <v>0</v>
      </c>
      <c r="EE398" s="37">
        <v>0</v>
      </c>
      <c r="EF398" s="37">
        <v>0</v>
      </c>
      <c r="EG398" s="37">
        <v>0</v>
      </c>
      <c r="EH398" s="37">
        <v>0</v>
      </c>
      <c r="EI398" s="37">
        <v>0</v>
      </c>
      <c r="EJ398" s="37">
        <v>0</v>
      </c>
      <c r="EK398" s="37">
        <v>0</v>
      </c>
      <c r="EL398" s="37">
        <v>0</v>
      </c>
      <c r="EM398" s="59">
        <v>0</v>
      </c>
      <c r="EN398" s="59">
        <v>1</v>
      </c>
      <c r="EO398" s="59">
        <v>0</v>
      </c>
      <c r="EP398" s="59">
        <v>1</v>
      </c>
      <c r="EQ398" s="59">
        <v>4</v>
      </c>
    </row>
    <row r="399" spans="1:147" ht="15" customHeight="1" x14ac:dyDescent="0.25">
      <c r="A399" s="501" t="s">
        <v>2556</v>
      </c>
      <c r="B399" s="138">
        <v>6</v>
      </c>
      <c r="C399" s="58" t="s">
        <v>283</v>
      </c>
      <c r="D399" s="99">
        <v>2003</v>
      </c>
      <c r="E399" s="67" t="s">
        <v>284</v>
      </c>
      <c r="F399" s="67" t="s">
        <v>285</v>
      </c>
      <c r="G399" s="59">
        <v>13</v>
      </c>
      <c r="H399" s="59" t="s">
        <v>286</v>
      </c>
      <c r="I399" s="64" t="s">
        <v>1259</v>
      </c>
      <c r="J399" s="59">
        <v>2</v>
      </c>
      <c r="K399" s="59" t="s">
        <v>3</v>
      </c>
      <c r="L399" s="59" t="s">
        <v>89</v>
      </c>
      <c r="M399" s="59">
        <v>10</v>
      </c>
      <c r="N399" s="59">
        <v>10</v>
      </c>
      <c r="O399" s="59">
        <f t="shared" si="260"/>
        <v>1</v>
      </c>
      <c r="P399" s="59" t="s">
        <v>571</v>
      </c>
      <c r="R399" s="59">
        <v>1</v>
      </c>
      <c r="S399" s="59">
        <v>4</v>
      </c>
      <c r="T399" s="59">
        <v>1</v>
      </c>
      <c r="U399" s="59">
        <v>15</v>
      </c>
      <c r="V399" s="59" t="s">
        <v>649</v>
      </c>
      <c r="X399" s="59" t="s">
        <v>893</v>
      </c>
      <c r="Z399" s="40" t="s">
        <v>83</v>
      </c>
      <c r="AA399" s="59" t="s">
        <v>1257</v>
      </c>
      <c r="AB399" s="59" t="s">
        <v>1260</v>
      </c>
      <c r="AC399" s="59">
        <v>8</v>
      </c>
      <c r="AD399" s="59">
        <v>4</v>
      </c>
      <c r="AE399" s="59" t="s">
        <v>577</v>
      </c>
      <c r="AF399" s="59">
        <v>4</v>
      </c>
      <c r="AG399" s="59">
        <f t="shared" si="261"/>
        <v>0.6020599913279624</v>
      </c>
      <c r="AH399" s="177">
        <f t="shared" si="259"/>
        <v>81.2</v>
      </c>
      <c r="AI399" s="72">
        <f t="shared" si="265"/>
        <v>1.9095560292411753</v>
      </c>
      <c r="AJ399" s="59">
        <f t="shared" si="266"/>
        <v>40</v>
      </c>
      <c r="AK399" s="59">
        <f t="shared" si="262"/>
        <v>1.6020599913279623</v>
      </c>
      <c r="AL399" s="72">
        <f t="shared" si="267"/>
        <v>812</v>
      </c>
      <c r="AM399" s="72">
        <f t="shared" si="258"/>
        <v>2.9095560292411755</v>
      </c>
      <c r="AN399" s="67" t="s">
        <v>28</v>
      </c>
      <c r="AO399" s="59" t="s">
        <v>28</v>
      </c>
      <c r="AQ399" s="59" t="s">
        <v>80</v>
      </c>
      <c r="AR399" s="67" t="s">
        <v>81</v>
      </c>
      <c r="AS399" s="67" t="s">
        <v>287</v>
      </c>
      <c r="AT399" s="172" t="s">
        <v>2446</v>
      </c>
      <c r="AU399" s="270">
        <v>41.6</v>
      </c>
      <c r="AV399" s="11">
        <v>-78.7</v>
      </c>
      <c r="AW399" s="59" t="s">
        <v>288</v>
      </c>
      <c r="AX399" s="277">
        <v>7.1666666666666652</v>
      </c>
      <c r="AY399" s="278">
        <v>1131</v>
      </c>
      <c r="AZ399" s="455">
        <f t="shared" si="263"/>
        <v>3.0534626049254552</v>
      </c>
      <c r="BA399" s="515" t="s">
        <v>82</v>
      </c>
      <c r="BB399" s="67" t="s">
        <v>1258</v>
      </c>
      <c r="BC399" s="59" t="s">
        <v>243</v>
      </c>
      <c r="BD399" s="59" t="s">
        <v>738</v>
      </c>
      <c r="BE399" s="59" t="s">
        <v>867</v>
      </c>
      <c r="BH399" s="67" t="s">
        <v>1896</v>
      </c>
      <c r="BI399" s="58" t="s">
        <v>1905</v>
      </c>
      <c r="BJ399" s="58" t="s">
        <v>8</v>
      </c>
      <c r="BK399" s="58" t="s">
        <v>1667</v>
      </c>
      <c r="BN399" s="58"/>
      <c r="BO399" s="59" t="s">
        <v>1677</v>
      </c>
      <c r="BP399" s="58" t="s">
        <v>2037</v>
      </c>
      <c r="BQ399" s="59" t="s">
        <v>653</v>
      </c>
      <c r="BR399" s="67">
        <v>3.1372549019607798</v>
      </c>
      <c r="BS399" s="59" t="s">
        <v>21</v>
      </c>
      <c r="BT399" s="59" t="s">
        <v>9</v>
      </c>
      <c r="BU399" s="67">
        <v>1.5686274509804004</v>
      </c>
      <c r="BW399" s="63" t="s">
        <v>26</v>
      </c>
      <c r="BX399" s="59" t="s">
        <v>27</v>
      </c>
      <c r="BY399" s="70">
        <f t="shared" si="273"/>
        <v>3.1372549019608007</v>
      </c>
      <c r="BZ399" s="92">
        <f>BY399</f>
        <v>3.1372549019608007</v>
      </c>
      <c r="CA399" s="59" t="s">
        <v>18</v>
      </c>
      <c r="CB399" s="59" t="s">
        <v>892</v>
      </c>
      <c r="CC399" s="59">
        <v>4</v>
      </c>
      <c r="CD399" s="59">
        <v>4</v>
      </c>
      <c r="CF399" s="58" t="s">
        <v>2065</v>
      </c>
      <c r="CG399" s="67">
        <v>1.9322241502500399</v>
      </c>
      <c r="CH399" s="59" t="s">
        <v>21</v>
      </c>
      <c r="CI399" s="67">
        <v>1.8677656425436402</v>
      </c>
      <c r="CJ399" s="67">
        <v>1.8689905072981587</v>
      </c>
      <c r="CK399" s="59">
        <f>AVERAGE(CI399,CJ399)*SQRT(CM399)</f>
        <v>3.7367561498417992</v>
      </c>
      <c r="CL399" s="59">
        <f t="shared" si="272"/>
        <v>3.7367561498417992</v>
      </c>
      <c r="CM399" s="59">
        <v>4</v>
      </c>
      <c r="CN399" s="59">
        <v>4</v>
      </c>
      <c r="CO399" s="67" t="s">
        <v>2119</v>
      </c>
      <c r="CP399" s="67">
        <f t="shared" si="268"/>
        <v>0.34927903162616736</v>
      </c>
      <c r="CQ399" s="67">
        <f t="shared" si="269"/>
        <v>0.86956521739130432</v>
      </c>
      <c r="CR399" s="67">
        <f t="shared" si="264"/>
        <v>0.30372089706623245</v>
      </c>
      <c r="CS399" s="67">
        <f t="shared" si="270"/>
        <v>0.50576539895716977</v>
      </c>
      <c r="CT399" s="37">
        <v>1</v>
      </c>
      <c r="CU399" s="59">
        <v>0</v>
      </c>
      <c r="CV399" s="59" t="s">
        <v>1782</v>
      </c>
      <c r="CW399" s="59">
        <v>0</v>
      </c>
      <c r="CX399" s="59">
        <v>0</v>
      </c>
      <c r="CY399" s="102">
        <v>0</v>
      </c>
      <c r="CZ399" s="102">
        <v>2</v>
      </c>
      <c r="DA399" s="102">
        <v>0</v>
      </c>
      <c r="DB399" s="102">
        <v>0</v>
      </c>
      <c r="DC399" s="102">
        <v>0</v>
      </c>
      <c r="DD399" s="59">
        <v>0</v>
      </c>
      <c r="DE399" s="60">
        <v>0</v>
      </c>
      <c r="DF399" s="60">
        <v>0</v>
      </c>
      <c r="DG399" s="60">
        <v>0</v>
      </c>
      <c r="DH399" s="60">
        <v>0</v>
      </c>
      <c r="DI399" s="60">
        <v>1</v>
      </c>
      <c r="DJ399" s="60">
        <v>0</v>
      </c>
      <c r="DK399" s="60">
        <v>0</v>
      </c>
      <c r="DL399" s="60">
        <v>0</v>
      </c>
      <c r="DM399" s="60">
        <v>0</v>
      </c>
      <c r="DN399" s="60">
        <v>0</v>
      </c>
      <c r="DO399" s="59">
        <v>0</v>
      </c>
      <c r="DP399" s="59">
        <v>0</v>
      </c>
      <c r="DQ399" s="59">
        <v>0</v>
      </c>
      <c r="DR399" s="59">
        <v>0</v>
      </c>
      <c r="DS399" s="59">
        <v>0</v>
      </c>
      <c r="DT399" s="59">
        <v>0</v>
      </c>
      <c r="DU399" s="59">
        <v>0</v>
      </c>
      <c r="DV399" s="59">
        <v>0</v>
      </c>
      <c r="DW399" s="59">
        <v>0</v>
      </c>
      <c r="DX399" s="59">
        <v>0</v>
      </c>
      <c r="DY399" s="59">
        <v>0</v>
      </c>
      <c r="DZ399" s="59">
        <v>0</v>
      </c>
      <c r="EA399" s="59">
        <v>0</v>
      </c>
      <c r="EB399" s="59">
        <v>0</v>
      </c>
      <c r="EC399" s="59">
        <v>0</v>
      </c>
      <c r="ED399" s="59">
        <v>0</v>
      </c>
      <c r="EE399" s="59">
        <v>0</v>
      </c>
      <c r="EF399" s="59">
        <v>0</v>
      </c>
      <c r="EG399" s="59">
        <v>0</v>
      </c>
      <c r="EH399" s="59">
        <v>0</v>
      </c>
      <c r="EI399" s="59">
        <v>0</v>
      </c>
      <c r="EJ399" s="59">
        <v>0</v>
      </c>
      <c r="EK399" s="59">
        <v>0</v>
      </c>
      <c r="EL399" s="59">
        <v>0</v>
      </c>
      <c r="EM399" s="59">
        <v>0</v>
      </c>
      <c r="EN399" s="59">
        <v>1</v>
      </c>
      <c r="EO399" s="59">
        <v>0</v>
      </c>
      <c r="EP399" s="59">
        <v>1</v>
      </c>
      <c r="EQ399" s="59">
        <v>4</v>
      </c>
    </row>
    <row r="400" spans="1:147" s="38" customFormat="1" ht="15" customHeight="1" x14ac:dyDescent="0.25">
      <c r="A400" s="501" t="s">
        <v>2556</v>
      </c>
      <c r="B400" s="138">
        <v>7</v>
      </c>
      <c r="C400" s="58" t="s">
        <v>283</v>
      </c>
      <c r="D400" s="99">
        <v>2003</v>
      </c>
      <c r="E400" s="67" t="s">
        <v>284</v>
      </c>
      <c r="F400" s="67" t="s">
        <v>285</v>
      </c>
      <c r="G400" s="59">
        <v>13</v>
      </c>
      <c r="H400" s="59" t="s">
        <v>286</v>
      </c>
      <c r="I400" s="64" t="s">
        <v>1259</v>
      </c>
      <c r="J400" s="59">
        <v>2</v>
      </c>
      <c r="K400" s="59" t="s">
        <v>3</v>
      </c>
      <c r="L400" s="59" t="s">
        <v>89</v>
      </c>
      <c r="M400" s="59">
        <v>10</v>
      </c>
      <c r="N400" s="59">
        <v>10</v>
      </c>
      <c r="O400" s="59">
        <f t="shared" si="260"/>
        <v>1</v>
      </c>
      <c r="P400" s="59" t="s">
        <v>571</v>
      </c>
      <c r="Q400" s="67"/>
      <c r="R400" s="59">
        <v>1</v>
      </c>
      <c r="S400" s="59">
        <v>4</v>
      </c>
      <c r="T400" s="59">
        <v>1</v>
      </c>
      <c r="U400" s="59">
        <v>20</v>
      </c>
      <c r="V400" s="59" t="s">
        <v>649</v>
      </c>
      <c r="W400" s="59"/>
      <c r="X400" s="59" t="s">
        <v>893</v>
      </c>
      <c r="Y400" s="67"/>
      <c r="Z400" s="40" t="s">
        <v>83</v>
      </c>
      <c r="AA400" s="59" t="s">
        <v>1257</v>
      </c>
      <c r="AB400" s="59" t="s">
        <v>1260</v>
      </c>
      <c r="AC400" s="59">
        <v>25</v>
      </c>
      <c r="AD400" s="59">
        <v>4</v>
      </c>
      <c r="AE400" s="59" t="s">
        <v>577</v>
      </c>
      <c r="AF400" s="59">
        <v>21</v>
      </c>
      <c r="AG400" s="59">
        <f t="shared" si="261"/>
        <v>1.3222192947339193</v>
      </c>
      <c r="AH400" s="177">
        <f t="shared" si="259"/>
        <v>426.3</v>
      </c>
      <c r="AI400" s="72">
        <f t="shared" si="265"/>
        <v>2.6297153326471321</v>
      </c>
      <c r="AJ400" s="59">
        <f t="shared" si="266"/>
        <v>210</v>
      </c>
      <c r="AK400" s="59">
        <f t="shared" si="262"/>
        <v>2.3222192947339191</v>
      </c>
      <c r="AL400" s="72">
        <f t="shared" si="267"/>
        <v>4263</v>
      </c>
      <c r="AM400" s="72">
        <f t="shared" si="258"/>
        <v>3.6297153326471321</v>
      </c>
      <c r="AN400" s="67" t="s">
        <v>28</v>
      </c>
      <c r="AO400" s="59" t="s">
        <v>28</v>
      </c>
      <c r="AP400" s="67"/>
      <c r="AQ400" s="59" t="s">
        <v>80</v>
      </c>
      <c r="AR400" s="67" t="s">
        <v>81</v>
      </c>
      <c r="AS400" s="67" t="s">
        <v>287</v>
      </c>
      <c r="AT400" s="172" t="s">
        <v>2446</v>
      </c>
      <c r="AU400" s="270">
        <v>41.6</v>
      </c>
      <c r="AV400" s="11">
        <v>-78.7</v>
      </c>
      <c r="AW400" s="59" t="s">
        <v>288</v>
      </c>
      <c r="AX400" s="277">
        <v>7.1666666666666652</v>
      </c>
      <c r="AY400" s="278">
        <v>1131</v>
      </c>
      <c r="AZ400" s="455">
        <f t="shared" si="263"/>
        <v>3.0534626049254552</v>
      </c>
      <c r="BA400" s="515" t="s">
        <v>82</v>
      </c>
      <c r="BB400" s="67" t="s">
        <v>1258</v>
      </c>
      <c r="BC400" s="59" t="s">
        <v>243</v>
      </c>
      <c r="BD400" s="59" t="s">
        <v>1895</v>
      </c>
      <c r="BE400" s="59" t="s">
        <v>867</v>
      </c>
      <c r="BF400" s="67"/>
      <c r="BG400" s="67"/>
      <c r="BH400" s="67" t="s">
        <v>1069</v>
      </c>
      <c r="BI400" s="58" t="s">
        <v>1897</v>
      </c>
      <c r="BJ400" s="67" t="s">
        <v>610</v>
      </c>
      <c r="BK400" s="67" t="s">
        <v>170</v>
      </c>
      <c r="BL400" s="37"/>
      <c r="BM400" s="37"/>
      <c r="BN400" s="58" t="s">
        <v>889</v>
      </c>
      <c r="BO400" s="59" t="s">
        <v>1682</v>
      </c>
      <c r="BP400" s="58" t="s">
        <v>2036</v>
      </c>
      <c r="BQ400" s="59" t="s">
        <v>633</v>
      </c>
      <c r="BR400" s="58">
        <v>91</v>
      </c>
      <c r="BS400" s="59" t="s">
        <v>21</v>
      </c>
      <c r="BT400" s="59" t="s">
        <v>2058</v>
      </c>
      <c r="BU400" s="58">
        <v>14</v>
      </c>
      <c r="BV400" s="58"/>
      <c r="BW400" s="63" t="s">
        <v>26</v>
      </c>
      <c r="BX400" s="59" t="s">
        <v>27</v>
      </c>
      <c r="BY400" s="70">
        <f t="shared" si="273"/>
        <v>28</v>
      </c>
      <c r="BZ400" s="70">
        <f t="shared" ref="BZ400:BZ408" si="274">IF(BX400="SE",BY400,BU400)</f>
        <v>28</v>
      </c>
      <c r="CA400" s="59" t="s">
        <v>18</v>
      </c>
      <c r="CB400" s="59" t="s">
        <v>892</v>
      </c>
      <c r="CC400" s="59">
        <v>4</v>
      </c>
      <c r="CD400" s="59">
        <v>4</v>
      </c>
      <c r="CE400" s="58"/>
      <c r="CF400" s="58" t="s">
        <v>2065</v>
      </c>
      <c r="CG400" s="58">
        <v>105</v>
      </c>
      <c r="CH400" s="59" t="s">
        <v>21</v>
      </c>
      <c r="CI400" s="58">
        <v>15</v>
      </c>
      <c r="CJ400" s="58"/>
      <c r="CK400" s="59">
        <f t="shared" ref="CK400:CK408" si="275">CI400*SQRT(CM400)</f>
        <v>30</v>
      </c>
      <c r="CL400" s="59">
        <f t="shared" ref="CL400:CL410" si="276">CK400</f>
        <v>30</v>
      </c>
      <c r="CM400" s="59">
        <v>4</v>
      </c>
      <c r="CN400" s="59">
        <v>4</v>
      </c>
      <c r="CO400" s="67" t="s">
        <v>2119</v>
      </c>
      <c r="CP400" s="67">
        <f t="shared" si="268"/>
        <v>-0.48247186175690432</v>
      </c>
      <c r="CQ400" s="67">
        <f t="shared" si="269"/>
        <v>0.86956521739130432</v>
      </c>
      <c r="CR400" s="67">
        <f t="shared" si="264"/>
        <v>-0.41954074935382984</v>
      </c>
      <c r="CS400" s="67">
        <f t="shared" si="270"/>
        <v>0.51100090252302333</v>
      </c>
      <c r="CT400" s="37">
        <v>0</v>
      </c>
      <c r="CU400" s="59">
        <v>0</v>
      </c>
      <c r="CV400" s="59" t="s">
        <v>1782</v>
      </c>
      <c r="CW400" s="37">
        <v>0</v>
      </c>
      <c r="CX400" s="59">
        <v>0</v>
      </c>
      <c r="CY400" s="102">
        <v>0</v>
      </c>
      <c r="CZ400" s="102">
        <v>3</v>
      </c>
      <c r="DA400" s="102">
        <v>0</v>
      </c>
      <c r="DB400" s="102">
        <v>0</v>
      </c>
      <c r="DC400" s="102">
        <v>0</v>
      </c>
      <c r="DD400" s="59">
        <v>0</v>
      </c>
      <c r="DE400" s="60">
        <v>0</v>
      </c>
      <c r="DF400" s="60">
        <v>2</v>
      </c>
      <c r="DG400" s="60">
        <v>0</v>
      </c>
      <c r="DH400" s="60">
        <v>0</v>
      </c>
      <c r="DI400" s="60">
        <v>0</v>
      </c>
      <c r="DJ400" s="60">
        <v>0</v>
      </c>
      <c r="DK400" s="60">
        <v>0</v>
      </c>
      <c r="DL400" s="60">
        <v>0</v>
      </c>
      <c r="DM400" s="60">
        <v>0</v>
      </c>
      <c r="DN400" s="60">
        <v>0</v>
      </c>
      <c r="DO400" s="37">
        <v>0</v>
      </c>
      <c r="DP400" s="37">
        <v>0</v>
      </c>
      <c r="DQ400" s="37">
        <v>0</v>
      </c>
      <c r="DR400" s="37">
        <v>0</v>
      </c>
      <c r="DS400" s="37">
        <v>0</v>
      </c>
      <c r="DT400" s="37">
        <v>0</v>
      </c>
      <c r="DU400" s="37">
        <v>0</v>
      </c>
      <c r="DV400" s="37">
        <v>0</v>
      </c>
      <c r="DW400" s="37">
        <v>0</v>
      </c>
      <c r="DX400" s="37">
        <v>0</v>
      </c>
      <c r="DY400" s="37">
        <v>0</v>
      </c>
      <c r="DZ400" s="37">
        <v>0</v>
      </c>
      <c r="EA400" s="37">
        <v>0</v>
      </c>
      <c r="EB400" s="37">
        <v>0</v>
      </c>
      <c r="EC400" s="37">
        <v>0</v>
      </c>
      <c r="ED400" s="37">
        <v>0</v>
      </c>
      <c r="EE400" s="37">
        <v>0</v>
      </c>
      <c r="EF400" s="37">
        <v>0</v>
      </c>
      <c r="EG400" s="37">
        <v>0</v>
      </c>
      <c r="EH400" s="37">
        <v>0</v>
      </c>
      <c r="EI400" s="37">
        <v>0</v>
      </c>
      <c r="EJ400" s="37">
        <v>0</v>
      </c>
      <c r="EK400" s="37">
        <v>0</v>
      </c>
      <c r="EL400" s="37">
        <v>0</v>
      </c>
      <c r="EM400" s="59">
        <v>0</v>
      </c>
      <c r="EN400" s="59">
        <v>1</v>
      </c>
      <c r="EO400" s="59">
        <v>0</v>
      </c>
      <c r="EP400" s="59">
        <v>1</v>
      </c>
      <c r="EQ400" s="59">
        <v>4</v>
      </c>
    </row>
    <row r="401" spans="1:147" s="38" customFormat="1" ht="15" customHeight="1" x14ac:dyDescent="0.25">
      <c r="A401" s="501" t="s">
        <v>2556</v>
      </c>
      <c r="B401" s="138">
        <v>8</v>
      </c>
      <c r="C401" s="58" t="s">
        <v>283</v>
      </c>
      <c r="D401" s="99">
        <v>2003</v>
      </c>
      <c r="E401" s="67" t="s">
        <v>284</v>
      </c>
      <c r="F401" s="67" t="s">
        <v>285</v>
      </c>
      <c r="G401" s="59">
        <v>13</v>
      </c>
      <c r="H401" s="59" t="s">
        <v>286</v>
      </c>
      <c r="I401" s="64" t="s">
        <v>1259</v>
      </c>
      <c r="J401" s="59">
        <v>2</v>
      </c>
      <c r="K401" s="59" t="s">
        <v>3</v>
      </c>
      <c r="L401" s="59" t="s">
        <v>89</v>
      </c>
      <c r="M401" s="59">
        <v>10</v>
      </c>
      <c r="N401" s="59">
        <v>10</v>
      </c>
      <c r="O401" s="59">
        <f t="shared" si="260"/>
        <v>1</v>
      </c>
      <c r="P401" s="59" t="s">
        <v>571</v>
      </c>
      <c r="Q401" s="67"/>
      <c r="R401" s="59">
        <v>1</v>
      </c>
      <c r="S401" s="59">
        <v>4</v>
      </c>
      <c r="T401" s="59">
        <v>1</v>
      </c>
      <c r="U401" s="59">
        <v>20</v>
      </c>
      <c r="V401" s="59" t="s">
        <v>649</v>
      </c>
      <c r="W401" s="59"/>
      <c r="X401" s="59" t="s">
        <v>893</v>
      </c>
      <c r="Y401" s="67"/>
      <c r="Z401" s="40" t="s">
        <v>83</v>
      </c>
      <c r="AA401" s="59" t="s">
        <v>1257</v>
      </c>
      <c r="AB401" s="59" t="s">
        <v>1260</v>
      </c>
      <c r="AC401" s="59">
        <v>25</v>
      </c>
      <c r="AD401" s="59">
        <v>4</v>
      </c>
      <c r="AE401" s="59" t="s">
        <v>577</v>
      </c>
      <c r="AF401" s="59">
        <v>21</v>
      </c>
      <c r="AG401" s="59">
        <f t="shared" si="261"/>
        <v>1.3222192947339193</v>
      </c>
      <c r="AH401" s="177">
        <f t="shared" si="259"/>
        <v>426.3</v>
      </c>
      <c r="AI401" s="72">
        <f t="shared" si="265"/>
        <v>2.6297153326471321</v>
      </c>
      <c r="AJ401" s="59">
        <f t="shared" si="266"/>
        <v>210</v>
      </c>
      <c r="AK401" s="59">
        <f t="shared" si="262"/>
        <v>2.3222192947339191</v>
      </c>
      <c r="AL401" s="72">
        <f t="shared" si="267"/>
        <v>4263</v>
      </c>
      <c r="AM401" s="72">
        <f t="shared" si="258"/>
        <v>3.6297153326471321</v>
      </c>
      <c r="AN401" s="67" t="s">
        <v>28</v>
      </c>
      <c r="AO401" s="59" t="s">
        <v>28</v>
      </c>
      <c r="AP401" s="67"/>
      <c r="AQ401" s="59" t="s">
        <v>80</v>
      </c>
      <c r="AR401" s="67" t="s">
        <v>81</v>
      </c>
      <c r="AS401" s="67" t="s">
        <v>287</v>
      </c>
      <c r="AT401" s="172" t="s">
        <v>2446</v>
      </c>
      <c r="AU401" s="270">
        <v>41.6</v>
      </c>
      <c r="AV401" s="11">
        <v>-78.7</v>
      </c>
      <c r="AW401" s="59" t="s">
        <v>288</v>
      </c>
      <c r="AX401" s="277">
        <v>7.1666666666666652</v>
      </c>
      <c r="AY401" s="278">
        <v>1131</v>
      </c>
      <c r="AZ401" s="455">
        <f t="shared" si="263"/>
        <v>3.0534626049254552</v>
      </c>
      <c r="BA401" s="515" t="s">
        <v>82</v>
      </c>
      <c r="BB401" s="67" t="s">
        <v>1258</v>
      </c>
      <c r="BC401" s="59" t="s">
        <v>243</v>
      </c>
      <c r="BD401" s="59" t="s">
        <v>1895</v>
      </c>
      <c r="BE401" s="59" t="s">
        <v>867</v>
      </c>
      <c r="BF401" s="67"/>
      <c r="BG401" s="67"/>
      <c r="BH401" s="67" t="s">
        <v>1069</v>
      </c>
      <c r="BI401" s="58" t="s">
        <v>1897</v>
      </c>
      <c r="BJ401" s="67" t="s">
        <v>610</v>
      </c>
      <c r="BK401" s="163" t="s">
        <v>1261</v>
      </c>
      <c r="BL401" s="77"/>
      <c r="BM401" s="77"/>
      <c r="BN401" s="58" t="s">
        <v>889</v>
      </c>
      <c r="BO401" s="59" t="s">
        <v>1682</v>
      </c>
      <c r="BP401" s="58" t="s">
        <v>2036</v>
      </c>
      <c r="BQ401" s="59" t="s">
        <v>633</v>
      </c>
      <c r="BR401" s="67">
        <v>1.2</v>
      </c>
      <c r="BS401" s="59" t="s">
        <v>21</v>
      </c>
      <c r="BT401" s="59" t="s">
        <v>2058</v>
      </c>
      <c r="BU401" s="67">
        <v>0.8</v>
      </c>
      <c r="BV401" s="67"/>
      <c r="BW401" s="63" t="s">
        <v>26</v>
      </c>
      <c r="BX401" s="59" t="s">
        <v>27</v>
      </c>
      <c r="BY401" s="70">
        <f t="shared" si="273"/>
        <v>1.6</v>
      </c>
      <c r="BZ401" s="70">
        <f t="shared" si="274"/>
        <v>1.6</v>
      </c>
      <c r="CA401" s="59" t="s">
        <v>18</v>
      </c>
      <c r="CB401" s="59" t="s">
        <v>892</v>
      </c>
      <c r="CC401" s="59">
        <v>4</v>
      </c>
      <c r="CD401" s="59">
        <v>4</v>
      </c>
      <c r="CE401" s="67"/>
      <c r="CF401" s="58" t="s">
        <v>2065</v>
      </c>
      <c r="CG401" s="67">
        <v>0.4</v>
      </c>
      <c r="CH401" s="59" t="s">
        <v>21</v>
      </c>
      <c r="CI401" s="67">
        <v>0.8</v>
      </c>
      <c r="CJ401" s="67"/>
      <c r="CK401" s="59">
        <f t="shared" si="275"/>
        <v>1.6</v>
      </c>
      <c r="CL401" s="59">
        <f t="shared" si="276"/>
        <v>1.6</v>
      </c>
      <c r="CM401" s="59">
        <v>4</v>
      </c>
      <c r="CN401" s="59">
        <v>4</v>
      </c>
      <c r="CO401" s="67" t="s">
        <v>2119</v>
      </c>
      <c r="CP401" s="67">
        <f t="shared" si="268"/>
        <v>0.49999999999999994</v>
      </c>
      <c r="CQ401" s="67">
        <f t="shared" si="269"/>
        <v>0.86956521739130432</v>
      </c>
      <c r="CR401" s="67">
        <f t="shared" si="264"/>
        <v>0.43478260869565211</v>
      </c>
      <c r="CS401" s="67">
        <f t="shared" si="270"/>
        <v>0.51181474480151223</v>
      </c>
      <c r="CT401" s="37">
        <v>0</v>
      </c>
      <c r="CU401" s="59">
        <v>0</v>
      </c>
      <c r="CV401" s="59" t="s">
        <v>1782</v>
      </c>
      <c r="CW401" s="37">
        <v>0</v>
      </c>
      <c r="CX401" s="59">
        <v>0</v>
      </c>
      <c r="CY401" s="102">
        <v>0</v>
      </c>
      <c r="CZ401" s="102">
        <v>3</v>
      </c>
      <c r="DA401" s="102">
        <v>0</v>
      </c>
      <c r="DB401" s="102">
        <v>0</v>
      </c>
      <c r="DC401" s="102">
        <v>0</v>
      </c>
      <c r="DD401" s="59">
        <v>0</v>
      </c>
      <c r="DE401" s="60">
        <v>0</v>
      </c>
      <c r="DF401" s="60">
        <v>0</v>
      </c>
      <c r="DG401" s="60">
        <v>0</v>
      </c>
      <c r="DH401" s="60">
        <v>0</v>
      </c>
      <c r="DI401" s="60">
        <v>0</v>
      </c>
      <c r="DJ401" s="60">
        <v>0</v>
      </c>
      <c r="DK401" s="60">
        <v>0</v>
      </c>
      <c r="DL401" s="60">
        <v>0</v>
      </c>
      <c r="DM401" s="60">
        <v>0</v>
      </c>
      <c r="DN401" s="60">
        <v>0</v>
      </c>
      <c r="DO401" s="37">
        <v>0</v>
      </c>
      <c r="DP401" s="59">
        <v>1</v>
      </c>
      <c r="DQ401" s="37">
        <v>0</v>
      </c>
      <c r="DR401" s="37">
        <v>0</v>
      </c>
      <c r="DS401" s="37">
        <v>0</v>
      </c>
      <c r="DT401" s="37">
        <v>0</v>
      </c>
      <c r="DU401" s="37">
        <v>0</v>
      </c>
      <c r="DV401" s="37">
        <v>0</v>
      </c>
      <c r="DW401" s="37">
        <v>0</v>
      </c>
      <c r="DX401" s="37">
        <v>0</v>
      </c>
      <c r="DY401" s="37">
        <v>0</v>
      </c>
      <c r="DZ401" s="37">
        <v>0</v>
      </c>
      <c r="EA401" s="37">
        <v>0</v>
      </c>
      <c r="EB401" s="37">
        <v>0</v>
      </c>
      <c r="EC401" s="37">
        <v>0</v>
      </c>
      <c r="ED401" s="37">
        <v>0</v>
      </c>
      <c r="EE401" s="37">
        <v>0</v>
      </c>
      <c r="EF401" s="37">
        <v>0</v>
      </c>
      <c r="EG401" s="37">
        <v>0</v>
      </c>
      <c r="EH401" s="37">
        <v>0</v>
      </c>
      <c r="EI401" s="37">
        <v>0</v>
      </c>
      <c r="EJ401" s="37">
        <v>0</v>
      </c>
      <c r="EK401" s="37">
        <v>0</v>
      </c>
      <c r="EL401" s="37">
        <v>0</v>
      </c>
      <c r="EM401" s="59">
        <v>0</v>
      </c>
      <c r="EN401" s="59">
        <v>1</v>
      </c>
      <c r="EO401" s="59">
        <v>0</v>
      </c>
      <c r="EP401" s="59">
        <v>1</v>
      </c>
      <c r="EQ401" s="59">
        <v>4</v>
      </c>
    </row>
    <row r="402" spans="1:147" s="38" customFormat="1" ht="15" customHeight="1" x14ac:dyDescent="0.25">
      <c r="A402" s="501" t="s">
        <v>2556</v>
      </c>
      <c r="B402" s="138">
        <v>9</v>
      </c>
      <c r="C402" s="58" t="s">
        <v>283</v>
      </c>
      <c r="D402" s="99">
        <v>2003</v>
      </c>
      <c r="E402" s="67" t="s">
        <v>284</v>
      </c>
      <c r="F402" s="67" t="s">
        <v>285</v>
      </c>
      <c r="G402" s="59">
        <v>13</v>
      </c>
      <c r="H402" s="59" t="s">
        <v>286</v>
      </c>
      <c r="I402" s="64" t="s">
        <v>1259</v>
      </c>
      <c r="J402" s="59">
        <v>2</v>
      </c>
      <c r="K402" s="59" t="s">
        <v>3</v>
      </c>
      <c r="L402" s="59" t="s">
        <v>89</v>
      </c>
      <c r="M402" s="59">
        <v>10</v>
      </c>
      <c r="N402" s="59">
        <v>10</v>
      </c>
      <c r="O402" s="59">
        <f t="shared" si="260"/>
        <v>1</v>
      </c>
      <c r="P402" s="59" t="s">
        <v>571</v>
      </c>
      <c r="Q402" s="67"/>
      <c r="R402" s="59">
        <v>1</v>
      </c>
      <c r="S402" s="59">
        <v>4</v>
      </c>
      <c r="T402" s="59">
        <v>1</v>
      </c>
      <c r="U402" s="59">
        <v>20</v>
      </c>
      <c r="V402" s="59" t="s">
        <v>649</v>
      </c>
      <c r="W402" s="59"/>
      <c r="X402" s="59" t="s">
        <v>893</v>
      </c>
      <c r="Y402" s="67"/>
      <c r="Z402" s="40" t="s">
        <v>83</v>
      </c>
      <c r="AA402" s="59" t="s">
        <v>1257</v>
      </c>
      <c r="AB402" s="59" t="s">
        <v>1260</v>
      </c>
      <c r="AC402" s="59">
        <v>25</v>
      </c>
      <c r="AD402" s="59">
        <v>4</v>
      </c>
      <c r="AE402" s="59" t="s">
        <v>577</v>
      </c>
      <c r="AF402" s="59">
        <v>21</v>
      </c>
      <c r="AG402" s="59">
        <f t="shared" si="261"/>
        <v>1.3222192947339193</v>
      </c>
      <c r="AH402" s="177">
        <f t="shared" si="259"/>
        <v>426.3</v>
      </c>
      <c r="AI402" s="72">
        <f t="shared" si="265"/>
        <v>2.6297153326471321</v>
      </c>
      <c r="AJ402" s="59">
        <f t="shared" si="266"/>
        <v>210</v>
      </c>
      <c r="AK402" s="59">
        <f t="shared" si="262"/>
        <v>2.3222192947339191</v>
      </c>
      <c r="AL402" s="72">
        <f t="shared" si="267"/>
        <v>4263</v>
      </c>
      <c r="AM402" s="72">
        <f t="shared" si="258"/>
        <v>3.6297153326471321</v>
      </c>
      <c r="AN402" s="67" t="s">
        <v>28</v>
      </c>
      <c r="AO402" s="59" t="s">
        <v>28</v>
      </c>
      <c r="AP402" s="67"/>
      <c r="AQ402" s="59" t="s">
        <v>80</v>
      </c>
      <c r="AR402" s="67" t="s">
        <v>81</v>
      </c>
      <c r="AS402" s="67" t="s">
        <v>287</v>
      </c>
      <c r="AT402" s="172" t="s">
        <v>2446</v>
      </c>
      <c r="AU402" s="270">
        <v>41.6</v>
      </c>
      <c r="AV402" s="11">
        <v>-78.7</v>
      </c>
      <c r="AW402" s="59" t="s">
        <v>288</v>
      </c>
      <c r="AX402" s="277">
        <v>7.1666666666666652</v>
      </c>
      <c r="AY402" s="278">
        <v>1131</v>
      </c>
      <c r="AZ402" s="455">
        <f t="shared" si="263"/>
        <v>3.0534626049254552</v>
      </c>
      <c r="BA402" s="515" t="s">
        <v>82</v>
      </c>
      <c r="BB402" s="67" t="s">
        <v>1258</v>
      </c>
      <c r="BC402" s="59" t="s">
        <v>243</v>
      </c>
      <c r="BD402" s="59" t="s">
        <v>1895</v>
      </c>
      <c r="BE402" s="59" t="s">
        <v>867</v>
      </c>
      <c r="BF402" s="67"/>
      <c r="BG402" s="67"/>
      <c r="BH402" s="67" t="s">
        <v>1069</v>
      </c>
      <c r="BI402" s="58" t="s">
        <v>1897</v>
      </c>
      <c r="BJ402" s="67" t="s">
        <v>610</v>
      </c>
      <c r="BK402" s="40" t="s">
        <v>647</v>
      </c>
      <c r="BL402" s="37" t="s">
        <v>2269</v>
      </c>
      <c r="BM402" s="37" t="s">
        <v>2269</v>
      </c>
      <c r="BN402" s="58" t="s">
        <v>889</v>
      </c>
      <c r="BO402" s="59" t="s">
        <v>1682</v>
      </c>
      <c r="BP402" s="58" t="s">
        <v>2036</v>
      </c>
      <c r="BQ402" s="59" t="s">
        <v>633</v>
      </c>
      <c r="BR402" s="67">
        <v>1.2</v>
      </c>
      <c r="BS402" s="59" t="s">
        <v>21</v>
      </c>
      <c r="BT402" s="59" t="s">
        <v>2058</v>
      </c>
      <c r="BU402" s="67">
        <v>0.2</v>
      </c>
      <c r="BV402" s="67"/>
      <c r="BW402" s="63" t="s">
        <v>26</v>
      </c>
      <c r="BX402" s="59" t="s">
        <v>27</v>
      </c>
      <c r="BY402" s="70">
        <f t="shared" si="273"/>
        <v>0.4</v>
      </c>
      <c r="BZ402" s="70">
        <f t="shared" si="274"/>
        <v>0.4</v>
      </c>
      <c r="CA402" s="59" t="s">
        <v>18</v>
      </c>
      <c r="CB402" s="59" t="s">
        <v>892</v>
      </c>
      <c r="CC402" s="59">
        <v>4</v>
      </c>
      <c r="CD402" s="59">
        <v>4</v>
      </c>
      <c r="CE402" s="67"/>
      <c r="CF402" s="58" t="s">
        <v>2065</v>
      </c>
      <c r="CG402" s="67">
        <v>0.4</v>
      </c>
      <c r="CH402" s="59" t="s">
        <v>21</v>
      </c>
      <c r="CI402" s="67">
        <v>0.2</v>
      </c>
      <c r="CJ402" s="67"/>
      <c r="CK402" s="59">
        <f t="shared" si="275"/>
        <v>0.4</v>
      </c>
      <c r="CL402" s="59">
        <f t="shared" si="276"/>
        <v>0.4</v>
      </c>
      <c r="CM402" s="59">
        <v>4</v>
      </c>
      <c r="CN402" s="59">
        <v>4</v>
      </c>
      <c r="CO402" s="67" t="s">
        <v>2119</v>
      </c>
      <c r="CP402" s="67">
        <f t="shared" si="268"/>
        <v>1.9999999999999998</v>
      </c>
      <c r="CQ402" s="67">
        <f t="shared" si="269"/>
        <v>0.86956521739130432</v>
      </c>
      <c r="CR402" s="67">
        <f t="shared" si="264"/>
        <v>1.7391304347826084</v>
      </c>
      <c r="CS402" s="67">
        <f t="shared" si="270"/>
        <v>0.68903591682419651</v>
      </c>
      <c r="CT402" s="37">
        <v>0</v>
      </c>
      <c r="CU402" s="59">
        <v>0</v>
      </c>
      <c r="CV402" s="59" t="s">
        <v>1782</v>
      </c>
      <c r="CW402" s="37">
        <v>0</v>
      </c>
      <c r="CX402" s="59">
        <v>0</v>
      </c>
      <c r="CY402" s="102">
        <v>0</v>
      </c>
      <c r="CZ402" s="102">
        <v>3</v>
      </c>
      <c r="DA402" s="102">
        <v>0</v>
      </c>
      <c r="DB402" s="102">
        <v>0</v>
      </c>
      <c r="DC402" s="102">
        <v>0</v>
      </c>
      <c r="DD402" s="59">
        <v>0</v>
      </c>
      <c r="DE402" s="60">
        <v>0</v>
      </c>
      <c r="DF402" s="60">
        <v>0</v>
      </c>
      <c r="DG402" s="60">
        <v>0</v>
      </c>
      <c r="DH402" s="60">
        <v>0</v>
      </c>
      <c r="DI402" s="60">
        <v>0</v>
      </c>
      <c r="DJ402" s="60">
        <v>0</v>
      </c>
      <c r="DK402" s="60">
        <v>0</v>
      </c>
      <c r="DL402" s="60">
        <v>0</v>
      </c>
      <c r="DM402" s="60">
        <v>0</v>
      </c>
      <c r="DN402" s="60">
        <v>0</v>
      </c>
      <c r="DO402" s="37">
        <v>0</v>
      </c>
      <c r="DP402" s="37">
        <v>0</v>
      </c>
      <c r="DQ402" s="37">
        <v>0</v>
      </c>
      <c r="DR402" s="37">
        <v>1</v>
      </c>
      <c r="DS402" s="37">
        <v>0</v>
      </c>
      <c r="DT402" s="37">
        <v>0</v>
      </c>
      <c r="DU402" s="37">
        <v>0</v>
      </c>
      <c r="DV402" s="37">
        <v>0</v>
      </c>
      <c r="DW402" s="37">
        <v>0</v>
      </c>
      <c r="DX402" s="37">
        <v>0</v>
      </c>
      <c r="DY402" s="37">
        <v>0</v>
      </c>
      <c r="DZ402" s="37">
        <v>0</v>
      </c>
      <c r="EA402" s="37">
        <v>0</v>
      </c>
      <c r="EB402" s="37">
        <v>0</v>
      </c>
      <c r="EC402" s="37">
        <v>0</v>
      </c>
      <c r="ED402" s="37">
        <v>0</v>
      </c>
      <c r="EE402" s="37">
        <v>0</v>
      </c>
      <c r="EF402" s="37">
        <v>0</v>
      </c>
      <c r="EG402" s="37">
        <v>0</v>
      </c>
      <c r="EH402" s="37">
        <v>0</v>
      </c>
      <c r="EI402" s="37">
        <v>0</v>
      </c>
      <c r="EJ402" s="37">
        <v>0</v>
      </c>
      <c r="EK402" s="37">
        <v>0</v>
      </c>
      <c r="EL402" s="37">
        <v>0</v>
      </c>
      <c r="EM402" s="59">
        <v>0</v>
      </c>
      <c r="EN402" s="59">
        <v>1</v>
      </c>
      <c r="EO402" s="59">
        <v>0</v>
      </c>
      <c r="EP402" s="59">
        <v>1</v>
      </c>
      <c r="EQ402" s="59">
        <v>4</v>
      </c>
    </row>
    <row r="403" spans="1:147" s="38" customFormat="1" ht="15" customHeight="1" x14ac:dyDescent="0.25">
      <c r="A403" s="501" t="s">
        <v>2556</v>
      </c>
      <c r="B403" s="138">
        <v>10</v>
      </c>
      <c r="C403" s="58" t="s">
        <v>283</v>
      </c>
      <c r="D403" s="99">
        <v>2003</v>
      </c>
      <c r="E403" s="67" t="s">
        <v>284</v>
      </c>
      <c r="F403" s="67" t="s">
        <v>285</v>
      </c>
      <c r="G403" s="59">
        <v>13</v>
      </c>
      <c r="H403" s="59" t="s">
        <v>286</v>
      </c>
      <c r="I403" s="64" t="s">
        <v>1259</v>
      </c>
      <c r="J403" s="59">
        <v>2</v>
      </c>
      <c r="K403" s="59" t="s">
        <v>3</v>
      </c>
      <c r="L403" s="59" t="s">
        <v>89</v>
      </c>
      <c r="M403" s="59">
        <v>10</v>
      </c>
      <c r="N403" s="59">
        <v>10</v>
      </c>
      <c r="O403" s="59">
        <f t="shared" si="260"/>
        <v>1</v>
      </c>
      <c r="P403" s="59" t="s">
        <v>571</v>
      </c>
      <c r="Q403" s="67"/>
      <c r="R403" s="59">
        <v>1</v>
      </c>
      <c r="S403" s="59">
        <v>4</v>
      </c>
      <c r="T403" s="59">
        <v>1</v>
      </c>
      <c r="U403" s="59">
        <v>20</v>
      </c>
      <c r="V403" s="59" t="s">
        <v>649</v>
      </c>
      <c r="W403" s="59"/>
      <c r="X403" s="59" t="s">
        <v>893</v>
      </c>
      <c r="Y403" s="67"/>
      <c r="Z403" s="40" t="s">
        <v>83</v>
      </c>
      <c r="AA403" s="59" t="s">
        <v>1257</v>
      </c>
      <c r="AB403" s="59" t="s">
        <v>1260</v>
      </c>
      <c r="AC403" s="59">
        <v>15</v>
      </c>
      <c r="AD403" s="59">
        <v>4</v>
      </c>
      <c r="AE403" s="59" t="s">
        <v>577</v>
      </c>
      <c r="AF403" s="59">
        <v>11</v>
      </c>
      <c r="AG403" s="59">
        <f t="shared" si="261"/>
        <v>1.0413926851582251</v>
      </c>
      <c r="AH403" s="177">
        <f t="shared" si="259"/>
        <v>223.3</v>
      </c>
      <c r="AI403" s="72">
        <f t="shared" si="265"/>
        <v>2.3488887230714379</v>
      </c>
      <c r="AJ403" s="59">
        <f t="shared" si="266"/>
        <v>110</v>
      </c>
      <c r="AK403" s="59">
        <f t="shared" si="262"/>
        <v>2.0413926851582249</v>
      </c>
      <c r="AL403" s="72">
        <f t="shared" si="267"/>
        <v>2233</v>
      </c>
      <c r="AM403" s="72">
        <f t="shared" si="258"/>
        <v>3.3488887230714379</v>
      </c>
      <c r="AN403" s="67" t="s">
        <v>28</v>
      </c>
      <c r="AO403" s="59" t="s">
        <v>28</v>
      </c>
      <c r="AP403" s="67"/>
      <c r="AQ403" s="59" t="s">
        <v>80</v>
      </c>
      <c r="AR403" s="67" t="s">
        <v>81</v>
      </c>
      <c r="AS403" s="67" t="s">
        <v>287</v>
      </c>
      <c r="AT403" s="172" t="s">
        <v>2446</v>
      </c>
      <c r="AU403" s="270">
        <v>41.6</v>
      </c>
      <c r="AV403" s="11">
        <v>-78.7</v>
      </c>
      <c r="AW403" s="59" t="s">
        <v>288</v>
      </c>
      <c r="AX403" s="277">
        <v>7.1666666666666652</v>
      </c>
      <c r="AY403" s="278">
        <v>1131</v>
      </c>
      <c r="AZ403" s="455">
        <f t="shared" si="263"/>
        <v>3.0534626049254552</v>
      </c>
      <c r="BA403" s="515" t="s">
        <v>82</v>
      </c>
      <c r="BB403" s="67" t="s">
        <v>1258</v>
      </c>
      <c r="BC403" s="59" t="s">
        <v>243</v>
      </c>
      <c r="BD403" s="59" t="s">
        <v>1895</v>
      </c>
      <c r="BE403" s="59" t="s">
        <v>867</v>
      </c>
      <c r="BF403" s="67"/>
      <c r="BG403" s="67"/>
      <c r="BH403" s="67" t="s">
        <v>1069</v>
      </c>
      <c r="BI403" s="58" t="s">
        <v>1898</v>
      </c>
      <c r="BJ403" s="67" t="s">
        <v>610</v>
      </c>
      <c r="BK403" s="67" t="s">
        <v>170</v>
      </c>
      <c r="BL403" s="37"/>
      <c r="BM403" s="37"/>
      <c r="BN403" s="58" t="s">
        <v>889</v>
      </c>
      <c r="BO403" s="59" t="s">
        <v>1682</v>
      </c>
      <c r="BP403" s="58" t="s">
        <v>2035</v>
      </c>
      <c r="BQ403" s="59" t="s">
        <v>633</v>
      </c>
      <c r="BR403" s="58">
        <v>128</v>
      </c>
      <c r="BS403" s="59" t="s">
        <v>21</v>
      </c>
      <c r="BT403" s="59" t="s">
        <v>2058</v>
      </c>
      <c r="BU403" s="58">
        <v>15</v>
      </c>
      <c r="BV403" s="58"/>
      <c r="BW403" s="63" t="s">
        <v>26</v>
      </c>
      <c r="BX403" s="59" t="s">
        <v>27</v>
      </c>
      <c r="BY403" s="70">
        <f t="shared" si="273"/>
        <v>30</v>
      </c>
      <c r="BZ403" s="70">
        <f t="shared" si="274"/>
        <v>30</v>
      </c>
      <c r="CA403" s="59" t="s">
        <v>18</v>
      </c>
      <c r="CB403" s="59" t="s">
        <v>892</v>
      </c>
      <c r="CC403" s="59">
        <v>4</v>
      </c>
      <c r="CD403" s="59">
        <v>4</v>
      </c>
      <c r="CE403" s="58"/>
      <c r="CF403" s="58" t="s">
        <v>2065</v>
      </c>
      <c r="CG403" s="58">
        <v>105</v>
      </c>
      <c r="CH403" s="59" t="s">
        <v>21</v>
      </c>
      <c r="CI403" s="58">
        <v>15</v>
      </c>
      <c r="CJ403" s="58"/>
      <c r="CK403" s="59">
        <f t="shared" si="275"/>
        <v>30</v>
      </c>
      <c r="CL403" s="59">
        <f t="shared" si="276"/>
        <v>30</v>
      </c>
      <c r="CM403" s="59">
        <v>4</v>
      </c>
      <c r="CN403" s="59">
        <v>4</v>
      </c>
      <c r="CO403" s="67" t="s">
        <v>2119</v>
      </c>
      <c r="CP403" s="67">
        <f t="shared" si="268"/>
        <v>0.76666666666666672</v>
      </c>
      <c r="CQ403" s="67">
        <f t="shared" si="269"/>
        <v>0.86956521739130432</v>
      </c>
      <c r="CR403" s="67">
        <f t="shared" si="264"/>
        <v>0.66666666666666674</v>
      </c>
      <c r="CS403" s="67">
        <f t="shared" si="270"/>
        <v>0.52777777777777779</v>
      </c>
      <c r="CT403" s="37">
        <v>1</v>
      </c>
      <c r="CU403" s="59">
        <v>0</v>
      </c>
      <c r="CV403" s="59" t="s">
        <v>1782</v>
      </c>
      <c r="CW403" s="37">
        <v>0</v>
      </c>
      <c r="CX403" s="59">
        <v>0</v>
      </c>
      <c r="CY403" s="102">
        <v>0</v>
      </c>
      <c r="CZ403" s="102">
        <v>3</v>
      </c>
      <c r="DA403" s="102">
        <v>0</v>
      </c>
      <c r="DB403" s="102">
        <v>0</v>
      </c>
      <c r="DC403" s="102">
        <v>0</v>
      </c>
      <c r="DD403" s="59">
        <v>0</v>
      </c>
      <c r="DE403" s="60">
        <v>0</v>
      </c>
      <c r="DF403" s="60">
        <v>2</v>
      </c>
      <c r="DG403" s="60">
        <v>0</v>
      </c>
      <c r="DH403" s="60">
        <v>0</v>
      </c>
      <c r="DI403" s="60">
        <v>0</v>
      </c>
      <c r="DJ403" s="60">
        <v>0</v>
      </c>
      <c r="DK403" s="60">
        <v>0</v>
      </c>
      <c r="DL403" s="60">
        <v>0</v>
      </c>
      <c r="DM403" s="60">
        <v>0</v>
      </c>
      <c r="DN403" s="60">
        <v>0</v>
      </c>
      <c r="DO403" s="37">
        <v>0</v>
      </c>
      <c r="DP403" s="37">
        <v>0</v>
      </c>
      <c r="DQ403" s="37">
        <v>0</v>
      </c>
      <c r="DR403" s="37">
        <v>0</v>
      </c>
      <c r="DS403" s="37">
        <v>0</v>
      </c>
      <c r="DT403" s="37">
        <v>0</v>
      </c>
      <c r="DU403" s="37">
        <v>0</v>
      </c>
      <c r="DV403" s="37">
        <v>0</v>
      </c>
      <c r="DW403" s="37">
        <v>0</v>
      </c>
      <c r="DX403" s="37">
        <v>0</v>
      </c>
      <c r="DY403" s="37">
        <v>0</v>
      </c>
      <c r="DZ403" s="37">
        <v>0</v>
      </c>
      <c r="EA403" s="37">
        <v>0</v>
      </c>
      <c r="EB403" s="37">
        <v>0</v>
      </c>
      <c r="EC403" s="37">
        <v>0</v>
      </c>
      <c r="ED403" s="37">
        <v>0</v>
      </c>
      <c r="EE403" s="37">
        <v>0</v>
      </c>
      <c r="EF403" s="37">
        <v>0</v>
      </c>
      <c r="EG403" s="37">
        <v>0</v>
      </c>
      <c r="EH403" s="37">
        <v>0</v>
      </c>
      <c r="EI403" s="37">
        <v>0</v>
      </c>
      <c r="EJ403" s="37">
        <v>0</v>
      </c>
      <c r="EK403" s="37">
        <v>0</v>
      </c>
      <c r="EL403" s="37">
        <v>0</v>
      </c>
      <c r="EM403" s="59">
        <v>0</v>
      </c>
      <c r="EN403" s="59">
        <v>1</v>
      </c>
      <c r="EO403" s="59">
        <v>0</v>
      </c>
      <c r="EP403" s="59">
        <v>1</v>
      </c>
      <c r="EQ403" s="59">
        <v>4</v>
      </c>
    </row>
    <row r="404" spans="1:147" s="38" customFormat="1" ht="15" customHeight="1" x14ac:dyDescent="0.25">
      <c r="A404" s="501" t="s">
        <v>2556</v>
      </c>
      <c r="B404" s="138">
        <v>11</v>
      </c>
      <c r="C404" s="58" t="s">
        <v>283</v>
      </c>
      <c r="D404" s="99">
        <v>2003</v>
      </c>
      <c r="E404" s="67" t="s">
        <v>284</v>
      </c>
      <c r="F404" s="67" t="s">
        <v>285</v>
      </c>
      <c r="G404" s="59">
        <v>13</v>
      </c>
      <c r="H404" s="59" t="s">
        <v>286</v>
      </c>
      <c r="I404" s="64" t="s">
        <v>1259</v>
      </c>
      <c r="J404" s="59">
        <v>2</v>
      </c>
      <c r="K404" s="59" t="s">
        <v>3</v>
      </c>
      <c r="L404" s="59" t="s">
        <v>89</v>
      </c>
      <c r="M404" s="59">
        <v>10</v>
      </c>
      <c r="N404" s="59">
        <v>10</v>
      </c>
      <c r="O404" s="59">
        <f t="shared" si="260"/>
        <v>1</v>
      </c>
      <c r="P404" s="59" t="s">
        <v>571</v>
      </c>
      <c r="Q404" s="67"/>
      <c r="R404" s="59">
        <v>1</v>
      </c>
      <c r="S404" s="59">
        <v>4</v>
      </c>
      <c r="T404" s="59">
        <v>1</v>
      </c>
      <c r="U404" s="59">
        <v>20</v>
      </c>
      <c r="V404" s="59" t="s">
        <v>649</v>
      </c>
      <c r="W404" s="59"/>
      <c r="X404" s="59" t="s">
        <v>893</v>
      </c>
      <c r="Y404" s="67"/>
      <c r="Z404" s="40" t="s">
        <v>83</v>
      </c>
      <c r="AA404" s="59" t="s">
        <v>1257</v>
      </c>
      <c r="AB404" s="59" t="s">
        <v>1260</v>
      </c>
      <c r="AC404" s="59">
        <v>15</v>
      </c>
      <c r="AD404" s="59">
        <v>4</v>
      </c>
      <c r="AE404" s="59" t="s">
        <v>577</v>
      </c>
      <c r="AF404" s="59">
        <v>11</v>
      </c>
      <c r="AG404" s="59">
        <f t="shared" si="261"/>
        <v>1.0413926851582251</v>
      </c>
      <c r="AH404" s="177">
        <f t="shared" si="259"/>
        <v>223.3</v>
      </c>
      <c r="AI404" s="72">
        <f t="shared" si="265"/>
        <v>2.3488887230714379</v>
      </c>
      <c r="AJ404" s="59">
        <f t="shared" si="266"/>
        <v>110</v>
      </c>
      <c r="AK404" s="59">
        <f t="shared" si="262"/>
        <v>2.0413926851582249</v>
      </c>
      <c r="AL404" s="72">
        <f t="shared" si="267"/>
        <v>2233</v>
      </c>
      <c r="AM404" s="72">
        <f t="shared" si="258"/>
        <v>3.3488887230714379</v>
      </c>
      <c r="AN404" s="67" t="s">
        <v>28</v>
      </c>
      <c r="AO404" s="59" t="s">
        <v>28</v>
      </c>
      <c r="AP404" s="67"/>
      <c r="AQ404" s="59" t="s">
        <v>80</v>
      </c>
      <c r="AR404" s="67" t="s">
        <v>81</v>
      </c>
      <c r="AS404" s="67" t="s">
        <v>287</v>
      </c>
      <c r="AT404" s="172" t="s">
        <v>2446</v>
      </c>
      <c r="AU404" s="270">
        <v>41.6</v>
      </c>
      <c r="AV404" s="11">
        <v>-78.7</v>
      </c>
      <c r="AW404" s="59" t="s">
        <v>288</v>
      </c>
      <c r="AX404" s="277">
        <v>7.1666666666666652</v>
      </c>
      <c r="AY404" s="278">
        <v>1131</v>
      </c>
      <c r="AZ404" s="455">
        <f t="shared" si="263"/>
        <v>3.0534626049254552</v>
      </c>
      <c r="BA404" s="515" t="s">
        <v>82</v>
      </c>
      <c r="BB404" s="67" t="s">
        <v>1258</v>
      </c>
      <c r="BC404" s="59" t="s">
        <v>243</v>
      </c>
      <c r="BD404" s="59" t="s">
        <v>1895</v>
      </c>
      <c r="BE404" s="59" t="s">
        <v>867</v>
      </c>
      <c r="BF404" s="67"/>
      <c r="BG404" s="67"/>
      <c r="BH404" s="67" t="s">
        <v>1069</v>
      </c>
      <c r="BI404" s="58" t="s">
        <v>1898</v>
      </c>
      <c r="BJ404" s="67" t="s">
        <v>610</v>
      </c>
      <c r="BK404" s="163" t="s">
        <v>1261</v>
      </c>
      <c r="BL404" s="77"/>
      <c r="BM404" s="77"/>
      <c r="BN404" s="58" t="s">
        <v>889</v>
      </c>
      <c r="BO404" s="59" t="s">
        <v>1682</v>
      </c>
      <c r="BP404" s="58" t="s">
        <v>2035</v>
      </c>
      <c r="BQ404" s="59" t="s">
        <v>633</v>
      </c>
      <c r="BR404" s="67">
        <v>1.7</v>
      </c>
      <c r="BS404" s="59" t="s">
        <v>21</v>
      </c>
      <c r="BT404" s="59" t="s">
        <v>2058</v>
      </c>
      <c r="BU404" s="67">
        <v>0.8</v>
      </c>
      <c r="BV404" s="67"/>
      <c r="BW404" s="63" t="s">
        <v>26</v>
      </c>
      <c r="BX404" s="59" t="s">
        <v>27</v>
      </c>
      <c r="BY404" s="70">
        <f t="shared" si="273"/>
        <v>1.6</v>
      </c>
      <c r="BZ404" s="70">
        <f t="shared" si="274"/>
        <v>1.6</v>
      </c>
      <c r="CA404" s="59" t="s">
        <v>18</v>
      </c>
      <c r="CB404" s="59" t="s">
        <v>892</v>
      </c>
      <c r="CC404" s="59">
        <v>4</v>
      </c>
      <c r="CD404" s="59">
        <v>4</v>
      </c>
      <c r="CE404" s="67"/>
      <c r="CF404" s="58" t="s">
        <v>2065</v>
      </c>
      <c r="CG404" s="67">
        <v>0.4</v>
      </c>
      <c r="CH404" s="59" t="s">
        <v>21</v>
      </c>
      <c r="CI404" s="67">
        <v>0.8</v>
      </c>
      <c r="CJ404" s="67"/>
      <c r="CK404" s="59">
        <f t="shared" si="275"/>
        <v>1.6</v>
      </c>
      <c r="CL404" s="59">
        <f t="shared" si="276"/>
        <v>1.6</v>
      </c>
      <c r="CM404" s="59">
        <v>4</v>
      </c>
      <c r="CN404" s="59">
        <v>4</v>
      </c>
      <c r="CO404" s="67" t="s">
        <v>2119</v>
      </c>
      <c r="CP404" s="67">
        <f t="shared" si="268"/>
        <v>0.81249999999999989</v>
      </c>
      <c r="CQ404" s="67">
        <f t="shared" si="269"/>
        <v>0.86956521739130432</v>
      </c>
      <c r="CR404" s="67">
        <f t="shared" si="264"/>
        <v>0.7065217391304347</v>
      </c>
      <c r="CS404" s="67">
        <f t="shared" si="270"/>
        <v>0.53119831049149335</v>
      </c>
      <c r="CT404" s="37">
        <v>1</v>
      </c>
      <c r="CU404" s="59">
        <v>0</v>
      </c>
      <c r="CV404" s="59" t="s">
        <v>1782</v>
      </c>
      <c r="CW404" s="37">
        <v>0</v>
      </c>
      <c r="CX404" s="59">
        <v>0</v>
      </c>
      <c r="CY404" s="102">
        <v>0</v>
      </c>
      <c r="CZ404" s="102">
        <v>3</v>
      </c>
      <c r="DA404" s="102">
        <v>0</v>
      </c>
      <c r="DB404" s="102">
        <v>0</v>
      </c>
      <c r="DC404" s="102">
        <v>0</v>
      </c>
      <c r="DD404" s="59">
        <v>0</v>
      </c>
      <c r="DE404" s="60">
        <v>0</v>
      </c>
      <c r="DF404" s="60">
        <v>0</v>
      </c>
      <c r="DG404" s="60">
        <v>0</v>
      </c>
      <c r="DH404" s="60">
        <v>0</v>
      </c>
      <c r="DI404" s="60">
        <v>0</v>
      </c>
      <c r="DJ404" s="60">
        <v>0</v>
      </c>
      <c r="DK404" s="60">
        <v>0</v>
      </c>
      <c r="DL404" s="60">
        <v>0</v>
      </c>
      <c r="DM404" s="60">
        <v>0</v>
      </c>
      <c r="DN404" s="60">
        <v>0</v>
      </c>
      <c r="DO404" s="37">
        <v>0</v>
      </c>
      <c r="DP404" s="59">
        <v>1</v>
      </c>
      <c r="DQ404" s="37">
        <v>0</v>
      </c>
      <c r="DR404" s="37">
        <v>0</v>
      </c>
      <c r="DS404" s="37">
        <v>0</v>
      </c>
      <c r="DT404" s="37">
        <v>0</v>
      </c>
      <c r="DU404" s="37">
        <v>0</v>
      </c>
      <c r="DV404" s="37">
        <v>0</v>
      </c>
      <c r="DW404" s="37">
        <v>0</v>
      </c>
      <c r="DX404" s="37">
        <v>0</v>
      </c>
      <c r="DY404" s="37">
        <v>0</v>
      </c>
      <c r="DZ404" s="37">
        <v>0</v>
      </c>
      <c r="EA404" s="37">
        <v>0</v>
      </c>
      <c r="EB404" s="37">
        <v>0</v>
      </c>
      <c r="EC404" s="37">
        <v>0</v>
      </c>
      <c r="ED404" s="37">
        <v>0</v>
      </c>
      <c r="EE404" s="37">
        <v>0</v>
      </c>
      <c r="EF404" s="37">
        <v>0</v>
      </c>
      <c r="EG404" s="37">
        <v>0</v>
      </c>
      <c r="EH404" s="37">
        <v>0</v>
      </c>
      <c r="EI404" s="37">
        <v>0</v>
      </c>
      <c r="EJ404" s="37">
        <v>0</v>
      </c>
      <c r="EK404" s="37">
        <v>0</v>
      </c>
      <c r="EL404" s="37">
        <v>0</v>
      </c>
      <c r="EM404" s="59">
        <v>0</v>
      </c>
      <c r="EN404" s="59">
        <v>1</v>
      </c>
      <c r="EO404" s="59">
        <v>0</v>
      </c>
      <c r="EP404" s="59">
        <v>1</v>
      </c>
      <c r="EQ404" s="59">
        <v>4</v>
      </c>
    </row>
    <row r="405" spans="1:147" s="38" customFormat="1" ht="15" customHeight="1" x14ac:dyDescent="0.25">
      <c r="A405" s="501" t="s">
        <v>2556</v>
      </c>
      <c r="B405" s="138">
        <v>12</v>
      </c>
      <c r="C405" s="58" t="s">
        <v>283</v>
      </c>
      <c r="D405" s="99">
        <v>2003</v>
      </c>
      <c r="E405" s="67" t="s">
        <v>284</v>
      </c>
      <c r="F405" s="67" t="s">
        <v>285</v>
      </c>
      <c r="G405" s="59">
        <v>13</v>
      </c>
      <c r="H405" s="59" t="s">
        <v>286</v>
      </c>
      <c r="I405" s="64" t="s">
        <v>1259</v>
      </c>
      <c r="J405" s="59">
        <v>2</v>
      </c>
      <c r="K405" s="59" t="s">
        <v>3</v>
      </c>
      <c r="L405" s="59" t="s">
        <v>89</v>
      </c>
      <c r="M405" s="59">
        <v>10</v>
      </c>
      <c r="N405" s="59">
        <v>10</v>
      </c>
      <c r="O405" s="59">
        <f t="shared" si="260"/>
        <v>1</v>
      </c>
      <c r="P405" s="59" t="s">
        <v>571</v>
      </c>
      <c r="Q405" s="67"/>
      <c r="R405" s="59">
        <v>1</v>
      </c>
      <c r="S405" s="59">
        <v>4</v>
      </c>
      <c r="T405" s="59">
        <v>1</v>
      </c>
      <c r="U405" s="59">
        <v>20</v>
      </c>
      <c r="V405" s="59" t="s">
        <v>649</v>
      </c>
      <c r="W405" s="59"/>
      <c r="X405" s="59" t="s">
        <v>893</v>
      </c>
      <c r="Y405" s="67"/>
      <c r="Z405" s="40" t="s">
        <v>83</v>
      </c>
      <c r="AA405" s="59" t="s">
        <v>1257</v>
      </c>
      <c r="AB405" s="59" t="s">
        <v>1260</v>
      </c>
      <c r="AC405" s="59">
        <v>15</v>
      </c>
      <c r="AD405" s="59">
        <v>4</v>
      </c>
      <c r="AE405" s="59" t="s">
        <v>577</v>
      </c>
      <c r="AF405" s="59">
        <v>11</v>
      </c>
      <c r="AG405" s="59">
        <f t="shared" si="261"/>
        <v>1.0413926851582251</v>
      </c>
      <c r="AH405" s="177">
        <f t="shared" si="259"/>
        <v>223.3</v>
      </c>
      <c r="AI405" s="72">
        <f t="shared" si="265"/>
        <v>2.3488887230714379</v>
      </c>
      <c r="AJ405" s="59">
        <f t="shared" si="266"/>
        <v>110</v>
      </c>
      <c r="AK405" s="59">
        <f t="shared" si="262"/>
        <v>2.0413926851582249</v>
      </c>
      <c r="AL405" s="72">
        <f t="shared" si="267"/>
        <v>2233</v>
      </c>
      <c r="AM405" s="72">
        <f t="shared" si="258"/>
        <v>3.3488887230714379</v>
      </c>
      <c r="AN405" s="67" t="s">
        <v>28</v>
      </c>
      <c r="AO405" s="59" t="s">
        <v>28</v>
      </c>
      <c r="AP405" s="67"/>
      <c r="AQ405" s="59" t="s">
        <v>80</v>
      </c>
      <c r="AR405" s="67" t="s">
        <v>81</v>
      </c>
      <c r="AS405" s="67" t="s">
        <v>287</v>
      </c>
      <c r="AT405" s="172" t="s">
        <v>2446</v>
      </c>
      <c r="AU405" s="270">
        <v>41.6</v>
      </c>
      <c r="AV405" s="11">
        <v>-78.7</v>
      </c>
      <c r="AW405" s="59" t="s">
        <v>288</v>
      </c>
      <c r="AX405" s="277">
        <v>7.1666666666666652</v>
      </c>
      <c r="AY405" s="278">
        <v>1131</v>
      </c>
      <c r="AZ405" s="455">
        <f t="shared" si="263"/>
        <v>3.0534626049254552</v>
      </c>
      <c r="BA405" s="515" t="s">
        <v>82</v>
      </c>
      <c r="BB405" s="67" t="s">
        <v>1258</v>
      </c>
      <c r="BC405" s="59" t="s">
        <v>243</v>
      </c>
      <c r="BD405" s="59" t="s">
        <v>1895</v>
      </c>
      <c r="BE405" s="59" t="s">
        <v>867</v>
      </c>
      <c r="BF405" s="67"/>
      <c r="BG405" s="67"/>
      <c r="BH405" s="67" t="s">
        <v>1069</v>
      </c>
      <c r="BI405" s="58" t="s">
        <v>1898</v>
      </c>
      <c r="BJ405" s="67" t="s">
        <v>610</v>
      </c>
      <c r="BK405" s="40" t="s">
        <v>647</v>
      </c>
      <c r="BL405" s="37" t="s">
        <v>2269</v>
      </c>
      <c r="BM405" s="37" t="s">
        <v>2269</v>
      </c>
      <c r="BN405" s="58" t="s">
        <v>889</v>
      </c>
      <c r="BO405" s="59" t="s">
        <v>1682</v>
      </c>
      <c r="BP405" s="58" t="s">
        <v>2035</v>
      </c>
      <c r="BQ405" s="59" t="s">
        <v>633</v>
      </c>
      <c r="BR405" s="67">
        <v>0.6</v>
      </c>
      <c r="BS405" s="59" t="s">
        <v>21</v>
      </c>
      <c r="BT405" s="59" t="s">
        <v>2058</v>
      </c>
      <c r="BU405" s="67">
        <v>0.2</v>
      </c>
      <c r="BV405" s="67"/>
      <c r="BW405" s="63" t="s">
        <v>26</v>
      </c>
      <c r="BX405" s="59" t="s">
        <v>27</v>
      </c>
      <c r="BY405" s="70">
        <f t="shared" si="273"/>
        <v>0.4</v>
      </c>
      <c r="BZ405" s="70">
        <f t="shared" si="274"/>
        <v>0.4</v>
      </c>
      <c r="CA405" s="59" t="s">
        <v>18</v>
      </c>
      <c r="CB405" s="59" t="s">
        <v>892</v>
      </c>
      <c r="CC405" s="59">
        <v>4</v>
      </c>
      <c r="CD405" s="59">
        <v>4</v>
      </c>
      <c r="CE405" s="67"/>
      <c r="CF405" s="58" t="s">
        <v>2065</v>
      </c>
      <c r="CG405" s="67">
        <v>0.4</v>
      </c>
      <c r="CH405" s="59" t="s">
        <v>21</v>
      </c>
      <c r="CI405" s="67">
        <v>0.2</v>
      </c>
      <c r="CJ405" s="67"/>
      <c r="CK405" s="59">
        <f t="shared" si="275"/>
        <v>0.4</v>
      </c>
      <c r="CL405" s="59">
        <f t="shared" si="276"/>
        <v>0.4</v>
      </c>
      <c r="CM405" s="59">
        <v>4</v>
      </c>
      <c r="CN405" s="59">
        <v>4</v>
      </c>
      <c r="CO405" s="67" t="s">
        <v>2119</v>
      </c>
      <c r="CP405" s="67">
        <f t="shared" si="268"/>
        <v>0.49999999999999989</v>
      </c>
      <c r="CQ405" s="67">
        <f t="shared" si="269"/>
        <v>0.86956521739130432</v>
      </c>
      <c r="CR405" s="67">
        <f t="shared" si="264"/>
        <v>0.43478260869565205</v>
      </c>
      <c r="CS405" s="67">
        <f t="shared" si="270"/>
        <v>0.51181474480151223</v>
      </c>
      <c r="CT405" s="37">
        <v>1</v>
      </c>
      <c r="CU405" s="59">
        <v>0</v>
      </c>
      <c r="CV405" s="59" t="s">
        <v>1782</v>
      </c>
      <c r="CW405" s="37">
        <v>0</v>
      </c>
      <c r="CX405" s="59">
        <v>0</v>
      </c>
      <c r="CY405" s="102">
        <v>0</v>
      </c>
      <c r="CZ405" s="102">
        <v>3</v>
      </c>
      <c r="DA405" s="102">
        <v>0</v>
      </c>
      <c r="DB405" s="102">
        <v>0</v>
      </c>
      <c r="DC405" s="102">
        <v>0</v>
      </c>
      <c r="DD405" s="59">
        <v>0</v>
      </c>
      <c r="DE405" s="60">
        <v>0</v>
      </c>
      <c r="DF405" s="60">
        <v>0</v>
      </c>
      <c r="DG405" s="60">
        <v>0</v>
      </c>
      <c r="DH405" s="60">
        <v>0</v>
      </c>
      <c r="DI405" s="60">
        <v>0</v>
      </c>
      <c r="DJ405" s="60">
        <v>0</v>
      </c>
      <c r="DK405" s="60">
        <v>0</v>
      </c>
      <c r="DL405" s="60">
        <v>0</v>
      </c>
      <c r="DM405" s="60">
        <v>0</v>
      </c>
      <c r="DN405" s="60">
        <v>0</v>
      </c>
      <c r="DO405" s="37">
        <v>0</v>
      </c>
      <c r="DP405" s="37">
        <v>0</v>
      </c>
      <c r="DQ405" s="37">
        <v>0</v>
      </c>
      <c r="DR405" s="37">
        <v>1</v>
      </c>
      <c r="DS405" s="37">
        <v>0</v>
      </c>
      <c r="DT405" s="37">
        <v>0</v>
      </c>
      <c r="DU405" s="37">
        <v>0</v>
      </c>
      <c r="DV405" s="37">
        <v>0</v>
      </c>
      <c r="DW405" s="37">
        <v>0</v>
      </c>
      <c r="DX405" s="37">
        <v>0</v>
      </c>
      <c r="DY405" s="37">
        <v>0</v>
      </c>
      <c r="DZ405" s="37">
        <v>0</v>
      </c>
      <c r="EA405" s="37">
        <v>0</v>
      </c>
      <c r="EB405" s="37">
        <v>0</v>
      </c>
      <c r="EC405" s="37">
        <v>0</v>
      </c>
      <c r="ED405" s="37">
        <v>0</v>
      </c>
      <c r="EE405" s="37">
        <v>0</v>
      </c>
      <c r="EF405" s="37">
        <v>0</v>
      </c>
      <c r="EG405" s="37">
        <v>0</v>
      </c>
      <c r="EH405" s="37">
        <v>0</v>
      </c>
      <c r="EI405" s="37">
        <v>0</v>
      </c>
      <c r="EJ405" s="37">
        <v>0</v>
      </c>
      <c r="EK405" s="37">
        <v>0</v>
      </c>
      <c r="EL405" s="37">
        <v>0</v>
      </c>
      <c r="EM405" s="59">
        <v>0</v>
      </c>
      <c r="EN405" s="59">
        <v>1</v>
      </c>
      <c r="EO405" s="59">
        <v>0</v>
      </c>
      <c r="EP405" s="59">
        <v>1</v>
      </c>
      <c r="EQ405" s="59">
        <v>4</v>
      </c>
    </row>
    <row r="406" spans="1:147" s="38" customFormat="1" ht="15" customHeight="1" x14ac:dyDescent="0.25">
      <c r="A406" s="501" t="s">
        <v>2556</v>
      </c>
      <c r="B406" s="138">
        <v>13</v>
      </c>
      <c r="C406" s="58" t="s">
        <v>283</v>
      </c>
      <c r="D406" s="99">
        <v>2003</v>
      </c>
      <c r="E406" s="67" t="s">
        <v>284</v>
      </c>
      <c r="F406" s="67" t="s">
        <v>285</v>
      </c>
      <c r="G406" s="59">
        <v>13</v>
      </c>
      <c r="H406" s="59" t="s">
        <v>286</v>
      </c>
      <c r="I406" s="64" t="s">
        <v>1259</v>
      </c>
      <c r="J406" s="59">
        <v>2</v>
      </c>
      <c r="K406" s="59" t="s">
        <v>3</v>
      </c>
      <c r="L406" s="59" t="s">
        <v>89</v>
      </c>
      <c r="M406" s="59">
        <v>10</v>
      </c>
      <c r="N406" s="59">
        <v>10</v>
      </c>
      <c r="O406" s="59">
        <f t="shared" si="260"/>
        <v>1</v>
      </c>
      <c r="P406" s="59" t="s">
        <v>571</v>
      </c>
      <c r="Q406" s="67"/>
      <c r="R406" s="59">
        <v>1</v>
      </c>
      <c r="S406" s="59">
        <v>4</v>
      </c>
      <c r="T406" s="59">
        <v>1</v>
      </c>
      <c r="U406" s="59">
        <v>20</v>
      </c>
      <c r="V406" s="59" t="s">
        <v>649</v>
      </c>
      <c r="W406" s="59"/>
      <c r="X406" s="59" t="s">
        <v>893</v>
      </c>
      <c r="Y406" s="67"/>
      <c r="Z406" s="40" t="s">
        <v>83</v>
      </c>
      <c r="AA406" s="59" t="s">
        <v>1257</v>
      </c>
      <c r="AB406" s="59" t="s">
        <v>1260</v>
      </c>
      <c r="AC406" s="59">
        <v>8</v>
      </c>
      <c r="AD406" s="59">
        <v>4</v>
      </c>
      <c r="AE406" s="59" t="s">
        <v>577</v>
      </c>
      <c r="AF406" s="59">
        <v>4</v>
      </c>
      <c r="AG406" s="59">
        <f t="shared" si="261"/>
        <v>0.6020599913279624</v>
      </c>
      <c r="AH406" s="177">
        <f t="shared" si="259"/>
        <v>81.2</v>
      </c>
      <c r="AI406" s="72">
        <f t="shared" si="265"/>
        <v>1.9095560292411753</v>
      </c>
      <c r="AJ406" s="59">
        <f t="shared" si="266"/>
        <v>40</v>
      </c>
      <c r="AK406" s="59">
        <f t="shared" si="262"/>
        <v>1.6020599913279623</v>
      </c>
      <c r="AL406" s="72">
        <f t="shared" si="267"/>
        <v>812</v>
      </c>
      <c r="AM406" s="72">
        <f t="shared" si="258"/>
        <v>2.9095560292411755</v>
      </c>
      <c r="AN406" s="67" t="s">
        <v>28</v>
      </c>
      <c r="AO406" s="59" t="s">
        <v>28</v>
      </c>
      <c r="AP406" s="67"/>
      <c r="AQ406" s="59" t="s">
        <v>80</v>
      </c>
      <c r="AR406" s="67" t="s">
        <v>81</v>
      </c>
      <c r="AS406" s="67" t="s">
        <v>287</v>
      </c>
      <c r="AT406" s="172" t="s">
        <v>2446</v>
      </c>
      <c r="AU406" s="270">
        <v>41.6</v>
      </c>
      <c r="AV406" s="11">
        <v>-78.7</v>
      </c>
      <c r="AW406" s="59" t="s">
        <v>288</v>
      </c>
      <c r="AX406" s="277">
        <v>7.1666666666666652</v>
      </c>
      <c r="AY406" s="278">
        <v>1131</v>
      </c>
      <c r="AZ406" s="455">
        <f t="shared" si="263"/>
        <v>3.0534626049254552</v>
      </c>
      <c r="BA406" s="515" t="s">
        <v>82</v>
      </c>
      <c r="BB406" s="67" t="s">
        <v>1258</v>
      </c>
      <c r="BC406" s="59" t="s">
        <v>243</v>
      </c>
      <c r="BD406" s="59" t="s">
        <v>1895</v>
      </c>
      <c r="BE406" s="59" t="s">
        <v>867</v>
      </c>
      <c r="BF406" s="67"/>
      <c r="BG406" s="67"/>
      <c r="BH406" s="67" t="s">
        <v>1069</v>
      </c>
      <c r="BI406" s="58" t="s">
        <v>1899</v>
      </c>
      <c r="BJ406" s="67" t="s">
        <v>610</v>
      </c>
      <c r="BK406" s="67" t="s">
        <v>170</v>
      </c>
      <c r="BL406" s="37"/>
      <c r="BM406" s="37"/>
      <c r="BN406" s="58" t="s">
        <v>889</v>
      </c>
      <c r="BO406" s="59" t="s">
        <v>1682</v>
      </c>
      <c r="BP406" s="58" t="s">
        <v>2037</v>
      </c>
      <c r="BQ406" s="59" t="s">
        <v>633</v>
      </c>
      <c r="BR406" s="58">
        <v>133</v>
      </c>
      <c r="BS406" s="59" t="s">
        <v>21</v>
      </c>
      <c r="BT406" s="59" t="s">
        <v>2058</v>
      </c>
      <c r="BU406" s="58">
        <v>15</v>
      </c>
      <c r="BV406" s="58"/>
      <c r="BW406" s="63" t="s">
        <v>26</v>
      </c>
      <c r="BX406" s="59" t="s">
        <v>27</v>
      </c>
      <c r="BY406" s="70">
        <f t="shared" si="273"/>
        <v>30</v>
      </c>
      <c r="BZ406" s="70">
        <f t="shared" si="274"/>
        <v>30</v>
      </c>
      <c r="CA406" s="59" t="s">
        <v>18</v>
      </c>
      <c r="CB406" s="59" t="s">
        <v>892</v>
      </c>
      <c r="CC406" s="59">
        <v>4</v>
      </c>
      <c r="CD406" s="59">
        <v>4</v>
      </c>
      <c r="CE406" s="58"/>
      <c r="CF406" s="58" t="s">
        <v>2065</v>
      </c>
      <c r="CG406" s="58">
        <v>105</v>
      </c>
      <c r="CH406" s="59" t="s">
        <v>21</v>
      </c>
      <c r="CI406" s="58">
        <v>15</v>
      </c>
      <c r="CJ406" s="58"/>
      <c r="CK406" s="59">
        <f t="shared" si="275"/>
        <v>30</v>
      </c>
      <c r="CL406" s="59">
        <f t="shared" si="276"/>
        <v>30</v>
      </c>
      <c r="CM406" s="59">
        <v>4</v>
      </c>
      <c r="CN406" s="59">
        <v>4</v>
      </c>
      <c r="CO406" s="67" t="s">
        <v>2119</v>
      </c>
      <c r="CP406" s="67">
        <f t="shared" si="268"/>
        <v>0.93333333333333335</v>
      </c>
      <c r="CQ406" s="67">
        <f t="shared" si="269"/>
        <v>0.86956521739130432</v>
      </c>
      <c r="CR406" s="67">
        <f t="shared" si="264"/>
        <v>0.81159420289855067</v>
      </c>
      <c r="CS406" s="67">
        <f t="shared" si="270"/>
        <v>0.54116782188615842</v>
      </c>
      <c r="CT406" s="37">
        <v>1</v>
      </c>
      <c r="CU406" s="59">
        <v>0</v>
      </c>
      <c r="CV406" s="59" t="s">
        <v>1782</v>
      </c>
      <c r="CW406" s="37">
        <v>0</v>
      </c>
      <c r="CX406" s="59">
        <v>0</v>
      </c>
      <c r="CY406" s="102">
        <v>0</v>
      </c>
      <c r="CZ406" s="102">
        <v>3</v>
      </c>
      <c r="DA406" s="102">
        <v>0</v>
      </c>
      <c r="DB406" s="102">
        <v>0</v>
      </c>
      <c r="DC406" s="102">
        <v>0</v>
      </c>
      <c r="DD406" s="59">
        <v>0</v>
      </c>
      <c r="DE406" s="60">
        <v>0</v>
      </c>
      <c r="DF406" s="60">
        <v>2</v>
      </c>
      <c r="DG406" s="60">
        <v>0</v>
      </c>
      <c r="DH406" s="60">
        <v>0</v>
      </c>
      <c r="DI406" s="60">
        <v>0</v>
      </c>
      <c r="DJ406" s="60">
        <v>0</v>
      </c>
      <c r="DK406" s="60">
        <v>0</v>
      </c>
      <c r="DL406" s="60">
        <v>0</v>
      </c>
      <c r="DM406" s="60">
        <v>0</v>
      </c>
      <c r="DN406" s="60">
        <v>0</v>
      </c>
      <c r="DO406" s="37">
        <v>0</v>
      </c>
      <c r="DP406" s="37">
        <v>0</v>
      </c>
      <c r="DQ406" s="37">
        <v>0</v>
      </c>
      <c r="DR406" s="37">
        <v>0</v>
      </c>
      <c r="DS406" s="37">
        <v>0</v>
      </c>
      <c r="DT406" s="37">
        <v>0</v>
      </c>
      <c r="DU406" s="37">
        <v>0</v>
      </c>
      <c r="DV406" s="37">
        <v>0</v>
      </c>
      <c r="DW406" s="37">
        <v>0</v>
      </c>
      <c r="DX406" s="37">
        <v>0</v>
      </c>
      <c r="DY406" s="37">
        <v>0</v>
      </c>
      <c r="DZ406" s="37">
        <v>0</v>
      </c>
      <c r="EA406" s="37">
        <v>0</v>
      </c>
      <c r="EB406" s="37">
        <v>0</v>
      </c>
      <c r="EC406" s="37">
        <v>0</v>
      </c>
      <c r="ED406" s="37">
        <v>0</v>
      </c>
      <c r="EE406" s="37">
        <v>0</v>
      </c>
      <c r="EF406" s="37">
        <v>0</v>
      </c>
      <c r="EG406" s="37">
        <v>0</v>
      </c>
      <c r="EH406" s="37">
        <v>0</v>
      </c>
      <c r="EI406" s="37">
        <v>0</v>
      </c>
      <c r="EJ406" s="37">
        <v>0</v>
      </c>
      <c r="EK406" s="37">
        <v>0</v>
      </c>
      <c r="EL406" s="37">
        <v>0</v>
      </c>
      <c r="EM406" s="59">
        <v>0</v>
      </c>
      <c r="EN406" s="59">
        <v>1</v>
      </c>
      <c r="EO406" s="59">
        <v>0</v>
      </c>
      <c r="EP406" s="59">
        <v>1</v>
      </c>
      <c r="EQ406" s="59">
        <v>4</v>
      </c>
    </row>
    <row r="407" spans="1:147" s="38" customFormat="1" ht="15" customHeight="1" x14ac:dyDescent="0.25">
      <c r="A407" s="501" t="s">
        <v>2556</v>
      </c>
      <c r="B407" s="138">
        <v>14</v>
      </c>
      <c r="C407" s="58" t="s">
        <v>283</v>
      </c>
      <c r="D407" s="99">
        <v>2003</v>
      </c>
      <c r="E407" s="67" t="s">
        <v>284</v>
      </c>
      <c r="F407" s="67" t="s">
        <v>285</v>
      </c>
      <c r="G407" s="59">
        <v>13</v>
      </c>
      <c r="H407" s="59" t="s">
        <v>286</v>
      </c>
      <c r="I407" s="64" t="s">
        <v>1259</v>
      </c>
      <c r="J407" s="59">
        <v>2</v>
      </c>
      <c r="K407" s="59" t="s">
        <v>3</v>
      </c>
      <c r="L407" s="59" t="s">
        <v>89</v>
      </c>
      <c r="M407" s="59">
        <v>10</v>
      </c>
      <c r="N407" s="59">
        <v>10</v>
      </c>
      <c r="O407" s="59">
        <f t="shared" si="260"/>
        <v>1</v>
      </c>
      <c r="P407" s="59" t="s">
        <v>571</v>
      </c>
      <c r="Q407" s="67"/>
      <c r="R407" s="59">
        <v>1</v>
      </c>
      <c r="S407" s="59">
        <v>4</v>
      </c>
      <c r="T407" s="59">
        <v>1</v>
      </c>
      <c r="U407" s="59">
        <v>20</v>
      </c>
      <c r="V407" s="59" t="s">
        <v>649</v>
      </c>
      <c r="W407" s="59"/>
      <c r="X407" s="59" t="s">
        <v>893</v>
      </c>
      <c r="Y407" s="67"/>
      <c r="Z407" s="40" t="s">
        <v>83</v>
      </c>
      <c r="AA407" s="59" t="s">
        <v>1257</v>
      </c>
      <c r="AB407" s="59" t="s">
        <v>1260</v>
      </c>
      <c r="AC407" s="59">
        <v>8</v>
      </c>
      <c r="AD407" s="59">
        <v>4</v>
      </c>
      <c r="AE407" s="59" t="s">
        <v>577</v>
      </c>
      <c r="AF407" s="59">
        <v>4</v>
      </c>
      <c r="AG407" s="59">
        <f t="shared" si="261"/>
        <v>0.6020599913279624</v>
      </c>
      <c r="AH407" s="177">
        <f t="shared" si="259"/>
        <v>81.2</v>
      </c>
      <c r="AI407" s="72">
        <f t="shared" si="265"/>
        <v>1.9095560292411753</v>
      </c>
      <c r="AJ407" s="59">
        <f t="shared" si="266"/>
        <v>40</v>
      </c>
      <c r="AK407" s="59">
        <f t="shared" si="262"/>
        <v>1.6020599913279623</v>
      </c>
      <c r="AL407" s="72">
        <f t="shared" si="267"/>
        <v>812</v>
      </c>
      <c r="AM407" s="72">
        <f t="shared" si="258"/>
        <v>2.9095560292411755</v>
      </c>
      <c r="AN407" s="67" t="s">
        <v>28</v>
      </c>
      <c r="AO407" s="59" t="s">
        <v>28</v>
      </c>
      <c r="AP407" s="67"/>
      <c r="AQ407" s="59" t="s">
        <v>80</v>
      </c>
      <c r="AR407" s="67" t="s">
        <v>81</v>
      </c>
      <c r="AS407" s="67" t="s">
        <v>287</v>
      </c>
      <c r="AT407" s="172" t="s">
        <v>2446</v>
      </c>
      <c r="AU407" s="270">
        <v>41.6</v>
      </c>
      <c r="AV407" s="11">
        <v>-78.7</v>
      </c>
      <c r="AW407" s="59" t="s">
        <v>288</v>
      </c>
      <c r="AX407" s="277">
        <v>7.1666666666666652</v>
      </c>
      <c r="AY407" s="278">
        <v>1131</v>
      </c>
      <c r="AZ407" s="455">
        <f t="shared" si="263"/>
        <v>3.0534626049254552</v>
      </c>
      <c r="BA407" s="515" t="s">
        <v>82</v>
      </c>
      <c r="BB407" s="67" t="s">
        <v>1258</v>
      </c>
      <c r="BC407" s="59" t="s">
        <v>243</v>
      </c>
      <c r="BD407" s="59" t="s">
        <v>1895</v>
      </c>
      <c r="BE407" s="59" t="s">
        <v>867</v>
      </c>
      <c r="BF407" s="67"/>
      <c r="BG407" s="67"/>
      <c r="BH407" s="67" t="s">
        <v>1069</v>
      </c>
      <c r="BI407" s="58" t="s">
        <v>1899</v>
      </c>
      <c r="BJ407" s="67" t="s">
        <v>610</v>
      </c>
      <c r="BK407" s="163" t="s">
        <v>1261</v>
      </c>
      <c r="BL407" s="77"/>
      <c r="BM407" s="77"/>
      <c r="BN407" s="58" t="s">
        <v>889</v>
      </c>
      <c r="BO407" s="59" t="s">
        <v>1682</v>
      </c>
      <c r="BP407" s="58" t="s">
        <v>2037</v>
      </c>
      <c r="BQ407" s="59" t="s">
        <v>633</v>
      </c>
      <c r="BR407" s="67">
        <v>1.2</v>
      </c>
      <c r="BS407" s="59" t="s">
        <v>21</v>
      </c>
      <c r="BT407" s="59" t="s">
        <v>2058</v>
      </c>
      <c r="BU407" s="67">
        <v>0.8</v>
      </c>
      <c r="BV407" s="67"/>
      <c r="BW407" s="63" t="s">
        <v>26</v>
      </c>
      <c r="BX407" s="59" t="s">
        <v>27</v>
      </c>
      <c r="BY407" s="70">
        <f t="shared" si="273"/>
        <v>1.6</v>
      </c>
      <c r="BZ407" s="70">
        <f t="shared" si="274"/>
        <v>1.6</v>
      </c>
      <c r="CA407" s="59" t="s">
        <v>18</v>
      </c>
      <c r="CB407" s="59" t="s">
        <v>892</v>
      </c>
      <c r="CC407" s="59">
        <v>4</v>
      </c>
      <c r="CD407" s="59">
        <v>4</v>
      </c>
      <c r="CE407" s="67"/>
      <c r="CF407" s="58" t="s">
        <v>2065</v>
      </c>
      <c r="CG407" s="67">
        <v>0.4</v>
      </c>
      <c r="CH407" s="59" t="s">
        <v>21</v>
      </c>
      <c r="CI407" s="67">
        <v>0.8</v>
      </c>
      <c r="CJ407" s="67"/>
      <c r="CK407" s="59">
        <f t="shared" si="275"/>
        <v>1.6</v>
      </c>
      <c r="CL407" s="59">
        <f t="shared" si="276"/>
        <v>1.6</v>
      </c>
      <c r="CM407" s="59">
        <v>4</v>
      </c>
      <c r="CN407" s="59">
        <v>4</v>
      </c>
      <c r="CO407" s="67" t="s">
        <v>2119</v>
      </c>
      <c r="CP407" s="67">
        <f t="shared" si="268"/>
        <v>0.49999999999999994</v>
      </c>
      <c r="CQ407" s="67">
        <f t="shared" si="269"/>
        <v>0.86956521739130432</v>
      </c>
      <c r="CR407" s="67">
        <f t="shared" si="264"/>
        <v>0.43478260869565211</v>
      </c>
      <c r="CS407" s="67">
        <f t="shared" si="270"/>
        <v>0.51181474480151223</v>
      </c>
      <c r="CT407" s="37">
        <v>1</v>
      </c>
      <c r="CU407" s="59">
        <v>0</v>
      </c>
      <c r="CV407" s="59" t="s">
        <v>1782</v>
      </c>
      <c r="CW407" s="37">
        <v>0</v>
      </c>
      <c r="CX407" s="59">
        <v>0</v>
      </c>
      <c r="CY407" s="102">
        <v>0</v>
      </c>
      <c r="CZ407" s="102">
        <v>3</v>
      </c>
      <c r="DA407" s="102">
        <v>0</v>
      </c>
      <c r="DB407" s="102">
        <v>0</v>
      </c>
      <c r="DC407" s="102">
        <v>0</v>
      </c>
      <c r="DD407" s="59">
        <v>0</v>
      </c>
      <c r="DE407" s="60">
        <v>0</v>
      </c>
      <c r="DF407" s="60">
        <v>0</v>
      </c>
      <c r="DG407" s="60">
        <v>0</v>
      </c>
      <c r="DH407" s="60">
        <v>0</v>
      </c>
      <c r="DI407" s="60">
        <v>0</v>
      </c>
      <c r="DJ407" s="60">
        <v>0</v>
      </c>
      <c r="DK407" s="60">
        <v>0</v>
      </c>
      <c r="DL407" s="60">
        <v>0</v>
      </c>
      <c r="DM407" s="60">
        <v>0</v>
      </c>
      <c r="DN407" s="60">
        <v>0</v>
      </c>
      <c r="DO407" s="37">
        <v>0</v>
      </c>
      <c r="DP407" s="59">
        <v>1</v>
      </c>
      <c r="DQ407" s="37">
        <v>0</v>
      </c>
      <c r="DR407" s="37">
        <v>0</v>
      </c>
      <c r="DS407" s="37">
        <v>0</v>
      </c>
      <c r="DT407" s="37">
        <v>0</v>
      </c>
      <c r="DU407" s="37">
        <v>0</v>
      </c>
      <c r="DV407" s="37">
        <v>0</v>
      </c>
      <c r="DW407" s="37">
        <v>0</v>
      </c>
      <c r="DX407" s="37">
        <v>0</v>
      </c>
      <c r="DY407" s="37">
        <v>0</v>
      </c>
      <c r="DZ407" s="37">
        <v>0</v>
      </c>
      <c r="EA407" s="37">
        <v>0</v>
      </c>
      <c r="EB407" s="37">
        <v>0</v>
      </c>
      <c r="EC407" s="37">
        <v>0</v>
      </c>
      <c r="ED407" s="37">
        <v>0</v>
      </c>
      <c r="EE407" s="37">
        <v>0</v>
      </c>
      <c r="EF407" s="37">
        <v>0</v>
      </c>
      <c r="EG407" s="37">
        <v>0</v>
      </c>
      <c r="EH407" s="37">
        <v>0</v>
      </c>
      <c r="EI407" s="37">
        <v>0</v>
      </c>
      <c r="EJ407" s="37">
        <v>0</v>
      </c>
      <c r="EK407" s="37">
        <v>0</v>
      </c>
      <c r="EL407" s="37">
        <v>0</v>
      </c>
      <c r="EM407" s="59">
        <v>0</v>
      </c>
      <c r="EN407" s="59">
        <v>1</v>
      </c>
      <c r="EO407" s="59">
        <v>0</v>
      </c>
      <c r="EP407" s="59">
        <v>1</v>
      </c>
      <c r="EQ407" s="59">
        <v>4</v>
      </c>
    </row>
    <row r="408" spans="1:147" s="38" customFormat="1" ht="15" customHeight="1" x14ac:dyDescent="0.25">
      <c r="A408" s="501" t="s">
        <v>2556</v>
      </c>
      <c r="B408" s="138">
        <v>15</v>
      </c>
      <c r="C408" s="58" t="s">
        <v>283</v>
      </c>
      <c r="D408" s="99">
        <v>2003</v>
      </c>
      <c r="E408" s="67" t="s">
        <v>284</v>
      </c>
      <c r="F408" s="67" t="s">
        <v>285</v>
      </c>
      <c r="G408" s="59">
        <v>13</v>
      </c>
      <c r="H408" s="59" t="s">
        <v>286</v>
      </c>
      <c r="I408" s="64" t="s">
        <v>1259</v>
      </c>
      <c r="J408" s="59">
        <v>2</v>
      </c>
      <c r="K408" s="59" t="s">
        <v>3</v>
      </c>
      <c r="L408" s="59" t="s">
        <v>89</v>
      </c>
      <c r="M408" s="59">
        <v>10</v>
      </c>
      <c r="N408" s="59">
        <v>10</v>
      </c>
      <c r="O408" s="59">
        <f t="shared" si="260"/>
        <v>1</v>
      </c>
      <c r="P408" s="59" t="s">
        <v>571</v>
      </c>
      <c r="Q408" s="67"/>
      <c r="R408" s="59">
        <v>1</v>
      </c>
      <c r="S408" s="59">
        <v>4</v>
      </c>
      <c r="T408" s="59">
        <v>1</v>
      </c>
      <c r="U408" s="59">
        <v>20</v>
      </c>
      <c r="V408" s="59" t="s">
        <v>649</v>
      </c>
      <c r="W408" s="59"/>
      <c r="X408" s="59" t="s">
        <v>893</v>
      </c>
      <c r="Y408" s="67"/>
      <c r="Z408" s="40" t="s">
        <v>83</v>
      </c>
      <c r="AA408" s="59" t="s">
        <v>1257</v>
      </c>
      <c r="AB408" s="59" t="s">
        <v>1260</v>
      </c>
      <c r="AC408" s="59">
        <v>8</v>
      </c>
      <c r="AD408" s="59">
        <v>4</v>
      </c>
      <c r="AE408" s="59" t="s">
        <v>577</v>
      </c>
      <c r="AF408" s="59">
        <v>4</v>
      </c>
      <c r="AG408" s="59">
        <f t="shared" si="261"/>
        <v>0.6020599913279624</v>
      </c>
      <c r="AH408" s="177">
        <f t="shared" si="259"/>
        <v>81.2</v>
      </c>
      <c r="AI408" s="72">
        <f t="shared" si="265"/>
        <v>1.9095560292411753</v>
      </c>
      <c r="AJ408" s="59">
        <f t="shared" si="266"/>
        <v>40</v>
      </c>
      <c r="AK408" s="59">
        <f t="shared" si="262"/>
        <v>1.6020599913279623</v>
      </c>
      <c r="AL408" s="72">
        <f t="shared" si="267"/>
        <v>812</v>
      </c>
      <c r="AM408" s="72">
        <f t="shared" si="258"/>
        <v>2.9095560292411755</v>
      </c>
      <c r="AN408" s="67" t="s">
        <v>28</v>
      </c>
      <c r="AO408" s="59" t="s">
        <v>28</v>
      </c>
      <c r="AP408" s="67"/>
      <c r="AQ408" s="59" t="s">
        <v>80</v>
      </c>
      <c r="AR408" s="67" t="s">
        <v>81</v>
      </c>
      <c r="AS408" s="67" t="s">
        <v>287</v>
      </c>
      <c r="AT408" s="172" t="s">
        <v>2446</v>
      </c>
      <c r="AU408" s="270">
        <v>41.6</v>
      </c>
      <c r="AV408" s="11">
        <v>-78.7</v>
      </c>
      <c r="AW408" s="59" t="s">
        <v>288</v>
      </c>
      <c r="AX408" s="277">
        <v>7.1666666666666652</v>
      </c>
      <c r="AY408" s="278">
        <v>1131</v>
      </c>
      <c r="AZ408" s="455">
        <f t="shared" si="263"/>
        <v>3.0534626049254552</v>
      </c>
      <c r="BA408" s="515" t="s">
        <v>82</v>
      </c>
      <c r="BB408" s="67" t="s">
        <v>1258</v>
      </c>
      <c r="BC408" s="59" t="s">
        <v>243</v>
      </c>
      <c r="BD408" s="59" t="s">
        <v>1895</v>
      </c>
      <c r="BE408" s="59" t="s">
        <v>867</v>
      </c>
      <c r="BF408" s="67"/>
      <c r="BG408" s="67"/>
      <c r="BH408" s="67" t="s">
        <v>1069</v>
      </c>
      <c r="BI408" s="58" t="s">
        <v>1899</v>
      </c>
      <c r="BJ408" s="67" t="s">
        <v>610</v>
      </c>
      <c r="BK408" s="40" t="s">
        <v>647</v>
      </c>
      <c r="BL408" s="37" t="s">
        <v>2269</v>
      </c>
      <c r="BM408" s="37" t="s">
        <v>2269</v>
      </c>
      <c r="BN408" s="58" t="s">
        <v>889</v>
      </c>
      <c r="BO408" s="59" t="s">
        <v>1682</v>
      </c>
      <c r="BP408" s="58" t="s">
        <v>2037</v>
      </c>
      <c r="BQ408" s="59" t="s">
        <v>633</v>
      </c>
      <c r="BR408" s="67">
        <v>0.4</v>
      </c>
      <c r="BS408" s="59" t="s">
        <v>21</v>
      </c>
      <c r="BT408" s="59" t="s">
        <v>2058</v>
      </c>
      <c r="BU408" s="67">
        <v>0.2</v>
      </c>
      <c r="BV408" s="67"/>
      <c r="BW408" s="63" t="s">
        <v>26</v>
      </c>
      <c r="BX408" s="59" t="s">
        <v>27</v>
      </c>
      <c r="BY408" s="70">
        <f t="shared" si="273"/>
        <v>0.4</v>
      </c>
      <c r="BZ408" s="70">
        <f t="shared" si="274"/>
        <v>0.4</v>
      </c>
      <c r="CA408" s="59" t="s">
        <v>18</v>
      </c>
      <c r="CB408" s="59" t="s">
        <v>892</v>
      </c>
      <c r="CC408" s="59">
        <v>4</v>
      </c>
      <c r="CD408" s="59">
        <v>4</v>
      </c>
      <c r="CE408" s="67"/>
      <c r="CF408" s="58" t="s">
        <v>2065</v>
      </c>
      <c r="CG408" s="67">
        <v>0.4</v>
      </c>
      <c r="CH408" s="59" t="s">
        <v>21</v>
      </c>
      <c r="CI408" s="67">
        <v>0.2</v>
      </c>
      <c r="CJ408" s="67"/>
      <c r="CK408" s="59">
        <f t="shared" si="275"/>
        <v>0.4</v>
      </c>
      <c r="CL408" s="59">
        <f t="shared" si="276"/>
        <v>0.4</v>
      </c>
      <c r="CM408" s="59">
        <v>4</v>
      </c>
      <c r="CN408" s="59">
        <v>4</v>
      </c>
      <c r="CO408" s="67" t="s">
        <v>2119</v>
      </c>
      <c r="CP408" s="67">
        <f t="shared" si="268"/>
        <v>0</v>
      </c>
      <c r="CQ408" s="67">
        <f t="shared" si="269"/>
        <v>0.86956521739130432</v>
      </c>
      <c r="CR408" s="67">
        <f t="shared" si="264"/>
        <v>0</v>
      </c>
      <c r="CS408" s="67">
        <f t="shared" si="270"/>
        <v>0.5</v>
      </c>
      <c r="CT408" s="37">
        <v>1</v>
      </c>
      <c r="CU408" s="59">
        <v>0</v>
      </c>
      <c r="CV408" s="59" t="s">
        <v>1782</v>
      </c>
      <c r="CW408" s="37">
        <v>0</v>
      </c>
      <c r="CX408" s="59">
        <v>0</v>
      </c>
      <c r="CY408" s="102">
        <v>0</v>
      </c>
      <c r="CZ408" s="102">
        <v>3</v>
      </c>
      <c r="DA408" s="102">
        <v>0</v>
      </c>
      <c r="DB408" s="102">
        <v>0</v>
      </c>
      <c r="DC408" s="102">
        <v>0</v>
      </c>
      <c r="DD408" s="59">
        <v>0</v>
      </c>
      <c r="DE408" s="60">
        <v>0</v>
      </c>
      <c r="DF408" s="60">
        <v>0</v>
      </c>
      <c r="DG408" s="60">
        <v>0</v>
      </c>
      <c r="DH408" s="60">
        <v>0</v>
      </c>
      <c r="DI408" s="60">
        <v>0</v>
      </c>
      <c r="DJ408" s="60">
        <v>0</v>
      </c>
      <c r="DK408" s="60">
        <v>0</v>
      </c>
      <c r="DL408" s="60">
        <v>0</v>
      </c>
      <c r="DM408" s="60">
        <v>0</v>
      </c>
      <c r="DN408" s="60">
        <v>0</v>
      </c>
      <c r="DO408" s="37">
        <v>0</v>
      </c>
      <c r="DP408" s="37">
        <v>0</v>
      </c>
      <c r="DQ408" s="37">
        <v>0</v>
      </c>
      <c r="DR408" s="37">
        <v>1</v>
      </c>
      <c r="DS408" s="37">
        <v>0</v>
      </c>
      <c r="DT408" s="37">
        <v>0</v>
      </c>
      <c r="DU408" s="37">
        <v>0</v>
      </c>
      <c r="DV408" s="37">
        <v>0</v>
      </c>
      <c r="DW408" s="37">
        <v>0</v>
      </c>
      <c r="DX408" s="37">
        <v>0</v>
      </c>
      <c r="DY408" s="37">
        <v>0</v>
      </c>
      <c r="DZ408" s="37">
        <v>0</v>
      </c>
      <c r="EA408" s="37">
        <v>0</v>
      </c>
      <c r="EB408" s="37">
        <v>0</v>
      </c>
      <c r="EC408" s="37">
        <v>0</v>
      </c>
      <c r="ED408" s="37">
        <v>0</v>
      </c>
      <c r="EE408" s="37">
        <v>0</v>
      </c>
      <c r="EF408" s="37">
        <v>0</v>
      </c>
      <c r="EG408" s="37">
        <v>0</v>
      </c>
      <c r="EH408" s="37">
        <v>0</v>
      </c>
      <c r="EI408" s="37">
        <v>0</v>
      </c>
      <c r="EJ408" s="37">
        <v>0</v>
      </c>
      <c r="EK408" s="37">
        <v>0</v>
      </c>
      <c r="EL408" s="37">
        <v>0</v>
      </c>
      <c r="EM408" s="59">
        <v>0</v>
      </c>
      <c r="EN408" s="59">
        <v>1</v>
      </c>
      <c r="EO408" s="59">
        <v>0</v>
      </c>
      <c r="EP408" s="59">
        <v>1</v>
      </c>
      <c r="EQ408" s="59">
        <v>4</v>
      </c>
    </row>
    <row r="409" spans="1:147" ht="15" customHeight="1" x14ac:dyDescent="0.25">
      <c r="A409" s="501" t="s">
        <v>2556</v>
      </c>
      <c r="B409" s="138">
        <v>16</v>
      </c>
      <c r="C409" s="58" t="s">
        <v>283</v>
      </c>
      <c r="D409" s="99">
        <v>2003</v>
      </c>
      <c r="E409" s="67" t="s">
        <v>284</v>
      </c>
      <c r="F409" s="67" t="s">
        <v>285</v>
      </c>
      <c r="G409" s="59">
        <v>13</v>
      </c>
      <c r="H409" s="59" t="s">
        <v>286</v>
      </c>
      <c r="I409" s="64" t="s">
        <v>1259</v>
      </c>
      <c r="J409" s="59">
        <v>2</v>
      </c>
      <c r="K409" s="59" t="s">
        <v>3</v>
      </c>
      <c r="L409" s="59" t="s">
        <v>89</v>
      </c>
      <c r="M409" s="59">
        <v>10</v>
      </c>
      <c r="N409" s="59">
        <v>10</v>
      </c>
      <c r="O409" s="59">
        <f t="shared" si="260"/>
        <v>1</v>
      </c>
      <c r="P409" s="59" t="s">
        <v>571</v>
      </c>
      <c r="R409" s="59">
        <v>1</v>
      </c>
      <c r="S409" s="59">
        <v>4</v>
      </c>
      <c r="T409" s="59">
        <v>1</v>
      </c>
      <c r="U409" s="59">
        <v>20</v>
      </c>
      <c r="V409" s="59" t="s">
        <v>649</v>
      </c>
      <c r="X409" s="59" t="s">
        <v>893</v>
      </c>
      <c r="Z409" s="40" t="s">
        <v>83</v>
      </c>
      <c r="AA409" s="59" t="s">
        <v>1257</v>
      </c>
      <c r="AB409" s="59" t="s">
        <v>1260</v>
      </c>
      <c r="AC409" s="59">
        <v>25</v>
      </c>
      <c r="AD409" s="59">
        <v>4</v>
      </c>
      <c r="AE409" s="59" t="s">
        <v>577</v>
      </c>
      <c r="AF409" s="59">
        <v>21</v>
      </c>
      <c r="AG409" s="59">
        <f t="shared" si="261"/>
        <v>1.3222192947339193</v>
      </c>
      <c r="AH409" s="177">
        <f t="shared" si="259"/>
        <v>426.3</v>
      </c>
      <c r="AI409" s="72">
        <f t="shared" si="265"/>
        <v>2.6297153326471321</v>
      </c>
      <c r="AJ409" s="59">
        <f t="shared" si="266"/>
        <v>210</v>
      </c>
      <c r="AK409" s="59">
        <f t="shared" si="262"/>
        <v>2.3222192947339191</v>
      </c>
      <c r="AL409" s="72">
        <f t="shared" si="267"/>
        <v>4263</v>
      </c>
      <c r="AM409" s="72">
        <f t="shared" si="258"/>
        <v>3.6297153326471321</v>
      </c>
      <c r="AN409" s="67" t="s">
        <v>28</v>
      </c>
      <c r="AO409" s="59" t="s">
        <v>28</v>
      </c>
      <c r="AQ409" s="59" t="s">
        <v>80</v>
      </c>
      <c r="AR409" s="67" t="s">
        <v>81</v>
      </c>
      <c r="AS409" s="67" t="s">
        <v>287</v>
      </c>
      <c r="AT409" s="172" t="s">
        <v>2446</v>
      </c>
      <c r="AU409" s="270">
        <v>41.6</v>
      </c>
      <c r="AV409" s="11">
        <v>-78.7</v>
      </c>
      <c r="AW409" s="59" t="s">
        <v>288</v>
      </c>
      <c r="AX409" s="277">
        <v>7.1666666666666652</v>
      </c>
      <c r="AY409" s="278">
        <v>1131</v>
      </c>
      <c r="AZ409" s="455">
        <f t="shared" si="263"/>
        <v>3.0534626049254552</v>
      </c>
      <c r="BA409" s="515" t="s">
        <v>82</v>
      </c>
      <c r="BB409" s="67" t="s">
        <v>1258</v>
      </c>
      <c r="BC409" s="59" t="s">
        <v>243</v>
      </c>
      <c r="BD409" s="59" t="s">
        <v>1895</v>
      </c>
      <c r="BE409" s="59" t="s">
        <v>867</v>
      </c>
      <c r="BH409" s="67" t="s">
        <v>1896</v>
      </c>
      <c r="BI409" s="67" t="s">
        <v>1900</v>
      </c>
      <c r="BJ409" s="67" t="s">
        <v>12</v>
      </c>
      <c r="BK409" s="67" t="s">
        <v>170</v>
      </c>
      <c r="BN409" s="67" t="s">
        <v>1262</v>
      </c>
      <c r="BO409" s="59" t="s">
        <v>1679</v>
      </c>
      <c r="BP409" s="58" t="s">
        <v>2036</v>
      </c>
      <c r="BQ409" s="59" t="s">
        <v>890</v>
      </c>
      <c r="BR409" s="67">
        <v>6.2107732040267702</v>
      </c>
      <c r="BS409" s="59" t="s">
        <v>21</v>
      </c>
      <c r="BT409" s="128" t="s">
        <v>54</v>
      </c>
      <c r="BU409" s="67">
        <v>0.5350234543825394</v>
      </c>
      <c r="BV409" s="67">
        <v>0.53639382280081982</v>
      </c>
      <c r="BW409" s="63" t="s">
        <v>634</v>
      </c>
      <c r="BX409" s="59" t="s">
        <v>27</v>
      </c>
      <c r="BY409" s="70">
        <f t="shared" ref="BY409:BY414" si="277">AVERAGE(BU409,BV409)*SQRT(CC409)</f>
        <v>1.0714172771833592</v>
      </c>
      <c r="BZ409" s="92">
        <f>BY409</f>
        <v>1.0714172771833592</v>
      </c>
      <c r="CA409" s="59" t="s">
        <v>18</v>
      </c>
      <c r="CB409" s="59" t="s">
        <v>892</v>
      </c>
      <c r="CC409" s="59">
        <v>4</v>
      </c>
      <c r="CD409" s="59">
        <v>4</v>
      </c>
      <c r="CF409" s="58" t="s">
        <v>2065</v>
      </c>
      <c r="CG409" s="67">
        <v>8.2507247140673492</v>
      </c>
      <c r="CH409" s="59" t="s">
        <v>21</v>
      </c>
      <c r="CI409" s="67">
        <v>0.53544510620356078</v>
      </c>
      <c r="CJ409" s="67">
        <v>0.58340800084329913</v>
      </c>
      <c r="CK409" s="59">
        <f t="shared" ref="CK409:CK414" si="278">AVERAGE(CI409,CJ409)*SQRT(CM409)</f>
        <v>1.1188531070468599</v>
      </c>
      <c r="CL409" s="59">
        <f t="shared" si="276"/>
        <v>1.1188531070468599</v>
      </c>
      <c r="CM409" s="59">
        <v>4</v>
      </c>
      <c r="CN409" s="59">
        <v>4</v>
      </c>
      <c r="CO409" s="67" t="s">
        <v>2119</v>
      </c>
      <c r="CP409" s="67">
        <f t="shared" si="268"/>
        <v>-1.8623027322020325</v>
      </c>
      <c r="CQ409" s="67">
        <f t="shared" si="269"/>
        <v>0.86956521739130432</v>
      </c>
      <c r="CR409" s="67">
        <f t="shared" si="264"/>
        <v>-1.6193936801756803</v>
      </c>
      <c r="CS409" s="67">
        <f t="shared" si="270"/>
        <v>0.66390224321205837</v>
      </c>
      <c r="CT409" s="37">
        <v>0</v>
      </c>
      <c r="CU409" s="59">
        <v>0</v>
      </c>
      <c r="CV409" s="59" t="s">
        <v>1782</v>
      </c>
      <c r="CW409" s="59">
        <v>0</v>
      </c>
      <c r="CX409" s="59">
        <v>0</v>
      </c>
      <c r="CY409" s="102">
        <v>1</v>
      </c>
      <c r="CZ409" s="102">
        <v>0</v>
      </c>
      <c r="DA409" s="102">
        <v>0</v>
      </c>
      <c r="DB409" s="102">
        <v>0</v>
      </c>
      <c r="DC409" s="102">
        <v>0</v>
      </c>
      <c r="DD409" s="59">
        <v>0</v>
      </c>
      <c r="DE409" s="60">
        <v>1</v>
      </c>
      <c r="DF409" s="60">
        <v>1</v>
      </c>
      <c r="DG409" s="60">
        <v>1</v>
      </c>
      <c r="DH409" s="60">
        <v>0</v>
      </c>
      <c r="DI409" s="60">
        <v>0</v>
      </c>
      <c r="DJ409" s="60">
        <v>0</v>
      </c>
      <c r="DK409" s="60">
        <v>0</v>
      </c>
      <c r="DL409" s="60">
        <v>0</v>
      </c>
      <c r="DM409" s="60">
        <v>0</v>
      </c>
      <c r="DN409" s="60">
        <v>0</v>
      </c>
      <c r="DO409" s="59">
        <v>0</v>
      </c>
      <c r="DP409" s="59">
        <v>0</v>
      </c>
      <c r="DQ409" s="59">
        <v>0</v>
      </c>
      <c r="DR409" s="59">
        <v>0</v>
      </c>
      <c r="DS409" s="59">
        <v>0</v>
      </c>
      <c r="DT409" s="59">
        <v>0</v>
      </c>
      <c r="DU409" s="59">
        <v>0</v>
      </c>
      <c r="DV409" s="59">
        <v>0</v>
      </c>
      <c r="DW409" s="59">
        <v>0</v>
      </c>
      <c r="DX409" s="59">
        <v>0</v>
      </c>
      <c r="DY409" s="59">
        <v>0</v>
      </c>
      <c r="DZ409" s="59">
        <v>0</v>
      </c>
      <c r="EA409" s="59">
        <v>0</v>
      </c>
      <c r="EB409" s="59">
        <v>0</v>
      </c>
      <c r="EC409" s="59">
        <v>0</v>
      </c>
      <c r="ED409" s="59">
        <v>0</v>
      </c>
      <c r="EE409" s="59">
        <v>0</v>
      </c>
      <c r="EF409" s="59">
        <v>0</v>
      </c>
      <c r="EG409" s="59">
        <v>0</v>
      </c>
      <c r="EH409" s="59">
        <v>0</v>
      </c>
      <c r="EI409" s="59">
        <v>0</v>
      </c>
      <c r="EJ409" s="59">
        <v>0</v>
      </c>
      <c r="EK409" s="59">
        <v>0</v>
      </c>
      <c r="EL409" s="59">
        <v>0</v>
      </c>
      <c r="EM409" s="59">
        <v>0</v>
      </c>
      <c r="EN409" s="59">
        <v>1</v>
      </c>
      <c r="EO409" s="59">
        <v>0</v>
      </c>
      <c r="EP409" s="59">
        <v>1</v>
      </c>
      <c r="EQ409" s="59">
        <v>4</v>
      </c>
    </row>
    <row r="410" spans="1:147" ht="15" customHeight="1" x14ac:dyDescent="0.25">
      <c r="A410" s="501" t="s">
        <v>2556</v>
      </c>
      <c r="B410" s="138">
        <v>17</v>
      </c>
      <c r="C410" s="58" t="s">
        <v>283</v>
      </c>
      <c r="D410" s="99">
        <v>2003</v>
      </c>
      <c r="E410" s="67" t="s">
        <v>284</v>
      </c>
      <c r="F410" s="67" t="s">
        <v>285</v>
      </c>
      <c r="G410" s="59">
        <v>13</v>
      </c>
      <c r="H410" s="59" t="s">
        <v>286</v>
      </c>
      <c r="I410" s="64" t="s">
        <v>1259</v>
      </c>
      <c r="J410" s="59">
        <v>2</v>
      </c>
      <c r="K410" s="59" t="s">
        <v>3</v>
      </c>
      <c r="L410" s="59" t="s">
        <v>89</v>
      </c>
      <c r="M410" s="59">
        <v>10</v>
      </c>
      <c r="N410" s="59">
        <v>10</v>
      </c>
      <c r="O410" s="59">
        <f t="shared" si="260"/>
        <v>1</v>
      </c>
      <c r="P410" s="59" t="s">
        <v>571</v>
      </c>
      <c r="R410" s="59">
        <v>1</v>
      </c>
      <c r="S410" s="59">
        <v>4</v>
      </c>
      <c r="T410" s="59">
        <v>1</v>
      </c>
      <c r="U410" s="59">
        <v>15</v>
      </c>
      <c r="V410" s="59" t="s">
        <v>649</v>
      </c>
      <c r="X410" s="59" t="s">
        <v>893</v>
      </c>
      <c r="Z410" s="40" t="s">
        <v>83</v>
      </c>
      <c r="AA410" s="59" t="s">
        <v>1257</v>
      </c>
      <c r="AB410" s="59" t="s">
        <v>1260</v>
      </c>
      <c r="AC410" s="59">
        <v>25</v>
      </c>
      <c r="AD410" s="59">
        <v>4</v>
      </c>
      <c r="AE410" s="59" t="s">
        <v>577</v>
      </c>
      <c r="AF410" s="59">
        <v>21</v>
      </c>
      <c r="AG410" s="59">
        <f t="shared" si="261"/>
        <v>1.3222192947339193</v>
      </c>
      <c r="AH410" s="177">
        <f t="shared" si="259"/>
        <v>426.3</v>
      </c>
      <c r="AI410" s="72">
        <f t="shared" si="265"/>
        <v>2.6297153326471321</v>
      </c>
      <c r="AJ410" s="59">
        <f t="shared" si="266"/>
        <v>210</v>
      </c>
      <c r="AK410" s="59">
        <f t="shared" si="262"/>
        <v>2.3222192947339191</v>
      </c>
      <c r="AL410" s="72">
        <f t="shared" si="267"/>
        <v>4263</v>
      </c>
      <c r="AM410" s="72">
        <f t="shared" si="258"/>
        <v>3.6297153326471321</v>
      </c>
      <c r="AN410" s="67" t="s">
        <v>28</v>
      </c>
      <c r="AO410" s="59" t="s">
        <v>28</v>
      </c>
      <c r="AQ410" s="59" t="s">
        <v>80</v>
      </c>
      <c r="AR410" s="67" t="s">
        <v>81</v>
      </c>
      <c r="AS410" s="67" t="s">
        <v>287</v>
      </c>
      <c r="AT410" s="172" t="s">
        <v>2446</v>
      </c>
      <c r="AU410" s="270">
        <v>41.6</v>
      </c>
      <c r="AV410" s="11">
        <v>-78.7</v>
      </c>
      <c r="AW410" s="59" t="s">
        <v>288</v>
      </c>
      <c r="AX410" s="277">
        <v>7.1666666666666652</v>
      </c>
      <c r="AY410" s="278">
        <v>1131</v>
      </c>
      <c r="AZ410" s="455">
        <f t="shared" si="263"/>
        <v>3.0534626049254552</v>
      </c>
      <c r="BA410" s="515" t="s">
        <v>82</v>
      </c>
      <c r="BB410" s="67" t="s">
        <v>1258</v>
      </c>
      <c r="BC410" s="59" t="s">
        <v>243</v>
      </c>
      <c r="BD410" s="59" t="s">
        <v>738</v>
      </c>
      <c r="BE410" s="59" t="s">
        <v>867</v>
      </c>
      <c r="BH410" s="67" t="s">
        <v>1896</v>
      </c>
      <c r="BI410" s="58" t="s">
        <v>1901</v>
      </c>
      <c r="BJ410" s="67" t="s">
        <v>12</v>
      </c>
      <c r="BK410" s="67" t="s">
        <v>170</v>
      </c>
      <c r="BN410" s="67" t="s">
        <v>1262</v>
      </c>
      <c r="BO410" s="59" t="s">
        <v>1679</v>
      </c>
      <c r="BP410" s="58" t="s">
        <v>2036</v>
      </c>
      <c r="BQ410" s="59" t="s">
        <v>659</v>
      </c>
      <c r="BR410" s="67">
        <v>6.9842618822788802</v>
      </c>
      <c r="BS410" s="59" t="s">
        <v>21</v>
      </c>
      <c r="BT410" s="128" t="s">
        <v>54</v>
      </c>
      <c r="BU410" s="67">
        <v>0.62259993704752947</v>
      </c>
      <c r="BV410" s="67">
        <v>0.56657223796034017</v>
      </c>
      <c r="BW410" s="63" t="s">
        <v>634</v>
      </c>
      <c r="BX410" s="59" t="s">
        <v>27</v>
      </c>
      <c r="BY410" s="70">
        <f t="shared" si="277"/>
        <v>1.1891721750078696</v>
      </c>
      <c r="BZ410" s="92">
        <f>BY410</f>
        <v>1.1891721750078696</v>
      </c>
      <c r="CA410" s="59" t="s">
        <v>18</v>
      </c>
      <c r="CB410" s="59" t="s">
        <v>892</v>
      </c>
      <c r="CC410" s="59">
        <v>4</v>
      </c>
      <c r="CD410" s="59">
        <v>4</v>
      </c>
      <c r="CF410" s="58" t="s">
        <v>2065</v>
      </c>
      <c r="CG410" s="67">
        <v>8.2697513377400007</v>
      </c>
      <c r="CH410" s="59" t="s">
        <v>21</v>
      </c>
      <c r="CI410" s="67">
        <v>1.2735284859930793</v>
      </c>
      <c r="CJ410" s="67">
        <v>1.2552722694365803</v>
      </c>
      <c r="CK410" s="59">
        <f t="shared" si="278"/>
        <v>2.5288007554296597</v>
      </c>
      <c r="CL410" s="59">
        <f t="shared" si="276"/>
        <v>2.5288007554296597</v>
      </c>
      <c r="CM410" s="59">
        <v>4</v>
      </c>
      <c r="CN410" s="59">
        <v>4</v>
      </c>
      <c r="CO410" s="67" t="s">
        <v>2119</v>
      </c>
      <c r="CP410" s="67">
        <f t="shared" si="268"/>
        <v>-0.65055918634806553</v>
      </c>
      <c r="CQ410" s="67">
        <f t="shared" si="269"/>
        <v>0.86956521739130432</v>
      </c>
      <c r="CR410" s="67">
        <f t="shared" si="264"/>
        <v>-0.56570364030266562</v>
      </c>
      <c r="CS410" s="67">
        <f t="shared" si="270"/>
        <v>0.52000128804073054</v>
      </c>
      <c r="CT410" s="37">
        <v>0</v>
      </c>
      <c r="CU410" s="59">
        <v>0</v>
      </c>
      <c r="CV410" s="59" t="s">
        <v>1782</v>
      </c>
      <c r="CW410" s="59">
        <v>0</v>
      </c>
      <c r="CX410" s="59">
        <v>0</v>
      </c>
      <c r="CY410" s="102">
        <v>1</v>
      </c>
      <c r="CZ410" s="102">
        <v>0</v>
      </c>
      <c r="DA410" s="102">
        <v>0</v>
      </c>
      <c r="DB410" s="102">
        <v>0</v>
      </c>
      <c r="DC410" s="102">
        <v>0</v>
      </c>
      <c r="DD410" s="59">
        <v>0</v>
      </c>
      <c r="DE410" s="60">
        <v>1</v>
      </c>
      <c r="DF410" s="60">
        <v>1</v>
      </c>
      <c r="DG410" s="60">
        <v>1</v>
      </c>
      <c r="DH410" s="60">
        <v>0</v>
      </c>
      <c r="DI410" s="60">
        <v>0</v>
      </c>
      <c r="DJ410" s="60">
        <v>0</v>
      </c>
      <c r="DK410" s="60">
        <v>0</v>
      </c>
      <c r="DL410" s="60">
        <v>0</v>
      </c>
      <c r="DM410" s="60">
        <v>0</v>
      </c>
      <c r="DN410" s="60">
        <v>0</v>
      </c>
      <c r="DO410" s="59">
        <v>0</v>
      </c>
      <c r="DP410" s="59">
        <v>0</v>
      </c>
      <c r="DQ410" s="59">
        <v>0</v>
      </c>
      <c r="DR410" s="59">
        <v>0</v>
      </c>
      <c r="DS410" s="59">
        <v>0</v>
      </c>
      <c r="DT410" s="59">
        <v>0</v>
      </c>
      <c r="DU410" s="59">
        <v>0</v>
      </c>
      <c r="DV410" s="59">
        <v>0</v>
      </c>
      <c r="DW410" s="59">
        <v>0</v>
      </c>
      <c r="DX410" s="59">
        <v>0</v>
      </c>
      <c r="DY410" s="59">
        <v>0</v>
      </c>
      <c r="DZ410" s="59">
        <v>0</v>
      </c>
      <c r="EA410" s="59">
        <v>0</v>
      </c>
      <c r="EB410" s="59">
        <v>0</v>
      </c>
      <c r="EC410" s="59">
        <v>0</v>
      </c>
      <c r="ED410" s="59">
        <v>0</v>
      </c>
      <c r="EE410" s="59">
        <v>0</v>
      </c>
      <c r="EF410" s="59">
        <v>0</v>
      </c>
      <c r="EG410" s="59">
        <v>0</v>
      </c>
      <c r="EH410" s="59">
        <v>0</v>
      </c>
      <c r="EI410" s="59">
        <v>0</v>
      </c>
      <c r="EJ410" s="59">
        <v>0</v>
      </c>
      <c r="EK410" s="59">
        <v>0</v>
      </c>
      <c r="EL410" s="59">
        <v>0</v>
      </c>
      <c r="EM410" s="59">
        <v>0</v>
      </c>
      <c r="EN410" s="59">
        <v>1</v>
      </c>
      <c r="EO410" s="59">
        <v>0</v>
      </c>
      <c r="EP410" s="59">
        <v>1</v>
      </c>
      <c r="EQ410" s="59">
        <v>4</v>
      </c>
    </row>
    <row r="411" spans="1:147" ht="15" customHeight="1" x14ac:dyDescent="0.25">
      <c r="A411" s="501" t="s">
        <v>2556</v>
      </c>
      <c r="B411" s="138">
        <v>18</v>
      </c>
      <c r="C411" s="58" t="s">
        <v>283</v>
      </c>
      <c r="D411" s="99">
        <v>2003</v>
      </c>
      <c r="E411" s="67" t="s">
        <v>284</v>
      </c>
      <c r="F411" s="67" t="s">
        <v>285</v>
      </c>
      <c r="G411" s="59">
        <v>13</v>
      </c>
      <c r="H411" s="59" t="s">
        <v>286</v>
      </c>
      <c r="I411" s="64" t="s">
        <v>1259</v>
      </c>
      <c r="J411" s="59">
        <v>2</v>
      </c>
      <c r="K411" s="59" t="s">
        <v>3</v>
      </c>
      <c r="L411" s="59" t="s">
        <v>89</v>
      </c>
      <c r="M411" s="59">
        <v>10</v>
      </c>
      <c r="N411" s="59">
        <v>10</v>
      </c>
      <c r="O411" s="59">
        <f t="shared" si="260"/>
        <v>1</v>
      </c>
      <c r="P411" s="59" t="s">
        <v>571</v>
      </c>
      <c r="R411" s="59">
        <v>1</v>
      </c>
      <c r="S411" s="59">
        <v>4</v>
      </c>
      <c r="T411" s="59">
        <v>1</v>
      </c>
      <c r="U411" s="59">
        <v>20</v>
      </c>
      <c r="V411" s="59" t="s">
        <v>649</v>
      </c>
      <c r="X411" s="59" t="s">
        <v>893</v>
      </c>
      <c r="Z411" s="40" t="s">
        <v>83</v>
      </c>
      <c r="AA411" s="59" t="s">
        <v>1257</v>
      </c>
      <c r="AB411" s="59" t="s">
        <v>1260</v>
      </c>
      <c r="AC411" s="59">
        <v>15</v>
      </c>
      <c r="AD411" s="59">
        <v>4</v>
      </c>
      <c r="AE411" s="59" t="s">
        <v>577</v>
      </c>
      <c r="AF411" s="59">
        <v>11</v>
      </c>
      <c r="AG411" s="59">
        <f t="shared" si="261"/>
        <v>1.0413926851582251</v>
      </c>
      <c r="AH411" s="177">
        <f t="shared" si="259"/>
        <v>223.3</v>
      </c>
      <c r="AI411" s="72">
        <f t="shared" si="265"/>
        <v>2.3488887230714379</v>
      </c>
      <c r="AJ411" s="59">
        <f t="shared" si="266"/>
        <v>110</v>
      </c>
      <c r="AK411" s="59">
        <f t="shared" si="262"/>
        <v>2.0413926851582249</v>
      </c>
      <c r="AL411" s="72">
        <f t="shared" si="267"/>
        <v>2233</v>
      </c>
      <c r="AM411" s="72">
        <f t="shared" si="258"/>
        <v>3.3488887230714379</v>
      </c>
      <c r="AN411" s="67" t="s">
        <v>28</v>
      </c>
      <c r="AO411" s="59" t="s">
        <v>28</v>
      </c>
      <c r="AQ411" s="59" t="s">
        <v>80</v>
      </c>
      <c r="AR411" s="67" t="s">
        <v>81</v>
      </c>
      <c r="AS411" s="67" t="s">
        <v>287</v>
      </c>
      <c r="AT411" s="172" t="s">
        <v>2446</v>
      </c>
      <c r="AU411" s="270">
        <v>41.6</v>
      </c>
      <c r="AV411" s="11">
        <v>-78.7</v>
      </c>
      <c r="AW411" s="59" t="s">
        <v>288</v>
      </c>
      <c r="AX411" s="277">
        <v>7.1666666666666652</v>
      </c>
      <c r="AY411" s="278">
        <v>1131</v>
      </c>
      <c r="AZ411" s="455">
        <f t="shared" si="263"/>
        <v>3.0534626049254552</v>
      </c>
      <c r="BA411" s="515" t="s">
        <v>82</v>
      </c>
      <c r="BB411" s="67" t="s">
        <v>1258</v>
      </c>
      <c r="BC411" s="59" t="s">
        <v>243</v>
      </c>
      <c r="BD411" s="59" t="s">
        <v>1895</v>
      </c>
      <c r="BE411" s="59" t="s">
        <v>867</v>
      </c>
      <c r="BH411" s="67" t="s">
        <v>1896</v>
      </c>
      <c r="BI411" s="67" t="s">
        <v>1902</v>
      </c>
      <c r="BJ411" s="67" t="s">
        <v>12</v>
      </c>
      <c r="BK411" s="67" t="s">
        <v>170</v>
      </c>
      <c r="BN411" s="67" t="s">
        <v>1262</v>
      </c>
      <c r="BO411" s="59" t="s">
        <v>1679</v>
      </c>
      <c r="BP411" s="58" t="s">
        <v>2035</v>
      </c>
      <c r="BQ411" s="59" t="s">
        <v>890</v>
      </c>
      <c r="BR411" s="25">
        <v>7.4098548445966799</v>
      </c>
      <c r="BS411" s="59" t="s">
        <v>21</v>
      </c>
      <c r="BT411" s="128" t="s">
        <v>54</v>
      </c>
      <c r="BU411" s="67">
        <v>0.56397787573349056</v>
      </c>
      <c r="BV411" s="67">
        <v>0.46437375410619008</v>
      </c>
      <c r="BW411" s="63" t="s">
        <v>634</v>
      </c>
      <c r="BX411" s="59" t="s">
        <v>27</v>
      </c>
      <c r="BY411" s="70">
        <f t="shared" si="277"/>
        <v>1.0283516298396806</v>
      </c>
      <c r="BZ411" s="92">
        <f>BY411</f>
        <v>1.0283516298396806</v>
      </c>
      <c r="CA411" s="59" t="s">
        <v>18</v>
      </c>
      <c r="CB411" s="59" t="s">
        <v>892</v>
      </c>
      <c r="CC411" s="59">
        <v>4</v>
      </c>
      <c r="CD411" s="59">
        <v>4</v>
      </c>
      <c r="CF411" s="58" t="s">
        <v>2065</v>
      </c>
      <c r="CG411" s="67">
        <v>8.2507247140673492</v>
      </c>
      <c r="CH411" s="59" t="s">
        <v>21</v>
      </c>
      <c r="CI411" s="67">
        <v>0.53544510620356078</v>
      </c>
      <c r="CJ411" s="67">
        <v>0.58340800084329913</v>
      </c>
      <c r="CK411" s="59">
        <f t="shared" si="278"/>
        <v>1.1188531070468599</v>
      </c>
      <c r="CL411" s="59">
        <f>CK411</f>
        <v>1.1188531070468599</v>
      </c>
      <c r="CM411" s="59">
        <v>4</v>
      </c>
      <c r="CN411" s="59">
        <v>4</v>
      </c>
      <c r="CO411" s="67" t="s">
        <v>2119</v>
      </c>
      <c r="CP411" s="67">
        <f t="shared" si="268"/>
        <v>-0.78252804440435553</v>
      </c>
      <c r="CQ411" s="67">
        <f t="shared" si="269"/>
        <v>0.86956521739130432</v>
      </c>
      <c r="CR411" s="67">
        <f t="shared" si="264"/>
        <v>-0.68045916904726567</v>
      </c>
      <c r="CS411" s="67">
        <f t="shared" si="270"/>
        <v>0.52893904254628099</v>
      </c>
      <c r="CT411" s="37">
        <v>1</v>
      </c>
      <c r="CU411" s="59">
        <v>0</v>
      </c>
      <c r="CV411" s="59" t="s">
        <v>1782</v>
      </c>
      <c r="CW411" s="59">
        <v>0</v>
      </c>
      <c r="CX411" s="59">
        <v>0</v>
      </c>
      <c r="CY411" s="102">
        <v>1</v>
      </c>
      <c r="CZ411" s="102">
        <v>0</v>
      </c>
      <c r="DA411" s="102">
        <v>0</v>
      </c>
      <c r="DB411" s="102">
        <v>0</v>
      </c>
      <c r="DC411" s="102">
        <v>0</v>
      </c>
      <c r="DD411" s="59">
        <v>0</v>
      </c>
      <c r="DE411" s="60">
        <v>1</v>
      </c>
      <c r="DF411" s="60">
        <v>1</v>
      </c>
      <c r="DG411" s="60">
        <v>1</v>
      </c>
      <c r="DH411" s="60">
        <v>0</v>
      </c>
      <c r="DI411" s="60">
        <v>0</v>
      </c>
      <c r="DJ411" s="60">
        <v>0</v>
      </c>
      <c r="DK411" s="60">
        <v>0</v>
      </c>
      <c r="DL411" s="60">
        <v>0</v>
      </c>
      <c r="DM411" s="60">
        <v>0</v>
      </c>
      <c r="DN411" s="60">
        <v>0</v>
      </c>
      <c r="DO411" s="59">
        <v>0</v>
      </c>
      <c r="DP411" s="59">
        <v>0</v>
      </c>
      <c r="DQ411" s="59">
        <v>0</v>
      </c>
      <c r="DR411" s="59">
        <v>0</v>
      </c>
      <c r="DS411" s="59">
        <v>0</v>
      </c>
      <c r="DT411" s="59">
        <v>0</v>
      </c>
      <c r="DU411" s="59">
        <v>0</v>
      </c>
      <c r="DV411" s="59">
        <v>0</v>
      </c>
      <c r="DW411" s="59">
        <v>0</v>
      </c>
      <c r="DX411" s="59">
        <v>0</v>
      </c>
      <c r="DY411" s="59">
        <v>0</v>
      </c>
      <c r="DZ411" s="59">
        <v>0</v>
      </c>
      <c r="EA411" s="59">
        <v>0</v>
      </c>
      <c r="EB411" s="59">
        <v>0</v>
      </c>
      <c r="EC411" s="59">
        <v>0</v>
      </c>
      <c r="ED411" s="59">
        <v>0</v>
      </c>
      <c r="EE411" s="59">
        <v>0</v>
      </c>
      <c r="EF411" s="59">
        <v>0</v>
      </c>
      <c r="EG411" s="59">
        <v>0</v>
      </c>
      <c r="EH411" s="59">
        <v>0</v>
      </c>
      <c r="EI411" s="59">
        <v>0</v>
      </c>
      <c r="EJ411" s="59">
        <v>0</v>
      </c>
      <c r="EK411" s="59">
        <v>0</v>
      </c>
      <c r="EL411" s="59">
        <v>0</v>
      </c>
      <c r="EM411" s="59">
        <v>0</v>
      </c>
      <c r="EN411" s="59">
        <v>1</v>
      </c>
      <c r="EO411" s="59">
        <v>0</v>
      </c>
      <c r="EP411" s="59">
        <v>1</v>
      </c>
      <c r="EQ411" s="59">
        <v>4</v>
      </c>
    </row>
    <row r="412" spans="1:147" ht="15" customHeight="1" x14ac:dyDescent="0.25">
      <c r="A412" s="501" t="s">
        <v>2556</v>
      </c>
      <c r="B412" s="138">
        <v>19</v>
      </c>
      <c r="C412" s="58" t="s">
        <v>283</v>
      </c>
      <c r="D412" s="99">
        <v>2003</v>
      </c>
      <c r="E412" s="67" t="s">
        <v>284</v>
      </c>
      <c r="F412" s="67" t="s">
        <v>285</v>
      </c>
      <c r="G412" s="59">
        <v>13</v>
      </c>
      <c r="H412" s="59" t="s">
        <v>286</v>
      </c>
      <c r="I412" s="64" t="s">
        <v>1259</v>
      </c>
      <c r="J412" s="59">
        <v>2</v>
      </c>
      <c r="K412" s="59" t="s">
        <v>3</v>
      </c>
      <c r="L412" s="59" t="s">
        <v>89</v>
      </c>
      <c r="M412" s="59">
        <v>10</v>
      </c>
      <c r="N412" s="59">
        <v>10</v>
      </c>
      <c r="O412" s="59">
        <f t="shared" si="260"/>
        <v>1</v>
      </c>
      <c r="P412" s="59" t="s">
        <v>571</v>
      </c>
      <c r="R412" s="59">
        <v>1</v>
      </c>
      <c r="S412" s="59">
        <v>4</v>
      </c>
      <c r="T412" s="59">
        <v>1</v>
      </c>
      <c r="U412" s="59">
        <v>15</v>
      </c>
      <c r="V412" s="59" t="s">
        <v>649</v>
      </c>
      <c r="X412" s="59" t="s">
        <v>893</v>
      </c>
      <c r="Z412" s="40" t="s">
        <v>83</v>
      </c>
      <c r="AA412" s="59" t="s">
        <v>1257</v>
      </c>
      <c r="AB412" s="59" t="s">
        <v>1260</v>
      </c>
      <c r="AC412" s="59">
        <v>15</v>
      </c>
      <c r="AD412" s="59">
        <v>4</v>
      </c>
      <c r="AE412" s="59" t="s">
        <v>577</v>
      </c>
      <c r="AF412" s="59">
        <v>11</v>
      </c>
      <c r="AG412" s="59">
        <f t="shared" si="261"/>
        <v>1.0413926851582251</v>
      </c>
      <c r="AH412" s="177">
        <f t="shared" si="259"/>
        <v>223.3</v>
      </c>
      <c r="AI412" s="72">
        <f t="shared" si="265"/>
        <v>2.3488887230714379</v>
      </c>
      <c r="AJ412" s="59">
        <f t="shared" si="266"/>
        <v>110</v>
      </c>
      <c r="AK412" s="59">
        <f t="shared" si="262"/>
        <v>2.0413926851582249</v>
      </c>
      <c r="AL412" s="72">
        <f t="shared" si="267"/>
        <v>2233</v>
      </c>
      <c r="AM412" s="72">
        <f t="shared" si="258"/>
        <v>3.3488887230714379</v>
      </c>
      <c r="AN412" s="67" t="s">
        <v>28</v>
      </c>
      <c r="AO412" s="59" t="s">
        <v>28</v>
      </c>
      <c r="AQ412" s="59" t="s">
        <v>80</v>
      </c>
      <c r="AR412" s="67" t="s">
        <v>81</v>
      </c>
      <c r="AS412" s="67" t="s">
        <v>287</v>
      </c>
      <c r="AT412" s="172" t="s">
        <v>2446</v>
      </c>
      <c r="AU412" s="270">
        <v>41.6</v>
      </c>
      <c r="AV412" s="11">
        <v>-78.7</v>
      </c>
      <c r="AW412" s="59" t="s">
        <v>288</v>
      </c>
      <c r="AX412" s="277">
        <v>7.1666666666666652</v>
      </c>
      <c r="AY412" s="278">
        <v>1131</v>
      </c>
      <c r="AZ412" s="455">
        <f t="shared" si="263"/>
        <v>3.0534626049254552</v>
      </c>
      <c r="BA412" s="515" t="s">
        <v>82</v>
      </c>
      <c r="BB412" s="67" t="s">
        <v>1258</v>
      </c>
      <c r="BC412" s="59" t="s">
        <v>243</v>
      </c>
      <c r="BD412" s="59" t="s">
        <v>738</v>
      </c>
      <c r="BE412" s="59" t="s">
        <v>867</v>
      </c>
      <c r="BH412" s="67" t="s">
        <v>1896</v>
      </c>
      <c r="BI412" s="58" t="s">
        <v>1904</v>
      </c>
      <c r="BJ412" s="67" t="s">
        <v>12</v>
      </c>
      <c r="BK412" s="67" t="s">
        <v>170</v>
      </c>
      <c r="BN412" s="67" t="s">
        <v>1262</v>
      </c>
      <c r="BO412" s="59" t="s">
        <v>1679</v>
      </c>
      <c r="BP412" s="58" t="s">
        <v>2035</v>
      </c>
      <c r="BQ412" s="59" t="s">
        <v>659</v>
      </c>
      <c r="BR412" s="25">
        <v>6.9230769230769198</v>
      </c>
      <c r="BS412" s="59" t="s">
        <v>21</v>
      </c>
      <c r="BT412" s="128" t="s">
        <v>54</v>
      </c>
      <c r="BU412" s="67">
        <v>1.3303167420814503</v>
      </c>
      <c r="BV412" s="25">
        <v>1.2760180995475094</v>
      </c>
      <c r="BW412" s="63" t="s">
        <v>634</v>
      </c>
      <c r="BX412" s="59" t="s">
        <v>27</v>
      </c>
      <c r="BY412" s="70">
        <f t="shared" si="277"/>
        <v>2.6063348416289598</v>
      </c>
      <c r="BZ412" s="92">
        <f>BY412</f>
        <v>2.6063348416289598</v>
      </c>
      <c r="CA412" s="59" t="s">
        <v>18</v>
      </c>
      <c r="CB412" s="59" t="s">
        <v>892</v>
      </c>
      <c r="CC412" s="59">
        <v>4</v>
      </c>
      <c r="CD412" s="59">
        <v>4</v>
      </c>
      <c r="CF412" s="58" t="s">
        <v>2065</v>
      </c>
      <c r="CG412" s="67">
        <v>8.2697513377400007</v>
      </c>
      <c r="CH412" s="59" t="s">
        <v>21</v>
      </c>
      <c r="CI412" s="67">
        <v>1.2735284859930793</v>
      </c>
      <c r="CJ412" s="67">
        <v>1.2552722694365803</v>
      </c>
      <c r="CK412" s="59">
        <f t="shared" si="278"/>
        <v>2.5288007554296597</v>
      </c>
      <c r="CL412" s="59">
        <f>CK412</f>
        <v>2.5288007554296597</v>
      </c>
      <c r="CM412" s="59">
        <v>4</v>
      </c>
      <c r="CN412" s="59">
        <v>4</v>
      </c>
      <c r="CO412" s="67" t="s">
        <v>2119</v>
      </c>
      <c r="CP412" s="67">
        <f t="shared" si="268"/>
        <v>-0.52443442375451932</v>
      </c>
      <c r="CQ412" s="67">
        <f t="shared" si="269"/>
        <v>0.86956521739130432</v>
      </c>
      <c r="CR412" s="67">
        <f t="shared" si="264"/>
        <v>-0.456029933699582</v>
      </c>
      <c r="CS412" s="67">
        <f t="shared" si="270"/>
        <v>0.5129977062768778</v>
      </c>
      <c r="CT412" s="37">
        <v>1</v>
      </c>
      <c r="CU412" s="59">
        <v>0</v>
      </c>
      <c r="CV412" s="59" t="s">
        <v>1782</v>
      </c>
      <c r="CW412" s="59">
        <v>0</v>
      </c>
      <c r="CX412" s="59">
        <v>0</v>
      </c>
      <c r="CY412" s="102">
        <v>1</v>
      </c>
      <c r="CZ412" s="102">
        <v>0</v>
      </c>
      <c r="DA412" s="102">
        <v>0</v>
      </c>
      <c r="DB412" s="102">
        <v>0</v>
      </c>
      <c r="DC412" s="102">
        <v>0</v>
      </c>
      <c r="DD412" s="59">
        <v>0</v>
      </c>
      <c r="DE412" s="60">
        <v>1</v>
      </c>
      <c r="DF412" s="60">
        <v>1</v>
      </c>
      <c r="DG412" s="60">
        <v>1</v>
      </c>
      <c r="DH412" s="60">
        <v>0</v>
      </c>
      <c r="DI412" s="60">
        <v>0</v>
      </c>
      <c r="DJ412" s="60">
        <v>0</v>
      </c>
      <c r="DK412" s="60">
        <v>0</v>
      </c>
      <c r="DL412" s="60">
        <v>0</v>
      </c>
      <c r="DM412" s="60">
        <v>0</v>
      </c>
      <c r="DN412" s="60">
        <v>0</v>
      </c>
      <c r="DO412" s="59">
        <v>0</v>
      </c>
      <c r="DP412" s="59">
        <v>0</v>
      </c>
      <c r="DQ412" s="59">
        <v>0</v>
      </c>
      <c r="DR412" s="59">
        <v>0</v>
      </c>
      <c r="DS412" s="59">
        <v>0</v>
      </c>
      <c r="DT412" s="59">
        <v>0</v>
      </c>
      <c r="DU412" s="59">
        <v>0</v>
      </c>
      <c r="DV412" s="59">
        <v>0</v>
      </c>
      <c r="DW412" s="59">
        <v>0</v>
      </c>
      <c r="DX412" s="59">
        <v>0</v>
      </c>
      <c r="DY412" s="59">
        <v>0</v>
      </c>
      <c r="DZ412" s="59">
        <v>0</v>
      </c>
      <c r="EA412" s="59">
        <v>0</v>
      </c>
      <c r="EB412" s="59">
        <v>0</v>
      </c>
      <c r="EC412" s="59">
        <v>0</v>
      </c>
      <c r="ED412" s="59">
        <v>0</v>
      </c>
      <c r="EE412" s="59">
        <v>0</v>
      </c>
      <c r="EF412" s="59">
        <v>0</v>
      </c>
      <c r="EG412" s="59">
        <v>0</v>
      </c>
      <c r="EH412" s="59">
        <v>0</v>
      </c>
      <c r="EI412" s="59">
        <v>0</v>
      </c>
      <c r="EJ412" s="59">
        <v>0</v>
      </c>
      <c r="EK412" s="59">
        <v>0</v>
      </c>
      <c r="EL412" s="59">
        <v>0</v>
      </c>
      <c r="EM412" s="59">
        <v>0</v>
      </c>
      <c r="EN412" s="59">
        <v>1</v>
      </c>
      <c r="EO412" s="59">
        <v>0</v>
      </c>
      <c r="EP412" s="59">
        <v>1</v>
      </c>
      <c r="EQ412" s="59">
        <v>4</v>
      </c>
    </row>
    <row r="413" spans="1:147" ht="15" customHeight="1" x14ac:dyDescent="0.25">
      <c r="A413" s="501" t="s">
        <v>2556</v>
      </c>
      <c r="B413" s="138">
        <v>20</v>
      </c>
      <c r="C413" s="58" t="s">
        <v>283</v>
      </c>
      <c r="D413" s="99">
        <v>2003</v>
      </c>
      <c r="E413" s="67" t="s">
        <v>284</v>
      </c>
      <c r="F413" s="67" t="s">
        <v>285</v>
      </c>
      <c r="G413" s="59">
        <v>13</v>
      </c>
      <c r="H413" s="59" t="s">
        <v>286</v>
      </c>
      <c r="I413" s="64" t="s">
        <v>1259</v>
      </c>
      <c r="J413" s="59">
        <v>2</v>
      </c>
      <c r="K413" s="59" t="s">
        <v>3</v>
      </c>
      <c r="L413" s="59" t="s">
        <v>89</v>
      </c>
      <c r="M413" s="59">
        <v>10</v>
      </c>
      <c r="N413" s="59">
        <v>10</v>
      </c>
      <c r="O413" s="59">
        <f t="shared" si="260"/>
        <v>1</v>
      </c>
      <c r="P413" s="59" t="s">
        <v>571</v>
      </c>
      <c r="R413" s="59">
        <v>1</v>
      </c>
      <c r="S413" s="59">
        <v>4</v>
      </c>
      <c r="T413" s="59">
        <v>1</v>
      </c>
      <c r="U413" s="59">
        <v>20</v>
      </c>
      <c r="V413" s="59" t="s">
        <v>649</v>
      </c>
      <c r="X413" s="59" t="s">
        <v>893</v>
      </c>
      <c r="Z413" s="40" t="s">
        <v>83</v>
      </c>
      <c r="AA413" s="59" t="s">
        <v>1257</v>
      </c>
      <c r="AB413" s="59" t="s">
        <v>1260</v>
      </c>
      <c r="AC413" s="59">
        <v>8</v>
      </c>
      <c r="AD413" s="59">
        <v>4</v>
      </c>
      <c r="AE413" s="59" t="s">
        <v>577</v>
      </c>
      <c r="AF413" s="59">
        <v>4</v>
      </c>
      <c r="AG413" s="59">
        <f t="shared" si="261"/>
        <v>0.6020599913279624</v>
      </c>
      <c r="AH413" s="177">
        <f t="shared" si="259"/>
        <v>81.2</v>
      </c>
      <c r="AI413" s="72">
        <f t="shared" si="265"/>
        <v>1.9095560292411753</v>
      </c>
      <c r="AJ413" s="59">
        <f t="shared" si="266"/>
        <v>40</v>
      </c>
      <c r="AK413" s="59">
        <f t="shared" si="262"/>
        <v>1.6020599913279623</v>
      </c>
      <c r="AL413" s="72">
        <f t="shared" si="267"/>
        <v>812</v>
      </c>
      <c r="AM413" s="72">
        <f t="shared" si="258"/>
        <v>2.9095560292411755</v>
      </c>
      <c r="AN413" s="67" t="s">
        <v>28</v>
      </c>
      <c r="AO413" s="59" t="s">
        <v>28</v>
      </c>
      <c r="AQ413" s="59" t="s">
        <v>80</v>
      </c>
      <c r="AR413" s="67" t="s">
        <v>81</v>
      </c>
      <c r="AS413" s="67" t="s">
        <v>287</v>
      </c>
      <c r="AT413" s="172" t="s">
        <v>2446</v>
      </c>
      <c r="AU413" s="270">
        <v>41.6</v>
      </c>
      <c r="AV413" s="11">
        <v>-78.7</v>
      </c>
      <c r="AW413" s="59" t="s">
        <v>288</v>
      </c>
      <c r="AX413" s="277">
        <v>7.1666666666666652</v>
      </c>
      <c r="AY413" s="278">
        <v>1131</v>
      </c>
      <c r="AZ413" s="455">
        <f t="shared" si="263"/>
        <v>3.0534626049254552</v>
      </c>
      <c r="BA413" s="515" t="s">
        <v>82</v>
      </c>
      <c r="BB413" s="67" t="s">
        <v>1258</v>
      </c>
      <c r="BC413" s="59" t="s">
        <v>243</v>
      </c>
      <c r="BD413" s="59" t="s">
        <v>1895</v>
      </c>
      <c r="BE413" s="59" t="s">
        <v>867</v>
      </c>
      <c r="BH413" s="67" t="s">
        <v>1896</v>
      </c>
      <c r="BI413" s="67" t="s">
        <v>1903</v>
      </c>
      <c r="BJ413" s="67" t="s">
        <v>12</v>
      </c>
      <c r="BK413" s="67" t="s">
        <v>170</v>
      </c>
      <c r="BN413" s="67" t="s">
        <v>1262</v>
      </c>
      <c r="BO413" s="59" t="s">
        <v>1679</v>
      </c>
      <c r="BP413" s="58" t="s">
        <v>2037</v>
      </c>
      <c r="BQ413" s="59" t="s">
        <v>890</v>
      </c>
      <c r="BR413" s="67">
        <v>7.1845467052250296</v>
      </c>
      <c r="BS413" s="59" t="s">
        <v>21</v>
      </c>
      <c r="BT413" s="128" t="s">
        <v>54</v>
      </c>
      <c r="BU413" s="67">
        <v>0.53080270657270034</v>
      </c>
      <c r="BV413" s="67">
        <v>0.4643737541061892</v>
      </c>
      <c r="BW413" s="63" t="s">
        <v>634</v>
      </c>
      <c r="BX413" s="59" t="s">
        <v>27</v>
      </c>
      <c r="BY413" s="70">
        <f t="shared" si="277"/>
        <v>0.99517646067888954</v>
      </c>
      <c r="BZ413" s="80">
        <v>1.0283516298396806</v>
      </c>
      <c r="CA413" s="59" t="s">
        <v>18</v>
      </c>
      <c r="CB413" s="59" t="s">
        <v>892</v>
      </c>
      <c r="CC413" s="59">
        <v>4</v>
      </c>
      <c r="CD413" s="59">
        <v>4</v>
      </c>
      <c r="CF413" s="58" t="s">
        <v>2065</v>
      </c>
      <c r="CG413" s="67">
        <v>8.2507247140673492</v>
      </c>
      <c r="CH413" s="59" t="s">
        <v>21</v>
      </c>
      <c r="CI413" s="67">
        <v>0.53544510620356078</v>
      </c>
      <c r="CJ413" s="67">
        <v>0.58340800084329913</v>
      </c>
      <c r="CK413" s="59">
        <f t="shared" si="278"/>
        <v>1.1188531070468599</v>
      </c>
      <c r="CL413" s="59">
        <f>CK413</f>
        <v>1.1188531070468599</v>
      </c>
      <c r="CM413" s="59">
        <v>4</v>
      </c>
      <c r="CN413" s="59">
        <v>4</v>
      </c>
      <c r="CO413" s="67" t="s">
        <v>2119</v>
      </c>
      <c r="CP413" s="67">
        <f t="shared" si="268"/>
        <v>-0.99220369588401813</v>
      </c>
      <c r="CQ413" s="67">
        <f t="shared" si="269"/>
        <v>0.86956521739130432</v>
      </c>
      <c r="CR413" s="67">
        <f t="shared" si="264"/>
        <v>-0.86278582250784186</v>
      </c>
      <c r="CS413" s="67">
        <f t="shared" si="270"/>
        <v>0.54652496097003334</v>
      </c>
      <c r="CT413" s="37">
        <v>1</v>
      </c>
      <c r="CU413" s="59">
        <v>0</v>
      </c>
      <c r="CV413" s="59" t="s">
        <v>1782</v>
      </c>
      <c r="CW413" s="59">
        <v>0</v>
      </c>
      <c r="CX413" s="59">
        <v>0</v>
      </c>
      <c r="CY413" s="102">
        <v>1</v>
      </c>
      <c r="CZ413" s="102">
        <v>0</v>
      </c>
      <c r="DA413" s="102">
        <v>0</v>
      </c>
      <c r="DB413" s="102">
        <v>0</v>
      </c>
      <c r="DC413" s="102">
        <v>0</v>
      </c>
      <c r="DD413" s="59">
        <v>0</v>
      </c>
      <c r="DE413" s="60">
        <v>1</v>
      </c>
      <c r="DF413" s="60">
        <v>1</v>
      </c>
      <c r="DG413" s="60">
        <v>1</v>
      </c>
      <c r="DH413" s="60">
        <v>0</v>
      </c>
      <c r="DI413" s="60">
        <v>0</v>
      </c>
      <c r="DJ413" s="60">
        <v>0</v>
      </c>
      <c r="DK413" s="60">
        <v>0</v>
      </c>
      <c r="DL413" s="60">
        <v>0</v>
      </c>
      <c r="DM413" s="60">
        <v>0</v>
      </c>
      <c r="DN413" s="60">
        <v>0</v>
      </c>
      <c r="DO413" s="59">
        <v>0</v>
      </c>
      <c r="DP413" s="59">
        <v>0</v>
      </c>
      <c r="DQ413" s="59">
        <v>0</v>
      </c>
      <c r="DR413" s="59">
        <v>0</v>
      </c>
      <c r="DS413" s="59">
        <v>0</v>
      </c>
      <c r="DT413" s="59">
        <v>0</v>
      </c>
      <c r="DU413" s="59">
        <v>0</v>
      </c>
      <c r="DV413" s="59">
        <v>0</v>
      </c>
      <c r="DW413" s="59">
        <v>0</v>
      </c>
      <c r="DX413" s="59">
        <v>0</v>
      </c>
      <c r="DY413" s="59">
        <v>0</v>
      </c>
      <c r="DZ413" s="59">
        <v>0</v>
      </c>
      <c r="EA413" s="59">
        <v>0</v>
      </c>
      <c r="EB413" s="59">
        <v>0</v>
      </c>
      <c r="EC413" s="59">
        <v>0</v>
      </c>
      <c r="ED413" s="59">
        <v>0</v>
      </c>
      <c r="EE413" s="59">
        <v>0</v>
      </c>
      <c r="EF413" s="59">
        <v>0</v>
      </c>
      <c r="EG413" s="59">
        <v>0</v>
      </c>
      <c r="EH413" s="59">
        <v>0</v>
      </c>
      <c r="EI413" s="59">
        <v>0</v>
      </c>
      <c r="EJ413" s="59">
        <v>0</v>
      </c>
      <c r="EK413" s="59">
        <v>0</v>
      </c>
      <c r="EL413" s="59">
        <v>0</v>
      </c>
      <c r="EM413" s="59">
        <v>0</v>
      </c>
      <c r="EN413" s="59">
        <v>1</v>
      </c>
      <c r="EO413" s="59">
        <v>0</v>
      </c>
      <c r="EP413" s="59">
        <v>1</v>
      </c>
      <c r="EQ413" s="59">
        <v>4</v>
      </c>
    </row>
    <row r="414" spans="1:147" ht="15" customHeight="1" x14ac:dyDescent="0.25">
      <c r="A414" s="501" t="s">
        <v>2556</v>
      </c>
      <c r="B414" s="138">
        <v>21</v>
      </c>
      <c r="C414" s="58" t="s">
        <v>283</v>
      </c>
      <c r="D414" s="99">
        <v>2003</v>
      </c>
      <c r="E414" s="67" t="s">
        <v>284</v>
      </c>
      <c r="F414" s="67" t="s">
        <v>285</v>
      </c>
      <c r="G414" s="59">
        <v>13</v>
      </c>
      <c r="H414" s="59" t="s">
        <v>286</v>
      </c>
      <c r="I414" s="64" t="s">
        <v>1259</v>
      </c>
      <c r="J414" s="59">
        <v>2</v>
      </c>
      <c r="K414" s="59" t="s">
        <v>3</v>
      </c>
      <c r="L414" s="59" t="s">
        <v>89</v>
      </c>
      <c r="M414" s="59">
        <v>10</v>
      </c>
      <c r="N414" s="59">
        <v>10</v>
      </c>
      <c r="O414" s="59">
        <f t="shared" si="260"/>
        <v>1</v>
      </c>
      <c r="P414" s="59" t="s">
        <v>571</v>
      </c>
      <c r="R414" s="59">
        <v>1</v>
      </c>
      <c r="S414" s="59">
        <v>4</v>
      </c>
      <c r="T414" s="59">
        <v>1</v>
      </c>
      <c r="U414" s="59">
        <v>15</v>
      </c>
      <c r="V414" s="59" t="s">
        <v>649</v>
      </c>
      <c r="X414" s="59" t="s">
        <v>893</v>
      </c>
      <c r="Z414" s="40" t="s">
        <v>83</v>
      </c>
      <c r="AA414" s="59" t="s">
        <v>1257</v>
      </c>
      <c r="AB414" s="59" t="s">
        <v>1260</v>
      </c>
      <c r="AC414" s="59">
        <v>8</v>
      </c>
      <c r="AD414" s="59">
        <v>4</v>
      </c>
      <c r="AE414" s="59" t="s">
        <v>577</v>
      </c>
      <c r="AF414" s="59">
        <v>4</v>
      </c>
      <c r="AG414" s="59">
        <f t="shared" si="261"/>
        <v>0.6020599913279624</v>
      </c>
      <c r="AH414" s="177">
        <f t="shared" si="259"/>
        <v>81.2</v>
      </c>
      <c r="AI414" s="72">
        <f t="shared" si="265"/>
        <v>1.9095560292411753</v>
      </c>
      <c r="AJ414" s="59">
        <f t="shared" si="266"/>
        <v>40</v>
      </c>
      <c r="AK414" s="59">
        <f t="shared" si="262"/>
        <v>1.6020599913279623</v>
      </c>
      <c r="AL414" s="72">
        <f t="shared" si="267"/>
        <v>812</v>
      </c>
      <c r="AM414" s="72">
        <f t="shared" si="258"/>
        <v>2.9095560292411755</v>
      </c>
      <c r="AN414" s="67" t="s">
        <v>28</v>
      </c>
      <c r="AO414" s="59" t="s">
        <v>28</v>
      </c>
      <c r="AQ414" s="59" t="s">
        <v>80</v>
      </c>
      <c r="AR414" s="67" t="s">
        <v>81</v>
      </c>
      <c r="AS414" s="67" t="s">
        <v>287</v>
      </c>
      <c r="AT414" s="172" t="s">
        <v>2446</v>
      </c>
      <c r="AU414" s="270">
        <v>41.6</v>
      </c>
      <c r="AV414" s="11">
        <v>-78.7</v>
      </c>
      <c r="AW414" s="59" t="s">
        <v>288</v>
      </c>
      <c r="AX414" s="277">
        <v>7.1666666666666652</v>
      </c>
      <c r="AY414" s="278">
        <v>1131</v>
      </c>
      <c r="AZ414" s="455">
        <f t="shared" si="263"/>
        <v>3.0534626049254552</v>
      </c>
      <c r="BA414" s="515" t="s">
        <v>82</v>
      </c>
      <c r="BB414" s="67" t="s">
        <v>1258</v>
      </c>
      <c r="BC414" s="59" t="s">
        <v>243</v>
      </c>
      <c r="BD414" s="59" t="s">
        <v>738</v>
      </c>
      <c r="BE414" s="59" t="s">
        <v>867</v>
      </c>
      <c r="BH414" s="67" t="s">
        <v>1896</v>
      </c>
      <c r="BI414" s="58" t="s">
        <v>1905</v>
      </c>
      <c r="BJ414" s="67" t="s">
        <v>12</v>
      </c>
      <c r="BK414" s="67" t="s">
        <v>170</v>
      </c>
      <c r="BN414" s="67" t="s">
        <v>1262</v>
      </c>
      <c r="BO414" s="59" t="s">
        <v>1679</v>
      </c>
      <c r="BP414" s="58" t="s">
        <v>2037</v>
      </c>
      <c r="BQ414" s="59" t="s">
        <v>659</v>
      </c>
      <c r="BR414" s="25">
        <v>8.1990950226244301</v>
      </c>
      <c r="BS414" s="59" t="s">
        <v>21</v>
      </c>
      <c r="BT414" s="128" t="s">
        <v>54</v>
      </c>
      <c r="BU414" s="67">
        <v>0.57013574660633992</v>
      </c>
      <c r="BV414" s="67">
        <v>0.54298642533936992</v>
      </c>
      <c r="BW414" s="63" t="s">
        <v>634</v>
      </c>
      <c r="BX414" s="59" t="s">
        <v>27</v>
      </c>
      <c r="BY414" s="70">
        <f t="shared" si="277"/>
        <v>1.1131221719457098</v>
      </c>
      <c r="BZ414" s="80">
        <v>2.6063348416289598</v>
      </c>
      <c r="CA414" s="59" t="s">
        <v>18</v>
      </c>
      <c r="CB414" s="59" t="s">
        <v>892</v>
      </c>
      <c r="CC414" s="59">
        <v>4</v>
      </c>
      <c r="CD414" s="59">
        <v>4</v>
      </c>
      <c r="CF414" s="58" t="s">
        <v>2065</v>
      </c>
      <c r="CG414" s="67">
        <v>8.2697513377400007</v>
      </c>
      <c r="CH414" s="59" t="s">
        <v>21</v>
      </c>
      <c r="CI414" s="67">
        <v>1.2735284859930793</v>
      </c>
      <c r="CJ414" s="67">
        <v>1.2552722694365803</v>
      </c>
      <c r="CK414" s="59">
        <f t="shared" si="278"/>
        <v>2.5288007554296597</v>
      </c>
      <c r="CL414" s="59">
        <f>CK414</f>
        <v>2.5288007554296597</v>
      </c>
      <c r="CM414" s="59">
        <v>4</v>
      </c>
      <c r="CN414" s="59">
        <v>4</v>
      </c>
      <c r="CO414" s="67" t="s">
        <v>2119</v>
      </c>
      <c r="CP414" s="67">
        <f t="shared" si="268"/>
        <v>-2.751563666673101E-2</v>
      </c>
      <c r="CQ414" s="67">
        <f t="shared" si="269"/>
        <v>0.86956521739130432</v>
      </c>
      <c r="CR414" s="67">
        <f t="shared" si="264"/>
        <v>-2.3926640579766095E-2</v>
      </c>
      <c r="CS414" s="67">
        <f t="shared" si="270"/>
        <v>0.50003578025808959</v>
      </c>
      <c r="CT414" s="37">
        <v>1</v>
      </c>
      <c r="CU414" s="59">
        <v>0</v>
      </c>
      <c r="CV414" s="59" t="s">
        <v>1782</v>
      </c>
      <c r="CW414" s="59">
        <v>0</v>
      </c>
      <c r="CX414" s="59">
        <v>0</v>
      </c>
      <c r="CY414" s="102">
        <v>1</v>
      </c>
      <c r="CZ414" s="102">
        <v>0</v>
      </c>
      <c r="DA414" s="102">
        <v>0</v>
      </c>
      <c r="DB414" s="102">
        <v>0</v>
      </c>
      <c r="DC414" s="102">
        <v>0</v>
      </c>
      <c r="DD414" s="59">
        <v>0</v>
      </c>
      <c r="DE414" s="60">
        <v>1</v>
      </c>
      <c r="DF414" s="60">
        <v>1</v>
      </c>
      <c r="DG414" s="60">
        <v>1</v>
      </c>
      <c r="DH414" s="60">
        <v>0</v>
      </c>
      <c r="DI414" s="60">
        <v>0</v>
      </c>
      <c r="DJ414" s="60">
        <v>0</v>
      </c>
      <c r="DK414" s="60">
        <v>0</v>
      </c>
      <c r="DL414" s="60">
        <v>0</v>
      </c>
      <c r="DM414" s="60">
        <v>0</v>
      </c>
      <c r="DN414" s="60">
        <v>0</v>
      </c>
      <c r="DO414" s="59">
        <v>0</v>
      </c>
      <c r="DP414" s="59">
        <v>0</v>
      </c>
      <c r="DQ414" s="59">
        <v>0</v>
      </c>
      <c r="DR414" s="59">
        <v>0</v>
      </c>
      <c r="DS414" s="59">
        <v>0</v>
      </c>
      <c r="DT414" s="59">
        <v>0</v>
      </c>
      <c r="DU414" s="59">
        <v>0</v>
      </c>
      <c r="DV414" s="59">
        <v>0</v>
      </c>
      <c r="DW414" s="59">
        <v>0</v>
      </c>
      <c r="DX414" s="59">
        <v>0</v>
      </c>
      <c r="DY414" s="59">
        <v>0</v>
      </c>
      <c r="DZ414" s="59">
        <v>0</v>
      </c>
      <c r="EA414" s="59">
        <v>0</v>
      </c>
      <c r="EB414" s="59">
        <v>0</v>
      </c>
      <c r="EC414" s="59">
        <v>0</v>
      </c>
      <c r="ED414" s="59">
        <v>0</v>
      </c>
      <c r="EE414" s="59">
        <v>0</v>
      </c>
      <c r="EF414" s="59">
        <v>0</v>
      </c>
      <c r="EG414" s="59">
        <v>0</v>
      </c>
      <c r="EH414" s="59">
        <v>0</v>
      </c>
      <c r="EI414" s="59">
        <v>0</v>
      </c>
      <c r="EJ414" s="59">
        <v>0</v>
      </c>
      <c r="EK414" s="59">
        <v>0</v>
      </c>
      <c r="EL414" s="59">
        <v>0</v>
      </c>
      <c r="EM414" s="59">
        <v>0</v>
      </c>
      <c r="EN414" s="59">
        <v>1</v>
      </c>
      <c r="EO414" s="59">
        <v>0</v>
      </c>
      <c r="EP414" s="59">
        <v>1</v>
      </c>
      <c r="EQ414" s="59">
        <v>4</v>
      </c>
    </row>
    <row r="415" spans="1:147" ht="15" customHeight="1" x14ac:dyDescent="0.25">
      <c r="A415" s="501" t="s">
        <v>2556</v>
      </c>
      <c r="B415" s="138">
        <v>22</v>
      </c>
      <c r="C415" s="58" t="s">
        <v>283</v>
      </c>
      <c r="D415" s="99">
        <v>2003</v>
      </c>
      <c r="E415" s="67" t="s">
        <v>284</v>
      </c>
      <c r="F415" s="67" t="s">
        <v>285</v>
      </c>
      <c r="G415" s="59">
        <v>13</v>
      </c>
      <c r="H415" s="59" t="s">
        <v>286</v>
      </c>
      <c r="I415" s="64" t="s">
        <v>1259</v>
      </c>
      <c r="J415" s="59">
        <v>2</v>
      </c>
      <c r="K415" s="59" t="s">
        <v>3</v>
      </c>
      <c r="L415" s="59" t="s">
        <v>89</v>
      </c>
      <c r="M415" s="59">
        <v>10</v>
      </c>
      <c r="N415" s="59">
        <v>10</v>
      </c>
      <c r="O415" s="59">
        <f t="shared" si="260"/>
        <v>1</v>
      </c>
      <c r="P415" s="59" t="s">
        <v>571</v>
      </c>
      <c r="R415" s="59">
        <v>1</v>
      </c>
      <c r="S415" s="59">
        <v>4</v>
      </c>
      <c r="T415" s="59">
        <v>1</v>
      </c>
      <c r="U415" s="59">
        <v>20</v>
      </c>
      <c r="V415" s="59" t="s">
        <v>649</v>
      </c>
      <c r="X415" s="59" t="s">
        <v>893</v>
      </c>
      <c r="Z415" s="40" t="s">
        <v>83</v>
      </c>
      <c r="AA415" s="59" t="s">
        <v>1257</v>
      </c>
      <c r="AB415" s="59" t="s">
        <v>1260</v>
      </c>
      <c r="AC415" s="59">
        <v>25</v>
      </c>
      <c r="AD415" s="59">
        <v>4</v>
      </c>
      <c r="AE415" s="59" t="s">
        <v>577</v>
      </c>
      <c r="AF415" s="59">
        <v>21</v>
      </c>
      <c r="AG415" s="59">
        <f t="shared" si="261"/>
        <v>1.3222192947339193</v>
      </c>
      <c r="AH415" s="177">
        <f t="shared" si="259"/>
        <v>426.3</v>
      </c>
      <c r="AI415" s="72">
        <f t="shared" si="265"/>
        <v>2.6297153326471321</v>
      </c>
      <c r="AJ415" s="59">
        <f t="shared" si="266"/>
        <v>210</v>
      </c>
      <c r="AK415" s="59">
        <f t="shared" si="262"/>
        <v>2.3222192947339191</v>
      </c>
      <c r="AL415" s="72">
        <f t="shared" si="267"/>
        <v>4263</v>
      </c>
      <c r="AM415" s="72">
        <f t="shared" si="258"/>
        <v>3.6297153326471321</v>
      </c>
      <c r="AN415" s="67" t="s">
        <v>28</v>
      </c>
      <c r="AO415" s="59" t="s">
        <v>28</v>
      </c>
      <c r="AQ415" s="59" t="s">
        <v>80</v>
      </c>
      <c r="AR415" s="67" t="s">
        <v>81</v>
      </c>
      <c r="AS415" s="67" t="s">
        <v>287</v>
      </c>
      <c r="AT415" s="172" t="s">
        <v>2446</v>
      </c>
      <c r="AU415" s="270">
        <v>41.6</v>
      </c>
      <c r="AV415" s="11">
        <v>-78.7</v>
      </c>
      <c r="AW415" s="59" t="s">
        <v>288</v>
      </c>
      <c r="AX415" s="277">
        <v>7.1666666666666652</v>
      </c>
      <c r="AY415" s="278">
        <v>1131</v>
      </c>
      <c r="AZ415" s="455">
        <f t="shared" si="263"/>
        <v>3.0534626049254552</v>
      </c>
      <c r="BA415" s="515" t="s">
        <v>82</v>
      </c>
      <c r="BB415" s="67" t="s">
        <v>1258</v>
      </c>
      <c r="BC415" s="59" t="s">
        <v>243</v>
      </c>
      <c r="BD415" s="59" t="s">
        <v>1895</v>
      </c>
      <c r="BE415" s="59" t="s">
        <v>867</v>
      </c>
      <c r="BH415" s="67" t="s">
        <v>1896</v>
      </c>
      <c r="BI415" s="67" t="s">
        <v>1900</v>
      </c>
      <c r="BJ415" s="67" t="s">
        <v>654</v>
      </c>
      <c r="BK415" s="163" t="s">
        <v>645</v>
      </c>
      <c r="BN415" s="58"/>
      <c r="BO415" s="59" t="s">
        <v>1678</v>
      </c>
      <c r="BP415" s="58" t="s">
        <v>2036</v>
      </c>
      <c r="BQ415" s="59" t="s">
        <v>58</v>
      </c>
      <c r="BR415" s="67">
        <v>0.56999999999999995</v>
      </c>
      <c r="BS415" s="59" t="s">
        <v>21</v>
      </c>
      <c r="BT415" s="37" t="s">
        <v>891</v>
      </c>
      <c r="BU415" s="67">
        <v>0.12</v>
      </c>
      <c r="BW415" s="63" t="s">
        <v>26</v>
      </c>
      <c r="BX415" s="59" t="s">
        <v>27</v>
      </c>
      <c r="BY415" s="70">
        <f>BU415*SQRT(CC415)</f>
        <v>0.24</v>
      </c>
      <c r="BZ415" s="70">
        <f>IF(BX415="SE",BY415,BU415)</f>
        <v>0.24</v>
      </c>
      <c r="CA415" s="59" t="s">
        <v>18</v>
      </c>
      <c r="CB415" s="59" t="s">
        <v>892</v>
      </c>
      <c r="CC415" s="59">
        <v>4</v>
      </c>
      <c r="CD415" s="59">
        <v>4</v>
      </c>
      <c r="CF415" s="58" t="s">
        <v>2065</v>
      </c>
      <c r="CG415" s="67">
        <v>0.72</v>
      </c>
      <c r="CH415" s="59" t="s">
        <v>21</v>
      </c>
      <c r="CI415" s="67">
        <v>0.12</v>
      </c>
      <c r="CK415" s="59">
        <f>CI415*SQRT(CM415)</f>
        <v>0.24</v>
      </c>
      <c r="CL415" s="59">
        <f>CK415</f>
        <v>0.24</v>
      </c>
      <c r="CM415" s="59">
        <v>4</v>
      </c>
      <c r="CN415" s="59">
        <v>4</v>
      </c>
      <c r="CO415" s="67" t="s">
        <v>2119</v>
      </c>
      <c r="CP415" s="67">
        <f t="shared" si="268"/>
        <v>-0.625</v>
      </c>
      <c r="CQ415" s="67">
        <f t="shared" si="269"/>
        <v>0.86956521739130432</v>
      </c>
      <c r="CR415" s="67">
        <f t="shared" si="264"/>
        <v>-0.54347826086956519</v>
      </c>
      <c r="CS415" s="67">
        <f t="shared" si="270"/>
        <v>0.51846053875236298</v>
      </c>
      <c r="CT415" s="37">
        <v>0</v>
      </c>
      <c r="CU415" s="59">
        <v>0</v>
      </c>
      <c r="CV415" s="59" t="s">
        <v>1782</v>
      </c>
      <c r="CW415" s="59">
        <v>0</v>
      </c>
      <c r="CX415" s="59">
        <v>0</v>
      </c>
      <c r="CY415" s="102">
        <v>0</v>
      </c>
      <c r="CZ415" s="102">
        <v>0</v>
      </c>
      <c r="DA415" s="102">
        <v>1</v>
      </c>
      <c r="DB415" s="102">
        <v>0</v>
      </c>
      <c r="DC415" s="102">
        <v>0</v>
      </c>
      <c r="DD415" s="59">
        <v>0</v>
      </c>
      <c r="DE415" s="60">
        <v>0</v>
      </c>
      <c r="DF415" s="60">
        <v>0</v>
      </c>
      <c r="DG415" s="60">
        <v>1</v>
      </c>
      <c r="DH415" s="60">
        <v>0</v>
      </c>
      <c r="DI415" s="60">
        <v>0</v>
      </c>
      <c r="DJ415" s="60">
        <v>0</v>
      </c>
      <c r="DK415" s="60">
        <v>0</v>
      </c>
      <c r="DL415" s="60">
        <v>0</v>
      </c>
      <c r="DM415" s="60">
        <v>0</v>
      </c>
      <c r="DN415" s="60">
        <v>0</v>
      </c>
      <c r="DO415" s="59">
        <v>0</v>
      </c>
      <c r="DP415" s="59">
        <v>0</v>
      </c>
      <c r="DQ415" s="59">
        <v>0</v>
      </c>
      <c r="DR415" s="59">
        <v>0</v>
      </c>
      <c r="DS415" s="59">
        <v>0</v>
      </c>
      <c r="DT415" s="59">
        <v>0</v>
      </c>
      <c r="DU415" s="59">
        <v>0</v>
      </c>
      <c r="DV415" s="59">
        <v>0</v>
      </c>
      <c r="DW415" s="59">
        <v>0</v>
      </c>
      <c r="DX415" s="59">
        <v>0</v>
      </c>
      <c r="DY415" s="59">
        <v>0</v>
      </c>
      <c r="DZ415" s="59">
        <v>0</v>
      </c>
      <c r="EA415" s="59">
        <v>0</v>
      </c>
      <c r="EB415" s="59">
        <v>0</v>
      </c>
      <c r="EC415" s="59">
        <v>0</v>
      </c>
      <c r="ED415" s="59">
        <v>0</v>
      </c>
      <c r="EE415" s="59">
        <v>0</v>
      </c>
      <c r="EF415" s="59">
        <v>0</v>
      </c>
      <c r="EG415" s="59">
        <v>0</v>
      </c>
      <c r="EH415" s="59">
        <v>0</v>
      </c>
      <c r="EI415" s="59">
        <v>0</v>
      </c>
      <c r="EJ415" s="59">
        <v>0</v>
      </c>
      <c r="EK415" s="59">
        <v>0</v>
      </c>
      <c r="EL415" s="59">
        <v>0</v>
      </c>
      <c r="EM415" s="59">
        <v>0</v>
      </c>
      <c r="EN415" s="59">
        <v>1</v>
      </c>
      <c r="EO415" s="59">
        <v>0</v>
      </c>
      <c r="EP415" s="59">
        <v>1</v>
      </c>
      <c r="EQ415" s="59">
        <v>4</v>
      </c>
    </row>
    <row r="416" spans="1:147" ht="15" customHeight="1" x14ac:dyDescent="0.25">
      <c r="A416" s="501" t="s">
        <v>2556</v>
      </c>
      <c r="B416" s="138">
        <v>23</v>
      </c>
      <c r="C416" s="58" t="s">
        <v>283</v>
      </c>
      <c r="D416" s="99">
        <v>2003</v>
      </c>
      <c r="E416" s="67" t="s">
        <v>284</v>
      </c>
      <c r="F416" s="67" t="s">
        <v>285</v>
      </c>
      <c r="G416" s="59">
        <v>13</v>
      </c>
      <c r="H416" s="59" t="s">
        <v>286</v>
      </c>
      <c r="I416" s="64" t="s">
        <v>1259</v>
      </c>
      <c r="J416" s="59">
        <v>2</v>
      </c>
      <c r="K416" s="59" t="s">
        <v>3</v>
      </c>
      <c r="L416" s="59" t="s">
        <v>89</v>
      </c>
      <c r="M416" s="59">
        <v>10</v>
      </c>
      <c r="N416" s="59">
        <v>10</v>
      </c>
      <c r="O416" s="59">
        <f t="shared" si="260"/>
        <v>1</v>
      </c>
      <c r="P416" s="59" t="s">
        <v>571</v>
      </c>
      <c r="R416" s="59">
        <v>1</v>
      </c>
      <c r="S416" s="59">
        <v>4</v>
      </c>
      <c r="T416" s="59">
        <v>1</v>
      </c>
      <c r="U416" s="59">
        <v>15</v>
      </c>
      <c r="V416" s="59" t="s">
        <v>649</v>
      </c>
      <c r="X416" s="59" t="s">
        <v>893</v>
      </c>
      <c r="Z416" s="40" t="s">
        <v>83</v>
      </c>
      <c r="AA416" s="59" t="s">
        <v>1257</v>
      </c>
      <c r="AB416" s="59" t="s">
        <v>1260</v>
      </c>
      <c r="AC416" s="59">
        <v>25</v>
      </c>
      <c r="AD416" s="59">
        <v>4</v>
      </c>
      <c r="AE416" s="59" t="s">
        <v>577</v>
      </c>
      <c r="AF416" s="59">
        <v>21</v>
      </c>
      <c r="AG416" s="59">
        <f t="shared" si="261"/>
        <v>1.3222192947339193</v>
      </c>
      <c r="AH416" s="177">
        <f t="shared" si="259"/>
        <v>426.3</v>
      </c>
      <c r="AI416" s="72">
        <f t="shared" ref="AI416:AI447" si="279">LOG10(AH416)</f>
        <v>2.6297153326471321</v>
      </c>
      <c r="AJ416" s="59">
        <f t="shared" ref="AJ416:AJ447" si="280">AF416*N416</f>
        <v>210</v>
      </c>
      <c r="AK416" s="59">
        <f t="shared" si="262"/>
        <v>2.3222192947339191</v>
      </c>
      <c r="AL416" s="72">
        <f t="shared" ref="AL416:AL447" si="281">AH416*N416</f>
        <v>4263</v>
      </c>
      <c r="AM416" s="72">
        <f t="shared" si="258"/>
        <v>3.6297153326471321</v>
      </c>
      <c r="AN416" s="67" t="s">
        <v>28</v>
      </c>
      <c r="AO416" s="59" t="s">
        <v>28</v>
      </c>
      <c r="AP416" s="58"/>
      <c r="AQ416" s="59" t="s">
        <v>80</v>
      </c>
      <c r="AR416" s="67" t="s">
        <v>81</v>
      </c>
      <c r="AS416" s="67" t="s">
        <v>287</v>
      </c>
      <c r="AT416" s="172" t="s">
        <v>2446</v>
      </c>
      <c r="AU416" s="270">
        <v>41.6</v>
      </c>
      <c r="AV416" s="11">
        <v>-78.7</v>
      </c>
      <c r="AW416" s="59" t="s">
        <v>288</v>
      </c>
      <c r="AX416" s="277">
        <v>7.1666666666666652</v>
      </c>
      <c r="AY416" s="278">
        <v>1131</v>
      </c>
      <c r="AZ416" s="455">
        <f t="shared" si="263"/>
        <v>3.0534626049254552</v>
      </c>
      <c r="BA416" s="515" t="s">
        <v>82</v>
      </c>
      <c r="BB416" s="67" t="s">
        <v>1258</v>
      </c>
      <c r="BC416" s="59" t="s">
        <v>243</v>
      </c>
      <c r="BD416" s="59" t="s">
        <v>738</v>
      </c>
      <c r="BE416" s="59" t="s">
        <v>867</v>
      </c>
      <c r="BH416" s="67" t="s">
        <v>1896</v>
      </c>
      <c r="BI416" s="58" t="s">
        <v>1901</v>
      </c>
      <c r="BJ416" s="67" t="s">
        <v>654</v>
      </c>
      <c r="BK416" s="163" t="s">
        <v>645</v>
      </c>
      <c r="BN416" s="58"/>
      <c r="BO416" s="59" t="s">
        <v>1678</v>
      </c>
      <c r="BP416" s="58" t="s">
        <v>2036</v>
      </c>
      <c r="BQ416" s="59" t="s">
        <v>627</v>
      </c>
      <c r="BR416" s="67">
        <v>0.69896592118656897</v>
      </c>
      <c r="BS416" s="59" t="s">
        <v>21</v>
      </c>
      <c r="BT416" s="37" t="s">
        <v>891</v>
      </c>
      <c r="BU416" s="67">
        <v>0.36864799528130099</v>
      </c>
      <c r="BV416" s="67">
        <v>0.38348496731361298</v>
      </c>
      <c r="BW416" s="63" t="s">
        <v>634</v>
      </c>
      <c r="BX416" s="59" t="s">
        <v>27</v>
      </c>
      <c r="BY416" s="70">
        <f>AVERAGE(BU416,BV416)*SQRT(CC416)</f>
        <v>0.75213296259491402</v>
      </c>
      <c r="BZ416" s="92">
        <f>BY416</f>
        <v>0.75213296259491402</v>
      </c>
      <c r="CA416" s="59" t="s">
        <v>18</v>
      </c>
      <c r="CB416" s="59" t="s">
        <v>892</v>
      </c>
      <c r="CC416" s="59">
        <v>4</v>
      </c>
      <c r="CD416" s="59">
        <v>4</v>
      </c>
      <c r="CF416" s="58" t="s">
        <v>2065</v>
      </c>
      <c r="CG416" s="67">
        <v>0.72380383713531204</v>
      </c>
      <c r="CH416" s="59" t="s">
        <v>21</v>
      </c>
      <c r="CI416" s="67">
        <v>0.26913991335500798</v>
      </c>
      <c r="CJ416" s="67">
        <v>0.26947986855065903</v>
      </c>
      <c r="CK416" s="59">
        <f>AVERAGE(CI416,CJ416)*SQRT(CM416)</f>
        <v>0.53861978190566706</v>
      </c>
      <c r="CL416" s="59">
        <f t="shared" ref="CL416:CL420" si="282">CK416</f>
        <v>0.53861978190566706</v>
      </c>
      <c r="CM416" s="59">
        <v>4</v>
      </c>
      <c r="CN416" s="59">
        <v>4</v>
      </c>
      <c r="CO416" s="67" t="s">
        <v>2119</v>
      </c>
      <c r="CP416" s="67">
        <f t="shared" si="268"/>
        <v>-3.7969959783674366E-2</v>
      </c>
      <c r="CQ416" s="67">
        <f t="shared" si="269"/>
        <v>0.86956521739130432</v>
      </c>
      <c r="CR416" s="67">
        <f t="shared" si="264"/>
        <v>-3.3017356333629885E-2</v>
      </c>
      <c r="CS416" s="67">
        <f t="shared" si="270"/>
        <v>0.50006813411370388</v>
      </c>
      <c r="CT416" s="37">
        <v>0</v>
      </c>
      <c r="CU416" s="59">
        <v>0</v>
      </c>
      <c r="CV416" s="59" t="s">
        <v>1782</v>
      </c>
      <c r="CW416" s="59">
        <v>0</v>
      </c>
      <c r="CX416" s="59">
        <v>0</v>
      </c>
      <c r="CY416" s="102">
        <v>0</v>
      </c>
      <c r="CZ416" s="102">
        <v>0</v>
      </c>
      <c r="DA416" s="102">
        <v>1</v>
      </c>
      <c r="DB416" s="102">
        <v>0</v>
      </c>
      <c r="DC416" s="102">
        <v>0</v>
      </c>
      <c r="DD416" s="59">
        <v>0</v>
      </c>
      <c r="DE416" s="60">
        <v>0</v>
      </c>
      <c r="DF416" s="60">
        <v>0</v>
      </c>
      <c r="DG416" s="60">
        <v>1</v>
      </c>
      <c r="DH416" s="60">
        <v>0</v>
      </c>
      <c r="DI416" s="60">
        <v>0</v>
      </c>
      <c r="DJ416" s="60">
        <v>0</v>
      </c>
      <c r="DK416" s="60">
        <v>0</v>
      </c>
      <c r="DL416" s="60">
        <v>0</v>
      </c>
      <c r="DM416" s="60">
        <v>0</v>
      </c>
      <c r="DN416" s="60">
        <v>0</v>
      </c>
      <c r="DO416" s="59">
        <v>0</v>
      </c>
      <c r="DP416" s="59">
        <v>0</v>
      </c>
      <c r="DQ416" s="59">
        <v>0</v>
      </c>
      <c r="DR416" s="59">
        <v>0</v>
      </c>
      <c r="DS416" s="59">
        <v>0</v>
      </c>
      <c r="DT416" s="59">
        <v>0</v>
      </c>
      <c r="DU416" s="59">
        <v>0</v>
      </c>
      <c r="DV416" s="59">
        <v>0</v>
      </c>
      <c r="DW416" s="59">
        <v>0</v>
      </c>
      <c r="DX416" s="59">
        <v>0</v>
      </c>
      <c r="DY416" s="59">
        <v>0</v>
      </c>
      <c r="DZ416" s="59">
        <v>0</v>
      </c>
      <c r="EA416" s="59">
        <v>0</v>
      </c>
      <c r="EB416" s="59">
        <v>0</v>
      </c>
      <c r="EC416" s="59">
        <v>0</v>
      </c>
      <c r="ED416" s="59">
        <v>0</v>
      </c>
      <c r="EE416" s="59">
        <v>0</v>
      </c>
      <c r="EF416" s="59">
        <v>0</v>
      </c>
      <c r="EG416" s="59">
        <v>0</v>
      </c>
      <c r="EH416" s="59">
        <v>0</v>
      </c>
      <c r="EI416" s="59">
        <v>0</v>
      </c>
      <c r="EJ416" s="59">
        <v>0</v>
      </c>
      <c r="EK416" s="59">
        <v>0</v>
      </c>
      <c r="EL416" s="59">
        <v>0</v>
      </c>
      <c r="EM416" s="59">
        <v>0</v>
      </c>
      <c r="EN416" s="59">
        <v>1</v>
      </c>
      <c r="EO416" s="59">
        <v>0</v>
      </c>
      <c r="EP416" s="59">
        <v>1</v>
      </c>
      <c r="EQ416" s="59">
        <v>4</v>
      </c>
    </row>
    <row r="417" spans="1:147" ht="15" customHeight="1" x14ac:dyDescent="0.25">
      <c r="A417" s="501" t="s">
        <v>2556</v>
      </c>
      <c r="B417" s="138">
        <v>24</v>
      </c>
      <c r="C417" s="58" t="s">
        <v>283</v>
      </c>
      <c r="D417" s="99">
        <v>2003</v>
      </c>
      <c r="E417" s="67" t="s">
        <v>284</v>
      </c>
      <c r="F417" s="67" t="s">
        <v>285</v>
      </c>
      <c r="G417" s="59">
        <v>13</v>
      </c>
      <c r="H417" s="59" t="s">
        <v>286</v>
      </c>
      <c r="I417" s="64" t="s">
        <v>1259</v>
      </c>
      <c r="J417" s="59">
        <v>2</v>
      </c>
      <c r="K417" s="59" t="s">
        <v>3</v>
      </c>
      <c r="L417" s="59" t="s">
        <v>89</v>
      </c>
      <c r="M417" s="59">
        <v>10</v>
      </c>
      <c r="N417" s="59">
        <v>10</v>
      </c>
      <c r="O417" s="59">
        <f t="shared" si="260"/>
        <v>1</v>
      </c>
      <c r="P417" s="59" t="s">
        <v>571</v>
      </c>
      <c r="R417" s="59">
        <v>1</v>
      </c>
      <c r="S417" s="59">
        <v>4</v>
      </c>
      <c r="T417" s="59">
        <v>1</v>
      </c>
      <c r="U417" s="59">
        <v>20</v>
      </c>
      <c r="V417" s="59" t="s">
        <v>649</v>
      </c>
      <c r="X417" s="59" t="s">
        <v>893</v>
      </c>
      <c r="Z417" s="40" t="s">
        <v>83</v>
      </c>
      <c r="AA417" s="59" t="s">
        <v>1257</v>
      </c>
      <c r="AB417" s="59" t="s">
        <v>1260</v>
      </c>
      <c r="AC417" s="59">
        <v>15</v>
      </c>
      <c r="AD417" s="59">
        <v>4</v>
      </c>
      <c r="AE417" s="59" t="s">
        <v>577</v>
      </c>
      <c r="AF417" s="59">
        <v>11</v>
      </c>
      <c r="AG417" s="59">
        <f t="shared" si="261"/>
        <v>1.0413926851582251</v>
      </c>
      <c r="AH417" s="177">
        <f t="shared" si="259"/>
        <v>223.3</v>
      </c>
      <c r="AI417" s="72">
        <f t="shared" si="279"/>
        <v>2.3488887230714379</v>
      </c>
      <c r="AJ417" s="59">
        <f t="shared" si="280"/>
        <v>110</v>
      </c>
      <c r="AK417" s="59">
        <f t="shared" si="262"/>
        <v>2.0413926851582249</v>
      </c>
      <c r="AL417" s="72">
        <f t="shared" si="281"/>
        <v>2233</v>
      </c>
      <c r="AM417" s="72">
        <f t="shared" si="258"/>
        <v>3.3488887230714379</v>
      </c>
      <c r="AN417" s="67" t="s">
        <v>28</v>
      </c>
      <c r="AO417" s="59" t="s">
        <v>28</v>
      </c>
      <c r="AQ417" s="59" t="s">
        <v>80</v>
      </c>
      <c r="AR417" s="67" t="s">
        <v>81</v>
      </c>
      <c r="AS417" s="67" t="s">
        <v>287</v>
      </c>
      <c r="AT417" s="172" t="s">
        <v>2446</v>
      </c>
      <c r="AU417" s="270">
        <v>41.6</v>
      </c>
      <c r="AV417" s="11">
        <v>-78.7</v>
      </c>
      <c r="AW417" s="59" t="s">
        <v>288</v>
      </c>
      <c r="AX417" s="277">
        <v>7.1666666666666652</v>
      </c>
      <c r="AY417" s="278">
        <v>1131</v>
      </c>
      <c r="AZ417" s="455">
        <f t="shared" si="263"/>
        <v>3.0534626049254552</v>
      </c>
      <c r="BA417" s="515" t="s">
        <v>82</v>
      </c>
      <c r="BB417" s="67" t="s">
        <v>1258</v>
      </c>
      <c r="BC417" s="59" t="s">
        <v>243</v>
      </c>
      <c r="BD417" s="59" t="s">
        <v>1895</v>
      </c>
      <c r="BE417" s="59" t="s">
        <v>867</v>
      </c>
      <c r="BH417" s="67" t="s">
        <v>1896</v>
      </c>
      <c r="BI417" s="67" t="s">
        <v>1902</v>
      </c>
      <c r="BJ417" s="67" t="s">
        <v>654</v>
      </c>
      <c r="BK417" s="163" t="s">
        <v>645</v>
      </c>
      <c r="BN417" s="58"/>
      <c r="BO417" s="59" t="s">
        <v>1678</v>
      </c>
      <c r="BP417" s="58" t="s">
        <v>2035</v>
      </c>
      <c r="BQ417" s="59" t="s">
        <v>58</v>
      </c>
      <c r="BR417" s="67">
        <v>0.62</v>
      </c>
      <c r="BS417" s="59" t="s">
        <v>21</v>
      </c>
      <c r="BT417" s="37" t="s">
        <v>891</v>
      </c>
      <c r="BU417" s="67">
        <v>0.12</v>
      </c>
      <c r="BW417" s="63" t="s">
        <v>26</v>
      </c>
      <c r="BX417" s="59" t="s">
        <v>27</v>
      </c>
      <c r="BY417" s="70">
        <f>BU417*SQRT(CC417)</f>
        <v>0.24</v>
      </c>
      <c r="BZ417" s="70">
        <f>IF(BX417="SE",BY417,BU417)</f>
        <v>0.24</v>
      </c>
      <c r="CA417" s="59" t="s">
        <v>18</v>
      </c>
      <c r="CB417" s="59" t="s">
        <v>892</v>
      </c>
      <c r="CC417" s="59">
        <v>4</v>
      </c>
      <c r="CD417" s="59">
        <v>4</v>
      </c>
      <c r="CF417" s="58" t="s">
        <v>2065</v>
      </c>
      <c r="CG417" s="67">
        <v>0.72</v>
      </c>
      <c r="CH417" s="59" t="s">
        <v>21</v>
      </c>
      <c r="CI417" s="67">
        <v>0.12</v>
      </c>
      <c r="CK417" s="59">
        <f>CI417*SQRT(CM417)</f>
        <v>0.24</v>
      </c>
      <c r="CL417" s="59">
        <f t="shared" si="282"/>
        <v>0.24</v>
      </c>
      <c r="CM417" s="59">
        <v>4</v>
      </c>
      <c r="CN417" s="59">
        <v>4</v>
      </c>
      <c r="CO417" s="67" t="s">
        <v>2119</v>
      </c>
      <c r="CP417" s="67">
        <f t="shared" si="268"/>
        <v>-0.41666666666666652</v>
      </c>
      <c r="CQ417" s="67">
        <f t="shared" si="269"/>
        <v>0.86956521739130432</v>
      </c>
      <c r="CR417" s="67">
        <f t="shared" si="264"/>
        <v>-0.36231884057971003</v>
      </c>
      <c r="CS417" s="67">
        <f t="shared" si="270"/>
        <v>0.50820468388993911</v>
      </c>
      <c r="CT417" s="37">
        <v>1</v>
      </c>
      <c r="CU417" s="59">
        <v>0</v>
      </c>
      <c r="CV417" s="59" t="s">
        <v>1782</v>
      </c>
      <c r="CW417" s="59">
        <v>0</v>
      </c>
      <c r="CX417" s="59">
        <v>0</v>
      </c>
      <c r="CY417" s="102">
        <v>0</v>
      </c>
      <c r="CZ417" s="102">
        <v>0</v>
      </c>
      <c r="DA417" s="102">
        <v>1</v>
      </c>
      <c r="DB417" s="102">
        <v>0</v>
      </c>
      <c r="DC417" s="102">
        <v>0</v>
      </c>
      <c r="DD417" s="59">
        <v>0</v>
      </c>
      <c r="DE417" s="60">
        <v>0</v>
      </c>
      <c r="DF417" s="60">
        <v>0</v>
      </c>
      <c r="DG417" s="60">
        <v>1</v>
      </c>
      <c r="DH417" s="60">
        <v>0</v>
      </c>
      <c r="DI417" s="60">
        <v>0</v>
      </c>
      <c r="DJ417" s="60">
        <v>0</v>
      </c>
      <c r="DK417" s="60">
        <v>0</v>
      </c>
      <c r="DL417" s="60">
        <v>0</v>
      </c>
      <c r="DM417" s="60">
        <v>0</v>
      </c>
      <c r="DN417" s="60">
        <v>0</v>
      </c>
      <c r="DO417" s="59">
        <v>0</v>
      </c>
      <c r="DP417" s="59">
        <v>0</v>
      </c>
      <c r="DQ417" s="59">
        <v>0</v>
      </c>
      <c r="DR417" s="59">
        <v>0</v>
      </c>
      <c r="DS417" s="59">
        <v>0</v>
      </c>
      <c r="DT417" s="59">
        <v>0</v>
      </c>
      <c r="DU417" s="59">
        <v>0</v>
      </c>
      <c r="DV417" s="59">
        <v>0</v>
      </c>
      <c r="DW417" s="59">
        <v>0</v>
      </c>
      <c r="DX417" s="59">
        <v>0</v>
      </c>
      <c r="DY417" s="59">
        <v>0</v>
      </c>
      <c r="DZ417" s="59">
        <v>0</v>
      </c>
      <c r="EA417" s="59">
        <v>0</v>
      </c>
      <c r="EB417" s="59">
        <v>0</v>
      </c>
      <c r="EC417" s="59">
        <v>0</v>
      </c>
      <c r="ED417" s="59">
        <v>0</v>
      </c>
      <c r="EE417" s="59">
        <v>0</v>
      </c>
      <c r="EF417" s="59">
        <v>0</v>
      </c>
      <c r="EG417" s="59">
        <v>0</v>
      </c>
      <c r="EH417" s="59">
        <v>0</v>
      </c>
      <c r="EI417" s="59">
        <v>0</v>
      </c>
      <c r="EJ417" s="59">
        <v>0</v>
      </c>
      <c r="EK417" s="59">
        <v>0</v>
      </c>
      <c r="EL417" s="59">
        <v>0</v>
      </c>
      <c r="EM417" s="59">
        <v>0</v>
      </c>
      <c r="EN417" s="59">
        <v>1</v>
      </c>
      <c r="EO417" s="59">
        <v>0</v>
      </c>
      <c r="EP417" s="59">
        <v>1</v>
      </c>
      <c r="EQ417" s="59">
        <v>4</v>
      </c>
    </row>
    <row r="418" spans="1:147" ht="15" customHeight="1" x14ac:dyDescent="0.25">
      <c r="A418" s="501" t="s">
        <v>2556</v>
      </c>
      <c r="B418" s="138">
        <v>25</v>
      </c>
      <c r="C418" s="58" t="s">
        <v>283</v>
      </c>
      <c r="D418" s="99">
        <v>2003</v>
      </c>
      <c r="E418" s="67" t="s">
        <v>284</v>
      </c>
      <c r="F418" s="67" t="s">
        <v>285</v>
      </c>
      <c r="G418" s="59">
        <v>13</v>
      </c>
      <c r="H418" s="59" t="s">
        <v>286</v>
      </c>
      <c r="I418" s="64" t="s">
        <v>1259</v>
      </c>
      <c r="J418" s="59">
        <v>2</v>
      </c>
      <c r="K418" s="59" t="s">
        <v>3</v>
      </c>
      <c r="L418" s="59" t="s">
        <v>89</v>
      </c>
      <c r="M418" s="59">
        <v>10</v>
      </c>
      <c r="N418" s="59">
        <v>10</v>
      </c>
      <c r="O418" s="59">
        <f t="shared" si="260"/>
        <v>1</v>
      </c>
      <c r="P418" s="59" t="s">
        <v>571</v>
      </c>
      <c r="R418" s="59">
        <v>1</v>
      </c>
      <c r="S418" s="59">
        <v>4</v>
      </c>
      <c r="T418" s="59">
        <v>1</v>
      </c>
      <c r="U418" s="59">
        <v>15</v>
      </c>
      <c r="V418" s="59" t="s">
        <v>649</v>
      </c>
      <c r="X418" s="59" t="s">
        <v>893</v>
      </c>
      <c r="Z418" s="40" t="s">
        <v>83</v>
      </c>
      <c r="AA418" s="59" t="s">
        <v>1257</v>
      </c>
      <c r="AB418" s="59" t="s">
        <v>1260</v>
      </c>
      <c r="AC418" s="59">
        <v>15</v>
      </c>
      <c r="AD418" s="59">
        <v>4</v>
      </c>
      <c r="AE418" s="59" t="s">
        <v>577</v>
      </c>
      <c r="AF418" s="59">
        <v>11</v>
      </c>
      <c r="AG418" s="59">
        <f t="shared" si="261"/>
        <v>1.0413926851582251</v>
      </c>
      <c r="AH418" s="177">
        <f t="shared" si="259"/>
        <v>223.3</v>
      </c>
      <c r="AI418" s="72">
        <f t="shared" si="279"/>
        <v>2.3488887230714379</v>
      </c>
      <c r="AJ418" s="59">
        <f t="shared" si="280"/>
        <v>110</v>
      </c>
      <c r="AK418" s="59">
        <f t="shared" si="262"/>
        <v>2.0413926851582249</v>
      </c>
      <c r="AL418" s="72">
        <f t="shared" si="281"/>
        <v>2233</v>
      </c>
      <c r="AM418" s="72">
        <f t="shared" si="258"/>
        <v>3.3488887230714379</v>
      </c>
      <c r="AN418" s="67" t="s">
        <v>28</v>
      </c>
      <c r="AO418" s="59" t="s">
        <v>28</v>
      </c>
      <c r="AP418" s="58"/>
      <c r="AQ418" s="59" t="s">
        <v>80</v>
      </c>
      <c r="AR418" s="67" t="s">
        <v>81</v>
      </c>
      <c r="AS418" s="67" t="s">
        <v>287</v>
      </c>
      <c r="AT418" s="172" t="s">
        <v>2446</v>
      </c>
      <c r="AU418" s="270">
        <v>41.6</v>
      </c>
      <c r="AV418" s="11">
        <v>-78.7</v>
      </c>
      <c r="AW418" s="59" t="s">
        <v>288</v>
      </c>
      <c r="AX418" s="277">
        <v>7.1666666666666652</v>
      </c>
      <c r="AY418" s="278">
        <v>1131</v>
      </c>
      <c r="AZ418" s="455">
        <f t="shared" si="263"/>
        <v>3.0534626049254552</v>
      </c>
      <c r="BA418" s="515" t="s">
        <v>82</v>
      </c>
      <c r="BB418" s="67" t="s">
        <v>1258</v>
      </c>
      <c r="BC418" s="59" t="s">
        <v>243</v>
      </c>
      <c r="BD418" s="59" t="s">
        <v>738</v>
      </c>
      <c r="BE418" s="59" t="s">
        <v>867</v>
      </c>
      <c r="BH418" s="67" t="s">
        <v>1896</v>
      </c>
      <c r="BI418" s="58" t="s">
        <v>1904</v>
      </c>
      <c r="BJ418" s="67" t="s">
        <v>654</v>
      </c>
      <c r="BK418" s="163" t="s">
        <v>645</v>
      </c>
      <c r="BN418" s="58"/>
      <c r="BO418" s="59" t="s">
        <v>1678</v>
      </c>
      <c r="BP418" s="58" t="s">
        <v>2035</v>
      </c>
      <c r="BQ418" s="59" t="s">
        <v>627</v>
      </c>
      <c r="BR418" s="25">
        <v>0.44143273652811499</v>
      </c>
      <c r="BS418" s="59" t="s">
        <v>21</v>
      </c>
      <c r="BT418" s="37" t="s">
        <v>891</v>
      </c>
      <c r="BU418" s="67">
        <v>0.14770592473386202</v>
      </c>
      <c r="BW418" s="63" t="s">
        <v>26</v>
      </c>
      <c r="BX418" s="59" t="s">
        <v>27</v>
      </c>
      <c r="BY418" s="70">
        <f>BU418*SQRT(CC418)</f>
        <v>0.29541184946772403</v>
      </c>
      <c r="BZ418" s="92">
        <f>BY418</f>
        <v>0.29541184946772403</v>
      </c>
      <c r="CA418" s="59" t="s">
        <v>18</v>
      </c>
      <c r="CB418" s="59" t="s">
        <v>892</v>
      </c>
      <c r="CC418" s="59">
        <v>4</v>
      </c>
      <c r="CD418" s="59">
        <v>4</v>
      </c>
      <c r="CF418" s="58" t="s">
        <v>2065</v>
      </c>
      <c r="CG418" s="67">
        <v>0.72380383713531204</v>
      </c>
      <c r="CH418" s="59" t="s">
        <v>21</v>
      </c>
      <c r="CI418" s="67">
        <v>0.26913991335500798</v>
      </c>
      <c r="CJ418" s="67">
        <v>0.26947986855065903</v>
      </c>
      <c r="CK418" s="59">
        <f>AVERAGE(CI418,CJ418)*SQRT(CM418)</f>
        <v>0.53861978190566706</v>
      </c>
      <c r="CL418" s="59">
        <f t="shared" si="282"/>
        <v>0.53861978190566706</v>
      </c>
      <c r="CM418" s="59">
        <v>4</v>
      </c>
      <c r="CN418" s="59">
        <v>4</v>
      </c>
      <c r="CO418" s="67" t="s">
        <v>2119</v>
      </c>
      <c r="CP418" s="67">
        <f t="shared" si="268"/>
        <v>-0.65004905636227472</v>
      </c>
      <c r="CQ418" s="67">
        <f t="shared" si="269"/>
        <v>0.86956521739130432</v>
      </c>
      <c r="CR418" s="67">
        <f t="shared" si="264"/>
        <v>-0.56526004901067362</v>
      </c>
      <c r="CS418" s="67">
        <f t="shared" si="270"/>
        <v>0.51996993268797187</v>
      </c>
      <c r="CT418" s="37">
        <v>1</v>
      </c>
      <c r="CU418" s="59">
        <v>0</v>
      </c>
      <c r="CV418" s="59" t="s">
        <v>1782</v>
      </c>
      <c r="CW418" s="59">
        <v>0</v>
      </c>
      <c r="CX418" s="59">
        <v>0</v>
      </c>
      <c r="CY418" s="102">
        <v>0</v>
      </c>
      <c r="CZ418" s="102">
        <v>0</v>
      </c>
      <c r="DA418" s="102">
        <v>1</v>
      </c>
      <c r="DB418" s="102">
        <v>0</v>
      </c>
      <c r="DC418" s="102">
        <v>0</v>
      </c>
      <c r="DD418" s="59">
        <v>0</v>
      </c>
      <c r="DE418" s="60">
        <v>0</v>
      </c>
      <c r="DF418" s="60">
        <v>0</v>
      </c>
      <c r="DG418" s="60">
        <v>1</v>
      </c>
      <c r="DH418" s="60">
        <v>0</v>
      </c>
      <c r="DI418" s="60">
        <v>0</v>
      </c>
      <c r="DJ418" s="60">
        <v>0</v>
      </c>
      <c r="DK418" s="60">
        <v>0</v>
      </c>
      <c r="DL418" s="60">
        <v>0</v>
      </c>
      <c r="DM418" s="60">
        <v>0</v>
      </c>
      <c r="DN418" s="60">
        <v>0</v>
      </c>
      <c r="DO418" s="59">
        <v>0</v>
      </c>
      <c r="DP418" s="59">
        <v>0</v>
      </c>
      <c r="DQ418" s="59">
        <v>0</v>
      </c>
      <c r="DR418" s="59">
        <v>0</v>
      </c>
      <c r="DS418" s="59">
        <v>0</v>
      </c>
      <c r="DT418" s="59">
        <v>0</v>
      </c>
      <c r="DU418" s="59">
        <v>0</v>
      </c>
      <c r="DV418" s="59">
        <v>0</v>
      </c>
      <c r="DW418" s="59">
        <v>0</v>
      </c>
      <c r="DX418" s="59">
        <v>0</v>
      </c>
      <c r="DY418" s="59">
        <v>0</v>
      </c>
      <c r="DZ418" s="59">
        <v>0</v>
      </c>
      <c r="EA418" s="59">
        <v>0</v>
      </c>
      <c r="EB418" s="59">
        <v>0</v>
      </c>
      <c r="EC418" s="59">
        <v>0</v>
      </c>
      <c r="ED418" s="59">
        <v>0</v>
      </c>
      <c r="EE418" s="59">
        <v>0</v>
      </c>
      <c r="EF418" s="59">
        <v>0</v>
      </c>
      <c r="EG418" s="59">
        <v>0</v>
      </c>
      <c r="EH418" s="59">
        <v>0</v>
      </c>
      <c r="EI418" s="59">
        <v>0</v>
      </c>
      <c r="EJ418" s="59">
        <v>0</v>
      </c>
      <c r="EK418" s="59">
        <v>0</v>
      </c>
      <c r="EL418" s="59">
        <v>0</v>
      </c>
      <c r="EM418" s="59">
        <v>0</v>
      </c>
      <c r="EN418" s="59">
        <v>1</v>
      </c>
      <c r="EO418" s="59">
        <v>0</v>
      </c>
      <c r="EP418" s="59">
        <v>1</v>
      </c>
      <c r="EQ418" s="59">
        <v>4</v>
      </c>
    </row>
    <row r="419" spans="1:147" ht="15" customHeight="1" x14ac:dyDescent="0.25">
      <c r="A419" s="501" t="s">
        <v>2556</v>
      </c>
      <c r="B419" s="138">
        <v>26</v>
      </c>
      <c r="C419" s="58" t="s">
        <v>283</v>
      </c>
      <c r="D419" s="99">
        <v>2003</v>
      </c>
      <c r="E419" s="67" t="s">
        <v>284</v>
      </c>
      <c r="F419" s="67" t="s">
        <v>285</v>
      </c>
      <c r="G419" s="59">
        <v>13</v>
      </c>
      <c r="H419" s="59" t="s">
        <v>286</v>
      </c>
      <c r="I419" s="64" t="s">
        <v>1259</v>
      </c>
      <c r="J419" s="59">
        <v>2</v>
      </c>
      <c r="K419" s="59" t="s">
        <v>3</v>
      </c>
      <c r="L419" s="59" t="s">
        <v>89</v>
      </c>
      <c r="M419" s="59">
        <v>10</v>
      </c>
      <c r="N419" s="59">
        <v>10</v>
      </c>
      <c r="O419" s="59">
        <f t="shared" si="260"/>
        <v>1</v>
      </c>
      <c r="P419" s="59" t="s">
        <v>571</v>
      </c>
      <c r="R419" s="59">
        <v>1</v>
      </c>
      <c r="S419" s="59">
        <v>4</v>
      </c>
      <c r="T419" s="59">
        <v>1</v>
      </c>
      <c r="U419" s="59">
        <v>20</v>
      </c>
      <c r="V419" s="59" t="s">
        <v>649</v>
      </c>
      <c r="X419" s="59" t="s">
        <v>893</v>
      </c>
      <c r="Z419" s="40" t="s">
        <v>83</v>
      </c>
      <c r="AA419" s="59" t="s">
        <v>1257</v>
      </c>
      <c r="AB419" s="59" t="s">
        <v>1260</v>
      </c>
      <c r="AC419" s="59">
        <v>8</v>
      </c>
      <c r="AD419" s="59">
        <v>4</v>
      </c>
      <c r="AE419" s="59" t="s">
        <v>577</v>
      </c>
      <c r="AF419" s="59">
        <v>4</v>
      </c>
      <c r="AG419" s="59">
        <f t="shared" si="261"/>
        <v>0.6020599913279624</v>
      </c>
      <c r="AH419" s="177">
        <f t="shared" si="259"/>
        <v>81.2</v>
      </c>
      <c r="AI419" s="72">
        <f t="shared" si="279"/>
        <v>1.9095560292411753</v>
      </c>
      <c r="AJ419" s="59">
        <f t="shared" si="280"/>
        <v>40</v>
      </c>
      <c r="AK419" s="59">
        <f t="shared" si="262"/>
        <v>1.6020599913279623</v>
      </c>
      <c r="AL419" s="72">
        <f t="shared" si="281"/>
        <v>812</v>
      </c>
      <c r="AM419" s="72">
        <f t="shared" si="258"/>
        <v>2.9095560292411755</v>
      </c>
      <c r="AN419" s="67" t="s">
        <v>28</v>
      </c>
      <c r="AO419" s="59" t="s">
        <v>28</v>
      </c>
      <c r="AQ419" s="59" t="s">
        <v>80</v>
      </c>
      <c r="AR419" s="67" t="s">
        <v>81</v>
      </c>
      <c r="AS419" s="67" t="s">
        <v>287</v>
      </c>
      <c r="AT419" s="172" t="s">
        <v>2446</v>
      </c>
      <c r="AU419" s="270">
        <v>41.6</v>
      </c>
      <c r="AV419" s="11">
        <v>-78.7</v>
      </c>
      <c r="AW419" s="59" t="s">
        <v>288</v>
      </c>
      <c r="AX419" s="277">
        <v>7.1666666666666652</v>
      </c>
      <c r="AY419" s="278">
        <v>1131</v>
      </c>
      <c r="AZ419" s="455">
        <f t="shared" si="263"/>
        <v>3.0534626049254552</v>
      </c>
      <c r="BA419" s="515" t="s">
        <v>82</v>
      </c>
      <c r="BB419" s="67" t="s">
        <v>1258</v>
      </c>
      <c r="BC419" s="59" t="s">
        <v>243</v>
      </c>
      <c r="BD419" s="59" t="s">
        <v>1895</v>
      </c>
      <c r="BE419" s="59" t="s">
        <v>867</v>
      </c>
      <c r="BH419" s="67" t="s">
        <v>1896</v>
      </c>
      <c r="BI419" s="67" t="s">
        <v>1903</v>
      </c>
      <c r="BJ419" s="67" t="s">
        <v>654</v>
      </c>
      <c r="BK419" s="163" t="s">
        <v>645</v>
      </c>
      <c r="BN419" s="58"/>
      <c r="BO419" s="59" t="s">
        <v>1678</v>
      </c>
      <c r="BP419" s="58" t="s">
        <v>2037</v>
      </c>
      <c r="BQ419" s="59" t="s">
        <v>58</v>
      </c>
      <c r="BR419" s="67">
        <v>0.72</v>
      </c>
      <c r="BS419" s="59" t="s">
        <v>21</v>
      </c>
      <c r="BT419" s="37" t="s">
        <v>891</v>
      </c>
      <c r="BU419" s="67">
        <v>0.12</v>
      </c>
      <c r="BW419" s="63" t="s">
        <v>26</v>
      </c>
      <c r="BX419" s="59" t="s">
        <v>27</v>
      </c>
      <c r="BY419" s="70">
        <f>BU419*SQRT(CC419)</f>
        <v>0.24</v>
      </c>
      <c r="BZ419" s="70">
        <f>IF(BX419="SE",BY419,BU419)</f>
        <v>0.24</v>
      </c>
      <c r="CA419" s="59" t="s">
        <v>18</v>
      </c>
      <c r="CB419" s="59" t="s">
        <v>892</v>
      </c>
      <c r="CC419" s="59">
        <v>4</v>
      </c>
      <c r="CD419" s="59">
        <v>4</v>
      </c>
      <c r="CF419" s="58" t="s">
        <v>2065</v>
      </c>
      <c r="CG419" s="67">
        <v>0.72</v>
      </c>
      <c r="CH419" s="59" t="s">
        <v>21</v>
      </c>
      <c r="CI419" s="67">
        <v>0.12</v>
      </c>
      <c r="CK419" s="59">
        <f>CI419*SQRT(CM419)</f>
        <v>0.24</v>
      </c>
      <c r="CL419" s="59">
        <f t="shared" si="282"/>
        <v>0.24</v>
      </c>
      <c r="CM419" s="59">
        <v>4</v>
      </c>
      <c r="CN419" s="59">
        <v>4</v>
      </c>
      <c r="CO419" s="67" t="s">
        <v>2119</v>
      </c>
      <c r="CP419" s="67">
        <f t="shared" si="268"/>
        <v>0</v>
      </c>
      <c r="CQ419" s="67">
        <f t="shared" si="269"/>
        <v>0.86956521739130432</v>
      </c>
      <c r="CR419" s="67">
        <f t="shared" si="264"/>
        <v>0</v>
      </c>
      <c r="CS419" s="67">
        <f t="shared" si="270"/>
        <v>0.5</v>
      </c>
      <c r="CT419" s="37">
        <v>1</v>
      </c>
      <c r="CU419" s="59">
        <v>0</v>
      </c>
      <c r="CV419" s="59" t="s">
        <v>1782</v>
      </c>
      <c r="CW419" s="59">
        <v>0</v>
      </c>
      <c r="CX419" s="59">
        <v>0</v>
      </c>
      <c r="CY419" s="102">
        <v>0</v>
      </c>
      <c r="CZ419" s="102">
        <v>0</v>
      </c>
      <c r="DA419" s="102">
        <v>1</v>
      </c>
      <c r="DB419" s="102">
        <v>0</v>
      </c>
      <c r="DC419" s="102">
        <v>0</v>
      </c>
      <c r="DD419" s="59">
        <v>0</v>
      </c>
      <c r="DE419" s="60">
        <v>0</v>
      </c>
      <c r="DF419" s="60">
        <v>0</v>
      </c>
      <c r="DG419" s="60">
        <v>1</v>
      </c>
      <c r="DH419" s="60">
        <v>0</v>
      </c>
      <c r="DI419" s="60">
        <v>0</v>
      </c>
      <c r="DJ419" s="60">
        <v>0</v>
      </c>
      <c r="DK419" s="60">
        <v>0</v>
      </c>
      <c r="DL419" s="60">
        <v>0</v>
      </c>
      <c r="DM419" s="60">
        <v>0</v>
      </c>
      <c r="DN419" s="60">
        <v>0</v>
      </c>
      <c r="DO419" s="59">
        <v>0</v>
      </c>
      <c r="DP419" s="59">
        <v>0</v>
      </c>
      <c r="DQ419" s="59">
        <v>0</v>
      </c>
      <c r="DR419" s="59">
        <v>0</v>
      </c>
      <c r="DS419" s="59">
        <v>0</v>
      </c>
      <c r="DT419" s="59">
        <v>0</v>
      </c>
      <c r="DU419" s="59">
        <v>0</v>
      </c>
      <c r="DV419" s="59">
        <v>0</v>
      </c>
      <c r="DW419" s="59">
        <v>0</v>
      </c>
      <c r="DX419" s="59">
        <v>0</v>
      </c>
      <c r="DY419" s="59">
        <v>0</v>
      </c>
      <c r="DZ419" s="59">
        <v>0</v>
      </c>
      <c r="EA419" s="59">
        <v>0</v>
      </c>
      <c r="EB419" s="59">
        <v>0</v>
      </c>
      <c r="EC419" s="59">
        <v>0</v>
      </c>
      <c r="ED419" s="59">
        <v>0</v>
      </c>
      <c r="EE419" s="59">
        <v>0</v>
      </c>
      <c r="EF419" s="59">
        <v>0</v>
      </c>
      <c r="EG419" s="59">
        <v>0</v>
      </c>
      <c r="EH419" s="59">
        <v>0</v>
      </c>
      <c r="EI419" s="59">
        <v>0</v>
      </c>
      <c r="EJ419" s="59">
        <v>0</v>
      </c>
      <c r="EK419" s="59">
        <v>0</v>
      </c>
      <c r="EL419" s="59">
        <v>0</v>
      </c>
      <c r="EM419" s="59">
        <v>0</v>
      </c>
      <c r="EN419" s="59">
        <v>1</v>
      </c>
      <c r="EO419" s="59">
        <v>0</v>
      </c>
      <c r="EP419" s="59">
        <v>1</v>
      </c>
      <c r="EQ419" s="59">
        <v>4</v>
      </c>
    </row>
    <row r="420" spans="1:147" ht="15" customHeight="1" x14ac:dyDescent="0.25">
      <c r="A420" s="501" t="s">
        <v>2556</v>
      </c>
      <c r="B420" s="138">
        <v>27</v>
      </c>
      <c r="C420" s="58" t="s">
        <v>283</v>
      </c>
      <c r="D420" s="99">
        <v>2003</v>
      </c>
      <c r="E420" s="67" t="s">
        <v>284</v>
      </c>
      <c r="F420" s="67" t="s">
        <v>285</v>
      </c>
      <c r="G420" s="59">
        <v>13</v>
      </c>
      <c r="H420" s="59" t="s">
        <v>286</v>
      </c>
      <c r="I420" s="64" t="s">
        <v>1259</v>
      </c>
      <c r="J420" s="59">
        <v>2</v>
      </c>
      <c r="K420" s="59" t="s">
        <v>3</v>
      </c>
      <c r="L420" s="59" t="s">
        <v>89</v>
      </c>
      <c r="M420" s="59">
        <v>10</v>
      </c>
      <c r="N420" s="59">
        <v>10</v>
      </c>
      <c r="O420" s="59">
        <f t="shared" si="260"/>
        <v>1</v>
      </c>
      <c r="P420" s="59" t="s">
        <v>571</v>
      </c>
      <c r="R420" s="59">
        <v>1</v>
      </c>
      <c r="S420" s="59">
        <v>4</v>
      </c>
      <c r="T420" s="59">
        <v>1</v>
      </c>
      <c r="U420" s="59">
        <v>15</v>
      </c>
      <c r="V420" s="59" t="s">
        <v>649</v>
      </c>
      <c r="X420" s="59" t="s">
        <v>893</v>
      </c>
      <c r="Z420" s="40" t="s">
        <v>83</v>
      </c>
      <c r="AA420" s="59" t="s">
        <v>1257</v>
      </c>
      <c r="AB420" s="59" t="s">
        <v>1260</v>
      </c>
      <c r="AC420" s="59">
        <v>8</v>
      </c>
      <c r="AD420" s="59">
        <v>4</v>
      </c>
      <c r="AE420" s="59" t="s">
        <v>577</v>
      </c>
      <c r="AF420" s="59">
        <v>4</v>
      </c>
      <c r="AG420" s="59">
        <f t="shared" si="261"/>
        <v>0.6020599913279624</v>
      </c>
      <c r="AH420" s="177">
        <f t="shared" si="259"/>
        <v>81.2</v>
      </c>
      <c r="AI420" s="72">
        <f t="shared" si="279"/>
        <v>1.9095560292411753</v>
      </c>
      <c r="AJ420" s="59">
        <f t="shared" si="280"/>
        <v>40</v>
      </c>
      <c r="AK420" s="59">
        <f t="shared" si="262"/>
        <v>1.6020599913279623</v>
      </c>
      <c r="AL420" s="72">
        <f t="shared" si="281"/>
        <v>812</v>
      </c>
      <c r="AM420" s="72">
        <f t="shared" si="258"/>
        <v>2.9095560292411755</v>
      </c>
      <c r="AN420" s="67" t="s">
        <v>28</v>
      </c>
      <c r="AO420" s="59" t="s">
        <v>28</v>
      </c>
      <c r="AP420" s="58"/>
      <c r="AQ420" s="59" t="s">
        <v>80</v>
      </c>
      <c r="AR420" s="67" t="s">
        <v>81</v>
      </c>
      <c r="AS420" s="67" t="s">
        <v>287</v>
      </c>
      <c r="AT420" s="172" t="s">
        <v>2446</v>
      </c>
      <c r="AU420" s="270">
        <v>41.6</v>
      </c>
      <c r="AV420" s="11">
        <v>-78.7</v>
      </c>
      <c r="AW420" s="59" t="s">
        <v>288</v>
      </c>
      <c r="AX420" s="277">
        <v>7.1666666666666652</v>
      </c>
      <c r="AY420" s="278">
        <v>1131</v>
      </c>
      <c r="AZ420" s="455">
        <f t="shared" si="263"/>
        <v>3.0534626049254552</v>
      </c>
      <c r="BA420" s="515" t="s">
        <v>82</v>
      </c>
      <c r="BB420" s="67" t="s">
        <v>1258</v>
      </c>
      <c r="BC420" s="59" t="s">
        <v>243</v>
      </c>
      <c r="BD420" s="59" t="s">
        <v>738</v>
      </c>
      <c r="BE420" s="59" t="s">
        <v>867</v>
      </c>
      <c r="BH420" s="67" t="s">
        <v>1896</v>
      </c>
      <c r="BI420" s="58" t="s">
        <v>1905</v>
      </c>
      <c r="BJ420" s="67" t="s">
        <v>654</v>
      </c>
      <c r="BK420" s="163" t="s">
        <v>645</v>
      </c>
      <c r="BN420" s="58"/>
      <c r="BO420" s="59" t="s">
        <v>1678</v>
      </c>
      <c r="BP420" s="58" t="s">
        <v>2037</v>
      </c>
      <c r="BQ420" s="59" t="s">
        <v>627</v>
      </c>
      <c r="BR420" s="25">
        <v>0.61106771797755099</v>
      </c>
      <c r="BS420" s="59" t="s">
        <v>21</v>
      </c>
      <c r="BT420" s="37" t="s">
        <v>891</v>
      </c>
      <c r="BU420" s="67">
        <v>0.33392026287261001</v>
      </c>
      <c r="BW420" s="63" t="s">
        <v>26</v>
      </c>
      <c r="BX420" s="59" t="s">
        <v>27</v>
      </c>
      <c r="BY420" s="70">
        <f>BU420*SQRT(CC420)</f>
        <v>0.66784052574522001</v>
      </c>
      <c r="BZ420" s="92">
        <f>BY420</f>
        <v>0.66784052574522001</v>
      </c>
      <c r="CA420" s="59" t="s">
        <v>18</v>
      </c>
      <c r="CB420" s="59" t="s">
        <v>892</v>
      </c>
      <c r="CC420" s="59">
        <v>4</v>
      </c>
      <c r="CD420" s="59">
        <v>4</v>
      </c>
      <c r="CF420" s="58" t="s">
        <v>2065</v>
      </c>
      <c r="CG420" s="67">
        <v>0.72380383713531204</v>
      </c>
      <c r="CH420" s="59" t="s">
        <v>21</v>
      </c>
      <c r="CI420" s="67">
        <v>0.26913991335500798</v>
      </c>
      <c r="CJ420" s="67">
        <v>0.26947986855065903</v>
      </c>
      <c r="CK420" s="59">
        <f>AVERAGE(CI420,CJ420)*SQRT(CM420)</f>
        <v>0.53861978190566706</v>
      </c>
      <c r="CL420" s="59">
        <f t="shared" si="282"/>
        <v>0.53861978190566706</v>
      </c>
      <c r="CM420" s="59">
        <v>4</v>
      </c>
      <c r="CN420" s="59">
        <v>4</v>
      </c>
      <c r="CO420" s="67" t="s">
        <v>2119</v>
      </c>
      <c r="CP420" s="67">
        <f t="shared" si="268"/>
        <v>-0.18582455851298926</v>
      </c>
      <c r="CQ420" s="67">
        <f t="shared" si="269"/>
        <v>0.86956521739130432</v>
      </c>
      <c r="CR420" s="67">
        <f t="shared" si="264"/>
        <v>-0.16158657261999065</v>
      </c>
      <c r="CS420" s="67">
        <f t="shared" si="270"/>
        <v>0.5016318887781922</v>
      </c>
      <c r="CT420" s="37">
        <v>1</v>
      </c>
      <c r="CU420" s="59">
        <v>0</v>
      </c>
      <c r="CV420" s="59" t="s">
        <v>1782</v>
      </c>
      <c r="CW420" s="59">
        <v>0</v>
      </c>
      <c r="CX420" s="59">
        <v>0</v>
      </c>
      <c r="CY420" s="102">
        <v>0</v>
      </c>
      <c r="CZ420" s="102">
        <v>0</v>
      </c>
      <c r="DA420" s="102">
        <v>1</v>
      </c>
      <c r="DB420" s="102">
        <v>0</v>
      </c>
      <c r="DC420" s="102">
        <v>0</v>
      </c>
      <c r="DD420" s="59">
        <v>0</v>
      </c>
      <c r="DE420" s="60">
        <v>0</v>
      </c>
      <c r="DF420" s="60">
        <v>0</v>
      </c>
      <c r="DG420" s="60">
        <v>1</v>
      </c>
      <c r="DH420" s="60">
        <v>0</v>
      </c>
      <c r="DI420" s="60">
        <v>0</v>
      </c>
      <c r="DJ420" s="60">
        <v>0</v>
      </c>
      <c r="DK420" s="60">
        <v>0</v>
      </c>
      <c r="DL420" s="60">
        <v>0</v>
      </c>
      <c r="DM420" s="60">
        <v>0</v>
      </c>
      <c r="DN420" s="60">
        <v>0</v>
      </c>
      <c r="DO420" s="59">
        <v>0</v>
      </c>
      <c r="DP420" s="59">
        <v>0</v>
      </c>
      <c r="DQ420" s="59">
        <v>0</v>
      </c>
      <c r="DR420" s="59">
        <v>0</v>
      </c>
      <c r="DS420" s="59">
        <v>0</v>
      </c>
      <c r="DT420" s="59">
        <v>0</v>
      </c>
      <c r="DU420" s="59">
        <v>0</v>
      </c>
      <c r="DV420" s="59">
        <v>0</v>
      </c>
      <c r="DW420" s="59">
        <v>0</v>
      </c>
      <c r="DX420" s="59">
        <v>0</v>
      </c>
      <c r="DY420" s="59">
        <v>0</v>
      </c>
      <c r="DZ420" s="59">
        <v>0</v>
      </c>
      <c r="EA420" s="59">
        <v>0</v>
      </c>
      <c r="EB420" s="59">
        <v>0</v>
      </c>
      <c r="EC420" s="59">
        <v>0</v>
      </c>
      <c r="ED420" s="59">
        <v>0</v>
      </c>
      <c r="EE420" s="59">
        <v>0</v>
      </c>
      <c r="EF420" s="59">
        <v>0</v>
      </c>
      <c r="EG420" s="59">
        <v>0</v>
      </c>
      <c r="EH420" s="59">
        <v>0</v>
      </c>
      <c r="EI420" s="59">
        <v>0</v>
      </c>
      <c r="EJ420" s="59">
        <v>0</v>
      </c>
      <c r="EK420" s="59">
        <v>0</v>
      </c>
      <c r="EL420" s="59">
        <v>0</v>
      </c>
      <c r="EM420" s="59">
        <v>0</v>
      </c>
      <c r="EN420" s="59">
        <v>1</v>
      </c>
      <c r="EO420" s="59">
        <v>0</v>
      </c>
      <c r="EP420" s="59">
        <v>1</v>
      </c>
      <c r="EQ420" s="59">
        <v>4</v>
      </c>
    </row>
    <row r="421" spans="1:147" ht="15" customHeight="1" x14ac:dyDescent="0.25">
      <c r="A421" s="501" t="s">
        <v>2556</v>
      </c>
      <c r="B421" s="138">
        <v>28</v>
      </c>
      <c r="C421" s="58" t="s">
        <v>283</v>
      </c>
      <c r="D421" s="99">
        <v>2003</v>
      </c>
      <c r="E421" s="67" t="s">
        <v>284</v>
      </c>
      <c r="F421" s="67" t="s">
        <v>285</v>
      </c>
      <c r="G421" s="59">
        <v>13</v>
      </c>
      <c r="H421" s="59" t="s">
        <v>286</v>
      </c>
      <c r="I421" s="64" t="s">
        <v>1259</v>
      </c>
      <c r="J421" s="59">
        <v>2</v>
      </c>
      <c r="K421" s="59" t="s">
        <v>3</v>
      </c>
      <c r="L421" s="59" t="s">
        <v>89</v>
      </c>
      <c r="M421" s="59">
        <v>10</v>
      </c>
      <c r="N421" s="59">
        <v>10</v>
      </c>
      <c r="O421" s="59">
        <f t="shared" si="260"/>
        <v>1</v>
      </c>
      <c r="P421" s="59" t="s">
        <v>571</v>
      </c>
      <c r="R421" s="59">
        <v>1</v>
      </c>
      <c r="S421" s="59">
        <v>4</v>
      </c>
      <c r="T421" s="59">
        <v>1</v>
      </c>
      <c r="U421" s="59">
        <v>20</v>
      </c>
      <c r="V421" s="59" t="s">
        <v>649</v>
      </c>
      <c r="X421" s="59" t="s">
        <v>893</v>
      </c>
      <c r="Z421" s="40" t="s">
        <v>83</v>
      </c>
      <c r="AA421" s="59" t="s">
        <v>1257</v>
      </c>
      <c r="AB421" s="59" t="s">
        <v>1260</v>
      </c>
      <c r="AC421" s="59">
        <v>25</v>
      </c>
      <c r="AD421" s="59">
        <v>4</v>
      </c>
      <c r="AE421" s="59" t="s">
        <v>577</v>
      </c>
      <c r="AF421" s="59">
        <v>21</v>
      </c>
      <c r="AG421" s="59">
        <f t="shared" si="261"/>
        <v>1.3222192947339193</v>
      </c>
      <c r="AH421" s="177">
        <f t="shared" si="259"/>
        <v>426.3</v>
      </c>
      <c r="AI421" s="72">
        <f t="shared" si="279"/>
        <v>2.6297153326471321</v>
      </c>
      <c r="AJ421" s="59">
        <f t="shared" si="280"/>
        <v>210</v>
      </c>
      <c r="AK421" s="59">
        <f t="shared" si="262"/>
        <v>2.3222192947339191</v>
      </c>
      <c r="AL421" s="72">
        <f t="shared" si="281"/>
        <v>4263</v>
      </c>
      <c r="AM421" s="72">
        <f t="shared" si="258"/>
        <v>3.6297153326471321</v>
      </c>
      <c r="AN421" s="67" t="s">
        <v>28</v>
      </c>
      <c r="AO421" s="59" t="s">
        <v>28</v>
      </c>
      <c r="AQ421" s="59" t="s">
        <v>80</v>
      </c>
      <c r="AR421" s="67" t="s">
        <v>81</v>
      </c>
      <c r="AS421" s="67" t="s">
        <v>287</v>
      </c>
      <c r="AT421" s="172" t="s">
        <v>2446</v>
      </c>
      <c r="AU421" s="270">
        <v>41.6</v>
      </c>
      <c r="AV421" s="11">
        <v>-78.7</v>
      </c>
      <c r="AW421" s="59" t="s">
        <v>288</v>
      </c>
      <c r="AX421" s="277">
        <v>7.1666666666666652</v>
      </c>
      <c r="AY421" s="278">
        <v>1131</v>
      </c>
      <c r="AZ421" s="455">
        <f t="shared" si="263"/>
        <v>3.0534626049254552</v>
      </c>
      <c r="BA421" s="515" t="s">
        <v>82</v>
      </c>
      <c r="BB421" s="67" t="s">
        <v>1258</v>
      </c>
      <c r="BC421" s="59" t="s">
        <v>243</v>
      </c>
      <c r="BD421" s="59" t="s">
        <v>1895</v>
      </c>
      <c r="BE421" s="59" t="s">
        <v>867</v>
      </c>
      <c r="BH421" s="67" t="s">
        <v>1896</v>
      </c>
      <c r="BI421" s="67" t="s">
        <v>1900</v>
      </c>
      <c r="BJ421" s="67" t="s">
        <v>654</v>
      </c>
      <c r="BK421" s="40" t="s">
        <v>646</v>
      </c>
      <c r="BL421" s="77" t="s">
        <v>2267</v>
      </c>
      <c r="BM421" s="77" t="s">
        <v>2267</v>
      </c>
      <c r="BN421" s="58"/>
      <c r="BO421" s="59" t="s">
        <v>1678</v>
      </c>
      <c r="BP421" s="58" t="s">
        <v>2036</v>
      </c>
      <c r="BQ421" s="59" t="s">
        <v>58</v>
      </c>
      <c r="BR421" s="67">
        <v>0.35</v>
      </c>
      <c r="BS421" s="59" t="s">
        <v>21</v>
      </c>
      <c r="BT421" s="37" t="s">
        <v>891</v>
      </c>
      <c r="BU421" s="67">
        <v>0.05</v>
      </c>
      <c r="BW421" s="63" t="s">
        <v>26</v>
      </c>
      <c r="BX421" s="59" t="s">
        <v>27</v>
      </c>
      <c r="BY421" s="70">
        <f>BU421*SQRT(CC421)</f>
        <v>0.1</v>
      </c>
      <c r="BZ421" s="70">
        <f>IF(BX421="SE",BY421,BU421)</f>
        <v>0.1</v>
      </c>
      <c r="CA421" s="59" t="s">
        <v>18</v>
      </c>
      <c r="CB421" s="59" t="s">
        <v>892</v>
      </c>
      <c r="CC421" s="59">
        <v>4</v>
      </c>
      <c r="CD421" s="59">
        <v>4</v>
      </c>
      <c r="CF421" s="58" t="s">
        <v>2065</v>
      </c>
      <c r="CG421" s="67">
        <v>0.51</v>
      </c>
      <c r="CH421" s="59" t="s">
        <v>21</v>
      </c>
      <c r="CI421" s="67">
        <v>0.05</v>
      </c>
      <c r="CK421" s="59">
        <f>CI421*SQRT(CM421)</f>
        <v>0.1</v>
      </c>
      <c r="CL421" s="59">
        <f>CK421</f>
        <v>0.1</v>
      </c>
      <c r="CM421" s="59">
        <v>4</v>
      </c>
      <c r="CN421" s="59">
        <v>4</v>
      </c>
      <c r="CO421" s="67" t="s">
        <v>2119</v>
      </c>
      <c r="CP421" s="67">
        <f t="shared" si="268"/>
        <v>-1.6000000000000003</v>
      </c>
      <c r="CQ421" s="67">
        <f t="shared" si="269"/>
        <v>0.86956521739130432</v>
      </c>
      <c r="CR421" s="67">
        <f t="shared" si="264"/>
        <v>-1.3913043478260871</v>
      </c>
      <c r="CS421" s="67">
        <f t="shared" si="270"/>
        <v>0.62098298676748587</v>
      </c>
      <c r="CT421" s="37">
        <v>0</v>
      </c>
      <c r="CU421" s="59">
        <v>0</v>
      </c>
      <c r="CV421" s="59" t="s">
        <v>1782</v>
      </c>
      <c r="CW421" s="59">
        <v>0</v>
      </c>
      <c r="CX421" s="59">
        <v>0</v>
      </c>
      <c r="CY421" s="102">
        <v>0</v>
      </c>
      <c r="CZ421" s="102">
        <v>0</v>
      </c>
      <c r="DA421" s="102">
        <v>1</v>
      </c>
      <c r="DB421" s="102">
        <v>0</v>
      </c>
      <c r="DC421" s="102">
        <v>0</v>
      </c>
      <c r="DD421" s="59">
        <v>0</v>
      </c>
      <c r="DE421" s="60">
        <v>0</v>
      </c>
      <c r="DF421" s="60">
        <v>0</v>
      </c>
      <c r="DG421" s="60">
        <v>1</v>
      </c>
      <c r="DH421" s="60">
        <v>0</v>
      </c>
      <c r="DI421" s="60">
        <v>0</v>
      </c>
      <c r="DJ421" s="60">
        <v>0</v>
      </c>
      <c r="DK421" s="60">
        <v>0</v>
      </c>
      <c r="DL421" s="60">
        <v>0</v>
      </c>
      <c r="DM421" s="60">
        <v>0</v>
      </c>
      <c r="DN421" s="60">
        <v>0</v>
      </c>
      <c r="DO421" s="59">
        <v>0</v>
      </c>
      <c r="DP421" s="59">
        <v>0</v>
      </c>
      <c r="DQ421" s="59">
        <v>0</v>
      </c>
      <c r="DR421" s="59">
        <v>0</v>
      </c>
      <c r="DS421" s="59">
        <v>0</v>
      </c>
      <c r="DT421" s="59">
        <v>0</v>
      </c>
      <c r="DU421" s="59">
        <v>0</v>
      </c>
      <c r="DV421" s="59">
        <v>0</v>
      </c>
      <c r="DW421" s="59">
        <v>0</v>
      </c>
      <c r="DX421" s="59">
        <v>0</v>
      </c>
      <c r="DY421" s="59">
        <v>0</v>
      </c>
      <c r="DZ421" s="59">
        <v>0</v>
      </c>
      <c r="EA421" s="77">
        <v>1</v>
      </c>
      <c r="EB421" s="59">
        <v>0</v>
      </c>
      <c r="EC421" s="59">
        <v>0</v>
      </c>
      <c r="ED421" s="59">
        <v>0</v>
      </c>
      <c r="EE421" s="59">
        <v>0</v>
      </c>
      <c r="EF421" s="59">
        <v>0</v>
      </c>
      <c r="EG421" s="59">
        <v>0</v>
      </c>
      <c r="EH421" s="59">
        <v>0</v>
      </c>
      <c r="EI421" s="59">
        <v>0</v>
      </c>
      <c r="EJ421" s="59">
        <v>0</v>
      </c>
      <c r="EK421" s="59">
        <v>0</v>
      </c>
      <c r="EL421" s="59">
        <v>0</v>
      </c>
      <c r="EM421" s="59">
        <v>0</v>
      </c>
      <c r="EN421" s="59">
        <v>1</v>
      </c>
      <c r="EO421" s="59">
        <v>0</v>
      </c>
      <c r="EP421" s="59">
        <v>1</v>
      </c>
      <c r="EQ421" s="59">
        <v>4</v>
      </c>
    </row>
    <row r="422" spans="1:147" ht="15" customHeight="1" x14ac:dyDescent="0.25">
      <c r="A422" s="501" t="s">
        <v>2556</v>
      </c>
      <c r="B422" s="138">
        <v>29</v>
      </c>
      <c r="C422" s="58" t="s">
        <v>283</v>
      </c>
      <c r="D422" s="99">
        <v>2003</v>
      </c>
      <c r="E422" s="67" t="s">
        <v>284</v>
      </c>
      <c r="F422" s="67" t="s">
        <v>285</v>
      </c>
      <c r="G422" s="59">
        <v>13</v>
      </c>
      <c r="H422" s="59" t="s">
        <v>286</v>
      </c>
      <c r="I422" s="64" t="s">
        <v>1259</v>
      </c>
      <c r="J422" s="59">
        <v>2</v>
      </c>
      <c r="K422" s="59" t="s">
        <v>3</v>
      </c>
      <c r="L422" s="59" t="s">
        <v>89</v>
      </c>
      <c r="M422" s="59">
        <v>10</v>
      </c>
      <c r="N422" s="59">
        <v>10</v>
      </c>
      <c r="O422" s="59">
        <f t="shared" si="260"/>
        <v>1</v>
      </c>
      <c r="P422" s="59" t="s">
        <v>571</v>
      </c>
      <c r="R422" s="59">
        <v>1</v>
      </c>
      <c r="S422" s="59">
        <v>4</v>
      </c>
      <c r="T422" s="59">
        <v>1</v>
      </c>
      <c r="U422" s="59">
        <v>15</v>
      </c>
      <c r="V422" s="59" t="s">
        <v>649</v>
      </c>
      <c r="X422" s="59" t="s">
        <v>893</v>
      </c>
      <c r="Z422" s="40" t="s">
        <v>83</v>
      </c>
      <c r="AA422" s="59" t="s">
        <v>1257</v>
      </c>
      <c r="AB422" s="59" t="s">
        <v>1260</v>
      </c>
      <c r="AC422" s="59">
        <v>25</v>
      </c>
      <c r="AD422" s="59">
        <v>4</v>
      </c>
      <c r="AE422" s="59" t="s">
        <v>577</v>
      </c>
      <c r="AF422" s="59">
        <v>21</v>
      </c>
      <c r="AG422" s="59">
        <f t="shared" si="261"/>
        <v>1.3222192947339193</v>
      </c>
      <c r="AH422" s="177">
        <f t="shared" si="259"/>
        <v>426.3</v>
      </c>
      <c r="AI422" s="72">
        <f t="shared" si="279"/>
        <v>2.6297153326471321</v>
      </c>
      <c r="AJ422" s="59">
        <f t="shared" si="280"/>
        <v>210</v>
      </c>
      <c r="AK422" s="59">
        <f t="shared" si="262"/>
        <v>2.3222192947339191</v>
      </c>
      <c r="AL422" s="72">
        <f t="shared" si="281"/>
        <v>4263</v>
      </c>
      <c r="AM422" s="72">
        <f t="shared" si="258"/>
        <v>3.6297153326471321</v>
      </c>
      <c r="AN422" s="67" t="s">
        <v>28</v>
      </c>
      <c r="AO422" s="59" t="s">
        <v>28</v>
      </c>
      <c r="AQ422" s="59" t="s">
        <v>80</v>
      </c>
      <c r="AR422" s="67" t="s">
        <v>81</v>
      </c>
      <c r="AS422" s="67" t="s">
        <v>287</v>
      </c>
      <c r="AT422" s="172" t="s">
        <v>2446</v>
      </c>
      <c r="AU422" s="270">
        <v>41.6</v>
      </c>
      <c r="AV422" s="11">
        <v>-78.7</v>
      </c>
      <c r="AW422" s="59" t="s">
        <v>288</v>
      </c>
      <c r="AX422" s="277">
        <v>7.1666666666666652</v>
      </c>
      <c r="AY422" s="278">
        <v>1131</v>
      </c>
      <c r="AZ422" s="455">
        <f t="shared" si="263"/>
        <v>3.0534626049254552</v>
      </c>
      <c r="BA422" s="515" t="s">
        <v>82</v>
      </c>
      <c r="BB422" s="67" t="s">
        <v>1258</v>
      </c>
      <c r="BC422" s="59" t="s">
        <v>243</v>
      </c>
      <c r="BD422" s="59" t="s">
        <v>738</v>
      </c>
      <c r="BE422" s="59" t="s">
        <v>867</v>
      </c>
      <c r="BH422" s="67" t="s">
        <v>1896</v>
      </c>
      <c r="BI422" s="58" t="s">
        <v>1901</v>
      </c>
      <c r="BJ422" s="67" t="s">
        <v>654</v>
      </c>
      <c r="BK422" s="40" t="s">
        <v>646</v>
      </c>
      <c r="BL422" s="77" t="s">
        <v>2267</v>
      </c>
      <c r="BM422" s="77" t="s">
        <v>2267</v>
      </c>
      <c r="BN422" s="58"/>
      <c r="BO422" s="59" t="s">
        <v>1678</v>
      </c>
      <c r="BP422" s="58" t="s">
        <v>2036</v>
      </c>
      <c r="BQ422" s="59" t="s">
        <v>627</v>
      </c>
      <c r="BR422" s="67">
        <v>0.17721273342056701</v>
      </c>
      <c r="BS422" s="59" t="s">
        <v>21</v>
      </c>
      <c r="BT422" s="37" t="s">
        <v>891</v>
      </c>
      <c r="BU422" s="67">
        <v>7.8529387883722018E-2</v>
      </c>
      <c r="BV422" s="67">
        <v>8.7451748880618504E-2</v>
      </c>
      <c r="BW422" s="63" t="s">
        <v>634</v>
      </c>
      <c r="BX422" s="59" t="s">
        <v>27</v>
      </c>
      <c r="BY422" s="70">
        <f>AVERAGE(BU422,BV422)*SQRT(CC422)</f>
        <v>0.16598113676434051</v>
      </c>
      <c r="BZ422" s="92">
        <f>BY422</f>
        <v>0.16598113676434051</v>
      </c>
      <c r="CA422" s="59" t="s">
        <v>18</v>
      </c>
      <c r="CB422" s="59" t="s">
        <v>892</v>
      </c>
      <c r="CC422" s="59">
        <v>4</v>
      </c>
      <c r="CD422" s="59">
        <v>4</v>
      </c>
      <c r="CF422" s="58" t="s">
        <v>2065</v>
      </c>
      <c r="CG422" s="67">
        <v>0.59715642248973</v>
      </c>
      <c r="CH422" s="59" t="s">
        <v>21</v>
      </c>
      <c r="CI422" s="67">
        <v>0.18439966430635002</v>
      </c>
      <c r="CJ422" s="67">
        <v>0.19602710860196498</v>
      </c>
      <c r="CK422" s="59">
        <f>AVERAGE(CI422,CJ422)*SQRT(CM422)</f>
        <v>0.380426772908315</v>
      </c>
      <c r="CL422" s="59">
        <f t="shared" ref="CL422:CL426" si="283">CK422</f>
        <v>0.380426772908315</v>
      </c>
      <c r="CM422" s="59">
        <v>4</v>
      </c>
      <c r="CN422" s="59">
        <v>4</v>
      </c>
      <c r="CO422" s="67" t="s">
        <v>2119</v>
      </c>
      <c r="CP422" s="67">
        <f t="shared" si="268"/>
        <v>-1.4308557435292635</v>
      </c>
      <c r="CQ422" s="67">
        <f t="shared" si="269"/>
        <v>0.86956521739130432</v>
      </c>
      <c r="CR422" s="67">
        <f t="shared" si="264"/>
        <v>-1.2442223856776204</v>
      </c>
      <c r="CS422" s="67">
        <f t="shared" si="270"/>
        <v>0.59675558406383189</v>
      </c>
      <c r="CT422" s="37">
        <v>0</v>
      </c>
      <c r="CU422" s="59">
        <v>0</v>
      </c>
      <c r="CV422" s="59" t="s">
        <v>1782</v>
      </c>
      <c r="CW422" s="59">
        <v>0</v>
      </c>
      <c r="CX422" s="59">
        <v>0</v>
      </c>
      <c r="CY422" s="102">
        <v>0</v>
      </c>
      <c r="CZ422" s="102">
        <v>0</v>
      </c>
      <c r="DA422" s="102">
        <v>1</v>
      </c>
      <c r="DB422" s="102">
        <v>0</v>
      </c>
      <c r="DC422" s="102">
        <v>0</v>
      </c>
      <c r="DD422" s="59">
        <v>0</v>
      </c>
      <c r="DE422" s="60">
        <v>0</v>
      </c>
      <c r="DF422" s="60">
        <v>0</v>
      </c>
      <c r="DG422" s="60">
        <v>1</v>
      </c>
      <c r="DH422" s="60">
        <v>0</v>
      </c>
      <c r="DI422" s="60">
        <v>0</v>
      </c>
      <c r="DJ422" s="60">
        <v>0</v>
      </c>
      <c r="DK422" s="60">
        <v>0</v>
      </c>
      <c r="DL422" s="60">
        <v>0</v>
      </c>
      <c r="DM422" s="60">
        <v>0</v>
      </c>
      <c r="DN422" s="60">
        <v>0</v>
      </c>
      <c r="DO422" s="59">
        <v>0</v>
      </c>
      <c r="DP422" s="59">
        <v>0</v>
      </c>
      <c r="DQ422" s="59">
        <v>0</v>
      </c>
      <c r="DR422" s="59">
        <v>0</v>
      </c>
      <c r="DS422" s="59">
        <v>0</v>
      </c>
      <c r="DT422" s="59">
        <v>0</v>
      </c>
      <c r="DU422" s="59">
        <v>0</v>
      </c>
      <c r="DV422" s="59">
        <v>0</v>
      </c>
      <c r="DW422" s="59">
        <v>0</v>
      </c>
      <c r="DX422" s="59">
        <v>0</v>
      </c>
      <c r="DY422" s="59">
        <v>0</v>
      </c>
      <c r="DZ422" s="59">
        <v>0</v>
      </c>
      <c r="EA422" s="77">
        <v>1</v>
      </c>
      <c r="EB422" s="59">
        <v>0</v>
      </c>
      <c r="EC422" s="59">
        <v>0</v>
      </c>
      <c r="ED422" s="59">
        <v>0</v>
      </c>
      <c r="EE422" s="59">
        <v>0</v>
      </c>
      <c r="EF422" s="59">
        <v>0</v>
      </c>
      <c r="EG422" s="59">
        <v>0</v>
      </c>
      <c r="EH422" s="59">
        <v>0</v>
      </c>
      <c r="EI422" s="59">
        <v>0</v>
      </c>
      <c r="EJ422" s="59">
        <v>0</v>
      </c>
      <c r="EK422" s="59">
        <v>0</v>
      </c>
      <c r="EL422" s="59">
        <v>0</v>
      </c>
      <c r="EM422" s="59">
        <v>0</v>
      </c>
      <c r="EN422" s="59">
        <v>1</v>
      </c>
      <c r="EO422" s="59">
        <v>0</v>
      </c>
      <c r="EP422" s="59">
        <v>1</v>
      </c>
      <c r="EQ422" s="59">
        <v>4</v>
      </c>
    </row>
    <row r="423" spans="1:147" ht="15" customHeight="1" x14ac:dyDescent="0.25">
      <c r="A423" s="501" t="s">
        <v>2556</v>
      </c>
      <c r="B423" s="138">
        <v>30</v>
      </c>
      <c r="C423" s="58" t="s">
        <v>283</v>
      </c>
      <c r="D423" s="99">
        <v>2003</v>
      </c>
      <c r="E423" s="67" t="s">
        <v>284</v>
      </c>
      <c r="F423" s="67" t="s">
        <v>285</v>
      </c>
      <c r="G423" s="59">
        <v>13</v>
      </c>
      <c r="H423" s="59" t="s">
        <v>286</v>
      </c>
      <c r="I423" s="64" t="s">
        <v>1259</v>
      </c>
      <c r="J423" s="59">
        <v>2</v>
      </c>
      <c r="K423" s="59" t="s">
        <v>3</v>
      </c>
      <c r="L423" s="59" t="s">
        <v>89</v>
      </c>
      <c r="M423" s="59">
        <v>10</v>
      </c>
      <c r="N423" s="59">
        <v>10</v>
      </c>
      <c r="O423" s="59">
        <f t="shared" si="260"/>
        <v>1</v>
      </c>
      <c r="P423" s="59" t="s">
        <v>571</v>
      </c>
      <c r="R423" s="59">
        <v>1</v>
      </c>
      <c r="S423" s="59">
        <v>4</v>
      </c>
      <c r="T423" s="59">
        <v>1</v>
      </c>
      <c r="U423" s="59">
        <v>20</v>
      </c>
      <c r="V423" s="59" t="s">
        <v>649</v>
      </c>
      <c r="X423" s="59" t="s">
        <v>893</v>
      </c>
      <c r="Z423" s="40" t="s">
        <v>83</v>
      </c>
      <c r="AA423" s="59" t="s">
        <v>1257</v>
      </c>
      <c r="AB423" s="59" t="s">
        <v>1260</v>
      </c>
      <c r="AC423" s="59">
        <v>15</v>
      </c>
      <c r="AD423" s="59">
        <v>4</v>
      </c>
      <c r="AE423" s="59" t="s">
        <v>577</v>
      </c>
      <c r="AF423" s="59">
        <v>11</v>
      </c>
      <c r="AG423" s="59">
        <f t="shared" si="261"/>
        <v>1.0413926851582251</v>
      </c>
      <c r="AH423" s="177">
        <f t="shared" si="259"/>
        <v>223.3</v>
      </c>
      <c r="AI423" s="72">
        <f t="shared" si="279"/>
        <v>2.3488887230714379</v>
      </c>
      <c r="AJ423" s="59">
        <f t="shared" si="280"/>
        <v>110</v>
      </c>
      <c r="AK423" s="59">
        <f t="shared" si="262"/>
        <v>2.0413926851582249</v>
      </c>
      <c r="AL423" s="72">
        <f t="shared" si="281"/>
        <v>2233</v>
      </c>
      <c r="AM423" s="72">
        <f t="shared" si="258"/>
        <v>3.3488887230714379</v>
      </c>
      <c r="AN423" s="67" t="s">
        <v>28</v>
      </c>
      <c r="AO423" s="59" t="s">
        <v>28</v>
      </c>
      <c r="AQ423" s="59" t="s">
        <v>80</v>
      </c>
      <c r="AR423" s="67" t="s">
        <v>81</v>
      </c>
      <c r="AS423" s="67" t="s">
        <v>287</v>
      </c>
      <c r="AT423" s="172" t="s">
        <v>2446</v>
      </c>
      <c r="AU423" s="270">
        <v>41.6</v>
      </c>
      <c r="AV423" s="11">
        <v>-78.7</v>
      </c>
      <c r="AW423" s="59" t="s">
        <v>288</v>
      </c>
      <c r="AX423" s="277">
        <v>7.1666666666666652</v>
      </c>
      <c r="AY423" s="278">
        <v>1131</v>
      </c>
      <c r="AZ423" s="455">
        <f t="shared" si="263"/>
        <v>3.0534626049254552</v>
      </c>
      <c r="BA423" s="515" t="s">
        <v>82</v>
      </c>
      <c r="BB423" s="67" t="s">
        <v>1258</v>
      </c>
      <c r="BC423" s="59" t="s">
        <v>243</v>
      </c>
      <c r="BD423" s="59" t="s">
        <v>1895</v>
      </c>
      <c r="BE423" s="59" t="s">
        <v>867</v>
      </c>
      <c r="BH423" s="67" t="s">
        <v>1896</v>
      </c>
      <c r="BI423" s="67" t="s">
        <v>1902</v>
      </c>
      <c r="BJ423" s="67" t="s">
        <v>654</v>
      </c>
      <c r="BK423" s="40" t="s">
        <v>646</v>
      </c>
      <c r="BL423" s="77" t="s">
        <v>2267</v>
      </c>
      <c r="BM423" s="77" t="s">
        <v>2267</v>
      </c>
      <c r="BN423" s="58"/>
      <c r="BO423" s="59" t="s">
        <v>1678</v>
      </c>
      <c r="BP423" s="58" t="s">
        <v>2035</v>
      </c>
      <c r="BQ423" s="59" t="s">
        <v>58</v>
      </c>
      <c r="BR423" s="67">
        <v>0.37</v>
      </c>
      <c r="BS423" s="59" t="s">
        <v>21</v>
      </c>
      <c r="BT423" s="37" t="s">
        <v>891</v>
      </c>
      <c r="BU423" s="67">
        <v>0.05</v>
      </c>
      <c r="BW423" s="63" t="s">
        <v>26</v>
      </c>
      <c r="BX423" s="59" t="s">
        <v>27</v>
      </c>
      <c r="BY423" s="70">
        <f>BU423*SQRT(CC423)</f>
        <v>0.1</v>
      </c>
      <c r="BZ423" s="70">
        <f>IF(BX423="SE",BY423,BU423)</f>
        <v>0.1</v>
      </c>
      <c r="CA423" s="59" t="s">
        <v>18</v>
      </c>
      <c r="CB423" s="59" t="s">
        <v>892</v>
      </c>
      <c r="CC423" s="59">
        <v>4</v>
      </c>
      <c r="CD423" s="59">
        <v>4</v>
      </c>
      <c r="CF423" s="58" t="s">
        <v>2065</v>
      </c>
      <c r="CG423" s="67">
        <v>0.51</v>
      </c>
      <c r="CH423" s="59" t="s">
        <v>21</v>
      </c>
      <c r="CI423" s="67">
        <v>0.05</v>
      </c>
      <c r="CK423" s="59">
        <f>CI423*SQRT(CM423)</f>
        <v>0.1</v>
      </c>
      <c r="CL423" s="59">
        <f t="shared" si="283"/>
        <v>0.1</v>
      </c>
      <c r="CM423" s="59">
        <v>4</v>
      </c>
      <c r="CN423" s="59">
        <v>4</v>
      </c>
      <c r="CO423" s="67" t="s">
        <v>2119</v>
      </c>
      <c r="CP423" s="67">
        <f t="shared" si="268"/>
        <v>-1.4000000000000001</v>
      </c>
      <c r="CQ423" s="67">
        <f t="shared" si="269"/>
        <v>0.86956521739130432</v>
      </c>
      <c r="CR423" s="67">
        <f t="shared" si="264"/>
        <v>-1.2173913043478262</v>
      </c>
      <c r="CS423" s="67">
        <f t="shared" si="270"/>
        <v>0.59262759924385633</v>
      </c>
      <c r="CT423" s="37">
        <v>1</v>
      </c>
      <c r="CU423" s="59">
        <v>0</v>
      </c>
      <c r="CV423" s="59" t="s">
        <v>1782</v>
      </c>
      <c r="CW423" s="59">
        <v>0</v>
      </c>
      <c r="CX423" s="59">
        <v>0</v>
      </c>
      <c r="CY423" s="102">
        <v>0</v>
      </c>
      <c r="CZ423" s="102">
        <v>0</v>
      </c>
      <c r="DA423" s="102">
        <v>1</v>
      </c>
      <c r="DB423" s="102">
        <v>0</v>
      </c>
      <c r="DC423" s="102">
        <v>0</v>
      </c>
      <c r="DD423" s="59">
        <v>0</v>
      </c>
      <c r="DE423" s="60">
        <v>0</v>
      </c>
      <c r="DF423" s="60">
        <v>0</v>
      </c>
      <c r="DG423" s="60">
        <v>1</v>
      </c>
      <c r="DH423" s="60">
        <v>0</v>
      </c>
      <c r="DI423" s="60">
        <v>0</v>
      </c>
      <c r="DJ423" s="60">
        <v>0</v>
      </c>
      <c r="DK423" s="60">
        <v>0</v>
      </c>
      <c r="DL423" s="60">
        <v>0</v>
      </c>
      <c r="DM423" s="60">
        <v>0</v>
      </c>
      <c r="DN423" s="60">
        <v>0</v>
      </c>
      <c r="DO423" s="59">
        <v>0</v>
      </c>
      <c r="DP423" s="59">
        <v>0</v>
      </c>
      <c r="DQ423" s="59">
        <v>0</v>
      </c>
      <c r="DR423" s="59">
        <v>0</v>
      </c>
      <c r="DS423" s="59">
        <v>0</v>
      </c>
      <c r="DT423" s="59">
        <v>0</v>
      </c>
      <c r="DU423" s="59">
        <v>0</v>
      </c>
      <c r="DV423" s="59">
        <v>0</v>
      </c>
      <c r="DW423" s="59">
        <v>0</v>
      </c>
      <c r="DX423" s="59">
        <v>0</v>
      </c>
      <c r="DY423" s="59">
        <v>0</v>
      </c>
      <c r="DZ423" s="59">
        <v>0</v>
      </c>
      <c r="EA423" s="77">
        <v>1</v>
      </c>
      <c r="EB423" s="59">
        <v>0</v>
      </c>
      <c r="EC423" s="59">
        <v>0</v>
      </c>
      <c r="ED423" s="59">
        <v>0</v>
      </c>
      <c r="EE423" s="59">
        <v>0</v>
      </c>
      <c r="EF423" s="59">
        <v>0</v>
      </c>
      <c r="EG423" s="59">
        <v>0</v>
      </c>
      <c r="EH423" s="59">
        <v>0</v>
      </c>
      <c r="EI423" s="59">
        <v>0</v>
      </c>
      <c r="EJ423" s="59">
        <v>0</v>
      </c>
      <c r="EK423" s="59">
        <v>0</v>
      </c>
      <c r="EL423" s="59">
        <v>0</v>
      </c>
      <c r="EM423" s="59">
        <v>0</v>
      </c>
      <c r="EN423" s="59">
        <v>1</v>
      </c>
      <c r="EO423" s="59">
        <v>0</v>
      </c>
      <c r="EP423" s="59">
        <v>1</v>
      </c>
      <c r="EQ423" s="59">
        <v>4</v>
      </c>
    </row>
    <row r="424" spans="1:147" ht="15" customHeight="1" x14ac:dyDescent="0.25">
      <c r="A424" s="501" t="s">
        <v>2556</v>
      </c>
      <c r="B424" s="138">
        <v>31</v>
      </c>
      <c r="C424" s="58" t="s">
        <v>283</v>
      </c>
      <c r="D424" s="99">
        <v>2003</v>
      </c>
      <c r="E424" s="67" t="s">
        <v>284</v>
      </c>
      <c r="F424" s="67" t="s">
        <v>285</v>
      </c>
      <c r="G424" s="59">
        <v>13</v>
      </c>
      <c r="H424" s="59" t="s">
        <v>286</v>
      </c>
      <c r="I424" s="64" t="s">
        <v>1259</v>
      </c>
      <c r="J424" s="59">
        <v>2</v>
      </c>
      <c r="K424" s="59" t="s">
        <v>3</v>
      </c>
      <c r="L424" s="59" t="s">
        <v>89</v>
      </c>
      <c r="M424" s="59">
        <v>10</v>
      </c>
      <c r="N424" s="59">
        <v>10</v>
      </c>
      <c r="O424" s="59">
        <f t="shared" si="260"/>
        <v>1</v>
      </c>
      <c r="P424" s="59" t="s">
        <v>571</v>
      </c>
      <c r="R424" s="59">
        <v>1</v>
      </c>
      <c r="S424" s="59">
        <v>4</v>
      </c>
      <c r="T424" s="59">
        <v>1</v>
      </c>
      <c r="U424" s="59">
        <v>15</v>
      </c>
      <c r="V424" s="59" t="s">
        <v>649</v>
      </c>
      <c r="X424" s="59" t="s">
        <v>893</v>
      </c>
      <c r="Z424" s="40" t="s">
        <v>83</v>
      </c>
      <c r="AA424" s="59" t="s">
        <v>1257</v>
      </c>
      <c r="AB424" s="59" t="s">
        <v>1260</v>
      </c>
      <c r="AC424" s="59">
        <v>15</v>
      </c>
      <c r="AD424" s="59">
        <v>4</v>
      </c>
      <c r="AE424" s="59" t="s">
        <v>577</v>
      </c>
      <c r="AF424" s="59">
        <v>11</v>
      </c>
      <c r="AG424" s="59">
        <f t="shared" si="261"/>
        <v>1.0413926851582251</v>
      </c>
      <c r="AH424" s="177">
        <f t="shared" si="259"/>
        <v>223.3</v>
      </c>
      <c r="AI424" s="72">
        <f t="shared" si="279"/>
        <v>2.3488887230714379</v>
      </c>
      <c r="AJ424" s="59">
        <f t="shared" si="280"/>
        <v>110</v>
      </c>
      <c r="AK424" s="59">
        <f t="shared" si="262"/>
        <v>2.0413926851582249</v>
      </c>
      <c r="AL424" s="72">
        <f t="shared" si="281"/>
        <v>2233</v>
      </c>
      <c r="AM424" s="72">
        <f t="shared" si="258"/>
        <v>3.3488887230714379</v>
      </c>
      <c r="AN424" s="67" t="s">
        <v>28</v>
      </c>
      <c r="AO424" s="59" t="s">
        <v>28</v>
      </c>
      <c r="AQ424" s="59" t="s">
        <v>80</v>
      </c>
      <c r="AR424" s="67" t="s">
        <v>81</v>
      </c>
      <c r="AS424" s="67" t="s">
        <v>287</v>
      </c>
      <c r="AT424" s="172" t="s">
        <v>2446</v>
      </c>
      <c r="AU424" s="270">
        <v>41.6</v>
      </c>
      <c r="AV424" s="11">
        <v>-78.7</v>
      </c>
      <c r="AW424" s="59" t="s">
        <v>288</v>
      </c>
      <c r="AX424" s="277">
        <v>7.1666666666666652</v>
      </c>
      <c r="AY424" s="278">
        <v>1131</v>
      </c>
      <c r="AZ424" s="455">
        <f t="shared" si="263"/>
        <v>3.0534626049254552</v>
      </c>
      <c r="BA424" s="515" t="s">
        <v>82</v>
      </c>
      <c r="BB424" s="67" t="s">
        <v>1258</v>
      </c>
      <c r="BC424" s="59" t="s">
        <v>243</v>
      </c>
      <c r="BD424" s="59" t="s">
        <v>738</v>
      </c>
      <c r="BE424" s="59" t="s">
        <v>867</v>
      </c>
      <c r="BH424" s="67" t="s">
        <v>1896</v>
      </c>
      <c r="BI424" s="58" t="s">
        <v>1904</v>
      </c>
      <c r="BJ424" s="67" t="s">
        <v>654</v>
      </c>
      <c r="BK424" s="40" t="s">
        <v>646</v>
      </c>
      <c r="BL424" s="77" t="s">
        <v>2267</v>
      </c>
      <c r="BM424" s="77" t="s">
        <v>2267</v>
      </c>
      <c r="BN424" s="58"/>
      <c r="BO424" s="59" t="s">
        <v>1678</v>
      </c>
      <c r="BP424" s="58" t="s">
        <v>2035</v>
      </c>
      <c r="BQ424" s="59" t="s">
        <v>627</v>
      </c>
      <c r="BR424" s="25">
        <v>0.24849003117572199</v>
      </c>
      <c r="BS424" s="59" t="s">
        <v>21</v>
      </c>
      <c r="BT424" s="37" t="s">
        <v>891</v>
      </c>
      <c r="BU424" s="67">
        <v>0.12848706847211899</v>
      </c>
      <c r="BW424" s="63" t="s">
        <v>26</v>
      </c>
      <c r="BX424" s="59" t="s">
        <v>27</v>
      </c>
      <c r="BY424" s="70">
        <f>BU424*SQRT(CC424)</f>
        <v>0.25697413694423799</v>
      </c>
      <c r="BZ424" s="92">
        <f>BY424</f>
        <v>0.25697413694423799</v>
      </c>
      <c r="CA424" s="59" t="s">
        <v>18</v>
      </c>
      <c r="CB424" s="59" t="s">
        <v>892</v>
      </c>
      <c r="CC424" s="59">
        <v>4</v>
      </c>
      <c r="CD424" s="59">
        <v>4</v>
      </c>
      <c r="CF424" s="58" t="s">
        <v>2065</v>
      </c>
      <c r="CG424" s="67">
        <v>0.59715642248973</v>
      </c>
      <c r="CH424" s="59" t="s">
        <v>21</v>
      </c>
      <c r="CI424" s="67">
        <v>0.18439966430635002</v>
      </c>
      <c r="CJ424" s="67">
        <v>0.19602710860196498</v>
      </c>
      <c r="CK424" s="59">
        <f>AVERAGE(CI424,CJ424)*SQRT(CM424)</f>
        <v>0.380426772908315</v>
      </c>
      <c r="CL424" s="59">
        <f t="shared" si="283"/>
        <v>0.380426772908315</v>
      </c>
      <c r="CM424" s="59">
        <v>4</v>
      </c>
      <c r="CN424" s="59">
        <v>4</v>
      </c>
      <c r="CO424" s="67" t="s">
        <v>2119</v>
      </c>
      <c r="CP424" s="67">
        <f t="shared" si="268"/>
        <v>-1.074065448275606</v>
      </c>
      <c r="CQ424" s="67">
        <f t="shared" si="269"/>
        <v>0.86956521739130432</v>
      </c>
      <c r="CR424" s="67">
        <f t="shared" si="264"/>
        <v>-0.9339699550222661</v>
      </c>
      <c r="CS424" s="67">
        <f t="shared" si="270"/>
        <v>0.55451874230526832</v>
      </c>
      <c r="CT424" s="37">
        <v>1</v>
      </c>
      <c r="CU424" s="59">
        <v>0</v>
      </c>
      <c r="CV424" s="59" t="s">
        <v>1782</v>
      </c>
      <c r="CW424" s="59">
        <v>0</v>
      </c>
      <c r="CX424" s="59">
        <v>0</v>
      </c>
      <c r="CY424" s="102">
        <v>0</v>
      </c>
      <c r="CZ424" s="102">
        <v>0</v>
      </c>
      <c r="DA424" s="102">
        <v>1</v>
      </c>
      <c r="DB424" s="102">
        <v>0</v>
      </c>
      <c r="DC424" s="102">
        <v>0</v>
      </c>
      <c r="DD424" s="59">
        <v>0</v>
      </c>
      <c r="DE424" s="60">
        <v>0</v>
      </c>
      <c r="DF424" s="60">
        <v>0</v>
      </c>
      <c r="DG424" s="60">
        <v>1</v>
      </c>
      <c r="DH424" s="60">
        <v>0</v>
      </c>
      <c r="DI424" s="60">
        <v>0</v>
      </c>
      <c r="DJ424" s="60">
        <v>0</v>
      </c>
      <c r="DK424" s="60">
        <v>0</v>
      </c>
      <c r="DL424" s="60">
        <v>0</v>
      </c>
      <c r="DM424" s="60">
        <v>0</v>
      </c>
      <c r="DN424" s="60">
        <v>0</v>
      </c>
      <c r="DO424" s="59">
        <v>0</v>
      </c>
      <c r="DP424" s="59">
        <v>0</v>
      </c>
      <c r="DQ424" s="59">
        <v>0</v>
      </c>
      <c r="DR424" s="59">
        <v>0</v>
      </c>
      <c r="DS424" s="59">
        <v>0</v>
      </c>
      <c r="DT424" s="59">
        <v>0</v>
      </c>
      <c r="DU424" s="59">
        <v>0</v>
      </c>
      <c r="DV424" s="59">
        <v>0</v>
      </c>
      <c r="DW424" s="59">
        <v>0</v>
      </c>
      <c r="DX424" s="59">
        <v>0</v>
      </c>
      <c r="DY424" s="59">
        <v>0</v>
      </c>
      <c r="DZ424" s="59">
        <v>0</v>
      </c>
      <c r="EA424" s="77">
        <v>1</v>
      </c>
      <c r="EB424" s="59">
        <v>0</v>
      </c>
      <c r="EC424" s="59">
        <v>0</v>
      </c>
      <c r="ED424" s="59">
        <v>0</v>
      </c>
      <c r="EE424" s="59">
        <v>0</v>
      </c>
      <c r="EF424" s="59">
        <v>0</v>
      </c>
      <c r="EG424" s="59">
        <v>0</v>
      </c>
      <c r="EH424" s="59">
        <v>0</v>
      </c>
      <c r="EI424" s="59">
        <v>0</v>
      </c>
      <c r="EJ424" s="59">
        <v>0</v>
      </c>
      <c r="EK424" s="59">
        <v>0</v>
      </c>
      <c r="EL424" s="59">
        <v>0</v>
      </c>
      <c r="EM424" s="59">
        <v>0</v>
      </c>
      <c r="EN424" s="59">
        <v>1</v>
      </c>
      <c r="EO424" s="59">
        <v>0</v>
      </c>
      <c r="EP424" s="59">
        <v>1</v>
      </c>
      <c r="EQ424" s="59">
        <v>4</v>
      </c>
    </row>
    <row r="425" spans="1:147" ht="15" customHeight="1" x14ac:dyDescent="0.25">
      <c r="A425" s="501" t="s">
        <v>2556</v>
      </c>
      <c r="B425" s="138">
        <v>32</v>
      </c>
      <c r="C425" s="58" t="s">
        <v>283</v>
      </c>
      <c r="D425" s="99">
        <v>2003</v>
      </c>
      <c r="E425" s="67" t="s">
        <v>284</v>
      </c>
      <c r="F425" s="67" t="s">
        <v>285</v>
      </c>
      <c r="G425" s="59">
        <v>13</v>
      </c>
      <c r="H425" s="59" t="s">
        <v>286</v>
      </c>
      <c r="I425" s="64" t="s">
        <v>1259</v>
      </c>
      <c r="J425" s="59">
        <v>2</v>
      </c>
      <c r="K425" s="59" t="s">
        <v>3</v>
      </c>
      <c r="L425" s="59" t="s">
        <v>89</v>
      </c>
      <c r="M425" s="59">
        <v>10</v>
      </c>
      <c r="N425" s="59">
        <v>10</v>
      </c>
      <c r="O425" s="59">
        <f t="shared" si="260"/>
        <v>1</v>
      </c>
      <c r="P425" s="59" t="s">
        <v>571</v>
      </c>
      <c r="R425" s="59">
        <v>1</v>
      </c>
      <c r="S425" s="59">
        <v>4</v>
      </c>
      <c r="T425" s="59">
        <v>1</v>
      </c>
      <c r="U425" s="59">
        <v>20</v>
      </c>
      <c r="V425" s="59" t="s">
        <v>649</v>
      </c>
      <c r="X425" s="59" t="s">
        <v>893</v>
      </c>
      <c r="Z425" s="40" t="s">
        <v>83</v>
      </c>
      <c r="AA425" s="59" t="s">
        <v>1257</v>
      </c>
      <c r="AB425" s="59" t="s">
        <v>1260</v>
      </c>
      <c r="AC425" s="59">
        <v>8</v>
      </c>
      <c r="AD425" s="59">
        <v>4</v>
      </c>
      <c r="AE425" s="59" t="s">
        <v>577</v>
      </c>
      <c r="AF425" s="59">
        <v>4</v>
      </c>
      <c r="AG425" s="59">
        <f t="shared" si="261"/>
        <v>0.6020599913279624</v>
      </c>
      <c r="AH425" s="177">
        <f t="shared" si="259"/>
        <v>81.2</v>
      </c>
      <c r="AI425" s="72">
        <f t="shared" si="279"/>
        <v>1.9095560292411753</v>
      </c>
      <c r="AJ425" s="59">
        <f t="shared" si="280"/>
        <v>40</v>
      </c>
      <c r="AK425" s="59">
        <f t="shared" si="262"/>
        <v>1.6020599913279623</v>
      </c>
      <c r="AL425" s="72">
        <f t="shared" si="281"/>
        <v>812</v>
      </c>
      <c r="AM425" s="72">
        <f t="shared" si="258"/>
        <v>2.9095560292411755</v>
      </c>
      <c r="AN425" s="67" t="s">
        <v>28</v>
      </c>
      <c r="AO425" s="59" t="s">
        <v>28</v>
      </c>
      <c r="AQ425" s="59" t="s">
        <v>80</v>
      </c>
      <c r="AR425" s="67" t="s">
        <v>81</v>
      </c>
      <c r="AS425" s="67" t="s">
        <v>287</v>
      </c>
      <c r="AT425" s="172" t="s">
        <v>2446</v>
      </c>
      <c r="AU425" s="270">
        <v>41.6</v>
      </c>
      <c r="AV425" s="11">
        <v>-78.7</v>
      </c>
      <c r="AW425" s="59" t="s">
        <v>288</v>
      </c>
      <c r="AX425" s="277">
        <v>7.1666666666666652</v>
      </c>
      <c r="AY425" s="278">
        <v>1131</v>
      </c>
      <c r="AZ425" s="455">
        <f t="shared" si="263"/>
        <v>3.0534626049254552</v>
      </c>
      <c r="BA425" s="515" t="s">
        <v>82</v>
      </c>
      <c r="BB425" s="67" t="s">
        <v>1258</v>
      </c>
      <c r="BC425" s="59" t="s">
        <v>243</v>
      </c>
      <c r="BD425" s="59" t="s">
        <v>1895</v>
      </c>
      <c r="BE425" s="59" t="s">
        <v>867</v>
      </c>
      <c r="BH425" s="67" t="s">
        <v>1896</v>
      </c>
      <c r="BI425" s="67" t="s">
        <v>1903</v>
      </c>
      <c r="BJ425" s="67" t="s">
        <v>654</v>
      </c>
      <c r="BK425" s="40" t="s">
        <v>646</v>
      </c>
      <c r="BL425" s="77" t="s">
        <v>2267</v>
      </c>
      <c r="BM425" s="77" t="s">
        <v>2267</v>
      </c>
      <c r="BN425" s="58"/>
      <c r="BO425" s="59" t="s">
        <v>1678</v>
      </c>
      <c r="BP425" s="58" t="s">
        <v>2037</v>
      </c>
      <c r="BQ425" s="59" t="s">
        <v>58</v>
      </c>
      <c r="BR425" s="67">
        <v>0.45</v>
      </c>
      <c r="BS425" s="59" t="s">
        <v>21</v>
      </c>
      <c r="BT425" s="37" t="s">
        <v>891</v>
      </c>
      <c r="BU425" s="67">
        <v>0.05</v>
      </c>
      <c r="BW425" s="63" t="s">
        <v>26</v>
      </c>
      <c r="BX425" s="59" t="s">
        <v>27</v>
      </c>
      <c r="BY425" s="70">
        <f>BU425*SQRT(CC425)</f>
        <v>0.1</v>
      </c>
      <c r="BZ425" s="70">
        <f>IF(BX425="SE",BY425,BU425)</f>
        <v>0.1</v>
      </c>
      <c r="CA425" s="59" t="s">
        <v>18</v>
      </c>
      <c r="CB425" s="59" t="s">
        <v>892</v>
      </c>
      <c r="CC425" s="59">
        <v>4</v>
      </c>
      <c r="CD425" s="59">
        <v>4</v>
      </c>
      <c r="CF425" s="58" t="s">
        <v>2065</v>
      </c>
      <c r="CG425" s="67">
        <v>0.51</v>
      </c>
      <c r="CH425" s="59" t="s">
        <v>21</v>
      </c>
      <c r="CI425" s="67">
        <v>0.05</v>
      </c>
      <c r="CK425" s="59">
        <f>CI425*SQRT(CM425)</f>
        <v>0.1</v>
      </c>
      <c r="CL425" s="59">
        <f t="shared" si="283"/>
        <v>0.1</v>
      </c>
      <c r="CM425" s="59">
        <v>4</v>
      </c>
      <c r="CN425" s="59">
        <v>4</v>
      </c>
      <c r="CO425" s="67" t="s">
        <v>2119</v>
      </c>
      <c r="CP425" s="67">
        <f t="shared" si="268"/>
        <v>-0.6</v>
      </c>
      <c r="CQ425" s="67">
        <f t="shared" si="269"/>
        <v>0.86956521739130432</v>
      </c>
      <c r="CR425" s="67">
        <f t="shared" si="264"/>
        <v>-0.52173913043478259</v>
      </c>
      <c r="CS425" s="67">
        <f t="shared" si="270"/>
        <v>0.51701323251417775</v>
      </c>
      <c r="CT425" s="37">
        <v>1</v>
      </c>
      <c r="CU425" s="59">
        <v>0</v>
      </c>
      <c r="CV425" s="59" t="s">
        <v>1782</v>
      </c>
      <c r="CW425" s="59">
        <v>0</v>
      </c>
      <c r="CX425" s="59">
        <v>0</v>
      </c>
      <c r="CY425" s="102">
        <v>0</v>
      </c>
      <c r="CZ425" s="102">
        <v>0</v>
      </c>
      <c r="DA425" s="102">
        <v>1</v>
      </c>
      <c r="DB425" s="102">
        <v>0</v>
      </c>
      <c r="DC425" s="102">
        <v>0</v>
      </c>
      <c r="DD425" s="59">
        <v>0</v>
      </c>
      <c r="DE425" s="60">
        <v>0</v>
      </c>
      <c r="DF425" s="60">
        <v>0</v>
      </c>
      <c r="DG425" s="60">
        <v>1</v>
      </c>
      <c r="DH425" s="60">
        <v>0</v>
      </c>
      <c r="DI425" s="60">
        <v>0</v>
      </c>
      <c r="DJ425" s="60">
        <v>0</v>
      </c>
      <c r="DK425" s="60">
        <v>0</v>
      </c>
      <c r="DL425" s="60">
        <v>0</v>
      </c>
      <c r="DM425" s="60">
        <v>0</v>
      </c>
      <c r="DN425" s="60">
        <v>0</v>
      </c>
      <c r="DO425" s="59">
        <v>0</v>
      </c>
      <c r="DP425" s="59">
        <v>0</v>
      </c>
      <c r="DQ425" s="59">
        <v>0</v>
      </c>
      <c r="DR425" s="59">
        <v>0</v>
      </c>
      <c r="DS425" s="59">
        <v>0</v>
      </c>
      <c r="DT425" s="59">
        <v>0</v>
      </c>
      <c r="DU425" s="59">
        <v>0</v>
      </c>
      <c r="DV425" s="59">
        <v>0</v>
      </c>
      <c r="DW425" s="59">
        <v>0</v>
      </c>
      <c r="DX425" s="59">
        <v>0</v>
      </c>
      <c r="DY425" s="59">
        <v>0</v>
      </c>
      <c r="DZ425" s="59">
        <v>0</v>
      </c>
      <c r="EA425" s="77">
        <v>1</v>
      </c>
      <c r="EB425" s="59">
        <v>0</v>
      </c>
      <c r="EC425" s="59">
        <v>0</v>
      </c>
      <c r="ED425" s="59">
        <v>0</v>
      </c>
      <c r="EE425" s="59">
        <v>0</v>
      </c>
      <c r="EF425" s="59">
        <v>0</v>
      </c>
      <c r="EG425" s="59">
        <v>0</v>
      </c>
      <c r="EH425" s="59">
        <v>0</v>
      </c>
      <c r="EI425" s="59">
        <v>0</v>
      </c>
      <c r="EJ425" s="59">
        <v>0</v>
      </c>
      <c r="EK425" s="59">
        <v>0</v>
      </c>
      <c r="EL425" s="59">
        <v>0</v>
      </c>
      <c r="EM425" s="59">
        <v>0</v>
      </c>
      <c r="EN425" s="59">
        <v>1</v>
      </c>
      <c r="EO425" s="59">
        <v>0</v>
      </c>
      <c r="EP425" s="59">
        <v>1</v>
      </c>
      <c r="EQ425" s="59">
        <v>4</v>
      </c>
    </row>
    <row r="426" spans="1:147" ht="15" customHeight="1" x14ac:dyDescent="0.25">
      <c r="A426" s="501" t="s">
        <v>2556</v>
      </c>
      <c r="B426" s="138">
        <v>33</v>
      </c>
      <c r="C426" s="58" t="s">
        <v>283</v>
      </c>
      <c r="D426" s="99">
        <v>2003</v>
      </c>
      <c r="E426" s="67" t="s">
        <v>284</v>
      </c>
      <c r="F426" s="67" t="s">
        <v>285</v>
      </c>
      <c r="G426" s="59">
        <v>13</v>
      </c>
      <c r="H426" s="59" t="s">
        <v>286</v>
      </c>
      <c r="I426" s="64" t="s">
        <v>1259</v>
      </c>
      <c r="J426" s="59">
        <v>2</v>
      </c>
      <c r="K426" s="59" t="s">
        <v>3</v>
      </c>
      <c r="L426" s="59" t="s">
        <v>89</v>
      </c>
      <c r="M426" s="59">
        <v>10</v>
      </c>
      <c r="N426" s="59">
        <v>10</v>
      </c>
      <c r="O426" s="59">
        <f t="shared" si="260"/>
        <v>1</v>
      </c>
      <c r="P426" s="59" t="s">
        <v>571</v>
      </c>
      <c r="R426" s="59">
        <v>1</v>
      </c>
      <c r="S426" s="59">
        <v>4</v>
      </c>
      <c r="T426" s="59">
        <v>1</v>
      </c>
      <c r="U426" s="59">
        <v>15</v>
      </c>
      <c r="V426" s="59" t="s">
        <v>649</v>
      </c>
      <c r="X426" s="59" t="s">
        <v>893</v>
      </c>
      <c r="Z426" s="40" t="s">
        <v>83</v>
      </c>
      <c r="AA426" s="59" t="s">
        <v>1257</v>
      </c>
      <c r="AB426" s="59" t="s">
        <v>1260</v>
      </c>
      <c r="AC426" s="59">
        <v>8</v>
      </c>
      <c r="AD426" s="59">
        <v>4</v>
      </c>
      <c r="AE426" s="59" t="s">
        <v>577</v>
      </c>
      <c r="AF426" s="59">
        <v>4</v>
      </c>
      <c r="AG426" s="59">
        <f t="shared" si="261"/>
        <v>0.6020599913279624</v>
      </c>
      <c r="AH426" s="177">
        <f t="shared" si="259"/>
        <v>81.2</v>
      </c>
      <c r="AI426" s="72">
        <f t="shared" si="279"/>
        <v>1.9095560292411753</v>
      </c>
      <c r="AJ426" s="59">
        <f t="shared" si="280"/>
        <v>40</v>
      </c>
      <c r="AK426" s="59">
        <f t="shared" si="262"/>
        <v>1.6020599913279623</v>
      </c>
      <c r="AL426" s="72">
        <f t="shared" si="281"/>
        <v>812</v>
      </c>
      <c r="AM426" s="72">
        <f t="shared" si="258"/>
        <v>2.9095560292411755</v>
      </c>
      <c r="AN426" s="67" t="s">
        <v>28</v>
      </c>
      <c r="AO426" s="59" t="s">
        <v>28</v>
      </c>
      <c r="AQ426" s="59" t="s">
        <v>80</v>
      </c>
      <c r="AR426" s="67" t="s">
        <v>81</v>
      </c>
      <c r="AS426" s="67" t="s">
        <v>287</v>
      </c>
      <c r="AT426" s="172" t="s">
        <v>2446</v>
      </c>
      <c r="AU426" s="270">
        <v>41.6</v>
      </c>
      <c r="AV426" s="11">
        <v>-78.7</v>
      </c>
      <c r="AW426" s="59" t="s">
        <v>288</v>
      </c>
      <c r="AX426" s="277">
        <v>7.1666666666666652</v>
      </c>
      <c r="AY426" s="278">
        <v>1131</v>
      </c>
      <c r="AZ426" s="455">
        <f t="shared" si="263"/>
        <v>3.0534626049254552</v>
      </c>
      <c r="BA426" s="515" t="s">
        <v>82</v>
      </c>
      <c r="BB426" s="67" t="s">
        <v>1258</v>
      </c>
      <c r="BC426" s="59" t="s">
        <v>243</v>
      </c>
      <c r="BD426" s="59" t="s">
        <v>738</v>
      </c>
      <c r="BE426" s="59" t="s">
        <v>867</v>
      </c>
      <c r="BH426" s="67" t="s">
        <v>1896</v>
      </c>
      <c r="BI426" s="58" t="s">
        <v>1905</v>
      </c>
      <c r="BJ426" s="67" t="s">
        <v>654</v>
      </c>
      <c r="BK426" s="40" t="s">
        <v>646</v>
      </c>
      <c r="BL426" s="77" t="s">
        <v>2267</v>
      </c>
      <c r="BM426" s="77" t="s">
        <v>2267</v>
      </c>
      <c r="BN426" s="58"/>
      <c r="BO426" s="59" t="s">
        <v>1678</v>
      </c>
      <c r="BP426" s="58" t="s">
        <v>2037</v>
      </c>
      <c r="BQ426" s="59" t="s">
        <v>627</v>
      </c>
      <c r="BR426" s="25">
        <v>0.50161097008342603</v>
      </c>
      <c r="BS426" s="59" t="s">
        <v>21</v>
      </c>
      <c r="BT426" s="37" t="s">
        <v>891</v>
      </c>
      <c r="BU426" s="67">
        <v>0.40460936079669896</v>
      </c>
      <c r="BW426" s="63" t="s">
        <v>26</v>
      </c>
      <c r="BX426" s="59" t="s">
        <v>27</v>
      </c>
      <c r="BY426" s="70">
        <f>BU426*SQRT(CC426)</f>
        <v>0.80921872159339792</v>
      </c>
      <c r="BZ426" s="92">
        <f>BY426</f>
        <v>0.80921872159339792</v>
      </c>
      <c r="CA426" s="59" t="s">
        <v>18</v>
      </c>
      <c r="CB426" s="59" t="s">
        <v>892</v>
      </c>
      <c r="CC426" s="59">
        <v>4</v>
      </c>
      <c r="CD426" s="59">
        <v>4</v>
      </c>
      <c r="CF426" s="58" t="s">
        <v>2065</v>
      </c>
      <c r="CG426" s="67">
        <v>0.59715642248973</v>
      </c>
      <c r="CH426" s="59" t="s">
        <v>21</v>
      </c>
      <c r="CI426" s="67">
        <v>0.18439966430635002</v>
      </c>
      <c r="CJ426" s="67">
        <v>0.19602710860196498</v>
      </c>
      <c r="CK426" s="59">
        <f>AVERAGE(CI426,CJ426)*SQRT(CM426)</f>
        <v>0.380426772908315</v>
      </c>
      <c r="CL426" s="59">
        <f t="shared" si="283"/>
        <v>0.380426772908315</v>
      </c>
      <c r="CM426" s="59">
        <v>4</v>
      </c>
      <c r="CN426" s="59">
        <v>4</v>
      </c>
      <c r="CO426" s="67" t="s">
        <v>2119</v>
      </c>
      <c r="CP426" s="67">
        <f t="shared" si="268"/>
        <v>-0.1511122365896162</v>
      </c>
      <c r="CQ426" s="67">
        <f t="shared" si="269"/>
        <v>0.86956521739130432</v>
      </c>
      <c r="CR426" s="67">
        <f t="shared" si="264"/>
        <v>-0.13140194486053583</v>
      </c>
      <c r="CS426" s="67">
        <f t="shared" si="270"/>
        <v>0.50107915444457074</v>
      </c>
      <c r="CT426" s="37">
        <v>1</v>
      </c>
      <c r="CU426" s="59">
        <v>0</v>
      </c>
      <c r="CV426" s="59" t="s">
        <v>1782</v>
      </c>
      <c r="CW426" s="59">
        <v>0</v>
      </c>
      <c r="CX426" s="59">
        <v>0</v>
      </c>
      <c r="CY426" s="102">
        <v>0</v>
      </c>
      <c r="CZ426" s="102">
        <v>0</v>
      </c>
      <c r="DA426" s="102">
        <v>1</v>
      </c>
      <c r="DB426" s="102">
        <v>0</v>
      </c>
      <c r="DC426" s="102">
        <v>0</v>
      </c>
      <c r="DD426" s="59">
        <v>0</v>
      </c>
      <c r="DE426" s="60">
        <v>0</v>
      </c>
      <c r="DF426" s="60">
        <v>0</v>
      </c>
      <c r="DG426" s="60">
        <v>1</v>
      </c>
      <c r="DH426" s="60">
        <v>0</v>
      </c>
      <c r="DI426" s="60">
        <v>0</v>
      </c>
      <c r="DJ426" s="60">
        <v>0</v>
      </c>
      <c r="DK426" s="60">
        <v>0</v>
      </c>
      <c r="DL426" s="60">
        <v>0</v>
      </c>
      <c r="DM426" s="60">
        <v>0</v>
      </c>
      <c r="DN426" s="60">
        <v>0</v>
      </c>
      <c r="DO426" s="59">
        <v>0</v>
      </c>
      <c r="DP426" s="59">
        <v>0</v>
      </c>
      <c r="DQ426" s="59">
        <v>0</v>
      </c>
      <c r="DR426" s="59">
        <v>0</v>
      </c>
      <c r="DS426" s="59">
        <v>0</v>
      </c>
      <c r="DT426" s="59">
        <v>0</v>
      </c>
      <c r="DU426" s="59">
        <v>0</v>
      </c>
      <c r="DV426" s="59">
        <v>0</v>
      </c>
      <c r="DW426" s="59">
        <v>0</v>
      </c>
      <c r="DX426" s="59">
        <v>0</v>
      </c>
      <c r="DY426" s="59">
        <v>0</v>
      </c>
      <c r="DZ426" s="59">
        <v>0</v>
      </c>
      <c r="EA426" s="77">
        <v>1</v>
      </c>
      <c r="EB426" s="59">
        <v>0</v>
      </c>
      <c r="EC426" s="59">
        <v>0</v>
      </c>
      <c r="ED426" s="59">
        <v>0</v>
      </c>
      <c r="EE426" s="59">
        <v>0</v>
      </c>
      <c r="EF426" s="59">
        <v>0</v>
      </c>
      <c r="EG426" s="59">
        <v>0</v>
      </c>
      <c r="EH426" s="59">
        <v>0</v>
      </c>
      <c r="EI426" s="59">
        <v>0</v>
      </c>
      <c r="EJ426" s="59">
        <v>0</v>
      </c>
      <c r="EK426" s="59">
        <v>0</v>
      </c>
      <c r="EL426" s="59">
        <v>0</v>
      </c>
      <c r="EM426" s="59">
        <v>0</v>
      </c>
      <c r="EN426" s="59">
        <v>1</v>
      </c>
      <c r="EO426" s="59">
        <v>0</v>
      </c>
      <c r="EP426" s="59">
        <v>1</v>
      </c>
      <c r="EQ426" s="59">
        <v>4</v>
      </c>
    </row>
    <row r="427" spans="1:147" ht="15" customHeight="1" x14ac:dyDescent="0.25">
      <c r="A427" s="501" t="s">
        <v>2556</v>
      </c>
      <c r="B427" s="138">
        <v>34</v>
      </c>
      <c r="C427" s="58" t="s">
        <v>283</v>
      </c>
      <c r="D427" s="99">
        <v>2003</v>
      </c>
      <c r="E427" s="67" t="s">
        <v>284</v>
      </c>
      <c r="F427" s="67" t="s">
        <v>285</v>
      </c>
      <c r="G427" s="59">
        <v>13</v>
      </c>
      <c r="H427" s="59" t="s">
        <v>286</v>
      </c>
      <c r="I427" s="64" t="s">
        <v>1259</v>
      </c>
      <c r="J427" s="59">
        <v>2</v>
      </c>
      <c r="K427" s="59" t="s">
        <v>3</v>
      </c>
      <c r="L427" s="59" t="s">
        <v>89</v>
      </c>
      <c r="M427" s="59">
        <v>10</v>
      </c>
      <c r="N427" s="59">
        <v>10</v>
      </c>
      <c r="O427" s="59">
        <f t="shared" si="260"/>
        <v>1</v>
      </c>
      <c r="P427" s="59" t="s">
        <v>571</v>
      </c>
      <c r="R427" s="59">
        <v>1</v>
      </c>
      <c r="S427" s="59">
        <v>4</v>
      </c>
      <c r="T427" s="59">
        <v>1</v>
      </c>
      <c r="U427" s="59">
        <v>20</v>
      </c>
      <c r="V427" s="59" t="s">
        <v>649</v>
      </c>
      <c r="X427" s="59" t="s">
        <v>893</v>
      </c>
      <c r="Z427" s="40" t="s">
        <v>83</v>
      </c>
      <c r="AA427" s="59" t="s">
        <v>1257</v>
      </c>
      <c r="AB427" s="59" t="s">
        <v>1260</v>
      </c>
      <c r="AC427" s="59">
        <v>25</v>
      </c>
      <c r="AD427" s="59">
        <v>4</v>
      </c>
      <c r="AE427" s="59" t="s">
        <v>577</v>
      </c>
      <c r="AF427" s="59">
        <v>21</v>
      </c>
      <c r="AG427" s="59">
        <f t="shared" si="261"/>
        <v>1.3222192947339193</v>
      </c>
      <c r="AH427" s="177">
        <f t="shared" si="259"/>
        <v>426.3</v>
      </c>
      <c r="AI427" s="72">
        <f t="shared" si="279"/>
        <v>2.6297153326471321</v>
      </c>
      <c r="AJ427" s="59">
        <f t="shared" si="280"/>
        <v>210</v>
      </c>
      <c r="AK427" s="59">
        <f t="shared" si="262"/>
        <v>2.3222192947339191</v>
      </c>
      <c r="AL427" s="72">
        <f t="shared" si="281"/>
        <v>4263</v>
      </c>
      <c r="AM427" s="72">
        <f t="shared" ref="AM427:AM467" si="284">LOG10(AL427)</f>
        <v>3.6297153326471321</v>
      </c>
      <c r="AN427" s="67" t="s">
        <v>28</v>
      </c>
      <c r="AO427" s="59" t="s">
        <v>28</v>
      </c>
      <c r="AQ427" s="59" t="s">
        <v>80</v>
      </c>
      <c r="AR427" s="67" t="s">
        <v>81</v>
      </c>
      <c r="AS427" s="67" t="s">
        <v>287</v>
      </c>
      <c r="AT427" s="172" t="s">
        <v>2446</v>
      </c>
      <c r="AU427" s="270">
        <v>41.6</v>
      </c>
      <c r="AV427" s="11">
        <v>-78.7</v>
      </c>
      <c r="AW427" s="59" t="s">
        <v>288</v>
      </c>
      <c r="AX427" s="277">
        <v>7.1666666666666652</v>
      </c>
      <c r="AY427" s="278">
        <v>1131</v>
      </c>
      <c r="AZ427" s="455">
        <f t="shared" si="263"/>
        <v>3.0534626049254552</v>
      </c>
      <c r="BA427" s="515" t="s">
        <v>82</v>
      </c>
      <c r="BB427" s="67" t="s">
        <v>1258</v>
      </c>
      <c r="BC427" s="59" t="s">
        <v>243</v>
      </c>
      <c r="BD427" s="59" t="s">
        <v>1895</v>
      </c>
      <c r="BE427" s="59" t="s">
        <v>867</v>
      </c>
      <c r="BH427" s="67" t="s">
        <v>1896</v>
      </c>
      <c r="BI427" s="67" t="s">
        <v>1900</v>
      </c>
      <c r="BJ427" s="67" t="s">
        <v>654</v>
      </c>
      <c r="BK427" s="163" t="s">
        <v>1261</v>
      </c>
      <c r="BL427" s="77"/>
      <c r="BM427" s="77"/>
      <c r="BN427" s="58"/>
      <c r="BO427" s="59" t="s">
        <v>1678</v>
      </c>
      <c r="BP427" s="58" t="s">
        <v>2036</v>
      </c>
      <c r="BQ427" s="59" t="s">
        <v>58</v>
      </c>
      <c r="BR427" s="67">
        <v>1.21</v>
      </c>
      <c r="BS427" s="59" t="s">
        <v>21</v>
      </c>
      <c r="BT427" s="37" t="s">
        <v>891</v>
      </c>
      <c r="BU427" s="67">
        <v>1.1399999999999999</v>
      </c>
      <c r="BW427" s="63" t="s">
        <v>26</v>
      </c>
      <c r="BX427" s="59" t="s">
        <v>27</v>
      </c>
      <c r="BY427" s="70">
        <f>BU427*SQRT(CC427)</f>
        <v>2.2799999999999998</v>
      </c>
      <c r="BZ427" s="70">
        <f>IF(BX427="SE",BY427,BU427)</f>
        <v>2.2799999999999998</v>
      </c>
      <c r="CA427" s="59" t="s">
        <v>18</v>
      </c>
      <c r="CB427" s="59" t="s">
        <v>892</v>
      </c>
      <c r="CC427" s="59">
        <v>4</v>
      </c>
      <c r="CD427" s="59">
        <v>4</v>
      </c>
      <c r="CF427" s="58" t="s">
        <v>2065</v>
      </c>
      <c r="CG427" s="67">
        <v>3.59</v>
      </c>
      <c r="CH427" s="59" t="s">
        <v>21</v>
      </c>
      <c r="CI427" s="67">
        <v>1.1200000000000001</v>
      </c>
      <c r="CK427" s="59">
        <f>CI427*SQRT(CM427)</f>
        <v>2.2400000000000002</v>
      </c>
      <c r="CL427" s="59">
        <f>CK427</f>
        <v>2.2400000000000002</v>
      </c>
      <c r="CM427" s="59">
        <v>4</v>
      </c>
      <c r="CN427" s="59">
        <v>4</v>
      </c>
      <c r="CO427" s="67" t="s">
        <v>2119</v>
      </c>
      <c r="CP427" s="67">
        <f t="shared" si="268"/>
        <v>-1.0530561110699959</v>
      </c>
      <c r="CQ427" s="67">
        <f t="shared" si="269"/>
        <v>0.86956521739130432</v>
      </c>
      <c r="CR427" s="67">
        <f t="shared" si="264"/>
        <v>-0.91570096614782248</v>
      </c>
      <c r="CS427" s="67">
        <f t="shared" si="270"/>
        <v>0.55240676621275342</v>
      </c>
      <c r="CT427" s="37">
        <v>0</v>
      </c>
      <c r="CU427" s="59">
        <v>0</v>
      </c>
      <c r="CV427" s="59" t="s">
        <v>1782</v>
      </c>
      <c r="CW427" s="59">
        <v>0</v>
      </c>
      <c r="CX427" s="59">
        <v>0</v>
      </c>
      <c r="CY427" s="102">
        <v>0</v>
      </c>
      <c r="CZ427" s="102">
        <v>0</v>
      </c>
      <c r="DA427" s="102">
        <v>1</v>
      </c>
      <c r="DB427" s="102">
        <v>0</v>
      </c>
      <c r="DC427" s="102">
        <v>0</v>
      </c>
      <c r="DD427" s="59">
        <v>0</v>
      </c>
      <c r="DE427" s="60">
        <v>0</v>
      </c>
      <c r="DF427" s="60">
        <v>0</v>
      </c>
      <c r="DG427" s="60">
        <v>1</v>
      </c>
      <c r="DH427" s="60">
        <v>0</v>
      </c>
      <c r="DI427" s="60">
        <v>0</v>
      </c>
      <c r="DJ427" s="60">
        <v>0</v>
      </c>
      <c r="DK427" s="60">
        <v>0</v>
      </c>
      <c r="DL427" s="60">
        <v>0</v>
      </c>
      <c r="DM427" s="60">
        <v>0</v>
      </c>
      <c r="DN427" s="60">
        <v>0</v>
      </c>
      <c r="DO427" s="59">
        <v>0</v>
      </c>
      <c r="DP427" s="59">
        <v>1</v>
      </c>
      <c r="DQ427" s="59">
        <v>0</v>
      </c>
      <c r="DR427" s="59">
        <v>0</v>
      </c>
      <c r="DS427" s="59">
        <v>0</v>
      </c>
      <c r="DT427" s="59">
        <v>0</v>
      </c>
      <c r="DU427" s="59">
        <v>0</v>
      </c>
      <c r="DV427" s="59">
        <v>0</v>
      </c>
      <c r="DW427" s="59">
        <v>0</v>
      </c>
      <c r="DX427" s="59">
        <v>0</v>
      </c>
      <c r="DY427" s="59">
        <v>0</v>
      </c>
      <c r="DZ427" s="59">
        <v>0</v>
      </c>
      <c r="EA427" s="59">
        <v>0</v>
      </c>
      <c r="EB427" s="59">
        <v>0</v>
      </c>
      <c r="EC427" s="59">
        <v>0</v>
      </c>
      <c r="ED427" s="59">
        <v>0</v>
      </c>
      <c r="EE427" s="59">
        <v>0</v>
      </c>
      <c r="EF427" s="59">
        <v>0</v>
      </c>
      <c r="EG427" s="59">
        <v>0</v>
      </c>
      <c r="EH427" s="59">
        <v>0</v>
      </c>
      <c r="EI427" s="59">
        <v>0</v>
      </c>
      <c r="EJ427" s="59">
        <v>0</v>
      </c>
      <c r="EK427" s="59">
        <v>0</v>
      </c>
      <c r="EL427" s="59">
        <v>0</v>
      </c>
      <c r="EM427" s="59">
        <v>0</v>
      </c>
      <c r="EN427" s="59">
        <v>1</v>
      </c>
      <c r="EO427" s="59">
        <v>0</v>
      </c>
      <c r="EP427" s="59">
        <v>1</v>
      </c>
      <c r="EQ427" s="59">
        <v>4</v>
      </c>
    </row>
    <row r="428" spans="1:147" ht="15" customHeight="1" x14ac:dyDescent="0.25">
      <c r="A428" s="501" t="s">
        <v>2556</v>
      </c>
      <c r="B428" s="138">
        <v>35</v>
      </c>
      <c r="C428" s="58" t="s">
        <v>283</v>
      </c>
      <c r="D428" s="99">
        <v>2003</v>
      </c>
      <c r="E428" s="67" t="s">
        <v>284</v>
      </c>
      <c r="F428" s="67" t="s">
        <v>285</v>
      </c>
      <c r="G428" s="59">
        <v>13</v>
      </c>
      <c r="H428" s="59" t="s">
        <v>286</v>
      </c>
      <c r="I428" s="64" t="s">
        <v>1259</v>
      </c>
      <c r="J428" s="59">
        <v>2</v>
      </c>
      <c r="K428" s="59" t="s">
        <v>3</v>
      </c>
      <c r="L428" s="59" t="s">
        <v>89</v>
      </c>
      <c r="M428" s="59">
        <v>10</v>
      </c>
      <c r="N428" s="59">
        <v>10</v>
      </c>
      <c r="O428" s="59">
        <f t="shared" si="260"/>
        <v>1</v>
      </c>
      <c r="P428" s="59" t="s">
        <v>571</v>
      </c>
      <c r="R428" s="59">
        <v>1</v>
      </c>
      <c r="S428" s="59">
        <v>4</v>
      </c>
      <c r="T428" s="59">
        <v>1</v>
      </c>
      <c r="U428" s="59">
        <v>15</v>
      </c>
      <c r="V428" s="59" t="s">
        <v>649</v>
      </c>
      <c r="X428" s="59" t="s">
        <v>893</v>
      </c>
      <c r="Z428" s="40" t="s">
        <v>83</v>
      </c>
      <c r="AA428" s="59" t="s">
        <v>1257</v>
      </c>
      <c r="AB428" s="59" t="s">
        <v>1260</v>
      </c>
      <c r="AC428" s="59">
        <v>25</v>
      </c>
      <c r="AD428" s="59">
        <v>4</v>
      </c>
      <c r="AE428" s="59" t="s">
        <v>577</v>
      </c>
      <c r="AF428" s="59">
        <v>21</v>
      </c>
      <c r="AG428" s="59">
        <f t="shared" si="261"/>
        <v>1.3222192947339193</v>
      </c>
      <c r="AH428" s="177">
        <f t="shared" ref="AH428:AH453" si="285">AF428*20.3</f>
        <v>426.3</v>
      </c>
      <c r="AI428" s="72">
        <f t="shared" si="279"/>
        <v>2.6297153326471321</v>
      </c>
      <c r="AJ428" s="59">
        <f t="shared" si="280"/>
        <v>210</v>
      </c>
      <c r="AK428" s="59">
        <f t="shared" si="262"/>
        <v>2.3222192947339191</v>
      </c>
      <c r="AL428" s="72">
        <f t="shared" si="281"/>
        <v>4263</v>
      </c>
      <c r="AM428" s="72">
        <f t="shared" si="284"/>
        <v>3.6297153326471321</v>
      </c>
      <c r="AN428" s="67" t="s">
        <v>28</v>
      </c>
      <c r="AO428" s="59" t="s">
        <v>28</v>
      </c>
      <c r="AQ428" s="59" t="s">
        <v>80</v>
      </c>
      <c r="AR428" s="67" t="s">
        <v>81</v>
      </c>
      <c r="AS428" s="67" t="s">
        <v>287</v>
      </c>
      <c r="AT428" s="172" t="s">
        <v>2446</v>
      </c>
      <c r="AU428" s="270">
        <v>41.6</v>
      </c>
      <c r="AV428" s="11">
        <v>-78.7</v>
      </c>
      <c r="AW428" s="59" t="s">
        <v>288</v>
      </c>
      <c r="AX428" s="277">
        <v>7.1666666666666652</v>
      </c>
      <c r="AY428" s="278">
        <v>1131</v>
      </c>
      <c r="AZ428" s="455">
        <f t="shared" si="263"/>
        <v>3.0534626049254552</v>
      </c>
      <c r="BA428" s="515" t="s">
        <v>82</v>
      </c>
      <c r="BB428" s="67" t="s">
        <v>1258</v>
      </c>
      <c r="BC428" s="59" t="s">
        <v>243</v>
      </c>
      <c r="BD428" s="59" t="s">
        <v>738</v>
      </c>
      <c r="BE428" s="59" t="s">
        <v>867</v>
      </c>
      <c r="BH428" s="67" t="s">
        <v>1896</v>
      </c>
      <c r="BI428" s="58" t="s">
        <v>1901</v>
      </c>
      <c r="BJ428" s="67" t="s">
        <v>654</v>
      </c>
      <c r="BK428" s="163" t="s">
        <v>1261</v>
      </c>
      <c r="BL428" s="77"/>
      <c r="BM428" s="77"/>
      <c r="BN428" s="58"/>
      <c r="BO428" s="59" t="s">
        <v>1678</v>
      </c>
      <c r="BP428" s="58" t="s">
        <v>2036</v>
      </c>
      <c r="BQ428" s="59" t="s">
        <v>627</v>
      </c>
      <c r="BR428" s="67">
        <v>0.64695769963005201</v>
      </c>
      <c r="BS428" s="59" t="s">
        <v>21</v>
      </c>
      <c r="BT428" s="37" t="s">
        <v>891</v>
      </c>
      <c r="BU428" s="67">
        <v>0.77659221228183795</v>
      </c>
      <c r="BV428" s="67">
        <v>0.60703582556327307</v>
      </c>
      <c r="BW428" s="63" t="s">
        <v>634</v>
      </c>
      <c r="BX428" s="59" t="s">
        <v>27</v>
      </c>
      <c r="BY428" s="70">
        <f>AVERAGE(BU428,BV428)*SQRT(CC428)</f>
        <v>1.3836280378451109</v>
      </c>
      <c r="BZ428" s="92">
        <f>BY428</f>
        <v>1.3836280378451109</v>
      </c>
      <c r="CA428" s="59" t="s">
        <v>18</v>
      </c>
      <c r="CB428" s="59" t="s">
        <v>892</v>
      </c>
      <c r="CC428" s="59">
        <v>4</v>
      </c>
      <c r="CD428" s="59">
        <v>4</v>
      </c>
      <c r="CF428" s="58" t="s">
        <v>2065</v>
      </c>
      <c r="CG428" s="67">
        <v>2.5396091386930002</v>
      </c>
      <c r="CH428" s="59" t="s">
        <v>21</v>
      </c>
      <c r="CI428" s="67">
        <v>0.58863242126549986</v>
      </c>
      <c r="CJ428" s="67">
        <v>0.56392029358182016</v>
      </c>
      <c r="CK428" s="59">
        <f>AVERAGE(CI428,CJ428)*SQRT(CM428)</f>
        <v>1.15255271484732</v>
      </c>
      <c r="CL428" s="59">
        <f t="shared" ref="CL428:CL432" si="286">CK428</f>
        <v>1.15255271484732</v>
      </c>
      <c r="CM428" s="59">
        <v>4</v>
      </c>
      <c r="CN428" s="59">
        <v>4</v>
      </c>
      <c r="CO428" s="67" t="s">
        <v>2119</v>
      </c>
      <c r="CP428" s="67">
        <f t="shared" si="268"/>
        <v>-1.4863643026375957</v>
      </c>
      <c r="CQ428" s="67">
        <f t="shared" si="269"/>
        <v>0.86956521739130432</v>
      </c>
      <c r="CR428" s="67">
        <f t="shared" si="264"/>
        <v>-1.2924906979457353</v>
      </c>
      <c r="CS428" s="67">
        <f t="shared" si="270"/>
        <v>0.60440826276726589</v>
      </c>
      <c r="CT428" s="37">
        <v>0</v>
      </c>
      <c r="CU428" s="59">
        <v>0</v>
      </c>
      <c r="CV428" s="59" t="s">
        <v>1782</v>
      </c>
      <c r="CW428" s="59">
        <v>0</v>
      </c>
      <c r="CX428" s="59">
        <v>0</v>
      </c>
      <c r="CY428" s="102">
        <v>0</v>
      </c>
      <c r="CZ428" s="102">
        <v>0</v>
      </c>
      <c r="DA428" s="102">
        <v>1</v>
      </c>
      <c r="DB428" s="102">
        <v>0</v>
      </c>
      <c r="DC428" s="102">
        <v>0</v>
      </c>
      <c r="DD428" s="59">
        <v>0</v>
      </c>
      <c r="DE428" s="60">
        <v>0</v>
      </c>
      <c r="DF428" s="60">
        <v>0</v>
      </c>
      <c r="DG428" s="60">
        <v>1</v>
      </c>
      <c r="DH428" s="60">
        <v>0</v>
      </c>
      <c r="DI428" s="60">
        <v>0</v>
      </c>
      <c r="DJ428" s="60">
        <v>0</v>
      </c>
      <c r="DK428" s="60">
        <v>0</v>
      </c>
      <c r="DL428" s="60">
        <v>0</v>
      </c>
      <c r="DM428" s="60">
        <v>0</v>
      </c>
      <c r="DN428" s="60">
        <v>0</v>
      </c>
      <c r="DO428" s="59">
        <v>0</v>
      </c>
      <c r="DP428" s="59">
        <v>1</v>
      </c>
      <c r="DQ428" s="59">
        <v>0</v>
      </c>
      <c r="DR428" s="59">
        <v>0</v>
      </c>
      <c r="DS428" s="59">
        <v>0</v>
      </c>
      <c r="DT428" s="59">
        <v>0</v>
      </c>
      <c r="DU428" s="59">
        <v>0</v>
      </c>
      <c r="DV428" s="59">
        <v>0</v>
      </c>
      <c r="DW428" s="59">
        <v>0</v>
      </c>
      <c r="DX428" s="59">
        <v>0</v>
      </c>
      <c r="DY428" s="59">
        <v>0</v>
      </c>
      <c r="DZ428" s="59">
        <v>0</v>
      </c>
      <c r="EA428" s="59">
        <v>0</v>
      </c>
      <c r="EB428" s="59">
        <v>0</v>
      </c>
      <c r="EC428" s="59">
        <v>0</v>
      </c>
      <c r="ED428" s="59">
        <v>0</v>
      </c>
      <c r="EE428" s="59">
        <v>0</v>
      </c>
      <c r="EF428" s="59">
        <v>0</v>
      </c>
      <c r="EG428" s="59">
        <v>0</v>
      </c>
      <c r="EH428" s="59">
        <v>0</v>
      </c>
      <c r="EI428" s="59">
        <v>0</v>
      </c>
      <c r="EJ428" s="59">
        <v>0</v>
      </c>
      <c r="EK428" s="59">
        <v>0</v>
      </c>
      <c r="EL428" s="59">
        <v>0</v>
      </c>
      <c r="EM428" s="59">
        <v>0</v>
      </c>
      <c r="EN428" s="59">
        <v>1</v>
      </c>
      <c r="EO428" s="59">
        <v>0</v>
      </c>
      <c r="EP428" s="59">
        <v>1</v>
      </c>
      <c r="EQ428" s="59">
        <v>4</v>
      </c>
    </row>
    <row r="429" spans="1:147" ht="15" customHeight="1" x14ac:dyDescent="0.25">
      <c r="A429" s="501" t="s">
        <v>2556</v>
      </c>
      <c r="B429" s="138">
        <v>36</v>
      </c>
      <c r="C429" s="58" t="s">
        <v>283</v>
      </c>
      <c r="D429" s="99">
        <v>2003</v>
      </c>
      <c r="E429" s="67" t="s">
        <v>284</v>
      </c>
      <c r="F429" s="67" t="s">
        <v>285</v>
      </c>
      <c r="G429" s="59">
        <v>13</v>
      </c>
      <c r="H429" s="59" t="s">
        <v>286</v>
      </c>
      <c r="I429" s="64" t="s">
        <v>1259</v>
      </c>
      <c r="J429" s="59">
        <v>2</v>
      </c>
      <c r="K429" s="59" t="s">
        <v>3</v>
      </c>
      <c r="L429" s="59" t="s">
        <v>89</v>
      </c>
      <c r="M429" s="59">
        <v>10</v>
      </c>
      <c r="N429" s="59">
        <v>10</v>
      </c>
      <c r="O429" s="59">
        <f t="shared" ref="O429:O478" si="287">LOG10(N429)</f>
        <v>1</v>
      </c>
      <c r="P429" s="59" t="s">
        <v>571</v>
      </c>
      <c r="R429" s="59">
        <v>1</v>
      </c>
      <c r="S429" s="59">
        <v>4</v>
      </c>
      <c r="T429" s="59">
        <v>1</v>
      </c>
      <c r="U429" s="59">
        <v>20</v>
      </c>
      <c r="V429" s="59" t="s">
        <v>649</v>
      </c>
      <c r="X429" s="59" t="s">
        <v>893</v>
      </c>
      <c r="Z429" s="40" t="s">
        <v>83</v>
      </c>
      <c r="AA429" s="59" t="s">
        <v>1257</v>
      </c>
      <c r="AB429" s="59" t="s">
        <v>1260</v>
      </c>
      <c r="AC429" s="59">
        <v>15</v>
      </c>
      <c r="AD429" s="59">
        <v>4</v>
      </c>
      <c r="AE429" s="59" t="s">
        <v>577</v>
      </c>
      <c r="AF429" s="59">
        <v>11</v>
      </c>
      <c r="AG429" s="59">
        <f t="shared" ref="AG429:AG458" si="288">LOG10(AF429)</f>
        <v>1.0413926851582251</v>
      </c>
      <c r="AH429" s="177">
        <f t="shared" si="285"/>
        <v>223.3</v>
      </c>
      <c r="AI429" s="72">
        <f t="shared" si="279"/>
        <v>2.3488887230714379</v>
      </c>
      <c r="AJ429" s="59">
        <f t="shared" si="280"/>
        <v>110</v>
      </c>
      <c r="AK429" s="59">
        <f t="shared" ref="AK429:AK458" si="289">LOG10(AJ429)</f>
        <v>2.0413926851582249</v>
      </c>
      <c r="AL429" s="72">
        <f t="shared" si="281"/>
        <v>2233</v>
      </c>
      <c r="AM429" s="72">
        <f t="shared" si="284"/>
        <v>3.3488887230714379</v>
      </c>
      <c r="AN429" s="67" t="s">
        <v>28</v>
      </c>
      <c r="AO429" s="59" t="s">
        <v>28</v>
      </c>
      <c r="AQ429" s="59" t="s">
        <v>80</v>
      </c>
      <c r="AR429" s="67" t="s">
        <v>81</v>
      </c>
      <c r="AS429" s="67" t="s">
        <v>287</v>
      </c>
      <c r="AT429" s="172" t="s">
        <v>2446</v>
      </c>
      <c r="AU429" s="270">
        <v>41.6</v>
      </c>
      <c r="AV429" s="11">
        <v>-78.7</v>
      </c>
      <c r="AW429" s="59" t="s">
        <v>288</v>
      </c>
      <c r="AX429" s="277">
        <v>7.1666666666666652</v>
      </c>
      <c r="AY429" s="278">
        <v>1131</v>
      </c>
      <c r="AZ429" s="455">
        <f t="shared" ref="AZ429:AZ478" si="290">LOG10(AY429)</f>
        <v>3.0534626049254552</v>
      </c>
      <c r="BA429" s="515" t="s">
        <v>82</v>
      </c>
      <c r="BB429" s="67" t="s">
        <v>1258</v>
      </c>
      <c r="BC429" s="59" t="s">
        <v>243</v>
      </c>
      <c r="BD429" s="59" t="s">
        <v>1895</v>
      </c>
      <c r="BE429" s="59" t="s">
        <v>867</v>
      </c>
      <c r="BH429" s="67" t="s">
        <v>1896</v>
      </c>
      <c r="BI429" s="67" t="s">
        <v>1902</v>
      </c>
      <c r="BJ429" s="67" t="s">
        <v>654</v>
      </c>
      <c r="BK429" s="163" t="s">
        <v>1261</v>
      </c>
      <c r="BL429" s="77"/>
      <c r="BM429" s="77"/>
      <c r="BN429" s="58"/>
      <c r="BO429" s="59" t="s">
        <v>1678</v>
      </c>
      <c r="BP429" s="58" t="s">
        <v>2035</v>
      </c>
      <c r="BQ429" s="59" t="s">
        <v>58</v>
      </c>
      <c r="BR429" s="67">
        <v>4.3600000000000003</v>
      </c>
      <c r="BS429" s="59" t="s">
        <v>21</v>
      </c>
      <c r="BT429" s="37" t="s">
        <v>891</v>
      </c>
      <c r="BU429" s="67">
        <v>1.1200000000000001</v>
      </c>
      <c r="BW429" s="63" t="s">
        <v>26</v>
      </c>
      <c r="BX429" s="59" t="s">
        <v>27</v>
      </c>
      <c r="BY429" s="70">
        <f>BU429*SQRT(CC429)</f>
        <v>2.2400000000000002</v>
      </c>
      <c r="BZ429" s="70">
        <f>IF(BX429="SE",BY429,BU429)</f>
        <v>2.2400000000000002</v>
      </c>
      <c r="CA429" s="59" t="s">
        <v>18</v>
      </c>
      <c r="CB429" s="59" t="s">
        <v>892</v>
      </c>
      <c r="CC429" s="59">
        <v>4</v>
      </c>
      <c r="CD429" s="59">
        <v>4</v>
      </c>
      <c r="CF429" s="58" t="s">
        <v>2065</v>
      </c>
      <c r="CG429" s="67">
        <v>3.59</v>
      </c>
      <c r="CH429" s="59" t="s">
        <v>21</v>
      </c>
      <c r="CI429" s="67">
        <v>1.1200000000000001</v>
      </c>
      <c r="CK429" s="59">
        <f>CI429*SQRT(CM429)</f>
        <v>2.2400000000000002</v>
      </c>
      <c r="CL429" s="59">
        <f t="shared" si="286"/>
        <v>2.2400000000000002</v>
      </c>
      <c r="CM429" s="59">
        <v>4</v>
      </c>
      <c r="CN429" s="59">
        <v>4</v>
      </c>
      <c r="CO429" s="67" t="s">
        <v>2119</v>
      </c>
      <c r="CP429" s="67">
        <f t="shared" si="268"/>
        <v>0.34375000000000017</v>
      </c>
      <c r="CQ429" s="67">
        <f t="shared" si="269"/>
        <v>0.86956521739130432</v>
      </c>
      <c r="CR429" s="67">
        <f t="shared" ref="CR429:CR478" si="291">CP429*CQ429</f>
        <v>0.29891304347826103</v>
      </c>
      <c r="CS429" s="67">
        <f t="shared" si="270"/>
        <v>0.50558431297258977</v>
      </c>
      <c r="CT429" s="37">
        <v>1</v>
      </c>
      <c r="CU429" s="59">
        <v>0</v>
      </c>
      <c r="CV429" s="59" t="s">
        <v>1782</v>
      </c>
      <c r="CW429" s="59">
        <v>0</v>
      </c>
      <c r="CX429" s="59">
        <v>0</v>
      </c>
      <c r="CY429" s="102">
        <v>0</v>
      </c>
      <c r="CZ429" s="102">
        <v>0</v>
      </c>
      <c r="DA429" s="102">
        <v>1</v>
      </c>
      <c r="DB429" s="102">
        <v>0</v>
      </c>
      <c r="DC429" s="102">
        <v>0</v>
      </c>
      <c r="DD429" s="59">
        <v>0</v>
      </c>
      <c r="DE429" s="60">
        <v>0</v>
      </c>
      <c r="DF429" s="60">
        <v>0</v>
      </c>
      <c r="DG429" s="60">
        <v>1</v>
      </c>
      <c r="DH429" s="60">
        <v>0</v>
      </c>
      <c r="DI429" s="60">
        <v>0</v>
      </c>
      <c r="DJ429" s="60">
        <v>0</v>
      </c>
      <c r="DK429" s="60">
        <v>0</v>
      </c>
      <c r="DL429" s="60">
        <v>0</v>
      </c>
      <c r="DM429" s="60">
        <v>0</v>
      </c>
      <c r="DN429" s="60">
        <v>0</v>
      </c>
      <c r="DO429" s="59">
        <v>0</v>
      </c>
      <c r="DP429" s="59">
        <v>1</v>
      </c>
      <c r="DQ429" s="59">
        <v>0</v>
      </c>
      <c r="DR429" s="59">
        <v>0</v>
      </c>
      <c r="DS429" s="59">
        <v>0</v>
      </c>
      <c r="DT429" s="59">
        <v>0</v>
      </c>
      <c r="DU429" s="59">
        <v>0</v>
      </c>
      <c r="DV429" s="59">
        <v>0</v>
      </c>
      <c r="DW429" s="59">
        <v>0</v>
      </c>
      <c r="DX429" s="59">
        <v>0</v>
      </c>
      <c r="DY429" s="59">
        <v>0</v>
      </c>
      <c r="DZ429" s="59">
        <v>0</v>
      </c>
      <c r="EA429" s="59">
        <v>0</v>
      </c>
      <c r="EB429" s="59">
        <v>0</v>
      </c>
      <c r="EC429" s="59">
        <v>0</v>
      </c>
      <c r="ED429" s="59">
        <v>0</v>
      </c>
      <c r="EE429" s="59">
        <v>0</v>
      </c>
      <c r="EF429" s="59">
        <v>0</v>
      </c>
      <c r="EG429" s="59">
        <v>0</v>
      </c>
      <c r="EH429" s="59">
        <v>0</v>
      </c>
      <c r="EI429" s="59">
        <v>0</v>
      </c>
      <c r="EJ429" s="59">
        <v>0</v>
      </c>
      <c r="EK429" s="59">
        <v>0</v>
      </c>
      <c r="EL429" s="59">
        <v>0</v>
      </c>
      <c r="EM429" s="59">
        <v>0</v>
      </c>
      <c r="EN429" s="59">
        <v>1</v>
      </c>
      <c r="EO429" s="59">
        <v>0</v>
      </c>
      <c r="EP429" s="59">
        <v>1</v>
      </c>
      <c r="EQ429" s="59">
        <v>4</v>
      </c>
    </row>
    <row r="430" spans="1:147" ht="15" customHeight="1" x14ac:dyDescent="0.25">
      <c r="A430" s="501" t="s">
        <v>2556</v>
      </c>
      <c r="B430" s="138">
        <v>37</v>
      </c>
      <c r="C430" s="58" t="s">
        <v>283</v>
      </c>
      <c r="D430" s="99">
        <v>2003</v>
      </c>
      <c r="E430" s="67" t="s">
        <v>284</v>
      </c>
      <c r="F430" s="67" t="s">
        <v>285</v>
      </c>
      <c r="G430" s="59">
        <v>13</v>
      </c>
      <c r="H430" s="59" t="s">
        <v>286</v>
      </c>
      <c r="I430" s="64" t="s">
        <v>1259</v>
      </c>
      <c r="J430" s="59">
        <v>2</v>
      </c>
      <c r="K430" s="59" t="s">
        <v>3</v>
      </c>
      <c r="L430" s="59" t="s">
        <v>89</v>
      </c>
      <c r="M430" s="59">
        <v>10</v>
      </c>
      <c r="N430" s="59">
        <v>10</v>
      </c>
      <c r="O430" s="59">
        <f t="shared" si="287"/>
        <v>1</v>
      </c>
      <c r="P430" s="59" t="s">
        <v>571</v>
      </c>
      <c r="R430" s="59">
        <v>1</v>
      </c>
      <c r="S430" s="59">
        <v>4</v>
      </c>
      <c r="T430" s="59">
        <v>1</v>
      </c>
      <c r="U430" s="59">
        <v>15</v>
      </c>
      <c r="V430" s="59" t="s">
        <v>649</v>
      </c>
      <c r="X430" s="59" t="s">
        <v>893</v>
      </c>
      <c r="Z430" s="40" t="s">
        <v>83</v>
      </c>
      <c r="AA430" s="59" t="s">
        <v>1257</v>
      </c>
      <c r="AB430" s="59" t="s">
        <v>1260</v>
      </c>
      <c r="AC430" s="59">
        <v>15</v>
      </c>
      <c r="AD430" s="59">
        <v>4</v>
      </c>
      <c r="AE430" s="59" t="s">
        <v>577</v>
      </c>
      <c r="AF430" s="59">
        <v>11</v>
      </c>
      <c r="AG430" s="59">
        <f t="shared" si="288"/>
        <v>1.0413926851582251</v>
      </c>
      <c r="AH430" s="177">
        <f t="shared" si="285"/>
        <v>223.3</v>
      </c>
      <c r="AI430" s="72">
        <f t="shared" si="279"/>
        <v>2.3488887230714379</v>
      </c>
      <c r="AJ430" s="59">
        <f t="shared" si="280"/>
        <v>110</v>
      </c>
      <c r="AK430" s="59">
        <f t="shared" si="289"/>
        <v>2.0413926851582249</v>
      </c>
      <c r="AL430" s="72">
        <f t="shared" si="281"/>
        <v>2233</v>
      </c>
      <c r="AM430" s="72">
        <f t="shared" si="284"/>
        <v>3.3488887230714379</v>
      </c>
      <c r="AN430" s="67" t="s">
        <v>28</v>
      </c>
      <c r="AO430" s="59" t="s">
        <v>28</v>
      </c>
      <c r="AQ430" s="59" t="s">
        <v>80</v>
      </c>
      <c r="AR430" s="67" t="s">
        <v>81</v>
      </c>
      <c r="AS430" s="67" t="s">
        <v>287</v>
      </c>
      <c r="AT430" s="172" t="s">
        <v>2446</v>
      </c>
      <c r="AU430" s="270">
        <v>41.6</v>
      </c>
      <c r="AV430" s="11">
        <v>-78.7</v>
      </c>
      <c r="AW430" s="59" t="s">
        <v>288</v>
      </c>
      <c r="AX430" s="277">
        <v>7.1666666666666652</v>
      </c>
      <c r="AY430" s="278">
        <v>1131</v>
      </c>
      <c r="AZ430" s="455">
        <f t="shared" si="290"/>
        <v>3.0534626049254552</v>
      </c>
      <c r="BA430" s="515" t="s">
        <v>82</v>
      </c>
      <c r="BB430" s="67" t="s">
        <v>1258</v>
      </c>
      <c r="BC430" s="59" t="s">
        <v>243</v>
      </c>
      <c r="BD430" s="59" t="s">
        <v>738</v>
      </c>
      <c r="BE430" s="59" t="s">
        <v>867</v>
      </c>
      <c r="BH430" s="67" t="s">
        <v>1896</v>
      </c>
      <c r="BI430" s="58" t="s">
        <v>1904</v>
      </c>
      <c r="BJ430" s="67" t="s">
        <v>654</v>
      </c>
      <c r="BK430" s="163" t="s">
        <v>1261</v>
      </c>
      <c r="BL430" s="77"/>
      <c r="BM430" s="77"/>
      <c r="BN430" s="58"/>
      <c r="BO430" s="59" t="s">
        <v>1678</v>
      </c>
      <c r="BP430" s="58" t="s">
        <v>2035</v>
      </c>
      <c r="BQ430" s="59" t="s">
        <v>627</v>
      </c>
      <c r="BR430" s="25">
        <v>2.2657747133247499</v>
      </c>
      <c r="BS430" s="59" t="s">
        <v>21</v>
      </c>
      <c r="BT430" s="37" t="s">
        <v>891</v>
      </c>
      <c r="BU430" s="67">
        <v>1.0982085743335701</v>
      </c>
      <c r="BW430" s="63" t="s">
        <v>26</v>
      </c>
      <c r="BX430" s="59" t="s">
        <v>27</v>
      </c>
      <c r="BY430" s="70">
        <f>BU430*SQRT(CC430)</f>
        <v>2.1964171486671402</v>
      </c>
      <c r="BZ430" s="92">
        <f>BY430</f>
        <v>2.1964171486671402</v>
      </c>
      <c r="CA430" s="59" t="s">
        <v>18</v>
      </c>
      <c r="CB430" s="59" t="s">
        <v>892</v>
      </c>
      <c r="CC430" s="59">
        <v>4</v>
      </c>
      <c r="CD430" s="59">
        <v>4</v>
      </c>
      <c r="CF430" s="58" t="s">
        <v>2065</v>
      </c>
      <c r="CG430" s="67">
        <v>2.5396091386930002</v>
      </c>
      <c r="CH430" s="59" t="s">
        <v>21</v>
      </c>
      <c r="CI430" s="67">
        <v>0.58863242126549986</v>
      </c>
      <c r="CJ430" s="67">
        <v>0.56392029358182016</v>
      </c>
      <c r="CK430" s="59">
        <f>AVERAGE(CI430,CJ430)*SQRT(CM430)</f>
        <v>1.15255271484732</v>
      </c>
      <c r="CL430" s="59">
        <f t="shared" si="286"/>
        <v>1.15255271484732</v>
      </c>
      <c r="CM430" s="59">
        <v>4</v>
      </c>
      <c r="CN430" s="59">
        <v>4</v>
      </c>
      <c r="CO430" s="67" t="s">
        <v>2119</v>
      </c>
      <c r="CP430" s="67">
        <f t="shared" si="268"/>
        <v>-0.1561251191439483</v>
      </c>
      <c r="CQ430" s="67">
        <f t="shared" si="269"/>
        <v>0.86956521739130432</v>
      </c>
      <c r="CR430" s="67">
        <f t="shared" si="291"/>
        <v>-0.13576097316865068</v>
      </c>
      <c r="CS430" s="67">
        <f t="shared" si="270"/>
        <v>0.50115194011473119</v>
      </c>
      <c r="CT430" s="37">
        <v>1</v>
      </c>
      <c r="CU430" s="59">
        <v>0</v>
      </c>
      <c r="CV430" s="59" t="s">
        <v>1782</v>
      </c>
      <c r="CW430" s="59">
        <v>0</v>
      </c>
      <c r="CX430" s="59">
        <v>0</v>
      </c>
      <c r="CY430" s="102">
        <v>0</v>
      </c>
      <c r="CZ430" s="102">
        <v>0</v>
      </c>
      <c r="DA430" s="102">
        <v>1</v>
      </c>
      <c r="DB430" s="102">
        <v>0</v>
      </c>
      <c r="DC430" s="102">
        <v>0</v>
      </c>
      <c r="DD430" s="59">
        <v>0</v>
      </c>
      <c r="DE430" s="60">
        <v>0</v>
      </c>
      <c r="DF430" s="60">
        <v>0</v>
      </c>
      <c r="DG430" s="60">
        <v>1</v>
      </c>
      <c r="DH430" s="60">
        <v>0</v>
      </c>
      <c r="DI430" s="60">
        <v>0</v>
      </c>
      <c r="DJ430" s="60">
        <v>0</v>
      </c>
      <c r="DK430" s="60">
        <v>0</v>
      </c>
      <c r="DL430" s="60">
        <v>0</v>
      </c>
      <c r="DM430" s="60">
        <v>0</v>
      </c>
      <c r="DN430" s="60">
        <v>0</v>
      </c>
      <c r="DO430" s="59">
        <v>0</v>
      </c>
      <c r="DP430" s="59">
        <v>1</v>
      </c>
      <c r="DQ430" s="59">
        <v>0</v>
      </c>
      <c r="DR430" s="59">
        <v>0</v>
      </c>
      <c r="DS430" s="59">
        <v>0</v>
      </c>
      <c r="DT430" s="59">
        <v>0</v>
      </c>
      <c r="DU430" s="59">
        <v>0</v>
      </c>
      <c r="DV430" s="59">
        <v>0</v>
      </c>
      <c r="DW430" s="59">
        <v>0</v>
      </c>
      <c r="DX430" s="59">
        <v>0</v>
      </c>
      <c r="DY430" s="59">
        <v>0</v>
      </c>
      <c r="DZ430" s="59">
        <v>0</v>
      </c>
      <c r="EA430" s="59">
        <v>0</v>
      </c>
      <c r="EB430" s="59">
        <v>0</v>
      </c>
      <c r="EC430" s="59">
        <v>0</v>
      </c>
      <c r="ED430" s="59">
        <v>0</v>
      </c>
      <c r="EE430" s="59">
        <v>0</v>
      </c>
      <c r="EF430" s="59">
        <v>0</v>
      </c>
      <c r="EG430" s="59">
        <v>0</v>
      </c>
      <c r="EH430" s="59">
        <v>0</v>
      </c>
      <c r="EI430" s="59">
        <v>0</v>
      </c>
      <c r="EJ430" s="59">
        <v>0</v>
      </c>
      <c r="EK430" s="59">
        <v>0</v>
      </c>
      <c r="EL430" s="59">
        <v>0</v>
      </c>
      <c r="EM430" s="59">
        <v>0</v>
      </c>
      <c r="EN430" s="59">
        <v>1</v>
      </c>
      <c r="EO430" s="59">
        <v>0</v>
      </c>
      <c r="EP430" s="59">
        <v>1</v>
      </c>
      <c r="EQ430" s="59">
        <v>4</v>
      </c>
    </row>
    <row r="431" spans="1:147" ht="15" customHeight="1" x14ac:dyDescent="0.25">
      <c r="A431" s="501" t="s">
        <v>2556</v>
      </c>
      <c r="B431" s="138">
        <v>38</v>
      </c>
      <c r="C431" s="58" t="s">
        <v>283</v>
      </c>
      <c r="D431" s="99">
        <v>2003</v>
      </c>
      <c r="E431" s="67" t="s">
        <v>284</v>
      </c>
      <c r="F431" s="67" t="s">
        <v>285</v>
      </c>
      <c r="G431" s="59">
        <v>13</v>
      </c>
      <c r="H431" s="59" t="s">
        <v>286</v>
      </c>
      <c r="I431" s="64" t="s">
        <v>1259</v>
      </c>
      <c r="J431" s="59">
        <v>2</v>
      </c>
      <c r="K431" s="59" t="s">
        <v>3</v>
      </c>
      <c r="L431" s="59" t="s">
        <v>89</v>
      </c>
      <c r="M431" s="59">
        <v>10</v>
      </c>
      <c r="N431" s="59">
        <v>10</v>
      </c>
      <c r="O431" s="59">
        <f t="shared" si="287"/>
        <v>1</v>
      </c>
      <c r="P431" s="59" t="s">
        <v>571</v>
      </c>
      <c r="R431" s="59">
        <v>1</v>
      </c>
      <c r="S431" s="59">
        <v>4</v>
      </c>
      <c r="T431" s="59">
        <v>1</v>
      </c>
      <c r="U431" s="59">
        <v>20</v>
      </c>
      <c r="V431" s="59" t="s">
        <v>649</v>
      </c>
      <c r="X431" s="59" t="s">
        <v>893</v>
      </c>
      <c r="Z431" s="40" t="s">
        <v>83</v>
      </c>
      <c r="AA431" s="59" t="s">
        <v>1257</v>
      </c>
      <c r="AB431" s="59" t="s">
        <v>1260</v>
      </c>
      <c r="AC431" s="59">
        <v>8</v>
      </c>
      <c r="AD431" s="59">
        <v>4</v>
      </c>
      <c r="AE431" s="59" t="s">
        <v>577</v>
      </c>
      <c r="AF431" s="59">
        <v>4</v>
      </c>
      <c r="AG431" s="59">
        <f t="shared" si="288"/>
        <v>0.6020599913279624</v>
      </c>
      <c r="AH431" s="177">
        <f t="shared" si="285"/>
        <v>81.2</v>
      </c>
      <c r="AI431" s="72">
        <f t="shared" si="279"/>
        <v>1.9095560292411753</v>
      </c>
      <c r="AJ431" s="59">
        <f t="shared" si="280"/>
        <v>40</v>
      </c>
      <c r="AK431" s="59">
        <f t="shared" si="289"/>
        <v>1.6020599913279623</v>
      </c>
      <c r="AL431" s="72">
        <f t="shared" si="281"/>
        <v>812</v>
      </c>
      <c r="AM431" s="72">
        <f t="shared" si="284"/>
        <v>2.9095560292411755</v>
      </c>
      <c r="AN431" s="67" t="s">
        <v>28</v>
      </c>
      <c r="AO431" s="59" t="s">
        <v>28</v>
      </c>
      <c r="AQ431" s="59" t="s">
        <v>80</v>
      </c>
      <c r="AR431" s="67" t="s">
        <v>81</v>
      </c>
      <c r="AS431" s="67" t="s">
        <v>287</v>
      </c>
      <c r="AT431" s="172" t="s">
        <v>2446</v>
      </c>
      <c r="AU431" s="270">
        <v>41.6</v>
      </c>
      <c r="AV431" s="11">
        <v>-78.7</v>
      </c>
      <c r="AW431" s="59" t="s">
        <v>288</v>
      </c>
      <c r="AX431" s="277">
        <v>7.1666666666666652</v>
      </c>
      <c r="AY431" s="278">
        <v>1131</v>
      </c>
      <c r="AZ431" s="455">
        <f t="shared" si="290"/>
        <v>3.0534626049254552</v>
      </c>
      <c r="BA431" s="515" t="s">
        <v>82</v>
      </c>
      <c r="BB431" s="67" t="s">
        <v>1258</v>
      </c>
      <c r="BC431" s="59" t="s">
        <v>243</v>
      </c>
      <c r="BD431" s="59" t="s">
        <v>1895</v>
      </c>
      <c r="BE431" s="59" t="s">
        <v>867</v>
      </c>
      <c r="BH431" s="67" t="s">
        <v>1896</v>
      </c>
      <c r="BI431" s="67" t="s">
        <v>1903</v>
      </c>
      <c r="BJ431" s="67" t="s">
        <v>654</v>
      </c>
      <c r="BK431" s="163" t="s">
        <v>1261</v>
      </c>
      <c r="BL431" s="77"/>
      <c r="BM431" s="77"/>
      <c r="BN431" s="58"/>
      <c r="BO431" s="59" t="s">
        <v>1678</v>
      </c>
      <c r="BP431" s="58" t="s">
        <v>2037</v>
      </c>
      <c r="BQ431" s="59" t="s">
        <v>58</v>
      </c>
      <c r="BR431" s="67">
        <v>1.46</v>
      </c>
      <c r="BS431" s="59" t="s">
        <v>21</v>
      </c>
      <c r="BT431" s="37" t="s">
        <v>891</v>
      </c>
      <c r="BU431" s="67">
        <v>0.93</v>
      </c>
      <c r="BW431" s="63" t="s">
        <v>26</v>
      </c>
      <c r="BX431" s="59" t="s">
        <v>27</v>
      </c>
      <c r="BY431" s="70">
        <f>BU431*SQRT(CC431)</f>
        <v>1.86</v>
      </c>
      <c r="BZ431" s="70">
        <f>IF(BX431="SE",BY431,BU431)</f>
        <v>1.86</v>
      </c>
      <c r="CA431" s="59" t="s">
        <v>18</v>
      </c>
      <c r="CB431" s="59" t="s">
        <v>892</v>
      </c>
      <c r="CC431" s="59">
        <v>4</v>
      </c>
      <c r="CD431" s="59">
        <v>4</v>
      </c>
      <c r="CF431" s="58" t="s">
        <v>2065</v>
      </c>
      <c r="CG431" s="67">
        <v>3.59</v>
      </c>
      <c r="CH431" s="59" t="s">
        <v>21</v>
      </c>
      <c r="CI431" s="67">
        <v>1.1200000000000001</v>
      </c>
      <c r="CK431" s="59">
        <f>CI431*SQRT(CM431)</f>
        <v>2.2400000000000002</v>
      </c>
      <c r="CL431" s="59">
        <f t="shared" si="286"/>
        <v>2.2400000000000002</v>
      </c>
      <c r="CM431" s="59">
        <v>4</v>
      </c>
      <c r="CN431" s="59">
        <v>4</v>
      </c>
      <c r="CO431" s="67" t="s">
        <v>2119</v>
      </c>
      <c r="CP431" s="67">
        <f t="shared" si="268"/>
        <v>-1.0345902625084522</v>
      </c>
      <c r="CQ431" s="67">
        <f t="shared" si="269"/>
        <v>0.86956521739130432</v>
      </c>
      <c r="CR431" s="67">
        <f t="shared" si="291"/>
        <v>-0.89964370652908887</v>
      </c>
      <c r="CS431" s="67">
        <f t="shared" si="270"/>
        <v>0.55058492491858735</v>
      </c>
      <c r="CT431" s="37">
        <v>1</v>
      </c>
      <c r="CU431" s="59">
        <v>0</v>
      </c>
      <c r="CV431" s="59" t="s">
        <v>1782</v>
      </c>
      <c r="CW431" s="59">
        <v>0</v>
      </c>
      <c r="CX431" s="59">
        <v>0</v>
      </c>
      <c r="CY431" s="102">
        <v>0</v>
      </c>
      <c r="CZ431" s="102">
        <v>0</v>
      </c>
      <c r="DA431" s="102">
        <v>1</v>
      </c>
      <c r="DB431" s="102">
        <v>0</v>
      </c>
      <c r="DC431" s="102">
        <v>0</v>
      </c>
      <c r="DD431" s="59">
        <v>0</v>
      </c>
      <c r="DE431" s="60">
        <v>0</v>
      </c>
      <c r="DF431" s="60">
        <v>0</v>
      </c>
      <c r="DG431" s="60">
        <v>1</v>
      </c>
      <c r="DH431" s="60">
        <v>0</v>
      </c>
      <c r="DI431" s="60">
        <v>0</v>
      </c>
      <c r="DJ431" s="60">
        <v>0</v>
      </c>
      <c r="DK431" s="60">
        <v>0</v>
      </c>
      <c r="DL431" s="60">
        <v>0</v>
      </c>
      <c r="DM431" s="60">
        <v>0</v>
      </c>
      <c r="DN431" s="60">
        <v>0</v>
      </c>
      <c r="DO431" s="59">
        <v>0</v>
      </c>
      <c r="DP431" s="59">
        <v>1</v>
      </c>
      <c r="DQ431" s="59">
        <v>0</v>
      </c>
      <c r="DR431" s="59">
        <v>0</v>
      </c>
      <c r="DS431" s="59">
        <v>0</v>
      </c>
      <c r="DT431" s="59">
        <v>0</v>
      </c>
      <c r="DU431" s="59">
        <v>0</v>
      </c>
      <c r="DV431" s="59">
        <v>0</v>
      </c>
      <c r="DW431" s="59">
        <v>0</v>
      </c>
      <c r="DX431" s="59">
        <v>0</v>
      </c>
      <c r="DY431" s="59">
        <v>0</v>
      </c>
      <c r="DZ431" s="59">
        <v>0</v>
      </c>
      <c r="EA431" s="59">
        <v>0</v>
      </c>
      <c r="EB431" s="59">
        <v>0</v>
      </c>
      <c r="EC431" s="59">
        <v>0</v>
      </c>
      <c r="ED431" s="59">
        <v>0</v>
      </c>
      <c r="EE431" s="59">
        <v>0</v>
      </c>
      <c r="EF431" s="59">
        <v>0</v>
      </c>
      <c r="EG431" s="59">
        <v>0</v>
      </c>
      <c r="EH431" s="59">
        <v>0</v>
      </c>
      <c r="EI431" s="59">
        <v>0</v>
      </c>
      <c r="EJ431" s="59">
        <v>0</v>
      </c>
      <c r="EK431" s="59">
        <v>0</v>
      </c>
      <c r="EL431" s="59">
        <v>0</v>
      </c>
      <c r="EM431" s="59">
        <v>0</v>
      </c>
      <c r="EN431" s="59">
        <v>1</v>
      </c>
      <c r="EO431" s="59">
        <v>0</v>
      </c>
      <c r="EP431" s="59">
        <v>1</v>
      </c>
      <c r="EQ431" s="59">
        <v>4</v>
      </c>
    </row>
    <row r="432" spans="1:147" ht="15" customHeight="1" x14ac:dyDescent="0.25">
      <c r="A432" s="501" t="s">
        <v>2556</v>
      </c>
      <c r="B432" s="138">
        <v>39</v>
      </c>
      <c r="C432" s="58" t="s">
        <v>283</v>
      </c>
      <c r="D432" s="99">
        <v>2003</v>
      </c>
      <c r="E432" s="67" t="s">
        <v>284</v>
      </c>
      <c r="F432" s="67" t="s">
        <v>285</v>
      </c>
      <c r="G432" s="59">
        <v>13</v>
      </c>
      <c r="H432" s="59" t="s">
        <v>286</v>
      </c>
      <c r="I432" s="64" t="s">
        <v>1259</v>
      </c>
      <c r="J432" s="59">
        <v>2</v>
      </c>
      <c r="K432" s="59" t="s">
        <v>3</v>
      </c>
      <c r="L432" s="59" t="s">
        <v>89</v>
      </c>
      <c r="M432" s="59">
        <v>10</v>
      </c>
      <c r="N432" s="59">
        <v>10</v>
      </c>
      <c r="O432" s="59">
        <f t="shared" si="287"/>
        <v>1</v>
      </c>
      <c r="P432" s="59" t="s">
        <v>571</v>
      </c>
      <c r="R432" s="59">
        <v>1</v>
      </c>
      <c r="S432" s="59">
        <v>4</v>
      </c>
      <c r="T432" s="59">
        <v>1</v>
      </c>
      <c r="U432" s="59">
        <v>15</v>
      </c>
      <c r="V432" s="59" t="s">
        <v>649</v>
      </c>
      <c r="X432" s="59" t="s">
        <v>893</v>
      </c>
      <c r="Z432" s="40" t="s">
        <v>83</v>
      </c>
      <c r="AA432" s="59" t="s">
        <v>1257</v>
      </c>
      <c r="AB432" s="59" t="s">
        <v>1260</v>
      </c>
      <c r="AC432" s="59">
        <v>8</v>
      </c>
      <c r="AD432" s="59">
        <v>4</v>
      </c>
      <c r="AE432" s="59" t="s">
        <v>577</v>
      </c>
      <c r="AF432" s="59">
        <v>4</v>
      </c>
      <c r="AG432" s="59">
        <f t="shared" si="288"/>
        <v>0.6020599913279624</v>
      </c>
      <c r="AH432" s="177">
        <f t="shared" si="285"/>
        <v>81.2</v>
      </c>
      <c r="AI432" s="72">
        <f t="shared" si="279"/>
        <v>1.9095560292411753</v>
      </c>
      <c r="AJ432" s="59">
        <f t="shared" si="280"/>
        <v>40</v>
      </c>
      <c r="AK432" s="59">
        <f t="shared" si="289"/>
        <v>1.6020599913279623</v>
      </c>
      <c r="AL432" s="72">
        <f t="shared" si="281"/>
        <v>812</v>
      </c>
      <c r="AM432" s="72">
        <f t="shared" si="284"/>
        <v>2.9095560292411755</v>
      </c>
      <c r="AN432" s="67" t="s">
        <v>28</v>
      </c>
      <c r="AO432" s="59" t="s">
        <v>28</v>
      </c>
      <c r="AQ432" s="59" t="s">
        <v>80</v>
      </c>
      <c r="AR432" s="67" t="s">
        <v>81</v>
      </c>
      <c r="AS432" s="67" t="s">
        <v>287</v>
      </c>
      <c r="AT432" s="172" t="s">
        <v>2446</v>
      </c>
      <c r="AU432" s="270">
        <v>41.6</v>
      </c>
      <c r="AV432" s="11">
        <v>-78.7</v>
      </c>
      <c r="AW432" s="59" t="s">
        <v>288</v>
      </c>
      <c r="AX432" s="277">
        <v>7.1666666666666652</v>
      </c>
      <c r="AY432" s="278">
        <v>1131</v>
      </c>
      <c r="AZ432" s="455">
        <f t="shared" si="290"/>
        <v>3.0534626049254552</v>
      </c>
      <c r="BA432" s="515" t="s">
        <v>82</v>
      </c>
      <c r="BB432" s="67" t="s">
        <v>1258</v>
      </c>
      <c r="BC432" s="59" t="s">
        <v>243</v>
      </c>
      <c r="BD432" s="59" t="s">
        <v>738</v>
      </c>
      <c r="BE432" s="59" t="s">
        <v>867</v>
      </c>
      <c r="BH432" s="67" t="s">
        <v>1896</v>
      </c>
      <c r="BI432" s="58" t="s">
        <v>1905</v>
      </c>
      <c r="BJ432" s="67" t="s">
        <v>654</v>
      </c>
      <c r="BK432" s="163" t="s">
        <v>1261</v>
      </c>
      <c r="BL432" s="77"/>
      <c r="BM432" s="77"/>
      <c r="BN432" s="58"/>
      <c r="BO432" s="59" t="s">
        <v>1678</v>
      </c>
      <c r="BP432" s="58" t="s">
        <v>2037</v>
      </c>
      <c r="BQ432" s="59" t="s">
        <v>627</v>
      </c>
      <c r="BR432" s="25">
        <v>2.2491953566354401</v>
      </c>
      <c r="BS432" s="59" t="s">
        <v>21</v>
      </c>
      <c r="BT432" s="37" t="s">
        <v>891</v>
      </c>
      <c r="BU432" s="67">
        <v>0.75137361712442985</v>
      </c>
      <c r="BW432" s="63" t="s">
        <v>26</v>
      </c>
      <c r="BX432" s="59" t="s">
        <v>27</v>
      </c>
      <c r="BY432" s="70">
        <f>BU432*SQRT(CC432)</f>
        <v>1.5027472342488597</v>
      </c>
      <c r="BZ432" s="92">
        <f>BY432</f>
        <v>1.5027472342488597</v>
      </c>
      <c r="CA432" s="59" t="s">
        <v>18</v>
      </c>
      <c r="CB432" s="59" t="s">
        <v>892</v>
      </c>
      <c r="CC432" s="59">
        <v>4</v>
      </c>
      <c r="CD432" s="59">
        <v>4</v>
      </c>
      <c r="CF432" s="58" t="s">
        <v>2065</v>
      </c>
      <c r="CG432" s="67">
        <v>2.5396091386930002</v>
      </c>
      <c r="CH432" s="59" t="s">
        <v>21</v>
      </c>
      <c r="CI432" s="67">
        <v>0.58863242126549986</v>
      </c>
      <c r="CJ432" s="67">
        <v>0.56392029358182016</v>
      </c>
      <c r="CK432" s="59">
        <f>AVERAGE(CI432,CJ432)*SQRT(CM432)</f>
        <v>1.15255271484732</v>
      </c>
      <c r="CL432" s="59">
        <f t="shared" si="286"/>
        <v>1.15255271484732</v>
      </c>
      <c r="CM432" s="59">
        <v>4</v>
      </c>
      <c r="CN432" s="59">
        <v>4</v>
      </c>
      <c r="CO432" s="67" t="s">
        <v>2119</v>
      </c>
      <c r="CP432" s="67">
        <f t="shared" si="268"/>
        <v>-0.21686482349799094</v>
      </c>
      <c r="CQ432" s="67">
        <f t="shared" si="269"/>
        <v>0.86956521739130432</v>
      </c>
      <c r="CR432" s="67">
        <f t="shared" si="291"/>
        <v>-0.18857810738955733</v>
      </c>
      <c r="CS432" s="67">
        <f t="shared" si="270"/>
        <v>0.50222260641166416</v>
      </c>
      <c r="CT432" s="37">
        <v>1</v>
      </c>
      <c r="CU432" s="59">
        <v>0</v>
      </c>
      <c r="CV432" s="59" t="s">
        <v>1782</v>
      </c>
      <c r="CW432" s="59">
        <v>0</v>
      </c>
      <c r="CX432" s="59">
        <v>0</v>
      </c>
      <c r="CY432" s="102">
        <v>0</v>
      </c>
      <c r="CZ432" s="102">
        <v>0</v>
      </c>
      <c r="DA432" s="102">
        <v>1</v>
      </c>
      <c r="DB432" s="102">
        <v>0</v>
      </c>
      <c r="DC432" s="102">
        <v>0</v>
      </c>
      <c r="DD432" s="59">
        <v>0</v>
      </c>
      <c r="DE432" s="60">
        <v>0</v>
      </c>
      <c r="DF432" s="60">
        <v>0</v>
      </c>
      <c r="DG432" s="60">
        <v>1</v>
      </c>
      <c r="DH432" s="60">
        <v>0</v>
      </c>
      <c r="DI432" s="60">
        <v>0</v>
      </c>
      <c r="DJ432" s="60">
        <v>0</v>
      </c>
      <c r="DK432" s="60">
        <v>0</v>
      </c>
      <c r="DL432" s="60">
        <v>0</v>
      </c>
      <c r="DM432" s="60">
        <v>0</v>
      </c>
      <c r="DN432" s="60">
        <v>0</v>
      </c>
      <c r="DO432" s="59">
        <v>0</v>
      </c>
      <c r="DP432" s="59">
        <v>1</v>
      </c>
      <c r="DQ432" s="59">
        <v>0</v>
      </c>
      <c r="DR432" s="59">
        <v>0</v>
      </c>
      <c r="DS432" s="59">
        <v>0</v>
      </c>
      <c r="DT432" s="59">
        <v>0</v>
      </c>
      <c r="DU432" s="59">
        <v>0</v>
      </c>
      <c r="DV432" s="59">
        <v>0</v>
      </c>
      <c r="DW432" s="59">
        <v>0</v>
      </c>
      <c r="DX432" s="59">
        <v>0</v>
      </c>
      <c r="DY432" s="59">
        <v>0</v>
      </c>
      <c r="DZ432" s="59">
        <v>0</v>
      </c>
      <c r="EA432" s="59">
        <v>0</v>
      </c>
      <c r="EB432" s="59">
        <v>0</v>
      </c>
      <c r="EC432" s="59">
        <v>0</v>
      </c>
      <c r="ED432" s="59">
        <v>0</v>
      </c>
      <c r="EE432" s="59">
        <v>0</v>
      </c>
      <c r="EF432" s="59">
        <v>0</v>
      </c>
      <c r="EG432" s="59">
        <v>0</v>
      </c>
      <c r="EH432" s="59">
        <v>0</v>
      </c>
      <c r="EI432" s="59">
        <v>0</v>
      </c>
      <c r="EJ432" s="59">
        <v>0</v>
      </c>
      <c r="EK432" s="59">
        <v>0</v>
      </c>
      <c r="EL432" s="59">
        <v>0</v>
      </c>
      <c r="EM432" s="59">
        <v>0</v>
      </c>
      <c r="EN432" s="59">
        <v>1</v>
      </c>
      <c r="EO432" s="59">
        <v>0</v>
      </c>
      <c r="EP432" s="59">
        <v>1</v>
      </c>
      <c r="EQ432" s="59">
        <v>4</v>
      </c>
    </row>
    <row r="433" spans="1:147" ht="15" customHeight="1" x14ac:dyDescent="0.25">
      <c r="A433" s="501" t="s">
        <v>2556</v>
      </c>
      <c r="B433" s="138">
        <v>40</v>
      </c>
      <c r="C433" s="58" t="s">
        <v>283</v>
      </c>
      <c r="D433" s="99">
        <v>2003</v>
      </c>
      <c r="E433" s="67" t="s">
        <v>284</v>
      </c>
      <c r="F433" s="67" t="s">
        <v>285</v>
      </c>
      <c r="G433" s="59">
        <v>13</v>
      </c>
      <c r="H433" s="59" t="s">
        <v>286</v>
      </c>
      <c r="I433" s="64" t="s">
        <v>1259</v>
      </c>
      <c r="J433" s="59">
        <v>2</v>
      </c>
      <c r="K433" s="59" t="s">
        <v>3</v>
      </c>
      <c r="L433" s="59" t="s">
        <v>89</v>
      </c>
      <c r="M433" s="59">
        <v>10</v>
      </c>
      <c r="N433" s="59">
        <v>10</v>
      </c>
      <c r="O433" s="59">
        <f t="shared" si="287"/>
        <v>1</v>
      </c>
      <c r="P433" s="59" t="s">
        <v>571</v>
      </c>
      <c r="R433" s="59">
        <v>1</v>
      </c>
      <c r="S433" s="59">
        <v>4</v>
      </c>
      <c r="T433" s="59">
        <v>1</v>
      </c>
      <c r="U433" s="59">
        <v>20</v>
      </c>
      <c r="V433" s="59" t="s">
        <v>649</v>
      </c>
      <c r="X433" s="59" t="s">
        <v>893</v>
      </c>
      <c r="Z433" s="40" t="s">
        <v>83</v>
      </c>
      <c r="AA433" s="59" t="s">
        <v>1257</v>
      </c>
      <c r="AB433" s="59" t="s">
        <v>1260</v>
      </c>
      <c r="AC433" s="59">
        <v>25</v>
      </c>
      <c r="AD433" s="59">
        <v>4</v>
      </c>
      <c r="AE433" s="59" t="s">
        <v>577</v>
      </c>
      <c r="AF433" s="59">
        <v>21</v>
      </c>
      <c r="AG433" s="59">
        <f t="shared" si="288"/>
        <v>1.3222192947339193</v>
      </c>
      <c r="AH433" s="177">
        <f t="shared" si="285"/>
        <v>426.3</v>
      </c>
      <c r="AI433" s="72">
        <f t="shared" si="279"/>
        <v>2.6297153326471321</v>
      </c>
      <c r="AJ433" s="59">
        <f t="shared" si="280"/>
        <v>210</v>
      </c>
      <c r="AK433" s="59">
        <f t="shared" si="289"/>
        <v>2.3222192947339191</v>
      </c>
      <c r="AL433" s="72">
        <f t="shared" si="281"/>
        <v>4263</v>
      </c>
      <c r="AM433" s="72">
        <f t="shared" si="284"/>
        <v>3.6297153326471321</v>
      </c>
      <c r="AN433" s="67" t="s">
        <v>28</v>
      </c>
      <c r="AO433" s="59" t="s">
        <v>28</v>
      </c>
      <c r="AQ433" s="59" t="s">
        <v>80</v>
      </c>
      <c r="AR433" s="67" t="s">
        <v>81</v>
      </c>
      <c r="AS433" s="67" t="s">
        <v>287</v>
      </c>
      <c r="AT433" s="172" t="s">
        <v>2446</v>
      </c>
      <c r="AU433" s="270">
        <v>41.6</v>
      </c>
      <c r="AV433" s="11">
        <v>-78.7</v>
      </c>
      <c r="AW433" s="59" t="s">
        <v>288</v>
      </c>
      <c r="AX433" s="277">
        <v>7.1666666666666652</v>
      </c>
      <c r="AY433" s="278">
        <v>1131</v>
      </c>
      <c r="AZ433" s="455">
        <f t="shared" si="290"/>
        <v>3.0534626049254552</v>
      </c>
      <c r="BA433" s="515" t="s">
        <v>82</v>
      </c>
      <c r="BB433" s="67" t="s">
        <v>1258</v>
      </c>
      <c r="BC433" s="59" t="s">
        <v>243</v>
      </c>
      <c r="BD433" s="59" t="s">
        <v>1895</v>
      </c>
      <c r="BE433" s="59" t="s">
        <v>867</v>
      </c>
      <c r="BH433" s="67" t="s">
        <v>1896</v>
      </c>
      <c r="BI433" s="67" t="s">
        <v>1900</v>
      </c>
      <c r="BJ433" s="67" t="s">
        <v>654</v>
      </c>
      <c r="BK433" s="40" t="s">
        <v>647</v>
      </c>
      <c r="BL433" s="37" t="s">
        <v>2269</v>
      </c>
      <c r="BM433" s="37" t="s">
        <v>2269</v>
      </c>
      <c r="BN433" s="58"/>
      <c r="BO433" s="59" t="s">
        <v>1678</v>
      </c>
      <c r="BP433" s="58" t="s">
        <v>2036</v>
      </c>
      <c r="BQ433" s="59" t="s">
        <v>58</v>
      </c>
      <c r="BR433" s="67">
        <v>0.91</v>
      </c>
      <c r="BS433" s="59" t="s">
        <v>21</v>
      </c>
      <c r="BT433" s="37" t="s">
        <v>891</v>
      </c>
      <c r="BU433" s="67">
        <v>0.44</v>
      </c>
      <c r="BW433" s="63" t="s">
        <v>26</v>
      </c>
      <c r="BX433" s="59" t="s">
        <v>27</v>
      </c>
      <c r="BY433" s="70">
        <f>BU433*SQRT(CC433)</f>
        <v>0.88</v>
      </c>
      <c r="BZ433" s="70">
        <f>IF(BX433="SE",BY433,BU433)</f>
        <v>0.88</v>
      </c>
      <c r="CA433" s="59" t="s">
        <v>18</v>
      </c>
      <c r="CB433" s="59" t="s">
        <v>892</v>
      </c>
      <c r="CC433" s="59">
        <v>4</v>
      </c>
      <c r="CD433" s="59">
        <v>4</v>
      </c>
      <c r="CF433" s="58" t="s">
        <v>2065</v>
      </c>
      <c r="CG433" s="67">
        <v>2.83</v>
      </c>
      <c r="CH433" s="59" t="s">
        <v>21</v>
      </c>
      <c r="CI433" s="67">
        <v>0.44</v>
      </c>
      <c r="CK433" s="59">
        <f>CI433*SQRT(CM433)</f>
        <v>0.88</v>
      </c>
      <c r="CL433" s="59">
        <f>CK433</f>
        <v>0.88</v>
      </c>
      <c r="CM433" s="59">
        <v>4</v>
      </c>
      <c r="CN433" s="59">
        <v>4</v>
      </c>
      <c r="CO433" s="67" t="s">
        <v>2119</v>
      </c>
      <c r="CP433" s="67">
        <f t="shared" si="268"/>
        <v>-2.1818181818181817</v>
      </c>
      <c r="CQ433" s="67">
        <f t="shared" si="269"/>
        <v>0.86956521739130432</v>
      </c>
      <c r="CR433" s="67">
        <f t="shared" si="291"/>
        <v>-1.8972332015810274</v>
      </c>
      <c r="CS433" s="67">
        <f t="shared" si="270"/>
        <v>0.72496836382383723</v>
      </c>
      <c r="CT433" s="37">
        <v>0</v>
      </c>
      <c r="CU433" s="59">
        <v>0</v>
      </c>
      <c r="CV433" s="59" t="s">
        <v>1782</v>
      </c>
      <c r="CW433" s="59">
        <v>0</v>
      </c>
      <c r="CX433" s="59">
        <v>0</v>
      </c>
      <c r="CY433" s="102">
        <v>0</v>
      </c>
      <c r="CZ433" s="102">
        <v>0</v>
      </c>
      <c r="DA433" s="102">
        <v>1</v>
      </c>
      <c r="DB433" s="102">
        <v>0</v>
      </c>
      <c r="DC433" s="102">
        <v>0</v>
      </c>
      <c r="DD433" s="59">
        <v>0</v>
      </c>
      <c r="DE433" s="60">
        <v>0</v>
      </c>
      <c r="DF433" s="60">
        <v>0</v>
      </c>
      <c r="DG433" s="60">
        <v>1</v>
      </c>
      <c r="DH433" s="60">
        <v>0</v>
      </c>
      <c r="DI433" s="60">
        <v>0</v>
      </c>
      <c r="DJ433" s="60">
        <v>0</v>
      </c>
      <c r="DK433" s="60">
        <v>0</v>
      </c>
      <c r="DL433" s="60">
        <v>0</v>
      </c>
      <c r="DM433" s="60">
        <v>0</v>
      </c>
      <c r="DN433" s="60">
        <v>0</v>
      </c>
      <c r="DO433" s="59">
        <v>0</v>
      </c>
      <c r="DP433" s="59">
        <v>0</v>
      </c>
      <c r="DQ433" s="59">
        <v>0</v>
      </c>
      <c r="DR433" s="59">
        <v>1</v>
      </c>
      <c r="DS433" s="59">
        <v>0</v>
      </c>
      <c r="DT433" s="59">
        <v>0</v>
      </c>
      <c r="DU433" s="59">
        <v>0</v>
      </c>
      <c r="DV433" s="59">
        <v>0</v>
      </c>
      <c r="DW433" s="59">
        <v>0</v>
      </c>
      <c r="DX433" s="59">
        <v>0</v>
      </c>
      <c r="DY433" s="59">
        <v>0</v>
      </c>
      <c r="DZ433" s="59">
        <v>0</v>
      </c>
      <c r="EA433" s="59">
        <v>0</v>
      </c>
      <c r="EB433" s="59">
        <v>0</v>
      </c>
      <c r="EC433" s="59">
        <v>0</v>
      </c>
      <c r="ED433" s="59">
        <v>0</v>
      </c>
      <c r="EE433" s="59">
        <v>0</v>
      </c>
      <c r="EF433" s="59">
        <v>0</v>
      </c>
      <c r="EG433" s="59">
        <v>0</v>
      </c>
      <c r="EH433" s="59">
        <v>0</v>
      </c>
      <c r="EI433" s="59">
        <v>0</v>
      </c>
      <c r="EJ433" s="59">
        <v>0</v>
      </c>
      <c r="EK433" s="59">
        <v>0</v>
      </c>
      <c r="EL433" s="59">
        <v>0</v>
      </c>
      <c r="EM433" s="59">
        <v>0</v>
      </c>
      <c r="EN433" s="59">
        <v>1</v>
      </c>
      <c r="EO433" s="59">
        <v>0</v>
      </c>
      <c r="EP433" s="59">
        <v>1</v>
      </c>
      <c r="EQ433" s="59">
        <v>4</v>
      </c>
    </row>
    <row r="434" spans="1:147" ht="15" customHeight="1" x14ac:dyDescent="0.25">
      <c r="A434" s="501" t="s">
        <v>2556</v>
      </c>
      <c r="B434" s="138">
        <v>41</v>
      </c>
      <c r="C434" s="58" t="s">
        <v>283</v>
      </c>
      <c r="D434" s="99">
        <v>2003</v>
      </c>
      <c r="E434" s="67" t="s">
        <v>284</v>
      </c>
      <c r="F434" s="67" t="s">
        <v>285</v>
      </c>
      <c r="G434" s="59">
        <v>13</v>
      </c>
      <c r="H434" s="59" t="s">
        <v>286</v>
      </c>
      <c r="I434" s="64" t="s">
        <v>1259</v>
      </c>
      <c r="J434" s="59">
        <v>2</v>
      </c>
      <c r="K434" s="59" t="s">
        <v>3</v>
      </c>
      <c r="L434" s="59" t="s">
        <v>89</v>
      </c>
      <c r="M434" s="59">
        <v>10</v>
      </c>
      <c r="N434" s="59">
        <v>10</v>
      </c>
      <c r="O434" s="59">
        <f t="shared" si="287"/>
        <v>1</v>
      </c>
      <c r="P434" s="59" t="s">
        <v>571</v>
      </c>
      <c r="R434" s="59">
        <v>1</v>
      </c>
      <c r="S434" s="59">
        <v>4</v>
      </c>
      <c r="T434" s="59">
        <v>1</v>
      </c>
      <c r="U434" s="59">
        <v>15</v>
      </c>
      <c r="V434" s="59" t="s">
        <v>649</v>
      </c>
      <c r="X434" s="59" t="s">
        <v>893</v>
      </c>
      <c r="Z434" s="40" t="s">
        <v>83</v>
      </c>
      <c r="AA434" s="59" t="s">
        <v>1257</v>
      </c>
      <c r="AB434" s="59" t="s">
        <v>1260</v>
      </c>
      <c r="AC434" s="59">
        <v>25</v>
      </c>
      <c r="AD434" s="59">
        <v>4</v>
      </c>
      <c r="AE434" s="59" t="s">
        <v>577</v>
      </c>
      <c r="AF434" s="59">
        <v>21</v>
      </c>
      <c r="AG434" s="59">
        <f t="shared" si="288"/>
        <v>1.3222192947339193</v>
      </c>
      <c r="AH434" s="177">
        <f t="shared" si="285"/>
        <v>426.3</v>
      </c>
      <c r="AI434" s="72">
        <f t="shared" si="279"/>
        <v>2.6297153326471321</v>
      </c>
      <c r="AJ434" s="59">
        <f t="shared" si="280"/>
        <v>210</v>
      </c>
      <c r="AK434" s="59">
        <f t="shared" si="289"/>
        <v>2.3222192947339191</v>
      </c>
      <c r="AL434" s="72">
        <f t="shared" si="281"/>
        <v>4263</v>
      </c>
      <c r="AM434" s="72">
        <f t="shared" si="284"/>
        <v>3.6297153326471321</v>
      </c>
      <c r="AN434" s="67" t="s">
        <v>28</v>
      </c>
      <c r="AO434" s="59" t="s">
        <v>28</v>
      </c>
      <c r="AQ434" s="59" t="s">
        <v>80</v>
      </c>
      <c r="AR434" s="67" t="s">
        <v>81</v>
      </c>
      <c r="AS434" s="67" t="s">
        <v>287</v>
      </c>
      <c r="AT434" s="172" t="s">
        <v>2446</v>
      </c>
      <c r="AU434" s="270">
        <v>41.6</v>
      </c>
      <c r="AV434" s="11">
        <v>-78.7</v>
      </c>
      <c r="AW434" s="59" t="s">
        <v>288</v>
      </c>
      <c r="AX434" s="277">
        <v>7.1666666666666652</v>
      </c>
      <c r="AY434" s="278">
        <v>1131</v>
      </c>
      <c r="AZ434" s="455">
        <f t="shared" si="290"/>
        <v>3.0534626049254552</v>
      </c>
      <c r="BA434" s="515" t="s">
        <v>82</v>
      </c>
      <c r="BB434" s="67" t="s">
        <v>1258</v>
      </c>
      <c r="BC434" s="59" t="s">
        <v>243</v>
      </c>
      <c r="BD434" s="59" t="s">
        <v>738</v>
      </c>
      <c r="BE434" s="59" t="s">
        <v>867</v>
      </c>
      <c r="BH434" s="67" t="s">
        <v>1896</v>
      </c>
      <c r="BI434" s="58" t="s">
        <v>1901</v>
      </c>
      <c r="BJ434" s="67" t="s">
        <v>654</v>
      </c>
      <c r="BK434" s="40" t="s">
        <v>647</v>
      </c>
      <c r="BL434" s="37" t="s">
        <v>2269</v>
      </c>
      <c r="BM434" s="37" t="s">
        <v>2269</v>
      </c>
      <c r="BN434" s="58"/>
      <c r="BO434" s="59" t="s">
        <v>1678</v>
      </c>
      <c r="BP434" s="58" t="s">
        <v>2036</v>
      </c>
      <c r="BQ434" s="59" t="s">
        <v>627</v>
      </c>
      <c r="BR434" s="67">
        <v>0.24882492694837399</v>
      </c>
      <c r="BS434" s="59" t="s">
        <v>21</v>
      </c>
      <c r="BT434" s="37" t="s">
        <v>891</v>
      </c>
      <c r="BU434" s="67">
        <v>8.7533721101791029E-2</v>
      </c>
      <c r="BV434" s="67">
        <v>7.2583249070933997E-2</v>
      </c>
      <c r="BW434" s="63" t="s">
        <v>634</v>
      </c>
      <c r="BX434" s="59" t="s">
        <v>27</v>
      </c>
      <c r="BY434" s="70">
        <f>AVERAGE(BU434,BV434)*SQRT(CC434)</f>
        <v>0.16011697017272503</v>
      </c>
      <c r="BZ434" s="92">
        <f>BY434</f>
        <v>0.16011697017272503</v>
      </c>
      <c r="CA434" s="59" t="s">
        <v>18</v>
      </c>
      <c r="CB434" s="59" t="s">
        <v>892</v>
      </c>
      <c r="CC434" s="59">
        <v>4</v>
      </c>
      <c r="CD434" s="59">
        <v>4</v>
      </c>
      <c r="CF434" s="58" t="s">
        <v>2065</v>
      </c>
      <c r="CG434" s="67">
        <v>1.2935033690431501</v>
      </c>
      <c r="CH434" s="59" t="s">
        <v>21</v>
      </c>
      <c r="CI434" s="67">
        <v>0.65109265086601997</v>
      </c>
      <c r="CJ434" s="67">
        <v>0.67675926813747611</v>
      </c>
      <c r="CK434" s="59">
        <f>AVERAGE(CI434,CJ434)*SQRT(CM434)</f>
        <v>1.3278519190034961</v>
      </c>
      <c r="CL434" s="59">
        <f t="shared" ref="CL434:CL438" si="292">CK434</f>
        <v>1.3278519190034961</v>
      </c>
      <c r="CM434" s="59">
        <v>4</v>
      </c>
      <c r="CN434" s="59">
        <v>4</v>
      </c>
      <c r="CO434" s="67" t="s">
        <v>2119</v>
      </c>
      <c r="CP434" s="67">
        <f t="shared" si="268"/>
        <v>-1.1046210593971959</v>
      </c>
      <c r="CQ434" s="67">
        <f t="shared" si="269"/>
        <v>0.86956521739130432</v>
      </c>
      <c r="CR434" s="67">
        <f t="shared" si="291"/>
        <v>-0.96054005164973555</v>
      </c>
      <c r="CS434" s="67">
        <f t="shared" si="270"/>
        <v>0.55766482442645482</v>
      </c>
      <c r="CT434" s="37">
        <v>0</v>
      </c>
      <c r="CU434" s="59">
        <v>0</v>
      </c>
      <c r="CV434" s="59" t="s">
        <v>1782</v>
      </c>
      <c r="CW434" s="59">
        <v>0</v>
      </c>
      <c r="CX434" s="59">
        <v>0</v>
      </c>
      <c r="CY434" s="102">
        <v>0</v>
      </c>
      <c r="CZ434" s="102">
        <v>0</v>
      </c>
      <c r="DA434" s="102">
        <v>1</v>
      </c>
      <c r="DB434" s="102">
        <v>0</v>
      </c>
      <c r="DC434" s="102">
        <v>0</v>
      </c>
      <c r="DD434" s="59">
        <v>0</v>
      </c>
      <c r="DE434" s="60">
        <v>0</v>
      </c>
      <c r="DF434" s="60">
        <v>0</v>
      </c>
      <c r="DG434" s="60">
        <v>1</v>
      </c>
      <c r="DH434" s="60">
        <v>0</v>
      </c>
      <c r="DI434" s="60">
        <v>0</v>
      </c>
      <c r="DJ434" s="60">
        <v>0</v>
      </c>
      <c r="DK434" s="60">
        <v>0</v>
      </c>
      <c r="DL434" s="60">
        <v>0</v>
      </c>
      <c r="DM434" s="60">
        <v>0</v>
      </c>
      <c r="DN434" s="60">
        <v>0</v>
      </c>
      <c r="DO434" s="59">
        <v>0</v>
      </c>
      <c r="DP434" s="59">
        <v>0</v>
      </c>
      <c r="DQ434" s="59">
        <v>0</v>
      </c>
      <c r="DR434" s="59">
        <v>1</v>
      </c>
      <c r="DS434" s="59">
        <v>0</v>
      </c>
      <c r="DT434" s="59">
        <v>0</v>
      </c>
      <c r="DU434" s="59">
        <v>0</v>
      </c>
      <c r="DV434" s="59">
        <v>0</v>
      </c>
      <c r="DW434" s="59">
        <v>0</v>
      </c>
      <c r="DX434" s="59">
        <v>0</v>
      </c>
      <c r="DY434" s="59">
        <v>0</v>
      </c>
      <c r="DZ434" s="59">
        <v>0</v>
      </c>
      <c r="EA434" s="59">
        <v>0</v>
      </c>
      <c r="EB434" s="59">
        <v>0</v>
      </c>
      <c r="EC434" s="59">
        <v>0</v>
      </c>
      <c r="ED434" s="59">
        <v>0</v>
      </c>
      <c r="EE434" s="59">
        <v>0</v>
      </c>
      <c r="EF434" s="59">
        <v>0</v>
      </c>
      <c r="EG434" s="59">
        <v>0</v>
      </c>
      <c r="EH434" s="59">
        <v>0</v>
      </c>
      <c r="EI434" s="59">
        <v>0</v>
      </c>
      <c r="EJ434" s="59">
        <v>0</v>
      </c>
      <c r="EK434" s="59">
        <v>0</v>
      </c>
      <c r="EL434" s="59">
        <v>0</v>
      </c>
      <c r="EM434" s="59">
        <v>0</v>
      </c>
      <c r="EN434" s="59">
        <v>1</v>
      </c>
      <c r="EO434" s="59">
        <v>0</v>
      </c>
      <c r="EP434" s="59">
        <v>1</v>
      </c>
      <c r="EQ434" s="59">
        <v>4</v>
      </c>
    </row>
    <row r="435" spans="1:147" ht="15" customHeight="1" x14ac:dyDescent="0.25">
      <c r="A435" s="501" t="s">
        <v>2556</v>
      </c>
      <c r="B435" s="138">
        <v>42</v>
      </c>
      <c r="C435" s="58" t="s">
        <v>283</v>
      </c>
      <c r="D435" s="99">
        <v>2003</v>
      </c>
      <c r="E435" s="67" t="s">
        <v>284</v>
      </c>
      <c r="F435" s="67" t="s">
        <v>285</v>
      </c>
      <c r="G435" s="59">
        <v>13</v>
      </c>
      <c r="H435" s="59" t="s">
        <v>286</v>
      </c>
      <c r="I435" s="64" t="s">
        <v>1259</v>
      </c>
      <c r="J435" s="59">
        <v>2</v>
      </c>
      <c r="K435" s="59" t="s">
        <v>3</v>
      </c>
      <c r="L435" s="59" t="s">
        <v>89</v>
      </c>
      <c r="M435" s="59">
        <v>10</v>
      </c>
      <c r="N435" s="59">
        <v>10</v>
      </c>
      <c r="O435" s="59">
        <f t="shared" si="287"/>
        <v>1</v>
      </c>
      <c r="P435" s="59" t="s">
        <v>571</v>
      </c>
      <c r="R435" s="59">
        <v>1</v>
      </c>
      <c r="S435" s="59">
        <v>4</v>
      </c>
      <c r="T435" s="59">
        <v>1</v>
      </c>
      <c r="U435" s="59">
        <v>20</v>
      </c>
      <c r="V435" s="59" t="s">
        <v>649</v>
      </c>
      <c r="X435" s="59" t="s">
        <v>893</v>
      </c>
      <c r="Z435" s="40" t="s">
        <v>83</v>
      </c>
      <c r="AA435" s="59" t="s">
        <v>1257</v>
      </c>
      <c r="AB435" s="59" t="s">
        <v>1260</v>
      </c>
      <c r="AC435" s="59">
        <v>15</v>
      </c>
      <c r="AD435" s="59">
        <v>4</v>
      </c>
      <c r="AE435" s="59" t="s">
        <v>577</v>
      </c>
      <c r="AF435" s="59">
        <v>11</v>
      </c>
      <c r="AG435" s="59">
        <f t="shared" si="288"/>
        <v>1.0413926851582251</v>
      </c>
      <c r="AH435" s="177">
        <f t="shared" si="285"/>
        <v>223.3</v>
      </c>
      <c r="AI435" s="72">
        <f t="shared" si="279"/>
        <v>2.3488887230714379</v>
      </c>
      <c r="AJ435" s="59">
        <f t="shared" si="280"/>
        <v>110</v>
      </c>
      <c r="AK435" s="59">
        <f t="shared" si="289"/>
        <v>2.0413926851582249</v>
      </c>
      <c r="AL435" s="72">
        <f t="shared" si="281"/>
        <v>2233</v>
      </c>
      <c r="AM435" s="72">
        <f t="shared" si="284"/>
        <v>3.3488887230714379</v>
      </c>
      <c r="AN435" s="67" t="s">
        <v>28</v>
      </c>
      <c r="AO435" s="59" t="s">
        <v>28</v>
      </c>
      <c r="AQ435" s="59" t="s">
        <v>80</v>
      </c>
      <c r="AR435" s="67" t="s">
        <v>81</v>
      </c>
      <c r="AS435" s="67" t="s">
        <v>287</v>
      </c>
      <c r="AT435" s="172" t="s">
        <v>2446</v>
      </c>
      <c r="AU435" s="270">
        <v>41.6</v>
      </c>
      <c r="AV435" s="11">
        <v>-78.7</v>
      </c>
      <c r="AW435" s="59" t="s">
        <v>288</v>
      </c>
      <c r="AX435" s="277">
        <v>7.1666666666666652</v>
      </c>
      <c r="AY435" s="278">
        <v>1131</v>
      </c>
      <c r="AZ435" s="455">
        <f t="shared" si="290"/>
        <v>3.0534626049254552</v>
      </c>
      <c r="BA435" s="515" t="s">
        <v>82</v>
      </c>
      <c r="BB435" s="67" t="s">
        <v>1258</v>
      </c>
      <c r="BC435" s="59" t="s">
        <v>243</v>
      </c>
      <c r="BD435" s="59" t="s">
        <v>1895</v>
      </c>
      <c r="BE435" s="59" t="s">
        <v>867</v>
      </c>
      <c r="BH435" s="67" t="s">
        <v>1896</v>
      </c>
      <c r="BI435" s="67" t="s">
        <v>1902</v>
      </c>
      <c r="BJ435" s="67" t="s">
        <v>654</v>
      </c>
      <c r="BK435" s="40" t="s">
        <v>647</v>
      </c>
      <c r="BL435" s="37" t="s">
        <v>2269</v>
      </c>
      <c r="BM435" s="37" t="s">
        <v>2269</v>
      </c>
      <c r="BN435" s="58"/>
      <c r="BO435" s="59" t="s">
        <v>1678</v>
      </c>
      <c r="BP435" s="58" t="s">
        <v>2035</v>
      </c>
      <c r="BQ435" s="59" t="s">
        <v>58</v>
      </c>
      <c r="BR435" s="67">
        <v>2.88</v>
      </c>
      <c r="BS435" s="59" t="s">
        <v>21</v>
      </c>
      <c r="BT435" s="37" t="s">
        <v>891</v>
      </c>
      <c r="BU435" s="67">
        <v>0.44</v>
      </c>
      <c r="BW435" s="63" t="s">
        <v>26</v>
      </c>
      <c r="BX435" s="59" t="s">
        <v>27</v>
      </c>
      <c r="BY435" s="70">
        <f t="shared" ref="BY435:BY444" si="293">BU435*SQRT(CC435)</f>
        <v>0.88</v>
      </c>
      <c r="BZ435" s="70">
        <f>IF(BX435="SE",BY435,BU435)</f>
        <v>0.88</v>
      </c>
      <c r="CA435" s="59" t="s">
        <v>18</v>
      </c>
      <c r="CB435" s="59" t="s">
        <v>892</v>
      </c>
      <c r="CC435" s="59">
        <v>4</v>
      </c>
      <c r="CD435" s="59">
        <v>4</v>
      </c>
      <c r="CF435" s="58" t="s">
        <v>2065</v>
      </c>
      <c r="CG435" s="67">
        <v>2.83</v>
      </c>
      <c r="CH435" s="59" t="s">
        <v>21</v>
      </c>
      <c r="CI435" s="67">
        <v>0.44</v>
      </c>
      <c r="CK435" s="59">
        <f>CI435*SQRT(CM435)</f>
        <v>0.88</v>
      </c>
      <c r="CL435" s="59">
        <f t="shared" si="292"/>
        <v>0.88</v>
      </c>
      <c r="CM435" s="59">
        <v>4</v>
      </c>
      <c r="CN435" s="59">
        <v>4</v>
      </c>
      <c r="CO435" s="67" t="s">
        <v>2119</v>
      </c>
      <c r="CP435" s="67">
        <f t="shared" si="268"/>
        <v>5.6818181818181615E-2</v>
      </c>
      <c r="CQ435" s="67">
        <f t="shared" si="269"/>
        <v>0.86956521739130432</v>
      </c>
      <c r="CR435" s="67">
        <f t="shared" si="291"/>
        <v>4.9407114624505748E-2</v>
      </c>
      <c r="CS435" s="67">
        <f t="shared" si="270"/>
        <v>0.50015256643596995</v>
      </c>
      <c r="CT435" s="37">
        <v>1</v>
      </c>
      <c r="CU435" s="59">
        <v>0</v>
      </c>
      <c r="CV435" s="59" t="s">
        <v>1782</v>
      </c>
      <c r="CW435" s="59">
        <v>0</v>
      </c>
      <c r="CX435" s="59">
        <v>0</v>
      </c>
      <c r="CY435" s="102">
        <v>0</v>
      </c>
      <c r="CZ435" s="102">
        <v>0</v>
      </c>
      <c r="DA435" s="102">
        <v>1</v>
      </c>
      <c r="DB435" s="102">
        <v>0</v>
      </c>
      <c r="DC435" s="102">
        <v>0</v>
      </c>
      <c r="DD435" s="59">
        <v>0</v>
      </c>
      <c r="DE435" s="60">
        <v>0</v>
      </c>
      <c r="DF435" s="60">
        <v>0</v>
      </c>
      <c r="DG435" s="60">
        <v>1</v>
      </c>
      <c r="DH435" s="60">
        <v>0</v>
      </c>
      <c r="DI435" s="60">
        <v>0</v>
      </c>
      <c r="DJ435" s="60">
        <v>0</v>
      </c>
      <c r="DK435" s="60">
        <v>0</v>
      </c>
      <c r="DL435" s="60">
        <v>0</v>
      </c>
      <c r="DM435" s="60">
        <v>0</v>
      </c>
      <c r="DN435" s="60">
        <v>0</v>
      </c>
      <c r="DO435" s="59">
        <v>0</v>
      </c>
      <c r="DP435" s="59">
        <v>0</v>
      </c>
      <c r="DQ435" s="59">
        <v>0</v>
      </c>
      <c r="DR435" s="59">
        <v>1</v>
      </c>
      <c r="DS435" s="59">
        <v>0</v>
      </c>
      <c r="DT435" s="59">
        <v>0</v>
      </c>
      <c r="DU435" s="59">
        <v>0</v>
      </c>
      <c r="DV435" s="59">
        <v>0</v>
      </c>
      <c r="DW435" s="59">
        <v>0</v>
      </c>
      <c r="DX435" s="59">
        <v>0</v>
      </c>
      <c r="DY435" s="59">
        <v>0</v>
      </c>
      <c r="DZ435" s="59">
        <v>0</v>
      </c>
      <c r="EA435" s="59">
        <v>0</v>
      </c>
      <c r="EB435" s="59">
        <v>0</v>
      </c>
      <c r="EC435" s="59">
        <v>0</v>
      </c>
      <c r="ED435" s="59">
        <v>0</v>
      </c>
      <c r="EE435" s="59">
        <v>0</v>
      </c>
      <c r="EF435" s="59">
        <v>0</v>
      </c>
      <c r="EG435" s="59">
        <v>0</v>
      </c>
      <c r="EH435" s="59">
        <v>0</v>
      </c>
      <c r="EI435" s="59">
        <v>0</v>
      </c>
      <c r="EJ435" s="59">
        <v>0</v>
      </c>
      <c r="EK435" s="59">
        <v>0</v>
      </c>
      <c r="EL435" s="59">
        <v>0</v>
      </c>
      <c r="EM435" s="59">
        <v>0</v>
      </c>
      <c r="EN435" s="59">
        <v>1</v>
      </c>
      <c r="EO435" s="59">
        <v>0</v>
      </c>
      <c r="EP435" s="59">
        <v>1</v>
      </c>
      <c r="EQ435" s="59">
        <v>4</v>
      </c>
    </row>
    <row r="436" spans="1:147" ht="15" customHeight="1" x14ac:dyDescent="0.25">
      <c r="A436" s="501" t="s">
        <v>2556</v>
      </c>
      <c r="B436" s="138">
        <v>43</v>
      </c>
      <c r="C436" s="58" t="s">
        <v>283</v>
      </c>
      <c r="D436" s="99">
        <v>2003</v>
      </c>
      <c r="E436" s="67" t="s">
        <v>284</v>
      </c>
      <c r="F436" s="67" t="s">
        <v>285</v>
      </c>
      <c r="G436" s="59">
        <v>13</v>
      </c>
      <c r="H436" s="59" t="s">
        <v>286</v>
      </c>
      <c r="I436" s="64" t="s">
        <v>1259</v>
      </c>
      <c r="J436" s="59">
        <v>2</v>
      </c>
      <c r="K436" s="59" t="s">
        <v>3</v>
      </c>
      <c r="L436" s="59" t="s">
        <v>89</v>
      </c>
      <c r="M436" s="59">
        <v>10</v>
      </c>
      <c r="N436" s="59">
        <v>10</v>
      </c>
      <c r="O436" s="59">
        <f t="shared" si="287"/>
        <v>1</v>
      </c>
      <c r="P436" s="59" t="s">
        <v>571</v>
      </c>
      <c r="R436" s="59">
        <v>1</v>
      </c>
      <c r="S436" s="59">
        <v>4</v>
      </c>
      <c r="T436" s="59">
        <v>1</v>
      </c>
      <c r="U436" s="59">
        <v>15</v>
      </c>
      <c r="V436" s="59" t="s">
        <v>649</v>
      </c>
      <c r="X436" s="59" t="s">
        <v>893</v>
      </c>
      <c r="Z436" s="40" t="s">
        <v>83</v>
      </c>
      <c r="AA436" s="59" t="s">
        <v>1257</v>
      </c>
      <c r="AB436" s="59" t="s">
        <v>1260</v>
      </c>
      <c r="AC436" s="59">
        <v>15</v>
      </c>
      <c r="AD436" s="59">
        <v>4</v>
      </c>
      <c r="AE436" s="59" t="s">
        <v>577</v>
      </c>
      <c r="AF436" s="59">
        <v>11</v>
      </c>
      <c r="AG436" s="59">
        <f t="shared" si="288"/>
        <v>1.0413926851582251</v>
      </c>
      <c r="AH436" s="177">
        <f t="shared" si="285"/>
        <v>223.3</v>
      </c>
      <c r="AI436" s="72">
        <f t="shared" si="279"/>
        <v>2.3488887230714379</v>
      </c>
      <c r="AJ436" s="59">
        <f t="shared" si="280"/>
        <v>110</v>
      </c>
      <c r="AK436" s="59">
        <f t="shared" si="289"/>
        <v>2.0413926851582249</v>
      </c>
      <c r="AL436" s="72">
        <f t="shared" si="281"/>
        <v>2233</v>
      </c>
      <c r="AM436" s="72">
        <f t="shared" si="284"/>
        <v>3.3488887230714379</v>
      </c>
      <c r="AN436" s="67" t="s">
        <v>28</v>
      </c>
      <c r="AO436" s="59" t="s">
        <v>28</v>
      </c>
      <c r="AQ436" s="59" t="s">
        <v>80</v>
      </c>
      <c r="AR436" s="67" t="s">
        <v>81</v>
      </c>
      <c r="AS436" s="67" t="s">
        <v>287</v>
      </c>
      <c r="AT436" s="172" t="s">
        <v>2446</v>
      </c>
      <c r="AU436" s="270">
        <v>41.6</v>
      </c>
      <c r="AV436" s="11">
        <v>-78.7</v>
      </c>
      <c r="AW436" s="59" t="s">
        <v>288</v>
      </c>
      <c r="AX436" s="277">
        <v>7.1666666666666652</v>
      </c>
      <c r="AY436" s="278">
        <v>1131</v>
      </c>
      <c r="AZ436" s="455">
        <f t="shared" si="290"/>
        <v>3.0534626049254552</v>
      </c>
      <c r="BA436" s="515" t="s">
        <v>82</v>
      </c>
      <c r="BB436" s="67" t="s">
        <v>1258</v>
      </c>
      <c r="BC436" s="59" t="s">
        <v>243</v>
      </c>
      <c r="BD436" s="59" t="s">
        <v>738</v>
      </c>
      <c r="BE436" s="59" t="s">
        <v>867</v>
      </c>
      <c r="BH436" s="67" t="s">
        <v>1896</v>
      </c>
      <c r="BI436" s="58" t="s">
        <v>1904</v>
      </c>
      <c r="BJ436" s="67" t="s">
        <v>654</v>
      </c>
      <c r="BK436" s="40" t="s">
        <v>647</v>
      </c>
      <c r="BL436" s="37" t="s">
        <v>2269</v>
      </c>
      <c r="BM436" s="37" t="s">
        <v>2269</v>
      </c>
      <c r="BN436" s="58"/>
      <c r="BO436" s="59" t="s">
        <v>1678</v>
      </c>
      <c r="BP436" s="58" t="s">
        <v>2035</v>
      </c>
      <c r="BQ436" s="59" t="s">
        <v>627</v>
      </c>
      <c r="BR436" s="25">
        <v>0.96827213779264998</v>
      </c>
      <c r="BS436" s="59" t="s">
        <v>21</v>
      </c>
      <c r="BT436" s="37" t="s">
        <v>891</v>
      </c>
      <c r="BU436" s="67">
        <v>0.25692700302329996</v>
      </c>
      <c r="BW436" s="63" t="s">
        <v>26</v>
      </c>
      <c r="BX436" s="59" t="s">
        <v>27</v>
      </c>
      <c r="BY436" s="70">
        <f t="shared" si="293"/>
        <v>0.51385400604659992</v>
      </c>
      <c r="BZ436" s="92">
        <f>BY436</f>
        <v>0.51385400604659992</v>
      </c>
      <c r="CA436" s="59" t="s">
        <v>18</v>
      </c>
      <c r="CB436" s="59" t="s">
        <v>892</v>
      </c>
      <c r="CC436" s="59">
        <v>4</v>
      </c>
      <c r="CD436" s="59">
        <v>4</v>
      </c>
      <c r="CF436" s="58" t="s">
        <v>2065</v>
      </c>
      <c r="CG436" s="67">
        <v>1.2935033690431501</v>
      </c>
      <c r="CH436" s="59" t="s">
        <v>21</v>
      </c>
      <c r="CI436" s="67">
        <v>0.65109265086601997</v>
      </c>
      <c r="CJ436" s="67">
        <v>0.67675926813747611</v>
      </c>
      <c r="CK436" s="59">
        <f>AVERAGE(CI436,CJ436)*SQRT(CM436)</f>
        <v>1.3278519190034961</v>
      </c>
      <c r="CL436" s="59">
        <f t="shared" si="292"/>
        <v>1.3278519190034961</v>
      </c>
      <c r="CM436" s="59">
        <v>4</v>
      </c>
      <c r="CN436" s="59">
        <v>4</v>
      </c>
      <c r="CO436" s="67" t="s">
        <v>2119</v>
      </c>
      <c r="CP436" s="67">
        <f t="shared" si="268"/>
        <v>-0.32303904348191931</v>
      </c>
      <c r="CQ436" s="67">
        <f t="shared" si="269"/>
        <v>0.86956521739130432</v>
      </c>
      <c r="CR436" s="67">
        <f t="shared" si="291"/>
        <v>-0.28090351607123415</v>
      </c>
      <c r="CS436" s="67">
        <f t="shared" si="270"/>
        <v>0.50493167408382389</v>
      </c>
      <c r="CT436" s="37">
        <v>1</v>
      </c>
      <c r="CU436" s="59">
        <v>0</v>
      </c>
      <c r="CV436" s="59" t="s">
        <v>1782</v>
      </c>
      <c r="CW436" s="59">
        <v>0</v>
      </c>
      <c r="CX436" s="59">
        <v>0</v>
      </c>
      <c r="CY436" s="102">
        <v>0</v>
      </c>
      <c r="CZ436" s="102">
        <v>0</v>
      </c>
      <c r="DA436" s="102">
        <v>1</v>
      </c>
      <c r="DB436" s="102">
        <v>0</v>
      </c>
      <c r="DC436" s="102">
        <v>0</v>
      </c>
      <c r="DD436" s="59">
        <v>0</v>
      </c>
      <c r="DE436" s="60">
        <v>0</v>
      </c>
      <c r="DF436" s="60">
        <v>0</v>
      </c>
      <c r="DG436" s="60">
        <v>1</v>
      </c>
      <c r="DH436" s="60">
        <v>0</v>
      </c>
      <c r="DI436" s="60">
        <v>0</v>
      </c>
      <c r="DJ436" s="60">
        <v>0</v>
      </c>
      <c r="DK436" s="60">
        <v>0</v>
      </c>
      <c r="DL436" s="60">
        <v>0</v>
      </c>
      <c r="DM436" s="60">
        <v>0</v>
      </c>
      <c r="DN436" s="60">
        <v>0</v>
      </c>
      <c r="DO436" s="59">
        <v>0</v>
      </c>
      <c r="DP436" s="59">
        <v>0</v>
      </c>
      <c r="DQ436" s="59">
        <v>0</v>
      </c>
      <c r="DR436" s="59">
        <v>1</v>
      </c>
      <c r="DS436" s="59">
        <v>0</v>
      </c>
      <c r="DT436" s="59">
        <v>0</v>
      </c>
      <c r="DU436" s="59">
        <v>0</v>
      </c>
      <c r="DV436" s="59">
        <v>0</v>
      </c>
      <c r="DW436" s="59">
        <v>0</v>
      </c>
      <c r="DX436" s="59">
        <v>0</v>
      </c>
      <c r="DY436" s="59">
        <v>0</v>
      </c>
      <c r="DZ436" s="59">
        <v>0</v>
      </c>
      <c r="EA436" s="59">
        <v>0</v>
      </c>
      <c r="EB436" s="59">
        <v>0</v>
      </c>
      <c r="EC436" s="59">
        <v>0</v>
      </c>
      <c r="ED436" s="59">
        <v>0</v>
      </c>
      <c r="EE436" s="59">
        <v>0</v>
      </c>
      <c r="EF436" s="59">
        <v>0</v>
      </c>
      <c r="EG436" s="59">
        <v>0</v>
      </c>
      <c r="EH436" s="59">
        <v>0</v>
      </c>
      <c r="EI436" s="59">
        <v>0</v>
      </c>
      <c r="EJ436" s="59">
        <v>0</v>
      </c>
      <c r="EK436" s="59">
        <v>0</v>
      </c>
      <c r="EL436" s="59">
        <v>0</v>
      </c>
      <c r="EM436" s="59">
        <v>0</v>
      </c>
      <c r="EN436" s="59">
        <v>1</v>
      </c>
      <c r="EO436" s="59">
        <v>0</v>
      </c>
      <c r="EP436" s="59">
        <v>1</v>
      </c>
      <c r="EQ436" s="59">
        <v>4</v>
      </c>
    </row>
    <row r="437" spans="1:147" ht="15" customHeight="1" x14ac:dyDescent="0.25">
      <c r="A437" s="501" t="s">
        <v>2556</v>
      </c>
      <c r="B437" s="138">
        <v>44</v>
      </c>
      <c r="C437" s="58" t="s">
        <v>283</v>
      </c>
      <c r="D437" s="99">
        <v>2003</v>
      </c>
      <c r="E437" s="67" t="s">
        <v>284</v>
      </c>
      <c r="F437" s="67" t="s">
        <v>285</v>
      </c>
      <c r="G437" s="59">
        <v>13</v>
      </c>
      <c r="H437" s="59" t="s">
        <v>286</v>
      </c>
      <c r="I437" s="64" t="s">
        <v>1259</v>
      </c>
      <c r="J437" s="59">
        <v>2</v>
      </c>
      <c r="K437" s="59" t="s">
        <v>3</v>
      </c>
      <c r="L437" s="59" t="s">
        <v>89</v>
      </c>
      <c r="M437" s="59">
        <v>10</v>
      </c>
      <c r="N437" s="59">
        <v>10</v>
      </c>
      <c r="O437" s="59">
        <f t="shared" si="287"/>
        <v>1</v>
      </c>
      <c r="P437" s="59" t="s">
        <v>571</v>
      </c>
      <c r="R437" s="59">
        <v>1</v>
      </c>
      <c r="S437" s="59">
        <v>4</v>
      </c>
      <c r="T437" s="59">
        <v>1</v>
      </c>
      <c r="U437" s="59">
        <v>20</v>
      </c>
      <c r="V437" s="59" t="s">
        <v>649</v>
      </c>
      <c r="X437" s="59" t="s">
        <v>893</v>
      </c>
      <c r="Z437" s="40" t="s">
        <v>83</v>
      </c>
      <c r="AA437" s="59" t="s">
        <v>1257</v>
      </c>
      <c r="AB437" s="59" t="s">
        <v>1260</v>
      </c>
      <c r="AC437" s="59">
        <v>8</v>
      </c>
      <c r="AD437" s="59">
        <v>4</v>
      </c>
      <c r="AE437" s="59" t="s">
        <v>577</v>
      </c>
      <c r="AF437" s="59">
        <v>4</v>
      </c>
      <c r="AG437" s="59">
        <f t="shared" si="288"/>
        <v>0.6020599913279624</v>
      </c>
      <c r="AH437" s="177">
        <f t="shared" si="285"/>
        <v>81.2</v>
      </c>
      <c r="AI437" s="72">
        <f t="shared" si="279"/>
        <v>1.9095560292411753</v>
      </c>
      <c r="AJ437" s="59">
        <f t="shared" si="280"/>
        <v>40</v>
      </c>
      <c r="AK437" s="59">
        <f t="shared" si="289"/>
        <v>1.6020599913279623</v>
      </c>
      <c r="AL437" s="72">
        <f t="shared" si="281"/>
        <v>812</v>
      </c>
      <c r="AM437" s="72">
        <f t="shared" si="284"/>
        <v>2.9095560292411755</v>
      </c>
      <c r="AN437" s="67" t="s">
        <v>28</v>
      </c>
      <c r="AO437" s="59" t="s">
        <v>28</v>
      </c>
      <c r="AQ437" s="59" t="s">
        <v>80</v>
      </c>
      <c r="AR437" s="67" t="s">
        <v>81</v>
      </c>
      <c r="AS437" s="67" t="s">
        <v>287</v>
      </c>
      <c r="AT437" s="172" t="s">
        <v>2446</v>
      </c>
      <c r="AU437" s="270">
        <v>41.6</v>
      </c>
      <c r="AV437" s="11">
        <v>-78.7</v>
      </c>
      <c r="AW437" s="59" t="s">
        <v>288</v>
      </c>
      <c r="AX437" s="277">
        <v>7.1666666666666652</v>
      </c>
      <c r="AY437" s="278">
        <v>1131</v>
      </c>
      <c r="AZ437" s="455">
        <f t="shared" si="290"/>
        <v>3.0534626049254552</v>
      </c>
      <c r="BA437" s="515" t="s">
        <v>82</v>
      </c>
      <c r="BB437" s="67" t="s">
        <v>1258</v>
      </c>
      <c r="BC437" s="59" t="s">
        <v>243</v>
      </c>
      <c r="BD437" s="59" t="s">
        <v>1895</v>
      </c>
      <c r="BE437" s="59" t="s">
        <v>867</v>
      </c>
      <c r="BH437" s="67" t="s">
        <v>1896</v>
      </c>
      <c r="BI437" s="67" t="s">
        <v>1903</v>
      </c>
      <c r="BJ437" s="67" t="s">
        <v>654</v>
      </c>
      <c r="BK437" s="40" t="s">
        <v>647</v>
      </c>
      <c r="BL437" s="37" t="s">
        <v>2269</v>
      </c>
      <c r="BM437" s="37" t="s">
        <v>2269</v>
      </c>
      <c r="BN437" s="58"/>
      <c r="BO437" s="59" t="s">
        <v>1678</v>
      </c>
      <c r="BP437" s="58" t="s">
        <v>2037</v>
      </c>
      <c r="BQ437" s="59" t="s">
        <v>58</v>
      </c>
      <c r="BR437" s="67">
        <v>3.84</v>
      </c>
      <c r="BS437" s="59" t="s">
        <v>21</v>
      </c>
      <c r="BT437" s="37" t="s">
        <v>891</v>
      </c>
      <c r="BU437" s="67">
        <v>0.44</v>
      </c>
      <c r="BW437" s="63" t="s">
        <v>26</v>
      </c>
      <c r="BX437" s="59" t="s">
        <v>27</v>
      </c>
      <c r="BY437" s="70">
        <f t="shared" si="293"/>
        <v>0.88</v>
      </c>
      <c r="BZ437" s="70">
        <f>IF(BX437="SE",BY437,BU437)</f>
        <v>0.88</v>
      </c>
      <c r="CA437" s="59" t="s">
        <v>18</v>
      </c>
      <c r="CB437" s="59" t="s">
        <v>892</v>
      </c>
      <c r="CC437" s="59">
        <v>4</v>
      </c>
      <c r="CD437" s="59">
        <v>4</v>
      </c>
      <c r="CF437" s="58" t="s">
        <v>2065</v>
      </c>
      <c r="CG437" s="67">
        <v>2.83</v>
      </c>
      <c r="CH437" s="59" t="s">
        <v>21</v>
      </c>
      <c r="CI437" s="67">
        <v>0.44</v>
      </c>
      <c r="CK437" s="59">
        <f>CI437*SQRT(CM437)</f>
        <v>0.88</v>
      </c>
      <c r="CL437" s="59">
        <f t="shared" si="292"/>
        <v>0.88</v>
      </c>
      <c r="CM437" s="59">
        <v>4</v>
      </c>
      <c r="CN437" s="59">
        <v>4</v>
      </c>
      <c r="CO437" s="67" t="s">
        <v>2119</v>
      </c>
      <c r="CP437" s="67">
        <f t="shared" si="268"/>
        <v>1.1477272727272725</v>
      </c>
      <c r="CQ437" s="67">
        <f t="shared" si="269"/>
        <v>0.86956521739130432</v>
      </c>
      <c r="CR437" s="67">
        <f t="shared" si="291"/>
        <v>0.99802371541501955</v>
      </c>
      <c r="CS437" s="67">
        <f t="shared" si="270"/>
        <v>0.56225320853317495</v>
      </c>
      <c r="CT437" s="37">
        <v>1</v>
      </c>
      <c r="CU437" s="59">
        <v>0</v>
      </c>
      <c r="CV437" s="59" t="s">
        <v>1782</v>
      </c>
      <c r="CW437" s="59">
        <v>0</v>
      </c>
      <c r="CX437" s="59">
        <v>0</v>
      </c>
      <c r="CY437" s="102">
        <v>0</v>
      </c>
      <c r="CZ437" s="102">
        <v>0</v>
      </c>
      <c r="DA437" s="102">
        <v>1</v>
      </c>
      <c r="DB437" s="102">
        <v>0</v>
      </c>
      <c r="DC437" s="102">
        <v>0</v>
      </c>
      <c r="DD437" s="59">
        <v>0</v>
      </c>
      <c r="DE437" s="60">
        <v>0</v>
      </c>
      <c r="DF437" s="60">
        <v>0</v>
      </c>
      <c r="DG437" s="60">
        <v>1</v>
      </c>
      <c r="DH437" s="60">
        <v>0</v>
      </c>
      <c r="DI437" s="60">
        <v>0</v>
      </c>
      <c r="DJ437" s="60">
        <v>0</v>
      </c>
      <c r="DK437" s="60">
        <v>0</v>
      </c>
      <c r="DL437" s="60">
        <v>0</v>
      </c>
      <c r="DM437" s="60">
        <v>0</v>
      </c>
      <c r="DN437" s="60">
        <v>0</v>
      </c>
      <c r="DO437" s="59">
        <v>0</v>
      </c>
      <c r="DP437" s="59">
        <v>0</v>
      </c>
      <c r="DQ437" s="59">
        <v>0</v>
      </c>
      <c r="DR437" s="59">
        <v>1</v>
      </c>
      <c r="DS437" s="59">
        <v>0</v>
      </c>
      <c r="DT437" s="59">
        <v>0</v>
      </c>
      <c r="DU437" s="59">
        <v>0</v>
      </c>
      <c r="DV437" s="59">
        <v>0</v>
      </c>
      <c r="DW437" s="59">
        <v>0</v>
      </c>
      <c r="DX437" s="59">
        <v>0</v>
      </c>
      <c r="DY437" s="59">
        <v>0</v>
      </c>
      <c r="DZ437" s="59">
        <v>0</v>
      </c>
      <c r="EA437" s="59">
        <v>0</v>
      </c>
      <c r="EB437" s="59">
        <v>0</v>
      </c>
      <c r="EC437" s="59">
        <v>0</v>
      </c>
      <c r="ED437" s="59">
        <v>0</v>
      </c>
      <c r="EE437" s="59">
        <v>0</v>
      </c>
      <c r="EF437" s="59">
        <v>0</v>
      </c>
      <c r="EG437" s="59">
        <v>0</v>
      </c>
      <c r="EH437" s="59">
        <v>0</v>
      </c>
      <c r="EI437" s="59">
        <v>0</v>
      </c>
      <c r="EJ437" s="59">
        <v>0</v>
      </c>
      <c r="EK437" s="59">
        <v>0</v>
      </c>
      <c r="EL437" s="59">
        <v>0</v>
      </c>
      <c r="EM437" s="59">
        <v>0</v>
      </c>
      <c r="EN437" s="59">
        <v>1</v>
      </c>
      <c r="EO437" s="59">
        <v>0</v>
      </c>
      <c r="EP437" s="59">
        <v>1</v>
      </c>
      <c r="EQ437" s="59">
        <v>4</v>
      </c>
    </row>
    <row r="438" spans="1:147" ht="15" customHeight="1" x14ac:dyDescent="0.25">
      <c r="A438" s="501" t="s">
        <v>2556</v>
      </c>
      <c r="B438" s="138">
        <v>45</v>
      </c>
      <c r="C438" s="58" t="s">
        <v>283</v>
      </c>
      <c r="D438" s="99">
        <v>2003</v>
      </c>
      <c r="E438" s="67" t="s">
        <v>284</v>
      </c>
      <c r="F438" s="67" t="s">
        <v>285</v>
      </c>
      <c r="G438" s="59">
        <v>13</v>
      </c>
      <c r="H438" s="59" t="s">
        <v>286</v>
      </c>
      <c r="I438" s="64" t="s">
        <v>1259</v>
      </c>
      <c r="J438" s="59">
        <v>2</v>
      </c>
      <c r="K438" s="59" t="s">
        <v>3</v>
      </c>
      <c r="L438" s="59" t="s">
        <v>89</v>
      </c>
      <c r="M438" s="59">
        <v>10</v>
      </c>
      <c r="N438" s="59">
        <v>10</v>
      </c>
      <c r="O438" s="59">
        <f t="shared" si="287"/>
        <v>1</v>
      </c>
      <c r="P438" s="59" t="s">
        <v>571</v>
      </c>
      <c r="R438" s="59">
        <v>1</v>
      </c>
      <c r="S438" s="59">
        <v>4</v>
      </c>
      <c r="T438" s="59">
        <v>1</v>
      </c>
      <c r="U438" s="59">
        <v>15</v>
      </c>
      <c r="V438" s="59" t="s">
        <v>649</v>
      </c>
      <c r="X438" s="59" t="s">
        <v>893</v>
      </c>
      <c r="Z438" s="40" t="s">
        <v>83</v>
      </c>
      <c r="AA438" s="59" t="s">
        <v>1257</v>
      </c>
      <c r="AB438" s="59" t="s">
        <v>1260</v>
      </c>
      <c r="AC438" s="59">
        <v>8</v>
      </c>
      <c r="AD438" s="59">
        <v>4</v>
      </c>
      <c r="AE438" s="59" t="s">
        <v>577</v>
      </c>
      <c r="AF438" s="59">
        <v>4</v>
      </c>
      <c r="AG438" s="59">
        <f t="shared" si="288"/>
        <v>0.6020599913279624</v>
      </c>
      <c r="AH438" s="177">
        <f t="shared" si="285"/>
        <v>81.2</v>
      </c>
      <c r="AI438" s="72">
        <f t="shared" si="279"/>
        <v>1.9095560292411753</v>
      </c>
      <c r="AJ438" s="59">
        <f t="shared" si="280"/>
        <v>40</v>
      </c>
      <c r="AK438" s="59">
        <f t="shared" si="289"/>
        <v>1.6020599913279623</v>
      </c>
      <c r="AL438" s="72">
        <f t="shared" si="281"/>
        <v>812</v>
      </c>
      <c r="AM438" s="72">
        <f t="shared" si="284"/>
        <v>2.9095560292411755</v>
      </c>
      <c r="AN438" s="67" t="s">
        <v>28</v>
      </c>
      <c r="AO438" s="59" t="s">
        <v>28</v>
      </c>
      <c r="AQ438" s="59" t="s">
        <v>80</v>
      </c>
      <c r="AR438" s="67" t="s">
        <v>81</v>
      </c>
      <c r="AS438" s="67" t="s">
        <v>287</v>
      </c>
      <c r="AT438" s="172" t="s">
        <v>2446</v>
      </c>
      <c r="AU438" s="270">
        <v>41.6</v>
      </c>
      <c r="AV438" s="11">
        <v>-78.7</v>
      </c>
      <c r="AW438" s="59" t="s">
        <v>288</v>
      </c>
      <c r="AX438" s="277">
        <v>7.1666666666666652</v>
      </c>
      <c r="AY438" s="278">
        <v>1131</v>
      </c>
      <c r="AZ438" s="455">
        <f t="shared" si="290"/>
        <v>3.0534626049254552</v>
      </c>
      <c r="BA438" s="515" t="s">
        <v>82</v>
      </c>
      <c r="BB438" s="67" t="s">
        <v>1258</v>
      </c>
      <c r="BC438" s="59" t="s">
        <v>243</v>
      </c>
      <c r="BD438" s="59" t="s">
        <v>738</v>
      </c>
      <c r="BE438" s="59" t="s">
        <v>867</v>
      </c>
      <c r="BH438" s="67" t="s">
        <v>1896</v>
      </c>
      <c r="BI438" s="58" t="s">
        <v>1905</v>
      </c>
      <c r="BJ438" s="67" t="s">
        <v>654</v>
      </c>
      <c r="BK438" s="40" t="s">
        <v>647</v>
      </c>
      <c r="BL438" s="37" t="s">
        <v>2269</v>
      </c>
      <c r="BM438" s="37" t="s">
        <v>2269</v>
      </c>
      <c r="BN438" s="58"/>
      <c r="BO438" s="59" t="s">
        <v>1678</v>
      </c>
      <c r="BP438" s="58" t="s">
        <v>2037</v>
      </c>
      <c r="BQ438" s="59" t="s">
        <v>627</v>
      </c>
      <c r="BR438" s="25">
        <v>1.4525378249715499</v>
      </c>
      <c r="BS438" s="59" t="s">
        <v>21</v>
      </c>
      <c r="BT438" s="37" t="s">
        <v>891</v>
      </c>
      <c r="BU438" s="67">
        <v>0.37894494084693009</v>
      </c>
      <c r="BW438" s="63" t="s">
        <v>26</v>
      </c>
      <c r="BX438" s="59" t="s">
        <v>27</v>
      </c>
      <c r="BY438" s="70">
        <f t="shared" si="293"/>
        <v>0.75788988169386018</v>
      </c>
      <c r="BZ438" s="92">
        <f>BY438</f>
        <v>0.75788988169386018</v>
      </c>
      <c r="CA438" s="59" t="s">
        <v>18</v>
      </c>
      <c r="CB438" s="59" t="s">
        <v>892</v>
      </c>
      <c r="CC438" s="59">
        <v>4</v>
      </c>
      <c r="CD438" s="59">
        <v>4</v>
      </c>
      <c r="CF438" s="58" t="s">
        <v>2065</v>
      </c>
      <c r="CG438" s="67">
        <v>1.2935033690431501</v>
      </c>
      <c r="CH438" s="59" t="s">
        <v>21</v>
      </c>
      <c r="CI438" s="67">
        <v>0.65109265086601997</v>
      </c>
      <c r="CJ438" s="67">
        <v>0.67675926813747611</v>
      </c>
      <c r="CK438" s="59">
        <f>AVERAGE(CI438,CJ438)*SQRT(CM438)</f>
        <v>1.3278519190034961</v>
      </c>
      <c r="CL438" s="59">
        <f t="shared" si="292"/>
        <v>1.3278519190034961</v>
      </c>
      <c r="CM438" s="59">
        <v>4</v>
      </c>
      <c r="CN438" s="59">
        <v>4</v>
      </c>
      <c r="CO438" s="67" t="s">
        <v>2119</v>
      </c>
      <c r="CP438" s="67">
        <f t="shared" si="268"/>
        <v>0.14710324736893418</v>
      </c>
      <c r="CQ438" s="67">
        <f t="shared" si="269"/>
        <v>0.86956521739130432</v>
      </c>
      <c r="CR438" s="67">
        <f t="shared" si="291"/>
        <v>0.12791586727733406</v>
      </c>
      <c r="CS438" s="67">
        <f t="shared" si="270"/>
        <v>0.50102265431883208</v>
      </c>
      <c r="CT438" s="37">
        <v>1</v>
      </c>
      <c r="CU438" s="59">
        <v>0</v>
      </c>
      <c r="CV438" s="59" t="s">
        <v>1782</v>
      </c>
      <c r="CW438" s="59">
        <v>0</v>
      </c>
      <c r="CX438" s="59">
        <v>0</v>
      </c>
      <c r="CY438" s="102">
        <v>0</v>
      </c>
      <c r="CZ438" s="102">
        <v>0</v>
      </c>
      <c r="DA438" s="102">
        <v>1</v>
      </c>
      <c r="DB438" s="102">
        <v>0</v>
      </c>
      <c r="DC438" s="102">
        <v>0</v>
      </c>
      <c r="DD438" s="59">
        <v>0</v>
      </c>
      <c r="DE438" s="60">
        <v>0</v>
      </c>
      <c r="DF438" s="60">
        <v>0</v>
      </c>
      <c r="DG438" s="60">
        <v>1</v>
      </c>
      <c r="DH438" s="60">
        <v>0</v>
      </c>
      <c r="DI438" s="60">
        <v>0</v>
      </c>
      <c r="DJ438" s="60">
        <v>0</v>
      </c>
      <c r="DK438" s="60">
        <v>0</v>
      </c>
      <c r="DL438" s="60">
        <v>0</v>
      </c>
      <c r="DM438" s="60">
        <v>0</v>
      </c>
      <c r="DN438" s="60">
        <v>0</v>
      </c>
      <c r="DO438" s="59">
        <v>0</v>
      </c>
      <c r="DP438" s="59">
        <v>0</v>
      </c>
      <c r="DQ438" s="59">
        <v>0</v>
      </c>
      <c r="DR438" s="59">
        <v>1</v>
      </c>
      <c r="DS438" s="59">
        <v>0</v>
      </c>
      <c r="DT438" s="59">
        <v>0</v>
      </c>
      <c r="DU438" s="59">
        <v>0</v>
      </c>
      <c r="DV438" s="59">
        <v>0</v>
      </c>
      <c r="DW438" s="59">
        <v>0</v>
      </c>
      <c r="DX438" s="59">
        <v>0</v>
      </c>
      <c r="DY438" s="59">
        <v>0</v>
      </c>
      <c r="DZ438" s="59">
        <v>0</v>
      </c>
      <c r="EA438" s="59">
        <v>0</v>
      </c>
      <c r="EB438" s="59">
        <v>0</v>
      </c>
      <c r="EC438" s="59">
        <v>0</v>
      </c>
      <c r="ED438" s="59">
        <v>0</v>
      </c>
      <c r="EE438" s="59">
        <v>0</v>
      </c>
      <c r="EF438" s="59">
        <v>0</v>
      </c>
      <c r="EG438" s="59">
        <v>0</v>
      </c>
      <c r="EH438" s="59">
        <v>0</v>
      </c>
      <c r="EI438" s="59">
        <v>0</v>
      </c>
      <c r="EJ438" s="59">
        <v>0</v>
      </c>
      <c r="EK438" s="59">
        <v>0</v>
      </c>
      <c r="EL438" s="59">
        <v>0</v>
      </c>
      <c r="EM438" s="59">
        <v>0</v>
      </c>
      <c r="EN438" s="59">
        <v>1</v>
      </c>
      <c r="EO438" s="59">
        <v>0</v>
      </c>
      <c r="EP438" s="59">
        <v>1</v>
      </c>
      <c r="EQ438" s="59">
        <v>4</v>
      </c>
    </row>
    <row r="439" spans="1:147" ht="15" customHeight="1" x14ac:dyDescent="0.25">
      <c r="A439" s="501" t="s">
        <v>2556</v>
      </c>
      <c r="B439" s="138">
        <v>46</v>
      </c>
      <c r="C439" s="58" t="s">
        <v>283</v>
      </c>
      <c r="D439" s="99">
        <v>2003</v>
      </c>
      <c r="E439" s="67" t="s">
        <v>284</v>
      </c>
      <c r="F439" s="67" t="s">
        <v>285</v>
      </c>
      <c r="G439" s="59">
        <v>13</v>
      </c>
      <c r="H439" s="59" t="s">
        <v>286</v>
      </c>
      <c r="I439" s="64" t="s">
        <v>1259</v>
      </c>
      <c r="J439" s="59">
        <v>2</v>
      </c>
      <c r="K439" s="59" t="s">
        <v>3</v>
      </c>
      <c r="L439" s="59" t="s">
        <v>89</v>
      </c>
      <c r="M439" s="59">
        <v>10</v>
      </c>
      <c r="N439" s="59">
        <v>10</v>
      </c>
      <c r="O439" s="59">
        <f t="shared" si="287"/>
        <v>1</v>
      </c>
      <c r="P439" s="59" t="s">
        <v>571</v>
      </c>
      <c r="R439" s="59">
        <v>1</v>
      </c>
      <c r="S439" s="59">
        <v>4</v>
      </c>
      <c r="T439" s="59">
        <v>1</v>
      </c>
      <c r="U439" s="59">
        <v>20</v>
      </c>
      <c r="V439" s="59" t="s">
        <v>649</v>
      </c>
      <c r="X439" s="59" t="s">
        <v>893</v>
      </c>
      <c r="Z439" s="40" t="s">
        <v>83</v>
      </c>
      <c r="AA439" s="59" t="s">
        <v>1257</v>
      </c>
      <c r="AB439" s="59" t="s">
        <v>1260</v>
      </c>
      <c r="AC439" s="59">
        <v>25</v>
      </c>
      <c r="AD439" s="59">
        <v>4</v>
      </c>
      <c r="AE439" s="59" t="s">
        <v>577</v>
      </c>
      <c r="AF439" s="59">
        <v>21</v>
      </c>
      <c r="AG439" s="59">
        <f t="shared" si="288"/>
        <v>1.3222192947339193</v>
      </c>
      <c r="AH439" s="177">
        <f t="shared" si="285"/>
        <v>426.3</v>
      </c>
      <c r="AI439" s="72">
        <f t="shared" si="279"/>
        <v>2.6297153326471321</v>
      </c>
      <c r="AJ439" s="59">
        <f t="shared" si="280"/>
        <v>210</v>
      </c>
      <c r="AK439" s="59">
        <f t="shared" si="289"/>
        <v>2.3222192947339191</v>
      </c>
      <c r="AL439" s="72">
        <f t="shared" si="281"/>
        <v>4263</v>
      </c>
      <c r="AM439" s="72">
        <f t="shared" si="284"/>
        <v>3.6297153326471321</v>
      </c>
      <c r="AN439" s="67" t="s">
        <v>28</v>
      </c>
      <c r="AO439" s="59" t="s">
        <v>28</v>
      </c>
      <c r="AQ439" s="59" t="s">
        <v>80</v>
      </c>
      <c r="AR439" s="67" t="s">
        <v>81</v>
      </c>
      <c r="AS439" s="67" t="s">
        <v>287</v>
      </c>
      <c r="AT439" s="172" t="s">
        <v>2446</v>
      </c>
      <c r="AU439" s="270">
        <v>41.6</v>
      </c>
      <c r="AV439" s="11">
        <v>-78.7</v>
      </c>
      <c r="AW439" s="59" t="s">
        <v>288</v>
      </c>
      <c r="AX439" s="277">
        <v>7.1666666666666652</v>
      </c>
      <c r="AY439" s="278">
        <v>1131</v>
      </c>
      <c r="AZ439" s="455">
        <f t="shared" si="290"/>
        <v>3.0534626049254552</v>
      </c>
      <c r="BA439" s="515" t="s">
        <v>82</v>
      </c>
      <c r="BB439" s="67" t="s">
        <v>1258</v>
      </c>
      <c r="BC439" s="59" t="s">
        <v>243</v>
      </c>
      <c r="BD439" s="59" t="s">
        <v>1895</v>
      </c>
      <c r="BE439" s="59" t="s">
        <v>867</v>
      </c>
      <c r="BH439" s="67" t="s">
        <v>1896</v>
      </c>
      <c r="BI439" s="67" t="s">
        <v>1900</v>
      </c>
      <c r="BJ439" s="67" t="s">
        <v>654</v>
      </c>
      <c r="BK439" s="40" t="s">
        <v>648</v>
      </c>
      <c r="BL439" s="59" t="s">
        <v>2267</v>
      </c>
      <c r="BM439" s="59" t="s">
        <v>2267</v>
      </c>
      <c r="BN439" s="58"/>
      <c r="BO439" s="59" t="s">
        <v>1678</v>
      </c>
      <c r="BP439" s="58" t="s">
        <v>2036</v>
      </c>
      <c r="BQ439" s="59" t="s">
        <v>58</v>
      </c>
      <c r="BR439" s="67">
        <v>0.94</v>
      </c>
      <c r="BS439" s="59" t="s">
        <v>21</v>
      </c>
      <c r="BT439" s="37" t="s">
        <v>891</v>
      </c>
      <c r="BU439" s="67">
        <v>1.1299999999999999</v>
      </c>
      <c r="BW439" s="63" t="s">
        <v>26</v>
      </c>
      <c r="BX439" s="59" t="s">
        <v>27</v>
      </c>
      <c r="BY439" s="70">
        <f t="shared" si="293"/>
        <v>2.2599999999999998</v>
      </c>
      <c r="BZ439" s="70">
        <f t="shared" ref="BZ439:BZ444" si="294">IF(BX439="SE",BY439,BU439)</f>
        <v>2.2599999999999998</v>
      </c>
      <c r="CA439" s="59" t="s">
        <v>18</v>
      </c>
      <c r="CB439" s="59" t="s">
        <v>892</v>
      </c>
      <c r="CC439" s="59">
        <v>4</v>
      </c>
      <c r="CD439" s="59">
        <v>4</v>
      </c>
      <c r="CF439" s="58" t="s">
        <v>2065</v>
      </c>
      <c r="CG439" s="67">
        <v>3.65</v>
      </c>
      <c r="CH439" s="59" t="s">
        <v>21</v>
      </c>
      <c r="CI439" s="67">
        <v>0.7</v>
      </c>
      <c r="CK439" s="59">
        <f t="shared" ref="CK439:CK444" si="295">CI439*SQRT(CM439)</f>
        <v>1.4</v>
      </c>
      <c r="CL439" s="59">
        <f t="shared" ref="CL439:CL444" si="296">CK439</f>
        <v>1.4</v>
      </c>
      <c r="CM439" s="59">
        <v>4</v>
      </c>
      <c r="CN439" s="59">
        <v>4</v>
      </c>
      <c r="CO439" s="67" t="s">
        <v>2119</v>
      </c>
      <c r="CP439" s="67">
        <f t="shared" si="268"/>
        <v>-1.4416117309516332</v>
      </c>
      <c r="CQ439" s="67">
        <f t="shared" si="269"/>
        <v>0.86956521739130432</v>
      </c>
      <c r="CR439" s="67">
        <f t="shared" si="291"/>
        <v>-1.2535754182188115</v>
      </c>
      <c r="CS439" s="67">
        <f t="shared" si="270"/>
        <v>0.59821570807265423</v>
      </c>
      <c r="CT439" s="37">
        <v>0</v>
      </c>
      <c r="CU439" s="59">
        <v>0</v>
      </c>
      <c r="CV439" s="59" t="s">
        <v>1782</v>
      </c>
      <c r="CW439" s="59">
        <v>0</v>
      </c>
      <c r="CX439" s="59">
        <v>0</v>
      </c>
      <c r="CY439" s="102">
        <v>0</v>
      </c>
      <c r="CZ439" s="102">
        <v>0</v>
      </c>
      <c r="DA439" s="102">
        <v>1</v>
      </c>
      <c r="DB439" s="102">
        <v>0</v>
      </c>
      <c r="DC439" s="102">
        <v>0</v>
      </c>
      <c r="DD439" s="59">
        <v>0</v>
      </c>
      <c r="DE439" s="60">
        <v>0</v>
      </c>
      <c r="DF439" s="60">
        <v>0</v>
      </c>
      <c r="DG439" s="60">
        <v>1</v>
      </c>
      <c r="DH439" s="60">
        <v>0</v>
      </c>
      <c r="DI439" s="60">
        <v>0</v>
      </c>
      <c r="DJ439" s="60">
        <v>0</v>
      </c>
      <c r="DK439" s="60">
        <v>0</v>
      </c>
      <c r="DL439" s="60">
        <v>0</v>
      </c>
      <c r="DM439" s="60">
        <v>0</v>
      </c>
      <c r="DN439" s="60">
        <v>0</v>
      </c>
      <c r="DO439" s="59">
        <v>0</v>
      </c>
      <c r="DP439" s="59">
        <v>0</v>
      </c>
      <c r="DQ439" s="59">
        <v>0</v>
      </c>
      <c r="DR439" s="59">
        <v>0</v>
      </c>
      <c r="DS439" s="59">
        <v>0</v>
      </c>
      <c r="DT439" s="59">
        <v>0</v>
      </c>
      <c r="DU439" s="59">
        <v>0</v>
      </c>
      <c r="DV439" s="59">
        <v>0</v>
      </c>
      <c r="DW439" s="59">
        <v>0</v>
      </c>
      <c r="DX439" s="59">
        <v>0</v>
      </c>
      <c r="DY439" s="59">
        <v>0</v>
      </c>
      <c r="DZ439" s="59">
        <v>0</v>
      </c>
      <c r="EA439" s="77">
        <v>1</v>
      </c>
      <c r="EB439" s="59">
        <v>0</v>
      </c>
      <c r="EC439" s="59">
        <v>0</v>
      </c>
      <c r="ED439" s="59">
        <v>0</v>
      </c>
      <c r="EE439" s="59">
        <v>0</v>
      </c>
      <c r="EF439" s="59">
        <v>0</v>
      </c>
      <c r="EG439" s="59">
        <v>0</v>
      </c>
      <c r="EH439" s="59">
        <v>0</v>
      </c>
      <c r="EI439" s="59">
        <v>0</v>
      </c>
      <c r="EJ439" s="59">
        <v>0</v>
      </c>
      <c r="EK439" s="59">
        <v>0</v>
      </c>
      <c r="EL439" s="59">
        <v>0</v>
      </c>
      <c r="EM439" s="59">
        <v>0</v>
      </c>
      <c r="EN439" s="59">
        <v>1</v>
      </c>
      <c r="EO439" s="59">
        <v>0</v>
      </c>
      <c r="EP439" s="59">
        <v>1</v>
      </c>
      <c r="EQ439" s="59">
        <v>4</v>
      </c>
    </row>
    <row r="440" spans="1:147" ht="15" customHeight="1" x14ac:dyDescent="0.25">
      <c r="A440" s="501" t="s">
        <v>2556</v>
      </c>
      <c r="B440" s="138">
        <v>47</v>
      </c>
      <c r="C440" s="58" t="s">
        <v>283</v>
      </c>
      <c r="D440" s="99">
        <v>2003</v>
      </c>
      <c r="E440" s="67" t="s">
        <v>284</v>
      </c>
      <c r="F440" s="67" t="s">
        <v>285</v>
      </c>
      <c r="G440" s="59">
        <v>13</v>
      </c>
      <c r="H440" s="59" t="s">
        <v>286</v>
      </c>
      <c r="I440" s="64" t="s">
        <v>1259</v>
      </c>
      <c r="J440" s="59">
        <v>2</v>
      </c>
      <c r="K440" s="59" t="s">
        <v>3</v>
      </c>
      <c r="L440" s="59" t="s">
        <v>89</v>
      </c>
      <c r="M440" s="59">
        <v>10</v>
      </c>
      <c r="N440" s="59">
        <v>10</v>
      </c>
      <c r="O440" s="59">
        <f t="shared" si="287"/>
        <v>1</v>
      </c>
      <c r="P440" s="59" t="s">
        <v>571</v>
      </c>
      <c r="R440" s="59">
        <v>1</v>
      </c>
      <c r="S440" s="59">
        <v>4</v>
      </c>
      <c r="T440" s="59">
        <v>1</v>
      </c>
      <c r="U440" s="59">
        <v>15</v>
      </c>
      <c r="V440" s="59" t="s">
        <v>649</v>
      </c>
      <c r="X440" s="59" t="s">
        <v>893</v>
      </c>
      <c r="Z440" s="40" t="s">
        <v>83</v>
      </c>
      <c r="AA440" s="59" t="s">
        <v>1257</v>
      </c>
      <c r="AB440" s="59" t="s">
        <v>1260</v>
      </c>
      <c r="AC440" s="59">
        <v>25</v>
      </c>
      <c r="AD440" s="59">
        <v>4</v>
      </c>
      <c r="AE440" s="59" t="s">
        <v>577</v>
      </c>
      <c r="AF440" s="59">
        <v>21</v>
      </c>
      <c r="AG440" s="59">
        <f t="shared" si="288"/>
        <v>1.3222192947339193</v>
      </c>
      <c r="AH440" s="177">
        <f t="shared" si="285"/>
        <v>426.3</v>
      </c>
      <c r="AI440" s="72">
        <f t="shared" si="279"/>
        <v>2.6297153326471321</v>
      </c>
      <c r="AJ440" s="59">
        <f t="shared" si="280"/>
        <v>210</v>
      </c>
      <c r="AK440" s="59">
        <f t="shared" si="289"/>
        <v>2.3222192947339191</v>
      </c>
      <c r="AL440" s="72">
        <f t="shared" si="281"/>
        <v>4263</v>
      </c>
      <c r="AM440" s="72">
        <f t="shared" si="284"/>
        <v>3.6297153326471321</v>
      </c>
      <c r="AN440" s="67" t="s">
        <v>28</v>
      </c>
      <c r="AO440" s="59" t="s">
        <v>28</v>
      </c>
      <c r="AQ440" s="59" t="s">
        <v>80</v>
      </c>
      <c r="AR440" s="67" t="s">
        <v>81</v>
      </c>
      <c r="AS440" s="67" t="s">
        <v>287</v>
      </c>
      <c r="AT440" s="172" t="s">
        <v>2446</v>
      </c>
      <c r="AU440" s="270">
        <v>41.6</v>
      </c>
      <c r="AV440" s="11">
        <v>-78.7</v>
      </c>
      <c r="AW440" s="59" t="s">
        <v>288</v>
      </c>
      <c r="AX440" s="277">
        <v>7.1666666666666652</v>
      </c>
      <c r="AY440" s="278">
        <v>1131</v>
      </c>
      <c r="AZ440" s="455">
        <f t="shared" si="290"/>
        <v>3.0534626049254552</v>
      </c>
      <c r="BA440" s="515" t="s">
        <v>82</v>
      </c>
      <c r="BB440" s="67" t="s">
        <v>1258</v>
      </c>
      <c r="BC440" s="59" t="s">
        <v>243</v>
      </c>
      <c r="BD440" s="59" t="s">
        <v>738</v>
      </c>
      <c r="BE440" s="59" t="s">
        <v>867</v>
      </c>
      <c r="BH440" s="67" t="s">
        <v>1896</v>
      </c>
      <c r="BI440" s="58" t="s">
        <v>1901</v>
      </c>
      <c r="BJ440" s="67" t="s">
        <v>654</v>
      </c>
      <c r="BK440" s="40" t="s">
        <v>648</v>
      </c>
      <c r="BL440" s="59" t="s">
        <v>2267</v>
      </c>
      <c r="BM440" s="59" t="s">
        <v>2267</v>
      </c>
      <c r="BN440" s="58"/>
      <c r="BO440" s="59" t="s">
        <v>1678</v>
      </c>
      <c r="BP440" s="58" t="s">
        <v>2036</v>
      </c>
      <c r="BQ440" s="59" t="s">
        <v>627</v>
      </c>
      <c r="BR440" s="67">
        <v>1.5524480769286599</v>
      </c>
      <c r="BS440" s="59" t="s">
        <v>21</v>
      </c>
      <c r="BT440" s="37" t="s">
        <v>891</v>
      </c>
      <c r="BU440" s="67">
        <v>0.63478657520807014</v>
      </c>
      <c r="BV440" s="67" t="s">
        <v>19</v>
      </c>
      <c r="BW440" s="63" t="s">
        <v>26</v>
      </c>
      <c r="BX440" s="59" t="s">
        <v>27</v>
      </c>
      <c r="BY440" s="70">
        <f t="shared" si="293"/>
        <v>1.2695731504161403</v>
      </c>
      <c r="BZ440" s="70">
        <f t="shared" si="294"/>
        <v>1.2695731504161403</v>
      </c>
      <c r="CA440" s="59" t="s">
        <v>18</v>
      </c>
      <c r="CB440" s="59" t="s">
        <v>892</v>
      </c>
      <c r="CC440" s="59">
        <v>4</v>
      </c>
      <c r="CD440" s="59">
        <v>4</v>
      </c>
      <c r="CF440" s="58" t="s">
        <v>2065</v>
      </c>
      <c r="CG440" s="67">
        <v>4.0917399604257296</v>
      </c>
      <c r="CH440" s="59" t="s">
        <v>21</v>
      </c>
      <c r="CI440" s="67">
        <v>1.3095597144376301</v>
      </c>
      <c r="CJ440" s="67" t="s">
        <v>19</v>
      </c>
      <c r="CK440" s="59">
        <f t="shared" si="295"/>
        <v>2.6191194288752602</v>
      </c>
      <c r="CL440" s="59">
        <f t="shared" si="296"/>
        <v>2.6191194288752602</v>
      </c>
      <c r="CM440" s="59">
        <v>4</v>
      </c>
      <c r="CN440" s="59">
        <v>4</v>
      </c>
      <c r="CO440" s="67" t="s">
        <v>2119</v>
      </c>
      <c r="CP440" s="67">
        <f t="shared" si="268"/>
        <v>-1.2338001982768043</v>
      </c>
      <c r="CQ440" s="67">
        <f t="shared" si="269"/>
        <v>0.86956521739130432</v>
      </c>
      <c r="CR440" s="67">
        <f t="shared" si="291"/>
        <v>-1.0728697376320038</v>
      </c>
      <c r="CS440" s="67">
        <f t="shared" si="270"/>
        <v>0.57194059212041026</v>
      </c>
      <c r="CT440" s="37">
        <v>0</v>
      </c>
      <c r="CU440" s="59">
        <v>0</v>
      </c>
      <c r="CV440" s="59" t="s">
        <v>1782</v>
      </c>
      <c r="CW440" s="59">
        <v>0</v>
      </c>
      <c r="CX440" s="59">
        <v>0</v>
      </c>
      <c r="CY440" s="102">
        <v>0</v>
      </c>
      <c r="CZ440" s="102">
        <v>0</v>
      </c>
      <c r="DA440" s="102">
        <v>1</v>
      </c>
      <c r="DB440" s="102">
        <v>0</v>
      </c>
      <c r="DC440" s="102">
        <v>0</v>
      </c>
      <c r="DD440" s="59">
        <v>0</v>
      </c>
      <c r="DE440" s="60">
        <v>0</v>
      </c>
      <c r="DF440" s="60">
        <v>0</v>
      </c>
      <c r="DG440" s="60">
        <v>1</v>
      </c>
      <c r="DH440" s="60">
        <v>0</v>
      </c>
      <c r="DI440" s="60">
        <v>0</v>
      </c>
      <c r="DJ440" s="60">
        <v>0</v>
      </c>
      <c r="DK440" s="60">
        <v>0</v>
      </c>
      <c r="DL440" s="60">
        <v>0</v>
      </c>
      <c r="DM440" s="60">
        <v>0</v>
      </c>
      <c r="DN440" s="60">
        <v>0</v>
      </c>
      <c r="DO440" s="59">
        <v>0</v>
      </c>
      <c r="DP440" s="59">
        <v>0</v>
      </c>
      <c r="DQ440" s="59">
        <v>0</v>
      </c>
      <c r="DR440" s="59">
        <v>0</v>
      </c>
      <c r="DS440" s="59">
        <v>0</v>
      </c>
      <c r="DT440" s="59">
        <v>0</v>
      </c>
      <c r="DU440" s="59">
        <v>0</v>
      </c>
      <c r="DV440" s="59">
        <v>0</v>
      </c>
      <c r="DW440" s="59">
        <v>0</v>
      </c>
      <c r="DX440" s="59">
        <v>0</v>
      </c>
      <c r="DY440" s="59">
        <v>0</v>
      </c>
      <c r="DZ440" s="59">
        <v>0</v>
      </c>
      <c r="EA440" s="77">
        <v>1</v>
      </c>
      <c r="EB440" s="59">
        <v>0</v>
      </c>
      <c r="EC440" s="59">
        <v>0</v>
      </c>
      <c r="ED440" s="59">
        <v>0</v>
      </c>
      <c r="EE440" s="59">
        <v>0</v>
      </c>
      <c r="EF440" s="59">
        <v>0</v>
      </c>
      <c r="EG440" s="59">
        <v>0</v>
      </c>
      <c r="EH440" s="59">
        <v>0</v>
      </c>
      <c r="EI440" s="59">
        <v>0</v>
      </c>
      <c r="EJ440" s="59">
        <v>0</v>
      </c>
      <c r="EK440" s="59">
        <v>0</v>
      </c>
      <c r="EL440" s="59">
        <v>0</v>
      </c>
      <c r="EM440" s="59">
        <v>0</v>
      </c>
      <c r="EN440" s="59">
        <v>1</v>
      </c>
      <c r="EO440" s="59">
        <v>0</v>
      </c>
      <c r="EP440" s="59">
        <v>1</v>
      </c>
      <c r="EQ440" s="59">
        <v>4</v>
      </c>
    </row>
    <row r="441" spans="1:147" ht="15" customHeight="1" x14ac:dyDescent="0.25">
      <c r="A441" s="501" t="s">
        <v>2556</v>
      </c>
      <c r="B441" s="138">
        <v>48</v>
      </c>
      <c r="C441" s="58" t="s">
        <v>283</v>
      </c>
      <c r="D441" s="99">
        <v>2003</v>
      </c>
      <c r="E441" s="67" t="s">
        <v>284</v>
      </c>
      <c r="F441" s="67" t="s">
        <v>285</v>
      </c>
      <c r="G441" s="59">
        <v>13</v>
      </c>
      <c r="H441" s="59" t="s">
        <v>286</v>
      </c>
      <c r="I441" s="64" t="s">
        <v>1259</v>
      </c>
      <c r="J441" s="59">
        <v>2</v>
      </c>
      <c r="K441" s="59" t="s">
        <v>3</v>
      </c>
      <c r="L441" s="59" t="s">
        <v>89</v>
      </c>
      <c r="M441" s="59">
        <v>10</v>
      </c>
      <c r="N441" s="59">
        <v>10</v>
      </c>
      <c r="O441" s="59">
        <f t="shared" si="287"/>
        <v>1</v>
      </c>
      <c r="P441" s="59" t="s">
        <v>571</v>
      </c>
      <c r="R441" s="59">
        <v>1</v>
      </c>
      <c r="S441" s="59">
        <v>4</v>
      </c>
      <c r="T441" s="59">
        <v>1</v>
      </c>
      <c r="U441" s="59">
        <v>20</v>
      </c>
      <c r="V441" s="59" t="s">
        <v>649</v>
      </c>
      <c r="X441" s="59" t="s">
        <v>893</v>
      </c>
      <c r="Z441" s="40" t="s">
        <v>83</v>
      </c>
      <c r="AA441" s="59" t="s">
        <v>1257</v>
      </c>
      <c r="AB441" s="59" t="s">
        <v>1260</v>
      </c>
      <c r="AC441" s="59">
        <v>15</v>
      </c>
      <c r="AD441" s="59">
        <v>4</v>
      </c>
      <c r="AE441" s="59" t="s">
        <v>577</v>
      </c>
      <c r="AF441" s="59">
        <v>11</v>
      </c>
      <c r="AG441" s="59">
        <f t="shared" si="288"/>
        <v>1.0413926851582251</v>
      </c>
      <c r="AH441" s="177">
        <f t="shared" si="285"/>
        <v>223.3</v>
      </c>
      <c r="AI441" s="72">
        <f t="shared" si="279"/>
        <v>2.3488887230714379</v>
      </c>
      <c r="AJ441" s="59">
        <f t="shared" si="280"/>
        <v>110</v>
      </c>
      <c r="AK441" s="59">
        <f t="shared" si="289"/>
        <v>2.0413926851582249</v>
      </c>
      <c r="AL441" s="72">
        <f t="shared" si="281"/>
        <v>2233</v>
      </c>
      <c r="AM441" s="72">
        <f t="shared" si="284"/>
        <v>3.3488887230714379</v>
      </c>
      <c r="AN441" s="67" t="s">
        <v>28</v>
      </c>
      <c r="AO441" s="59" t="s">
        <v>28</v>
      </c>
      <c r="AQ441" s="59" t="s">
        <v>80</v>
      </c>
      <c r="AR441" s="67" t="s">
        <v>81</v>
      </c>
      <c r="AS441" s="67" t="s">
        <v>287</v>
      </c>
      <c r="AT441" s="172" t="s">
        <v>2446</v>
      </c>
      <c r="AU441" s="270">
        <v>41.6</v>
      </c>
      <c r="AV441" s="11">
        <v>-78.7</v>
      </c>
      <c r="AW441" s="59" t="s">
        <v>288</v>
      </c>
      <c r="AX441" s="277">
        <v>7.1666666666666652</v>
      </c>
      <c r="AY441" s="278">
        <v>1131</v>
      </c>
      <c r="AZ441" s="455">
        <f t="shared" si="290"/>
        <v>3.0534626049254552</v>
      </c>
      <c r="BA441" s="515" t="s">
        <v>82</v>
      </c>
      <c r="BB441" s="67" t="s">
        <v>1258</v>
      </c>
      <c r="BC441" s="59" t="s">
        <v>243</v>
      </c>
      <c r="BD441" s="59" t="s">
        <v>1895</v>
      </c>
      <c r="BE441" s="59" t="s">
        <v>867</v>
      </c>
      <c r="BH441" s="67" t="s">
        <v>1896</v>
      </c>
      <c r="BI441" s="67" t="s">
        <v>1902</v>
      </c>
      <c r="BJ441" s="67" t="s">
        <v>654</v>
      </c>
      <c r="BK441" s="40" t="s">
        <v>648</v>
      </c>
      <c r="BL441" s="59" t="s">
        <v>2267</v>
      </c>
      <c r="BM441" s="59" t="s">
        <v>2267</v>
      </c>
      <c r="BN441" s="58"/>
      <c r="BO441" s="59" t="s">
        <v>1678</v>
      </c>
      <c r="BP441" s="58" t="s">
        <v>2035</v>
      </c>
      <c r="BQ441" s="59" t="s">
        <v>58</v>
      </c>
      <c r="BR441" s="67">
        <v>3</v>
      </c>
      <c r="BS441" s="59" t="s">
        <v>21</v>
      </c>
      <c r="BT441" s="37" t="s">
        <v>891</v>
      </c>
      <c r="BU441" s="67">
        <v>1.1499999999999999</v>
      </c>
      <c r="BW441" s="63" t="s">
        <v>26</v>
      </c>
      <c r="BX441" s="59" t="s">
        <v>27</v>
      </c>
      <c r="BY441" s="70">
        <f t="shared" si="293"/>
        <v>2.2999999999999998</v>
      </c>
      <c r="BZ441" s="70">
        <f t="shared" si="294"/>
        <v>2.2999999999999998</v>
      </c>
      <c r="CA441" s="59" t="s">
        <v>18</v>
      </c>
      <c r="CB441" s="59" t="s">
        <v>892</v>
      </c>
      <c r="CC441" s="59">
        <v>4</v>
      </c>
      <c r="CD441" s="59">
        <v>4</v>
      </c>
      <c r="CF441" s="58" t="s">
        <v>2065</v>
      </c>
      <c r="CG441" s="67">
        <v>3.65</v>
      </c>
      <c r="CH441" s="59" t="s">
        <v>21</v>
      </c>
      <c r="CI441" s="67">
        <v>0.7</v>
      </c>
      <c r="CK441" s="59">
        <f t="shared" si="295"/>
        <v>1.4</v>
      </c>
      <c r="CL441" s="59">
        <f t="shared" si="296"/>
        <v>1.4</v>
      </c>
      <c r="CM441" s="59">
        <v>4</v>
      </c>
      <c r="CN441" s="59">
        <v>4</v>
      </c>
      <c r="CO441" s="67" t="s">
        <v>2119</v>
      </c>
      <c r="CP441" s="67">
        <f t="shared" si="268"/>
        <v>-0.3413967254352786</v>
      </c>
      <c r="CQ441" s="67">
        <f t="shared" si="269"/>
        <v>0.86956521739130432</v>
      </c>
      <c r="CR441" s="67">
        <f t="shared" si="291"/>
        <v>-0.2968667177698075</v>
      </c>
      <c r="CS441" s="67">
        <f t="shared" si="270"/>
        <v>0.50550811550746366</v>
      </c>
      <c r="CT441" s="37">
        <v>1</v>
      </c>
      <c r="CU441" s="59">
        <v>0</v>
      </c>
      <c r="CV441" s="59" t="s">
        <v>1782</v>
      </c>
      <c r="CW441" s="59">
        <v>0</v>
      </c>
      <c r="CX441" s="59">
        <v>0</v>
      </c>
      <c r="CY441" s="102">
        <v>0</v>
      </c>
      <c r="CZ441" s="102">
        <v>0</v>
      </c>
      <c r="DA441" s="102">
        <v>1</v>
      </c>
      <c r="DB441" s="102">
        <v>0</v>
      </c>
      <c r="DC441" s="102">
        <v>0</v>
      </c>
      <c r="DD441" s="59">
        <v>0</v>
      </c>
      <c r="DE441" s="60">
        <v>0</v>
      </c>
      <c r="DF441" s="60">
        <v>0</v>
      </c>
      <c r="DG441" s="60">
        <v>1</v>
      </c>
      <c r="DH441" s="60">
        <v>0</v>
      </c>
      <c r="DI441" s="60">
        <v>0</v>
      </c>
      <c r="DJ441" s="60">
        <v>0</v>
      </c>
      <c r="DK441" s="60">
        <v>0</v>
      </c>
      <c r="DL441" s="60">
        <v>0</v>
      </c>
      <c r="DM441" s="60">
        <v>0</v>
      </c>
      <c r="DN441" s="60">
        <v>0</v>
      </c>
      <c r="DO441" s="59">
        <v>0</v>
      </c>
      <c r="DP441" s="59">
        <v>0</v>
      </c>
      <c r="DQ441" s="59">
        <v>0</v>
      </c>
      <c r="DR441" s="59">
        <v>0</v>
      </c>
      <c r="DS441" s="59">
        <v>0</v>
      </c>
      <c r="DT441" s="59">
        <v>0</v>
      </c>
      <c r="DU441" s="59">
        <v>0</v>
      </c>
      <c r="DV441" s="59">
        <v>0</v>
      </c>
      <c r="DW441" s="59">
        <v>0</v>
      </c>
      <c r="DX441" s="59">
        <v>0</v>
      </c>
      <c r="DY441" s="59">
        <v>0</v>
      </c>
      <c r="DZ441" s="59">
        <v>0</v>
      </c>
      <c r="EA441" s="77">
        <v>1</v>
      </c>
      <c r="EB441" s="59">
        <v>0</v>
      </c>
      <c r="EC441" s="59">
        <v>0</v>
      </c>
      <c r="ED441" s="59">
        <v>0</v>
      </c>
      <c r="EE441" s="59">
        <v>0</v>
      </c>
      <c r="EF441" s="59">
        <v>0</v>
      </c>
      <c r="EG441" s="59">
        <v>0</v>
      </c>
      <c r="EH441" s="59">
        <v>0</v>
      </c>
      <c r="EI441" s="59">
        <v>0</v>
      </c>
      <c r="EJ441" s="59">
        <v>0</v>
      </c>
      <c r="EK441" s="59">
        <v>0</v>
      </c>
      <c r="EL441" s="59">
        <v>0</v>
      </c>
      <c r="EM441" s="59">
        <v>0</v>
      </c>
      <c r="EN441" s="59">
        <v>1</v>
      </c>
      <c r="EO441" s="59">
        <v>0</v>
      </c>
      <c r="EP441" s="59">
        <v>1</v>
      </c>
      <c r="EQ441" s="59">
        <v>4</v>
      </c>
    </row>
    <row r="442" spans="1:147" ht="15" customHeight="1" x14ac:dyDescent="0.25">
      <c r="A442" s="501" t="s">
        <v>2556</v>
      </c>
      <c r="B442" s="138">
        <v>49</v>
      </c>
      <c r="C442" s="58" t="s">
        <v>283</v>
      </c>
      <c r="D442" s="99">
        <v>2003</v>
      </c>
      <c r="E442" s="67" t="s">
        <v>284</v>
      </c>
      <c r="F442" s="67" t="s">
        <v>285</v>
      </c>
      <c r="G442" s="59">
        <v>13</v>
      </c>
      <c r="H442" s="59" t="s">
        <v>286</v>
      </c>
      <c r="I442" s="64" t="s">
        <v>1259</v>
      </c>
      <c r="J442" s="59">
        <v>2</v>
      </c>
      <c r="K442" s="59" t="s">
        <v>3</v>
      </c>
      <c r="L442" s="59" t="s">
        <v>89</v>
      </c>
      <c r="M442" s="59">
        <v>10</v>
      </c>
      <c r="N442" s="59">
        <v>10</v>
      </c>
      <c r="O442" s="59">
        <f t="shared" si="287"/>
        <v>1</v>
      </c>
      <c r="P442" s="59" t="s">
        <v>571</v>
      </c>
      <c r="R442" s="59">
        <v>1</v>
      </c>
      <c r="S442" s="59">
        <v>4</v>
      </c>
      <c r="T442" s="59">
        <v>1</v>
      </c>
      <c r="U442" s="59">
        <v>15</v>
      </c>
      <c r="V442" s="59" t="s">
        <v>649</v>
      </c>
      <c r="X442" s="59" t="s">
        <v>893</v>
      </c>
      <c r="Z442" s="40" t="s">
        <v>83</v>
      </c>
      <c r="AA442" s="59" t="s">
        <v>1257</v>
      </c>
      <c r="AB442" s="59" t="s">
        <v>1260</v>
      </c>
      <c r="AC442" s="59">
        <v>15</v>
      </c>
      <c r="AD442" s="59">
        <v>4</v>
      </c>
      <c r="AE442" s="59" t="s">
        <v>577</v>
      </c>
      <c r="AF442" s="59">
        <v>11</v>
      </c>
      <c r="AG442" s="59">
        <f t="shared" si="288"/>
        <v>1.0413926851582251</v>
      </c>
      <c r="AH442" s="177">
        <f t="shared" si="285"/>
        <v>223.3</v>
      </c>
      <c r="AI442" s="72">
        <f t="shared" si="279"/>
        <v>2.3488887230714379</v>
      </c>
      <c r="AJ442" s="59">
        <f t="shared" si="280"/>
        <v>110</v>
      </c>
      <c r="AK442" s="59">
        <f t="shared" si="289"/>
        <v>2.0413926851582249</v>
      </c>
      <c r="AL442" s="72">
        <f t="shared" si="281"/>
        <v>2233</v>
      </c>
      <c r="AM442" s="72">
        <f t="shared" si="284"/>
        <v>3.3488887230714379</v>
      </c>
      <c r="AN442" s="67" t="s">
        <v>28</v>
      </c>
      <c r="AO442" s="59" t="s">
        <v>28</v>
      </c>
      <c r="AQ442" s="59" t="s">
        <v>80</v>
      </c>
      <c r="AR442" s="67" t="s">
        <v>81</v>
      </c>
      <c r="AS442" s="67" t="s">
        <v>287</v>
      </c>
      <c r="AT442" s="172" t="s">
        <v>2446</v>
      </c>
      <c r="AU442" s="270">
        <v>41.6</v>
      </c>
      <c r="AV442" s="11">
        <v>-78.7</v>
      </c>
      <c r="AW442" s="59" t="s">
        <v>288</v>
      </c>
      <c r="AX442" s="277">
        <v>7.1666666666666652</v>
      </c>
      <c r="AY442" s="278">
        <v>1131</v>
      </c>
      <c r="AZ442" s="455">
        <f t="shared" si="290"/>
        <v>3.0534626049254552</v>
      </c>
      <c r="BA442" s="515" t="s">
        <v>82</v>
      </c>
      <c r="BB442" s="67" t="s">
        <v>1258</v>
      </c>
      <c r="BC442" s="59" t="s">
        <v>243</v>
      </c>
      <c r="BD442" s="59" t="s">
        <v>738</v>
      </c>
      <c r="BE442" s="59" t="s">
        <v>867</v>
      </c>
      <c r="BH442" s="67" t="s">
        <v>1896</v>
      </c>
      <c r="BI442" s="58" t="s">
        <v>1904</v>
      </c>
      <c r="BJ442" s="67" t="s">
        <v>654</v>
      </c>
      <c r="BK442" s="40" t="s">
        <v>648</v>
      </c>
      <c r="BL442" s="59" t="s">
        <v>2267</v>
      </c>
      <c r="BM442" s="59" t="s">
        <v>2267</v>
      </c>
      <c r="BN442" s="58"/>
      <c r="BO442" s="59" t="s">
        <v>1678</v>
      </c>
      <c r="BP442" s="58" t="s">
        <v>2035</v>
      </c>
      <c r="BQ442" s="59" t="s">
        <v>627</v>
      </c>
      <c r="BR442" s="25">
        <v>1.9578959417694</v>
      </c>
      <c r="BS442" s="59" t="s">
        <v>21</v>
      </c>
      <c r="BT442" s="37" t="s">
        <v>891</v>
      </c>
      <c r="BU442" s="67">
        <v>0.20548032832143015</v>
      </c>
      <c r="BW442" s="63" t="s">
        <v>26</v>
      </c>
      <c r="BX442" s="59" t="s">
        <v>27</v>
      </c>
      <c r="BY442" s="70">
        <f t="shared" si="293"/>
        <v>0.4109606566428603</v>
      </c>
      <c r="BZ442" s="70">
        <f t="shared" si="294"/>
        <v>0.4109606566428603</v>
      </c>
      <c r="CA442" s="59" t="s">
        <v>18</v>
      </c>
      <c r="CB442" s="59" t="s">
        <v>892</v>
      </c>
      <c r="CC442" s="59">
        <v>4</v>
      </c>
      <c r="CD442" s="59">
        <v>4</v>
      </c>
      <c r="CF442" s="58" t="s">
        <v>2065</v>
      </c>
      <c r="CG442" s="67">
        <v>4.0917399604257296</v>
      </c>
      <c r="CH442" s="59" t="s">
        <v>21</v>
      </c>
      <c r="CI442" s="67">
        <v>1.3095597144376301</v>
      </c>
      <c r="CJ442" s="67" t="s">
        <v>19</v>
      </c>
      <c r="CK442" s="59">
        <f t="shared" si="295"/>
        <v>2.6191194288752602</v>
      </c>
      <c r="CL442" s="59">
        <f t="shared" si="296"/>
        <v>2.6191194288752602</v>
      </c>
      <c r="CM442" s="59">
        <v>4</v>
      </c>
      <c r="CN442" s="59">
        <v>4</v>
      </c>
      <c r="CO442" s="67" t="s">
        <v>2119</v>
      </c>
      <c r="CP442" s="67">
        <f t="shared" si="268"/>
        <v>-1.1382585704058483</v>
      </c>
      <c r="CQ442" s="67">
        <f t="shared" si="269"/>
        <v>0.86956521739130432</v>
      </c>
      <c r="CR442" s="67">
        <f t="shared" si="291"/>
        <v>-0.98979006122247681</v>
      </c>
      <c r="CS442" s="67">
        <f t="shared" si="270"/>
        <v>0.56123027283092464</v>
      </c>
      <c r="CT442" s="37">
        <v>1</v>
      </c>
      <c r="CU442" s="59">
        <v>0</v>
      </c>
      <c r="CV442" s="59" t="s">
        <v>1782</v>
      </c>
      <c r="CW442" s="59">
        <v>0</v>
      </c>
      <c r="CX442" s="59">
        <v>0</v>
      </c>
      <c r="CY442" s="102">
        <v>0</v>
      </c>
      <c r="CZ442" s="102">
        <v>0</v>
      </c>
      <c r="DA442" s="102">
        <v>1</v>
      </c>
      <c r="DB442" s="102">
        <v>0</v>
      </c>
      <c r="DC442" s="102">
        <v>0</v>
      </c>
      <c r="DD442" s="59">
        <v>0</v>
      </c>
      <c r="DE442" s="60">
        <v>0</v>
      </c>
      <c r="DF442" s="60">
        <v>0</v>
      </c>
      <c r="DG442" s="60">
        <v>1</v>
      </c>
      <c r="DH442" s="60">
        <v>0</v>
      </c>
      <c r="DI442" s="60">
        <v>0</v>
      </c>
      <c r="DJ442" s="60">
        <v>0</v>
      </c>
      <c r="DK442" s="60">
        <v>0</v>
      </c>
      <c r="DL442" s="60">
        <v>0</v>
      </c>
      <c r="DM442" s="60">
        <v>0</v>
      </c>
      <c r="DN442" s="60">
        <v>0</v>
      </c>
      <c r="DO442" s="59">
        <v>0</v>
      </c>
      <c r="DP442" s="59">
        <v>0</v>
      </c>
      <c r="DQ442" s="59">
        <v>0</v>
      </c>
      <c r="DR442" s="59">
        <v>0</v>
      </c>
      <c r="DS442" s="59">
        <v>0</v>
      </c>
      <c r="DT442" s="59">
        <v>0</v>
      </c>
      <c r="DU442" s="59">
        <v>0</v>
      </c>
      <c r="DV442" s="59">
        <v>0</v>
      </c>
      <c r="DW442" s="59">
        <v>0</v>
      </c>
      <c r="DX442" s="59">
        <v>0</v>
      </c>
      <c r="DY442" s="59">
        <v>0</v>
      </c>
      <c r="DZ442" s="59">
        <v>0</v>
      </c>
      <c r="EA442" s="77">
        <v>1</v>
      </c>
      <c r="EB442" s="59">
        <v>0</v>
      </c>
      <c r="EC442" s="59">
        <v>0</v>
      </c>
      <c r="ED442" s="59">
        <v>0</v>
      </c>
      <c r="EE442" s="59">
        <v>0</v>
      </c>
      <c r="EF442" s="59">
        <v>0</v>
      </c>
      <c r="EG442" s="59">
        <v>0</v>
      </c>
      <c r="EH442" s="59">
        <v>0</v>
      </c>
      <c r="EI442" s="59">
        <v>0</v>
      </c>
      <c r="EJ442" s="59">
        <v>0</v>
      </c>
      <c r="EK442" s="59">
        <v>0</v>
      </c>
      <c r="EL442" s="59">
        <v>0</v>
      </c>
      <c r="EM442" s="59">
        <v>0</v>
      </c>
      <c r="EN442" s="59">
        <v>1</v>
      </c>
      <c r="EO442" s="59">
        <v>0</v>
      </c>
      <c r="EP442" s="59">
        <v>1</v>
      </c>
      <c r="EQ442" s="59">
        <v>4</v>
      </c>
    </row>
    <row r="443" spans="1:147" ht="15" customHeight="1" x14ac:dyDescent="0.25">
      <c r="A443" s="501" t="s">
        <v>2556</v>
      </c>
      <c r="B443" s="138">
        <v>50</v>
      </c>
      <c r="C443" s="58" t="s">
        <v>283</v>
      </c>
      <c r="D443" s="99">
        <v>2003</v>
      </c>
      <c r="E443" s="67" t="s">
        <v>284</v>
      </c>
      <c r="F443" s="67" t="s">
        <v>285</v>
      </c>
      <c r="G443" s="59">
        <v>13</v>
      </c>
      <c r="H443" s="59" t="s">
        <v>286</v>
      </c>
      <c r="I443" s="64" t="s">
        <v>1259</v>
      </c>
      <c r="J443" s="59">
        <v>2</v>
      </c>
      <c r="K443" s="59" t="s">
        <v>3</v>
      </c>
      <c r="L443" s="59" t="s">
        <v>89</v>
      </c>
      <c r="M443" s="59">
        <v>10</v>
      </c>
      <c r="N443" s="59">
        <v>10</v>
      </c>
      <c r="O443" s="59">
        <f t="shared" si="287"/>
        <v>1</v>
      </c>
      <c r="P443" s="59" t="s">
        <v>571</v>
      </c>
      <c r="R443" s="59">
        <v>1</v>
      </c>
      <c r="S443" s="59">
        <v>4</v>
      </c>
      <c r="T443" s="59">
        <v>1</v>
      </c>
      <c r="U443" s="59">
        <v>20</v>
      </c>
      <c r="V443" s="59" t="s">
        <v>649</v>
      </c>
      <c r="X443" s="59" t="s">
        <v>893</v>
      </c>
      <c r="Z443" s="40" t="s">
        <v>83</v>
      </c>
      <c r="AA443" s="59" t="s">
        <v>1257</v>
      </c>
      <c r="AB443" s="59" t="s">
        <v>1260</v>
      </c>
      <c r="AC443" s="59">
        <v>8</v>
      </c>
      <c r="AD443" s="59">
        <v>4</v>
      </c>
      <c r="AE443" s="59" t="s">
        <v>577</v>
      </c>
      <c r="AF443" s="59">
        <v>4</v>
      </c>
      <c r="AG443" s="59">
        <f t="shared" si="288"/>
        <v>0.6020599913279624</v>
      </c>
      <c r="AH443" s="177">
        <f t="shared" si="285"/>
        <v>81.2</v>
      </c>
      <c r="AI443" s="72">
        <f t="shared" si="279"/>
        <v>1.9095560292411753</v>
      </c>
      <c r="AJ443" s="59">
        <f t="shared" si="280"/>
        <v>40</v>
      </c>
      <c r="AK443" s="59">
        <f t="shared" si="289"/>
        <v>1.6020599913279623</v>
      </c>
      <c r="AL443" s="72">
        <f t="shared" si="281"/>
        <v>812</v>
      </c>
      <c r="AM443" s="72">
        <f t="shared" si="284"/>
        <v>2.9095560292411755</v>
      </c>
      <c r="AN443" s="67" t="s">
        <v>28</v>
      </c>
      <c r="AO443" s="59" t="s">
        <v>28</v>
      </c>
      <c r="AQ443" s="59" t="s">
        <v>80</v>
      </c>
      <c r="AR443" s="67" t="s">
        <v>81</v>
      </c>
      <c r="AS443" s="67" t="s">
        <v>287</v>
      </c>
      <c r="AT443" s="172" t="s">
        <v>2446</v>
      </c>
      <c r="AU443" s="270">
        <v>41.6</v>
      </c>
      <c r="AV443" s="11">
        <v>-78.7</v>
      </c>
      <c r="AW443" s="59" t="s">
        <v>288</v>
      </c>
      <c r="AX443" s="277">
        <v>7.1666666666666652</v>
      </c>
      <c r="AY443" s="278">
        <v>1131</v>
      </c>
      <c r="AZ443" s="455">
        <f t="shared" si="290"/>
        <v>3.0534626049254552</v>
      </c>
      <c r="BA443" s="515" t="s">
        <v>82</v>
      </c>
      <c r="BB443" s="67" t="s">
        <v>1258</v>
      </c>
      <c r="BC443" s="59" t="s">
        <v>243</v>
      </c>
      <c r="BD443" s="59" t="s">
        <v>1895</v>
      </c>
      <c r="BE443" s="59" t="s">
        <v>867</v>
      </c>
      <c r="BH443" s="67" t="s">
        <v>1896</v>
      </c>
      <c r="BI443" s="67" t="s">
        <v>1903</v>
      </c>
      <c r="BJ443" s="67" t="s">
        <v>654</v>
      </c>
      <c r="BK443" s="40" t="s">
        <v>648</v>
      </c>
      <c r="BL443" s="59" t="s">
        <v>2267</v>
      </c>
      <c r="BM443" s="59" t="s">
        <v>2267</v>
      </c>
      <c r="BN443" s="58"/>
      <c r="BO443" s="59" t="s">
        <v>1678</v>
      </c>
      <c r="BP443" s="58" t="s">
        <v>2037</v>
      </c>
      <c r="BQ443" s="59" t="s">
        <v>58</v>
      </c>
      <c r="BR443" s="67">
        <v>3.81</v>
      </c>
      <c r="BS443" s="59" t="s">
        <v>21</v>
      </c>
      <c r="BT443" s="37" t="s">
        <v>891</v>
      </c>
      <c r="BU443" s="67">
        <v>1.1499999999999999</v>
      </c>
      <c r="BW443" s="63" t="s">
        <v>26</v>
      </c>
      <c r="BX443" s="59" t="s">
        <v>27</v>
      </c>
      <c r="BY443" s="70">
        <f t="shared" si="293"/>
        <v>2.2999999999999998</v>
      </c>
      <c r="BZ443" s="70">
        <f t="shared" si="294"/>
        <v>2.2999999999999998</v>
      </c>
      <c r="CA443" s="59" t="s">
        <v>18</v>
      </c>
      <c r="CB443" s="59" t="s">
        <v>892</v>
      </c>
      <c r="CC443" s="59">
        <v>4</v>
      </c>
      <c r="CD443" s="59">
        <v>4</v>
      </c>
      <c r="CF443" s="58" t="s">
        <v>2065</v>
      </c>
      <c r="CG443" s="67">
        <v>3.65</v>
      </c>
      <c r="CH443" s="59" t="s">
        <v>21</v>
      </c>
      <c r="CI443" s="67">
        <v>0.7</v>
      </c>
      <c r="CK443" s="59">
        <f t="shared" si="295"/>
        <v>1.4</v>
      </c>
      <c r="CL443" s="59">
        <f t="shared" si="296"/>
        <v>1.4</v>
      </c>
      <c r="CM443" s="59">
        <v>4</v>
      </c>
      <c r="CN443" s="59">
        <v>4</v>
      </c>
      <c r="CO443" s="67" t="s">
        <v>2119</v>
      </c>
      <c r="CP443" s="67">
        <f t="shared" si="268"/>
        <v>8.4036117030222512E-2</v>
      </c>
      <c r="CQ443" s="67">
        <f t="shared" si="269"/>
        <v>0.86956521739130432</v>
      </c>
      <c r="CR443" s="67">
        <f t="shared" si="291"/>
        <v>7.307488437410653E-2</v>
      </c>
      <c r="CS443" s="67">
        <f t="shared" si="270"/>
        <v>0.50033374617039306</v>
      </c>
      <c r="CT443" s="37">
        <v>1</v>
      </c>
      <c r="CU443" s="59">
        <v>0</v>
      </c>
      <c r="CV443" s="59" t="s">
        <v>1782</v>
      </c>
      <c r="CW443" s="59">
        <v>0</v>
      </c>
      <c r="CX443" s="59">
        <v>0</v>
      </c>
      <c r="CY443" s="102">
        <v>0</v>
      </c>
      <c r="CZ443" s="102">
        <v>0</v>
      </c>
      <c r="DA443" s="102">
        <v>1</v>
      </c>
      <c r="DB443" s="102">
        <v>0</v>
      </c>
      <c r="DC443" s="102">
        <v>0</v>
      </c>
      <c r="DD443" s="59">
        <v>0</v>
      </c>
      <c r="DE443" s="60">
        <v>0</v>
      </c>
      <c r="DF443" s="60">
        <v>0</v>
      </c>
      <c r="DG443" s="60">
        <v>1</v>
      </c>
      <c r="DH443" s="60">
        <v>0</v>
      </c>
      <c r="DI443" s="60">
        <v>0</v>
      </c>
      <c r="DJ443" s="60">
        <v>0</v>
      </c>
      <c r="DK443" s="60">
        <v>0</v>
      </c>
      <c r="DL443" s="60">
        <v>0</v>
      </c>
      <c r="DM443" s="60">
        <v>0</v>
      </c>
      <c r="DN443" s="60">
        <v>0</v>
      </c>
      <c r="DO443" s="59">
        <v>0</v>
      </c>
      <c r="DP443" s="59">
        <v>0</v>
      </c>
      <c r="DQ443" s="59">
        <v>0</v>
      </c>
      <c r="DR443" s="59">
        <v>0</v>
      </c>
      <c r="DS443" s="59">
        <v>0</v>
      </c>
      <c r="DT443" s="59">
        <v>0</v>
      </c>
      <c r="DU443" s="59">
        <v>0</v>
      </c>
      <c r="DV443" s="59">
        <v>0</v>
      </c>
      <c r="DW443" s="59">
        <v>0</v>
      </c>
      <c r="DX443" s="59">
        <v>0</v>
      </c>
      <c r="DY443" s="59">
        <v>0</v>
      </c>
      <c r="DZ443" s="59">
        <v>0</v>
      </c>
      <c r="EA443" s="77">
        <v>1</v>
      </c>
      <c r="EB443" s="59">
        <v>0</v>
      </c>
      <c r="EC443" s="59">
        <v>0</v>
      </c>
      <c r="ED443" s="59">
        <v>0</v>
      </c>
      <c r="EE443" s="59">
        <v>0</v>
      </c>
      <c r="EF443" s="59">
        <v>0</v>
      </c>
      <c r="EG443" s="59">
        <v>0</v>
      </c>
      <c r="EH443" s="59">
        <v>0</v>
      </c>
      <c r="EI443" s="59">
        <v>0</v>
      </c>
      <c r="EJ443" s="59">
        <v>0</v>
      </c>
      <c r="EK443" s="59">
        <v>0</v>
      </c>
      <c r="EL443" s="59">
        <v>0</v>
      </c>
      <c r="EM443" s="59">
        <v>0</v>
      </c>
      <c r="EN443" s="59">
        <v>1</v>
      </c>
      <c r="EO443" s="59">
        <v>0</v>
      </c>
      <c r="EP443" s="59">
        <v>1</v>
      </c>
      <c r="EQ443" s="59">
        <v>4</v>
      </c>
    </row>
    <row r="444" spans="1:147" ht="15" customHeight="1" x14ac:dyDescent="0.25">
      <c r="A444" s="501" t="s">
        <v>2556</v>
      </c>
      <c r="B444" s="138">
        <v>51</v>
      </c>
      <c r="C444" s="58" t="s">
        <v>283</v>
      </c>
      <c r="D444" s="99">
        <v>2003</v>
      </c>
      <c r="E444" s="67" t="s">
        <v>284</v>
      </c>
      <c r="F444" s="67" t="s">
        <v>285</v>
      </c>
      <c r="G444" s="59">
        <v>13</v>
      </c>
      <c r="H444" s="59" t="s">
        <v>286</v>
      </c>
      <c r="I444" s="64" t="s">
        <v>1259</v>
      </c>
      <c r="J444" s="59">
        <v>2</v>
      </c>
      <c r="K444" s="59" t="s">
        <v>3</v>
      </c>
      <c r="L444" s="59" t="s">
        <v>89</v>
      </c>
      <c r="M444" s="59">
        <v>10</v>
      </c>
      <c r="N444" s="59">
        <v>10</v>
      </c>
      <c r="O444" s="59">
        <f t="shared" si="287"/>
        <v>1</v>
      </c>
      <c r="P444" s="59" t="s">
        <v>571</v>
      </c>
      <c r="R444" s="59">
        <v>1</v>
      </c>
      <c r="S444" s="59">
        <v>4</v>
      </c>
      <c r="T444" s="59">
        <v>1</v>
      </c>
      <c r="U444" s="59">
        <v>15</v>
      </c>
      <c r="V444" s="59" t="s">
        <v>649</v>
      </c>
      <c r="X444" s="59" t="s">
        <v>893</v>
      </c>
      <c r="Z444" s="40" t="s">
        <v>83</v>
      </c>
      <c r="AA444" s="59" t="s">
        <v>1257</v>
      </c>
      <c r="AB444" s="59" t="s">
        <v>1260</v>
      </c>
      <c r="AC444" s="59">
        <v>8</v>
      </c>
      <c r="AD444" s="59">
        <v>4</v>
      </c>
      <c r="AE444" s="59" t="s">
        <v>577</v>
      </c>
      <c r="AF444" s="59">
        <v>4</v>
      </c>
      <c r="AG444" s="59">
        <f t="shared" si="288"/>
        <v>0.6020599913279624</v>
      </c>
      <c r="AH444" s="177">
        <f t="shared" si="285"/>
        <v>81.2</v>
      </c>
      <c r="AI444" s="72">
        <f t="shared" si="279"/>
        <v>1.9095560292411753</v>
      </c>
      <c r="AJ444" s="59">
        <f t="shared" si="280"/>
        <v>40</v>
      </c>
      <c r="AK444" s="59">
        <f t="shared" si="289"/>
        <v>1.6020599913279623</v>
      </c>
      <c r="AL444" s="72">
        <f t="shared" si="281"/>
        <v>812</v>
      </c>
      <c r="AM444" s="72">
        <f t="shared" si="284"/>
        <v>2.9095560292411755</v>
      </c>
      <c r="AN444" s="67" t="s">
        <v>28</v>
      </c>
      <c r="AO444" s="59" t="s">
        <v>28</v>
      </c>
      <c r="AQ444" s="59" t="s">
        <v>80</v>
      </c>
      <c r="AR444" s="67" t="s">
        <v>81</v>
      </c>
      <c r="AS444" s="67" t="s">
        <v>287</v>
      </c>
      <c r="AT444" s="172" t="s">
        <v>2446</v>
      </c>
      <c r="AU444" s="270">
        <v>41.6</v>
      </c>
      <c r="AV444" s="11">
        <v>-78.7</v>
      </c>
      <c r="AW444" s="59" t="s">
        <v>288</v>
      </c>
      <c r="AX444" s="277">
        <v>7.1666666666666652</v>
      </c>
      <c r="AY444" s="278">
        <v>1131</v>
      </c>
      <c r="AZ444" s="455">
        <f t="shared" si="290"/>
        <v>3.0534626049254552</v>
      </c>
      <c r="BA444" s="515" t="s">
        <v>82</v>
      </c>
      <c r="BB444" s="67" t="s">
        <v>1258</v>
      </c>
      <c r="BC444" s="59" t="s">
        <v>243</v>
      </c>
      <c r="BD444" s="59" t="s">
        <v>738</v>
      </c>
      <c r="BE444" s="59" t="s">
        <v>867</v>
      </c>
      <c r="BH444" s="67" t="s">
        <v>1896</v>
      </c>
      <c r="BI444" s="58" t="s">
        <v>1905</v>
      </c>
      <c r="BJ444" s="67" t="s">
        <v>654</v>
      </c>
      <c r="BK444" s="40" t="s">
        <v>648</v>
      </c>
      <c r="BL444" s="59" t="s">
        <v>2267</v>
      </c>
      <c r="BM444" s="59" t="s">
        <v>2267</v>
      </c>
      <c r="BN444" s="58"/>
      <c r="BO444" s="59" t="s">
        <v>1678</v>
      </c>
      <c r="BP444" s="58" t="s">
        <v>2037</v>
      </c>
      <c r="BQ444" s="59" t="s">
        <v>627</v>
      </c>
      <c r="BR444" s="25">
        <v>3.4503679812541601</v>
      </c>
      <c r="BS444" s="59" t="s">
        <v>21</v>
      </c>
      <c r="BT444" s="37" t="s">
        <v>891</v>
      </c>
      <c r="BU444" s="67">
        <v>0.68077878704220973</v>
      </c>
      <c r="BW444" s="63" t="s">
        <v>26</v>
      </c>
      <c r="BX444" s="59" t="s">
        <v>27</v>
      </c>
      <c r="BY444" s="70">
        <f t="shared" si="293"/>
        <v>1.3615575740844195</v>
      </c>
      <c r="BZ444" s="70">
        <f t="shared" si="294"/>
        <v>1.3615575740844195</v>
      </c>
      <c r="CA444" s="59" t="s">
        <v>18</v>
      </c>
      <c r="CB444" s="59" t="s">
        <v>892</v>
      </c>
      <c r="CC444" s="59">
        <v>4</v>
      </c>
      <c r="CD444" s="59">
        <v>4</v>
      </c>
      <c r="CF444" s="58" t="s">
        <v>2065</v>
      </c>
      <c r="CG444" s="67">
        <v>4.0917399604257296</v>
      </c>
      <c r="CH444" s="59" t="s">
        <v>21</v>
      </c>
      <c r="CI444" s="67">
        <v>1.3095597144376301</v>
      </c>
      <c r="CJ444" s="67" t="s">
        <v>19</v>
      </c>
      <c r="CK444" s="59">
        <f t="shared" si="295"/>
        <v>2.6191194288752602</v>
      </c>
      <c r="CL444" s="59">
        <f t="shared" si="296"/>
        <v>2.6191194288752602</v>
      </c>
      <c r="CM444" s="59">
        <v>4</v>
      </c>
      <c r="CN444" s="59">
        <v>4</v>
      </c>
      <c r="CO444" s="67" t="s">
        <v>2119</v>
      </c>
      <c r="CP444" s="67">
        <f t="shared" si="268"/>
        <v>-0.30727380046260544</v>
      </c>
      <c r="CQ444" s="67">
        <f t="shared" si="269"/>
        <v>0.86956521739130432</v>
      </c>
      <c r="CR444" s="67">
        <f t="shared" si="291"/>
        <v>-0.26719460909791776</v>
      </c>
      <c r="CS444" s="67">
        <f t="shared" si="270"/>
        <v>0.50446205994568682</v>
      </c>
      <c r="CT444" s="37">
        <v>1</v>
      </c>
      <c r="CU444" s="59">
        <v>0</v>
      </c>
      <c r="CV444" s="59" t="s">
        <v>1782</v>
      </c>
      <c r="CW444" s="59">
        <v>0</v>
      </c>
      <c r="CX444" s="59">
        <v>0</v>
      </c>
      <c r="CY444" s="102">
        <v>0</v>
      </c>
      <c r="CZ444" s="102">
        <v>0</v>
      </c>
      <c r="DA444" s="102">
        <v>1</v>
      </c>
      <c r="DB444" s="102">
        <v>0</v>
      </c>
      <c r="DC444" s="102">
        <v>0</v>
      </c>
      <c r="DD444" s="59">
        <v>0</v>
      </c>
      <c r="DE444" s="60">
        <v>0</v>
      </c>
      <c r="DF444" s="60">
        <v>0</v>
      </c>
      <c r="DG444" s="60">
        <v>1</v>
      </c>
      <c r="DH444" s="60">
        <v>0</v>
      </c>
      <c r="DI444" s="60">
        <v>0</v>
      </c>
      <c r="DJ444" s="60">
        <v>0</v>
      </c>
      <c r="DK444" s="60">
        <v>0</v>
      </c>
      <c r="DL444" s="60">
        <v>0</v>
      </c>
      <c r="DM444" s="60">
        <v>0</v>
      </c>
      <c r="DN444" s="60">
        <v>0</v>
      </c>
      <c r="DO444" s="59">
        <v>0</v>
      </c>
      <c r="DP444" s="59">
        <v>0</v>
      </c>
      <c r="DQ444" s="59">
        <v>0</v>
      </c>
      <c r="DR444" s="59">
        <v>0</v>
      </c>
      <c r="DS444" s="59">
        <v>0</v>
      </c>
      <c r="DT444" s="59">
        <v>0</v>
      </c>
      <c r="DU444" s="59">
        <v>0</v>
      </c>
      <c r="DV444" s="59">
        <v>0</v>
      </c>
      <c r="DW444" s="59">
        <v>0</v>
      </c>
      <c r="DX444" s="59">
        <v>0</v>
      </c>
      <c r="DY444" s="59">
        <v>0</v>
      </c>
      <c r="DZ444" s="59">
        <v>0</v>
      </c>
      <c r="EA444" s="77">
        <v>1</v>
      </c>
      <c r="EB444" s="59">
        <v>0</v>
      </c>
      <c r="EC444" s="59">
        <v>0</v>
      </c>
      <c r="ED444" s="59">
        <v>0</v>
      </c>
      <c r="EE444" s="59">
        <v>0</v>
      </c>
      <c r="EF444" s="59">
        <v>0</v>
      </c>
      <c r="EG444" s="59">
        <v>0</v>
      </c>
      <c r="EH444" s="59">
        <v>0</v>
      </c>
      <c r="EI444" s="59">
        <v>0</v>
      </c>
      <c r="EJ444" s="59">
        <v>0</v>
      </c>
      <c r="EK444" s="59">
        <v>0</v>
      </c>
      <c r="EL444" s="59">
        <v>0</v>
      </c>
      <c r="EM444" s="59">
        <v>0</v>
      </c>
      <c r="EN444" s="59">
        <v>1</v>
      </c>
      <c r="EO444" s="59">
        <v>0</v>
      </c>
      <c r="EP444" s="59">
        <v>1</v>
      </c>
      <c r="EQ444" s="59">
        <v>4</v>
      </c>
    </row>
    <row r="445" spans="1:147" ht="15" customHeight="1" x14ac:dyDescent="0.25">
      <c r="A445" s="501" t="s">
        <v>2556</v>
      </c>
      <c r="B445" s="138">
        <v>52</v>
      </c>
      <c r="C445" s="58" t="s">
        <v>283</v>
      </c>
      <c r="D445" s="99">
        <v>2003</v>
      </c>
      <c r="E445" s="67" t="s">
        <v>284</v>
      </c>
      <c r="F445" s="67" t="s">
        <v>285</v>
      </c>
      <c r="G445" s="59">
        <v>13</v>
      </c>
      <c r="H445" s="59" t="s">
        <v>286</v>
      </c>
      <c r="I445" s="64" t="s">
        <v>1259</v>
      </c>
      <c r="J445" s="59">
        <v>2</v>
      </c>
      <c r="K445" s="59" t="s">
        <v>3</v>
      </c>
      <c r="L445" s="59" t="s">
        <v>89</v>
      </c>
      <c r="M445" s="59">
        <v>10</v>
      </c>
      <c r="N445" s="59">
        <v>10</v>
      </c>
      <c r="O445" s="59">
        <f t="shared" si="287"/>
        <v>1</v>
      </c>
      <c r="P445" s="59" t="s">
        <v>571</v>
      </c>
      <c r="R445" s="59">
        <v>1</v>
      </c>
      <c r="S445" s="59">
        <v>4</v>
      </c>
      <c r="T445" s="59">
        <v>1</v>
      </c>
      <c r="U445" s="59">
        <v>15</v>
      </c>
      <c r="V445" s="59" t="s">
        <v>649</v>
      </c>
      <c r="X445" s="59" t="s">
        <v>893</v>
      </c>
      <c r="Z445" s="40" t="s">
        <v>83</v>
      </c>
      <c r="AA445" s="59" t="s">
        <v>1257</v>
      </c>
      <c r="AB445" s="59" t="s">
        <v>1260</v>
      </c>
      <c r="AC445" s="59">
        <v>25</v>
      </c>
      <c r="AD445" s="59">
        <v>4</v>
      </c>
      <c r="AE445" s="59" t="s">
        <v>577</v>
      </c>
      <c r="AF445" s="59">
        <v>21</v>
      </c>
      <c r="AG445" s="59">
        <f t="shared" si="288"/>
        <v>1.3222192947339193</v>
      </c>
      <c r="AH445" s="177">
        <f t="shared" si="285"/>
        <v>426.3</v>
      </c>
      <c r="AI445" s="72">
        <f t="shared" si="279"/>
        <v>2.6297153326471321</v>
      </c>
      <c r="AJ445" s="59">
        <f t="shared" si="280"/>
        <v>210</v>
      </c>
      <c r="AK445" s="59">
        <f t="shared" si="289"/>
        <v>2.3222192947339191</v>
      </c>
      <c r="AL445" s="72">
        <f t="shared" si="281"/>
        <v>4263</v>
      </c>
      <c r="AM445" s="72">
        <f t="shared" si="284"/>
        <v>3.6297153326471321</v>
      </c>
      <c r="AN445" s="67" t="s">
        <v>28</v>
      </c>
      <c r="AO445" s="59" t="s">
        <v>28</v>
      </c>
      <c r="AQ445" s="59" t="s">
        <v>80</v>
      </c>
      <c r="AR445" s="67" t="s">
        <v>81</v>
      </c>
      <c r="AS445" s="67" t="s">
        <v>287</v>
      </c>
      <c r="AT445" s="172" t="s">
        <v>2446</v>
      </c>
      <c r="AU445" s="270">
        <v>41.6</v>
      </c>
      <c r="AV445" s="11">
        <v>-78.7</v>
      </c>
      <c r="AW445" s="59" t="s">
        <v>288</v>
      </c>
      <c r="AX445" s="277">
        <v>7.1666666666666652</v>
      </c>
      <c r="AY445" s="278">
        <v>1131</v>
      </c>
      <c r="AZ445" s="455">
        <f t="shared" si="290"/>
        <v>3.0534626049254552</v>
      </c>
      <c r="BA445" s="515" t="s">
        <v>82</v>
      </c>
      <c r="BB445" s="67" t="s">
        <v>1258</v>
      </c>
      <c r="BC445" s="59" t="s">
        <v>243</v>
      </c>
      <c r="BD445" s="59" t="s">
        <v>738</v>
      </c>
      <c r="BE445" s="59" t="s">
        <v>867</v>
      </c>
      <c r="BF445" s="67" t="s">
        <v>650</v>
      </c>
      <c r="BH445" s="67" t="s">
        <v>1069</v>
      </c>
      <c r="BI445" s="58" t="s">
        <v>1897</v>
      </c>
      <c r="BJ445" s="67" t="s">
        <v>610</v>
      </c>
      <c r="BK445" s="67" t="s">
        <v>170</v>
      </c>
      <c r="BN445" s="67" t="s">
        <v>1906</v>
      </c>
      <c r="BO445" s="59" t="s">
        <v>1678</v>
      </c>
      <c r="BP445" s="58" t="s">
        <v>2036</v>
      </c>
      <c r="BQ445" s="59" t="s">
        <v>617</v>
      </c>
      <c r="BR445" s="67">
        <v>14.862997272546201</v>
      </c>
      <c r="BS445" s="59" t="s">
        <v>21</v>
      </c>
      <c r="BT445" s="59" t="s">
        <v>2058</v>
      </c>
      <c r="BU445" s="124">
        <v>7.8653101208452991</v>
      </c>
      <c r="BV445" s="124">
        <v>7.810435864188241</v>
      </c>
      <c r="BW445" s="63" t="s">
        <v>634</v>
      </c>
      <c r="BX445" s="59" t="s">
        <v>27</v>
      </c>
      <c r="BY445" s="70">
        <f>AVERAGE(BU445,BV445)*SQRT(CC445)</f>
        <v>15.67574598503354</v>
      </c>
      <c r="BZ445" s="92">
        <f t="shared" ref="BZ445:BZ451" si="297">BY445</f>
        <v>15.67574598503354</v>
      </c>
      <c r="CA445" s="59" t="s">
        <v>18</v>
      </c>
      <c r="CB445" s="59" t="s">
        <v>892</v>
      </c>
      <c r="CC445" s="59">
        <v>4</v>
      </c>
      <c r="CD445" s="59">
        <v>4</v>
      </c>
      <c r="CF445" s="58" t="s">
        <v>2065</v>
      </c>
      <c r="CG445" s="67">
        <v>10.4011104923643</v>
      </c>
      <c r="CH445" s="59" t="s">
        <v>21</v>
      </c>
      <c r="CI445" s="124">
        <v>1.7647154464935007</v>
      </c>
      <c r="CJ445" s="124">
        <v>1.5616806968623695</v>
      </c>
      <c r="CK445" s="59">
        <f t="shared" ref="CK445:CK453" si="298">AVERAGE(CI445,CJ445)*SQRT(CM445)</f>
        <v>3.3263961433558702</v>
      </c>
      <c r="CL445" s="59">
        <f t="shared" ref="CL445:CL462" si="299">CK445</f>
        <v>3.3263961433558702</v>
      </c>
      <c r="CM445" s="59">
        <v>4</v>
      </c>
      <c r="CN445" s="59">
        <v>4</v>
      </c>
      <c r="CO445" s="67" t="s">
        <v>2119</v>
      </c>
      <c r="CP445" s="67">
        <f t="shared" si="268"/>
        <v>0.3937686823148665</v>
      </c>
      <c r="CQ445" s="67">
        <f t="shared" si="269"/>
        <v>0.86956521739130432</v>
      </c>
      <c r="CR445" s="67">
        <f t="shared" si="291"/>
        <v>0.34240754983901434</v>
      </c>
      <c r="CS445" s="67">
        <f t="shared" si="270"/>
        <v>0.50732768313667231</v>
      </c>
      <c r="CT445" s="37">
        <v>0</v>
      </c>
      <c r="CU445" s="59">
        <v>0</v>
      </c>
      <c r="CV445" s="59" t="s">
        <v>1782</v>
      </c>
      <c r="CW445" s="59">
        <v>0</v>
      </c>
      <c r="CX445" s="59">
        <v>0</v>
      </c>
      <c r="CY445" s="102">
        <v>0</v>
      </c>
      <c r="CZ445" s="102">
        <v>3</v>
      </c>
      <c r="DA445" s="102">
        <v>0</v>
      </c>
      <c r="DB445" s="102">
        <v>0</v>
      </c>
      <c r="DC445" s="102">
        <v>0</v>
      </c>
      <c r="DD445" s="59">
        <v>0</v>
      </c>
      <c r="DE445" s="60">
        <v>1</v>
      </c>
      <c r="DF445" s="60">
        <v>1</v>
      </c>
      <c r="DG445" s="60">
        <v>1</v>
      </c>
      <c r="DH445" s="60">
        <v>0</v>
      </c>
      <c r="DI445" s="60">
        <v>0</v>
      </c>
      <c r="DJ445" s="60">
        <v>0</v>
      </c>
      <c r="DK445" s="60">
        <v>0</v>
      </c>
      <c r="DL445" s="60">
        <v>0</v>
      </c>
      <c r="DM445" s="60">
        <v>0</v>
      </c>
      <c r="DN445" s="60">
        <v>0</v>
      </c>
      <c r="DO445" s="59">
        <v>0</v>
      </c>
      <c r="DP445" s="59">
        <v>0</v>
      </c>
      <c r="DQ445" s="59">
        <v>0</v>
      </c>
      <c r="DR445" s="59">
        <v>0</v>
      </c>
      <c r="DS445" s="59">
        <v>0</v>
      </c>
      <c r="DT445" s="59">
        <v>0</v>
      </c>
      <c r="DU445" s="59">
        <v>0</v>
      </c>
      <c r="DV445" s="59">
        <v>0</v>
      </c>
      <c r="DW445" s="59">
        <v>0</v>
      </c>
      <c r="DX445" s="59">
        <v>0</v>
      </c>
      <c r="DY445" s="59">
        <v>0</v>
      </c>
      <c r="DZ445" s="59">
        <v>0</v>
      </c>
      <c r="EA445" s="59">
        <v>0</v>
      </c>
      <c r="EB445" s="59">
        <v>0</v>
      </c>
      <c r="EC445" s="59">
        <v>0</v>
      </c>
      <c r="ED445" s="59">
        <v>0</v>
      </c>
      <c r="EE445" s="59">
        <v>0</v>
      </c>
      <c r="EF445" s="59">
        <v>0</v>
      </c>
      <c r="EG445" s="59">
        <v>0</v>
      </c>
      <c r="EH445" s="59">
        <v>0</v>
      </c>
      <c r="EI445" s="59">
        <v>0</v>
      </c>
      <c r="EJ445" s="59">
        <v>0</v>
      </c>
      <c r="EK445" s="59">
        <v>0</v>
      </c>
      <c r="EL445" s="59">
        <v>0</v>
      </c>
      <c r="EM445" s="59">
        <v>0</v>
      </c>
      <c r="EN445" s="59">
        <v>1</v>
      </c>
      <c r="EO445" s="59">
        <v>0</v>
      </c>
      <c r="EP445" s="59">
        <v>1</v>
      </c>
      <c r="EQ445" s="59">
        <v>4</v>
      </c>
    </row>
    <row r="446" spans="1:147" ht="15" customHeight="1" x14ac:dyDescent="0.25">
      <c r="A446" s="501" t="s">
        <v>2556</v>
      </c>
      <c r="B446" s="138">
        <v>53</v>
      </c>
      <c r="C446" s="58" t="s">
        <v>283</v>
      </c>
      <c r="D446" s="99">
        <v>2003</v>
      </c>
      <c r="E446" s="67" t="s">
        <v>284</v>
      </c>
      <c r="F446" s="67" t="s">
        <v>285</v>
      </c>
      <c r="G446" s="59">
        <v>13</v>
      </c>
      <c r="H446" s="59" t="s">
        <v>286</v>
      </c>
      <c r="I446" s="64" t="s">
        <v>1259</v>
      </c>
      <c r="J446" s="59">
        <v>2</v>
      </c>
      <c r="K446" s="59" t="s">
        <v>3</v>
      </c>
      <c r="L446" s="59" t="s">
        <v>89</v>
      </c>
      <c r="M446" s="59">
        <v>10</v>
      </c>
      <c r="N446" s="59">
        <v>10</v>
      </c>
      <c r="O446" s="59">
        <f t="shared" si="287"/>
        <v>1</v>
      </c>
      <c r="P446" s="59" t="s">
        <v>571</v>
      </c>
      <c r="R446" s="59">
        <v>1</v>
      </c>
      <c r="S446" s="59">
        <v>4</v>
      </c>
      <c r="T446" s="59">
        <v>1</v>
      </c>
      <c r="U446" s="59">
        <v>15</v>
      </c>
      <c r="V446" s="59" t="s">
        <v>649</v>
      </c>
      <c r="X446" s="59" t="s">
        <v>893</v>
      </c>
      <c r="Z446" s="40" t="s">
        <v>83</v>
      </c>
      <c r="AA446" s="59" t="s">
        <v>1257</v>
      </c>
      <c r="AB446" s="59" t="s">
        <v>1260</v>
      </c>
      <c r="AC446" s="59">
        <v>15</v>
      </c>
      <c r="AD446" s="59">
        <v>4</v>
      </c>
      <c r="AE446" s="59" t="s">
        <v>577</v>
      </c>
      <c r="AF446" s="59">
        <v>11</v>
      </c>
      <c r="AG446" s="59">
        <f t="shared" si="288"/>
        <v>1.0413926851582251</v>
      </c>
      <c r="AH446" s="177">
        <f t="shared" si="285"/>
        <v>223.3</v>
      </c>
      <c r="AI446" s="72">
        <f t="shared" si="279"/>
        <v>2.3488887230714379</v>
      </c>
      <c r="AJ446" s="59">
        <f t="shared" si="280"/>
        <v>110</v>
      </c>
      <c r="AK446" s="59">
        <f t="shared" si="289"/>
        <v>2.0413926851582249</v>
      </c>
      <c r="AL446" s="72">
        <f t="shared" si="281"/>
        <v>2233</v>
      </c>
      <c r="AM446" s="72">
        <f t="shared" si="284"/>
        <v>3.3488887230714379</v>
      </c>
      <c r="AN446" s="67" t="s">
        <v>28</v>
      </c>
      <c r="AO446" s="59" t="s">
        <v>28</v>
      </c>
      <c r="AQ446" s="59" t="s">
        <v>80</v>
      </c>
      <c r="AR446" s="67" t="s">
        <v>81</v>
      </c>
      <c r="AS446" s="67" t="s">
        <v>287</v>
      </c>
      <c r="AT446" s="172" t="s">
        <v>2446</v>
      </c>
      <c r="AU446" s="270">
        <v>41.6</v>
      </c>
      <c r="AV446" s="11">
        <v>-78.7</v>
      </c>
      <c r="AW446" s="59" t="s">
        <v>288</v>
      </c>
      <c r="AX446" s="277">
        <v>7.1666666666666652</v>
      </c>
      <c r="AY446" s="278">
        <v>1131</v>
      </c>
      <c r="AZ446" s="455">
        <f t="shared" si="290"/>
        <v>3.0534626049254552</v>
      </c>
      <c r="BA446" s="515" t="s">
        <v>82</v>
      </c>
      <c r="BB446" s="67" t="s">
        <v>1258</v>
      </c>
      <c r="BC446" s="59" t="s">
        <v>243</v>
      </c>
      <c r="BD446" s="59" t="s">
        <v>738</v>
      </c>
      <c r="BE446" s="59" t="s">
        <v>867</v>
      </c>
      <c r="BF446" s="67" t="s">
        <v>650</v>
      </c>
      <c r="BH446" s="67" t="s">
        <v>1069</v>
      </c>
      <c r="BI446" s="58" t="s">
        <v>1898</v>
      </c>
      <c r="BJ446" s="67" t="s">
        <v>610</v>
      </c>
      <c r="BK446" s="67" t="s">
        <v>170</v>
      </c>
      <c r="BN446" s="67" t="s">
        <v>1906</v>
      </c>
      <c r="BO446" s="59" t="s">
        <v>1678</v>
      </c>
      <c r="BP446" s="58" t="s">
        <v>2035</v>
      </c>
      <c r="BQ446" s="59" t="s">
        <v>617</v>
      </c>
      <c r="BR446" s="67">
        <v>11.6129032258064</v>
      </c>
      <c r="BS446" s="59" t="s">
        <v>21</v>
      </c>
      <c r="BT446" s="59" t="s">
        <v>2058</v>
      </c>
      <c r="BU446" s="124">
        <v>2.2332506203474001</v>
      </c>
      <c r="BV446" s="124"/>
      <c r="BW446" s="63" t="s">
        <v>26</v>
      </c>
      <c r="BX446" s="59" t="s">
        <v>27</v>
      </c>
      <c r="BY446" s="70">
        <f>BU446*SQRT(CC446)</f>
        <v>4.4665012406948001</v>
      </c>
      <c r="BZ446" s="92">
        <f>BY446</f>
        <v>4.4665012406948001</v>
      </c>
      <c r="CA446" s="59" t="s">
        <v>18</v>
      </c>
      <c r="CB446" s="59" t="s">
        <v>892</v>
      </c>
      <c r="CC446" s="59">
        <v>4</v>
      </c>
      <c r="CD446" s="59">
        <v>4</v>
      </c>
      <c r="CF446" s="58" t="s">
        <v>2065</v>
      </c>
      <c r="CG446" s="67">
        <v>10.4011104923643</v>
      </c>
      <c r="CH446" s="59" t="s">
        <v>21</v>
      </c>
      <c r="CI446" s="124">
        <v>1.7647154464935007</v>
      </c>
      <c r="CJ446" s="124">
        <v>1.5616806968623695</v>
      </c>
      <c r="CK446" s="59">
        <f t="shared" si="298"/>
        <v>3.3263961433558702</v>
      </c>
      <c r="CL446" s="59">
        <f t="shared" si="299"/>
        <v>3.3263961433558702</v>
      </c>
      <c r="CM446" s="59">
        <v>4</v>
      </c>
      <c r="CN446" s="59">
        <v>4</v>
      </c>
      <c r="CO446" s="67" t="s">
        <v>2119</v>
      </c>
      <c r="CP446" s="67">
        <f t="shared" si="268"/>
        <v>0.30772348142781059</v>
      </c>
      <c r="CQ446" s="67">
        <f t="shared" si="269"/>
        <v>0.86956521739130432</v>
      </c>
      <c r="CR446" s="67">
        <f t="shared" si="291"/>
        <v>0.26758563602418312</v>
      </c>
      <c r="CS446" s="67">
        <f t="shared" si="270"/>
        <v>0.50447512953790419</v>
      </c>
      <c r="CT446" s="37">
        <v>1</v>
      </c>
      <c r="CU446" s="59">
        <v>0</v>
      </c>
      <c r="CV446" s="59" t="s">
        <v>1782</v>
      </c>
      <c r="CW446" s="59">
        <v>0</v>
      </c>
      <c r="CX446" s="59">
        <v>0</v>
      </c>
      <c r="CY446" s="102">
        <v>0</v>
      </c>
      <c r="CZ446" s="102">
        <v>3</v>
      </c>
      <c r="DA446" s="102">
        <v>0</v>
      </c>
      <c r="DB446" s="102">
        <v>0</v>
      </c>
      <c r="DC446" s="102">
        <v>0</v>
      </c>
      <c r="DD446" s="59">
        <v>0</v>
      </c>
      <c r="DE446" s="60">
        <v>1</v>
      </c>
      <c r="DF446" s="60">
        <v>1</v>
      </c>
      <c r="DG446" s="60">
        <v>1</v>
      </c>
      <c r="DH446" s="60">
        <v>0</v>
      </c>
      <c r="DI446" s="60">
        <v>0</v>
      </c>
      <c r="DJ446" s="60">
        <v>0</v>
      </c>
      <c r="DK446" s="60">
        <v>0</v>
      </c>
      <c r="DL446" s="60">
        <v>0</v>
      </c>
      <c r="DM446" s="60">
        <v>0</v>
      </c>
      <c r="DN446" s="60">
        <v>0</v>
      </c>
      <c r="DO446" s="59">
        <v>0</v>
      </c>
      <c r="DP446" s="59">
        <v>0</v>
      </c>
      <c r="DQ446" s="59">
        <v>0</v>
      </c>
      <c r="DR446" s="59">
        <v>0</v>
      </c>
      <c r="DS446" s="59">
        <v>0</v>
      </c>
      <c r="DT446" s="59">
        <v>0</v>
      </c>
      <c r="DU446" s="59">
        <v>0</v>
      </c>
      <c r="DV446" s="59">
        <v>0</v>
      </c>
      <c r="DW446" s="59">
        <v>0</v>
      </c>
      <c r="DX446" s="59">
        <v>0</v>
      </c>
      <c r="DY446" s="59">
        <v>0</v>
      </c>
      <c r="DZ446" s="59">
        <v>0</v>
      </c>
      <c r="EA446" s="59">
        <v>0</v>
      </c>
      <c r="EB446" s="59">
        <v>0</v>
      </c>
      <c r="EC446" s="59">
        <v>0</v>
      </c>
      <c r="ED446" s="59">
        <v>0</v>
      </c>
      <c r="EE446" s="59">
        <v>0</v>
      </c>
      <c r="EF446" s="59">
        <v>0</v>
      </c>
      <c r="EG446" s="59">
        <v>0</v>
      </c>
      <c r="EH446" s="59">
        <v>0</v>
      </c>
      <c r="EI446" s="59">
        <v>0</v>
      </c>
      <c r="EJ446" s="59">
        <v>0</v>
      </c>
      <c r="EK446" s="59">
        <v>0</v>
      </c>
      <c r="EL446" s="59">
        <v>0</v>
      </c>
      <c r="EM446" s="59">
        <v>0</v>
      </c>
      <c r="EN446" s="59">
        <v>1</v>
      </c>
      <c r="EO446" s="59">
        <v>0</v>
      </c>
      <c r="EP446" s="59">
        <v>1</v>
      </c>
      <c r="EQ446" s="59">
        <v>4</v>
      </c>
    </row>
    <row r="447" spans="1:147" ht="15" customHeight="1" x14ac:dyDescent="0.25">
      <c r="A447" s="501" t="s">
        <v>2556</v>
      </c>
      <c r="B447" s="138">
        <v>54</v>
      </c>
      <c r="C447" s="58" t="s">
        <v>283</v>
      </c>
      <c r="D447" s="99">
        <v>2003</v>
      </c>
      <c r="E447" s="67" t="s">
        <v>284</v>
      </c>
      <c r="F447" s="67" t="s">
        <v>285</v>
      </c>
      <c r="G447" s="59">
        <v>13</v>
      </c>
      <c r="H447" s="59" t="s">
        <v>286</v>
      </c>
      <c r="I447" s="64" t="s">
        <v>1259</v>
      </c>
      <c r="J447" s="59">
        <v>2</v>
      </c>
      <c r="K447" s="59" t="s">
        <v>3</v>
      </c>
      <c r="L447" s="59" t="s">
        <v>89</v>
      </c>
      <c r="M447" s="59">
        <v>10</v>
      </c>
      <c r="N447" s="59">
        <v>10</v>
      </c>
      <c r="O447" s="59">
        <f t="shared" si="287"/>
        <v>1</v>
      </c>
      <c r="P447" s="59" t="s">
        <v>571</v>
      </c>
      <c r="R447" s="59">
        <v>1</v>
      </c>
      <c r="S447" s="59">
        <v>4</v>
      </c>
      <c r="T447" s="59">
        <v>1</v>
      </c>
      <c r="U447" s="59">
        <v>15</v>
      </c>
      <c r="V447" s="59" t="s">
        <v>649</v>
      </c>
      <c r="X447" s="59" t="s">
        <v>893</v>
      </c>
      <c r="Z447" s="40" t="s">
        <v>83</v>
      </c>
      <c r="AA447" s="59" t="s">
        <v>1257</v>
      </c>
      <c r="AB447" s="59" t="s">
        <v>1260</v>
      </c>
      <c r="AC447" s="59">
        <v>8</v>
      </c>
      <c r="AD447" s="59">
        <v>4</v>
      </c>
      <c r="AE447" s="59" t="s">
        <v>577</v>
      </c>
      <c r="AF447" s="59">
        <v>4</v>
      </c>
      <c r="AG447" s="59">
        <f t="shared" si="288"/>
        <v>0.6020599913279624</v>
      </c>
      <c r="AH447" s="177">
        <f t="shared" si="285"/>
        <v>81.2</v>
      </c>
      <c r="AI447" s="72">
        <f t="shared" si="279"/>
        <v>1.9095560292411753</v>
      </c>
      <c r="AJ447" s="59">
        <f t="shared" si="280"/>
        <v>40</v>
      </c>
      <c r="AK447" s="59">
        <f t="shared" si="289"/>
        <v>1.6020599913279623</v>
      </c>
      <c r="AL447" s="72">
        <f t="shared" si="281"/>
        <v>812</v>
      </c>
      <c r="AM447" s="72">
        <f t="shared" si="284"/>
        <v>2.9095560292411755</v>
      </c>
      <c r="AN447" s="67" t="s">
        <v>28</v>
      </c>
      <c r="AO447" s="59" t="s">
        <v>28</v>
      </c>
      <c r="AQ447" s="59" t="s">
        <v>80</v>
      </c>
      <c r="AR447" s="67" t="s">
        <v>81</v>
      </c>
      <c r="AS447" s="67" t="s">
        <v>287</v>
      </c>
      <c r="AT447" s="172" t="s">
        <v>2446</v>
      </c>
      <c r="AU447" s="270">
        <v>41.6</v>
      </c>
      <c r="AV447" s="11">
        <v>-78.7</v>
      </c>
      <c r="AW447" s="59" t="s">
        <v>288</v>
      </c>
      <c r="AX447" s="277">
        <v>7.1666666666666652</v>
      </c>
      <c r="AY447" s="278">
        <v>1131</v>
      </c>
      <c r="AZ447" s="455">
        <f t="shared" si="290"/>
        <v>3.0534626049254552</v>
      </c>
      <c r="BA447" s="515" t="s">
        <v>82</v>
      </c>
      <c r="BB447" s="67" t="s">
        <v>1258</v>
      </c>
      <c r="BC447" s="59" t="s">
        <v>243</v>
      </c>
      <c r="BD447" s="59" t="s">
        <v>738</v>
      </c>
      <c r="BE447" s="59" t="s">
        <v>867</v>
      </c>
      <c r="BF447" s="67" t="s">
        <v>650</v>
      </c>
      <c r="BH447" s="67" t="s">
        <v>1069</v>
      </c>
      <c r="BI447" s="58" t="s">
        <v>1899</v>
      </c>
      <c r="BJ447" s="67" t="s">
        <v>610</v>
      </c>
      <c r="BK447" s="67" t="s">
        <v>170</v>
      </c>
      <c r="BN447" s="67" t="s">
        <v>1906</v>
      </c>
      <c r="BO447" s="59" t="s">
        <v>1678</v>
      </c>
      <c r="BP447" s="58" t="s">
        <v>2037</v>
      </c>
      <c r="BQ447" s="59" t="s">
        <v>617</v>
      </c>
      <c r="BR447" s="67">
        <v>11.6129032258064</v>
      </c>
      <c r="BS447" s="59" t="s">
        <v>21</v>
      </c>
      <c r="BT447" s="59" t="s">
        <v>2058</v>
      </c>
      <c r="BU447" s="124">
        <v>2.6054590570720002</v>
      </c>
      <c r="BV447" s="124"/>
      <c r="BW447" s="63" t="s">
        <v>26</v>
      </c>
      <c r="BX447" s="59" t="s">
        <v>27</v>
      </c>
      <c r="BY447" s="70">
        <f>BU447*SQRT(CC447)</f>
        <v>5.2109181141440004</v>
      </c>
      <c r="BZ447" s="92">
        <f>BY447</f>
        <v>5.2109181141440004</v>
      </c>
      <c r="CA447" s="59" t="s">
        <v>18</v>
      </c>
      <c r="CB447" s="59" t="s">
        <v>892</v>
      </c>
      <c r="CC447" s="59">
        <v>4</v>
      </c>
      <c r="CD447" s="59">
        <v>4</v>
      </c>
      <c r="CF447" s="58" t="s">
        <v>2065</v>
      </c>
      <c r="CG447" s="67">
        <v>10.4011104923643</v>
      </c>
      <c r="CH447" s="59" t="s">
        <v>21</v>
      </c>
      <c r="CI447" s="124">
        <v>1.7647154464935007</v>
      </c>
      <c r="CJ447" s="124">
        <v>1.5616806968623695</v>
      </c>
      <c r="CK447" s="59">
        <f t="shared" si="298"/>
        <v>3.3263961433558702</v>
      </c>
      <c r="CL447" s="59">
        <f t="shared" si="299"/>
        <v>3.3263961433558702</v>
      </c>
      <c r="CM447" s="59">
        <v>4</v>
      </c>
      <c r="CN447" s="59">
        <v>4</v>
      </c>
      <c r="CO447" s="67" t="s">
        <v>2119</v>
      </c>
      <c r="CP447" s="67">
        <f t="shared" si="268"/>
        <v>0.27720820108791255</v>
      </c>
      <c r="CQ447" s="67">
        <f t="shared" si="269"/>
        <v>0.86956521739130432</v>
      </c>
      <c r="CR447" s="67">
        <f t="shared" si="291"/>
        <v>0.24105060964166308</v>
      </c>
      <c r="CS447" s="67">
        <f t="shared" si="270"/>
        <v>0.50363158727553858</v>
      </c>
      <c r="CT447" s="37">
        <v>1</v>
      </c>
      <c r="CU447" s="59">
        <v>0</v>
      </c>
      <c r="CV447" s="59" t="s">
        <v>1782</v>
      </c>
      <c r="CW447" s="59">
        <v>0</v>
      </c>
      <c r="CX447" s="59">
        <v>0</v>
      </c>
      <c r="CY447" s="102">
        <v>0</v>
      </c>
      <c r="CZ447" s="102">
        <v>3</v>
      </c>
      <c r="DA447" s="102">
        <v>0</v>
      </c>
      <c r="DB447" s="102">
        <v>0</v>
      </c>
      <c r="DC447" s="102">
        <v>0</v>
      </c>
      <c r="DD447" s="59">
        <v>0</v>
      </c>
      <c r="DE447" s="60">
        <v>1</v>
      </c>
      <c r="DF447" s="60">
        <v>1</v>
      </c>
      <c r="DG447" s="60">
        <v>1</v>
      </c>
      <c r="DH447" s="60">
        <v>0</v>
      </c>
      <c r="DI447" s="60">
        <v>0</v>
      </c>
      <c r="DJ447" s="60">
        <v>0</v>
      </c>
      <c r="DK447" s="60">
        <v>0</v>
      </c>
      <c r="DL447" s="60">
        <v>0</v>
      </c>
      <c r="DM447" s="60">
        <v>0</v>
      </c>
      <c r="DN447" s="60">
        <v>0</v>
      </c>
      <c r="DO447" s="59">
        <v>0</v>
      </c>
      <c r="DP447" s="59">
        <v>0</v>
      </c>
      <c r="DQ447" s="59">
        <v>0</v>
      </c>
      <c r="DR447" s="59">
        <v>0</v>
      </c>
      <c r="DS447" s="59">
        <v>0</v>
      </c>
      <c r="DT447" s="59">
        <v>0</v>
      </c>
      <c r="DU447" s="59">
        <v>0</v>
      </c>
      <c r="DV447" s="59">
        <v>0</v>
      </c>
      <c r="DW447" s="59">
        <v>0</v>
      </c>
      <c r="DX447" s="59">
        <v>0</v>
      </c>
      <c r="DY447" s="59">
        <v>0</v>
      </c>
      <c r="DZ447" s="59">
        <v>0</v>
      </c>
      <c r="EA447" s="59">
        <v>0</v>
      </c>
      <c r="EB447" s="59">
        <v>0</v>
      </c>
      <c r="EC447" s="59">
        <v>0</v>
      </c>
      <c r="ED447" s="59">
        <v>0</v>
      </c>
      <c r="EE447" s="59">
        <v>0</v>
      </c>
      <c r="EF447" s="59">
        <v>0</v>
      </c>
      <c r="EG447" s="59">
        <v>0</v>
      </c>
      <c r="EH447" s="59">
        <v>0</v>
      </c>
      <c r="EI447" s="59">
        <v>0</v>
      </c>
      <c r="EJ447" s="59">
        <v>0</v>
      </c>
      <c r="EK447" s="59">
        <v>0</v>
      </c>
      <c r="EL447" s="59">
        <v>0</v>
      </c>
      <c r="EM447" s="59">
        <v>0</v>
      </c>
      <c r="EN447" s="59">
        <v>1</v>
      </c>
      <c r="EO447" s="59">
        <v>0</v>
      </c>
      <c r="EP447" s="59">
        <v>1</v>
      </c>
      <c r="EQ447" s="59">
        <v>4</v>
      </c>
    </row>
    <row r="448" spans="1:147" ht="15" customHeight="1" x14ac:dyDescent="0.25">
      <c r="A448" s="501" t="s">
        <v>2556</v>
      </c>
      <c r="B448" s="138">
        <v>55</v>
      </c>
      <c r="C448" s="58" t="s">
        <v>283</v>
      </c>
      <c r="D448" s="99">
        <v>2003</v>
      </c>
      <c r="E448" s="67" t="s">
        <v>284</v>
      </c>
      <c r="F448" s="67" t="s">
        <v>285</v>
      </c>
      <c r="G448" s="59">
        <v>13</v>
      </c>
      <c r="H448" s="59" t="s">
        <v>286</v>
      </c>
      <c r="I448" s="64" t="s">
        <v>1259</v>
      </c>
      <c r="J448" s="59">
        <v>2</v>
      </c>
      <c r="K448" s="59" t="s">
        <v>3</v>
      </c>
      <c r="L448" s="59" t="s">
        <v>89</v>
      </c>
      <c r="M448" s="59">
        <v>10</v>
      </c>
      <c r="N448" s="59">
        <v>10</v>
      </c>
      <c r="O448" s="59">
        <f t="shared" si="287"/>
        <v>1</v>
      </c>
      <c r="P448" s="59" t="s">
        <v>571</v>
      </c>
      <c r="R448" s="59">
        <v>1</v>
      </c>
      <c r="S448" s="59">
        <v>4</v>
      </c>
      <c r="T448" s="59">
        <v>1</v>
      </c>
      <c r="U448" s="59">
        <v>15</v>
      </c>
      <c r="V448" s="59" t="s">
        <v>649</v>
      </c>
      <c r="X448" s="59" t="s">
        <v>893</v>
      </c>
      <c r="Z448" s="40" t="s">
        <v>83</v>
      </c>
      <c r="AA448" s="59" t="s">
        <v>1257</v>
      </c>
      <c r="AB448" s="59" t="s">
        <v>1260</v>
      </c>
      <c r="AC448" s="59">
        <v>25</v>
      </c>
      <c r="AD448" s="59">
        <v>4</v>
      </c>
      <c r="AE448" s="59" t="s">
        <v>577</v>
      </c>
      <c r="AF448" s="59">
        <v>21</v>
      </c>
      <c r="AG448" s="59">
        <f t="shared" si="288"/>
        <v>1.3222192947339193</v>
      </c>
      <c r="AH448" s="177">
        <f t="shared" si="285"/>
        <v>426.3</v>
      </c>
      <c r="AI448" s="72">
        <f t="shared" ref="AI448:AI453" si="300">LOG10(AH448)</f>
        <v>2.6297153326471321</v>
      </c>
      <c r="AJ448" s="59">
        <f t="shared" ref="AJ448:AJ453" si="301">AF448*N448</f>
        <v>210</v>
      </c>
      <c r="AK448" s="59">
        <f t="shared" si="289"/>
        <v>2.3222192947339191</v>
      </c>
      <c r="AL448" s="72">
        <f t="shared" ref="AL448:AL453" si="302">AH448*N448</f>
        <v>4263</v>
      </c>
      <c r="AM448" s="72">
        <f t="shared" si="284"/>
        <v>3.6297153326471321</v>
      </c>
      <c r="AN448" s="67" t="s">
        <v>28</v>
      </c>
      <c r="AO448" s="59" t="s">
        <v>28</v>
      </c>
      <c r="AQ448" s="59" t="s">
        <v>80</v>
      </c>
      <c r="AR448" s="67" t="s">
        <v>81</v>
      </c>
      <c r="AS448" s="67" t="s">
        <v>287</v>
      </c>
      <c r="AT448" s="172" t="s">
        <v>2446</v>
      </c>
      <c r="AU448" s="270">
        <v>41.6</v>
      </c>
      <c r="AV448" s="11">
        <v>-78.7</v>
      </c>
      <c r="AW448" s="59" t="s">
        <v>288</v>
      </c>
      <c r="AX448" s="277">
        <v>7.1666666666666652</v>
      </c>
      <c r="AY448" s="278">
        <v>1131</v>
      </c>
      <c r="AZ448" s="455">
        <f t="shared" si="290"/>
        <v>3.0534626049254552</v>
      </c>
      <c r="BA448" s="515" t="s">
        <v>82</v>
      </c>
      <c r="BB448" s="67" t="s">
        <v>1258</v>
      </c>
      <c r="BC448" s="59" t="s">
        <v>243</v>
      </c>
      <c r="BD448" s="59" t="s">
        <v>738</v>
      </c>
      <c r="BE448" s="59" t="s">
        <v>867</v>
      </c>
      <c r="BF448" s="67" t="s">
        <v>650</v>
      </c>
      <c r="BH448" s="67" t="s">
        <v>1069</v>
      </c>
      <c r="BI448" s="58" t="s">
        <v>1897</v>
      </c>
      <c r="BJ448" s="58" t="s">
        <v>610</v>
      </c>
      <c r="BK448" s="163" t="s">
        <v>1261</v>
      </c>
      <c r="BL448" s="77"/>
      <c r="BM448" s="77"/>
      <c r="BN448" s="67" t="s">
        <v>1906</v>
      </c>
      <c r="BO448" s="59" t="s">
        <v>1678</v>
      </c>
      <c r="BP448" s="58" t="s">
        <v>2036</v>
      </c>
      <c r="BQ448" s="59" t="s">
        <v>656</v>
      </c>
      <c r="BR448" s="67">
        <v>0.32221193467127102</v>
      </c>
      <c r="BS448" s="59" t="s">
        <v>21</v>
      </c>
      <c r="BT448" s="59" t="s">
        <v>2058</v>
      </c>
      <c r="BU448" s="58">
        <v>0.27352735677597301</v>
      </c>
      <c r="BV448" s="58">
        <v>0.27348391272634953</v>
      </c>
      <c r="BW448" s="63" t="s">
        <v>634</v>
      </c>
      <c r="BX448" s="59" t="s">
        <v>27</v>
      </c>
      <c r="BY448" s="70">
        <f>AVERAGE(BU448,BV448)*SQRT(CC448)</f>
        <v>0.54701126950232259</v>
      </c>
      <c r="BZ448" s="92">
        <f t="shared" si="297"/>
        <v>0.54701126950232259</v>
      </c>
      <c r="CA448" s="59" t="s">
        <v>18</v>
      </c>
      <c r="CB448" s="59" t="s">
        <v>892</v>
      </c>
      <c r="CC448" s="59">
        <v>4</v>
      </c>
      <c r="CD448" s="59">
        <v>4</v>
      </c>
      <c r="CE448" s="58" t="s">
        <v>894</v>
      </c>
      <c r="CF448" s="58" t="s">
        <v>2065</v>
      </c>
      <c r="CG448" s="67">
        <v>0.62692849874046896</v>
      </c>
      <c r="CH448" s="59" t="s">
        <v>21</v>
      </c>
      <c r="CI448" s="58">
        <v>0.27031249710373106</v>
      </c>
      <c r="CJ448" s="58">
        <v>0.26533453308420596</v>
      </c>
      <c r="CK448" s="59">
        <f t="shared" si="298"/>
        <v>0.53564703018793702</v>
      </c>
      <c r="CL448" s="59">
        <f t="shared" si="299"/>
        <v>0.53564703018793702</v>
      </c>
      <c r="CM448" s="59">
        <v>4</v>
      </c>
      <c r="CN448" s="59">
        <v>4</v>
      </c>
      <c r="CO448" s="67" t="s">
        <v>2119</v>
      </c>
      <c r="CP448" s="67">
        <f t="shared" si="268"/>
        <v>-0.56287339947456261</v>
      </c>
      <c r="CQ448" s="67">
        <f t="shared" si="269"/>
        <v>0.86956521739130432</v>
      </c>
      <c r="CR448" s="67">
        <f t="shared" si="291"/>
        <v>-0.48945512997788049</v>
      </c>
      <c r="CS448" s="67">
        <f t="shared" si="270"/>
        <v>0.51497289526635404</v>
      </c>
      <c r="CT448" s="37">
        <v>0</v>
      </c>
      <c r="CU448" s="59">
        <v>0</v>
      </c>
      <c r="CV448" s="59" t="s">
        <v>1782</v>
      </c>
      <c r="CW448" s="59">
        <v>0</v>
      </c>
      <c r="CX448" s="59">
        <v>0</v>
      </c>
      <c r="CY448" s="102">
        <v>0</v>
      </c>
      <c r="CZ448" s="102">
        <v>3</v>
      </c>
      <c r="DA448" s="102">
        <v>0</v>
      </c>
      <c r="DB448" s="102">
        <v>0</v>
      </c>
      <c r="DC448" s="102">
        <v>0</v>
      </c>
      <c r="DD448" s="59">
        <v>0</v>
      </c>
      <c r="DE448" s="60">
        <v>0</v>
      </c>
      <c r="DF448" s="60">
        <v>0</v>
      </c>
      <c r="DG448" s="60">
        <v>1</v>
      </c>
      <c r="DH448" s="60">
        <v>0</v>
      </c>
      <c r="DI448" s="60">
        <v>0</v>
      </c>
      <c r="DJ448" s="60">
        <v>0</v>
      </c>
      <c r="DK448" s="60">
        <v>0</v>
      </c>
      <c r="DL448" s="60">
        <v>0</v>
      </c>
      <c r="DM448" s="60">
        <v>0</v>
      </c>
      <c r="DN448" s="60">
        <v>0</v>
      </c>
      <c r="DO448" s="59">
        <v>0</v>
      </c>
      <c r="DP448" s="59">
        <v>1</v>
      </c>
      <c r="DQ448" s="59">
        <v>0</v>
      </c>
      <c r="DR448" s="59">
        <v>0</v>
      </c>
      <c r="DS448" s="59">
        <v>0</v>
      </c>
      <c r="DT448" s="59">
        <v>0</v>
      </c>
      <c r="DU448" s="59">
        <v>0</v>
      </c>
      <c r="DV448" s="59">
        <v>0</v>
      </c>
      <c r="DW448" s="59">
        <v>0</v>
      </c>
      <c r="DX448" s="59">
        <v>0</v>
      </c>
      <c r="DY448" s="59">
        <v>0</v>
      </c>
      <c r="DZ448" s="59">
        <v>0</v>
      </c>
      <c r="EA448" s="59">
        <v>0</v>
      </c>
      <c r="EB448" s="59">
        <v>0</v>
      </c>
      <c r="EC448" s="59">
        <v>0</v>
      </c>
      <c r="ED448" s="59">
        <v>0</v>
      </c>
      <c r="EE448" s="59">
        <v>0</v>
      </c>
      <c r="EF448" s="59">
        <v>0</v>
      </c>
      <c r="EG448" s="59">
        <v>0</v>
      </c>
      <c r="EH448" s="59">
        <v>0</v>
      </c>
      <c r="EI448" s="59">
        <v>0</v>
      </c>
      <c r="EJ448" s="59">
        <v>0</v>
      </c>
      <c r="EK448" s="59">
        <v>0</v>
      </c>
      <c r="EL448" s="59">
        <v>0</v>
      </c>
      <c r="EM448" s="59">
        <v>0</v>
      </c>
      <c r="EN448" s="59">
        <v>1</v>
      </c>
      <c r="EO448" s="59">
        <v>0</v>
      </c>
      <c r="EP448" s="59">
        <v>1</v>
      </c>
      <c r="EQ448" s="59">
        <v>4</v>
      </c>
    </row>
    <row r="449" spans="1:147" ht="15" customHeight="1" x14ac:dyDescent="0.25">
      <c r="A449" s="501" t="s">
        <v>2556</v>
      </c>
      <c r="B449" s="138">
        <v>56</v>
      </c>
      <c r="C449" s="58" t="s">
        <v>283</v>
      </c>
      <c r="D449" s="99">
        <v>2003</v>
      </c>
      <c r="E449" s="67" t="s">
        <v>284</v>
      </c>
      <c r="F449" s="67" t="s">
        <v>285</v>
      </c>
      <c r="G449" s="59">
        <v>13</v>
      </c>
      <c r="H449" s="59" t="s">
        <v>286</v>
      </c>
      <c r="I449" s="64" t="s">
        <v>1259</v>
      </c>
      <c r="J449" s="59">
        <v>2</v>
      </c>
      <c r="K449" s="59" t="s">
        <v>3</v>
      </c>
      <c r="L449" s="59" t="s">
        <v>89</v>
      </c>
      <c r="M449" s="59">
        <v>10</v>
      </c>
      <c r="N449" s="59">
        <v>10</v>
      </c>
      <c r="O449" s="59">
        <f t="shared" si="287"/>
        <v>1</v>
      </c>
      <c r="P449" s="59" t="s">
        <v>571</v>
      </c>
      <c r="R449" s="59">
        <v>1</v>
      </c>
      <c r="S449" s="59">
        <v>4</v>
      </c>
      <c r="T449" s="59">
        <v>1</v>
      </c>
      <c r="U449" s="59">
        <v>15</v>
      </c>
      <c r="V449" s="59" t="s">
        <v>649</v>
      </c>
      <c r="X449" s="59" t="s">
        <v>893</v>
      </c>
      <c r="Z449" s="40" t="s">
        <v>83</v>
      </c>
      <c r="AA449" s="59" t="s">
        <v>1257</v>
      </c>
      <c r="AB449" s="59" t="s">
        <v>1260</v>
      </c>
      <c r="AC449" s="59">
        <v>15</v>
      </c>
      <c r="AD449" s="59">
        <v>4</v>
      </c>
      <c r="AE449" s="59" t="s">
        <v>577</v>
      </c>
      <c r="AF449" s="59">
        <v>11</v>
      </c>
      <c r="AG449" s="59">
        <f t="shared" si="288"/>
        <v>1.0413926851582251</v>
      </c>
      <c r="AH449" s="177">
        <f t="shared" si="285"/>
        <v>223.3</v>
      </c>
      <c r="AI449" s="72">
        <f t="shared" si="300"/>
        <v>2.3488887230714379</v>
      </c>
      <c r="AJ449" s="59">
        <f t="shared" si="301"/>
        <v>110</v>
      </c>
      <c r="AK449" s="59">
        <f t="shared" si="289"/>
        <v>2.0413926851582249</v>
      </c>
      <c r="AL449" s="72">
        <f t="shared" si="302"/>
        <v>2233</v>
      </c>
      <c r="AM449" s="72">
        <f t="shared" si="284"/>
        <v>3.3488887230714379</v>
      </c>
      <c r="AN449" s="67" t="s">
        <v>28</v>
      </c>
      <c r="AO449" s="59" t="s">
        <v>28</v>
      </c>
      <c r="AQ449" s="59" t="s">
        <v>80</v>
      </c>
      <c r="AR449" s="67" t="s">
        <v>81</v>
      </c>
      <c r="AS449" s="67" t="s">
        <v>287</v>
      </c>
      <c r="AT449" s="172" t="s">
        <v>2446</v>
      </c>
      <c r="AU449" s="270">
        <v>41.6</v>
      </c>
      <c r="AV449" s="11">
        <v>-78.7</v>
      </c>
      <c r="AW449" s="59" t="s">
        <v>288</v>
      </c>
      <c r="AX449" s="277">
        <v>7.1666666666666652</v>
      </c>
      <c r="AY449" s="278">
        <v>1131</v>
      </c>
      <c r="AZ449" s="455">
        <f t="shared" si="290"/>
        <v>3.0534626049254552</v>
      </c>
      <c r="BA449" s="515" t="s">
        <v>82</v>
      </c>
      <c r="BB449" s="67" t="s">
        <v>1258</v>
      </c>
      <c r="BC449" s="59" t="s">
        <v>243</v>
      </c>
      <c r="BD449" s="59" t="s">
        <v>738</v>
      </c>
      <c r="BE449" s="59" t="s">
        <v>867</v>
      </c>
      <c r="BF449" s="67" t="s">
        <v>650</v>
      </c>
      <c r="BH449" s="67" t="s">
        <v>1069</v>
      </c>
      <c r="BI449" s="58" t="s">
        <v>1898</v>
      </c>
      <c r="BJ449" s="58" t="s">
        <v>610</v>
      </c>
      <c r="BK449" s="163" t="s">
        <v>1261</v>
      </c>
      <c r="BL449" s="77"/>
      <c r="BM449" s="77"/>
      <c r="BN449" s="67" t="s">
        <v>1906</v>
      </c>
      <c r="BO449" s="59" t="s">
        <v>1678</v>
      </c>
      <c r="BP449" s="58" t="s">
        <v>2035</v>
      </c>
      <c r="BQ449" s="59" t="s">
        <v>656</v>
      </c>
      <c r="BR449" s="67">
        <v>1.24283230310715</v>
      </c>
      <c r="BS449" s="59" t="s">
        <v>21</v>
      </c>
      <c r="BT449" s="59" t="s">
        <v>2058</v>
      </c>
      <c r="BU449" s="58">
        <v>0.26764893657709998</v>
      </c>
      <c r="BV449" s="58"/>
      <c r="BW449" s="63" t="s">
        <v>26</v>
      </c>
      <c r="BX449" s="59" t="s">
        <v>27</v>
      </c>
      <c r="BY449" s="70">
        <f>BU449*SQRT(CC449)</f>
        <v>0.53529787315419997</v>
      </c>
      <c r="BZ449" s="92">
        <f>BY449</f>
        <v>0.53529787315419997</v>
      </c>
      <c r="CA449" s="59" t="s">
        <v>18</v>
      </c>
      <c r="CB449" s="59" t="s">
        <v>892</v>
      </c>
      <c r="CC449" s="59">
        <v>4</v>
      </c>
      <c r="CD449" s="59">
        <v>4</v>
      </c>
      <c r="CE449" s="58"/>
      <c r="CF449" s="58" t="s">
        <v>2065</v>
      </c>
      <c r="CG449" s="67">
        <v>0.62692849874046896</v>
      </c>
      <c r="CH449" s="59" t="s">
        <v>21</v>
      </c>
      <c r="CI449" s="58">
        <v>0.27031249710373106</v>
      </c>
      <c r="CJ449" s="58">
        <v>0.26533453308420596</v>
      </c>
      <c r="CK449" s="59">
        <f t="shared" si="298"/>
        <v>0.53564703018793702</v>
      </c>
      <c r="CL449" s="59">
        <f t="shared" si="299"/>
        <v>0.53564703018793702</v>
      </c>
      <c r="CM449" s="59">
        <v>4</v>
      </c>
      <c r="CN449" s="59">
        <v>4</v>
      </c>
      <c r="CO449" s="67" t="s">
        <v>2119</v>
      </c>
      <c r="CP449" s="67">
        <f t="shared" si="268"/>
        <v>1.1502062705770901</v>
      </c>
      <c r="CQ449" s="67">
        <f t="shared" si="269"/>
        <v>0.86956521739130432</v>
      </c>
      <c r="CR449" s="67">
        <f t="shared" si="291"/>
        <v>1.0001793657192088</v>
      </c>
      <c r="CS449" s="67">
        <f t="shared" si="270"/>
        <v>0.56252242272565489</v>
      </c>
      <c r="CT449" s="37">
        <v>1</v>
      </c>
      <c r="CU449" s="59">
        <v>0</v>
      </c>
      <c r="CV449" s="59" t="s">
        <v>1782</v>
      </c>
      <c r="CW449" s="59">
        <v>0</v>
      </c>
      <c r="CX449" s="59">
        <v>0</v>
      </c>
      <c r="CY449" s="102">
        <v>0</v>
      </c>
      <c r="CZ449" s="102">
        <v>3</v>
      </c>
      <c r="DA449" s="102">
        <v>0</v>
      </c>
      <c r="DB449" s="102">
        <v>0</v>
      </c>
      <c r="DC449" s="102">
        <v>0</v>
      </c>
      <c r="DD449" s="59">
        <v>0</v>
      </c>
      <c r="DE449" s="60">
        <v>0</v>
      </c>
      <c r="DF449" s="60">
        <v>0</v>
      </c>
      <c r="DG449" s="60">
        <v>1</v>
      </c>
      <c r="DH449" s="60">
        <v>0</v>
      </c>
      <c r="DI449" s="60">
        <v>0</v>
      </c>
      <c r="DJ449" s="60">
        <v>0</v>
      </c>
      <c r="DK449" s="60">
        <v>0</v>
      </c>
      <c r="DL449" s="60">
        <v>0</v>
      </c>
      <c r="DM449" s="60">
        <v>0</v>
      </c>
      <c r="DN449" s="60">
        <v>0</v>
      </c>
      <c r="DO449" s="59">
        <v>0</v>
      </c>
      <c r="DP449" s="59">
        <v>1</v>
      </c>
      <c r="DQ449" s="59">
        <v>0</v>
      </c>
      <c r="DR449" s="59">
        <v>0</v>
      </c>
      <c r="DS449" s="59">
        <v>0</v>
      </c>
      <c r="DT449" s="59">
        <v>0</v>
      </c>
      <c r="DU449" s="59">
        <v>0</v>
      </c>
      <c r="DV449" s="59">
        <v>0</v>
      </c>
      <c r="DW449" s="59">
        <v>0</v>
      </c>
      <c r="DX449" s="59">
        <v>0</v>
      </c>
      <c r="DY449" s="59">
        <v>0</v>
      </c>
      <c r="DZ449" s="59">
        <v>0</v>
      </c>
      <c r="EA449" s="59">
        <v>0</v>
      </c>
      <c r="EB449" s="59">
        <v>0</v>
      </c>
      <c r="EC449" s="59">
        <v>0</v>
      </c>
      <c r="ED449" s="59">
        <v>0</v>
      </c>
      <c r="EE449" s="59">
        <v>0</v>
      </c>
      <c r="EF449" s="59">
        <v>0</v>
      </c>
      <c r="EG449" s="59">
        <v>0</v>
      </c>
      <c r="EH449" s="59">
        <v>0</v>
      </c>
      <c r="EI449" s="59">
        <v>0</v>
      </c>
      <c r="EJ449" s="59">
        <v>0</v>
      </c>
      <c r="EK449" s="59">
        <v>0</v>
      </c>
      <c r="EL449" s="59">
        <v>0</v>
      </c>
      <c r="EM449" s="59">
        <v>0</v>
      </c>
      <c r="EN449" s="59">
        <v>1</v>
      </c>
      <c r="EO449" s="59">
        <v>0</v>
      </c>
      <c r="EP449" s="59">
        <v>1</v>
      </c>
      <c r="EQ449" s="59">
        <v>4</v>
      </c>
    </row>
    <row r="450" spans="1:147" ht="15" customHeight="1" x14ac:dyDescent="0.25">
      <c r="A450" s="501" t="s">
        <v>2556</v>
      </c>
      <c r="B450" s="138">
        <v>57</v>
      </c>
      <c r="C450" s="58" t="s">
        <v>283</v>
      </c>
      <c r="D450" s="99">
        <v>2003</v>
      </c>
      <c r="E450" s="67" t="s">
        <v>284</v>
      </c>
      <c r="F450" s="67" t="s">
        <v>285</v>
      </c>
      <c r="G450" s="59">
        <v>13</v>
      </c>
      <c r="H450" s="59" t="s">
        <v>286</v>
      </c>
      <c r="I450" s="64" t="s">
        <v>1259</v>
      </c>
      <c r="J450" s="59">
        <v>2</v>
      </c>
      <c r="K450" s="59" t="s">
        <v>3</v>
      </c>
      <c r="L450" s="59" t="s">
        <v>89</v>
      </c>
      <c r="M450" s="59">
        <v>10</v>
      </c>
      <c r="N450" s="59">
        <v>10</v>
      </c>
      <c r="O450" s="59">
        <f t="shared" si="287"/>
        <v>1</v>
      </c>
      <c r="P450" s="59" t="s">
        <v>571</v>
      </c>
      <c r="R450" s="59">
        <v>1</v>
      </c>
      <c r="S450" s="59">
        <v>4</v>
      </c>
      <c r="T450" s="59">
        <v>1</v>
      </c>
      <c r="U450" s="59">
        <v>15</v>
      </c>
      <c r="V450" s="59" t="s">
        <v>649</v>
      </c>
      <c r="X450" s="59" t="s">
        <v>893</v>
      </c>
      <c r="Z450" s="40" t="s">
        <v>83</v>
      </c>
      <c r="AA450" s="59" t="s">
        <v>1257</v>
      </c>
      <c r="AB450" s="59" t="s">
        <v>1260</v>
      </c>
      <c r="AC450" s="59">
        <v>8</v>
      </c>
      <c r="AD450" s="59">
        <v>4</v>
      </c>
      <c r="AE450" s="59" t="s">
        <v>577</v>
      </c>
      <c r="AF450" s="59">
        <v>4</v>
      </c>
      <c r="AG450" s="59">
        <f t="shared" si="288"/>
        <v>0.6020599913279624</v>
      </c>
      <c r="AH450" s="177">
        <f t="shared" si="285"/>
        <v>81.2</v>
      </c>
      <c r="AI450" s="72">
        <f t="shared" si="300"/>
        <v>1.9095560292411753</v>
      </c>
      <c r="AJ450" s="59">
        <f t="shared" si="301"/>
        <v>40</v>
      </c>
      <c r="AK450" s="59">
        <f t="shared" si="289"/>
        <v>1.6020599913279623</v>
      </c>
      <c r="AL450" s="72">
        <f t="shared" si="302"/>
        <v>812</v>
      </c>
      <c r="AM450" s="72">
        <f t="shared" si="284"/>
        <v>2.9095560292411755</v>
      </c>
      <c r="AN450" s="67" t="s">
        <v>28</v>
      </c>
      <c r="AO450" s="59" t="s">
        <v>28</v>
      </c>
      <c r="AQ450" s="59" t="s">
        <v>80</v>
      </c>
      <c r="AR450" s="67" t="s">
        <v>81</v>
      </c>
      <c r="AS450" s="67" t="s">
        <v>287</v>
      </c>
      <c r="AT450" s="172" t="s">
        <v>2446</v>
      </c>
      <c r="AU450" s="270">
        <v>41.6</v>
      </c>
      <c r="AV450" s="11">
        <v>-78.7</v>
      </c>
      <c r="AW450" s="59" t="s">
        <v>288</v>
      </c>
      <c r="AX450" s="277">
        <v>7.1666666666666652</v>
      </c>
      <c r="AY450" s="278">
        <v>1131</v>
      </c>
      <c r="AZ450" s="455">
        <f t="shared" si="290"/>
        <v>3.0534626049254552</v>
      </c>
      <c r="BA450" s="515" t="s">
        <v>82</v>
      </c>
      <c r="BB450" s="67" t="s">
        <v>1258</v>
      </c>
      <c r="BC450" s="59" t="s">
        <v>243</v>
      </c>
      <c r="BD450" s="59" t="s">
        <v>738</v>
      </c>
      <c r="BE450" s="59" t="s">
        <v>867</v>
      </c>
      <c r="BF450" s="67" t="s">
        <v>650</v>
      </c>
      <c r="BH450" s="67" t="s">
        <v>1069</v>
      </c>
      <c r="BI450" s="58" t="s">
        <v>1899</v>
      </c>
      <c r="BJ450" s="58" t="s">
        <v>610</v>
      </c>
      <c r="BK450" s="163" t="s">
        <v>1261</v>
      </c>
      <c r="BL450" s="77"/>
      <c r="BM450" s="77"/>
      <c r="BN450" s="67" t="s">
        <v>1906</v>
      </c>
      <c r="BO450" s="59" t="s">
        <v>1678</v>
      </c>
      <c r="BP450" s="58" t="s">
        <v>2037</v>
      </c>
      <c r="BQ450" s="59" t="s">
        <v>656</v>
      </c>
      <c r="BR450" s="67">
        <v>1.09741006728588</v>
      </c>
      <c r="BS450" s="59" t="s">
        <v>21</v>
      </c>
      <c r="BT450" s="59" t="s">
        <v>2058</v>
      </c>
      <c r="BU450" s="58">
        <v>0.26755478930134013</v>
      </c>
      <c r="BV450" s="58"/>
      <c r="BW450" s="63" t="s">
        <v>26</v>
      </c>
      <c r="BX450" s="59" t="s">
        <v>27</v>
      </c>
      <c r="BY450" s="70">
        <f>BU450*SQRT(CC450)</f>
        <v>0.53510957860268027</v>
      </c>
      <c r="BZ450" s="92">
        <f>BY450</f>
        <v>0.53510957860268027</v>
      </c>
      <c r="CA450" s="59" t="s">
        <v>18</v>
      </c>
      <c r="CB450" s="59" t="s">
        <v>892</v>
      </c>
      <c r="CC450" s="59">
        <v>4</v>
      </c>
      <c r="CD450" s="59">
        <v>4</v>
      </c>
      <c r="CE450" s="58"/>
      <c r="CF450" s="58" t="s">
        <v>2065</v>
      </c>
      <c r="CG450" s="67">
        <v>0.62692849874046896</v>
      </c>
      <c r="CH450" s="59" t="s">
        <v>21</v>
      </c>
      <c r="CI450" s="58">
        <v>0.27031249710373106</v>
      </c>
      <c r="CJ450" s="58">
        <v>0.26533453308420596</v>
      </c>
      <c r="CK450" s="59">
        <f t="shared" si="298"/>
        <v>0.53564703018793702</v>
      </c>
      <c r="CL450" s="59">
        <f t="shared" si="299"/>
        <v>0.53564703018793702</v>
      </c>
      <c r="CM450" s="59">
        <v>4</v>
      </c>
      <c r="CN450" s="59">
        <v>4</v>
      </c>
      <c r="CO450" s="67" t="s">
        <v>2119</v>
      </c>
      <c r="CP450" s="67">
        <f t="shared" si="268"/>
        <v>0.87878329289089452</v>
      </c>
      <c r="CQ450" s="67">
        <f t="shared" si="269"/>
        <v>0.86956521739130432</v>
      </c>
      <c r="CR450" s="67">
        <f t="shared" si="291"/>
        <v>0.76415938512251691</v>
      </c>
      <c r="CS450" s="67">
        <f t="shared" si="270"/>
        <v>0.53649622286692644</v>
      </c>
      <c r="CT450" s="37">
        <v>1</v>
      </c>
      <c r="CU450" s="59">
        <v>0</v>
      </c>
      <c r="CV450" s="59" t="s">
        <v>1782</v>
      </c>
      <c r="CW450" s="59">
        <v>0</v>
      </c>
      <c r="CX450" s="59">
        <v>0</v>
      </c>
      <c r="CY450" s="102">
        <v>0</v>
      </c>
      <c r="CZ450" s="102">
        <v>3</v>
      </c>
      <c r="DA450" s="102">
        <v>0</v>
      </c>
      <c r="DB450" s="102">
        <v>0</v>
      </c>
      <c r="DC450" s="102">
        <v>0</v>
      </c>
      <c r="DD450" s="59">
        <v>0</v>
      </c>
      <c r="DE450" s="60">
        <v>0</v>
      </c>
      <c r="DF450" s="60">
        <v>0</v>
      </c>
      <c r="DG450" s="60">
        <v>1</v>
      </c>
      <c r="DH450" s="60">
        <v>0</v>
      </c>
      <c r="DI450" s="60">
        <v>0</v>
      </c>
      <c r="DJ450" s="60">
        <v>0</v>
      </c>
      <c r="DK450" s="60">
        <v>0</v>
      </c>
      <c r="DL450" s="60">
        <v>0</v>
      </c>
      <c r="DM450" s="60">
        <v>0</v>
      </c>
      <c r="DN450" s="60">
        <v>0</v>
      </c>
      <c r="DO450" s="59">
        <v>0</v>
      </c>
      <c r="DP450" s="59">
        <v>1</v>
      </c>
      <c r="DQ450" s="59">
        <v>0</v>
      </c>
      <c r="DR450" s="59">
        <v>0</v>
      </c>
      <c r="DS450" s="59">
        <v>0</v>
      </c>
      <c r="DT450" s="59">
        <v>0</v>
      </c>
      <c r="DU450" s="59">
        <v>0</v>
      </c>
      <c r="DV450" s="59">
        <v>0</v>
      </c>
      <c r="DW450" s="59">
        <v>0</v>
      </c>
      <c r="DX450" s="59">
        <v>0</v>
      </c>
      <c r="DY450" s="59">
        <v>0</v>
      </c>
      <c r="DZ450" s="59">
        <v>0</v>
      </c>
      <c r="EA450" s="59">
        <v>0</v>
      </c>
      <c r="EB450" s="59">
        <v>0</v>
      </c>
      <c r="EC450" s="59">
        <v>0</v>
      </c>
      <c r="ED450" s="59">
        <v>0</v>
      </c>
      <c r="EE450" s="59">
        <v>0</v>
      </c>
      <c r="EF450" s="59">
        <v>0</v>
      </c>
      <c r="EG450" s="59">
        <v>0</v>
      </c>
      <c r="EH450" s="59">
        <v>0</v>
      </c>
      <c r="EI450" s="59">
        <v>0</v>
      </c>
      <c r="EJ450" s="59">
        <v>0</v>
      </c>
      <c r="EK450" s="59">
        <v>0</v>
      </c>
      <c r="EL450" s="59">
        <v>0</v>
      </c>
      <c r="EM450" s="59">
        <v>0</v>
      </c>
      <c r="EN450" s="59">
        <v>1</v>
      </c>
      <c r="EO450" s="59">
        <v>0</v>
      </c>
      <c r="EP450" s="59">
        <v>1</v>
      </c>
      <c r="EQ450" s="59">
        <v>4</v>
      </c>
    </row>
    <row r="451" spans="1:147" ht="15" customHeight="1" x14ac:dyDescent="0.25">
      <c r="A451" s="501" t="s">
        <v>2556</v>
      </c>
      <c r="B451" s="138">
        <v>58</v>
      </c>
      <c r="C451" s="58" t="s">
        <v>283</v>
      </c>
      <c r="D451" s="99">
        <v>2003</v>
      </c>
      <c r="E451" s="67" t="s">
        <v>284</v>
      </c>
      <c r="F451" s="67" t="s">
        <v>285</v>
      </c>
      <c r="G451" s="59">
        <v>13</v>
      </c>
      <c r="H451" s="59" t="s">
        <v>286</v>
      </c>
      <c r="I451" s="64" t="s">
        <v>1259</v>
      </c>
      <c r="J451" s="59">
        <v>2</v>
      </c>
      <c r="K451" s="59" t="s">
        <v>3</v>
      </c>
      <c r="L451" s="59" t="s">
        <v>89</v>
      </c>
      <c r="M451" s="59">
        <v>10</v>
      </c>
      <c r="N451" s="59">
        <v>10</v>
      </c>
      <c r="O451" s="59">
        <f t="shared" si="287"/>
        <v>1</v>
      </c>
      <c r="P451" s="59" t="s">
        <v>571</v>
      </c>
      <c r="R451" s="59">
        <v>1</v>
      </c>
      <c r="S451" s="59">
        <v>4</v>
      </c>
      <c r="T451" s="59">
        <v>1</v>
      </c>
      <c r="U451" s="59">
        <v>15</v>
      </c>
      <c r="V451" s="59" t="s">
        <v>649</v>
      </c>
      <c r="X451" s="59" t="s">
        <v>893</v>
      </c>
      <c r="Z451" s="40" t="s">
        <v>83</v>
      </c>
      <c r="AA451" s="59" t="s">
        <v>1257</v>
      </c>
      <c r="AB451" s="59" t="s">
        <v>1260</v>
      </c>
      <c r="AC451" s="59">
        <v>25</v>
      </c>
      <c r="AD451" s="59">
        <v>4</v>
      </c>
      <c r="AE451" s="59" t="s">
        <v>577</v>
      </c>
      <c r="AF451" s="59">
        <v>21</v>
      </c>
      <c r="AG451" s="59">
        <f t="shared" si="288"/>
        <v>1.3222192947339193</v>
      </c>
      <c r="AH451" s="177">
        <f t="shared" si="285"/>
        <v>426.3</v>
      </c>
      <c r="AI451" s="72">
        <f t="shared" si="300"/>
        <v>2.6297153326471321</v>
      </c>
      <c r="AJ451" s="59">
        <f t="shared" si="301"/>
        <v>210</v>
      </c>
      <c r="AK451" s="59">
        <f t="shared" si="289"/>
        <v>2.3222192947339191</v>
      </c>
      <c r="AL451" s="72">
        <f t="shared" si="302"/>
        <v>4263</v>
      </c>
      <c r="AM451" s="72">
        <f t="shared" si="284"/>
        <v>3.6297153326471321</v>
      </c>
      <c r="AN451" s="67" t="s">
        <v>28</v>
      </c>
      <c r="AO451" s="59" t="s">
        <v>28</v>
      </c>
      <c r="AQ451" s="59" t="s">
        <v>80</v>
      </c>
      <c r="AR451" s="67" t="s">
        <v>81</v>
      </c>
      <c r="AS451" s="67" t="s">
        <v>287</v>
      </c>
      <c r="AT451" s="172" t="s">
        <v>2446</v>
      </c>
      <c r="AU451" s="270">
        <v>41.6</v>
      </c>
      <c r="AV451" s="11">
        <v>-78.7</v>
      </c>
      <c r="AW451" s="59" t="s">
        <v>288</v>
      </c>
      <c r="AX451" s="277">
        <v>7.1666666666666652</v>
      </c>
      <c r="AY451" s="278">
        <v>1131</v>
      </c>
      <c r="AZ451" s="455">
        <f t="shared" si="290"/>
        <v>3.0534626049254552</v>
      </c>
      <c r="BA451" s="515" t="s">
        <v>82</v>
      </c>
      <c r="BB451" s="67" t="s">
        <v>1258</v>
      </c>
      <c r="BC451" s="59" t="s">
        <v>243</v>
      </c>
      <c r="BD451" s="59" t="s">
        <v>738</v>
      </c>
      <c r="BE451" s="59" t="s">
        <v>867</v>
      </c>
      <c r="BF451" s="67" t="s">
        <v>650</v>
      </c>
      <c r="BH451" s="67" t="s">
        <v>1069</v>
      </c>
      <c r="BI451" s="58" t="s">
        <v>1897</v>
      </c>
      <c r="BJ451" s="58" t="s">
        <v>610</v>
      </c>
      <c r="BK451" s="40" t="s">
        <v>647</v>
      </c>
      <c r="BL451" s="37" t="s">
        <v>2269</v>
      </c>
      <c r="BM451" s="37" t="s">
        <v>2269</v>
      </c>
      <c r="BN451" s="67" t="s">
        <v>1906</v>
      </c>
      <c r="BO451" s="59" t="s">
        <v>1678</v>
      </c>
      <c r="BP451" s="58" t="s">
        <v>2036</v>
      </c>
      <c r="BQ451" s="59" t="s">
        <v>657</v>
      </c>
      <c r="BR451" s="67">
        <v>5.3706468270477703E-2</v>
      </c>
      <c r="BS451" s="59" t="s">
        <v>21</v>
      </c>
      <c r="BT451" s="59" t="s">
        <v>2058</v>
      </c>
      <c r="BU451" s="67">
        <v>3.9690658574183094E-2</v>
      </c>
      <c r="BV451" s="67">
        <v>4.3317588898951605E-2</v>
      </c>
      <c r="BW451" s="63" t="s">
        <v>634</v>
      </c>
      <c r="BX451" s="59" t="s">
        <v>27</v>
      </c>
      <c r="BY451" s="70">
        <f>AVERAGE(BU451,BV451)*SQRT(CC451)</f>
        <v>8.3008247473134705E-2</v>
      </c>
      <c r="BZ451" s="92">
        <f t="shared" si="297"/>
        <v>8.3008247473134705E-2</v>
      </c>
      <c r="CA451" s="59" t="s">
        <v>18</v>
      </c>
      <c r="CB451" s="59" t="s">
        <v>892</v>
      </c>
      <c r="CC451" s="59">
        <v>4</v>
      </c>
      <c r="CD451" s="59">
        <v>4</v>
      </c>
      <c r="CF451" s="58" t="s">
        <v>2065</v>
      </c>
      <c r="CG451" s="67">
        <v>0.84732874868456298</v>
      </c>
      <c r="CH451" s="59" t="s">
        <v>21</v>
      </c>
      <c r="CI451" s="67">
        <v>0.30542571155869702</v>
      </c>
      <c r="CJ451" s="67">
        <v>0.29870047233303298</v>
      </c>
      <c r="CK451" s="59">
        <f t="shared" si="298"/>
        <v>0.60412618389173001</v>
      </c>
      <c r="CL451" s="59">
        <f t="shared" si="299"/>
        <v>0.60412618389173001</v>
      </c>
      <c r="CM451" s="59">
        <v>4</v>
      </c>
      <c r="CN451" s="59">
        <v>4</v>
      </c>
      <c r="CO451" s="67" t="s">
        <v>2119</v>
      </c>
      <c r="CP451" s="67">
        <f t="shared" si="268"/>
        <v>-1.8405168977632755</v>
      </c>
      <c r="CQ451" s="67">
        <f t="shared" si="269"/>
        <v>0.86956521739130432</v>
      </c>
      <c r="CR451" s="67">
        <f t="shared" si="291"/>
        <v>-1.6004494763158916</v>
      </c>
      <c r="CS451" s="67">
        <f t="shared" si="270"/>
        <v>0.66008990788998823</v>
      </c>
      <c r="CT451" s="37">
        <v>0</v>
      </c>
      <c r="CU451" s="59">
        <v>0</v>
      </c>
      <c r="CV451" s="59" t="s">
        <v>1782</v>
      </c>
      <c r="CW451" s="59">
        <v>0</v>
      </c>
      <c r="CX451" s="59">
        <v>0</v>
      </c>
      <c r="CY451" s="102">
        <v>0</v>
      </c>
      <c r="CZ451" s="102">
        <v>3</v>
      </c>
      <c r="DA451" s="102">
        <v>0</v>
      </c>
      <c r="DB451" s="102">
        <v>0</v>
      </c>
      <c r="DC451" s="102">
        <v>0</v>
      </c>
      <c r="DD451" s="59">
        <v>0</v>
      </c>
      <c r="DE451" s="60">
        <v>0</v>
      </c>
      <c r="DF451" s="60">
        <v>0</v>
      </c>
      <c r="DG451" s="60">
        <v>1</v>
      </c>
      <c r="DH451" s="60">
        <v>0</v>
      </c>
      <c r="DI451" s="60">
        <v>0</v>
      </c>
      <c r="DJ451" s="60">
        <v>0</v>
      </c>
      <c r="DK451" s="60">
        <v>0</v>
      </c>
      <c r="DL451" s="60">
        <v>0</v>
      </c>
      <c r="DM451" s="60">
        <v>0</v>
      </c>
      <c r="DN451" s="60">
        <v>0</v>
      </c>
      <c r="DO451" s="59">
        <v>0</v>
      </c>
      <c r="DP451" s="59">
        <v>0</v>
      </c>
      <c r="DQ451" s="59">
        <v>0</v>
      </c>
      <c r="DR451" s="59">
        <v>1</v>
      </c>
      <c r="DS451" s="59">
        <v>0</v>
      </c>
      <c r="DT451" s="59">
        <v>0</v>
      </c>
      <c r="DU451" s="59">
        <v>0</v>
      </c>
      <c r="DV451" s="59">
        <v>0</v>
      </c>
      <c r="DW451" s="59">
        <v>0</v>
      </c>
      <c r="DX451" s="59">
        <v>0</v>
      </c>
      <c r="DY451" s="59">
        <v>0</v>
      </c>
      <c r="DZ451" s="59">
        <v>0</v>
      </c>
      <c r="EA451" s="59">
        <v>0</v>
      </c>
      <c r="EB451" s="59">
        <v>0</v>
      </c>
      <c r="EC451" s="59">
        <v>0</v>
      </c>
      <c r="ED451" s="59">
        <v>0</v>
      </c>
      <c r="EE451" s="59">
        <v>0</v>
      </c>
      <c r="EF451" s="59">
        <v>0</v>
      </c>
      <c r="EG451" s="59">
        <v>0</v>
      </c>
      <c r="EH451" s="59">
        <v>0</v>
      </c>
      <c r="EI451" s="59">
        <v>0</v>
      </c>
      <c r="EJ451" s="59">
        <v>0</v>
      </c>
      <c r="EK451" s="59">
        <v>0</v>
      </c>
      <c r="EL451" s="59">
        <v>0</v>
      </c>
      <c r="EM451" s="59">
        <v>0</v>
      </c>
      <c r="EN451" s="59">
        <v>1</v>
      </c>
      <c r="EO451" s="59">
        <v>0</v>
      </c>
      <c r="EP451" s="59">
        <v>1</v>
      </c>
      <c r="EQ451" s="59">
        <v>4</v>
      </c>
    </row>
    <row r="452" spans="1:147" ht="15" customHeight="1" x14ac:dyDescent="0.25">
      <c r="A452" s="501" t="s">
        <v>2556</v>
      </c>
      <c r="B452" s="138">
        <v>59</v>
      </c>
      <c r="C452" s="58" t="s">
        <v>283</v>
      </c>
      <c r="D452" s="99">
        <v>2003</v>
      </c>
      <c r="E452" s="67" t="s">
        <v>284</v>
      </c>
      <c r="F452" s="67" t="s">
        <v>285</v>
      </c>
      <c r="G452" s="59">
        <v>13</v>
      </c>
      <c r="H452" s="59" t="s">
        <v>286</v>
      </c>
      <c r="I452" s="64" t="s">
        <v>1259</v>
      </c>
      <c r="J452" s="59">
        <v>2</v>
      </c>
      <c r="K452" s="59" t="s">
        <v>3</v>
      </c>
      <c r="L452" s="59" t="s">
        <v>89</v>
      </c>
      <c r="M452" s="59">
        <v>10</v>
      </c>
      <c r="N452" s="59">
        <v>10</v>
      </c>
      <c r="O452" s="59">
        <f t="shared" si="287"/>
        <v>1</v>
      </c>
      <c r="P452" s="59" t="s">
        <v>571</v>
      </c>
      <c r="R452" s="59">
        <v>1</v>
      </c>
      <c r="S452" s="59">
        <v>4</v>
      </c>
      <c r="T452" s="59">
        <v>1</v>
      </c>
      <c r="U452" s="59">
        <v>15</v>
      </c>
      <c r="V452" s="59" t="s">
        <v>649</v>
      </c>
      <c r="X452" s="59" t="s">
        <v>893</v>
      </c>
      <c r="Z452" s="40" t="s">
        <v>83</v>
      </c>
      <c r="AA452" s="59" t="s">
        <v>1257</v>
      </c>
      <c r="AB452" s="59" t="s">
        <v>1260</v>
      </c>
      <c r="AC452" s="59">
        <v>15</v>
      </c>
      <c r="AD452" s="59">
        <v>4</v>
      </c>
      <c r="AE452" s="59" t="s">
        <v>577</v>
      </c>
      <c r="AF452" s="59">
        <v>11</v>
      </c>
      <c r="AG452" s="59">
        <f t="shared" si="288"/>
        <v>1.0413926851582251</v>
      </c>
      <c r="AH452" s="177">
        <f t="shared" si="285"/>
        <v>223.3</v>
      </c>
      <c r="AI452" s="72">
        <f t="shared" si="300"/>
        <v>2.3488887230714379</v>
      </c>
      <c r="AJ452" s="59">
        <f t="shared" si="301"/>
        <v>110</v>
      </c>
      <c r="AK452" s="59">
        <f t="shared" si="289"/>
        <v>2.0413926851582249</v>
      </c>
      <c r="AL452" s="72">
        <f t="shared" si="302"/>
        <v>2233</v>
      </c>
      <c r="AM452" s="72">
        <f t="shared" si="284"/>
        <v>3.3488887230714379</v>
      </c>
      <c r="AN452" s="67" t="s">
        <v>28</v>
      </c>
      <c r="AO452" s="59" t="s">
        <v>28</v>
      </c>
      <c r="AQ452" s="59" t="s">
        <v>80</v>
      </c>
      <c r="AR452" s="67" t="s">
        <v>81</v>
      </c>
      <c r="AS452" s="67" t="s">
        <v>287</v>
      </c>
      <c r="AT452" s="172" t="s">
        <v>2446</v>
      </c>
      <c r="AU452" s="270">
        <v>41.6</v>
      </c>
      <c r="AV452" s="11">
        <v>-78.7</v>
      </c>
      <c r="AW452" s="59" t="s">
        <v>288</v>
      </c>
      <c r="AX452" s="277">
        <v>7.1666666666666652</v>
      </c>
      <c r="AY452" s="278">
        <v>1131</v>
      </c>
      <c r="AZ452" s="455">
        <f t="shared" si="290"/>
        <v>3.0534626049254552</v>
      </c>
      <c r="BA452" s="515" t="s">
        <v>82</v>
      </c>
      <c r="BB452" s="67" t="s">
        <v>1258</v>
      </c>
      <c r="BC452" s="59" t="s">
        <v>243</v>
      </c>
      <c r="BD452" s="59" t="s">
        <v>738</v>
      </c>
      <c r="BE452" s="59" t="s">
        <v>867</v>
      </c>
      <c r="BF452" s="67" t="s">
        <v>650</v>
      </c>
      <c r="BH452" s="67" t="s">
        <v>1069</v>
      </c>
      <c r="BI452" s="58" t="s">
        <v>1898</v>
      </c>
      <c r="BJ452" s="58" t="s">
        <v>610</v>
      </c>
      <c r="BK452" s="40" t="s">
        <v>647</v>
      </c>
      <c r="BL452" s="37" t="s">
        <v>2269</v>
      </c>
      <c r="BM452" s="37" t="s">
        <v>2269</v>
      </c>
      <c r="BN452" s="67" t="s">
        <v>1906</v>
      </c>
      <c r="BO452" s="59" t="s">
        <v>1678</v>
      </c>
      <c r="BP452" s="58" t="s">
        <v>2035</v>
      </c>
      <c r="BQ452" s="59" t="s">
        <v>657</v>
      </c>
      <c r="BR452" s="67">
        <v>0.61365424803631896</v>
      </c>
      <c r="BS452" s="59" t="s">
        <v>21</v>
      </c>
      <c r="BT452" s="59" t="s">
        <v>2058</v>
      </c>
      <c r="BU452" s="67">
        <v>0.10865749081213505</v>
      </c>
      <c r="BW452" s="63" t="s">
        <v>26</v>
      </c>
      <c r="BX452" s="59" t="s">
        <v>27</v>
      </c>
      <c r="BY452" s="70">
        <f t="shared" ref="BY452:BY465" si="303">BU452*SQRT(CC452)</f>
        <v>0.2173149816242701</v>
      </c>
      <c r="BZ452" s="92">
        <f>BY452</f>
        <v>0.2173149816242701</v>
      </c>
      <c r="CA452" s="59" t="s">
        <v>18</v>
      </c>
      <c r="CB452" s="59" t="s">
        <v>892</v>
      </c>
      <c r="CC452" s="59">
        <v>4</v>
      </c>
      <c r="CD452" s="59">
        <v>4</v>
      </c>
      <c r="CF452" s="58" t="s">
        <v>2065</v>
      </c>
      <c r="CG452" s="67">
        <v>0.84732874868456298</v>
      </c>
      <c r="CH452" s="59" t="s">
        <v>21</v>
      </c>
      <c r="CI452" s="67">
        <v>0.30542571155869702</v>
      </c>
      <c r="CJ452" s="67">
        <v>0.29870047233303298</v>
      </c>
      <c r="CK452" s="59">
        <f t="shared" si="298"/>
        <v>0.60412618389173001</v>
      </c>
      <c r="CL452" s="59">
        <f t="shared" si="299"/>
        <v>0.60412618389173001</v>
      </c>
      <c r="CM452" s="59">
        <v>4</v>
      </c>
      <c r="CN452" s="59">
        <v>4</v>
      </c>
      <c r="CO452" s="67" t="s">
        <v>2119</v>
      </c>
      <c r="CP452" s="67">
        <f t="shared" si="268"/>
        <v>-0.51472511338751958</v>
      </c>
      <c r="CQ452" s="67">
        <f t="shared" si="269"/>
        <v>0.86956521739130432</v>
      </c>
      <c r="CR452" s="67">
        <f t="shared" si="291"/>
        <v>-0.44758705511958224</v>
      </c>
      <c r="CS452" s="67">
        <f t="shared" si="270"/>
        <v>0.51252088574441379</v>
      </c>
      <c r="CT452" s="37">
        <v>1</v>
      </c>
      <c r="CU452" s="59">
        <v>0</v>
      </c>
      <c r="CV452" s="59" t="s">
        <v>1782</v>
      </c>
      <c r="CW452" s="59">
        <v>0</v>
      </c>
      <c r="CX452" s="59">
        <v>0</v>
      </c>
      <c r="CY452" s="102">
        <v>0</v>
      </c>
      <c r="CZ452" s="102">
        <v>3</v>
      </c>
      <c r="DA452" s="102">
        <v>0</v>
      </c>
      <c r="DB452" s="102">
        <v>0</v>
      </c>
      <c r="DC452" s="102">
        <v>0</v>
      </c>
      <c r="DD452" s="59">
        <v>0</v>
      </c>
      <c r="DE452" s="60">
        <v>0</v>
      </c>
      <c r="DF452" s="60">
        <v>0</v>
      </c>
      <c r="DG452" s="60">
        <v>1</v>
      </c>
      <c r="DH452" s="60">
        <v>0</v>
      </c>
      <c r="DI452" s="60">
        <v>0</v>
      </c>
      <c r="DJ452" s="60">
        <v>0</v>
      </c>
      <c r="DK452" s="60">
        <v>0</v>
      </c>
      <c r="DL452" s="60">
        <v>0</v>
      </c>
      <c r="DM452" s="60">
        <v>0</v>
      </c>
      <c r="DN452" s="60">
        <v>0</v>
      </c>
      <c r="DO452" s="59">
        <v>0</v>
      </c>
      <c r="DP452" s="59">
        <v>0</v>
      </c>
      <c r="DQ452" s="59">
        <v>0</v>
      </c>
      <c r="DR452" s="59">
        <v>1</v>
      </c>
      <c r="DS452" s="59">
        <v>0</v>
      </c>
      <c r="DT452" s="59">
        <v>0</v>
      </c>
      <c r="DU452" s="59">
        <v>0</v>
      </c>
      <c r="DV452" s="59">
        <v>0</v>
      </c>
      <c r="DW452" s="59">
        <v>0</v>
      </c>
      <c r="DX452" s="59">
        <v>0</v>
      </c>
      <c r="DY452" s="59">
        <v>0</v>
      </c>
      <c r="DZ452" s="59">
        <v>0</v>
      </c>
      <c r="EA452" s="59">
        <v>0</v>
      </c>
      <c r="EB452" s="59">
        <v>0</v>
      </c>
      <c r="EC452" s="59">
        <v>0</v>
      </c>
      <c r="ED452" s="59">
        <v>0</v>
      </c>
      <c r="EE452" s="59">
        <v>0</v>
      </c>
      <c r="EF452" s="59">
        <v>0</v>
      </c>
      <c r="EG452" s="59">
        <v>0</v>
      </c>
      <c r="EH452" s="59">
        <v>0</v>
      </c>
      <c r="EI452" s="59">
        <v>0</v>
      </c>
      <c r="EJ452" s="59">
        <v>0</v>
      </c>
      <c r="EK452" s="59">
        <v>0</v>
      </c>
      <c r="EL452" s="59">
        <v>0</v>
      </c>
      <c r="EM452" s="59">
        <v>0</v>
      </c>
      <c r="EN452" s="59">
        <v>1</v>
      </c>
      <c r="EO452" s="59">
        <v>0</v>
      </c>
      <c r="EP452" s="59">
        <v>1</v>
      </c>
      <c r="EQ452" s="59">
        <v>4</v>
      </c>
    </row>
    <row r="453" spans="1:147" ht="15" customHeight="1" x14ac:dyDescent="0.25">
      <c r="A453" s="501" t="s">
        <v>2556</v>
      </c>
      <c r="B453" s="138">
        <v>60</v>
      </c>
      <c r="C453" s="58" t="s">
        <v>283</v>
      </c>
      <c r="D453" s="99">
        <v>2003</v>
      </c>
      <c r="E453" s="67" t="s">
        <v>284</v>
      </c>
      <c r="F453" s="67" t="s">
        <v>285</v>
      </c>
      <c r="G453" s="59">
        <v>13</v>
      </c>
      <c r="H453" s="59" t="s">
        <v>286</v>
      </c>
      <c r="I453" s="64" t="s">
        <v>1259</v>
      </c>
      <c r="J453" s="59">
        <v>2</v>
      </c>
      <c r="K453" s="59" t="s">
        <v>3</v>
      </c>
      <c r="L453" s="59" t="s">
        <v>89</v>
      </c>
      <c r="M453" s="59">
        <v>10</v>
      </c>
      <c r="N453" s="59">
        <v>10</v>
      </c>
      <c r="O453" s="59">
        <f t="shared" si="287"/>
        <v>1</v>
      </c>
      <c r="P453" s="59" t="s">
        <v>571</v>
      </c>
      <c r="R453" s="59">
        <v>1</v>
      </c>
      <c r="S453" s="59">
        <v>4</v>
      </c>
      <c r="T453" s="59">
        <v>1</v>
      </c>
      <c r="U453" s="59">
        <v>15</v>
      </c>
      <c r="V453" s="59" t="s">
        <v>649</v>
      </c>
      <c r="X453" s="59" t="s">
        <v>893</v>
      </c>
      <c r="Z453" s="40" t="s">
        <v>83</v>
      </c>
      <c r="AA453" s="59" t="s">
        <v>1257</v>
      </c>
      <c r="AB453" s="59" t="s">
        <v>1260</v>
      </c>
      <c r="AC453" s="59">
        <v>8</v>
      </c>
      <c r="AD453" s="59">
        <v>4</v>
      </c>
      <c r="AE453" s="59" t="s">
        <v>577</v>
      </c>
      <c r="AF453" s="59">
        <v>4</v>
      </c>
      <c r="AG453" s="59">
        <f t="shared" si="288"/>
        <v>0.6020599913279624</v>
      </c>
      <c r="AH453" s="177">
        <f t="shared" si="285"/>
        <v>81.2</v>
      </c>
      <c r="AI453" s="72">
        <f t="shared" si="300"/>
        <v>1.9095560292411753</v>
      </c>
      <c r="AJ453" s="59">
        <f t="shared" si="301"/>
        <v>40</v>
      </c>
      <c r="AK453" s="59">
        <f t="shared" si="289"/>
        <v>1.6020599913279623</v>
      </c>
      <c r="AL453" s="72">
        <f t="shared" si="302"/>
        <v>812</v>
      </c>
      <c r="AM453" s="72">
        <f t="shared" si="284"/>
        <v>2.9095560292411755</v>
      </c>
      <c r="AN453" s="67" t="s">
        <v>28</v>
      </c>
      <c r="AO453" s="59" t="s">
        <v>28</v>
      </c>
      <c r="AQ453" s="59" t="s">
        <v>80</v>
      </c>
      <c r="AR453" s="67" t="s">
        <v>81</v>
      </c>
      <c r="AS453" s="67" t="s">
        <v>287</v>
      </c>
      <c r="AT453" s="172" t="s">
        <v>2446</v>
      </c>
      <c r="AU453" s="270">
        <v>41.6</v>
      </c>
      <c r="AV453" s="11">
        <v>-78.7</v>
      </c>
      <c r="AW453" s="59" t="s">
        <v>288</v>
      </c>
      <c r="AX453" s="277">
        <v>7.1666666666666652</v>
      </c>
      <c r="AY453" s="278">
        <v>1131</v>
      </c>
      <c r="AZ453" s="455">
        <f t="shared" si="290"/>
        <v>3.0534626049254552</v>
      </c>
      <c r="BA453" s="515" t="s">
        <v>82</v>
      </c>
      <c r="BB453" s="67" t="s">
        <v>1258</v>
      </c>
      <c r="BC453" s="59" t="s">
        <v>243</v>
      </c>
      <c r="BD453" s="59" t="s">
        <v>738</v>
      </c>
      <c r="BE453" s="59" t="s">
        <v>867</v>
      </c>
      <c r="BF453" s="67" t="s">
        <v>650</v>
      </c>
      <c r="BH453" s="67" t="s">
        <v>1069</v>
      </c>
      <c r="BI453" s="58" t="s">
        <v>1899</v>
      </c>
      <c r="BJ453" s="58" t="s">
        <v>610</v>
      </c>
      <c r="BK453" s="40" t="s">
        <v>647</v>
      </c>
      <c r="BL453" s="37" t="s">
        <v>2269</v>
      </c>
      <c r="BM453" s="37" t="s">
        <v>2269</v>
      </c>
      <c r="BN453" s="67" t="s">
        <v>1906</v>
      </c>
      <c r="BO453" s="59" t="s">
        <v>1678</v>
      </c>
      <c r="BP453" s="58" t="s">
        <v>2037</v>
      </c>
      <c r="BQ453" s="59" t="s">
        <v>657</v>
      </c>
      <c r="BR453" s="67">
        <v>0.76102327592419095</v>
      </c>
      <c r="BS453" s="59" t="s">
        <v>21</v>
      </c>
      <c r="BT453" s="59" t="s">
        <v>2058</v>
      </c>
      <c r="BU453" s="67">
        <v>0.23771132089068203</v>
      </c>
      <c r="BW453" s="63" t="s">
        <v>26</v>
      </c>
      <c r="BX453" s="59" t="s">
        <v>27</v>
      </c>
      <c r="BY453" s="70">
        <f t="shared" si="303"/>
        <v>0.47542264178136406</v>
      </c>
      <c r="BZ453" s="92">
        <f>BY453</f>
        <v>0.47542264178136406</v>
      </c>
      <c r="CA453" s="59" t="s">
        <v>18</v>
      </c>
      <c r="CB453" s="59" t="s">
        <v>892</v>
      </c>
      <c r="CC453" s="59">
        <v>4</v>
      </c>
      <c r="CD453" s="59">
        <v>4</v>
      </c>
      <c r="CF453" s="58" t="s">
        <v>2065</v>
      </c>
      <c r="CG453" s="67">
        <v>0.84732874868456298</v>
      </c>
      <c r="CH453" s="59" t="s">
        <v>21</v>
      </c>
      <c r="CI453" s="67">
        <v>0.30542571155869702</v>
      </c>
      <c r="CJ453" s="67">
        <v>0.29870047233303298</v>
      </c>
      <c r="CK453" s="59">
        <f t="shared" si="298"/>
        <v>0.60412618389173001</v>
      </c>
      <c r="CL453" s="59">
        <f t="shared" si="299"/>
        <v>0.60412618389173001</v>
      </c>
      <c r="CM453" s="59">
        <v>4</v>
      </c>
      <c r="CN453" s="59">
        <v>4</v>
      </c>
      <c r="CO453" s="67" t="s">
        <v>2119</v>
      </c>
      <c r="CP453" s="67">
        <f t="shared" ref="CP453:CP516" si="304">(BR453-CG453)/SQRT(((CC453-1)*BZ453^2+(CM453-1)*CL453^2)/(CC453+CM453-2))</f>
        <v>-0.15876741763233126</v>
      </c>
      <c r="CQ453" s="67">
        <f t="shared" ref="CQ453:CQ516" si="305">1-3/(4*(CC453+CM453-2)-1)</f>
        <v>0.86956521739130432</v>
      </c>
      <c r="CR453" s="67">
        <f t="shared" si="291"/>
        <v>-0.13805862402811414</v>
      </c>
      <c r="CS453" s="67">
        <f t="shared" ref="CS453:CS516" si="306">(CD453+CN453)/(CD453*CN453)+CR453^2/(2*(CC453+CM453))</f>
        <v>0.5011912614792835</v>
      </c>
      <c r="CT453" s="37">
        <v>1</v>
      </c>
      <c r="CU453" s="59">
        <v>0</v>
      </c>
      <c r="CV453" s="59" t="s">
        <v>1782</v>
      </c>
      <c r="CW453" s="59">
        <v>0</v>
      </c>
      <c r="CX453" s="59">
        <v>0</v>
      </c>
      <c r="CY453" s="102">
        <v>0</v>
      </c>
      <c r="CZ453" s="102">
        <v>3</v>
      </c>
      <c r="DA453" s="102">
        <v>0</v>
      </c>
      <c r="DB453" s="102">
        <v>0</v>
      </c>
      <c r="DC453" s="102">
        <v>0</v>
      </c>
      <c r="DD453" s="59">
        <v>0</v>
      </c>
      <c r="DE453" s="60">
        <v>0</v>
      </c>
      <c r="DF453" s="60">
        <v>0</v>
      </c>
      <c r="DG453" s="60">
        <v>1</v>
      </c>
      <c r="DH453" s="60">
        <v>0</v>
      </c>
      <c r="DI453" s="60">
        <v>0</v>
      </c>
      <c r="DJ453" s="60">
        <v>0</v>
      </c>
      <c r="DK453" s="60">
        <v>0</v>
      </c>
      <c r="DL453" s="60">
        <v>0</v>
      </c>
      <c r="DM453" s="60">
        <v>0</v>
      </c>
      <c r="DN453" s="60">
        <v>0</v>
      </c>
      <c r="DO453" s="59">
        <v>0</v>
      </c>
      <c r="DP453" s="59">
        <v>0</v>
      </c>
      <c r="DQ453" s="59">
        <v>0</v>
      </c>
      <c r="DR453" s="59">
        <v>1</v>
      </c>
      <c r="DS453" s="59">
        <v>0</v>
      </c>
      <c r="DT453" s="59">
        <v>0</v>
      </c>
      <c r="DU453" s="59">
        <v>0</v>
      </c>
      <c r="DV453" s="59">
        <v>0</v>
      </c>
      <c r="DW453" s="59">
        <v>0</v>
      </c>
      <c r="DX453" s="59">
        <v>0</v>
      </c>
      <c r="DY453" s="59">
        <v>0</v>
      </c>
      <c r="DZ453" s="59">
        <v>0</v>
      </c>
      <c r="EA453" s="59">
        <v>0</v>
      </c>
      <c r="EB453" s="59">
        <v>0</v>
      </c>
      <c r="EC453" s="59">
        <v>0</v>
      </c>
      <c r="ED453" s="59">
        <v>0</v>
      </c>
      <c r="EE453" s="59">
        <v>0</v>
      </c>
      <c r="EF453" s="59">
        <v>0</v>
      </c>
      <c r="EG453" s="59">
        <v>0</v>
      </c>
      <c r="EH453" s="59">
        <v>0</v>
      </c>
      <c r="EI453" s="59">
        <v>0</v>
      </c>
      <c r="EJ453" s="59">
        <v>0</v>
      </c>
      <c r="EK453" s="59">
        <v>0</v>
      </c>
      <c r="EL453" s="59">
        <v>0</v>
      </c>
      <c r="EM453" s="59">
        <v>0</v>
      </c>
      <c r="EN453" s="59">
        <v>1</v>
      </c>
      <c r="EO453" s="59">
        <v>0</v>
      </c>
      <c r="EP453" s="59">
        <v>1</v>
      </c>
      <c r="EQ453" s="59">
        <v>4</v>
      </c>
    </row>
    <row r="454" spans="1:147" ht="15" customHeight="1" x14ac:dyDescent="0.25">
      <c r="A454" s="501" t="s">
        <v>2557</v>
      </c>
      <c r="B454" s="37">
        <v>1</v>
      </c>
      <c r="C454" s="58" t="s">
        <v>291</v>
      </c>
      <c r="D454" s="59">
        <v>2009</v>
      </c>
      <c r="E454" s="67" t="s">
        <v>292</v>
      </c>
      <c r="F454" s="67" t="s">
        <v>97</v>
      </c>
      <c r="G454" s="59">
        <v>258</v>
      </c>
      <c r="H454" s="59" t="s">
        <v>293</v>
      </c>
      <c r="I454" s="64" t="s">
        <v>50</v>
      </c>
      <c r="J454" s="59">
        <v>0</v>
      </c>
      <c r="K454" s="59" t="s">
        <v>3</v>
      </c>
      <c r="L454" s="59" t="s">
        <v>77</v>
      </c>
      <c r="M454" s="59">
        <v>5</v>
      </c>
      <c r="N454" s="59">
        <v>5</v>
      </c>
      <c r="O454" s="59">
        <f t="shared" si="287"/>
        <v>0.69897000433601886</v>
      </c>
      <c r="P454" s="59">
        <v>2004</v>
      </c>
      <c r="R454" s="59">
        <v>1</v>
      </c>
      <c r="S454" s="59">
        <v>3</v>
      </c>
      <c r="T454" s="59">
        <v>10</v>
      </c>
      <c r="U454" s="59">
        <v>1</v>
      </c>
      <c r="V454" s="59" t="s">
        <v>289</v>
      </c>
      <c r="X454" s="59" t="s">
        <v>279</v>
      </c>
      <c r="Y454" s="67" t="s">
        <v>1263</v>
      </c>
      <c r="Z454" s="40" t="s">
        <v>2344</v>
      </c>
      <c r="AA454" s="59" t="s">
        <v>29</v>
      </c>
      <c r="AB454" s="59" t="s">
        <v>29</v>
      </c>
      <c r="AC454" s="59" t="s">
        <v>112</v>
      </c>
      <c r="AD454" s="59">
        <v>0</v>
      </c>
      <c r="AE454" s="59" t="s">
        <v>29</v>
      </c>
      <c r="AF454" s="59" t="s">
        <v>29</v>
      </c>
      <c r="AG454" s="59" t="s">
        <v>29</v>
      </c>
      <c r="AH454" s="59" t="s">
        <v>29</v>
      </c>
      <c r="AI454" s="60" t="s">
        <v>29</v>
      </c>
      <c r="AJ454" s="59" t="s">
        <v>29</v>
      </c>
      <c r="AK454" s="59" t="s">
        <v>29</v>
      </c>
      <c r="AL454" s="60" t="s">
        <v>29</v>
      </c>
      <c r="AM454" s="60" t="s">
        <v>29</v>
      </c>
      <c r="AN454" s="67" t="s">
        <v>28</v>
      </c>
      <c r="AO454" s="59" t="s">
        <v>470</v>
      </c>
      <c r="AQ454" s="59" t="s">
        <v>80</v>
      </c>
      <c r="AR454" s="67" t="s">
        <v>126</v>
      </c>
      <c r="AS454" s="67" t="s">
        <v>294</v>
      </c>
      <c r="AT454" s="172" t="s">
        <v>2447</v>
      </c>
      <c r="AU454" s="270">
        <v>35.270000000000003</v>
      </c>
      <c r="AV454" s="11">
        <v>-111.72</v>
      </c>
      <c r="AW454" s="59" t="s">
        <v>295</v>
      </c>
      <c r="AX454" s="277">
        <v>6.7583333333333329</v>
      </c>
      <c r="AY454" s="278">
        <v>540</v>
      </c>
      <c r="AZ454" s="455">
        <f t="shared" si="290"/>
        <v>2.7323937598229686</v>
      </c>
      <c r="BA454" s="515" t="s">
        <v>137</v>
      </c>
      <c r="BB454" s="40" t="s">
        <v>296</v>
      </c>
      <c r="BF454" s="67" t="s">
        <v>1264</v>
      </c>
      <c r="BI454" s="67" t="s">
        <v>2232</v>
      </c>
      <c r="BJ454" s="67" t="s">
        <v>4</v>
      </c>
      <c r="BK454" s="106" t="s">
        <v>1646</v>
      </c>
      <c r="BP454" s="67" t="s">
        <v>51</v>
      </c>
      <c r="BQ454" s="59" t="s">
        <v>881</v>
      </c>
      <c r="BR454" s="67">
        <v>7.0000000000000007E-2</v>
      </c>
      <c r="BS454" s="59" t="s">
        <v>21</v>
      </c>
      <c r="BT454" s="59" t="s">
        <v>1220</v>
      </c>
      <c r="BU454" s="67">
        <v>0.01</v>
      </c>
      <c r="BW454" s="63" t="s">
        <v>26</v>
      </c>
      <c r="BX454" s="59" t="s">
        <v>27</v>
      </c>
      <c r="BY454" s="70">
        <f t="shared" si="303"/>
        <v>5.4772255750516613E-2</v>
      </c>
      <c r="BZ454" s="70">
        <f t="shared" ref="BZ454:BZ465" si="307">IF(BX454="SE",BY454,BU454)</f>
        <v>5.4772255750516613E-2</v>
      </c>
      <c r="CA454" s="59" t="s">
        <v>18</v>
      </c>
      <c r="CB454" s="59" t="s">
        <v>289</v>
      </c>
      <c r="CC454" s="59">
        <v>30</v>
      </c>
      <c r="CD454" s="59">
        <v>30</v>
      </c>
      <c r="CF454" s="78" t="s">
        <v>1584</v>
      </c>
      <c r="CG454" s="67">
        <v>0.5</v>
      </c>
      <c r="CH454" s="59" t="s">
        <v>21</v>
      </c>
      <c r="CI454" s="67">
        <v>0.04</v>
      </c>
      <c r="CK454" s="59">
        <f t="shared" ref="CK454:CK465" si="308">CI454*SQRT(CM454)</f>
        <v>0.21908902300206645</v>
      </c>
      <c r="CL454" s="59">
        <f t="shared" si="299"/>
        <v>0.21908902300206645</v>
      </c>
      <c r="CM454" s="59">
        <v>30</v>
      </c>
      <c r="CN454" s="59">
        <v>30</v>
      </c>
      <c r="CP454" s="67">
        <f t="shared" si="304"/>
        <v>-2.6927644516661426</v>
      </c>
      <c r="CQ454" s="67">
        <f t="shared" si="305"/>
        <v>0.98701298701298701</v>
      </c>
      <c r="CR454" s="67">
        <f t="shared" si="291"/>
        <v>-2.6577934847613873</v>
      </c>
      <c r="CS454" s="67">
        <f t="shared" si="306"/>
        <v>0.12553221839700066</v>
      </c>
      <c r="CT454" s="59">
        <v>0</v>
      </c>
      <c r="CU454" s="59">
        <v>0</v>
      </c>
      <c r="CV454" s="59" t="s">
        <v>1782</v>
      </c>
      <c r="CW454" s="59">
        <v>0</v>
      </c>
      <c r="CX454" s="65">
        <v>0</v>
      </c>
      <c r="CY454" s="102">
        <v>0</v>
      </c>
      <c r="CZ454" s="102">
        <v>1</v>
      </c>
      <c r="DA454" s="102">
        <v>0</v>
      </c>
      <c r="DB454" s="102">
        <v>0</v>
      </c>
      <c r="DC454" s="102">
        <v>0</v>
      </c>
      <c r="DD454" s="59">
        <v>0</v>
      </c>
      <c r="DE454" s="60">
        <v>0</v>
      </c>
      <c r="DF454" s="60">
        <v>0</v>
      </c>
      <c r="DG454" s="60">
        <v>0</v>
      </c>
      <c r="DH454" s="60">
        <v>0</v>
      </c>
      <c r="DI454" s="60">
        <v>0</v>
      </c>
      <c r="DJ454" s="60">
        <v>0</v>
      </c>
      <c r="DK454" s="60">
        <v>0</v>
      </c>
      <c r="DL454" s="59">
        <v>1</v>
      </c>
      <c r="DM454" s="60">
        <v>0</v>
      </c>
      <c r="DN454" s="60">
        <v>0</v>
      </c>
      <c r="DO454" s="59">
        <v>0</v>
      </c>
      <c r="DP454" s="59">
        <v>0</v>
      </c>
      <c r="DQ454" s="59">
        <v>0</v>
      </c>
      <c r="DR454" s="59">
        <v>0</v>
      </c>
      <c r="DS454" s="59">
        <v>0</v>
      </c>
      <c r="DT454" s="59">
        <v>0</v>
      </c>
      <c r="DU454" s="59">
        <v>0</v>
      </c>
      <c r="DV454" s="59">
        <v>0</v>
      </c>
      <c r="DW454" s="59">
        <v>0</v>
      </c>
      <c r="DX454" s="59">
        <v>0</v>
      </c>
      <c r="DY454" s="59">
        <v>0</v>
      </c>
      <c r="DZ454" s="59">
        <v>0</v>
      </c>
      <c r="EA454" s="59">
        <v>0</v>
      </c>
      <c r="EB454" s="59">
        <v>0</v>
      </c>
      <c r="EC454" s="59">
        <v>0</v>
      </c>
      <c r="ED454" s="59">
        <v>0</v>
      </c>
      <c r="EE454" s="59">
        <v>0</v>
      </c>
      <c r="EF454" s="59">
        <v>0</v>
      </c>
      <c r="EG454" s="59">
        <v>0</v>
      </c>
      <c r="EH454" s="59">
        <v>0</v>
      </c>
      <c r="EI454" s="59">
        <v>0</v>
      </c>
      <c r="EJ454" s="59">
        <v>0</v>
      </c>
      <c r="EK454" s="59">
        <v>0</v>
      </c>
      <c r="EL454" s="59">
        <v>0</v>
      </c>
      <c r="EM454" s="59">
        <v>0</v>
      </c>
      <c r="EN454" s="59">
        <v>2</v>
      </c>
      <c r="EO454" s="59">
        <v>3</v>
      </c>
      <c r="EP454" s="59">
        <v>1</v>
      </c>
      <c r="EQ454" s="59">
        <v>1</v>
      </c>
    </row>
    <row r="455" spans="1:147" ht="15" customHeight="1" x14ac:dyDescent="0.25">
      <c r="A455" s="501" t="s">
        <v>2557</v>
      </c>
      <c r="B455" s="37">
        <v>2</v>
      </c>
      <c r="C455" s="58" t="s">
        <v>291</v>
      </c>
      <c r="D455" s="59">
        <v>2009</v>
      </c>
      <c r="E455" s="67" t="s">
        <v>292</v>
      </c>
      <c r="F455" s="67" t="s">
        <v>97</v>
      </c>
      <c r="G455" s="59">
        <v>258</v>
      </c>
      <c r="H455" s="59" t="s">
        <v>293</v>
      </c>
      <c r="I455" s="64" t="s">
        <v>50</v>
      </c>
      <c r="J455" s="59">
        <v>0</v>
      </c>
      <c r="K455" s="59" t="s">
        <v>3</v>
      </c>
      <c r="L455" s="59" t="s">
        <v>77</v>
      </c>
      <c r="M455" s="59">
        <v>5</v>
      </c>
      <c r="N455" s="59">
        <v>5</v>
      </c>
      <c r="O455" s="59">
        <f t="shared" si="287"/>
        <v>0.69897000433601886</v>
      </c>
      <c r="P455" s="59">
        <v>2004</v>
      </c>
      <c r="R455" s="59">
        <v>1</v>
      </c>
      <c r="S455" s="59">
        <v>3</v>
      </c>
      <c r="T455" s="59">
        <v>10</v>
      </c>
      <c r="U455" s="59">
        <v>1</v>
      </c>
      <c r="V455" s="59" t="s">
        <v>289</v>
      </c>
      <c r="X455" s="59" t="s">
        <v>279</v>
      </c>
      <c r="Y455" s="67" t="s">
        <v>1263</v>
      </c>
      <c r="Z455" s="40" t="s">
        <v>2344</v>
      </c>
      <c r="AA455" s="59" t="s">
        <v>29</v>
      </c>
      <c r="AB455" s="59" t="s">
        <v>29</v>
      </c>
      <c r="AC455" s="59" t="s">
        <v>112</v>
      </c>
      <c r="AD455" s="59">
        <v>0</v>
      </c>
      <c r="AE455" s="59" t="s">
        <v>29</v>
      </c>
      <c r="AF455" s="59" t="s">
        <v>29</v>
      </c>
      <c r="AG455" s="59" t="s">
        <v>29</v>
      </c>
      <c r="AH455" s="59" t="s">
        <v>29</v>
      </c>
      <c r="AI455" s="60" t="s">
        <v>29</v>
      </c>
      <c r="AJ455" s="59" t="s">
        <v>29</v>
      </c>
      <c r="AK455" s="59" t="s">
        <v>29</v>
      </c>
      <c r="AL455" s="60" t="s">
        <v>29</v>
      </c>
      <c r="AM455" s="60" t="s">
        <v>29</v>
      </c>
      <c r="AN455" s="67" t="s">
        <v>28</v>
      </c>
      <c r="AO455" s="59" t="s">
        <v>470</v>
      </c>
      <c r="AQ455" s="59" t="s">
        <v>80</v>
      </c>
      <c r="AR455" s="67" t="s">
        <v>126</v>
      </c>
      <c r="AS455" s="67" t="s">
        <v>294</v>
      </c>
      <c r="AT455" s="172" t="s">
        <v>2447</v>
      </c>
      <c r="AU455" s="270">
        <v>35.270000000000003</v>
      </c>
      <c r="AV455" s="11">
        <v>-111.72</v>
      </c>
      <c r="AW455" s="59" t="s">
        <v>295</v>
      </c>
      <c r="AX455" s="277">
        <v>6.7583333333333329</v>
      </c>
      <c r="AY455" s="278">
        <v>540</v>
      </c>
      <c r="AZ455" s="455">
        <f t="shared" si="290"/>
        <v>2.7323937598229686</v>
      </c>
      <c r="BA455" s="515" t="s">
        <v>137</v>
      </c>
      <c r="BB455" s="40" t="s">
        <v>296</v>
      </c>
      <c r="BF455" s="67" t="s">
        <v>1264</v>
      </c>
      <c r="BI455" s="67" t="s">
        <v>2232</v>
      </c>
      <c r="BJ455" s="67" t="s">
        <v>4</v>
      </c>
      <c r="BK455" s="39" t="s">
        <v>882</v>
      </c>
      <c r="BP455" s="67" t="s">
        <v>51</v>
      </c>
      <c r="BQ455" s="59" t="s">
        <v>881</v>
      </c>
      <c r="BR455" s="67">
        <v>0</v>
      </c>
      <c r="BS455" s="59" t="s">
        <v>21</v>
      </c>
      <c r="BT455" s="59" t="s">
        <v>1220</v>
      </c>
      <c r="BU455" s="124">
        <v>0</v>
      </c>
      <c r="BW455" s="63" t="s">
        <v>26</v>
      </c>
      <c r="BX455" s="59" t="s">
        <v>27</v>
      </c>
      <c r="BY455" s="70">
        <f t="shared" si="303"/>
        <v>0</v>
      </c>
      <c r="BZ455" s="70">
        <f t="shared" si="307"/>
        <v>0</v>
      </c>
      <c r="CA455" s="59" t="s">
        <v>18</v>
      </c>
      <c r="CB455" s="59" t="s">
        <v>289</v>
      </c>
      <c r="CC455" s="59">
        <v>30</v>
      </c>
      <c r="CD455" s="59">
        <v>30</v>
      </c>
      <c r="CF455" s="78" t="s">
        <v>1584</v>
      </c>
      <c r="CG455" s="67">
        <v>0.2</v>
      </c>
      <c r="CH455" s="59" t="s">
        <v>21</v>
      </c>
      <c r="CI455" s="67">
        <v>0.01</v>
      </c>
      <c r="CK455" s="59">
        <f t="shared" si="308"/>
        <v>5.4772255750516613E-2</v>
      </c>
      <c r="CL455" s="59">
        <f t="shared" si="299"/>
        <v>5.4772255750516613E-2</v>
      </c>
      <c r="CM455" s="59">
        <v>30</v>
      </c>
      <c r="CN455" s="59">
        <v>30</v>
      </c>
      <c r="CP455" s="67">
        <f t="shared" si="304"/>
        <v>-5.1639777949432224</v>
      </c>
      <c r="CQ455" s="67">
        <f t="shared" si="305"/>
        <v>0.98701298701298701</v>
      </c>
      <c r="CR455" s="67">
        <f t="shared" si="291"/>
        <v>-5.0969131482556485</v>
      </c>
      <c r="CS455" s="67">
        <f t="shared" si="306"/>
        <v>0.28315436367384422</v>
      </c>
      <c r="CT455" s="59">
        <v>0</v>
      </c>
      <c r="CU455" s="59">
        <v>0</v>
      </c>
      <c r="CV455" s="59" t="s">
        <v>1782</v>
      </c>
      <c r="CW455" s="59">
        <v>0</v>
      </c>
      <c r="CX455" s="37">
        <v>0</v>
      </c>
      <c r="CY455" s="102">
        <v>0</v>
      </c>
      <c r="CZ455" s="102">
        <v>1</v>
      </c>
      <c r="DA455" s="102">
        <v>0</v>
      </c>
      <c r="DB455" s="102">
        <v>0</v>
      </c>
      <c r="DC455" s="102">
        <v>0</v>
      </c>
      <c r="DD455" s="59">
        <v>0</v>
      </c>
      <c r="DE455" s="60">
        <v>0</v>
      </c>
      <c r="DF455" s="60">
        <v>0</v>
      </c>
      <c r="DG455" s="60">
        <v>0</v>
      </c>
      <c r="DH455" s="60">
        <v>0</v>
      </c>
      <c r="DI455" s="60">
        <v>0</v>
      </c>
      <c r="DJ455" s="60">
        <v>0</v>
      </c>
      <c r="DK455" s="60">
        <v>0</v>
      </c>
      <c r="DL455" s="60">
        <v>0</v>
      </c>
      <c r="DM455" s="60">
        <v>0</v>
      </c>
      <c r="DN455" s="59">
        <v>1</v>
      </c>
      <c r="DO455" s="59">
        <v>0</v>
      </c>
      <c r="DP455" s="59">
        <v>0</v>
      </c>
      <c r="DQ455" s="59">
        <v>0</v>
      </c>
      <c r="DR455" s="59">
        <v>0</v>
      </c>
      <c r="DS455" s="59">
        <v>0</v>
      </c>
      <c r="DT455" s="59">
        <v>0</v>
      </c>
      <c r="DU455" s="59">
        <v>0</v>
      </c>
      <c r="DV455" s="59">
        <v>0</v>
      </c>
      <c r="DW455" s="59">
        <v>0</v>
      </c>
      <c r="DX455" s="59">
        <v>0</v>
      </c>
      <c r="DY455" s="59">
        <v>0</v>
      </c>
      <c r="DZ455" s="59">
        <v>0</v>
      </c>
      <c r="EA455" s="59">
        <v>0</v>
      </c>
      <c r="EB455" s="59">
        <v>0</v>
      </c>
      <c r="EC455" s="59">
        <v>0</v>
      </c>
      <c r="ED455" s="59">
        <v>0</v>
      </c>
      <c r="EE455" s="59">
        <v>0</v>
      </c>
      <c r="EF455" s="59">
        <v>0</v>
      </c>
      <c r="EG455" s="59">
        <v>0</v>
      </c>
      <c r="EH455" s="59">
        <v>0</v>
      </c>
      <c r="EI455" s="59">
        <v>0</v>
      </c>
      <c r="EJ455" s="59">
        <v>0</v>
      </c>
      <c r="EK455" s="59">
        <v>0</v>
      </c>
      <c r="EL455" s="59">
        <v>0</v>
      </c>
      <c r="EM455" s="59">
        <v>0</v>
      </c>
      <c r="EN455" s="59">
        <v>2</v>
      </c>
      <c r="EO455" s="59">
        <v>3</v>
      </c>
      <c r="EP455" s="59">
        <v>1</v>
      </c>
      <c r="EQ455" s="59">
        <v>1</v>
      </c>
    </row>
    <row r="456" spans="1:147" s="82" customFormat="1" ht="15" customHeight="1" x14ac:dyDescent="0.25">
      <c r="A456" s="6" t="s">
        <v>2558</v>
      </c>
      <c r="B456" s="77">
        <v>1</v>
      </c>
      <c r="C456" s="108" t="s">
        <v>809</v>
      </c>
      <c r="D456" s="74">
        <v>2007</v>
      </c>
      <c r="E456" s="108" t="s">
        <v>810</v>
      </c>
      <c r="F456" s="108" t="s">
        <v>478</v>
      </c>
      <c r="G456" s="76">
        <v>31</v>
      </c>
      <c r="H456" s="76" t="s">
        <v>811</v>
      </c>
      <c r="I456" s="75" t="s">
        <v>50</v>
      </c>
      <c r="J456" s="59">
        <v>0</v>
      </c>
      <c r="K456" s="76" t="s">
        <v>3</v>
      </c>
      <c r="L456" s="76" t="s">
        <v>89</v>
      </c>
      <c r="M456" s="77">
        <v>18</v>
      </c>
      <c r="N456" s="77">
        <v>18</v>
      </c>
      <c r="O456" s="59">
        <f t="shared" si="287"/>
        <v>1.255272505103306</v>
      </c>
      <c r="P456" s="77">
        <v>2002</v>
      </c>
      <c r="R456" s="77">
        <v>1</v>
      </c>
      <c r="S456" s="77">
        <v>9</v>
      </c>
      <c r="T456" s="77">
        <v>1</v>
      </c>
      <c r="U456" s="77">
        <v>24</v>
      </c>
      <c r="V456" s="76" t="s">
        <v>698</v>
      </c>
      <c r="W456" s="76"/>
      <c r="X456" s="77" t="s">
        <v>1085</v>
      </c>
      <c r="Z456" s="95" t="s">
        <v>538</v>
      </c>
      <c r="AA456" s="77" t="s">
        <v>571</v>
      </c>
      <c r="AB456" s="77" t="s">
        <v>1088</v>
      </c>
      <c r="AC456" s="228" t="s">
        <v>1089</v>
      </c>
      <c r="AD456" s="77">
        <v>0</v>
      </c>
      <c r="AE456" s="77" t="s">
        <v>1071</v>
      </c>
      <c r="AF456" s="228">
        <v>3.5</v>
      </c>
      <c r="AG456" s="59">
        <f t="shared" si="288"/>
        <v>0.54406804435027567</v>
      </c>
      <c r="AH456" s="172">
        <f>AF456*46</f>
        <v>161</v>
      </c>
      <c r="AI456" s="72">
        <f>LOG10(AH456)</f>
        <v>2.2068258760318495</v>
      </c>
      <c r="AJ456" s="59">
        <f>AF456*N456</f>
        <v>63</v>
      </c>
      <c r="AK456" s="59">
        <f t="shared" si="289"/>
        <v>1.7993405494535817</v>
      </c>
      <c r="AL456" s="72">
        <f>AH456*N456</f>
        <v>2898</v>
      </c>
      <c r="AM456" s="72">
        <f t="shared" si="284"/>
        <v>3.462098381135156</v>
      </c>
      <c r="AN456" s="78" t="s">
        <v>1804</v>
      </c>
      <c r="AO456" s="77" t="s">
        <v>470</v>
      </c>
      <c r="AQ456" s="77" t="s">
        <v>147</v>
      </c>
      <c r="AR456" s="108" t="s">
        <v>1765</v>
      </c>
      <c r="AS456" s="81" t="s">
        <v>1764</v>
      </c>
      <c r="AT456" s="228" t="s">
        <v>2448</v>
      </c>
      <c r="AU456" s="11">
        <v>-38.4</v>
      </c>
      <c r="AV456" s="5">
        <v>175.5</v>
      </c>
      <c r="AW456" s="74" t="s">
        <v>1767</v>
      </c>
      <c r="AX456" s="277">
        <v>10.433333333333332</v>
      </c>
      <c r="AY456" s="278">
        <v>2007</v>
      </c>
      <c r="AZ456" s="455">
        <f t="shared" si="290"/>
        <v>3.3025473724874854</v>
      </c>
      <c r="BA456" s="187" t="s">
        <v>82</v>
      </c>
      <c r="BB456" s="115" t="s">
        <v>1768</v>
      </c>
      <c r="BC456" s="77"/>
      <c r="BD456" s="77">
        <v>1528</v>
      </c>
      <c r="BE456" s="77" t="s">
        <v>1769</v>
      </c>
      <c r="BF456" s="82" t="s">
        <v>1086</v>
      </c>
      <c r="BI456" s="67" t="s">
        <v>2232</v>
      </c>
      <c r="BJ456" s="82" t="s">
        <v>610</v>
      </c>
      <c r="BK456" s="82" t="s">
        <v>1685</v>
      </c>
      <c r="BL456" s="77"/>
      <c r="BM456" s="77"/>
      <c r="BN456" s="82" t="s">
        <v>1087</v>
      </c>
      <c r="BO456" s="77" t="s">
        <v>1670</v>
      </c>
      <c r="BP456" s="67" t="s">
        <v>51</v>
      </c>
      <c r="BQ456" s="77" t="s">
        <v>14</v>
      </c>
      <c r="BR456" s="82">
        <v>853</v>
      </c>
      <c r="BS456" s="77" t="s">
        <v>21</v>
      </c>
      <c r="BT456" s="77" t="s">
        <v>1403</v>
      </c>
      <c r="BU456" s="140">
        <v>197</v>
      </c>
      <c r="BW456" s="79" t="s">
        <v>26</v>
      </c>
      <c r="BX456" s="77" t="s">
        <v>27</v>
      </c>
      <c r="BY456" s="80">
        <f t="shared" si="303"/>
        <v>591</v>
      </c>
      <c r="BZ456" s="80">
        <f t="shared" si="307"/>
        <v>591</v>
      </c>
      <c r="CA456" s="77" t="s">
        <v>18</v>
      </c>
      <c r="CB456" s="77" t="s">
        <v>416</v>
      </c>
      <c r="CC456" s="77">
        <v>9</v>
      </c>
      <c r="CD456" s="77">
        <v>9</v>
      </c>
      <c r="CF456" s="78" t="s">
        <v>1584</v>
      </c>
      <c r="CG456" s="82">
        <v>1444</v>
      </c>
      <c r="CH456" s="77" t="s">
        <v>21</v>
      </c>
      <c r="CI456" s="82">
        <v>251</v>
      </c>
      <c r="CK456" s="77">
        <f t="shared" si="308"/>
        <v>753</v>
      </c>
      <c r="CL456" s="77">
        <f t="shared" si="299"/>
        <v>753</v>
      </c>
      <c r="CM456" s="77">
        <v>9</v>
      </c>
      <c r="CN456" s="77">
        <v>9</v>
      </c>
      <c r="CP456" s="67">
        <f t="shared" si="304"/>
        <v>-0.87314426391546907</v>
      </c>
      <c r="CQ456" s="67">
        <f t="shared" si="305"/>
        <v>0.95238095238095233</v>
      </c>
      <c r="CR456" s="67">
        <f t="shared" si="291"/>
        <v>-0.83156596563378005</v>
      </c>
      <c r="CS456" s="67">
        <f t="shared" si="306"/>
        <v>0.24143060986667891</v>
      </c>
      <c r="CT456" s="59">
        <v>0</v>
      </c>
      <c r="CU456" s="77">
        <v>0</v>
      </c>
      <c r="CV456" s="77" t="s">
        <v>1782</v>
      </c>
      <c r="CW456" s="77">
        <v>0</v>
      </c>
      <c r="CX456" s="77">
        <v>0</v>
      </c>
      <c r="CY456" s="74">
        <v>0</v>
      </c>
      <c r="CZ456" s="74">
        <v>3</v>
      </c>
      <c r="DA456" s="74">
        <v>0</v>
      </c>
      <c r="DB456" s="74">
        <v>0</v>
      </c>
      <c r="DC456" s="74">
        <v>0</v>
      </c>
      <c r="DD456" s="77">
        <v>0</v>
      </c>
      <c r="DE456" s="60">
        <v>1</v>
      </c>
      <c r="DF456" s="60">
        <v>4</v>
      </c>
      <c r="DG456" s="60">
        <v>1</v>
      </c>
      <c r="DH456" s="60">
        <v>0</v>
      </c>
      <c r="DI456" s="60">
        <v>0</v>
      </c>
      <c r="DJ456" s="60">
        <v>0</v>
      </c>
      <c r="DK456" s="60">
        <v>0</v>
      </c>
      <c r="DL456" s="74">
        <v>0</v>
      </c>
      <c r="DM456" s="74">
        <v>0</v>
      </c>
      <c r="DN456" s="74">
        <v>0</v>
      </c>
      <c r="DO456" s="77">
        <v>0</v>
      </c>
      <c r="DP456" s="77">
        <v>0</v>
      </c>
      <c r="DQ456" s="77">
        <v>0</v>
      </c>
      <c r="DR456" s="77">
        <v>0</v>
      </c>
      <c r="DS456" s="77">
        <v>0</v>
      </c>
      <c r="DT456" s="77">
        <v>0</v>
      </c>
      <c r="DU456" s="77">
        <v>0</v>
      </c>
      <c r="DV456" s="77">
        <v>0</v>
      </c>
      <c r="DW456" s="77">
        <v>0</v>
      </c>
      <c r="DX456" s="77">
        <v>0</v>
      </c>
      <c r="DY456" s="77">
        <v>0</v>
      </c>
      <c r="DZ456" s="77">
        <v>0</v>
      </c>
      <c r="EA456" s="77">
        <v>0</v>
      </c>
      <c r="EB456" s="77">
        <v>0</v>
      </c>
      <c r="EC456" s="77">
        <v>0</v>
      </c>
      <c r="ED456" s="77">
        <v>0</v>
      </c>
      <c r="EE456" s="77">
        <v>0</v>
      </c>
      <c r="EF456" s="77">
        <v>0</v>
      </c>
      <c r="EG456" s="77">
        <v>0</v>
      </c>
      <c r="EH456" s="77">
        <v>0</v>
      </c>
      <c r="EI456" s="77">
        <v>0</v>
      </c>
      <c r="EJ456" s="77">
        <v>0</v>
      </c>
      <c r="EK456" s="77">
        <v>0</v>
      </c>
      <c r="EL456" s="77">
        <v>0</v>
      </c>
      <c r="EM456" s="77">
        <v>1</v>
      </c>
      <c r="EN456" s="77">
        <v>0</v>
      </c>
      <c r="EO456" s="77">
        <v>1</v>
      </c>
      <c r="EP456" s="77">
        <v>3</v>
      </c>
      <c r="EQ456" s="77">
        <v>4</v>
      </c>
    </row>
    <row r="457" spans="1:147" s="82" customFormat="1" ht="15" customHeight="1" x14ac:dyDescent="0.25">
      <c r="A457" s="6" t="s">
        <v>2558</v>
      </c>
      <c r="B457" s="77">
        <v>2</v>
      </c>
      <c r="C457" s="108" t="s">
        <v>809</v>
      </c>
      <c r="D457" s="74">
        <v>2007</v>
      </c>
      <c r="E457" s="108" t="s">
        <v>810</v>
      </c>
      <c r="F457" s="108" t="s">
        <v>478</v>
      </c>
      <c r="G457" s="76">
        <v>31</v>
      </c>
      <c r="H457" s="76" t="s">
        <v>811</v>
      </c>
      <c r="I457" s="75" t="s">
        <v>50</v>
      </c>
      <c r="J457" s="59">
        <v>0</v>
      </c>
      <c r="K457" s="76" t="s">
        <v>3</v>
      </c>
      <c r="L457" s="76" t="s">
        <v>89</v>
      </c>
      <c r="M457" s="77">
        <v>18</v>
      </c>
      <c r="N457" s="77">
        <v>18</v>
      </c>
      <c r="O457" s="59">
        <f t="shared" si="287"/>
        <v>1.255272505103306</v>
      </c>
      <c r="P457" s="77">
        <v>2002</v>
      </c>
      <c r="R457" s="77">
        <v>1</v>
      </c>
      <c r="S457" s="77">
        <v>9</v>
      </c>
      <c r="T457" s="77">
        <v>1</v>
      </c>
      <c r="U457" s="77">
        <v>24</v>
      </c>
      <c r="V457" s="76" t="s">
        <v>698</v>
      </c>
      <c r="W457" s="76"/>
      <c r="X457" s="77" t="s">
        <v>1085</v>
      </c>
      <c r="Z457" s="95" t="s">
        <v>538</v>
      </c>
      <c r="AA457" s="77" t="s">
        <v>571</v>
      </c>
      <c r="AB457" s="77" t="s">
        <v>1088</v>
      </c>
      <c r="AC457" s="228" t="s">
        <v>1089</v>
      </c>
      <c r="AD457" s="77">
        <v>0</v>
      </c>
      <c r="AE457" s="77" t="s">
        <v>1071</v>
      </c>
      <c r="AF457" s="228">
        <v>3.5</v>
      </c>
      <c r="AG457" s="59">
        <f t="shared" si="288"/>
        <v>0.54406804435027567</v>
      </c>
      <c r="AH457" s="172">
        <f t="shared" ref="AH457:AH458" si="309">AF457*46</f>
        <v>161</v>
      </c>
      <c r="AI457" s="72">
        <f>LOG10(AH457)</f>
        <v>2.2068258760318495</v>
      </c>
      <c r="AJ457" s="59">
        <f>AF457*N457</f>
        <v>63</v>
      </c>
      <c r="AK457" s="59">
        <f t="shared" si="289"/>
        <v>1.7993405494535817</v>
      </c>
      <c r="AL457" s="72">
        <f>AH457*N457</f>
        <v>2898</v>
      </c>
      <c r="AM457" s="72">
        <f t="shared" si="284"/>
        <v>3.462098381135156</v>
      </c>
      <c r="AN457" s="78" t="s">
        <v>1804</v>
      </c>
      <c r="AO457" s="77" t="s">
        <v>470</v>
      </c>
      <c r="AQ457" s="77" t="s">
        <v>147</v>
      </c>
      <c r="AR457" s="108" t="s">
        <v>1765</v>
      </c>
      <c r="AS457" s="81" t="s">
        <v>1764</v>
      </c>
      <c r="AT457" s="228" t="s">
        <v>2448</v>
      </c>
      <c r="AU457" s="11">
        <v>-38.4</v>
      </c>
      <c r="AV457" s="5">
        <v>175.5</v>
      </c>
      <c r="AW457" s="74" t="s">
        <v>1767</v>
      </c>
      <c r="AX457" s="277">
        <v>10.433333333333332</v>
      </c>
      <c r="AY457" s="278">
        <v>2007</v>
      </c>
      <c r="AZ457" s="455">
        <f t="shared" si="290"/>
        <v>3.3025473724874854</v>
      </c>
      <c r="BA457" s="187" t="s">
        <v>82</v>
      </c>
      <c r="BB457" s="115" t="s">
        <v>1768</v>
      </c>
      <c r="BC457" s="77"/>
      <c r="BD457" s="77">
        <v>1528</v>
      </c>
      <c r="BE457" s="77" t="s">
        <v>1769</v>
      </c>
      <c r="BF457" s="82" t="s">
        <v>1086</v>
      </c>
      <c r="BI457" s="67" t="s">
        <v>2232</v>
      </c>
      <c r="BJ457" s="82" t="s">
        <v>610</v>
      </c>
      <c r="BK457" s="82" t="s">
        <v>1686</v>
      </c>
      <c r="BL457" s="77" t="s">
        <v>2267</v>
      </c>
      <c r="BM457" s="77" t="s">
        <v>2267</v>
      </c>
      <c r="BN457" s="82" t="s">
        <v>1087</v>
      </c>
      <c r="BO457" s="77" t="s">
        <v>1670</v>
      </c>
      <c r="BP457" s="67" t="s">
        <v>51</v>
      </c>
      <c r="BQ457" s="77" t="s">
        <v>1090</v>
      </c>
      <c r="BR457" s="82">
        <v>63</v>
      </c>
      <c r="BS457" s="77" t="s">
        <v>21</v>
      </c>
      <c r="BT457" s="77" t="s">
        <v>1403</v>
      </c>
      <c r="BU457" s="140">
        <v>28</v>
      </c>
      <c r="BW457" s="79" t="s">
        <v>26</v>
      </c>
      <c r="BX457" s="77" t="s">
        <v>27</v>
      </c>
      <c r="BY457" s="80">
        <f t="shared" si="303"/>
        <v>84</v>
      </c>
      <c r="BZ457" s="80">
        <f t="shared" si="307"/>
        <v>84</v>
      </c>
      <c r="CA457" s="77" t="s">
        <v>18</v>
      </c>
      <c r="CB457" s="77" t="s">
        <v>416</v>
      </c>
      <c r="CC457" s="77">
        <v>9</v>
      </c>
      <c r="CD457" s="77">
        <v>9</v>
      </c>
      <c r="CF457" s="78" t="s">
        <v>1584</v>
      </c>
      <c r="CG457" s="82">
        <v>717</v>
      </c>
      <c r="CH457" s="77" t="s">
        <v>21</v>
      </c>
      <c r="CI457" s="82">
        <v>64</v>
      </c>
      <c r="CK457" s="77">
        <f t="shared" si="308"/>
        <v>192</v>
      </c>
      <c r="CL457" s="77">
        <f t="shared" si="299"/>
        <v>192</v>
      </c>
      <c r="CM457" s="77">
        <v>9</v>
      </c>
      <c r="CN457" s="77">
        <v>9</v>
      </c>
      <c r="CP457" s="67">
        <f t="shared" si="304"/>
        <v>-4.4132809994750923</v>
      </c>
      <c r="CQ457" s="67">
        <f t="shared" si="305"/>
        <v>0.95238095238095233</v>
      </c>
      <c r="CR457" s="67">
        <f t="shared" si="291"/>
        <v>-4.2031247614048493</v>
      </c>
      <c r="CS457" s="67">
        <f t="shared" si="306"/>
        <v>0.71295160444262695</v>
      </c>
      <c r="CT457" s="59">
        <v>0</v>
      </c>
      <c r="CU457" s="77">
        <v>0</v>
      </c>
      <c r="CV457" s="77" t="s">
        <v>1782</v>
      </c>
      <c r="CW457" s="77">
        <v>0</v>
      </c>
      <c r="CX457" s="77">
        <v>0</v>
      </c>
      <c r="CY457" s="74">
        <v>0</v>
      </c>
      <c r="CZ457" s="74">
        <v>3</v>
      </c>
      <c r="DA457" s="74">
        <v>0</v>
      </c>
      <c r="DB457" s="74">
        <v>0</v>
      </c>
      <c r="DC457" s="74">
        <v>0</v>
      </c>
      <c r="DD457" s="77">
        <v>0</v>
      </c>
      <c r="DE457" s="60">
        <v>0</v>
      </c>
      <c r="DF457" s="60">
        <v>0</v>
      </c>
      <c r="DG457" s="60">
        <v>0</v>
      </c>
      <c r="DH457" s="60">
        <v>0</v>
      </c>
      <c r="DI457" s="60">
        <v>0</v>
      </c>
      <c r="DJ457" s="60">
        <v>0</v>
      </c>
      <c r="DK457" s="60">
        <v>0</v>
      </c>
      <c r="DL457" s="74">
        <v>0</v>
      </c>
      <c r="DM457" s="74">
        <v>0</v>
      </c>
      <c r="DN457" s="74">
        <v>0</v>
      </c>
      <c r="DO457" s="77">
        <v>0</v>
      </c>
      <c r="DP457" s="77">
        <v>0</v>
      </c>
      <c r="DQ457" s="77">
        <v>0</v>
      </c>
      <c r="DR457" s="77">
        <v>0</v>
      </c>
      <c r="DS457" s="77">
        <v>0</v>
      </c>
      <c r="DT457" s="77">
        <v>0</v>
      </c>
      <c r="DU457" s="77">
        <v>0</v>
      </c>
      <c r="DV457" s="77">
        <v>0</v>
      </c>
      <c r="DW457" s="77">
        <v>0</v>
      </c>
      <c r="DX457" s="77">
        <v>0</v>
      </c>
      <c r="DY457" s="77">
        <v>0</v>
      </c>
      <c r="DZ457" s="77">
        <v>0</v>
      </c>
      <c r="EA457" s="77">
        <v>0</v>
      </c>
      <c r="EB457" s="77">
        <v>0</v>
      </c>
      <c r="EC457" s="77">
        <v>0</v>
      </c>
      <c r="ED457" s="77">
        <v>0</v>
      </c>
      <c r="EE457" s="77">
        <v>0</v>
      </c>
      <c r="EF457" s="77">
        <v>0</v>
      </c>
      <c r="EG457" s="77">
        <v>0</v>
      </c>
      <c r="EH457" s="77">
        <v>0</v>
      </c>
      <c r="EI457" s="77">
        <v>0</v>
      </c>
      <c r="EJ457" s="77">
        <v>0</v>
      </c>
      <c r="EK457" s="77">
        <v>0</v>
      </c>
      <c r="EL457" s="77">
        <v>0</v>
      </c>
      <c r="EM457" s="77">
        <v>1</v>
      </c>
      <c r="EN457" s="77">
        <v>0</v>
      </c>
      <c r="EO457" s="77">
        <v>1</v>
      </c>
      <c r="EP457" s="77">
        <v>3</v>
      </c>
      <c r="EQ457" s="77">
        <v>4</v>
      </c>
    </row>
    <row r="458" spans="1:147" s="82" customFormat="1" ht="15" customHeight="1" x14ac:dyDescent="0.25">
      <c r="A458" s="6" t="s">
        <v>2558</v>
      </c>
      <c r="B458" s="77">
        <v>3</v>
      </c>
      <c r="C458" s="108" t="s">
        <v>809</v>
      </c>
      <c r="D458" s="74">
        <v>2007</v>
      </c>
      <c r="E458" s="108" t="s">
        <v>810</v>
      </c>
      <c r="F458" s="108" t="s">
        <v>478</v>
      </c>
      <c r="G458" s="76">
        <v>31</v>
      </c>
      <c r="H458" s="76" t="s">
        <v>811</v>
      </c>
      <c r="I458" s="75" t="s">
        <v>50</v>
      </c>
      <c r="J458" s="59">
        <v>0</v>
      </c>
      <c r="K458" s="76" t="s">
        <v>3</v>
      </c>
      <c r="L458" s="76" t="s">
        <v>89</v>
      </c>
      <c r="M458" s="77">
        <v>18</v>
      </c>
      <c r="N458" s="77">
        <v>18</v>
      </c>
      <c r="O458" s="59">
        <f t="shared" si="287"/>
        <v>1.255272505103306</v>
      </c>
      <c r="P458" s="77">
        <v>2002</v>
      </c>
      <c r="R458" s="77">
        <v>1</v>
      </c>
      <c r="S458" s="77">
        <v>9</v>
      </c>
      <c r="T458" s="77">
        <v>1</v>
      </c>
      <c r="U458" s="77">
        <v>24</v>
      </c>
      <c r="V458" s="76" t="s">
        <v>698</v>
      </c>
      <c r="W458" s="76"/>
      <c r="X458" s="77" t="s">
        <v>1085</v>
      </c>
      <c r="Z458" s="95" t="s">
        <v>538</v>
      </c>
      <c r="AA458" s="77" t="s">
        <v>571</v>
      </c>
      <c r="AB458" s="77" t="s">
        <v>1088</v>
      </c>
      <c r="AC458" s="228" t="s">
        <v>1089</v>
      </c>
      <c r="AD458" s="77">
        <v>0</v>
      </c>
      <c r="AE458" s="77" t="s">
        <v>1071</v>
      </c>
      <c r="AF458" s="228">
        <v>3.5</v>
      </c>
      <c r="AG458" s="59">
        <f t="shared" si="288"/>
        <v>0.54406804435027567</v>
      </c>
      <c r="AH458" s="172">
        <f t="shared" si="309"/>
        <v>161</v>
      </c>
      <c r="AI458" s="72">
        <f>LOG10(AH458)</f>
        <v>2.2068258760318495</v>
      </c>
      <c r="AJ458" s="59">
        <f>AF458*N458</f>
        <v>63</v>
      </c>
      <c r="AK458" s="59">
        <f t="shared" si="289"/>
        <v>1.7993405494535817</v>
      </c>
      <c r="AL458" s="72">
        <f>AH458*N458</f>
        <v>2898</v>
      </c>
      <c r="AM458" s="72">
        <f t="shared" si="284"/>
        <v>3.462098381135156</v>
      </c>
      <c r="AN458" s="78" t="s">
        <v>1804</v>
      </c>
      <c r="AO458" s="77" t="s">
        <v>470</v>
      </c>
      <c r="AQ458" s="77" t="s">
        <v>147</v>
      </c>
      <c r="AR458" s="108" t="s">
        <v>1765</v>
      </c>
      <c r="AS458" s="81" t="s">
        <v>1764</v>
      </c>
      <c r="AT458" s="228" t="s">
        <v>2448</v>
      </c>
      <c r="AU458" s="11">
        <v>-38.4</v>
      </c>
      <c r="AV458" s="5">
        <v>175.5</v>
      </c>
      <c r="AW458" s="74" t="s">
        <v>1767</v>
      </c>
      <c r="AX458" s="277">
        <v>10.433333333333332</v>
      </c>
      <c r="AY458" s="278">
        <v>2007</v>
      </c>
      <c r="AZ458" s="455">
        <f t="shared" si="290"/>
        <v>3.3025473724874854</v>
      </c>
      <c r="BA458" s="187" t="s">
        <v>82</v>
      </c>
      <c r="BB458" s="115" t="s">
        <v>1768</v>
      </c>
      <c r="BC458" s="77"/>
      <c r="BD458" s="77">
        <v>1528</v>
      </c>
      <c r="BE458" s="77" t="s">
        <v>1769</v>
      </c>
      <c r="BF458" s="82" t="s">
        <v>1086</v>
      </c>
      <c r="BI458" s="67" t="s">
        <v>2232</v>
      </c>
      <c r="BJ458" s="82" t="s">
        <v>12</v>
      </c>
      <c r="BK458" s="82" t="s">
        <v>170</v>
      </c>
      <c r="BL458" s="77"/>
      <c r="BM458" s="77"/>
      <c r="BN458" s="82" t="s">
        <v>1087</v>
      </c>
      <c r="BO458" s="77" t="s">
        <v>1670</v>
      </c>
      <c r="BP458" s="67" t="s">
        <v>51</v>
      </c>
      <c r="BQ458" s="77" t="s">
        <v>1091</v>
      </c>
      <c r="BR458" s="82">
        <v>7</v>
      </c>
      <c r="BS458" s="77" t="s">
        <v>21</v>
      </c>
      <c r="BT458" s="132" t="s">
        <v>1220</v>
      </c>
      <c r="BU458" s="140">
        <v>0.9</v>
      </c>
      <c r="BW458" s="79" t="s">
        <v>26</v>
      </c>
      <c r="BX458" s="77" t="s">
        <v>27</v>
      </c>
      <c r="BY458" s="80">
        <f t="shared" si="303"/>
        <v>2.7</v>
      </c>
      <c r="BZ458" s="80">
        <f t="shared" si="307"/>
        <v>2.7</v>
      </c>
      <c r="CA458" s="77" t="s">
        <v>18</v>
      </c>
      <c r="CB458" s="77" t="s">
        <v>416</v>
      </c>
      <c r="CC458" s="77">
        <v>9</v>
      </c>
      <c r="CD458" s="77">
        <v>9</v>
      </c>
      <c r="CF458" s="78" t="s">
        <v>1584</v>
      </c>
      <c r="CG458" s="82">
        <v>10.7</v>
      </c>
      <c r="CH458" s="77" t="s">
        <v>21</v>
      </c>
      <c r="CI458" s="82">
        <v>1.3</v>
      </c>
      <c r="CK458" s="77">
        <f t="shared" si="308"/>
        <v>3.9000000000000004</v>
      </c>
      <c r="CL458" s="77">
        <f t="shared" si="299"/>
        <v>3.9000000000000004</v>
      </c>
      <c r="CM458" s="77">
        <v>9</v>
      </c>
      <c r="CN458" s="77">
        <v>9</v>
      </c>
      <c r="CP458" s="67">
        <f t="shared" si="304"/>
        <v>-1.1031268688998961</v>
      </c>
      <c r="CQ458" s="67">
        <f t="shared" si="305"/>
        <v>0.95238095238095233</v>
      </c>
      <c r="CR458" s="67">
        <f t="shared" si="291"/>
        <v>-1.0505970179999009</v>
      </c>
      <c r="CS458" s="67">
        <f t="shared" si="306"/>
        <v>0.25288205817306342</v>
      </c>
      <c r="CT458" s="59">
        <v>0</v>
      </c>
      <c r="CU458" s="77">
        <v>0</v>
      </c>
      <c r="CV458" s="77" t="s">
        <v>1782</v>
      </c>
      <c r="CW458" s="77">
        <v>0</v>
      </c>
      <c r="CX458" s="77">
        <v>0</v>
      </c>
      <c r="CY458" s="74">
        <v>1</v>
      </c>
      <c r="CZ458" s="74">
        <v>0</v>
      </c>
      <c r="DA458" s="74">
        <v>0</v>
      </c>
      <c r="DB458" s="74">
        <v>0</v>
      </c>
      <c r="DC458" s="74">
        <v>0</v>
      </c>
      <c r="DD458" s="77">
        <v>0</v>
      </c>
      <c r="DE458" s="60">
        <v>1</v>
      </c>
      <c r="DF458" s="60">
        <v>4</v>
      </c>
      <c r="DG458" s="60">
        <v>1</v>
      </c>
      <c r="DH458" s="60">
        <v>0</v>
      </c>
      <c r="DI458" s="60">
        <v>0</v>
      </c>
      <c r="DJ458" s="60">
        <v>0</v>
      </c>
      <c r="DK458" s="60">
        <v>0</v>
      </c>
      <c r="DL458" s="74">
        <v>0</v>
      </c>
      <c r="DM458" s="74">
        <v>0</v>
      </c>
      <c r="DN458" s="74">
        <v>0</v>
      </c>
      <c r="DO458" s="77">
        <v>0</v>
      </c>
      <c r="DP458" s="77">
        <v>0</v>
      </c>
      <c r="DQ458" s="77">
        <v>0</v>
      </c>
      <c r="DR458" s="77">
        <v>0</v>
      </c>
      <c r="DS458" s="77">
        <v>0</v>
      </c>
      <c r="DT458" s="77">
        <v>0</v>
      </c>
      <c r="DU458" s="77">
        <v>0</v>
      </c>
      <c r="DV458" s="77">
        <v>0</v>
      </c>
      <c r="DW458" s="77">
        <v>0</v>
      </c>
      <c r="DX458" s="77">
        <v>0</v>
      </c>
      <c r="DY458" s="77">
        <v>0</v>
      </c>
      <c r="DZ458" s="77">
        <v>0</v>
      </c>
      <c r="EA458" s="77">
        <v>0</v>
      </c>
      <c r="EB458" s="77">
        <v>0</v>
      </c>
      <c r="EC458" s="77">
        <v>0</v>
      </c>
      <c r="ED458" s="77">
        <v>0</v>
      </c>
      <c r="EE458" s="77">
        <v>0</v>
      </c>
      <c r="EF458" s="77">
        <v>0</v>
      </c>
      <c r="EG458" s="77">
        <v>0</v>
      </c>
      <c r="EH458" s="77">
        <v>0</v>
      </c>
      <c r="EI458" s="77">
        <v>0</v>
      </c>
      <c r="EJ458" s="77">
        <v>0</v>
      </c>
      <c r="EK458" s="77">
        <v>0</v>
      </c>
      <c r="EL458" s="77">
        <v>0</v>
      </c>
      <c r="EM458" s="77">
        <v>1</v>
      </c>
      <c r="EN458" s="77">
        <v>0</v>
      </c>
      <c r="EO458" s="77">
        <v>1</v>
      </c>
      <c r="EP458" s="77">
        <v>3</v>
      </c>
      <c r="EQ458" s="77">
        <v>4</v>
      </c>
    </row>
    <row r="459" spans="1:147" s="68" customFormat="1" ht="15" customHeight="1" x14ac:dyDescent="0.25">
      <c r="A459" s="6" t="s">
        <v>2559</v>
      </c>
      <c r="B459" s="77">
        <v>1</v>
      </c>
      <c r="C459" s="78" t="s">
        <v>299</v>
      </c>
      <c r="D459" s="148">
        <v>2015</v>
      </c>
      <c r="E459" s="68" t="s">
        <v>300</v>
      </c>
      <c r="F459" s="68" t="s">
        <v>76</v>
      </c>
      <c r="G459" s="128">
        <v>142</v>
      </c>
      <c r="H459" s="128" t="s">
        <v>301</v>
      </c>
      <c r="I459" s="75" t="s">
        <v>395</v>
      </c>
      <c r="J459" s="59">
        <v>4</v>
      </c>
      <c r="K459" s="128" t="s">
        <v>20</v>
      </c>
      <c r="L459" s="77" t="s">
        <v>77</v>
      </c>
      <c r="M459" s="128" t="s">
        <v>2275</v>
      </c>
      <c r="N459" s="128">
        <v>13.5</v>
      </c>
      <c r="O459" s="59">
        <f t="shared" si="287"/>
        <v>1.1303337684950061</v>
      </c>
      <c r="P459" s="77" t="s">
        <v>883</v>
      </c>
      <c r="R459" s="77">
        <v>15</v>
      </c>
      <c r="S459" s="128">
        <v>1</v>
      </c>
      <c r="T459" s="128" t="s">
        <v>1265</v>
      </c>
      <c r="U459" s="128" t="s">
        <v>1267</v>
      </c>
      <c r="V459" s="128" t="s">
        <v>1193</v>
      </c>
      <c r="W459" s="128"/>
      <c r="X459" s="128" t="s">
        <v>1268</v>
      </c>
      <c r="Y459" s="82" t="s">
        <v>887</v>
      </c>
      <c r="Z459" s="143" t="s">
        <v>83</v>
      </c>
      <c r="AA459" s="77" t="s">
        <v>29</v>
      </c>
      <c r="AB459" s="77" t="s">
        <v>29</v>
      </c>
      <c r="AC459" s="77" t="s">
        <v>112</v>
      </c>
      <c r="AD459" s="128"/>
      <c r="AE459" s="77" t="s">
        <v>29</v>
      </c>
      <c r="AF459" s="77" t="s">
        <v>29</v>
      </c>
      <c r="AG459" s="77" t="s">
        <v>29</v>
      </c>
      <c r="AH459" s="77" t="s">
        <v>29</v>
      </c>
      <c r="AI459" s="60" t="s">
        <v>29</v>
      </c>
      <c r="AJ459" s="77" t="s">
        <v>29</v>
      </c>
      <c r="AK459" s="77" t="s">
        <v>29</v>
      </c>
      <c r="AL459" s="60" t="s">
        <v>29</v>
      </c>
      <c r="AM459" s="60" t="s">
        <v>29</v>
      </c>
      <c r="AN459" s="82" t="s">
        <v>28</v>
      </c>
      <c r="AO459" s="77" t="s">
        <v>470</v>
      </c>
      <c r="AQ459" s="77" t="s">
        <v>80</v>
      </c>
      <c r="AR459" s="82" t="s">
        <v>241</v>
      </c>
      <c r="AS459" s="82" t="s">
        <v>884</v>
      </c>
      <c r="AT459" s="496" t="s">
        <v>2449</v>
      </c>
      <c r="AU459" s="5">
        <v>39.5</v>
      </c>
      <c r="AV459" s="11">
        <v>-86.5</v>
      </c>
      <c r="AW459" s="128"/>
      <c r="AX459" s="277">
        <v>11.04166666666667</v>
      </c>
      <c r="AY459" s="278">
        <v>1074</v>
      </c>
      <c r="AZ459" s="455">
        <f t="shared" si="290"/>
        <v>3.0310042813635367</v>
      </c>
      <c r="BA459" s="517" t="s">
        <v>82</v>
      </c>
      <c r="BC459" s="128" t="s">
        <v>243</v>
      </c>
      <c r="BD459" s="128"/>
      <c r="BE459" s="128"/>
      <c r="BI459" s="67" t="s">
        <v>2232</v>
      </c>
      <c r="BJ459" s="78" t="s">
        <v>610</v>
      </c>
      <c r="BK459" s="139" t="s">
        <v>885</v>
      </c>
      <c r="BL459" s="77" t="s">
        <v>2268</v>
      </c>
      <c r="BM459" s="77" t="s">
        <v>2268</v>
      </c>
      <c r="BN459" s="68" t="s">
        <v>1271</v>
      </c>
      <c r="BO459" s="128" t="s">
        <v>1677</v>
      </c>
      <c r="BP459" s="68" t="s">
        <v>1269</v>
      </c>
      <c r="BQ459" s="77" t="s">
        <v>14</v>
      </c>
      <c r="BR459" s="82">
        <v>11094</v>
      </c>
      <c r="BS459" s="128" t="s">
        <v>21</v>
      </c>
      <c r="BT459" s="77" t="s">
        <v>886</v>
      </c>
      <c r="BU459" s="137">
        <v>2453</v>
      </c>
      <c r="BW459" s="120" t="s">
        <v>26</v>
      </c>
      <c r="BX459" s="132" t="s">
        <v>27</v>
      </c>
      <c r="BY459" s="146">
        <f t="shared" si="303"/>
        <v>22615.542553739451</v>
      </c>
      <c r="BZ459" s="146">
        <f t="shared" si="307"/>
        <v>22615.542553739451</v>
      </c>
      <c r="CA459" s="132" t="s">
        <v>18</v>
      </c>
      <c r="CB459" s="132" t="s">
        <v>1566</v>
      </c>
      <c r="CC459" s="132">
        <v>85</v>
      </c>
      <c r="CD459" s="132">
        <v>15</v>
      </c>
      <c r="CE459" s="68" t="s">
        <v>2276</v>
      </c>
      <c r="CF459" s="82" t="s">
        <v>1270</v>
      </c>
      <c r="CG459" s="82">
        <v>77459</v>
      </c>
      <c r="CH459" s="128" t="s">
        <v>21</v>
      </c>
      <c r="CI459" s="68">
        <v>17376</v>
      </c>
      <c r="CK459" s="128">
        <f t="shared" si="308"/>
        <v>160198.8044899212</v>
      </c>
      <c r="CL459" s="128">
        <f t="shared" si="299"/>
        <v>160198.8044899212</v>
      </c>
      <c r="CM459" s="128">
        <v>85</v>
      </c>
      <c r="CN459" s="132">
        <v>15</v>
      </c>
      <c r="CO459" s="68" t="s">
        <v>2276</v>
      </c>
      <c r="CP459" s="67">
        <f t="shared" si="304"/>
        <v>-0.58010920683645506</v>
      </c>
      <c r="CQ459" s="67">
        <f t="shared" si="305"/>
        <v>0.99552906110283157</v>
      </c>
      <c r="CR459" s="67">
        <f t="shared" si="291"/>
        <v>-0.57751557401900444</v>
      </c>
      <c r="CS459" s="67">
        <f t="shared" si="306"/>
        <v>0.13431428697519951</v>
      </c>
      <c r="CT459" s="59">
        <v>0</v>
      </c>
      <c r="CU459" s="128">
        <v>0</v>
      </c>
      <c r="CV459" s="128" t="s">
        <v>1624</v>
      </c>
      <c r="CW459" s="128">
        <v>0</v>
      </c>
      <c r="CX459" s="77">
        <v>0</v>
      </c>
      <c r="CY459" s="74">
        <v>0</v>
      </c>
      <c r="CZ459" s="74">
        <v>3</v>
      </c>
      <c r="DA459" s="74">
        <v>0</v>
      </c>
      <c r="DB459" s="74">
        <v>0</v>
      </c>
      <c r="DC459" s="74">
        <v>0</v>
      </c>
      <c r="DD459" s="128">
        <v>0</v>
      </c>
      <c r="DE459" s="60">
        <v>0</v>
      </c>
      <c r="DF459" s="60">
        <v>0</v>
      </c>
      <c r="DG459" s="60">
        <v>0</v>
      </c>
      <c r="DH459" s="60">
        <v>0</v>
      </c>
      <c r="DI459" s="60">
        <v>0</v>
      </c>
      <c r="DJ459" s="60">
        <v>0</v>
      </c>
      <c r="DK459" s="60">
        <v>0</v>
      </c>
      <c r="DL459" s="90">
        <v>0</v>
      </c>
      <c r="DM459" s="90">
        <v>0</v>
      </c>
      <c r="DN459" s="90">
        <v>0</v>
      </c>
      <c r="DO459" s="128">
        <v>0</v>
      </c>
      <c r="DP459" s="128">
        <v>0</v>
      </c>
      <c r="DQ459" s="128">
        <v>0</v>
      </c>
      <c r="DR459" s="128">
        <v>0</v>
      </c>
      <c r="DS459" s="128">
        <v>1</v>
      </c>
      <c r="DT459" s="128">
        <v>0</v>
      </c>
      <c r="DU459" s="128">
        <v>0</v>
      </c>
      <c r="DV459" s="128">
        <v>0</v>
      </c>
      <c r="DW459" s="128">
        <v>0</v>
      </c>
      <c r="DX459" s="128">
        <v>0</v>
      </c>
      <c r="DY459" s="128">
        <v>0</v>
      </c>
      <c r="DZ459" s="128">
        <v>0</v>
      </c>
      <c r="EA459" s="128">
        <v>0</v>
      </c>
      <c r="EB459" s="128">
        <v>0</v>
      </c>
      <c r="EC459" s="128">
        <v>0</v>
      </c>
      <c r="ED459" s="128">
        <v>0</v>
      </c>
      <c r="EE459" s="128">
        <v>0</v>
      </c>
      <c r="EF459" s="128">
        <v>0</v>
      </c>
      <c r="EG459" s="128">
        <v>0</v>
      </c>
      <c r="EH459" s="128">
        <v>0</v>
      </c>
      <c r="EI459" s="128">
        <v>0</v>
      </c>
      <c r="EJ459" s="128">
        <v>0</v>
      </c>
      <c r="EK459" s="128">
        <v>0</v>
      </c>
      <c r="EL459" s="128">
        <v>0</v>
      </c>
      <c r="EM459" s="128">
        <v>1</v>
      </c>
      <c r="EN459" s="128">
        <v>1</v>
      </c>
      <c r="EO459" s="128">
        <v>0</v>
      </c>
      <c r="EP459" s="128">
        <v>1</v>
      </c>
      <c r="EQ459" s="77">
        <v>4</v>
      </c>
    </row>
    <row r="460" spans="1:147" s="68" customFormat="1" ht="15" customHeight="1" x14ac:dyDescent="0.25">
      <c r="A460" s="6" t="s">
        <v>2559</v>
      </c>
      <c r="B460" s="77">
        <v>2</v>
      </c>
      <c r="C460" s="78" t="s">
        <v>299</v>
      </c>
      <c r="D460" s="148">
        <v>2015</v>
      </c>
      <c r="E460" s="68" t="s">
        <v>300</v>
      </c>
      <c r="F460" s="68" t="s">
        <v>76</v>
      </c>
      <c r="G460" s="128">
        <v>142</v>
      </c>
      <c r="H460" s="128" t="s">
        <v>301</v>
      </c>
      <c r="I460" s="75" t="s">
        <v>395</v>
      </c>
      <c r="J460" s="59">
        <v>4</v>
      </c>
      <c r="K460" s="128" t="s">
        <v>20</v>
      </c>
      <c r="L460" s="77" t="s">
        <v>77</v>
      </c>
      <c r="M460" s="128" t="s">
        <v>2275</v>
      </c>
      <c r="N460" s="128">
        <v>13.5</v>
      </c>
      <c r="O460" s="59">
        <f t="shared" si="287"/>
        <v>1.1303337684950061</v>
      </c>
      <c r="P460" s="77" t="s">
        <v>883</v>
      </c>
      <c r="R460" s="77">
        <v>15</v>
      </c>
      <c r="S460" s="128">
        <v>1</v>
      </c>
      <c r="T460" s="128" t="s">
        <v>1265</v>
      </c>
      <c r="U460" s="128" t="s">
        <v>1267</v>
      </c>
      <c r="V460" s="128" t="s">
        <v>1193</v>
      </c>
      <c r="W460" s="128"/>
      <c r="X460" s="128" t="s">
        <v>1268</v>
      </c>
      <c r="Y460" s="82" t="s">
        <v>887</v>
      </c>
      <c r="Z460" s="143" t="s">
        <v>83</v>
      </c>
      <c r="AA460" s="77" t="s">
        <v>29</v>
      </c>
      <c r="AB460" s="77" t="s">
        <v>29</v>
      </c>
      <c r="AC460" s="77" t="s">
        <v>112</v>
      </c>
      <c r="AD460" s="128"/>
      <c r="AE460" s="77" t="s">
        <v>29</v>
      </c>
      <c r="AF460" s="77" t="s">
        <v>29</v>
      </c>
      <c r="AG460" s="77" t="s">
        <v>29</v>
      </c>
      <c r="AH460" s="77" t="s">
        <v>29</v>
      </c>
      <c r="AI460" s="60" t="s">
        <v>29</v>
      </c>
      <c r="AJ460" s="77" t="s">
        <v>29</v>
      </c>
      <c r="AK460" s="77" t="s">
        <v>29</v>
      </c>
      <c r="AL460" s="60" t="s">
        <v>29</v>
      </c>
      <c r="AM460" s="60" t="s">
        <v>29</v>
      </c>
      <c r="AN460" s="82" t="s">
        <v>28</v>
      </c>
      <c r="AO460" s="77" t="s">
        <v>470</v>
      </c>
      <c r="AQ460" s="77" t="s">
        <v>80</v>
      </c>
      <c r="AR460" s="82" t="s">
        <v>241</v>
      </c>
      <c r="AS460" s="82" t="s">
        <v>884</v>
      </c>
      <c r="AT460" s="496" t="s">
        <v>2449</v>
      </c>
      <c r="AU460" s="5">
        <v>39.5</v>
      </c>
      <c r="AV460" s="11">
        <v>-86.5</v>
      </c>
      <c r="AW460" s="128"/>
      <c r="AX460" s="277">
        <v>11.04166666666667</v>
      </c>
      <c r="AY460" s="278">
        <v>1074</v>
      </c>
      <c r="AZ460" s="455">
        <f t="shared" si="290"/>
        <v>3.0310042813635367</v>
      </c>
      <c r="BA460" s="517" t="s">
        <v>82</v>
      </c>
      <c r="BC460" s="128" t="s">
        <v>243</v>
      </c>
      <c r="BD460" s="128"/>
      <c r="BE460" s="128"/>
      <c r="BI460" s="67" t="s">
        <v>2232</v>
      </c>
      <c r="BJ460" s="78" t="s">
        <v>610</v>
      </c>
      <c r="BK460" s="68" t="s">
        <v>1050</v>
      </c>
      <c r="BL460" s="128"/>
      <c r="BM460" s="128"/>
      <c r="BN460" s="68" t="s">
        <v>1271</v>
      </c>
      <c r="BO460" s="128" t="s">
        <v>1677</v>
      </c>
      <c r="BP460" s="68" t="s">
        <v>1269</v>
      </c>
      <c r="BQ460" s="77" t="s">
        <v>14</v>
      </c>
      <c r="BR460" s="82">
        <v>36376</v>
      </c>
      <c r="BS460" s="128" t="s">
        <v>21</v>
      </c>
      <c r="BT460" s="77" t="s">
        <v>886</v>
      </c>
      <c r="BU460" s="137">
        <v>3553</v>
      </c>
      <c r="BW460" s="120" t="s">
        <v>26</v>
      </c>
      <c r="BX460" s="132" t="s">
        <v>27</v>
      </c>
      <c r="BY460" s="146">
        <f t="shared" si="303"/>
        <v>32757.041456761628</v>
      </c>
      <c r="BZ460" s="146">
        <f t="shared" si="307"/>
        <v>32757.041456761628</v>
      </c>
      <c r="CA460" s="132" t="s">
        <v>18</v>
      </c>
      <c r="CB460" s="132" t="s">
        <v>1566</v>
      </c>
      <c r="CC460" s="132">
        <v>85</v>
      </c>
      <c r="CD460" s="132">
        <v>15</v>
      </c>
      <c r="CE460" s="68" t="s">
        <v>2276</v>
      </c>
      <c r="CF460" s="82" t="s">
        <v>1270</v>
      </c>
      <c r="CG460" s="82">
        <v>145318</v>
      </c>
      <c r="CH460" s="128" t="s">
        <v>21</v>
      </c>
      <c r="CI460" s="82">
        <v>19169</v>
      </c>
      <c r="CK460" s="128">
        <f t="shared" si="308"/>
        <v>176729.44770184736</v>
      </c>
      <c r="CL460" s="128">
        <f t="shared" si="299"/>
        <v>176729.44770184736</v>
      </c>
      <c r="CM460" s="128">
        <v>85</v>
      </c>
      <c r="CN460" s="132">
        <v>15</v>
      </c>
      <c r="CO460" s="68" t="s">
        <v>2276</v>
      </c>
      <c r="CP460" s="67">
        <f t="shared" si="304"/>
        <v>-0.85716925783201925</v>
      </c>
      <c r="CQ460" s="67">
        <f t="shared" si="305"/>
        <v>0.99552906110283157</v>
      </c>
      <c r="CR460" s="67">
        <f t="shared" si="291"/>
        <v>-0.85333690645572113</v>
      </c>
      <c r="CS460" s="67">
        <f t="shared" si="306"/>
        <v>0.13547505061544926</v>
      </c>
      <c r="CT460" s="59">
        <v>0</v>
      </c>
      <c r="CU460" s="128">
        <v>0</v>
      </c>
      <c r="CV460" s="128" t="s">
        <v>1624</v>
      </c>
      <c r="CW460" s="128">
        <v>0</v>
      </c>
      <c r="CX460" s="128">
        <v>0</v>
      </c>
      <c r="CY460" s="74">
        <v>0</v>
      </c>
      <c r="CZ460" s="74">
        <v>3</v>
      </c>
      <c r="DA460" s="74">
        <v>0</v>
      </c>
      <c r="DB460" s="74">
        <v>0</v>
      </c>
      <c r="DC460" s="74">
        <v>0</v>
      </c>
      <c r="DD460" s="128">
        <v>0</v>
      </c>
      <c r="DE460" s="60">
        <v>0</v>
      </c>
      <c r="DF460" s="60">
        <v>0</v>
      </c>
      <c r="DG460" s="60">
        <v>0</v>
      </c>
      <c r="DH460" s="60">
        <v>0</v>
      </c>
      <c r="DI460" s="60">
        <v>0</v>
      </c>
      <c r="DJ460" s="60">
        <v>0</v>
      </c>
      <c r="DK460" s="60">
        <v>0</v>
      </c>
      <c r="DL460" s="90">
        <v>0</v>
      </c>
      <c r="DM460" s="90">
        <v>0</v>
      </c>
      <c r="DN460" s="90">
        <v>0</v>
      </c>
      <c r="DO460" s="128">
        <v>0</v>
      </c>
      <c r="DP460" s="128">
        <v>0</v>
      </c>
      <c r="DQ460" s="128">
        <v>0</v>
      </c>
      <c r="DR460" s="128">
        <v>0</v>
      </c>
      <c r="DS460" s="128">
        <v>0</v>
      </c>
      <c r="DT460" s="128">
        <v>0</v>
      </c>
      <c r="DU460" s="128">
        <v>0</v>
      </c>
      <c r="DV460" s="128">
        <v>0</v>
      </c>
      <c r="DW460" s="128">
        <v>0</v>
      </c>
      <c r="DX460" s="128">
        <v>0</v>
      </c>
      <c r="DY460" s="128">
        <v>0</v>
      </c>
      <c r="DZ460" s="128">
        <v>0</v>
      </c>
      <c r="EA460" s="128">
        <v>0</v>
      </c>
      <c r="EB460" s="128">
        <v>0</v>
      </c>
      <c r="EC460" s="128">
        <v>0</v>
      </c>
      <c r="ED460" s="128">
        <v>0</v>
      </c>
      <c r="EE460" s="128">
        <v>0</v>
      </c>
      <c r="EF460" s="128">
        <v>0</v>
      </c>
      <c r="EG460" s="128">
        <v>0</v>
      </c>
      <c r="EH460" s="128">
        <v>0</v>
      </c>
      <c r="EI460" s="128">
        <v>0</v>
      </c>
      <c r="EJ460" s="128">
        <v>0</v>
      </c>
      <c r="EK460" s="128">
        <v>0</v>
      </c>
      <c r="EL460" s="128">
        <v>0</v>
      </c>
      <c r="EM460" s="128">
        <v>1</v>
      </c>
      <c r="EN460" s="128">
        <v>1</v>
      </c>
      <c r="EO460" s="128">
        <v>0</v>
      </c>
      <c r="EP460" s="128">
        <v>1</v>
      </c>
      <c r="EQ460" s="77">
        <v>4</v>
      </c>
    </row>
    <row r="461" spans="1:147" s="68" customFormat="1" ht="15" customHeight="1" x14ac:dyDescent="0.25">
      <c r="A461" s="6" t="s">
        <v>2559</v>
      </c>
      <c r="B461" s="77">
        <v>3</v>
      </c>
      <c r="C461" s="78" t="s">
        <v>299</v>
      </c>
      <c r="D461" s="114">
        <v>2015</v>
      </c>
      <c r="E461" s="82" t="s">
        <v>300</v>
      </c>
      <c r="F461" s="82" t="s">
        <v>76</v>
      </c>
      <c r="G461" s="77">
        <v>142</v>
      </c>
      <c r="H461" s="77" t="s">
        <v>301</v>
      </c>
      <c r="I461" s="75" t="s">
        <v>395</v>
      </c>
      <c r="J461" s="59">
        <v>4</v>
      </c>
      <c r="K461" s="128" t="s">
        <v>20</v>
      </c>
      <c r="L461" s="77" t="s">
        <v>77</v>
      </c>
      <c r="M461" s="128" t="s">
        <v>2275</v>
      </c>
      <c r="N461" s="128">
        <v>13.5</v>
      </c>
      <c r="O461" s="59">
        <f t="shared" si="287"/>
        <v>1.1303337684950061</v>
      </c>
      <c r="P461" s="77" t="s">
        <v>883</v>
      </c>
      <c r="Q461" s="82"/>
      <c r="R461" s="77">
        <v>15</v>
      </c>
      <c r="S461" s="128">
        <v>1</v>
      </c>
      <c r="T461" s="128" t="s">
        <v>1265</v>
      </c>
      <c r="U461" s="128" t="s">
        <v>1267</v>
      </c>
      <c r="V461" s="128" t="s">
        <v>1193</v>
      </c>
      <c r="W461" s="128"/>
      <c r="X461" s="128" t="s">
        <v>1268</v>
      </c>
      <c r="Y461" s="82" t="s">
        <v>887</v>
      </c>
      <c r="Z461" s="143" t="s">
        <v>83</v>
      </c>
      <c r="AA461" s="77" t="s">
        <v>29</v>
      </c>
      <c r="AB461" s="77" t="s">
        <v>29</v>
      </c>
      <c r="AC461" s="77" t="s">
        <v>112</v>
      </c>
      <c r="AD461" s="77"/>
      <c r="AE461" s="77" t="s">
        <v>29</v>
      </c>
      <c r="AF461" s="77" t="s">
        <v>29</v>
      </c>
      <c r="AG461" s="77" t="s">
        <v>29</v>
      </c>
      <c r="AH461" s="77" t="s">
        <v>29</v>
      </c>
      <c r="AI461" s="60" t="s">
        <v>29</v>
      </c>
      <c r="AJ461" s="77" t="s">
        <v>29</v>
      </c>
      <c r="AK461" s="77" t="s">
        <v>29</v>
      </c>
      <c r="AL461" s="60" t="s">
        <v>29</v>
      </c>
      <c r="AM461" s="60" t="s">
        <v>29</v>
      </c>
      <c r="AN461" s="82" t="s">
        <v>28</v>
      </c>
      <c r="AO461" s="77" t="s">
        <v>470</v>
      </c>
      <c r="AQ461" s="77" t="s">
        <v>80</v>
      </c>
      <c r="AR461" s="82" t="s">
        <v>241</v>
      </c>
      <c r="AS461" s="82" t="s">
        <v>884</v>
      </c>
      <c r="AT461" s="496" t="s">
        <v>2449</v>
      </c>
      <c r="AU461" s="5">
        <v>39.5</v>
      </c>
      <c r="AV461" s="11">
        <v>-86.5</v>
      </c>
      <c r="AW461" s="77"/>
      <c r="AX461" s="277">
        <v>11.04166666666667</v>
      </c>
      <c r="AY461" s="278">
        <v>1074</v>
      </c>
      <c r="AZ461" s="455">
        <f t="shared" si="290"/>
        <v>3.0310042813635367</v>
      </c>
      <c r="BA461" s="517" t="s">
        <v>82</v>
      </c>
      <c r="BB461" s="82"/>
      <c r="BC461" s="77" t="s">
        <v>243</v>
      </c>
      <c r="BD461" s="77"/>
      <c r="BE461" s="77"/>
      <c r="BF461" s="82"/>
      <c r="BG461" s="82"/>
      <c r="BH461" s="82"/>
      <c r="BI461" s="67" t="s">
        <v>2232</v>
      </c>
      <c r="BJ461" s="78" t="s">
        <v>12</v>
      </c>
      <c r="BK461" s="68" t="s">
        <v>1050</v>
      </c>
      <c r="BL461" s="128"/>
      <c r="BM461" s="128"/>
      <c r="BN461" s="68" t="s">
        <v>1271</v>
      </c>
      <c r="BO461" s="128" t="s">
        <v>1677</v>
      </c>
      <c r="BP461" s="68" t="s">
        <v>1269</v>
      </c>
      <c r="BQ461" s="77" t="s">
        <v>1272</v>
      </c>
      <c r="BR461" s="82">
        <v>6.3</v>
      </c>
      <c r="BS461" s="77" t="s">
        <v>21</v>
      </c>
      <c r="BT461" s="77" t="s">
        <v>19</v>
      </c>
      <c r="BU461" s="140">
        <v>0.3</v>
      </c>
      <c r="BV461" s="82"/>
      <c r="BW461" s="79" t="s">
        <v>26</v>
      </c>
      <c r="BX461" s="132" t="s">
        <v>27</v>
      </c>
      <c r="BY461" s="146">
        <f t="shared" si="303"/>
        <v>2.765863337187866</v>
      </c>
      <c r="BZ461" s="146">
        <f t="shared" si="307"/>
        <v>2.765863337187866</v>
      </c>
      <c r="CA461" s="132" t="s">
        <v>18</v>
      </c>
      <c r="CB461" s="132" t="s">
        <v>1566</v>
      </c>
      <c r="CC461" s="132">
        <v>85</v>
      </c>
      <c r="CD461" s="132">
        <v>15</v>
      </c>
      <c r="CE461" s="68" t="s">
        <v>2276</v>
      </c>
      <c r="CF461" s="82" t="s">
        <v>1270</v>
      </c>
      <c r="CG461" s="82">
        <v>6.7</v>
      </c>
      <c r="CH461" s="77" t="s">
        <v>21</v>
      </c>
      <c r="CI461" s="82">
        <v>0.3</v>
      </c>
      <c r="CJ461" s="82"/>
      <c r="CK461" s="128">
        <f t="shared" si="308"/>
        <v>2.765863337187866</v>
      </c>
      <c r="CL461" s="128">
        <f t="shared" si="299"/>
        <v>2.765863337187866</v>
      </c>
      <c r="CM461" s="128">
        <v>85</v>
      </c>
      <c r="CN461" s="132">
        <v>15</v>
      </c>
      <c r="CO461" s="68" t="s">
        <v>2276</v>
      </c>
      <c r="CP461" s="67">
        <f t="shared" si="304"/>
        <v>-0.14462030521243757</v>
      </c>
      <c r="CQ461" s="67">
        <f t="shared" si="305"/>
        <v>0.99552906110283157</v>
      </c>
      <c r="CR461" s="67">
        <f t="shared" si="291"/>
        <v>-0.14397371666454292</v>
      </c>
      <c r="CS461" s="67">
        <f t="shared" si="306"/>
        <v>0.13339429930712804</v>
      </c>
      <c r="CT461" s="59">
        <v>0</v>
      </c>
      <c r="CU461" s="77">
        <v>0</v>
      </c>
      <c r="CV461" s="128" t="s">
        <v>1624</v>
      </c>
      <c r="CW461" s="128">
        <v>0</v>
      </c>
      <c r="CX461" s="128">
        <v>0</v>
      </c>
      <c r="CY461" s="74">
        <v>1</v>
      </c>
      <c r="CZ461" s="74">
        <v>0</v>
      </c>
      <c r="DA461" s="74">
        <v>0</v>
      </c>
      <c r="DB461" s="74">
        <v>0</v>
      </c>
      <c r="DC461" s="74">
        <v>0</v>
      </c>
      <c r="DD461" s="128">
        <v>0</v>
      </c>
      <c r="DE461" s="60">
        <v>0</v>
      </c>
      <c r="DF461" s="60">
        <v>0</v>
      </c>
      <c r="DG461" s="60">
        <v>0</v>
      </c>
      <c r="DH461" s="60">
        <v>0</v>
      </c>
      <c r="DI461" s="60">
        <v>0</v>
      </c>
      <c r="DJ461" s="60">
        <v>0</v>
      </c>
      <c r="DK461" s="60">
        <v>0</v>
      </c>
      <c r="DL461" s="90">
        <v>0</v>
      </c>
      <c r="DM461" s="90">
        <v>0</v>
      </c>
      <c r="DN461" s="90">
        <v>0</v>
      </c>
      <c r="DO461" s="128">
        <v>0</v>
      </c>
      <c r="DP461" s="128">
        <v>0</v>
      </c>
      <c r="DQ461" s="128">
        <v>0</v>
      </c>
      <c r="DR461" s="128">
        <v>0</v>
      </c>
      <c r="DS461" s="128">
        <v>0</v>
      </c>
      <c r="DT461" s="128">
        <v>0</v>
      </c>
      <c r="DU461" s="128">
        <v>0</v>
      </c>
      <c r="DV461" s="128">
        <v>0</v>
      </c>
      <c r="DW461" s="128">
        <v>0</v>
      </c>
      <c r="DX461" s="128">
        <v>0</v>
      </c>
      <c r="DY461" s="128">
        <v>0</v>
      </c>
      <c r="DZ461" s="128">
        <v>0</v>
      </c>
      <c r="EA461" s="128">
        <v>0</v>
      </c>
      <c r="EB461" s="128">
        <v>0</v>
      </c>
      <c r="EC461" s="128">
        <v>0</v>
      </c>
      <c r="ED461" s="128">
        <v>0</v>
      </c>
      <c r="EE461" s="128">
        <v>0</v>
      </c>
      <c r="EF461" s="128">
        <v>0</v>
      </c>
      <c r="EG461" s="128">
        <v>0</v>
      </c>
      <c r="EH461" s="128">
        <v>0</v>
      </c>
      <c r="EI461" s="128">
        <v>0</v>
      </c>
      <c r="EJ461" s="128">
        <v>0</v>
      </c>
      <c r="EK461" s="128">
        <v>0</v>
      </c>
      <c r="EL461" s="128">
        <v>0</v>
      </c>
      <c r="EM461" s="128">
        <v>1</v>
      </c>
      <c r="EN461" s="128">
        <v>1</v>
      </c>
      <c r="EO461" s="128">
        <v>0</v>
      </c>
      <c r="EP461" s="128">
        <v>1</v>
      </c>
      <c r="EQ461" s="77">
        <v>4</v>
      </c>
    </row>
    <row r="462" spans="1:147" s="68" customFormat="1" ht="15" customHeight="1" x14ac:dyDescent="0.25">
      <c r="A462" s="6" t="s">
        <v>2559</v>
      </c>
      <c r="B462" s="77">
        <v>4</v>
      </c>
      <c r="C462" s="78" t="s">
        <v>299</v>
      </c>
      <c r="D462" s="148">
        <v>2015</v>
      </c>
      <c r="E462" s="68" t="s">
        <v>300</v>
      </c>
      <c r="F462" s="68" t="s">
        <v>76</v>
      </c>
      <c r="G462" s="128">
        <v>142</v>
      </c>
      <c r="H462" s="128" t="s">
        <v>301</v>
      </c>
      <c r="I462" s="75" t="s">
        <v>395</v>
      </c>
      <c r="J462" s="59">
        <v>4</v>
      </c>
      <c r="K462" s="128" t="s">
        <v>20</v>
      </c>
      <c r="L462" s="77" t="s">
        <v>77</v>
      </c>
      <c r="M462" s="128" t="s">
        <v>2275</v>
      </c>
      <c r="N462" s="128">
        <v>13.5</v>
      </c>
      <c r="O462" s="59">
        <f t="shared" si="287"/>
        <v>1.1303337684950061</v>
      </c>
      <c r="P462" s="77" t="s">
        <v>883</v>
      </c>
      <c r="R462" s="77">
        <v>15</v>
      </c>
      <c r="S462" s="128">
        <v>1</v>
      </c>
      <c r="T462" s="128" t="s">
        <v>1265</v>
      </c>
      <c r="U462" s="128"/>
      <c r="V462" s="128" t="s">
        <v>1193</v>
      </c>
      <c r="W462" s="128"/>
      <c r="X462" s="128" t="s">
        <v>1266</v>
      </c>
      <c r="Y462" s="82" t="s">
        <v>887</v>
      </c>
      <c r="Z462" s="143" t="s">
        <v>83</v>
      </c>
      <c r="AA462" s="77" t="s">
        <v>29</v>
      </c>
      <c r="AB462" s="77" t="s">
        <v>29</v>
      </c>
      <c r="AC462" s="77" t="s">
        <v>112</v>
      </c>
      <c r="AD462" s="128"/>
      <c r="AE462" s="77" t="s">
        <v>29</v>
      </c>
      <c r="AF462" s="77" t="s">
        <v>29</v>
      </c>
      <c r="AG462" s="77" t="s">
        <v>29</v>
      </c>
      <c r="AH462" s="77" t="s">
        <v>29</v>
      </c>
      <c r="AI462" s="60" t="s">
        <v>29</v>
      </c>
      <c r="AJ462" s="77" t="s">
        <v>29</v>
      </c>
      <c r="AK462" s="77" t="s">
        <v>29</v>
      </c>
      <c r="AL462" s="60" t="s">
        <v>29</v>
      </c>
      <c r="AM462" s="60" t="s">
        <v>29</v>
      </c>
      <c r="AN462" s="82" t="s">
        <v>28</v>
      </c>
      <c r="AO462" s="77" t="s">
        <v>470</v>
      </c>
      <c r="AQ462" s="77" t="s">
        <v>80</v>
      </c>
      <c r="AR462" s="82" t="s">
        <v>241</v>
      </c>
      <c r="AS462" s="82" t="s">
        <v>884</v>
      </c>
      <c r="AT462" s="496" t="s">
        <v>2449</v>
      </c>
      <c r="AU462" s="5">
        <v>39.5</v>
      </c>
      <c r="AV462" s="11">
        <v>-86.5</v>
      </c>
      <c r="AW462" s="128"/>
      <c r="AX462" s="277">
        <v>11.04166666666667</v>
      </c>
      <c r="AY462" s="278">
        <v>1074</v>
      </c>
      <c r="AZ462" s="455">
        <f t="shared" si="290"/>
        <v>3.0310042813635367</v>
      </c>
      <c r="BA462" s="517" t="s">
        <v>82</v>
      </c>
      <c r="BC462" s="128" t="s">
        <v>243</v>
      </c>
      <c r="BD462" s="128"/>
      <c r="BE462" s="128"/>
      <c r="BI462" s="67" t="s">
        <v>2232</v>
      </c>
      <c r="BJ462" s="78" t="s">
        <v>610</v>
      </c>
      <c r="BK462" s="139" t="s">
        <v>885</v>
      </c>
      <c r="BL462" s="77" t="s">
        <v>2268</v>
      </c>
      <c r="BM462" s="77" t="s">
        <v>2268</v>
      </c>
      <c r="BN462" s="82" t="s">
        <v>1218</v>
      </c>
      <c r="BO462" s="128" t="s">
        <v>1678</v>
      </c>
      <c r="BP462" s="68" t="s">
        <v>1269</v>
      </c>
      <c r="BQ462" s="77" t="s">
        <v>14</v>
      </c>
      <c r="BR462" s="68">
        <v>118</v>
      </c>
      <c r="BS462" s="128" t="s">
        <v>21</v>
      </c>
      <c r="BT462" s="77" t="s">
        <v>886</v>
      </c>
      <c r="BU462" s="137">
        <v>71</v>
      </c>
      <c r="BW462" s="120" t="s">
        <v>26</v>
      </c>
      <c r="BX462" s="132" t="s">
        <v>27</v>
      </c>
      <c r="BY462" s="146">
        <f t="shared" si="303"/>
        <v>654.587656467795</v>
      </c>
      <c r="BZ462" s="146">
        <f t="shared" si="307"/>
        <v>654.587656467795</v>
      </c>
      <c r="CA462" s="132" t="s">
        <v>18</v>
      </c>
      <c r="CB462" s="132" t="s">
        <v>1266</v>
      </c>
      <c r="CC462" s="132">
        <v>85</v>
      </c>
      <c r="CD462" s="132">
        <v>15</v>
      </c>
      <c r="CE462" s="68" t="s">
        <v>2276</v>
      </c>
      <c r="CF462" s="82" t="s">
        <v>1270</v>
      </c>
      <c r="CG462" s="82">
        <v>1908</v>
      </c>
      <c r="CH462" s="128" t="s">
        <v>21</v>
      </c>
      <c r="CI462" s="82">
        <v>311</v>
      </c>
      <c r="CK462" s="128">
        <f t="shared" si="308"/>
        <v>2867.2783262180878</v>
      </c>
      <c r="CL462" s="128">
        <f t="shared" si="299"/>
        <v>2867.2783262180878</v>
      </c>
      <c r="CM462" s="128">
        <v>85</v>
      </c>
      <c r="CN462" s="132">
        <v>15</v>
      </c>
      <c r="CO462" s="68" t="s">
        <v>2276</v>
      </c>
      <c r="CP462" s="67">
        <f t="shared" si="304"/>
        <v>-0.86072763920937378</v>
      </c>
      <c r="CQ462" s="67">
        <f t="shared" si="305"/>
        <v>0.99552906110283157</v>
      </c>
      <c r="CR462" s="67">
        <f t="shared" si="291"/>
        <v>-0.85687937852736462</v>
      </c>
      <c r="CS462" s="67">
        <f t="shared" si="306"/>
        <v>0.13549286941964345</v>
      </c>
      <c r="CT462" s="59">
        <v>0</v>
      </c>
      <c r="CU462" s="128">
        <v>0</v>
      </c>
      <c r="CV462" s="128" t="s">
        <v>1624</v>
      </c>
      <c r="CW462" s="128">
        <v>0</v>
      </c>
      <c r="CX462" s="77">
        <v>0</v>
      </c>
      <c r="CY462" s="74">
        <v>0</v>
      </c>
      <c r="CZ462" s="74">
        <v>3</v>
      </c>
      <c r="DA462" s="74">
        <v>0</v>
      </c>
      <c r="DB462" s="74">
        <v>0</v>
      </c>
      <c r="DC462" s="74">
        <v>0</v>
      </c>
      <c r="DD462" s="128">
        <v>0</v>
      </c>
      <c r="DE462" s="60">
        <v>0</v>
      </c>
      <c r="DF462" s="60">
        <v>0</v>
      </c>
      <c r="DG462" s="60">
        <v>1</v>
      </c>
      <c r="DH462" s="60">
        <v>0</v>
      </c>
      <c r="DI462" s="60">
        <v>0</v>
      </c>
      <c r="DJ462" s="60">
        <v>0</v>
      </c>
      <c r="DK462" s="60">
        <v>0</v>
      </c>
      <c r="DL462" s="90">
        <v>0</v>
      </c>
      <c r="DM462" s="90">
        <v>0</v>
      </c>
      <c r="DN462" s="90">
        <v>0</v>
      </c>
      <c r="DO462" s="128">
        <v>0</v>
      </c>
      <c r="DP462" s="128">
        <v>0</v>
      </c>
      <c r="DQ462" s="128">
        <v>0</v>
      </c>
      <c r="DR462" s="128">
        <v>0</v>
      </c>
      <c r="DS462" s="128">
        <v>1</v>
      </c>
      <c r="DT462" s="128">
        <v>0</v>
      </c>
      <c r="DU462" s="128">
        <v>0</v>
      </c>
      <c r="DV462" s="128">
        <v>0</v>
      </c>
      <c r="DW462" s="128">
        <v>0</v>
      </c>
      <c r="DX462" s="128">
        <v>0</v>
      </c>
      <c r="DY462" s="128">
        <v>0</v>
      </c>
      <c r="DZ462" s="128">
        <v>0</v>
      </c>
      <c r="EA462" s="128">
        <v>0</v>
      </c>
      <c r="EB462" s="128">
        <v>0</v>
      </c>
      <c r="EC462" s="128">
        <v>0</v>
      </c>
      <c r="ED462" s="128">
        <v>0</v>
      </c>
      <c r="EE462" s="128">
        <v>0</v>
      </c>
      <c r="EF462" s="128">
        <v>0</v>
      </c>
      <c r="EG462" s="128">
        <v>0</v>
      </c>
      <c r="EH462" s="128">
        <v>0</v>
      </c>
      <c r="EI462" s="128">
        <v>0</v>
      </c>
      <c r="EJ462" s="128">
        <v>0</v>
      </c>
      <c r="EK462" s="128">
        <v>0</v>
      </c>
      <c r="EL462" s="128">
        <v>0</v>
      </c>
      <c r="EM462" s="128">
        <v>1</v>
      </c>
      <c r="EN462" s="128">
        <v>1</v>
      </c>
      <c r="EO462" s="128">
        <v>0</v>
      </c>
      <c r="EP462" s="128">
        <v>1</v>
      </c>
      <c r="EQ462" s="77">
        <v>4</v>
      </c>
    </row>
    <row r="463" spans="1:147" s="68" customFormat="1" ht="15" customHeight="1" x14ac:dyDescent="0.25">
      <c r="A463" s="6" t="s">
        <v>2559</v>
      </c>
      <c r="B463" s="77">
        <v>5</v>
      </c>
      <c r="C463" s="78" t="s">
        <v>299</v>
      </c>
      <c r="D463" s="148">
        <v>2015</v>
      </c>
      <c r="E463" s="68" t="s">
        <v>300</v>
      </c>
      <c r="F463" s="68" t="s">
        <v>76</v>
      </c>
      <c r="G463" s="128">
        <v>142</v>
      </c>
      <c r="H463" s="128" t="s">
        <v>301</v>
      </c>
      <c r="I463" s="75" t="s">
        <v>395</v>
      </c>
      <c r="J463" s="59">
        <v>4</v>
      </c>
      <c r="K463" s="128" t="s">
        <v>20</v>
      </c>
      <c r="L463" s="77" t="s">
        <v>77</v>
      </c>
      <c r="M463" s="128" t="s">
        <v>2275</v>
      </c>
      <c r="N463" s="128">
        <v>13.5</v>
      </c>
      <c r="O463" s="59">
        <f t="shared" si="287"/>
        <v>1.1303337684950061</v>
      </c>
      <c r="P463" s="77" t="s">
        <v>883</v>
      </c>
      <c r="R463" s="77">
        <v>15</v>
      </c>
      <c r="S463" s="128">
        <v>1</v>
      </c>
      <c r="T463" s="128" t="s">
        <v>1265</v>
      </c>
      <c r="U463" s="128"/>
      <c r="V463" s="128" t="s">
        <v>1193</v>
      </c>
      <c r="W463" s="128"/>
      <c r="X463" s="128" t="s">
        <v>1266</v>
      </c>
      <c r="Y463" s="82" t="s">
        <v>887</v>
      </c>
      <c r="Z463" s="143" t="s">
        <v>83</v>
      </c>
      <c r="AA463" s="77" t="s">
        <v>29</v>
      </c>
      <c r="AB463" s="77" t="s">
        <v>29</v>
      </c>
      <c r="AC463" s="77" t="s">
        <v>112</v>
      </c>
      <c r="AD463" s="128"/>
      <c r="AE463" s="77" t="s">
        <v>29</v>
      </c>
      <c r="AF463" s="77" t="s">
        <v>29</v>
      </c>
      <c r="AG463" s="77" t="s">
        <v>29</v>
      </c>
      <c r="AH463" s="77" t="s">
        <v>29</v>
      </c>
      <c r="AI463" s="60" t="s">
        <v>29</v>
      </c>
      <c r="AJ463" s="77" t="s">
        <v>29</v>
      </c>
      <c r="AK463" s="77" t="s">
        <v>29</v>
      </c>
      <c r="AL463" s="60" t="s">
        <v>29</v>
      </c>
      <c r="AM463" s="60" t="s">
        <v>29</v>
      </c>
      <c r="AN463" s="82" t="s">
        <v>28</v>
      </c>
      <c r="AO463" s="77" t="s">
        <v>470</v>
      </c>
      <c r="AQ463" s="77" t="s">
        <v>80</v>
      </c>
      <c r="AR463" s="82" t="s">
        <v>241</v>
      </c>
      <c r="AS463" s="82" t="s">
        <v>884</v>
      </c>
      <c r="AT463" s="496" t="s">
        <v>2449</v>
      </c>
      <c r="AU463" s="5">
        <v>39.5</v>
      </c>
      <c r="AV463" s="11">
        <v>-86.5</v>
      </c>
      <c r="AW463" s="128"/>
      <c r="AX463" s="277">
        <v>11.04166666666667</v>
      </c>
      <c r="AY463" s="278">
        <v>1074</v>
      </c>
      <c r="AZ463" s="455">
        <f t="shared" si="290"/>
        <v>3.0310042813635367</v>
      </c>
      <c r="BA463" s="517" t="s">
        <v>82</v>
      </c>
      <c r="BC463" s="128" t="s">
        <v>243</v>
      </c>
      <c r="BD463" s="128"/>
      <c r="BE463" s="128"/>
      <c r="BI463" s="67" t="s">
        <v>2232</v>
      </c>
      <c r="BJ463" s="78" t="s">
        <v>610</v>
      </c>
      <c r="BK463" s="95" t="s">
        <v>888</v>
      </c>
      <c r="BL463" s="77" t="s">
        <v>2268</v>
      </c>
      <c r="BM463" s="77" t="s">
        <v>2268</v>
      </c>
      <c r="BN463" s="82" t="s">
        <v>1218</v>
      </c>
      <c r="BO463" s="128" t="s">
        <v>1678</v>
      </c>
      <c r="BP463" s="68" t="s">
        <v>1269</v>
      </c>
      <c r="BQ463" s="77" t="s">
        <v>14</v>
      </c>
      <c r="BR463" s="68">
        <v>38</v>
      </c>
      <c r="BS463" s="128" t="s">
        <v>21</v>
      </c>
      <c r="BT463" s="77" t="s">
        <v>886</v>
      </c>
      <c r="BU463" s="137">
        <v>20</v>
      </c>
      <c r="BW463" s="120" t="s">
        <v>26</v>
      </c>
      <c r="BX463" s="132" t="s">
        <v>27</v>
      </c>
      <c r="BY463" s="146">
        <f t="shared" si="303"/>
        <v>184.39088914585773</v>
      </c>
      <c r="BZ463" s="146">
        <f t="shared" si="307"/>
        <v>184.39088914585773</v>
      </c>
      <c r="CA463" s="132" t="s">
        <v>18</v>
      </c>
      <c r="CB463" s="132" t="s">
        <v>1266</v>
      </c>
      <c r="CC463" s="132">
        <v>85</v>
      </c>
      <c r="CD463" s="132">
        <v>15</v>
      </c>
      <c r="CE463" s="68" t="s">
        <v>2276</v>
      </c>
      <c r="CF463" s="82" t="s">
        <v>1270</v>
      </c>
      <c r="CG463" s="82">
        <v>398</v>
      </c>
      <c r="CH463" s="128" t="s">
        <v>21</v>
      </c>
      <c r="CI463" s="82">
        <v>116</v>
      </c>
      <c r="CK463" s="128">
        <f t="shared" si="308"/>
        <v>1069.467157045975</v>
      </c>
      <c r="CL463" s="128">
        <f t="shared" ref="CL463:CL496" si="310">CK463</f>
        <v>1069.467157045975</v>
      </c>
      <c r="CM463" s="128">
        <v>85</v>
      </c>
      <c r="CN463" s="132">
        <v>15</v>
      </c>
      <c r="CO463" s="68" t="s">
        <v>2276</v>
      </c>
      <c r="CP463" s="67">
        <f t="shared" si="304"/>
        <v>-0.46912556276776063</v>
      </c>
      <c r="CQ463" s="67">
        <f t="shared" si="305"/>
        <v>0.99552906110283157</v>
      </c>
      <c r="CR463" s="67">
        <f t="shared" si="291"/>
        <v>-0.46702813104152624</v>
      </c>
      <c r="CS463" s="67">
        <f t="shared" si="306"/>
        <v>0.1339748488485808</v>
      </c>
      <c r="CT463" s="59">
        <v>0</v>
      </c>
      <c r="CU463" s="128">
        <v>0</v>
      </c>
      <c r="CV463" s="128" t="s">
        <v>1624</v>
      </c>
      <c r="CW463" s="128">
        <v>0</v>
      </c>
      <c r="CX463" s="77">
        <v>0</v>
      </c>
      <c r="CY463" s="74">
        <v>0</v>
      </c>
      <c r="CZ463" s="74">
        <v>3</v>
      </c>
      <c r="DA463" s="74">
        <v>0</v>
      </c>
      <c r="DB463" s="74">
        <v>0</v>
      </c>
      <c r="DC463" s="74">
        <v>0</v>
      </c>
      <c r="DD463" s="128">
        <v>0</v>
      </c>
      <c r="DE463" s="60">
        <v>0</v>
      </c>
      <c r="DF463" s="60">
        <v>0</v>
      </c>
      <c r="DG463" s="60">
        <v>1</v>
      </c>
      <c r="DH463" s="60">
        <v>0</v>
      </c>
      <c r="DI463" s="60">
        <v>0</v>
      </c>
      <c r="DJ463" s="60">
        <v>0</v>
      </c>
      <c r="DK463" s="60">
        <v>0</v>
      </c>
      <c r="DL463" s="90">
        <v>0</v>
      </c>
      <c r="DM463" s="90">
        <v>0</v>
      </c>
      <c r="DN463" s="90">
        <v>0</v>
      </c>
      <c r="DO463" s="128">
        <v>0</v>
      </c>
      <c r="DP463" s="128">
        <v>0</v>
      </c>
      <c r="DQ463" s="128">
        <v>0</v>
      </c>
      <c r="DR463" s="128">
        <v>0</v>
      </c>
      <c r="DS463" s="128">
        <v>0</v>
      </c>
      <c r="DT463" s="128">
        <v>0</v>
      </c>
      <c r="DU463" s="128">
        <v>0</v>
      </c>
      <c r="DV463" s="128">
        <v>0</v>
      </c>
      <c r="DW463" s="128">
        <v>0</v>
      </c>
      <c r="DX463" s="128">
        <v>0</v>
      </c>
      <c r="DY463" s="128">
        <v>0</v>
      </c>
      <c r="DZ463" s="128">
        <v>1</v>
      </c>
      <c r="EA463" s="128">
        <v>0</v>
      </c>
      <c r="EB463" s="128">
        <v>0</v>
      </c>
      <c r="EC463" s="128">
        <v>0</v>
      </c>
      <c r="ED463" s="128">
        <v>0</v>
      </c>
      <c r="EE463" s="128">
        <v>0</v>
      </c>
      <c r="EF463" s="128">
        <v>0</v>
      </c>
      <c r="EG463" s="128">
        <v>0</v>
      </c>
      <c r="EH463" s="128">
        <v>0</v>
      </c>
      <c r="EI463" s="128">
        <v>0</v>
      </c>
      <c r="EJ463" s="128">
        <v>0</v>
      </c>
      <c r="EK463" s="128">
        <v>0</v>
      </c>
      <c r="EL463" s="128">
        <v>0</v>
      </c>
      <c r="EM463" s="128">
        <v>1</v>
      </c>
      <c r="EN463" s="128">
        <v>1</v>
      </c>
      <c r="EO463" s="128">
        <v>0</v>
      </c>
      <c r="EP463" s="128">
        <v>1</v>
      </c>
      <c r="EQ463" s="77">
        <v>4</v>
      </c>
    </row>
    <row r="464" spans="1:147" s="68" customFormat="1" ht="15" customHeight="1" x14ac:dyDescent="0.25">
      <c r="A464" s="6" t="s">
        <v>2559</v>
      </c>
      <c r="B464" s="77">
        <v>6</v>
      </c>
      <c r="C464" s="78" t="s">
        <v>299</v>
      </c>
      <c r="D464" s="148">
        <v>2015</v>
      </c>
      <c r="E464" s="68" t="s">
        <v>300</v>
      </c>
      <c r="F464" s="68" t="s">
        <v>76</v>
      </c>
      <c r="G464" s="128">
        <v>142</v>
      </c>
      <c r="H464" s="128" t="s">
        <v>301</v>
      </c>
      <c r="I464" s="75" t="s">
        <v>395</v>
      </c>
      <c r="J464" s="59">
        <v>4</v>
      </c>
      <c r="K464" s="128" t="s">
        <v>20</v>
      </c>
      <c r="L464" s="77" t="s">
        <v>77</v>
      </c>
      <c r="M464" s="128" t="s">
        <v>2275</v>
      </c>
      <c r="N464" s="128">
        <v>13.5</v>
      </c>
      <c r="O464" s="59">
        <f t="shared" si="287"/>
        <v>1.1303337684950061</v>
      </c>
      <c r="P464" s="77" t="s">
        <v>883</v>
      </c>
      <c r="R464" s="77">
        <v>15</v>
      </c>
      <c r="S464" s="128">
        <v>1</v>
      </c>
      <c r="T464" s="128" t="s">
        <v>1265</v>
      </c>
      <c r="U464" s="128"/>
      <c r="V464" s="128" t="s">
        <v>1193</v>
      </c>
      <c r="W464" s="128"/>
      <c r="X464" s="128" t="s">
        <v>1266</v>
      </c>
      <c r="Y464" s="82" t="s">
        <v>887</v>
      </c>
      <c r="Z464" s="143" t="s">
        <v>83</v>
      </c>
      <c r="AA464" s="77" t="s">
        <v>29</v>
      </c>
      <c r="AB464" s="77" t="s">
        <v>29</v>
      </c>
      <c r="AC464" s="77" t="s">
        <v>112</v>
      </c>
      <c r="AD464" s="128"/>
      <c r="AE464" s="77" t="s">
        <v>29</v>
      </c>
      <c r="AF464" s="77" t="s">
        <v>29</v>
      </c>
      <c r="AG464" s="77" t="s">
        <v>29</v>
      </c>
      <c r="AH464" s="77" t="s">
        <v>29</v>
      </c>
      <c r="AI464" s="60" t="s">
        <v>29</v>
      </c>
      <c r="AJ464" s="77" t="s">
        <v>29</v>
      </c>
      <c r="AK464" s="77" t="s">
        <v>29</v>
      </c>
      <c r="AL464" s="60" t="s">
        <v>29</v>
      </c>
      <c r="AM464" s="60" t="s">
        <v>29</v>
      </c>
      <c r="AN464" s="82" t="s">
        <v>28</v>
      </c>
      <c r="AO464" s="77" t="s">
        <v>470</v>
      </c>
      <c r="AQ464" s="77" t="s">
        <v>80</v>
      </c>
      <c r="AR464" s="82" t="s">
        <v>241</v>
      </c>
      <c r="AS464" s="82" t="s">
        <v>884</v>
      </c>
      <c r="AT464" s="496" t="s">
        <v>2449</v>
      </c>
      <c r="AU464" s="5">
        <v>39.5</v>
      </c>
      <c r="AV464" s="11">
        <v>-86.5</v>
      </c>
      <c r="AW464" s="128"/>
      <c r="AX464" s="277">
        <v>11.04166666666667</v>
      </c>
      <c r="AY464" s="278">
        <v>1074</v>
      </c>
      <c r="AZ464" s="455">
        <f t="shared" si="290"/>
        <v>3.0310042813635367</v>
      </c>
      <c r="BA464" s="517" t="s">
        <v>82</v>
      </c>
      <c r="BC464" s="128" t="s">
        <v>243</v>
      </c>
      <c r="BD464" s="128"/>
      <c r="BE464" s="128"/>
      <c r="BI464" s="67" t="s">
        <v>2232</v>
      </c>
      <c r="BJ464" s="78" t="s">
        <v>610</v>
      </c>
      <c r="BK464" s="68" t="s">
        <v>1050</v>
      </c>
      <c r="BL464" s="128"/>
      <c r="BM464" s="128"/>
      <c r="BN464" s="82" t="s">
        <v>1218</v>
      </c>
      <c r="BO464" s="128" t="s">
        <v>1678</v>
      </c>
      <c r="BP464" s="68" t="s">
        <v>1269</v>
      </c>
      <c r="BQ464" s="77" t="s">
        <v>14</v>
      </c>
      <c r="BR464" s="137">
        <v>1760</v>
      </c>
      <c r="BS464" s="128" t="s">
        <v>21</v>
      </c>
      <c r="BT464" s="77" t="s">
        <v>886</v>
      </c>
      <c r="BU464" s="137">
        <v>244</v>
      </c>
      <c r="BW464" s="120" t="s">
        <v>26</v>
      </c>
      <c r="BX464" s="132" t="s">
        <v>27</v>
      </c>
      <c r="BY464" s="146">
        <f t="shared" si="303"/>
        <v>2249.5688475794645</v>
      </c>
      <c r="BZ464" s="146">
        <f t="shared" si="307"/>
        <v>2249.5688475794645</v>
      </c>
      <c r="CA464" s="132" t="s">
        <v>18</v>
      </c>
      <c r="CB464" s="132" t="s">
        <v>1266</v>
      </c>
      <c r="CC464" s="132">
        <v>85</v>
      </c>
      <c r="CD464" s="132">
        <v>15</v>
      </c>
      <c r="CE464" s="68" t="s">
        <v>2276</v>
      </c>
      <c r="CF464" s="82" t="s">
        <v>1270</v>
      </c>
      <c r="CG464" s="82">
        <v>7835</v>
      </c>
      <c r="CH464" s="128" t="s">
        <v>21</v>
      </c>
      <c r="CI464" s="82">
        <v>652</v>
      </c>
      <c r="CK464" s="128">
        <f t="shared" si="308"/>
        <v>6011.1429861549623</v>
      </c>
      <c r="CL464" s="128">
        <f t="shared" si="310"/>
        <v>6011.1429861549623</v>
      </c>
      <c r="CM464" s="128">
        <v>85</v>
      </c>
      <c r="CN464" s="132">
        <v>15</v>
      </c>
      <c r="CO464" s="68" t="s">
        <v>2276</v>
      </c>
      <c r="CP464" s="67">
        <f t="shared" si="304"/>
        <v>-1.3385733961631308</v>
      </c>
      <c r="CQ464" s="67">
        <f t="shared" si="305"/>
        <v>0.99552906110283157</v>
      </c>
      <c r="CR464" s="67">
        <f t="shared" si="291"/>
        <v>-1.3325887162995103</v>
      </c>
      <c r="CS464" s="67">
        <f t="shared" si="306"/>
        <v>0.13855625300041796</v>
      </c>
      <c r="CT464" s="59">
        <v>0</v>
      </c>
      <c r="CU464" s="128">
        <v>0</v>
      </c>
      <c r="CV464" s="128" t="s">
        <v>1624</v>
      </c>
      <c r="CW464" s="128">
        <v>0</v>
      </c>
      <c r="CX464" s="128">
        <v>0</v>
      </c>
      <c r="CY464" s="74">
        <v>0</v>
      </c>
      <c r="CZ464" s="74">
        <v>3</v>
      </c>
      <c r="DA464" s="74">
        <v>0</v>
      </c>
      <c r="DB464" s="74">
        <v>0</v>
      </c>
      <c r="DC464" s="74">
        <v>0</v>
      </c>
      <c r="DD464" s="128">
        <v>0</v>
      </c>
      <c r="DE464" s="60">
        <v>1</v>
      </c>
      <c r="DF464" s="60">
        <v>0</v>
      </c>
      <c r="DG464" s="60">
        <v>0</v>
      </c>
      <c r="DH464" s="60">
        <v>0</v>
      </c>
      <c r="DI464" s="60">
        <v>0</v>
      </c>
      <c r="DJ464" s="60">
        <v>0</v>
      </c>
      <c r="DK464" s="60">
        <v>0</v>
      </c>
      <c r="DL464" s="90">
        <v>0</v>
      </c>
      <c r="DM464" s="90">
        <v>0</v>
      </c>
      <c r="DN464" s="90">
        <v>0</v>
      </c>
      <c r="DO464" s="128">
        <v>0</v>
      </c>
      <c r="DP464" s="128">
        <v>0</v>
      </c>
      <c r="DQ464" s="128">
        <v>0</v>
      </c>
      <c r="DR464" s="128">
        <v>0</v>
      </c>
      <c r="DS464" s="128">
        <v>0</v>
      </c>
      <c r="DT464" s="128">
        <v>0</v>
      </c>
      <c r="DU464" s="128">
        <v>0</v>
      </c>
      <c r="DV464" s="128">
        <v>0</v>
      </c>
      <c r="DW464" s="128">
        <v>0</v>
      </c>
      <c r="DX464" s="128">
        <v>0</v>
      </c>
      <c r="DY464" s="128">
        <v>0</v>
      </c>
      <c r="DZ464" s="128">
        <v>0</v>
      </c>
      <c r="EA464" s="128">
        <v>0</v>
      </c>
      <c r="EB464" s="128">
        <v>0</v>
      </c>
      <c r="EC464" s="128">
        <v>0</v>
      </c>
      <c r="ED464" s="128">
        <v>0</v>
      </c>
      <c r="EE464" s="128">
        <v>0</v>
      </c>
      <c r="EF464" s="128">
        <v>0</v>
      </c>
      <c r="EG464" s="128">
        <v>0</v>
      </c>
      <c r="EH464" s="128">
        <v>0</v>
      </c>
      <c r="EI464" s="128">
        <v>0</v>
      </c>
      <c r="EJ464" s="128">
        <v>0</v>
      </c>
      <c r="EK464" s="128">
        <v>0</v>
      </c>
      <c r="EL464" s="128">
        <v>0</v>
      </c>
      <c r="EM464" s="128">
        <v>1</v>
      </c>
      <c r="EN464" s="128">
        <v>1</v>
      </c>
      <c r="EO464" s="128">
        <v>0</v>
      </c>
      <c r="EP464" s="128">
        <v>1</v>
      </c>
      <c r="EQ464" s="77">
        <v>4</v>
      </c>
    </row>
    <row r="465" spans="1:147" s="68" customFormat="1" ht="15" customHeight="1" x14ac:dyDescent="0.25">
      <c r="A465" s="6" t="s">
        <v>2559</v>
      </c>
      <c r="B465" s="77">
        <v>7</v>
      </c>
      <c r="C465" s="78" t="s">
        <v>299</v>
      </c>
      <c r="D465" s="114">
        <v>2015</v>
      </c>
      <c r="E465" s="82" t="s">
        <v>300</v>
      </c>
      <c r="F465" s="82" t="s">
        <v>76</v>
      </c>
      <c r="G465" s="77">
        <v>142</v>
      </c>
      <c r="H465" s="77" t="s">
        <v>301</v>
      </c>
      <c r="I465" s="75" t="s">
        <v>395</v>
      </c>
      <c r="J465" s="59">
        <v>4</v>
      </c>
      <c r="K465" s="128" t="s">
        <v>20</v>
      </c>
      <c r="L465" s="77" t="s">
        <v>77</v>
      </c>
      <c r="M465" s="128" t="s">
        <v>2275</v>
      </c>
      <c r="N465" s="128">
        <v>13.5</v>
      </c>
      <c r="O465" s="59">
        <f t="shared" si="287"/>
        <v>1.1303337684950061</v>
      </c>
      <c r="P465" s="77" t="s">
        <v>883</v>
      </c>
      <c r="Q465" s="82"/>
      <c r="R465" s="77">
        <v>15</v>
      </c>
      <c r="S465" s="128">
        <v>1</v>
      </c>
      <c r="T465" s="128" t="s">
        <v>1265</v>
      </c>
      <c r="U465" s="77"/>
      <c r="V465" s="128" t="s">
        <v>1193</v>
      </c>
      <c r="W465" s="128"/>
      <c r="X465" s="128" t="s">
        <v>1266</v>
      </c>
      <c r="Y465" s="82" t="s">
        <v>887</v>
      </c>
      <c r="Z465" s="143" t="s">
        <v>83</v>
      </c>
      <c r="AA465" s="77" t="s">
        <v>29</v>
      </c>
      <c r="AB465" s="77" t="s">
        <v>29</v>
      </c>
      <c r="AC465" s="77" t="s">
        <v>112</v>
      </c>
      <c r="AD465" s="77"/>
      <c r="AE465" s="77" t="s">
        <v>29</v>
      </c>
      <c r="AF465" s="77" t="s">
        <v>29</v>
      </c>
      <c r="AG465" s="77" t="s">
        <v>29</v>
      </c>
      <c r="AH465" s="77" t="s">
        <v>29</v>
      </c>
      <c r="AI465" s="60" t="s">
        <v>29</v>
      </c>
      <c r="AJ465" s="77" t="s">
        <v>29</v>
      </c>
      <c r="AK465" s="77" t="s">
        <v>29</v>
      </c>
      <c r="AL465" s="60" t="s">
        <v>29</v>
      </c>
      <c r="AM465" s="60" t="s">
        <v>29</v>
      </c>
      <c r="AN465" s="82" t="s">
        <v>28</v>
      </c>
      <c r="AO465" s="77" t="s">
        <v>470</v>
      </c>
      <c r="AQ465" s="77" t="s">
        <v>80</v>
      </c>
      <c r="AR465" s="82" t="s">
        <v>241</v>
      </c>
      <c r="AS465" s="82" t="s">
        <v>884</v>
      </c>
      <c r="AT465" s="496" t="s">
        <v>2449</v>
      </c>
      <c r="AU465" s="5">
        <v>39.5</v>
      </c>
      <c r="AV465" s="11">
        <v>-86.5</v>
      </c>
      <c r="AW465" s="77"/>
      <c r="AX465" s="277">
        <v>11.04166666666667</v>
      </c>
      <c r="AY465" s="278">
        <v>1074</v>
      </c>
      <c r="AZ465" s="455">
        <f t="shared" si="290"/>
        <v>3.0310042813635367</v>
      </c>
      <c r="BA465" s="517" t="s">
        <v>82</v>
      </c>
      <c r="BB465" s="82"/>
      <c r="BC465" s="77" t="s">
        <v>243</v>
      </c>
      <c r="BD465" s="77"/>
      <c r="BE465" s="77"/>
      <c r="BF465" s="82"/>
      <c r="BG465" s="82"/>
      <c r="BH465" s="82"/>
      <c r="BI465" s="67" t="s">
        <v>2232</v>
      </c>
      <c r="BJ465" s="78" t="s">
        <v>12</v>
      </c>
      <c r="BK465" s="68" t="s">
        <v>1050</v>
      </c>
      <c r="BL465" s="128"/>
      <c r="BM465" s="128"/>
      <c r="BN465" s="82" t="s">
        <v>1218</v>
      </c>
      <c r="BO465" s="128" t="s">
        <v>1678</v>
      </c>
      <c r="BP465" s="68" t="s">
        <v>1269</v>
      </c>
      <c r="BQ465" s="77" t="s">
        <v>1272</v>
      </c>
      <c r="BR465" s="82">
        <v>2.4</v>
      </c>
      <c r="BS465" s="77" t="s">
        <v>21</v>
      </c>
      <c r="BT465" s="77"/>
      <c r="BU465" s="140">
        <v>0.24</v>
      </c>
      <c r="BV465" s="82"/>
      <c r="BW465" s="79" t="s">
        <v>26</v>
      </c>
      <c r="BX465" s="132" t="s">
        <v>27</v>
      </c>
      <c r="BY465" s="146">
        <f t="shared" si="303"/>
        <v>2.2126906697502928</v>
      </c>
      <c r="BZ465" s="146">
        <f t="shared" si="307"/>
        <v>2.2126906697502928</v>
      </c>
      <c r="CA465" s="132" t="s">
        <v>18</v>
      </c>
      <c r="CB465" s="132" t="s">
        <v>1266</v>
      </c>
      <c r="CC465" s="132">
        <v>85</v>
      </c>
      <c r="CD465" s="132">
        <v>15</v>
      </c>
      <c r="CE465" s="68" t="s">
        <v>2276</v>
      </c>
      <c r="CF465" s="82" t="s">
        <v>1270</v>
      </c>
      <c r="CG465" s="82">
        <v>6.7</v>
      </c>
      <c r="CH465" s="77" t="s">
        <v>21</v>
      </c>
      <c r="CI465" s="82">
        <v>0.4</v>
      </c>
      <c r="CJ465" s="82"/>
      <c r="CK465" s="128">
        <f t="shared" si="308"/>
        <v>3.687817782917155</v>
      </c>
      <c r="CL465" s="128">
        <f t="shared" si="310"/>
        <v>3.687817782917155</v>
      </c>
      <c r="CM465" s="128">
        <v>85</v>
      </c>
      <c r="CN465" s="132">
        <v>15</v>
      </c>
      <c r="CO465" s="68" t="s">
        <v>2276</v>
      </c>
      <c r="CP465" s="67">
        <f t="shared" si="304"/>
        <v>-1.4139841622425142</v>
      </c>
      <c r="CQ465" s="67">
        <f t="shared" si="305"/>
        <v>0.99552906110283157</v>
      </c>
      <c r="CR465" s="67">
        <f t="shared" si="291"/>
        <v>-1.4076623254515641</v>
      </c>
      <c r="CS465" s="67">
        <f t="shared" si="306"/>
        <v>0.13916131339949717</v>
      </c>
      <c r="CT465" s="59">
        <v>0</v>
      </c>
      <c r="CU465" s="77">
        <v>0</v>
      </c>
      <c r="CV465" s="128" t="s">
        <v>1624</v>
      </c>
      <c r="CW465" s="128">
        <v>0</v>
      </c>
      <c r="CX465" s="128">
        <v>0</v>
      </c>
      <c r="CY465" s="74">
        <v>1</v>
      </c>
      <c r="CZ465" s="74">
        <v>0</v>
      </c>
      <c r="DA465" s="74">
        <v>0</v>
      </c>
      <c r="DB465" s="74">
        <v>0</v>
      </c>
      <c r="DC465" s="74">
        <v>0</v>
      </c>
      <c r="DD465" s="128">
        <v>0</v>
      </c>
      <c r="DE465" s="60">
        <v>1</v>
      </c>
      <c r="DF465" s="60">
        <v>0</v>
      </c>
      <c r="DG465" s="60">
        <v>0</v>
      </c>
      <c r="DH465" s="60">
        <v>0</v>
      </c>
      <c r="DI465" s="60">
        <v>0</v>
      </c>
      <c r="DJ465" s="60">
        <v>0</v>
      </c>
      <c r="DK465" s="60">
        <v>0</v>
      </c>
      <c r="DL465" s="90">
        <v>0</v>
      </c>
      <c r="DM465" s="90">
        <v>0</v>
      </c>
      <c r="DN465" s="90">
        <v>0</v>
      </c>
      <c r="DO465" s="128">
        <v>0</v>
      </c>
      <c r="DP465" s="128">
        <v>0</v>
      </c>
      <c r="DQ465" s="128">
        <v>0</v>
      </c>
      <c r="DR465" s="128">
        <v>0</v>
      </c>
      <c r="DS465" s="128">
        <v>0</v>
      </c>
      <c r="DT465" s="128">
        <v>0</v>
      </c>
      <c r="DU465" s="128">
        <v>0</v>
      </c>
      <c r="DV465" s="128">
        <v>0</v>
      </c>
      <c r="DW465" s="128">
        <v>0</v>
      </c>
      <c r="DX465" s="128">
        <v>0</v>
      </c>
      <c r="DY465" s="128">
        <v>0</v>
      </c>
      <c r="DZ465" s="128">
        <v>0</v>
      </c>
      <c r="EA465" s="128">
        <v>0</v>
      </c>
      <c r="EB465" s="128">
        <v>0</v>
      </c>
      <c r="EC465" s="128">
        <v>0</v>
      </c>
      <c r="ED465" s="128">
        <v>0</v>
      </c>
      <c r="EE465" s="128">
        <v>0</v>
      </c>
      <c r="EF465" s="128">
        <v>0</v>
      </c>
      <c r="EG465" s="128">
        <v>0</v>
      </c>
      <c r="EH465" s="128">
        <v>0</v>
      </c>
      <c r="EI465" s="128">
        <v>0</v>
      </c>
      <c r="EJ465" s="128">
        <v>0</v>
      </c>
      <c r="EK465" s="128">
        <v>0</v>
      </c>
      <c r="EL465" s="128">
        <v>0</v>
      </c>
      <c r="EM465" s="128">
        <v>1</v>
      </c>
      <c r="EN465" s="128">
        <v>1</v>
      </c>
      <c r="EO465" s="128">
        <v>0</v>
      </c>
      <c r="EP465" s="128">
        <v>1</v>
      </c>
      <c r="EQ465" s="77">
        <v>4</v>
      </c>
    </row>
    <row r="466" spans="1:147" ht="15" customHeight="1" x14ac:dyDescent="0.25">
      <c r="A466" s="501" t="s">
        <v>2560</v>
      </c>
      <c r="B466" s="37">
        <v>1</v>
      </c>
      <c r="C466" s="58" t="s">
        <v>302</v>
      </c>
      <c r="D466" s="59">
        <v>2012</v>
      </c>
      <c r="E466" s="67" t="s">
        <v>303</v>
      </c>
      <c r="F466" s="67" t="s">
        <v>97</v>
      </c>
      <c r="G466" s="59">
        <v>266</v>
      </c>
      <c r="H466" s="59" t="s">
        <v>304</v>
      </c>
      <c r="I466" s="64" t="s">
        <v>50</v>
      </c>
      <c r="J466" s="59">
        <v>0</v>
      </c>
      <c r="K466" s="65" t="s">
        <v>3</v>
      </c>
      <c r="L466" s="59" t="s">
        <v>77</v>
      </c>
      <c r="M466" s="59">
        <v>2.5</v>
      </c>
      <c r="N466" s="59">
        <v>2.5</v>
      </c>
      <c r="O466" s="59">
        <f t="shared" si="287"/>
        <v>0.3979400086720376</v>
      </c>
      <c r="P466" s="59">
        <v>2010</v>
      </c>
      <c r="R466" s="59">
        <v>1</v>
      </c>
      <c r="S466" s="59">
        <v>10</v>
      </c>
      <c r="T466" s="59">
        <v>1</v>
      </c>
      <c r="U466" s="59">
        <v>30</v>
      </c>
      <c r="V466" s="59" t="s">
        <v>1273</v>
      </c>
      <c r="X466" s="59" t="s">
        <v>1277</v>
      </c>
      <c r="Z466" s="40" t="s">
        <v>722</v>
      </c>
      <c r="AA466" s="37" t="s">
        <v>783</v>
      </c>
      <c r="AB466" s="37" t="s">
        <v>783</v>
      </c>
      <c r="AC466" s="59">
        <v>11</v>
      </c>
      <c r="AD466" s="59">
        <v>0</v>
      </c>
      <c r="AE466" s="37" t="s">
        <v>1071</v>
      </c>
      <c r="AF466" s="59">
        <v>11</v>
      </c>
      <c r="AG466" s="59">
        <f t="shared" ref="AG466:AG467" si="311">LOG10(AF466)</f>
        <v>1.0413926851582251</v>
      </c>
      <c r="AH466" s="59">
        <v>185</v>
      </c>
      <c r="AI466" s="72">
        <f>LOG10(AH466)</f>
        <v>2.2671717284030137</v>
      </c>
      <c r="AJ466" s="59">
        <f>AF466*N466</f>
        <v>27.5</v>
      </c>
      <c r="AK466" s="59">
        <f t="shared" ref="AK466" si="312">LOG10(AJ466)</f>
        <v>1.4393326938302626</v>
      </c>
      <c r="AL466" s="72">
        <f>AH466*N466</f>
        <v>462.5</v>
      </c>
      <c r="AM466" s="72">
        <f t="shared" si="284"/>
        <v>2.6651117370750512</v>
      </c>
      <c r="AN466" s="40" t="s">
        <v>1274</v>
      </c>
      <c r="AO466" s="59" t="s">
        <v>36</v>
      </c>
      <c r="AP466" s="67" t="s">
        <v>1275</v>
      </c>
      <c r="AQ466" s="59" t="s">
        <v>213</v>
      </c>
      <c r="AR466" s="67" t="s">
        <v>305</v>
      </c>
      <c r="AT466" s="172" t="s">
        <v>2450</v>
      </c>
      <c r="AU466" s="270">
        <v>57.3</v>
      </c>
      <c r="AV466" s="11">
        <v>14.6</v>
      </c>
      <c r="AW466" s="59" t="s">
        <v>306</v>
      </c>
      <c r="AX466" s="277">
        <v>5.6749999999999998</v>
      </c>
      <c r="AY466" s="278">
        <v>725</v>
      </c>
      <c r="AZ466" s="455">
        <f t="shared" si="290"/>
        <v>2.8603380065709936</v>
      </c>
      <c r="BA466" s="515" t="s">
        <v>82</v>
      </c>
      <c r="BB466" s="40" t="s">
        <v>307</v>
      </c>
      <c r="BF466" s="67" t="s">
        <v>1276</v>
      </c>
      <c r="BH466" s="38" t="s">
        <v>897</v>
      </c>
      <c r="BI466" s="38" t="s">
        <v>898</v>
      </c>
      <c r="BJ466" s="67" t="s">
        <v>10</v>
      </c>
      <c r="BK466" s="67" t="s">
        <v>1687</v>
      </c>
      <c r="BL466" s="77" t="s">
        <v>2268</v>
      </c>
      <c r="BM466" s="77" t="s">
        <v>2268</v>
      </c>
      <c r="BN466" s="38" t="s">
        <v>895</v>
      </c>
      <c r="BO466" s="59" t="s">
        <v>1671</v>
      </c>
      <c r="BP466" s="67" t="s">
        <v>51</v>
      </c>
      <c r="BQ466" s="59" t="s">
        <v>60</v>
      </c>
      <c r="BR466" s="67">
        <v>53.000559817413397</v>
      </c>
      <c r="BS466" s="59" t="s">
        <v>21</v>
      </c>
      <c r="BT466" s="37" t="s">
        <v>11</v>
      </c>
      <c r="BU466" s="67">
        <v>1.4875148413132067</v>
      </c>
      <c r="BV466" s="67">
        <v>1.487514841313299</v>
      </c>
      <c r="BW466" s="106" t="s">
        <v>634</v>
      </c>
      <c r="BX466" s="37" t="s">
        <v>27</v>
      </c>
      <c r="BY466" s="70">
        <f>AVERAGE(BU466,BV466)*SQRT(CC466)</f>
        <v>4.7039349518538112</v>
      </c>
      <c r="BZ466" s="92">
        <f>BY466</f>
        <v>4.7039349518538112</v>
      </c>
      <c r="CA466" s="37" t="s">
        <v>57</v>
      </c>
      <c r="CB466" s="37" t="s">
        <v>1273</v>
      </c>
      <c r="CC466" s="59">
        <v>10</v>
      </c>
      <c r="CD466" s="59">
        <v>10</v>
      </c>
      <c r="CF466" s="78" t="s">
        <v>1584</v>
      </c>
      <c r="CG466" s="67">
        <v>64.948662897639494</v>
      </c>
      <c r="CH466" s="59" t="s">
        <v>21</v>
      </c>
      <c r="CI466" s="67">
        <v>1.2365197812406024</v>
      </c>
      <c r="CJ466" s="67">
        <v>2.0011934569032945</v>
      </c>
      <c r="CK466" s="59">
        <f>AVERAGE(CI466,CJ466)*SQRT(CM466)</f>
        <v>5.1192741215069351</v>
      </c>
      <c r="CL466" s="59">
        <f t="shared" si="310"/>
        <v>5.1192741215069351</v>
      </c>
      <c r="CM466" s="59">
        <v>10</v>
      </c>
      <c r="CN466" s="59">
        <v>10</v>
      </c>
      <c r="CP466" s="67">
        <f t="shared" si="304"/>
        <v>-2.4304557441458674</v>
      </c>
      <c r="CQ466" s="67">
        <f t="shared" si="305"/>
        <v>0.95774647887323949</v>
      </c>
      <c r="CR466" s="67">
        <f t="shared" si="291"/>
        <v>-2.3277604310129436</v>
      </c>
      <c r="CS466" s="67">
        <f t="shared" si="306"/>
        <v>0.33546171560473914</v>
      </c>
      <c r="CT466" s="59">
        <v>0</v>
      </c>
      <c r="CU466" s="59">
        <v>0</v>
      </c>
      <c r="CV466" s="59" t="s">
        <v>1782</v>
      </c>
      <c r="CW466" s="59">
        <v>0</v>
      </c>
      <c r="CX466" s="59">
        <v>0</v>
      </c>
      <c r="CY466" s="102">
        <v>0</v>
      </c>
      <c r="CZ466" s="102">
        <v>0</v>
      </c>
      <c r="DA466" s="102">
        <v>1</v>
      </c>
      <c r="DB466" s="102">
        <v>0</v>
      </c>
      <c r="DC466" s="102">
        <v>0</v>
      </c>
      <c r="DD466" s="59">
        <v>0</v>
      </c>
      <c r="DE466" s="60">
        <v>0</v>
      </c>
      <c r="DF466" s="60">
        <v>0</v>
      </c>
      <c r="DG466" s="60">
        <v>2</v>
      </c>
      <c r="DH466" s="60">
        <v>0</v>
      </c>
      <c r="DI466" s="60">
        <v>0</v>
      </c>
      <c r="DJ466" s="60">
        <v>0</v>
      </c>
      <c r="DK466" s="60">
        <v>0</v>
      </c>
      <c r="DL466" s="60">
        <v>0</v>
      </c>
      <c r="DM466" s="60">
        <v>0</v>
      </c>
      <c r="DN466" s="60">
        <v>0</v>
      </c>
      <c r="DO466" s="59">
        <v>0</v>
      </c>
      <c r="DP466" s="59">
        <v>0</v>
      </c>
      <c r="DQ466" s="59">
        <v>0</v>
      </c>
      <c r="DR466" s="59">
        <v>0</v>
      </c>
      <c r="DS466" s="59">
        <v>0</v>
      </c>
      <c r="DT466" s="59">
        <v>0</v>
      </c>
      <c r="DU466" s="59">
        <v>0</v>
      </c>
      <c r="DV466" s="59">
        <v>1</v>
      </c>
      <c r="DW466" s="59">
        <v>0</v>
      </c>
      <c r="DX466" s="59">
        <v>0</v>
      </c>
      <c r="DY466" s="59">
        <v>0</v>
      </c>
      <c r="DZ466" s="59">
        <v>0</v>
      </c>
      <c r="EA466" s="59">
        <v>0</v>
      </c>
      <c r="EB466" s="59">
        <v>0</v>
      </c>
      <c r="EC466" s="59">
        <v>0</v>
      </c>
      <c r="ED466" s="59">
        <v>0</v>
      </c>
      <c r="EE466" s="59">
        <v>0</v>
      </c>
      <c r="EF466" s="59">
        <v>0</v>
      </c>
      <c r="EG466" s="59">
        <v>0</v>
      </c>
      <c r="EH466" s="59">
        <v>0</v>
      </c>
      <c r="EI466" s="59">
        <v>0</v>
      </c>
      <c r="EJ466" s="59">
        <v>0</v>
      </c>
      <c r="EK466" s="59">
        <v>0</v>
      </c>
      <c r="EL466" s="59">
        <v>0</v>
      </c>
      <c r="EM466" s="128">
        <v>0</v>
      </c>
      <c r="EN466" s="59">
        <v>0</v>
      </c>
      <c r="EO466" s="128">
        <v>0</v>
      </c>
      <c r="EP466" s="59">
        <v>2</v>
      </c>
      <c r="EQ466" s="77">
        <v>4</v>
      </c>
    </row>
    <row r="467" spans="1:147" ht="15" customHeight="1" x14ac:dyDescent="0.25">
      <c r="A467" s="501" t="s">
        <v>2560</v>
      </c>
      <c r="B467" s="59">
        <v>2</v>
      </c>
      <c r="C467" s="58" t="s">
        <v>302</v>
      </c>
      <c r="D467" s="59">
        <v>2012</v>
      </c>
      <c r="E467" s="67" t="s">
        <v>303</v>
      </c>
      <c r="F467" s="67" t="s">
        <v>97</v>
      </c>
      <c r="G467" s="59">
        <v>266</v>
      </c>
      <c r="H467" s="59" t="s">
        <v>304</v>
      </c>
      <c r="I467" s="64" t="s">
        <v>50</v>
      </c>
      <c r="J467" s="59">
        <v>0</v>
      </c>
      <c r="K467" s="65" t="s">
        <v>3</v>
      </c>
      <c r="L467" s="59" t="s">
        <v>77</v>
      </c>
      <c r="M467" s="59">
        <v>2.5</v>
      </c>
      <c r="N467" s="59">
        <v>2.5</v>
      </c>
      <c r="O467" s="59">
        <f t="shared" si="287"/>
        <v>0.3979400086720376</v>
      </c>
      <c r="P467" s="59">
        <v>2010</v>
      </c>
      <c r="R467" s="59">
        <v>1</v>
      </c>
      <c r="S467" s="59">
        <v>10</v>
      </c>
      <c r="T467" s="59">
        <v>1</v>
      </c>
      <c r="U467" s="59">
        <v>30</v>
      </c>
      <c r="V467" s="59" t="s">
        <v>1273</v>
      </c>
      <c r="X467" s="59" t="s">
        <v>1277</v>
      </c>
      <c r="Z467" s="40" t="s">
        <v>722</v>
      </c>
      <c r="AA467" s="37" t="s">
        <v>783</v>
      </c>
      <c r="AB467" s="37" t="s">
        <v>783</v>
      </c>
      <c r="AC467" s="59">
        <v>11</v>
      </c>
      <c r="AD467" s="59">
        <v>0</v>
      </c>
      <c r="AE467" s="37" t="s">
        <v>1071</v>
      </c>
      <c r="AF467" s="59">
        <v>11</v>
      </c>
      <c r="AG467" s="59">
        <f t="shared" si="311"/>
        <v>1.0413926851582251</v>
      </c>
      <c r="AH467" s="59">
        <v>185</v>
      </c>
      <c r="AI467" s="72">
        <f>LOG10(AH467)</f>
        <v>2.2671717284030137</v>
      </c>
      <c r="AJ467" s="59">
        <f>AF467*N467</f>
        <v>27.5</v>
      </c>
      <c r="AK467" s="59">
        <f t="shared" ref="AK467" si="313">LOG10(AJ467)</f>
        <v>1.4393326938302626</v>
      </c>
      <c r="AL467" s="72">
        <f>AH467*N467</f>
        <v>462.5</v>
      </c>
      <c r="AM467" s="72">
        <f t="shared" si="284"/>
        <v>2.6651117370750512</v>
      </c>
      <c r="AN467" s="40" t="s">
        <v>1274</v>
      </c>
      <c r="AO467" s="59" t="s">
        <v>36</v>
      </c>
      <c r="AP467" s="67" t="s">
        <v>1275</v>
      </c>
      <c r="AQ467" s="59" t="s">
        <v>213</v>
      </c>
      <c r="AR467" s="67" t="s">
        <v>305</v>
      </c>
      <c r="AT467" s="172" t="s">
        <v>2450</v>
      </c>
      <c r="AU467" s="270">
        <v>57.3</v>
      </c>
      <c r="AV467" s="11">
        <v>14.6</v>
      </c>
      <c r="AW467" s="59" t="s">
        <v>306</v>
      </c>
      <c r="AX467" s="277">
        <v>5.6749999999999998</v>
      </c>
      <c r="AY467" s="278">
        <v>725</v>
      </c>
      <c r="AZ467" s="455">
        <f t="shared" si="290"/>
        <v>2.8603380065709936</v>
      </c>
      <c r="BA467" s="515" t="s">
        <v>82</v>
      </c>
      <c r="BB467" s="40" t="s">
        <v>307</v>
      </c>
      <c r="BF467" s="67" t="s">
        <v>1276</v>
      </c>
      <c r="BH467" s="38" t="s">
        <v>897</v>
      </c>
      <c r="BI467" s="38" t="s">
        <v>899</v>
      </c>
      <c r="BJ467" s="67" t="s">
        <v>10</v>
      </c>
      <c r="BK467" s="67" t="s">
        <v>1687</v>
      </c>
      <c r="BL467" s="77" t="s">
        <v>2268</v>
      </c>
      <c r="BM467" s="77" t="s">
        <v>2268</v>
      </c>
      <c r="BN467" s="38" t="s">
        <v>896</v>
      </c>
      <c r="BO467" s="59" t="s">
        <v>1671</v>
      </c>
      <c r="BP467" s="67" t="s">
        <v>51</v>
      </c>
      <c r="BQ467" s="59" t="s">
        <v>60</v>
      </c>
      <c r="BR467" s="67">
        <v>44.210811243102199</v>
      </c>
      <c r="BS467" s="59" t="s">
        <v>21</v>
      </c>
      <c r="BT467" s="37" t="s">
        <v>11</v>
      </c>
      <c r="BU467" s="67">
        <v>0.81450357729480061</v>
      </c>
      <c r="BV467" s="67">
        <v>0.86187274304379713</v>
      </c>
      <c r="BW467" s="106" t="s">
        <v>634</v>
      </c>
      <c r="BX467" s="59" t="s">
        <v>27</v>
      </c>
      <c r="BY467" s="70">
        <f>AVERAGE(BU467,BV467)*SQRT(CC467)</f>
        <v>2.6505836939210092</v>
      </c>
      <c r="BZ467" s="92">
        <f>BY467</f>
        <v>2.6505836939210092</v>
      </c>
      <c r="CA467" s="37" t="s">
        <v>57</v>
      </c>
      <c r="CB467" s="37" t="s">
        <v>1273</v>
      </c>
      <c r="CC467" s="59">
        <v>10</v>
      </c>
      <c r="CD467" s="59">
        <v>10</v>
      </c>
      <c r="CF467" s="78" t="s">
        <v>1584</v>
      </c>
      <c r="CG467" s="67">
        <v>58.009387707393898</v>
      </c>
      <c r="CH467" s="59" t="s">
        <v>21</v>
      </c>
      <c r="CI467" s="67">
        <v>1.4432215954181018</v>
      </c>
      <c r="CJ467" s="67">
        <v>1.5318080872084963</v>
      </c>
      <c r="CK467" s="59">
        <f>AVERAGE(CI467,CJ467)*SQRT(CM467)</f>
        <v>4.7039349518539577</v>
      </c>
      <c r="CL467" s="59">
        <f t="shared" si="310"/>
        <v>4.7039349518539577</v>
      </c>
      <c r="CM467" s="59">
        <v>10</v>
      </c>
      <c r="CN467" s="59">
        <v>10</v>
      </c>
      <c r="CP467" s="67">
        <f t="shared" si="304"/>
        <v>-3.6141872607660366</v>
      </c>
      <c r="CQ467" s="67">
        <f t="shared" si="305"/>
        <v>0.95774647887323949</v>
      </c>
      <c r="CR467" s="67">
        <f t="shared" si="291"/>
        <v>-3.4614751229871903</v>
      </c>
      <c r="CS467" s="67">
        <f t="shared" si="306"/>
        <v>0.49954525067647965</v>
      </c>
      <c r="CT467" s="59">
        <v>0</v>
      </c>
      <c r="CU467" s="59">
        <v>0</v>
      </c>
      <c r="CV467" s="59" t="s">
        <v>1782</v>
      </c>
      <c r="CW467" s="59">
        <v>0</v>
      </c>
      <c r="CX467" s="59">
        <v>0</v>
      </c>
      <c r="CY467" s="102">
        <v>0</v>
      </c>
      <c r="CZ467" s="102">
        <v>0</v>
      </c>
      <c r="DA467" s="102">
        <v>1</v>
      </c>
      <c r="DB467" s="102">
        <v>0</v>
      </c>
      <c r="DC467" s="102">
        <v>0</v>
      </c>
      <c r="DD467" s="59">
        <v>0</v>
      </c>
      <c r="DE467" s="60">
        <v>0</v>
      </c>
      <c r="DF467" s="60">
        <v>0</v>
      </c>
      <c r="DG467" s="60">
        <v>2</v>
      </c>
      <c r="DH467" s="60">
        <v>0</v>
      </c>
      <c r="DI467" s="60">
        <v>0</v>
      </c>
      <c r="DJ467" s="60">
        <v>0</v>
      </c>
      <c r="DK467" s="60">
        <v>0</v>
      </c>
      <c r="DL467" s="60">
        <v>0</v>
      </c>
      <c r="DM467" s="60">
        <v>0</v>
      </c>
      <c r="DN467" s="60">
        <v>0</v>
      </c>
      <c r="DO467" s="59">
        <v>0</v>
      </c>
      <c r="DP467" s="59">
        <v>0</v>
      </c>
      <c r="DQ467" s="59">
        <v>0</v>
      </c>
      <c r="DR467" s="59">
        <v>0</v>
      </c>
      <c r="DS467" s="59">
        <v>0</v>
      </c>
      <c r="DT467" s="59">
        <v>0</v>
      </c>
      <c r="DU467" s="59">
        <v>0</v>
      </c>
      <c r="DV467" s="59">
        <v>1</v>
      </c>
      <c r="DW467" s="59">
        <v>0</v>
      </c>
      <c r="DX467" s="59">
        <v>0</v>
      </c>
      <c r="DY467" s="59">
        <v>0</v>
      </c>
      <c r="DZ467" s="59">
        <v>0</v>
      </c>
      <c r="EA467" s="59">
        <v>0</v>
      </c>
      <c r="EB467" s="59">
        <v>0</v>
      </c>
      <c r="EC467" s="59">
        <v>0</v>
      </c>
      <c r="ED467" s="59">
        <v>0</v>
      </c>
      <c r="EE467" s="59">
        <v>0</v>
      </c>
      <c r="EF467" s="59">
        <v>0</v>
      </c>
      <c r="EG467" s="59">
        <v>0</v>
      </c>
      <c r="EH467" s="59">
        <v>0</v>
      </c>
      <c r="EI467" s="59">
        <v>0</v>
      </c>
      <c r="EJ467" s="59">
        <v>0</v>
      </c>
      <c r="EK467" s="59">
        <v>0</v>
      </c>
      <c r="EL467" s="59">
        <v>0</v>
      </c>
      <c r="EM467" s="128">
        <v>0</v>
      </c>
      <c r="EN467" s="59">
        <v>0</v>
      </c>
      <c r="EO467" s="128">
        <v>0</v>
      </c>
      <c r="EP467" s="59">
        <v>2</v>
      </c>
      <c r="EQ467" s="77">
        <v>4</v>
      </c>
    </row>
    <row r="468" spans="1:147" s="82" customFormat="1" ht="15" customHeight="1" x14ac:dyDescent="0.25">
      <c r="A468" s="6" t="s">
        <v>2561</v>
      </c>
      <c r="B468" s="77">
        <v>1</v>
      </c>
      <c r="C468" s="108" t="s">
        <v>795</v>
      </c>
      <c r="D468" s="114">
        <v>2015</v>
      </c>
      <c r="E468" s="108" t="s">
        <v>796</v>
      </c>
      <c r="F468" s="108" t="s">
        <v>133</v>
      </c>
      <c r="G468" s="77">
        <v>52</v>
      </c>
      <c r="H468" s="76" t="s">
        <v>797</v>
      </c>
      <c r="I468" s="75" t="s">
        <v>50</v>
      </c>
      <c r="J468" s="59">
        <v>0</v>
      </c>
      <c r="K468" s="77" t="s">
        <v>3</v>
      </c>
      <c r="L468" s="77" t="s">
        <v>77</v>
      </c>
      <c r="M468" s="77">
        <v>1.5</v>
      </c>
      <c r="N468" s="77">
        <v>1.5</v>
      </c>
      <c r="O468" s="59">
        <f t="shared" si="287"/>
        <v>0.17609125905568124</v>
      </c>
      <c r="P468" s="77">
        <v>2010</v>
      </c>
      <c r="R468" s="77">
        <v>3</v>
      </c>
      <c r="S468" s="77">
        <v>10</v>
      </c>
      <c r="T468" s="77">
        <v>1</v>
      </c>
      <c r="U468" s="77">
        <v>2</v>
      </c>
      <c r="V468" s="77" t="s">
        <v>1618</v>
      </c>
      <c r="W468" s="77"/>
      <c r="X468" s="77"/>
      <c r="Y468" s="82" t="s">
        <v>1619</v>
      </c>
      <c r="Z468" s="139" t="s">
        <v>83</v>
      </c>
      <c r="AA468" s="77" t="s">
        <v>29</v>
      </c>
      <c r="AB468" s="77" t="s">
        <v>29</v>
      </c>
      <c r="AC468" s="77" t="s">
        <v>112</v>
      </c>
      <c r="AD468" s="77">
        <v>0</v>
      </c>
      <c r="AE468" s="77" t="s">
        <v>29</v>
      </c>
      <c r="AF468" s="77" t="s">
        <v>29</v>
      </c>
      <c r="AG468" s="77" t="s">
        <v>29</v>
      </c>
      <c r="AH468" s="77" t="s">
        <v>29</v>
      </c>
      <c r="AI468" s="60" t="s">
        <v>29</v>
      </c>
      <c r="AJ468" s="77" t="s">
        <v>29</v>
      </c>
      <c r="AK468" s="77" t="s">
        <v>29</v>
      </c>
      <c r="AL468" s="60" t="s">
        <v>29</v>
      </c>
      <c r="AM468" s="60" t="s">
        <v>29</v>
      </c>
      <c r="AN468" s="78" t="s">
        <v>28</v>
      </c>
      <c r="AO468" s="77" t="s">
        <v>36</v>
      </c>
      <c r="AQ468" s="77" t="s">
        <v>80</v>
      </c>
      <c r="AR468" s="82" t="s">
        <v>241</v>
      </c>
      <c r="AS468" s="81" t="s">
        <v>1755</v>
      </c>
      <c r="AT468" s="228" t="s">
        <v>2451</v>
      </c>
      <c r="AU468" s="5">
        <v>38.9</v>
      </c>
      <c r="AV468" s="11">
        <v>-86.2</v>
      </c>
      <c r="AW468" s="77" t="s">
        <v>1754</v>
      </c>
      <c r="AX468" s="277">
        <v>11.674999999999999</v>
      </c>
      <c r="AY468" s="278">
        <v>1163</v>
      </c>
      <c r="AZ468" s="455">
        <f t="shared" si="290"/>
        <v>3.0655797147284485</v>
      </c>
      <c r="BA468" s="521" t="s">
        <v>82</v>
      </c>
      <c r="BB468" s="82" t="s">
        <v>1838</v>
      </c>
      <c r="BC468" s="77"/>
      <c r="BD468" s="77"/>
      <c r="BE468" s="77"/>
      <c r="BF468" s="82" t="s">
        <v>1839</v>
      </c>
      <c r="BH468" s="82" t="s">
        <v>1840</v>
      </c>
      <c r="BI468" s="82" t="s">
        <v>1841</v>
      </c>
      <c r="BJ468" s="82" t="s">
        <v>925</v>
      </c>
      <c r="BK468" s="95" t="s">
        <v>1621</v>
      </c>
      <c r="BL468" s="77" t="s">
        <v>2268</v>
      </c>
      <c r="BM468" s="77" t="s">
        <v>2267</v>
      </c>
      <c r="BO468" s="77" t="s">
        <v>1682</v>
      </c>
      <c r="BP468" s="82" t="s">
        <v>51</v>
      </c>
      <c r="BQ468" s="77" t="s">
        <v>37</v>
      </c>
      <c r="BR468" s="82">
        <v>0.35968992248061998</v>
      </c>
      <c r="BS468" s="77" t="s">
        <v>21</v>
      </c>
      <c r="BT468" s="77" t="s">
        <v>1622</v>
      </c>
      <c r="BU468" s="82">
        <v>0.42790697674418599</v>
      </c>
      <c r="BW468" s="79" t="s">
        <v>1066</v>
      </c>
      <c r="BX468" s="77" t="s">
        <v>27</v>
      </c>
      <c r="BY468" s="80">
        <f t="shared" ref="BY468:BY479" si="314">(BU468-BR468)*SQRT(CC468)</f>
        <v>0.37364019426709066</v>
      </c>
      <c r="BZ468" s="80">
        <f t="shared" ref="BZ468:BZ479" si="315">IF(BX468="SE",BY468,BU468)</f>
        <v>0.37364019426709066</v>
      </c>
      <c r="CA468" s="77" t="s">
        <v>18</v>
      </c>
      <c r="CB468" s="77" t="s">
        <v>1618</v>
      </c>
      <c r="CC468" s="77">
        <v>30</v>
      </c>
      <c r="CD468" s="77">
        <v>30</v>
      </c>
      <c r="CE468" s="82" t="s">
        <v>1820</v>
      </c>
      <c r="CF468" s="78" t="s">
        <v>1584</v>
      </c>
      <c r="CG468" s="82">
        <v>0.46821705426356502</v>
      </c>
      <c r="CH468" s="77" t="s">
        <v>21</v>
      </c>
      <c r="CI468" s="82">
        <v>0.53953488372092995</v>
      </c>
      <c r="CK468" s="77">
        <f t="shared" ref="CK468:CK479" si="316">(CI468-CG468)*SQRT(CM468)</f>
        <v>0.39062383946105189</v>
      </c>
      <c r="CL468" s="77">
        <f t="shared" si="310"/>
        <v>0.39062383946105189</v>
      </c>
      <c r="CM468" s="77">
        <v>30</v>
      </c>
      <c r="CN468" s="77">
        <v>30</v>
      </c>
      <c r="CO468" s="82" t="s">
        <v>1820</v>
      </c>
      <c r="CP468" s="67">
        <f t="shared" si="304"/>
        <v>-0.28393419052228752</v>
      </c>
      <c r="CQ468" s="67">
        <f t="shared" si="305"/>
        <v>0.98701298701298701</v>
      </c>
      <c r="CR468" s="67">
        <f t="shared" si="291"/>
        <v>-0.28024673350251755</v>
      </c>
      <c r="CS468" s="67">
        <f t="shared" si="306"/>
        <v>6.7321151930323592E-2</v>
      </c>
      <c r="CT468" s="59">
        <v>0</v>
      </c>
      <c r="CU468" s="77">
        <v>0</v>
      </c>
      <c r="CV468" s="77" t="s">
        <v>1782</v>
      </c>
      <c r="CW468" s="77">
        <v>0</v>
      </c>
      <c r="CX468" s="59">
        <v>0</v>
      </c>
      <c r="CY468" s="74">
        <v>0</v>
      </c>
      <c r="CZ468" s="74">
        <v>0</v>
      </c>
      <c r="DA468" s="74">
        <v>0</v>
      </c>
      <c r="DB468" s="74">
        <v>0</v>
      </c>
      <c r="DC468" s="74">
        <v>1</v>
      </c>
      <c r="DD468" s="77">
        <v>0</v>
      </c>
      <c r="DE468" s="60">
        <v>0</v>
      </c>
      <c r="DF468" s="60">
        <v>0</v>
      </c>
      <c r="DG468" s="60">
        <v>0</v>
      </c>
      <c r="DH468" s="60">
        <v>0</v>
      </c>
      <c r="DI468" s="60">
        <v>0</v>
      </c>
      <c r="DJ468" s="60">
        <v>0</v>
      </c>
      <c r="DK468" s="60">
        <v>0</v>
      </c>
      <c r="DL468" s="74">
        <v>0</v>
      </c>
      <c r="DM468" s="74">
        <v>0</v>
      </c>
      <c r="DN468" s="74">
        <v>0</v>
      </c>
      <c r="DO468" s="77">
        <v>0</v>
      </c>
      <c r="DP468" s="77">
        <v>0</v>
      </c>
      <c r="DQ468" s="77">
        <v>0</v>
      </c>
      <c r="DR468" s="77">
        <v>0</v>
      </c>
      <c r="DS468" s="77">
        <v>0</v>
      </c>
      <c r="DT468" s="77">
        <v>0</v>
      </c>
      <c r="DU468" s="77">
        <v>0</v>
      </c>
      <c r="DV468" s="77">
        <v>1</v>
      </c>
      <c r="DW468" s="77">
        <v>0</v>
      </c>
      <c r="DX468" s="77">
        <v>0</v>
      </c>
      <c r="DY468" s="77">
        <v>0</v>
      </c>
      <c r="DZ468" s="77">
        <v>0</v>
      </c>
      <c r="EA468" s="77">
        <v>0</v>
      </c>
      <c r="EB468" s="77">
        <v>0</v>
      </c>
      <c r="EC468" s="77">
        <v>0</v>
      </c>
      <c r="ED468" s="77">
        <v>0</v>
      </c>
      <c r="EE468" s="77">
        <v>0</v>
      </c>
      <c r="EF468" s="77">
        <v>0</v>
      </c>
      <c r="EG468" s="77">
        <v>0</v>
      </c>
      <c r="EH468" s="77">
        <v>0</v>
      </c>
      <c r="EI468" s="77">
        <v>0</v>
      </c>
      <c r="EJ468" s="77">
        <v>0</v>
      </c>
      <c r="EK468" s="77">
        <v>0</v>
      </c>
      <c r="EL468" s="77">
        <v>0</v>
      </c>
      <c r="EM468" s="128">
        <v>0</v>
      </c>
      <c r="EN468" s="77">
        <v>1</v>
      </c>
      <c r="EO468" s="128">
        <v>0</v>
      </c>
      <c r="EP468" s="77">
        <v>1</v>
      </c>
      <c r="EQ468" s="77">
        <v>4</v>
      </c>
    </row>
    <row r="469" spans="1:147" s="82" customFormat="1" ht="15" customHeight="1" x14ac:dyDescent="0.25">
      <c r="A469" s="6" t="s">
        <v>2561</v>
      </c>
      <c r="B469" s="77">
        <v>2</v>
      </c>
      <c r="C469" s="108" t="s">
        <v>795</v>
      </c>
      <c r="D469" s="114">
        <v>2015</v>
      </c>
      <c r="E469" s="108" t="s">
        <v>796</v>
      </c>
      <c r="F469" s="108" t="s">
        <v>133</v>
      </c>
      <c r="G469" s="77">
        <v>52</v>
      </c>
      <c r="H469" s="76" t="s">
        <v>797</v>
      </c>
      <c r="I469" s="75" t="s">
        <v>50</v>
      </c>
      <c r="J469" s="59">
        <v>0</v>
      </c>
      <c r="K469" s="77" t="s">
        <v>3</v>
      </c>
      <c r="L469" s="77" t="s">
        <v>77</v>
      </c>
      <c r="M469" s="77">
        <v>1.5</v>
      </c>
      <c r="N469" s="77">
        <v>1.5</v>
      </c>
      <c r="O469" s="59">
        <f t="shared" si="287"/>
        <v>0.17609125905568124</v>
      </c>
      <c r="P469" s="77">
        <v>2010</v>
      </c>
      <c r="R469" s="77">
        <v>3</v>
      </c>
      <c r="S469" s="77">
        <v>10</v>
      </c>
      <c r="T469" s="77">
        <v>1</v>
      </c>
      <c r="U469" s="77">
        <v>2</v>
      </c>
      <c r="V469" s="77" t="s">
        <v>1618</v>
      </c>
      <c r="W469" s="77"/>
      <c r="X469" s="77"/>
      <c r="Y469" s="82" t="s">
        <v>1619</v>
      </c>
      <c r="Z469" s="139" t="s">
        <v>83</v>
      </c>
      <c r="AA469" s="77" t="s">
        <v>29</v>
      </c>
      <c r="AB469" s="77" t="s">
        <v>29</v>
      </c>
      <c r="AC469" s="77" t="s">
        <v>112</v>
      </c>
      <c r="AD469" s="77">
        <v>0</v>
      </c>
      <c r="AE469" s="77" t="s">
        <v>29</v>
      </c>
      <c r="AF469" s="77" t="s">
        <v>29</v>
      </c>
      <c r="AG469" s="77" t="s">
        <v>29</v>
      </c>
      <c r="AH469" s="77" t="s">
        <v>29</v>
      </c>
      <c r="AI469" s="60" t="s">
        <v>29</v>
      </c>
      <c r="AJ469" s="77" t="s">
        <v>29</v>
      </c>
      <c r="AK469" s="77" t="s">
        <v>29</v>
      </c>
      <c r="AL469" s="60" t="s">
        <v>29</v>
      </c>
      <c r="AM469" s="60" t="s">
        <v>29</v>
      </c>
      <c r="AN469" s="78" t="s">
        <v>28</v>
      </c>
      <c r="AO469" s="77" t="s">
        <v>36</v>
      </c>
      <c r="AQ469" s="77" t="s">
        <v>80</v>
      </c>
      <c r="AR469" s="82" t="s">
        <v>241</v>
      </c>
      <c r="AS469" s="81" t="s">
        <v>1755</v>
      </c>
      <c r="AT469" s="228" t="s">
        <v>2451</v>
      </c>
      <c r="AU469" s="5">
        <v>38.9</v>
      </c>
      <c r="AV469" s="11">
        <v>-86.2</v>
      </c>
      <c r="AW469" s="77" t="s">
        <v>1754</v>
      </c>
      <c r="AX469" s="277">
        <v>11.674999999999999</v>
      </c>
      <c r="AY469" s="278">
        <v>1163</v>
      </c>
      <c r="AZ469" s="455">
        <f t="shared" si="290"/>
        <v>3.0655797147284485</v>
      </c>
      <c r="BA469" s="521" t="s">
        <v>82</v>
      </c>
      <c r="BB469" s="82" t="s">
        <v>1838</v>
      </c>
      <c r="BC469" s="77"/>
      <c r="BD469" s="77"/>
      <c r="BE469" s="77"/>
      <c r="BF469" s="82" t="s">
        <v>1620</v>
      </c>
      <c r="BH469" s="82" t="s">
        <v>1840</v>
      </c>
      <c r="BI469" s="82" t="s">
        <v>1842</v>
      </c>
      <c r="BJ469" s="82" t="s">
        <v>925</v>
      </c>
      <c r="BK469" s="95" t="s">
        <v>1621</v>
      </c>
      <c r="BL469" s="77" t="s">
        <v>2268</v>
      </c>
      <c r="BM469" s="77" t="s">
        <v>2267</v>
      </c>
      <c r="BO469" s="77" t="s">
        <v>1682</v>
      </c>
      <c r="BP469" s="82" t="s">
        <v>51</v>
      </c>
      <c r="BQ469" s="77" t="s">
        <v>37</v>
      </c>
      <c r="BR469" s="82">
        <v>0.19689922480620101</v>
      </c>
      <c r="BS469" s="77" t="s">
        <v>21</v>
      </c>
      <c r="BT469" s="77" t="s">
        <v>1622</v>
      </c>
      <c r="BU469" s="82">
        <v>0.25271317829457302</v>
      </c>
      <c r="BW469" s="79" t="s">
        <v>1066</v>
      </c>
      <c r="BX469" s="77" t="s">
        <v>27</v>
      </c>
      <c r="BY469" s="80">
        <f t="shared" si="314"/>
        <v>0.30570561349125502</v>
      </c>
      <c r="BZ469" s="80">
        <f t="shared" si="315"/>
        <v>0.30570561349125502</v>
      </c>
      <c r="CA469" s="77" t="s">
        <v>18</v>
      </c>
      <c r="CB469" s="77" t="s">
        <v>1618</v>
      </c>
      <c r="CC469" s="77">
        <v>30</v>
      </c>
      <c r="CD469" s="77">
        <v>30</v>
      </c>
      <c r="CE469" s="82" t="s">
        <v>1820</v>
      </c>
      <c r="CF469" s="78" t="s">
        <v>1584</v>
      </c>
      <c r="CG469" s="82">
        <v>0.235658914728682</v>
      </c>
      <c r="CH469" s="77" t="s">
        <v>21</v>
      </c>
      <c r="CI469" s="82">
        <v>0.29457364341085202</v>
      </c>
      <c r="CK469" s="77">
        <f t="shared" si="316"/>
        <v>0.32268925868521126</v>
      </c>
      <c r="CL469" s="77">
        <f t="shared" si="310"/>
        <v>0.32268925868521126</v>
      </c>
      <c r="CM469" s="77">
        <v>30</v>
      </c>
      <c r="CN469" s="77">
        <v>30</v>
      </c>
      <c r="CO469" s="82" t="s">
        <v>1820</v>
      </c>
      <c r="CP469" s="67">
        <f t="shared" si="304"/>
        <v>-0.12331590591674937</v>
      </c>
      <c r="CQ469" s="67">
        <f t="shared" si="305"/>
        <v>0.98701298701298701</v>
      </c>
      <c r="CR469" s="67">
        <f t="shared" si="291"/>
        <v>-0.12171440064510328</v>
      </c>
      <c r="CS469" s="67">
        <f t="shared" si="306"/>
        <v>6.6790119961036634E-2</v>
      </c>
      <c r="CT469" s="59">
        <v>0</v>
      </c>
      <c r="CU469" s="77">
        <v>0</v>
      </c>
      <c r="CV469" s="77" t="s">
        <v>1782</v>
      </c>
      <c r="CW469" s="77">
        <v>0</v>
      </c>
      <c r="CX469" s="59">
        <v>0</v>
      </c>
      <c r="CY469" s="74">
        <v>0</v>
      </c>
      <c r="CZ469" s="74">
        <v>0</v>
      </c>
      <c r="DA469" s="74">
        <v>0</v>
      </c>
      <c r="DB469" s="74">
        <v>0</v>
      </c>
      <c r="DC469" s="74">
        <v>1</v>
      </c>
      <c r="DD469" s="77">
        <v>0</v>
      </c>
      <c r="DE469" s="60">
        <v>0</v>
      </c>
      <c r="DF469" s="60">
        <v>0</v>
      </c>
      <c r="DG469" s="60">
        <v>0</v>
      </c>
      <c r="DH469" s="60">
        <v>0</v>
      </c>
      <c r="DI469" s="60">
        <v>0</v>
      </c>
      <c r="DJ469" s="60">
        <v>0</v>
      </c>
      <c r="DK469" s="60">
        <v>0</v>
      </c>
      <c r="DL469" s="74">
        <v>0</v>
      </c>
      <c r="DM469" s="74">
        <v>0</v>
      </c>
      <c r="DN469" s="74">
        <v>0</v>
      </c>
      <c r="DO469" s="77">
        <v>0</v>
      </c>
      <c r="DP469" s="77">
        <v>0</v>
      </c>
      <c r="DQ469" s="77">
        <v>0</v>
      </c>
      <c r="DR469" s="77">
        <v>0</v>
      </c>
      <c r="DS469" s="77">
        <v>0</v>
      </c>
      <c r="DT469" s="77">
        <v>0</v>
      </c>
      <c r="DU469" s="77">
        <v>0</v>
      </c>
      <c r="DV469" s="77">
        <v>1</v>
      </c>
      <c r="DW469" s="77">
        <v>0</v>
      </c>
      <c r="DX469" s="77">
        <v>0</v>
      </c>
      <c r="DY469" s="77">
        <v>0</v>
      </c>
      <c r="DZ469" s="77">
        <v>0</v>
      </c>
      <c r="EA469" s="77">
        <v>0</v>
      </c>
      <c r="EB469" s="77">
        <v>0</v>
      </c>
      <c r="EC469" s="77">
        <v>0</v>
      </c>
      <c r="ED469" s="77">
        <v>0</v>
      </c>
      <c r="EE469" s="77">
        <v>0</v>
      </c>
      <c r="EF469" s="77">
        <v>0</v>
      </c>
      <c r="EG469" s="77">
        <v>0</v>
      </c>
      <c r="EH469" s="77">
        <v>0</v>
      </c>
      <c r="EI469" s="77">
        <v>0</v>
      </c>
      <c r="EJ469" s="77">
        <v>0</v>
      </c>
      <c r="EK469" s="77">
        <v>0</v>
      </c>
      <c r="EL469" s="77">
        <v>0</v>
      </c>
      <c r="EM469" s="128">
        <v>0</v>
      </c>
      <c r="EN469" s="77">
        <v>1</v>
      </c>
      <c r="EO469" s="128">
        <v>0</v>
      </c>
      <c r="EP469" s="77">
        <v>1</v>
      </c>
      <c r="EQ469" s="77">
        <v>4</v>
      </c>
    </row>
    <row r="470" spans="1:147" s="82" customFormat="1" ht="15" customHeight="1" x14ac:dyDescent="0.25">
      <c r="A470" s="6" t="s">
        <v>2561</v>
      </c>
      <c r="B470" s="77">
        <v>3</v>
      </c>
      <c r="C470" s="108" t="s">
        <v>795</v>
      </c>
      <c r="D470" s="114">
        <v>2015</v>
      </c>
      <c r="E470" s="108" t="s">
        <v>796</v>
      </c>
      <c r="F470" s="108" t="s">
        <v>133</v>
      </c>
      <c r="G470" s="77">
        <v>52</v>
      </c>
      <c r="H470" s="76" t="s">
        <v>797</v>
      </c>
      <c r="I470" s="75" t="s">
        <v>50</v>
      </c>
      <c r="J470" s="59">
        <v>0</v>
      </c>
      <c r="K470" s="77" t="s">
        <v>3</v>
      </c>
      <c r="L470" s="77" t="s">
        <v>77</v>
      </c>
      <c r="M470" s="77">
        <v>1.5</v>
      </c>
      <c r="N470" s="77">
        <v>1.5</v>
      </c>
      <c r="O470" s="59">
        <f t="shared" si="287"/>
        <v>0.17609125905568124</v>
      </c>
      <c r="P470" s="77">
        <v>2010</v>
      </c>
      <c r="R470" s="77">
        <v>3</v>
      </c>
      <c r="S470" s="77">
        <v>10</v>
      </c>
      <c r="T470" s="77">
        <v>1</v>
      </c>
      <c r="U470" s="77">
        <v>2</v>
      </c>
      <c r="V470" s="77" t="s">
        <v>1618</v>
      </c>
      <c r="W470" s="77"/>
      <c r="X470" s="77"/>
      <c r="Y470" s="82" t="s">
        <v>1619</v>
      </c>
      <c r="Z470" s="139" t="s">
        <v>83</v>
      </c>
      <c r="AA470" s="77" t="s">
        <v>29</v>
      </c>
      <c r="AB470" s="77" t="s">
        <v>29</v>
      </c>
      <c r="AC470" s="77" t="s">
        <v>112</v>
      </c>
      <c r="AD470" s="77">
        <v>0</v>
      </c>
      <c r="AE470" s="77" t="s">
        <v>29</v>
      </c>
      <c r="AF470" s="77" t="s">
        <v>29</v>
      </c>
      <c r="AG470" s="77" t="s">
        <v>29</v>
      </c>
      <c r="AH470" s="77" t="s">
        <v>29</v>
      </c>
      <c r="AI470" s="60" t="s">
        <v>29</v>
      </c>
      <c r="AJ470" s="77" t="s">
        <v>29</v>
      </c>
      <c r="AK470" s="77" t="s">
        <v>29</v>
      </c>
      <c r="AL470" s="60" t="s">
        <v>29</v>
      </c>
      <c r="AM470" s="60" t="s">
        <v>29</v>
      </c>
      <c r="AN470" s="78" t="s">
        <v>28</v>
      </c>
      <c r="AO470" s="77" t="s">
        <v>36</v>
      </c>
      <c r="AQ470" s="77" t="s">
        <v>80</v>
      </c>
      <c r="AR470" s="82" t="s">
        <v>241</v>
      </c>
      <c r="AS470" s="81" t="s">
        <v>1755</v>
      </c>
      <c r="AT470" s="228" t="s">
        <v>2451</v>
      </c>
      <c r="AU470" s="5">
        <v>38.9</v>
      </c>
      <c r="AV470" s="11">
        <v>-86.2</v>
      </c>
      <c r="AW470" s="77" t="s">
        <v>1754</v>
      </c>
      <c r="AX470" s="277">
        <v>11.674999999999999</v>
      </c>
      <c r="AY470" s="278">
        <v>1163</v>
      </c>
      <c r="AZ470" s="455">
        <f t="shared" si="290"/>
        <v>3.0655797147284485</v>
      </c>
      <c r="BA470" s="521" t="s">
        <v>82</v>
      </c>
      <c r="BB470" s="82" t="s">
        <v>1838</v>
      </c>
      <c r="BC470" s="77"/>
      <c r="BD470" s="77"/>
      <c r="BE470" s="77"/>
      <c r="BF470" s="82" t="s">
        <v>1839</v>
      </c>
      <c r="BH470" s="82" t="s">
        <v>1840</v>
      </c>
      <c r="BI470" s="82" t="s">
        <v>1841</v>
      </c>
      <c r="BJ470" s="82" t="s">
        <v>925</v>
      </c>
      <c r="BK470" s="95" t="s">
        <v>290</v>
      </c>
      <c r="BL470" s="77" t="s">
        <v>2268</v>
      </c>
      <c r="BM470" s="77" t="s">
        <v>2267</v>
      </c>
      <c r="BO470" s="77" t="s">
        <v>1682</v>
      </c>
      <c r="BP470" s="82" t="s">
        <v>51</v>
      </c>
      <c r="BQ470" s="77" t="s">
        <v>37</v>
      </c>
      <c r="BR470" s="82">
        <v>0.22015503875969</v>
      </c>
      <c r="BS470" s="77" t="s">
        <v>21</v>
      </c>
      <c r="BT470" s="77" t="s">
        <v>1622</v>
      </c>
      <c r="BU470" s="82">
        <v>0.27906976744186002</v>
      </c>
      <c r="BW470" s="79" t="s">
        <v>1066</v>
      </c>
      <c r="BX470" s="77" t="s">
        <v>27</v>
      </c>
      <c r="BY470" s="80">
        <f t="shared" si="314"/>
        <v>0.32268925868521126</v>
      </c>
      <c r="BZ470" s="80">
        <f t="shared" si="315"/>
        <v>0.32268925868521126</v>
      </c>
      <c r="CA470" s="77" t="s">
        <v>18</v>
      </c>
      <c r="CB470" s="77" t="s">
        <v>1618</v>
      </c>
      <c r="CC470" s="77">
        <v>30</v>
      </c>
      <c r="CD470" s="77">
        <v>30</v>
      </c>
      <c r="CE470" s="82" t="s">
        <v>1820</v>
      </c>
      <c r="CF470" s="78" t="s">
        <v>1584</v>
      </c>
      <c r="CG470" s="82">
        <v>0.33953488372092999</v>
      </c>
      <c r="CH470" s="77" t="s">
        <v>21</v>
      </c>
      <c r="CI470" s="82">
        <v>0.40775193798449599</v>
      </c>
      <c r="CK470" s="77">
        <f t="shared" si="316"/>
        <v>0.37364019426709066</v>
      </c>
      <c r="CL470" s="77">
        <f t="shared" si="310"/>
        <v>0.37364019426709066</v>
      </c>
      <c r="CM470" s="77">
        <v>30</v>
      </c>
      <c r="CN470" s="77">
        <v>30</v>
      </c>
      <c r="CO470" s="82" t="s">
        <v>1820</v>
      </c>
      <c r="CP470" s="67">
        <f t="shared" si="304"/>
        <v>-0.34196900559693227</v>
      </c>
      <c r="CQ470" s="67">
        <f t="shared" si="305"/>
        <v>0.98701298701298701</v>
      </c>
      <c r="CR470" s="67">
        <f t="shared" si="291"/>
        <v>-0.33752784968008898</v>
      </c>
      <c r="CS470" s="67">
        <f t="shared" si="306"/>
        <v>6.761604207758054E-2</v>
      </c>
      <c r="CT470" s="59">
        <v>0</v>
      </c>
      <c r="CU470" s="77">
        <v>0</v>
      </c>
      <c r="CV470" s="77" t="s">
        <v>1782</v>
      </c>
      <c r="CW470" s="77">
        <v>0</v>
      </c>
      <c r="CX470" s="59">
        <v>0</v>
      </c>
      <c r="CY470" s="74">
        <v>0</v>
      </c>
      <c r="CZ470" s="74">
        <v>0</v>
      </c>
      <c r="DA470" s="74">
        <v>0</v>
      </c>
      <c r="DB470" s="74">
        <v>0</v>
      </c>
      <c r="DC470" s="74">
        <v>1</v>
      </c>
      <c r="DD470" s="77">
        <v>0</v>
      </c>
      <c r="DE470" s="60">
        <v>0</v>
      </c>
      <c r="DF470" s="60">
        <v>0</v>
      </c>
      <c r="DG470" s="60">
        <v>0</v>
      </c>
      <c r="DH470" s="60">
        <v>0</v>
      </c>
      <c r="DI470" s="60">
        <v>0</v>
      </c>
      <c r="DJ470" s="60">
        <v>0</v>
      </c>
      <c r="DK470" s="60">
        <v>0</v>
      </c>
      <c r="DL470" s="74">
        <v>0</v>
      </c>
      <c r="DM470" s="74">
        <v>0</v>
      </c>
      <c r="DN470" s="74">
        <v>0</v>
      </c>
      <c r="DO470" s="77">
        <v>0</v>
      </c>
      <c r="DP470" s="77">
        <v>0</v>
      </c>
      <c r="DQ470" s="77">
        <v>0</v>
      </c>
      <c r="DR470" s="77">
        <v>0</v>
      </c>
      <c r="DS470" s="77">
        <v>0</v>
      </c>
      <c r="DT470" s="77">
        <v>0</v>
      </c>
      <c r="DU470" s="77">
        <v>0</v>
      </c>
      <c r="DV470" s="77">
        <v>1</v>
      </c>
      <c r="DW470" s="77">
        <v>0</v>
      </c>
      <c r="DX470" s="77">
        <v>0</v>
      </c>
      <c r="DY470" s="77">
        <v>0</v>
      </c>
      <c r="DZ470" s="77">
        <v>0</v>
      </c>
      <c r="EA470" s="77">
        <v>0</v>
      </c>
      <c r="EB470" s="77">
        <v>0</v>
      </c>
      <c r="EC470" s="77">
        <v>0</v>
      </c>
      <c r="ED470" s="77">
        <v>0</v>
      </c>
      <c r="EE470" s="77">
        <v>0</v>
      </c>
      <c r="EF470" s="77">
        <v>0</v>
      </c>
      <c r="EG470" s="77">
        <v>0</v>
      </c>
      <c r="EH470" s="77">
        <v>0</v>
      </c>
      <c r="EI470" s="77">
        <v>0</v>
      </c>
      <c r="EJ470" s="77">
        <v>0</v>
      </c>
      <c r="EK470" s="77">
        <v>0</v>
      </c>
      <c r="EL470" s="77">
        <v>0</v>
      </c>
      <c r="EM470" s="128">
        <v>0</v>
      </c>
      <c r="EN470" s="77">
        <v>1</v>
      </c>
      <c r="EO470" s="128">
        <v>0</v>
      </c>
      <c r="EP470" s="77">
        <v>1</v>
      </c>
      <c r="EQ470" s="77">
        <v>4</v>
      </c>
    </row>
    <row r="471" spans="1:147" s="82" customFormat="1" ht="15" customHeight="1" x14ac:dyDescent="0.25">
      <c r="A471" s="6" t="s">
        <v>2561</v>
      </c>
      <c r="B471" s="77">
        <v>4</v>
      </c>
      <c r="C471" s="108" t="s">
        <v>795</v>
      </c>
      <c r="D471" s="114">
        <v>2015</v>
      </c>
      <c r="E471" s="108" t="s">
        <v>796</v>
      </c>
      <c r="F471" s="108" t="s">
        <v>133</v>
      </c>
      <c r="G471" s="77">
        <v>52</v>
      </c>
      <c r="H471" s="76" t="s">
        <v>797</v>
      </c>
      <c r="I471" s="75" t="s">
        <v>50</v>
      </c>
      <c r="J471" s="59">
        <v>0</v>
      </c>
      <c r="K471" s="77" t="s">
        <v>3</v>
      </c>
      <c r="L471" s="77" t="s">
        <v>77</v>
      </c>
      <c r="M471" s="77">
        <v>1.5</v>
      </c>
      <c r="N471" s="77">
        <v>1.5</v>
      </c>
      <c r="O471" s="59">
        <f t="shared" si="287"/>
        <v>0.17609125905568124</v>
      </c>
      <c r="P471" s="77">
        <v>2010</v>
      </c>
      <c r="R471" s="77">
        <v>3</v>
      </c>
      <c r="S471" s="77">
        <v>10</v>
      </c>
      <c r="T471" s="77">
        <v>1</v>
      </c>
      <c r="U471" s="77">
        <v>2</v>
      </c>
      <c r="V471" s="77" t="s">
        <v>1618</v>
      </c>
      <c r="W471" s="77"/>
      <c r="X471" s="77"/>
      <c r="Y471" s="82" t="s">
        <v>1619</v>
      </c>
      <c r="Z471" s="139" t="s">
        <v>83</v>
      </c>
      <c r="AA471" s="77" t="s">
        <v>29</v>
      </c>
      <c r="AB471" s="77" t="s">
        <v>29</v>
      </c>
      <c r="AC471" s="77" t="s">
        <v>112</v>
      </c>
      <c r="AD471" s="77">
        <v>0</v>
      </c>
      <c r="AE471" s="77" t="s">
        <v>29</v>
      </c>
      <c r="AF471" s="77" t="s">
        <v>29</v>
      </c>
      <c r="AG471" s="77" t="s">
        <v>29</v>
      </c>
      <c r="AH471" s="77" t="s">
        <v>29</v>
      </c>
      <c r="AI471" s="60" t="s">
        <v>29</v>
      </c>
      <c r="AJ471" s="77" t="s">
        <v>29</v>
      </c>
      <c r="AK471" s="77" t="s">
        <v>29</v>
      </c>
      <c r="AL471" s="60" t="s">
        <v>29</v>
      </c>
      <c r="AM471" s="60" t="s">
        <v>29</v>
      </c>
      <c r="AN471" s="78" t="s">
        <v>28</v>
      </c>
      <c r="AO471" s="77" t="s">
        <v>36</v>
      </c>
      <c r="AQ471" s="77" t="s">
        <v>80</v>
      </c>
      <c r="AR471" s="82" t="s">
        <v>241</v>
      </c>
      <c r="AS471" s="81" t="s">
        <v>1755</v>
      </c>
      <c r="AT471" s="228" t="s">
        <v>2451</v>
      </c>
      <c r="AU471" s="5">
        <v>38.9</v>
      </c>
      <c r="AV471" s="11">
        <v>-86.2</v>
      </c>
      <c r="AW471" s="77" t="s">
        <v>1754</v>
      </c>
      <c r="AX471" s="277">
        <v>11.674999999999999</v>
      </c>
      <c r="AY471" s="278">
        <v>1163</v>
      </c>
      <c r="AZ471" s="455">
        <f t="shared" si="290"/>
        <v>3.0655797147284485</v>
      </c>
      <c r="BA471" s="521" t="s">
        <v>82</v>
      </c>
      <c r="BB471" s="82" t="s">
        <v>1838</v>
      </c>
      <c r="BC471" s="77"/>
      <c r="BD471" s="77"/>
      <c r="BE471" s="77"/>
      <c r="BF471" s="82" t="s">
        <v>1620</v>
      </c>
      <c r="BH471" s="82" t="s">
        <v>1840</v>
      </c>
      <c r="BI471" s="82" t="s">
        <v>1842</v>
      </c>
      <c r="BJ471" s="82" t="s">
        <v>925</v>
      </c>
      <c r="BK471" s="95" t="s">
        <v>290</v>
      </c>
      <c r="BL471" s="77" t="s">
        <v>2268</v>
      </c>
      <c r="BM471" s="77" t="s">
        <v>2267</v>
      </c>
      <c r="BO471" s="77" t="s">
        <v>1682</v>
      </c>
      <c r="BP471" s="82" t="s">
        <v>51</v>
      </c>
      <c r="BQ471" s="77" t="s">
        <v>37</v>
      </c>
      <c r="BR471" s="82">
        <v>0.12093023255813901</v>
      </c>
      <c r="BS471" s="77" t="s">
        <v>21</v>
      </c>
      <c r="BT471" s="77" t="s">
        <v>1622</v>
      </c>
      <c r="BU471" s="82">
        <v>0.167441860465116</v>
      </c>
      <c r="BW471" s="79" t="s">
        <v>1066</v>
      </c>
      <c r="BX471" s="77" t="s">
        <v>27</v>
      </c>
      <c r="BY471" s="80">
        <f t="shared" si="314"/>
        <v>0.25475467790938094</v>
      </c>
      <c r="BZ471" s="80">
        <f t="shared" si="315"/>
        <v>0.25475467790938094</v>
      </c>
      <c r="CA471" s="77" t="s">
        <v>18</v>
      </c>
      <c r="CB471" s="77" t="s">
        <v>1618</v>
      </c>
      <c r="CC471" s="77">
        <v>30</v>
      </c>
      <c r="CD471" s="77">
        <v>30</v>
      </c>
      <c r="CE471" s="82" t="s">
        <v>1820</v>
      </c>
      <c r="CF471" s="78" t="s">
        <v>1584</v>
      </c>
      <c r="CG471" s="82">
        <v>0.141085271317829</v>
      </c>
      <c r="CH471" s="77" t="s">
        <v>21</v>
      </c>
      <c r="CI471" s="82">
        <v>0.18914728682170501</v>
      </c>
      <c r="CK471" s="77">
        <f t="shared" si="316"/>
        <v>0.26324650050635912</v>
      </c>
      <c r="CL471" s="77">
        <f t="shared" si="310"/>
        <v>0.26324650050635912</v>
      </c>
      <c r="CM471" s="77">
        <v>30</v>
      </c>
      <c r="CN471" s="77">
        <v>30</v>
      </c>
      <c r="CO471" s="82" t="s">
        <v>1820</v>
      </c>
      <c r="CP471" s="67">
        <f t="shared" si="304"/>
        <v>-7.7808050879446991E-2</v>
      </c>
      <c r="CQ471" s="67">
        <f t="shared" si="305"/>
        <v>0.98701298701298701</v>
      </c>
      <c r="CR471" s="67">
        <f t="shared" si="291"/>
        <v>-7.6797556712181442E-2</v>
      </c>
      <c r="CS471" s="67">
        <f t="shared" si="306"/>
        <v>6.6715815539307999E-2</v>
      </c>
      <c r="CT471" s="59">
        <v>0</v>
      </c>
      <c r="CU471" s="77">
        <v>0</v>
      </c>
      <c r="CV471" s="77" t="s">
        <v>1782</v>
      </c>
      <c r="CW471" s="77">
        <v>0</v>
      </c>
      <c r="CX471" s="59">
        <v>0</v>
      </c>
      <c r="CY471" s="74">
        <v>0</v>
      </c>
      <c r="CZ471" s="74">
        <v>0</v>
      </c>
      <c r="DA471" s="74">
        <v>0</v>
      </c>
      <c r="DB471" s="74">
        <v>0</v>
      </c>
      <c r="DC471" s="74">
        <v>1</v>
      </c>
      <c r="DD471" s="77">
        <v>0</v>
      </c>
      <c r="DE471" s="60">
        <v>0</v>
      </c>
      <c r="DF471" s="60">
        <v>0</v>
      </c>
      <c r="DG471" s="60">
        <v>0</v>
      </c>
      <c r="DH471" s="60">
        <v>0</v>
      </c>
      <c r="DI471" s="60">
        <v>0</v>
      </c>
      <c r="DJ471" s="60">
        <v>0</v>
      </c>
      <c r="DK471" s="60">
        <v>0</v>
      </c>
      <c r="DL471" s="74">
        <v>0</v>
      </c>
      <c r="DM471" s="74">
        <v>0</v>
      </c>
      <c r="DN471" s="74">
        <v>0</v>
      </c>
      <c r="DO471" s="77">
        <v>0</v>
      </c>
      <c r="DP471" s="77">
        <v>0</v>
      </c>
      <c r="DQ471" s="77">
        <v>0</v>
      </c>
      <c r="DR471" s="77">
        <v>0</v>
      </c>
      <c r="DS471" s="77">
        <v>0</v>
      </c>
      <c r="DT471" s="77">
        <v>0</v>
      </c>
      <c r="DU471" s="77">
        <v>0</v>
      </c>
      <c r="DV471" s="77">
        <v>1</v>
      </c>
      <c r="DW471" s="77">
        <v>0</v>
      </c>
      <c r="DX471" s="77">
        <v>0</v>
      </c>
      <c r="DY471" s="77">
        <v>0</v>
      </c>
      <c r="DZ471" s="77">
        <v>0</v>
      </c>
      <c r="EA471" s="77">
        <v>0</v>
      </c>
      <c r="EB471" s="77">
        <v>0</v>
      </c>
      <c r="EC471" s="77">
        <v>0</v>
      </c>
      <c r="ED471" s="77">
        <v>0</v>
      </c>
      <c r="EE471" s="77">
        <v>0</v>
      </c>
      <c r="EF471" s="77">
        <v>0</v>
      </c>
      <c r="EG471" s="77">
        <v>0</v>
      </c>
      <c r="EH471" s="77">
        <v>0</v>
      </c>
      <c r="EI471" s="77">
        <v>0</v>
      </c>
      <c r="EJ471" s="77">
        <v>0</v>
      </c>
      <c r="EK471" s="77">
        <v>0</v>
      </c>
      <c r="EL471" s="77">
        <v>0</v>
      </c>
      <c r="EM471" s="128">
        <v>0</v>
      </c>
      <c r="EN471" s="77">
        <v>1</v>
      </c>
      <c r="EO471" s="128">
        <v>0</v>
      </c>
      <c r="EP471" s="77">
        <v>1</v>
      </c>
      <c r="EQ471" s="77">
        <v>4</v>
      </c>
    </row>
    <row r="472" spans="1:147" s="82" customFormat="1" ht="15" customHeight="1" x14ac:dyDescent="0.25">
      <c r="A472" s="6" t="s">
        <v>2561</v>
      </c>
      <c r="B472" s="77">
        <v>5</v>
      </c>
      <c r="C472" s="108" t="s">
        <v>795</v>
      </c>
      <c r="D472" s="114">
        <v>2015</v>
      </c>
      <c r="E472" s="108" t="s">
        <v>796</v>
      </c>
      <c r="F472" s="108" t="s">
        <v>133</v>
      </c>
      <c r="G472" s="77">
        <v>52</v>
      </c>
      <c r="H472" s="76" t="s">
        <v>797</v>
      </c>
      <c r="I472" s="75" t="s">
        <v>50</v>
      </c>
      <c r="J472" s="59">
        <v>0</v>
      </c>
      <c r="K472" s="77" t="s">
        <v>3</v>
      </c>
      <c r="L472" s="77" t="s">
        <v>77</v>
      </c>
      <c r="M472" s="77">
        <v>1.5</v>
      </c>
      <c r="N472" s="77">
        <v>1.5</v>
      </c>
      <c r="O472" s="59">
        <f t="shared" si="287"/>
        <v>0.17609125905568124</v>
      </c>
      <c r="P472" s="77">
        <v>2010</v>
      </c>
      <c r="R472" s="77">
        <v>3</v>
      </c>
      <c r="S472" s="77">
        <v>10</v>
      </c>
      <c r="T472" s="77">
        <v>1</v>
      </c>
      <c r="U472" s="77">
        <v>2</v>
      </c>
      <c r="V472" s="77" t="s">
        <v>1618</v>
      </c>
      <c r="W472" s="77"/>
      <c r="X472" s="77"/>
      <c r="Y472" s="82" t="s">
        <v>1619</v>
      </c>
      <c r="Z472" s="139" t="s">
        <v>83</v>
      </c>
      <c r="AA472" s="77" t="s">
        <v>29</v>
      </c>
      <c r="AB472" s="77" t="s">
        <v>29</v>
      </c>
      <c r="AC472" s="77" t="s">
        <v>112</v>
      </c>
      <c r="AD472" s="77">
        <v>0</v>
      </c>
      <c r="AE472" s="77" t="s">
        <v>29</v>
      </c>
      <c r="AF472" s="77" t="s">
        <v>29</v>
      </c>
      <c r="AG472" s="77" t="s">
        <v>29</v>
      </c>
      <c r="AH472" s="77" t="s">
        <v>29</v>
      </c>
      <c r="AI472" s="60" t="s">
        <v>29</v>
      </c>
      <c r="AJ472" s="77" t="s">
        <v>29</v>
      </c>
      <c r="AK472" s="77" t="s">
        <v>29</v>
      </c>
      <c r="AL472" s="60" t="s">
        <v>29</v>
      </c>
      <c r="AM472" s="60" t="s">
        <v>29</v>
      </c>
      <c r="AN472" s="78" t="s">
        <v>28</v>
      </c>
      <c r="AO472" s="77" t="s">
        <v>36</v>
      </c>
      <c r="AQ472" s="77" t="s">
        <v>80</v>
      </c>
      <c r="AR472" s="82" t="s">
        <v>241</v>
      </c>
      <c r="AS472" s="81" t="s">
        <v>1755</v>
      </c>
      <c r="AT472" s="228" t="s">
        <v>2451</v>
      </c>
      <c r="AU472" s="5">
        <v>38.9</v>
      </c>
      <c r="AV472" s="11">
        <v>-86.2</v>
      </c>
      <c r="AW472" s="77" t="s">
        <v>1754</v>
      </c>
      <c r="AX472" s="277">
        <v>11.674999999999999</v>
      </c>
      <c r="AY472" s="278">
        <v>1163</v>
      </c>
      <c r="AZ472" s="455">
        <f t="shared" si="290"/>
        <v>3.0655797147284485</v>
      </c>
      <c r="BA472" s="521" t="s">
        <v>82</v>
      </c>
      <c r="BB472" s="82" t="s">
        <v>1838</v>
      </c>
      <c r="BC472" s="77"/>
      <c r="BD472" s="77"/>
      <c r="BE472" s="77"/>
      <c r="BF472" s="82" t="s">
        <v>1839</v>
      </c>
      <c r="BH472" s="82" t="s">
        <v>1840</v>
      </c>
      <c r="BI472" s="82" t="s">
        <v>1841</v>
      </c>
      <c r="BJ472" s="82" t="s">
        <v>925</v>
      </c>
      <c r="BK472" s="95" t="s">
        <v>1623</v>
      </c>
      <c r="BL472" s="77"/>
      <c r="BM472" s="77"/>
      <c r="BO472" s="77" t="s">
        <v>1682</v>
      </c>
      <c r="BP472" s="82" t="s">
        <v>51</v>
      </c>
      <c r="BQ472" s="77" t="s">
        <v>37</v>
      </c>
      <c r="BR472" s="82">
        <v>0.4</v>
      </c>
      <c r="BS472" s="77" t="s">
        <v>21</v>
      </c>
      <c r="BT472" s="77" t="s">
        <v>1622</v>
      </c>
      <c r="BU472" s="82">
        <v>0.46821705426356502</v>
      </c>
      <c r="BW472" s="79" t="s">
        <v>1066</v>
      </c>
      <c r="BX472" s="77" t="s">
        <v>27</v>
      </c>
      <c r="BY472" s="80">
        <f t="shared" si="314"/>
        <v>0.37364019426708517</v>
      </c>
      <c r="BZ472" s="80">
        <f t="shared" si="315"/>
        <v>0.37364019426708517</v>
      </c>
      <c r="CA472" s="77" t="s">
        <v>18</v>
      </c>
      <c r="CB472" s="77" t="s">
        <v>1618</v>
      </c>
      <c r="CC472" s="77">
        <v>30</v>
      </c>
      <c r="CD472" s="77">
        <v>30</v>
      </c>
      <c r="CE472" s="82" t="s">
        <v>1820</v>
      </c>
      <c r="CF472" s="78" t="s">
        <v>1584</v>
      </c>
      <c r="CG472" s="82">
        <v>0.6</v>
      </c>
      <c r="CH472" s="77" t="s">
        <v>21</v>
      </c>
      <c r="CI472" s="82">
        <v>0.66821705426356504</v>
      </c>
      <c r="CK472" s="77">
        <f t="shared" si="316"/>
        <v>0.3736401942670855</v>
      </c>
      <c r="CL472" s="77">
        <f t="shared" si="310"/>
        <v>0.3736401942670855</v>
      </c>
      <c r="CM472" s="77">
        <v>30</v>
      </c>
      <c r="CN472" s="77">
        <v>30</v>
      </c>
      <c r="CO472" s="82" t="s">
        <v>1820</v>
      </c>
      <c r="CP472" s="67">
        <f t="shared" si="304"/>
        <v>-0.53527431756187349</v>
      </c>
      <c r="CQ472" s="67">
        <f t="shared" si="305"/>
        <v>0.98701298701298701</v>
      </c>
      <c r="CR472" s="67">
        <f t="shared" si="291"/>
        <v>-0.52832270304808293</v>
      </c>
      <c r="CS472" s="67">
        <f t="shared" si="306"/>
        <v>6.8992707321300278E-2</v>
      </c>
      <c r="CT472" s="59">
        <v>0</v>
      </c>
      <c r="CU472" s="77">
        <v>0</v>
      </c>
      <c r="CV472" s="77" t="s">
        <v>1782</v>
      </c>
      <c r="CW472" s="77">
        <v>0</v>
      </c>
      <c r="CX472" s="59">
        <v>0</v>
      </c>
      <c r="CY472" s="74">
        <v>0</v>
      </c>
      <c r="CZ472" s="74">
        <v>0</v>
      </c>
      <c r="DA472" s="74">
        <v>0</v>
      </c>
      <c r="DB472" s="74">
        <v>0</v>
      </c>
      <c r="DC472" s="74">
        <v>1</v>
      </c>
      <c r="DD472" s="77">
        <v>0</v>
      </c>
      <c r="DE472" s="60">
        <v>0</v>
      </c>
      <c r="DF472" s="60">
        <v>0</v>
      </c>
      <c r="DG472" s="60">
        <v>0</v>
      </c>
      <c r="DH472" s="60">
        <v>0</v>
      </c>
      <c r="DI472" s="60">
        <v>0</v>
      </c>
      <c r="DJ472" s="60">
        <v>0</v>
      </c>
      <c r="DK472" s="60">
        <v>0</v>
      </c>
      <c r="DL472" s="74">
        <v>0</v>
      </c>
      <c r="DM472" s="74">
        <v>0</v>
      </c>
      <c r="DN472" s="74">
        <v>0</v>
      </c>
      <c r="DO472" s="77">
        <v>0</v>
      </c>
      <c r="DP472" s="77">
        <v>0</v>
      </c>
      <c r="DQ472" s="77">
        <v>0</v>
      </c>
      <c r="DR472" s="77">
        <v>0</v>
      </c>
      <c r="DS472" s="77">
        <v>0</v>
      </c>
      <c r="DT472" s="77">
        <v>0</v>
      </c>
      <c r="DU472" s="77">
        <v>0</v>
      </c>
      <c r="DV472" s="77">
        <v>1</v>
      </c>
      <c r="DW472" s="77">
        <v>0</v>
      </c>
      <c r="DX472" s="77">
        <v>0</v>
      </c>
      <c r="DY472" s="77">
        <v>0</v>
      </c>
      <c r="DZ472" s="77">
        <v>0</v>
      </c>
      <c r="EA472" s="77">
        <v>0</v>
      </c>
      <c r="EB472" s="77">
        <v>0</v>
      </c>
      <c r="EC472" s="77">
        <v>0</v>
      </c>
      <c r="ED472" s="77">
        <v>0</v>
      </c>
      <c r="EE472" s="77">
        <v>0</v>
      </c>
      <c r="EF472" s="77">
        <v>0</v>
      </c>
      <c r="EG472" s="77">
        <v>0</v>
      </c>
      <c r="EH472" s="77">
        <v>0</v>
      </c>
      <c r="EI472" s="77">
        <v>0</v>
      </c>
      <c r="EJ472" s="77">
        <v>0</v>
      </c>
      <c r="EK472" s="77">
        <v>0</v>
      </c>
      <c r="EL472" s="77">
        <v>0</v>
      </c>
      <c r="EM472" s="128">
        <v>0</v>
      </c>
      <c r="EN472" s="77">
        <v>1</v>
      </c>
      <c r="EO472" s="128">
        <v>0</v>
      </c>
      <c r="EP472" s="77">
        <v>1</v>
      </c>
      <c r="EQ472" s="77">
        <v>4</v>
      </c>
    </row>
    <row r="473" spans="1:147" s="82" customFormat="1" ht="15" customHeight="1" x14ac:dyDescent="0.25">
      <c r="A473" s="6" t="s">
        <v>2561</v>
      </c>
      <c r="B473" s="77">
        <v>6</v>
      </c>
      <c r="C473" s="108" t="s">
        <v>795</v>
      </c>
      <c r="D473" s="114">
        <v>2015</v>
      </c>
      <c r="E473" s="108" t="s">
        <v>796</v>
      </c>
      <c r="F473" s="108" t="s">
        <v>133</v>
      </c>
      <c r="G473" s="77">
        <v>52</v>
      </c>
      <c r="H473" s="76" t="s">
        <v>797</v>
      </c>
      <c r="I473" s="75" t="s">
        <v>50</v>
      </c>
      <c r="J473" s="59">
        <v>0</v>
      </c>
      <c r="K473" s="77" t="s">
        <v>3</v>
      </c>
      <c r="L473" s="77" t="s">
        <v>77</v>
      </c>
      <c r="M473" s="77">
        <v>1.5</v>
      </c>
      <c r="N473" s="77">
        <v>1.5</v>
      </c>
      <c r="O473" s="59">
        <f t="shared" si="287"/>
        <v>0.17609125905568124</v>
      </c>
      <c r="P473" s="77">
        <v>2010</v>
      </c>
      <c r="R473" s="77">
        <v>3</v>
      </c>
      <c r="S473" s="77">
        <v>10</v>
      </c>
      <c r="T473" s="77">
        <v>1</v>
      </c>
      <c r="U473" s="77">
        <v>2</v>
      </c>
      <c r="V473" s="77" t="s">
        <v>1618</v>
      </c>
      <c r="W473" s="77"/>
      <c r="X473" s="77"/>
      <c r="Y473" s="82" t="s">
        <v>1619</v>
      </c>
      <c r="Z473" s="139" t="s">
        <v>83</v>
      </c>
      <c r="AA473" s="77" t="s">
        <v>29</v>
      </c>
      <c r="AB473" s="77" t="s">
        <v>29</v>
      </c>
      <c r="AC473" s="77" t="s">
        <v>112</v>
      </c>
      <c r="AD473" s="77">
        <v>0</v>
      </c>
      <c r="AE473" s="77" t="s">
        <v>29</v>
      </c>
      <c r="AF473" s="77" t="s">
        <v>29</v>
      </c>
      <c r="AG473" s="77" t="s">
        <v>29</v>
      </c>
      <c r="AH473" s="77" t="s">
        <v>29</v>
      </c>
      <c r="AI473" s="60" t="s">
        <v>29</v>
      </c>
      <c r="AJ473" s="77" t="s">
        <v>29</v>
      </c>
      <c r="AK473" s="77" t="s">
        <v>29</v>
      </c>
      <c r="AL473" s="60" t="s">
        <v>29</v>
      </c>
      <c r="AM473" s="60" t="s">
        <v>29</v>
      </c>
      <c r="AN473" s="78" t="s">
        <v>28</v>
      </c>
      <c r="AO473" s="77" t="s">
        <v>36</v>
      </c>
      <c r="AQ473" s="77" t="s">
        <v>80</v>
      </c>
      <c r="AR473" s="82" t="s">
        <v>241</v>
      </c>
      <c r="AS473" s="81" t="s">
        <v>1755</v>
      </c>
      <c r="AT473" s="228" t="s">
        <v>2451</v>
      </c>
      <c r="AU473" s="5">
        <v>38.9</v>
      </c>
      <c r="AV473" s="11">
        <v>-86.2</v>
      </c>
      <c r="AW473" s="77" t="s">
        <v>1754</v>
      </c>
      <c r="AX473" s="277">
        <v>11.674999999999999</v>
      </c>
      <c r="AY473" s="278">
        <v>1163</v>
      </c>
      <c r="AZ473" s="455">
        <f t="shared" si="290"/>
        <v>3.0655797147284485</v>
      </c>
      <c r="BA473" s="521" t="s">
        <v>82</v>
      </c>
      <c r="BB473" s="82" t="s">
        <v>1838</v>
      </c>
      <c r="BC473" s="77"/>
      <c r="BD473" s="77"/>
      <c r="BE473" s="77"/>
      <c r="BF473" s="82" t="s">
        <v>1620</v>
      </c>
      <c r="BH473" s="82" t="s">
        <v>1840</v>
      </c>
      <c r="BI473" s="82" t="s">
        <v>1842</v>
      </c>
      <c r="BJ473" s="82" t="s">
        <v>925</v>
      </c>
      <c r="BK473" s="95" t="s">
        <v>1623</v>
      </c>
      <c r="BL473" s="77"/>
      <c r="BM473" s="77"/>
      <c r="BO473" s="77" t="s">
        <v>1682</v>
      </c>
      <c r="BP473" s="82" t="s">
        <v>51</v>
      </c>
      <c r="BQ473" s="77" t="s">
        <v>37</v>
      </c>
      <c r="BR473" s="82">
        <v>0.28682170542635599</v>
      </c>
      <c r="BS473" s="77" t="s">
        <v>21</v>
      </c>
      <c r="BT473" s="77" t="s">
        <v>1622</v>
      </c>
      <c r="BU473" s="82">
        <v>0.350387596899224</v>
      </c>
      <c r="BW473" s="79" t="s">
        <v>1066</v>
      </c>
      <c r="BX473" s="77" t="s">
        <v>27</v>
      </c>
      <c r="BY473" s="80">
        <f t="shared" si="314"/>
        <v>0.34816472647615099</v>
      </c>
      <c r="BZ473" s="80">
        <f t="shared" si="315"/>
        <v>0.34816472647615099</v>
      </c>
      <c r="CA473" s="77" t="s">
        <v>18</v>
      </c>
      <c r="CB473" s="77" t="s">
        <v>1618</v>
      </c>
      <c r="CC473" s="77">
        <v>30</v>
      </c>
      <c r="CD473" s="77">
        <v>30</v>
      </c>
      <c r="CE473" s="82" t="s">
        <v>1820</v>
      </c>
      <c r="CF473" s="78" t="s">
        <v>1584</v>
      </c>
      <c r="CG473" s="82">
        <v>0.34728682170542602</v>
      </c>
      <c r="CH473" s="77" t="s">
        <v>21</v>
      </c>
      <c r="CI473" s="82">
        <v>0.41550387596899202</v>
      </c>
      <c r="CK473" s="77">
        <f t="shared" si="316"/>
        <v>0.37364019426709066</v>
      </c>
      <c r="CL473" s="77">
        <f t="shared" si="310"/>
        <v>0.37364019426709066</v>
      </c>
      <c r="CM473" s="77">
        <v>30</v>
      </c>
      <c r="CN473" s="77">
        <v>30</v>
      </c>
      <c r="CO473" s="82" t="s">
        <v>1820</v>
      </c>
      <c r="CP473" s="67">
        <f t="shared" si="304"/>
        <v>-0.16743441269525075</v>
      </c>
      <c r="CQ473" s="67">
        <f t="shared" si="305"/>
        <v>0.98701298701298701</v>
      </c>
      <c r="CR473" s="67">
        <f t="shared" si="291"/>
        <v>-0.16525993980310463</v>
      </c>
      <c r="CS473" s="67">
        <f t="shared" si="306"/>
        <v>6.6894257064197715E-2</v>
      </c>
      <c r="CT473" s="59">
        <v>0</v>
      </c>
      <c r="CU473" s="77">
        <v>0</v>
      </c>
      <c r="CV473" s="77" t="s">
        <v>1782</v>
      </c>
      <c r="CW473" s="77">
        <v>0</v>
      </c>
      <c r="CX473" s="59">
        <v>0</v>
      </c>
      <c r="CY473" s="74">
        <v>0</v>
      </c>
      <c r="CZ473" s="74">
        <v>0</v>
      </c>
      <c r="DA473" s="74">
        <v>0</v>
      </c>
      <c r="DB473" s="74">
        <v>0</v>
      </c>
      <c r="DC473" s="74">
        <v>1</v>
      </c>
      <c r="DD473" s="77">
        <v>0</v>
      </c>
      <c r="DE473" s="60">
        <v>0</v>
      </c>
      <c r="DF473" s="60">
        <v>0</v>
      </c>
      <c r="DG473" s="60">
        <v>0</v>
      </c>
      <c r="DH473" s="60">
        <v>0</v>
      </c>
      <c r="DI473" s="60">
        <v>0</v>
      </c>
      <c r="DJ473" s="60">
        <v>0</v>
      </c>
      <c r="DK473" s="60">
        <v>0</v>
      </c>
      <c r="DL473" s="74">
        <v>0</v>
      </c>
      <c r="DM473" s="74">
        <v>0</v>
      </c>
      <c r="DN473" s="74">
        <v>0</v>
      </c>
      <c r="DO473" s="77">
        <v>0</v>
      </c>
      <c r="DP473" s="77">
        <v>0</v>
      </c>
      <c r="DQ473" s="77">
        <v>0</v>
      </c>
      <c r="DR473" s="77">
        <v>0</v>
      </c>
      <c r="DS473" s="77">
        <v>0</v>
      </c>
      <c r="DT473" s="77">
        <v>0</v>
      </c>
      <c r="DU473" s="77">
        <v>0</v>
      </c>
      <c r="DV473" s="77">
        <v>1</v>
      </c>
      <c r="DW473" s="77">
        <v>0</v>
      </c>
      <c r="DX473" s="77">
        <v>0</v>
      </c>
      <c r="DY473" s="77">
        <v>0</v>
      </c>
      <c r="DZ473" s="77">
        <v>0</v>
      </c>
      <c r="EA473" s="77">
        <v>0</v>
      </c>
      <c r="EB473" s="77">
        <v>0</v>
      </c>
      <c r="EC473" s="77">
        <v>0</v>
      </c>
      <c r="ED473" s="77">
        <v>0</v>
      </c>
      <c r="EE473" s="77">
        <v>0</v>
      </c>
      <c r="EF473" s="77">
        <v>0</v>
      </c>
      <c r="EG473" s="77">
        <v>0</v>
      </c>
      <c r="EH473" s="77">
        <v>0</v>
      </c>
      <c r="EI473" s="77">
        <v>0</v>
      </c>
      <c r="EJ473" s="77">
        <v>0</v>
      </c>
      <c r="EK473" s="77">
        <v>0</v>
      </c>
      <c r="EL473" s="77">
        <v>0</v>
      </c>
      <c r="EM473" s="128">
        <v>0</v>
      </c>
      <c r="EN473" s="77">
        <v>1</v>
      </c>
      <c r="EO473" s="128">
        <v>0</v>
      </c>
      <c r="EP473" s="77">
        <v>1</v>
      </c>
      <c r="EQ473" s="77">
        <v>4</v>
      </c>
    </row>
    <row r="474" spans="1:147" s="82" customFormat="1" ht="15" customHeight="1" x14ac:dyDescent="0.25">
      <c r="A474" s="6" t="s">
        <v>2561</v>
      </c>
      <c r="B474" s="77">
        <v>7</v>
      </c>
      <c r="C474" s="108" t="s">
        <v>795</v>
      </c>
      <c r="D474" s="114">
        <v>2015</v>
      </c>
      <c r="E474" s="108" t="s">
        <v>796</v>
      </c>
      <c r="F474" s="108" t="s">
        <v>133</v>
      </c>
      <c r="G474" s="77">
        <v>52</v>
      </c>
      <c r="H474" s="76" t="s">
        <v>797</v>
      </c>
      <c r="I474" s="75" t="s">
        <v>50</v>
      </c>
      <c r="J474" s="59">
        <v>0</v>
      </c>
      <c r="K474" s="77" t="s">
        <v>3</v>
      </c>
      <c r="L474" s="77" t="s">
        <v>77</v>
      </c>
      <c r="M474" s="77">
        <v>1.5</v>
      </c>
      <c r="N474" s="77">
        <v>1.5</v>
      </c>
      <c r="O474" s="59">
        <f t="shared" si="287"/>
        <v>0.17609125905568124</v>
      </c>
      <c r="P474" s="77">
        <v>2010</v>
      </c>
      <c r="R474" s="77">
        <v>3</v>
      </c>
      <c r="S474" s="77">
        <v>10</v>
      </c>
      <c r="T474" s="77">
        <v>1</v>
      </c>
      <c r="U474" s="77">
        <v>2</v>
      </c>
      <c r="V474" s="77" t="s">
        <v>1618</v>
      </c>
      <c r="W474" s="77"/>
      <c r="X474" s="77"/>
      <c r="Y474" s="82" t="s">
        <v>1619</v>
      </c>
      <c r="Z474" s="139" t="s">
        <v>83</v>
      </c>
      <c r="AA474" s="77" t="s">
        <v>29</v>
      </c>
      <c r="AB474" s="77" t="s">
        <v>29</v>
      </c>
      <c r="AC474" s="77" t="s">
        <v>112</v>
      </c>
      <c r="AD474" s="77">
        <v>0</v>
      </c>
      <c r="AE474" s="77" t="s">
        <v>29</v>
      </c>
      <c r="AF474" s="77" t="s">
        <v>29</v>
      </c>
      <c r="AG474" s="77" t="s">
        <v>29</v>
      </c>
      <c r="AH474" s="77" t="s">
        <v>29</v>
      </c>
      <c r="AI474" s="60" t="s">
        <v>29</v>
      </c>
      <c r="AJ474" s="77" t="s">
        <v>29</v>
      </c>
      <c r="AK474" s="77" t="s">
        <v>29</v>
      </c>
      <c r="AL474" s="60" t="s">
        <v>29</v>
      </c>
      <c r="AM474" s="60" t="s">
        <v>29</v>
      </c>
      <c r="AN474" s="78" t="s">
        <v>28</v>
      </c>
      <c r="AO474" s="77" t="s">
        <v>36</v>
      </c>
      <c r="AQ474" s="77" t="s">
        <v>80</v>
      </c>
      <c r="AR474" s="82" t="s">
        <v>241</v>
      </c>
      <c r="AS474" s="81" t="s">
        <v>1755</v>
      </c>
      <c r="AT474" s="228" t="s">
        <v>2451</v>
      </c>
      <c r="AU474" s="5">
        <v>38.9</v>
      </c>
      <c r="AV474" s="11">
        <v>-86.2</v>
      </c>
      <c r="AW474" s="77" t="s">
        <v>1754</v>
      </c>
      <c r="AX474" s="277">
        <v>11.674999999999999</v>
      </c>
      <c r="AY474" s="278">
        <v>1163</v>
      </c>
      <c r="AZ474" s="455">
        <f t="shared" si="290"/>
        <v>3.0655797147284485</v>
      </c>
      <c r="BA474" s="521" t="s">
        <v>82</v>
      </c>
      <c r="BB474" s="82" t="s">
        <v>1838</v>
      </c>
      <c r="BC474" s="77"/>
      <c r="BD474" s="77"/>
      <c r="BE474" s="77"/>
      <c r="BF474" s="82" t="s">
        <v>1843</v>
      </c>
      <c r="BH474" s="82" t="s">
        <v>1840</v>
      </c>
      <c r="BI474" s="82" t="s">
        <v>1844</v>
      </c>
      <c r="BJ474" s="82" t="s">
        <v>925</v>
      </c>
      <c r="BK474" s="95" t="s">
        <v>1621</v>
      </c>
      <c r="BL474" s="77" t="s">
        <v>2268</v>
      </c>
      <c r="BM474" s="77" t="s">
        <v>2267</v>
      </c>
      <c r="BO474" s="77" t="s">
        <v>1682</v>
      </c>
      <c r="BP474" s="82" t="s">
        <v>51</v>
      </c>
      <c r="BQ474" s="77" t="s">
        <v>37</v>
      </c>
      <c r="BR474" s="82">
        <v>0.29974473412953201</v>
      </c>
      <c r="BS474" s="77" t="s">
        <v>21</v>
      </c>
      <c r="BT474" s="77" t="s">
        <v>1622</v>
      </c>
      <c r="BU474" s="82">
        <v>0.36511438393497903</v>
      </c>
      <c r="BW474" s="79" t="s">
        <v>1066</v>
      </c>
      <c r="BX474" s="77" t="s">
        <v>27</v>
      </c>
      <c r="BY474" s="80">
        <f t="shared" si="314"/>
        <v>0.35804431774656525</v>
      </c>
      <c r="BZ474" s="80">
        <f t="shared" si="315"/>
        <v>0.35804431774656525</v>
      </c>
      <c r="CA474" s="77" t="s">
        <v>18</v>
      </c>
      <c r="CB474" s="77" t="s">
        <v>1618</v>
      </c>
      <c r="CC474" s="77">
        <v>30</v>
      </c>
      <c r="CD474" s="77">
        <v>30</v>
      </c>
      <c r="CE474" s="82" t="s">
        <v>1820</v>
      </c>
      <c r="CF474" s="78" t="s">
        <v>1584</v>
      </c>
      <c r="CG474" s="82">
        <v>0.38090524941040499</v>
      </c>
      <c r="CH474" s="77" t="s">
        <v>21</v>
      </c>
      <c r="CI474" s="82">
        <v>0.44783131944931598</v>
      </c>
      <c r="CK474" s="77">
        <f t="shared" si="316"/>
        <v>0.36656918245482201</v>
      </c>
      <c r="CL474" s="77">
        <f t="shared" si="310"/>
        <v>0.36656918245482201</v>
      </c>
      <c r="CM474" s="77">
        <v>30</v>
      </c>
      <c r="CN474" s="77">
        <v>30</v>
      </c>
      <c r="CO474" s="82" t="s">
        <v>1820</v>
      </c>
      <c r="CP474" s="67">
        <f t="shared" si="304"/>
        <v>-0.22399499649575241</v>
      </c>
      <c r="CQ474" s="67">
        <f t="shared" si="305"/>
        <v>0.98701298701298701</v>
      </c>
      <c r="CR474" s="67">
        <f t="shared" si="291"/>
        <v>-0.22108597056723614</v>
      </c>
      <c r="CS474" s="67">
        <f t="shared" si="306"/>
        <v>6.707399171984714E-2</v>
      </c>
      <c r="CT474" s="59">
        <v>0</v>
      </c>
      <c r="CU474" s="77">
        <v>0</v>
      </c>
      <c r="CV474" s="77" t="s">
        <v>1782</v>
      </c>
      <c r="CW474" s="77">
        <v>0</v>
      </c>
      <c r="CX474" s="59">
        <v>0</v>
      </c>
      <c r="CY474" s="74">
        <v>0</v>
      </c>
      <c r="CZ474" s="74">
        <v>0</v>
      </c>
      <c r="DA474" s="74">
        <v>0</v>
      </c>
      <c r="DB474" s="74">
        <v>0</v>
      </c>
      <c r="DC474" s="74">
        <v>1</v>
      </c>
      <c r="DD474" s="77">
        <v>0</v>
      </c>
      <c r="DE474" s="60">
        <v>0</v>
      </c>
      <c r="DF474" s="60">
        <v>0</v>
      </c>
      <c r="DG474" s="60">
        <v>0</v>
      </c>
      <c r="DH474" s="60">
        <v>0</v>
      </c>
      <c r="DI474" s="60">
        <v>0</v>
      </c>
      <c r="DJ474" s="60">
        <v>0</v>
      </c>
      <c r="DK474" s="60">
        <v>0</v>
      </c>
      <c r="DL474" s="74">
        <v>0</v>
      </c>
      <c r="DM474" s="74">
        <v>0</v>
      </c>
      <c r="DN474" s="74">
        <v>0</v>
      </c>
      <c r="DO474" s="77">
        <v>0</v>
      </c>
      <c r="DP474" s="77">
        <v>0</v>
      </c>
      <c r="DQ474" s="77">
        <v>0</v>
      </c>
      <c r="DR474" s="77">
        <v>0</v>
      </c>
      <c r="DS474" s="77">
        <v>0</v>
      </c>
      <c r="DT474" s="77">
        <v>0</v>
      </c>
      <c r="DU474" s="77">
        <v>0</v>
      </c>
      <c r="DV474" s="77">
        <v>1</v>
      </c>
      <c r="DW474" s="77">
        <v>0</v>
      </c>
      <c r="DX474" s="77">
        <v>0</v>
      </c>
      <c r="DY474" s="77">
        <v>0</v>
      </c>
      <c r="DZ474" s="77">
        <v>0</v>
      </c>
      <c r="EA474" s="77">
        <v>0</v>
      </c>
      <c r="EB474" s="77">
        <v>0</v>
      </c>
      <c r="EC474" s="77">
        <v>0</v>
      </c>
      <c r="ED474" s="77">
        <v>0</v>
      </c>
      <c r="EE474" s="77">
        <v>0</v>
      </c>
      <c r="EF474" s="77">
        <v>0</v>
      </c>
      <c r="EG474" s="77">
        <v>0</v>
      </c>
      <c r="EH474" s="77">
        <v>0</v>
      </c>
      <c r="EI474" s="77">
        <v>0</v>
      </c>
      <c r="EJ474" s="77">
        <v>0</v>
      </c>
      <c r="EK474" s="77">
        <v>0</v>
      </c>
      <c r="EL474" s="77">
        <v>0</v>
      </c>
      <c r="EM474" s="128">
        <v>0</v>
      </c>
      <c r="EN474" s="77">
        <v>1</v>
      </c>
      <c r="EO474" s="128">
        <v>0</v>
      </c>
      <c r="EP474" s="77">
        <v>1</v>
      </c>
      <c r="EQ474" s="77">
        <v>4</v>
      </c>
    </row>
    <row r="475" spans="1:147" s="82" customFormat="1" ht="15" customHeight="1" x14ac:dyDescent="0.25">
      <c r="A475" s="6" t="s">
        <v>2561</v>
      </c>
      <c r="B475" s="77">
        <v>8</v>
      </c>
      <c r="C475" s="108" t="s">
        <v>795</v>
      </c>
      <c r="D475" s="114">
        <v>2015</v>
      </c>
      <c r="E475" s="108" t="s">
        <v>796</v>
      </c>
      <c r="F475" s="108" t="s">
        <v>133</v>
      </c>
      <c r="G475" s="77">
        <v>52</v>
      </c>
      <c r="H475" s="76" t="s">
        <v>797</v>
      </c>
      <c r="I475" s="75" t="s">
        <v>50</v>
      </c>
      <c r="J475" s="59">
        <v>0</v>
      </c>
      <c r="K475" s="77" t="s">
        <v>3</v>
      </c>
      <c r="L475" s="77" t="s">
        <v>77</v>
      </c>
      <c r="M475" s="77">
        <v>1.5</v>
      </c>
      <c r="N475" s="77">
        <v>1.5</v>
      </c>
      <c r="O475" s="59">
        <f t="shared" si="287"/>
        <v>0.17609125905568124</v>
      </c>
      <c r="P475" s="77">
        <v>2010</v>
      </c>
      <c r="R475" s="77">
        <v>3</v>
      </c>
      <c r="S475" s="77">
        <v>10</v>
      </c>
      <c r="T475" s="77">
        <v>1</v>
      </c>
      <c r="U475" s="77">
        <v>2</v>
      </c>
      <c r="V475" s="77" t="s">
        <v>1618</v>
      </c>
      <c r="W475" s="77"/>
      <c r="X475" s="77"/>
      <c r="Y475" s="82" t="s">
        <v>1619</v>
      </c>
      <c r="Z475" s="139" t="s">
        <v>83</v>
      </c>
      <c r="AA475" s="77" t="s">
        <v>29</v>
      </c>
      <c r="AB475" s="77" t="s">
        <v>29</v>
      </c>
      <c r="AC475" s="77" t="s">
        <v>112</v>
      </c>
      <c r="AD475" s="77">
        <v>0</v>
      </c>
      <c r="AE475" s="77" t="s">
        <v>29</v>
      </c>
      <c r="AF475" s="77" t="s">
        <v>29</v>
      </c>
      <c r="AG475" s="77" t="s">
        <v>29</v>
      </c>
      <c r="AH475" s="77" t="s">
        <v>29</v>
      </c>
      <c r="AI475" s="60" t="s">
        <v>29</v>
      </c>
      <c r="AJ475" s="77" t="s">
        <v>29</v>
      </c>
      <c r="AK475" s="77" t="s">
        <v>29</v>
      </c>
      <c r="AL475" s="60" t="s">
        <v>29</v>
      </c>
      <c r="AM475" s="60" t="s">
        <v>29</v>
      </c>
      <c r="AN475" s="78" t="s">
        <v>28</v>
      </c>
      <c r="AO475" s="77" t="s">
        <v>36</v>
      </c>
      <c r="AQ475" s="77" t="s">
        <v>80</v>
      </c>
      <c r="AR475" s="82" t="s">
        <v>241</v>
      </c>
      <c r="AS475" s="81" t="s">
        <v>1755</v>
      </c>
      <c r="AT475" s="228" t="s">
        <v>2451</v>
      </c>
      <c r="AU475" s="5">
        <v>38.9</v>
      </c>
      <c r="AV475" s="11">
        <v>-86.2</v>
      </c>
      <c r="AW475" s="77" t="s">
        <v>1754</v>
      </c>
      <c r="AX475" s="277">
        <v>11.674999999999999</v>
      </c>
      <c r="AY475" s="278">
        <v>1163</v>
      </c>
      <c r="AZ475" s="455">
        <f t="shared" si="290"/>
        <v>3.0655797147284485</v>
      </c>
      <c r="BA475" s="521" t="s">
        <v>82</v>
      </c>
      <c r="BB475" s="82" t="s">
        <v>1838</v>
      </c>
      <c r="BC475" s="77"/>
      <c r="BD475" s="77"/>
      <c r="BE475" s="77"/>
      <c r="BH475" s="82" t="s">
        <v>1840</v>
      </c>
      <c r="BI475" s="82" t="s">
        <v>1845</v>
      </c>
      <c r="BJ475" s="82" t="s">
        <v>925</v>
      </c>
      <c r="BK475" s="95" t="s">
        <v>1621</v>
      </c>
      <c r="BL475" s="77" t="s">
        <v>2268</v>
      </c>
      <c r="BM475" s="77" t="s">
        <v>2267</v>
      </c>
      <c r="BO475" s="77" t="s">
        <v>1682</v>
      </c>
      <c r="BP475" s="82" t="s">
        <v>51</v>
      </c>
      <c r="BQ475" s="77" t="s">
        <v>37</v>
      </c>
      <c r="BR475" s="82">
        <v>0.14099202901288099</v>
      </c>
      <c r="BS475" s="77" t="s">
        <v>21</v>
      </c>
      <c r="BT475" s="77" t="s">
        <v>1622</v>
      </c>
      <c r="BU475" s="82">
        <v>0.189238897553656</v>
      </c>
      <c r="BW475" s="79" t="s">
        <v>1066</v>
      </c>
      <c r="BX475" s="77" t="s">
        <v>27</v>
      </c>
      <c r="BY475" s="80">
        <f t="shared" si="314"/>
        <v>0.26425898228768829</v>
      </c>
      <c r="BZ475" s="80">
        <f t="shared" si="315"/>
        <v>0.26425898228768829</v>
      </c>
      <c r="CA475" s="77" t="s">
        <v>18</v>
      </c>
      <c r="CB475" s="77" t="s">
        <v>1618</v>
      </c>
      <c r="CC475" s="77">
        <v>30</v>
      </c>
      <c r="CD475" s="77">
        <v>30</v>
      </c>
      <c r="CE475" s="82" t="s">
        <v>1820</v>
      </c>
      <c r="CF475" s="78" t="s">
        <v>1584</v>
      </c>
      <c r="CG475" s="82">
        <v>0.13965795452705601</v>
      </c>
      <c r="CH475" s="77" t="s">
        <v>21</v>
      </c>
      <c r="CI475" s="82">
        <v>0.18946340199787301</v>
      </c>
      <c r="CK475" s="77">
        <f t="shared" si="316"/>
        <v>0.27279567066405092</v>
      </c>
      <c r="CL475" s="77">
        <f t="shared" si="310"/>
        <v>0.27279567066405092</v>
      </c>
      <c r="CM475" s="77">
        <v>30</v>
      </c>
      <c r="CN475" s="77">
        <v>30</v>
      </c>
      <c r="CO475" s="82" t="s">
        <v>1820</v>
      </c>
      <c r="CP475" s="67">
        <f t="shared" si="304"/>
        <v>4.9674869203706565E-3</v>
      </c>
      <c r="CQ475" s="67">
        <f t="shared" si="305"/>
        <v>0.98701298701298701</v>
      </c>
      <c r="CR475" s="67">
        <f t="shared" si="291"/>
        <v>4.9029741032229858E-3</v>
      </c>
      <c r="CS475" s="67">
        <f t="shared" si="306"/>
        <v>6.6666866992958804E-2</v>
      </c>
      <c r="CT475" s="59">
        <v>0</v>
      </c>
      <c r="CU475" s="77">
        <v>0</v>
      </c>
      <c r="CV475" s="77" t="s">
        <v>1782</v>
      </c>
      <c r="CW475" s="77">
        <v>0</v>
      </c>
      <c r="CX475" s="59">
        <v>0</v>
      </c>
      <c r="CY475" s="74">
        <v>0</v>
      </c>
      <c r="CZ475" s="74">
        <v>0</v>
      </c>
      <c r="DA475" s="74">
        <v>0</v>
      </c>
      <c r="DB475" s="74">
        <v>0</v>
      </c>
      <c r="DC475" s="74">
        <v>1</v>
      </c>
      <c r="DD475" s="77">
        <v>0</v>
      </c>
      <c r="DE475" s="60">
        <v>0</v>
      </c>
      <c r="DF475" s="60">
        <v>0</v>
      </c>
      <c r="DG475" s="60">
        <v>0</v>
      </c>
      <c r="DH475" s="60">
        <v>0</v>
      </c>
      <c r="DI475" s="60">
        <v>0</v>
      </c>
      <c r="DJ475" s="60">
        <v>0</v>
      </c>
      <c r="DK475" s="60">
        <v>0</v>
      </c>
      <c r="DL475" s="74">
        <v>0</v>
      </c>
      <c r="DM475" s="74">
        <v>0</v>
      </c>
      <c r="DN475" s="74">
        <v>0</v>
      </c>
      <c r="DO475" s="77">
        <v>0</v>
      </c>
      <c r="DP475" s="77">
        <v>0</v>
      </c>
      <c r="DQ475" s="77">
        <v>0</v>
      </c>
      <c r="DR475" s="77">
        <v>0</v>
      </c>
      <c r="DS475" s="77">
        <v>0</v>
      </c>
      <c r="DT475" s="77">
        <v>0</v>
      </c>
      <c r="DU475" s="77">
        <v>0</v>
      </c>
      <c r="DV475" s="77">
        <v>1</v>
      </c>
      <c r="DW475" s="77">
        <v>0</v>
      </c>
      <c r="DX475" s="77">
        <v>0</v>
      </c>
      <c r="DY475" s="77">
        <v>0</v>
      </c>
      <c r="DZ475" s="77">
        <v>0</v>
      </c>
      <c r="EA475" s="77">
        <v>0</v>
      </c>
      <c r="EB475" s="77">
        <v>0</v>
      </c>
      <c r="EC475" s="77">
        <v>0</v>
      </c>
      <c r="ED475" s="77">
        <v>0</v>
      </c>
      <c r="EE475" s="77">
        <v>0</v>
      </c>
      <c r="EF475" s="77">
        <v>0</v>
      </c>
      <c r="EG475" s="77">
        <v>0</v>
      </c>
      <c r="EH475" s="77">
        <v>0</v>
      </c>
      <c r="EI475" s="77">
        <v>0</v>
      </c>
      <c r="EJ475" s="77">
        <v>0</v>
      </c>
      <c r="EK475" s="77">
        <v>0</v>
      </c>
      <c r="EL475" s="77">
        <v>0</v>
      </c>
      <c r="EM475" s="128">
        <v>0</v>
      </c>
      <c r="EN475" s="77">
        <v>1</v>
      </c>
      <c r="EO475" s="128">
        <v>0</v>
      </c>
      <c r="EP475" s="77">
        <v>1</v>
      </c>
      <c r="EQ475" s="77">
        <v>4</v>
      </c>
    </row>
    <row r="476" spans="1:147" s="82" customFormat="1" ht="15" customHeight="1" x14ac:dyDescent="0.25">
      <c r="A476" s="6" t="s">
        <v>2561</v>
      </c>
      <c r="B476" s="77">
        <v>9</v>
      </c>
      <c r="C476" s="108" t="s">
        <v>795</v>
      </c>
      <c r="D476" s="114">
        <v>2015</v>
      </c>
      <c r="E476" s="108" t="s">
        <v>796</v>
      </c>
      <c r="F476" s="108" t="s">
        <v>133</v>
      </c>
      <c r="G476" s="77">
        <v>52</v>
      </c>
      <c r="H476" s="76" t="s">
        <v>797</v>
      </c>
      <c r="I476" s="75" t="s">
        <v>50</v>
      </c>
      <c r="J476" s="59">
        <v>0</v>
      </c>
      <c r="K476" s="77" t="s">
        <v>3</v>
      </c>
      <c r="L476" s="77" t="s">
        <v>77</v>
      </c>
      <c r="M476" s="77">
        <v>1.5</v>
      </c>
      <c r="N476" s="77">
        <v>1.5</v>
      </c>
      <c r="O476" s="59">
        <f t="shared" si="287"/>
        <v>0.17609125905568124</v>
      </c>
      <c r="P476" s="77">
        <v>2010</v>
      </c>
      <c r="R476" s="77">
        <v>3</v>
      </c>
      <c r="S476" s="77">
        <v>10</v>
      </c>
      <c r="T476" s="77">
        <v>1</v>
      </c>
      <c r="U476" s="77">
        <v>2</v>
      </c>
      <c r="V476" s="77" t="s">
        <v>1618</v>
      </c>
      <c r="W476" s="77"/>
      <c r="X476" s="77"/>
      <c r="Y476" s="82" t="s">
        <v>1619</v>
      </c>
      <c r="Z476" s="139" t="s">
        <v>83</v>
      </c>
      <c r="AA476" s="77" t="s">
        <v>29</v>
      </c>
      <c r="AB476" s="77" t="s">
        <v>29</v>
      </c>
      <c r="AC476" s="77" t="s">
        <v>112</v>
      </c>
      <c r="AD476" s="77">
        <v>0</v>
      </c>
      <c r="AE476" s="77" t="s">
        <v>29</v>
      </c>
      <c r="AF476" s="77" t="s">
        <v>29</v>
      </c>
      <c r="AG476" s="77" t="s">
        <v>29</v>
      </c>
      <c r="AH476" s="77" t="s">
        <v>29</v>
      </c>
      <c r="AI476" s="60" t="s">
        <v>29</v>
      </c>
      <c r="AJ476" s="77" t="s">
        <v>29</v>
      </c>
      <c r="AK476" s="77" t="s">
        <v>29</v>
      </c>
      <c r="AL476" s="60" t="s">
        <v>29</v>
      </c>
      <c r="AM476" s="60" t="s">
        <v>29</v>
      </c>
      <c r="AN476" s="78" t="s">
        <v>28</v>
      </c>
      <c r="AO476" s="77" t="s">
        <v>36</v>
      </c>
      <c r="AQ476" s="77" t="s">
        <v>80</v>
      </c>
      <c r="AR476" s="82" t="s">
        <v>241</v>
      </c>
      <c r="AS476" s="81" t="s">
        <v>1755</v>
      </c>
      <c r="AT476" s="228" t="s">
        <v>2451</v>
      </c>
      <c r="AU476" s="5">
        <v>38.9</v>
      </c>
      <c r="AV476" s="11">
        <v>-86.2</v>
      </c>
      <c r="AW476" s="77" t="s">
        <v>1754</v>
      </c>
      <c r="AX476" s="277">
        <v>11.674999999999999</v>
      </c>
      <c r="AY476" s="278">
        <v>1163</v>
      </c>
      <c r="AZ476" s="455">
        <f t="shared" si="290"/>
        <v>3.0655797147284485</v>
      </c>
      <c r="BA476" s="521" t="s">
        <v>82</v>
      </c>
      <c r="BB476" s="82" t="s">
        <v>1838</v>
      </c>
      <c r="BC476" s="77"/>
      <c r="BD476" s="77"/>
      <c r="BE476" s="77"/>
      <c r="BF476" s="82" t="s">
        <v>1843</v>
      </c>
      <c r="BH476" s="82" t="s">
        <v>1840</v>
      </c>
      <c r="BI476" s="82" t="s">
        <v>1844</v>
      </c>
      <c r="BJ476" s="82" t="s">
        <v>925</v>
      </c>
      <c r="BK476" s="95" t="s">
        <v>290</v>
      </c>
      <c r="BL476" s="77" t="s">
        <v>2268</v>
      </c>
      <c r="BM476" s="77" t="s">
        <v>2267</v>
      </c>
      <c r="BO476" s="77" t="s">
        <v>1682</v>
      </c>
      <c r="BP476" s="82" t="s">
        <v>51</v>
      </c>
      <c r="BQ476" s="77" t="s">
        <v>37</v>
      </c>
      <c r="BR476" s="82">
        <v>0.30027793218454701</v>
      </c>
      <c r="BS476" s="77" t="s">
        <v>21</v>
      </c>
      <c r="BT476" s="77" t="s">
        <v>1622</v>
      </c>
      <c r="BU476" s="82">
        <v>0.36564758198999397</v>
      </c>
      <c r="BW476" s="79" t="s">
        <v>1066</v>
      </c>
      <c r="BX476" s="77" t="s">
        <v>27</v>
      </c>
      <c r="BY476" s="80">
        <f t="shared" si="314"/>
        <v>0.35804431774656492</v>
      </c>
      <c r="BZ476" s="80">
        <f t="shared" si="315"/>
        <v>0.35804431774656492</v>
      </c>
      <c r="CA476" s="77" t="s">
        <v>18</v>
      </c>
      <c r="CB476" s="77" t="s">
        <v>1618</v>
      </c>
      <c r="CC476" s="77">
        <v>30</v>
      </c>
      <c r="CD476" s="77">
        <v>30</v>
      </c>
      <c r="CE476" s="82" t="s">
        <v>1820</v>
      </c>
      <c r="CF476" s="78" t="s">
        <v>1584</v>
      </c>
      <c r="CG476" s="82">
        <v>0.35964856419693703</v>
      </c>
      <c r="CH476" s="77" t="s">
        <v>21</v>
      </c>
      <c r="CI476" s="82">
        <v>0.42813105446931099</v>
      </c>
      <c r="CK476" s="77">
        <f t="shared" si="316"/>
        <v>0.37509404716307326</v>
      </c>
      <c r="CL476" s="77">
        <f t="shared" si="310"/>
        <v>0.37509404716307326</v>
      </c>
      <c r="CM476" s="77">
        <v>30</v>
      </c>
      <c r="CN476" s="77">
        <v>30</v>
      </c>
      <c r="CO476" s="82" t="s">
        <v>1820</v>
      </c>
      <c r="CP476" s="67">
        <f t="shared" si="304"/>
        <v>-0.16191918624791965</v>
      </c>
      <c r="CQ476" s="67">
        <f t="shared" si="305"/>
        <v>0.98701298701298701</v>
      </c>
      <c r="CR476" s="67">
        <f t="shared" si="291"/>
        <v>-0.15981633967327133</v>
      </c>
      <c r="CS476" s="67">
        <f t="shared" si="306"/>
        <v>6.6879510520221355E-2</v>
      </c>
      <c r="CT476" s="59">
        <v>0</v>
      </c>
      <c r="CU476" s="77">
        <v>0</v>
      </c>
      <c r="CV476" s="77" t="s">
        <v>1782</v>
      </c>
      <c r="CW476" s="77">
        <v>0</v>
      </c>
      <c r="CX476" s="59">
        <v>0</v>
      </c>
      <c r="CY476" s="74">
        <v>0</v>
      </c>
      <c r="CZ476" s="74">
        <v>0</v>
      </c>
      <c r="DA476" s="74">
        <v>0</v>
      </c>
      <c r="DB476" s="74">
        <v>0</v>
      </c>
      <c r="DC476" s="74">
        <v>1</v>
      </c>
      <c r="DD476" s="77">
        <v>0</v>
      </c>
      <c r="DE476" s="60">
        <v>0</v>
      </c>
      <c r="DF476" s="60">
        <v>0</v>
      </c>
      <c r="DG476" s="60">
        <v>0</v>
      </c>
      <c r="DH476" s="60">
        <v>0</v>
      </c>
      <c r="DI476" s="60">
        <v>0</v>
      </c>
      <c r="DJ476" s="60">
        <v>0</v>
      </c>
      <c r="DK476" s="60">
        <v>0</v>
      </c>
      <c r="DL476" s="74">
        <v>0</v>
      </c>
      <c r="DM476" s="74">
        <v>0</v>
      </c>
      <c r="DN476" s="74">
        <v>0</v>
      </c>
      <c r="DO476" s="77">
        <v>0</v>
      </c>
      <c r="DP476" s="77">
        <v>0</v>
      </c>
      <c r="DQ476" s="77">
        <v>0</v>
      </c>
      <c r="DR476" s="77">
        <v>0</v>
      </c>
      <c r="DS476" s="77">
        <v>0</v>
      </c>
      <c r="DT476" s="77">
        <v>0</v>
      </c>
      <c r="DU476" s="77">
        <v>0</v>
      </c>
      <c r="DV476" s="77">
        <v>1</v>
      </c>
      <c r="DW476" s="77">
        <v>0</v>
      </c>
      <c r="DX476" s="77">
        <v>0</v>
      </c>
      <c r="DY476" s="77">
        <v>0</v>
      </c>
      <c r="DZ476" s="77">
        <v>0</v>
      </c>
      <c r="EA476" s="77">
        <v>0</v>
      </c>
      <c r="EB476" s="77">
        <v>0</v>
      </c>
      <c r="EC476" s="77">
        <v>0</v>
      </c>
      <c r="ED476" s="77">
        <v>0</v>
      </c>
      <c r="EE476" s="77">
        <v>0</v>
      </c>
      <c r="EF476" s="77">
        <v>0</v>
      </c>
      <c r="EG476" s="77">
        <v>0</v>
      </c>
      <c r="EH476" s="77">
        <v>0</v>
      </c>
      <c r="EI476" s="77">
        <v>0</v>
      </c>
      <c r="EJ476" s="77">
        <v>0</v>
      </c>
      <c r="EK476" s="77">
        <v>0</v>
      </c>
      <c r="EL476" s="77">
        <v>0</v>
      </c>
      <c r="EM476" s="128">
        <v>0</v>
      </c>
      <c r="EN476" s="77">
        <v>1</v>
      </c>
      <c r="EO476" s="128">
        <v>0</v>
      </c>
      <c r="EP476" s="77">
        <v>1</v>
      </c>
      <c r="EQ476" s="77">
        <v>4</v>
      </c>
    </row>
    <row r="477" spans="1:147" s="82" customFormat="1" ht="15" customHeight="1" x14ac:dyDescent="0.25">
      <c r="A477" s="6" t="s">
        <v>2561</v>
      </c>
      <c r="B477" s="77">
        <v>10</v>
      </c>
      <c r="C477" s="108" t="s">
        <v>795</v>
      </c>
      <c r="D477" s="114">
        <v>2015</v>
      </c>
      <c r="E477" s="108" t="s">
        <v>796</v>
      </c>
      <c r="F477" s="108" t="s">
        <v>133</v>
      </c>
      <c r="G477" s="77">
        <v>52</v>
      </c>
      <c r="H477" s="76" t="s">
        <v>797</v>
      </c>
      <c r="I477" s="75" t="s">
        <v>50</v>
      </c>
      <c r="J477" s="59">
        <v>0</v>
      </c>
      <c r="K477" s="77" t="s">
        <v>3</v>
      </c>
      <c r="L477" s="77" t="s">
        <v>77</v>
      </c>
      <c r="M477" s="77">
        <v>1.5</v>
      </c>
      <c r="N477" s="77">
        <v>1.5</v>
      </c>
      <c r="O477" s="59">
        <f t="shared" si="287"/>
        <v>0.17609125905568124</v>
      </c>
      <c r="P477" s="77">
        <v>2010</v>
      </c>
      <c r="R477" s="77">
        <v>3</v>
      </c>
      <c r="S477" s="77">
        <v>10</v>
      </c>
      <c r="T477" s="77">
        <v>1</v>
      </c>
      <c r="U477" s="77">
        <v>2</v>
      </c>
      <c r="V477" s="77" t="s">
        <v>1618</v>
      </c>
      <c r="W477" s="77"/>
      <c r="X477" s="77"/>
      <c r="Y477" s="82" t="s">
        <v>1619</v>
      </c>
      <c r="Z477" s="139" t="s">
        <v>83</v>
      </c>
      <c r="AA477" s="77" t="s">
        <v>29</v>
      </c>
      <c r="AB477" s="77" t="s">
        <v>29</v>
      </c>
      <c r="AC477" s="77" t="s">
        <v>112</v>
      </c>
      <c r="AD477" s="77">
        <v>0</v>
      </c>
      <c r="AE477" s="77" t="s">
        <v>29</v>
      </c>
      <c r="AF477" s="77" t="s">
        <v>29</v>
      </c>
      <c r="AG477" s="77" t="s">
        <v>29</v>
      </c>
      <c r="AH477" s="77" t="s">
        <v>29</v>
      </c>
      <c r="AI477" s="60" t="s">
        <v>29</v>
      </c>
      <c r="AJ477" s="77" t="s">
        <v>29</v>
      </c>
      <c r="AK477" s="77" t="s">
        <v>29</v>
      </c>
      <c r="AL477" s="60" t="s">
        <v>29</v>
      </c>
      <c r="AM477" s="60" t="s">
        <v>29</v>
      </c>
      <c r="AN477" s="78" t="s">
        <v>28</v>
      </c>
      <c r="AO477" s="77" t="s">
        <v>36</v>
      </c>
      <c r="AQ477" s="77" t="s">
        <v>80</v>
      </c>
      <c r="AR477" s="82" t="s">
        <v>241</v>
      </c>
      <c r="AS477" s="81" t="s">
        <v>1755</v>
      </c>
      <c r="AT477" s="228" t="s">
        <v>2451</v>
      </c>
      <c r="AU477" s="5">
        <v>38.9</v>
      </c>
      <c r="AV477" s="11">
        <v>-86.2</v>
      </c>
      <c r="AW477" s="77" t="s">
        <v>1754</v>
      </c>
      <c r="AX477" s="277">
        <v>11.674999999999999</v>
      </c>
      <c r="AY477" s="278">
        <v>1163</v>
      </c>
      <c r="AZ477" s="455">
        <f t="shared" si="290"/>
        <v>3.0655797147284485</v>
      </c>
      <c r="BA477" s="521" t="s">
        <v>82</v>
      </c>
      <c r="BB477" s="82" t="s">
        <v>1838</v>
      </c>
      <c r="BC477" s="77"/>
      <c r="BD477" s="77"/>
      <c r="BE477" s="77"/>
      <c r="BH477" s="82" t="s">
        <v>1840</v>
      </c>
      <c r="BI477" s="82" t="s">
        <v>1845</v>
      </c>
      <c r="BJ477" s="82" t="s">
        <v>925</v>
      </c>
      <c r="BK477" s="95" t="s">
        <v>290</v>
      </c>
      <c r="BL477" s="77" t="s">
        <v>2268</v>
      </c>
      <c r="BM477" s="77" t="s">
        <v>2267</v>
      </c>
      <c r="BO477" s="77" t="s">
        <v>1682</v>
      </c>
      <c r="BP477" s="82" t="s">
        <v>51</v>
      </c>
      <c r="BQ477" s="77" t="s">
        <v>37</v>
      </c>
      <c r="BR477" s="82">
        <v>0.32051139521956601</v>
      </c>
      <c r="BS477" s="77" t="s">
        <v>21</v>
      </c>
      <c r="BT477" s="77" t="s">
        <v>1622</v>
      </c>
      <c r="BU477" s="82">
        <v>0.387437465258476</v>
      </c>
      <c r="BW477" s="79" t="s">
        <v>1066</v>
      </c>
      <c r="BX477" s="77" t="s">
        <v>27</v>
      </c>
      <c r="BY477" s="80">
        <f t="shared" si="314"/>
        <v>0.36656918245481651</v>
      </c>
      <c r="BZ477" s="80">
        <f t="shared" si="315"/>
        <v>0.36656918245481651</v>
      </c>
      <c r="CA477" s="77" t="s">
        <v>18</v>
      </c>
      <c r="CB477" s="77" t="s">
        <v>1618</v>
      </c>
      <c r="CC477" s="77">
        <v>30</v>
      </c>
      <c r="CD477" s="77">
        <v>30</v>
      </c>
      <c r="CE477" s="82" t="s">
        <v>1820</v>
      </c>
      <c r="CF477" s="78" t="s">
        <v>1584</v>
      </c>
      <c r="CG477" s="82">
        <v>0.381436288768841</v>
      </c>
      <c r="CH477" s="77" t="s">
        <v>21</v>
      </c>
      <c r="CI477" s="82">
        <v>0.44836235880775099</v>
      </c>
      <c r="CK477" s="77">
        <f t="shared" si="316"/>
        <v>0.36656918245481651</v>
      </c>
      <c r="CL477" s="77">
        <f t="shared" si="310"/>
        <v>0.36656918245481651</v>
      </c>
      <c r="CM477" s="77">
        <v>30</v>
      </c>
      <c r="CN477" s="77">
        <v>30</v>
      </c>
      <c r="CO477" s="82" t="s">
        <v>1820</v>
      </c>
      <c r="CP477" s="67">
        <f t="shared" si="304"/>
        <v>-0.1662029883179954</v>
      </c>
      <c r="CQ477" s="67">
        <f t="shared" si="305"/>
        <v>0.98701298701298701</v>
      </c>
      <c r="CR477" s="67">
        <f t="shared" si="291"/>
        <v>-0.16404450795022923</v>
      </c>
      <c r="CS477" s="67">
        <f t="shared" si="306"/>
        <v>6.6890921671571943E-2</v>
      </c>
      <c r="CT477" s="59">
        <v>0</v>
      </c>
      <c r="CU477" s="77">
        <v>0</v>
      </c>
      <c r="CV477" s="77" t="s">
        <v>1782</v>
      </c>
      <c r="CW477" s="77">
        <v>0</v>
      </c>
      <c r="CX477" s="59">
        <v>0</v>
      </c>
      <c r="CY477" s="74">
        <v>0</v>
      </c>
      <c r="CZ477" s="74">
        <v>0</v>
      </c>
      <c r="DA477" s="74">
        <v>0</v>
      </c>
      <c r="DB477" s="74">
        <v>0</v>
      </c>
      <c r="DC477" s="74">
        <v>1</v>
      </c>
      <c r="DD477" s="77">
        <v>0</v>
      </c>
      <c r="DE477" s="60">
        <v>0</v>
      </c>
      <c r="DF477" s="60">
        <v>0</v>
      </c>
      <c r="DG477" s="60">
        <v>0</v>
      </c>
      <c r="DH477" s="60">
        <v>0</v>
      </c>
      <c r="DI477" s="60">
        <v>0</v>
      </c>
      <c r="DJ477" s="60">
        <v>0</v>
      </c>
      <c r="DK477" s="60">
        <v>0</v>
      </c>
      <c r="DL477" s="74">
        <v>0</v>
      </c>
      <c r="DM477" s="74">
        <v>0</v>
      </c>
      <c r="DN477" s="74">
        <v>0</v>
      </c>
      <c r="DO477" s="77">
        <v>0</v>
      </c>
      <c r="DP477" s="77">
        <v>0</v>
      </c>
      <c r="DQ477" s="77">
        <v>0</v>
      </c>
      <c r="DR477" s="77">
        <v>0</v>
      </c>
      <c r="DS477" s="77">
        <v>0</v>
      </c>
      <c r="DT477" s="77">
        <v>0</v>
      </c>
      <c r="DU477" s="77">
        <v>0</v>
      </c>
      <c r="DV477" s="77">
        <v>1</v>
      </c>
      <c r="DW477" s="77">
        <v>0</v>
      </c>
      <c r="DX477" s="77">
        <v>0</v>
      </c>
      <c r="DY477" s="77">
        <v>0</v>
      </c>
      <c r="DZ477" s="77">
        <v>0</v>
      </c>
      <c r="EA477" s="77">
        <v>0</v>
      </c>
      <c r="EB477" s="77">
        <v>0</v>
      </c>
      <c r="EC477" s="77">
        <v>0</v>
      </c>
      <c r="ED477" s="77">
        <v>0</v>
      </c>
      <c r="EE477" s="77">
        <v>0</v>
      </c>
      <c r="EF477" s="77">
        <v>0</v>
      </c>
      <c r="EG477" s="77">
        <v>0</v>
      </c>
      <c r="EH477" s="77">
        <v>0</v>
      </c>
      <c r="EI477" s="77">
        <v>0</v>
      </c>
      <c r="EJ477" s="77">
        <v>0</v>
      </c>
      <c r="EK477" s="77">
        <v>0</v>
      </c>
      <c r="EL477" s="77">
        <v>0</v>
      </c>
      <c r="EM477" s="128">
        <v>0</v>
      </c>
      <c r="EN477" s="77">
        <v>1</v>
      </c>
      <c r="EO477" s="128">
        <v>0</v>
      </c>
      <c r="EP477" s="77">
        <v>1</v>
      </c>
      <c r="EQ477" s="77">
        <v>4</v>
      </c>
    </row>
    <row r="478" spans="1:147" s="82" customFormat="1" ht="15" customHeight="1" x14ac:dyDescent="0.25">
      <c r="A478" s="6" t="s">
        <v>2561</v>
      </c>
      <c r="B478" s="77">
        <v>11</v>
      </c>
      <c r="C478" s="108" t="s">
        <v>795</v>
      </c>
      <c r="D478" s="114">
        <v>2015</v>
      </c>
      <c r="E478" s="108" t="s">
        <v>796</v>
      </c>
      <c r="F478" s="108" t="s">
        <v>133</v>
      </c>
      <c r="G478" s="77">
        <v>52</v>
      </c>
      <c r="H478" s="76" t="s">
        <v>797</v>
      </c>
      <c r="I478" s="75" t="s">
        <v>50</v>
      </c>
      <c r="J478" s="59">
        <v>0</v>
      </c>
      <c r="K478" s="77" t="s">
        <v>3</v>
      </c>
      <c r="L478" s="77" t="s">
        <v>77</v>
      </c>
      <c r="M478" s="77">
        <v>1.5</v>
      </c>
      <c r="N478" s="77">
        <v>1.5</v>
      </c>
      <c r="O478" s="59">
        <f t="shared" si="287"/>
        <v>0.17609125905568124</v>
      </c>
      <c r="P478" s="77">
        <v>2010</v>
      </c>
      <c r="R478" s="77">
        <v>3</v>
      </c>
      <c r="S478" s="77">
        <v>10</v>
      </c>
      <c r="T478" s="77">
        <v>1</v>
      </c>
      <c r="U478" s="77">
        <v>2</v>
      </c>
      <c r="V478" s="77" t="s">
        <v>1618</v>
      </c>
      <c r="W478" s="77"/>
      <c r="X478" s="77"/>
      <c r="Y478" s="82" t="s">
        <v>1619</v>
      </c>
      <c r="Z478" s="139" t="s">
        <v>83</v>
      </c>
      <c r="AA478" s="77" t="s">
        <v>29</v>
      </c>
      <c r="AB478" s="77" t="s">
        <v>29</v>
      </c>
      <c r="AC478" s="77" t="s">
        <v>112</v>
      </c>
      <c r="AD478" s="77">
        <v>0</v>
      </c>
      <c r="AE478" s="77" t="s">
        <v>29</v>
      </c>
      <c r="AF478" s="77" t="s">
        <v>29</v>
      </c>
      <c r="AG478" s="77" t="s">
        <v>29</v>
      </c>
      <c r="AH478" s="77" t="s">
        <v>29</v>
      </c>
      <c r="AI478" s="60" t="s">
        <v>29</v>
      </c>
      <c r="AJ478" s="77" t="s">
        <v>29</v>
      </c>
      <c r="AK478" s="77" t="s">
        <v>29</v>
      </c>
      <c r="AL478" s="60" t="s">
        <v>29</v>
      </c>
      <c r="AM478" s="60" t="s">
        <v>29</v>
      </c>
      <c r="AN478" s="78" t="s">
        <v>28</v>
      </c>
      <c r="AO478" s="77" t="s">
        <v>36</v>
      </c>
      <c r="AQ478" s="77" t="s">
        <v>80</v>
      </c>
      <c r="AR478" s="82" t="s">
        <v>241</v>
      </c>
      <c r="AS478" s="81" t="s">
        <v>1755</v>
      </c>
      <c r="AT478" s="228" t="s">
        <v>2451</v>
      </c>
      <c r="AU478" s="5">
        <v>38.9</v>
      </c>
      <c r="AV478" s="11">
        <v>-86.2</v>
      </c>
      <c r="AW478" s="77" t="s">
        <v>1754</v>
      </c>
      <c r="AX478" s="277">
        <v>11.674999999999999</v>
      </c>
      <c r="AY478" s="278">
        <v>1163</v>
      </c>
      <c r="AZ478" s="455">
        <f t="shared" si="290"/>
        <v>3.0655797147284485</v>
      </c>
      <c r="BA478" s="521" t="s">
        <v>82</v>
      </c>
      <c r="BB478" s="82" t="s">
        <v>1838</v>
      </c>
      <c r="BC478" s="77"/>
      <c r="BD478" s="77"/>
      <c r="BE478" s="77"/>
      <c r="BF478" s="82" t="s">
        <v>1843</v>
      </c>
      <c r="BH478" s="82" t="s">
        <v>1840</v>
      </c>
      <c r="BI478" s="82" t="s">
        <v>1844</v>
      </c>
      <c r="BJ478" s="82" t="s">
        <v>925</v>
      </c>
      <c r="BK478" s="95" t="s">
        <v>1623</v>
      </c>
      <c r="BL478" s="77"/>
      <c r="BM478" s="77"/>
      <c r="BO478" s="77" t="s">
        <v>1682</v>
      </c>
      <c r="BP478" s="82" t="s">
        <v>51</v>
      </c>
      <c r="BQ478" s="77" t="s">
        <v>37</v>
      </c>
      <c r="BR478" s="82">
        <v>0.30081113023956102</v>
      </c>
      <c r="BS478" s="77" t="s">
        <v>21</v>
      </c>
      <c r="BT478" s="77" t="s">
        <v>1622</v>
      </c>
      <c r="BU478" s="82">
        <v>0.36618078004500798</v>
      </c>
      <c r="BW478" s="79" t="s">
        <v>1066</v>
      </c>
      <c r="BX478" s="77" t="s">
        <v>27</v>
      </c>
      <c r="BY478" s="80">
        <f t="shared" si="314"/>
        <v>0.35804431774656492</v>
      </c>
      <c r="BZ478" s="80">
        <f t="shared" si="315"/>
        <v>0.35804431774656492</v>
      </c>
      <c r="CA478" s="77" t="s">
        <v>18</v>
      </c>
      <c r="CB478" s="77" t="s">
        <v>1618</v>
      </c>
      <c r="CC478" s="77">
        <v>30</v>
      </c>
      <c r="CD478" s="77">
        <v>30</v>
      </c>
      <c r="CE478" s="82" t="s">
        <v>1820</v>
      </c>
      <c r="CF478" s="78" t="s">
        <v>1584</v>
      </c>
      <c r="CG478" s="82">
        <v>0.461349077427049</v>
      </c>
      <c r="CH478" s="77" t="s">
        <v>21</v>
      </c>
      <c r="CI478" s="82">
        <v>0.53138582923630695</v>
      </c>
      <c r="CK478" s="77">
        <f t="shared" si="316"/>
        <v>0.38360708820321332</v>
      </c>
      <c r="CL478" s="77">
        <f t="shared" si="310"/>
        <v>0.38360708820321332</v>
      </c>
      <c r="CM478" s="77">
        <v>30</v>
      </c>
      <c r="CN478" s="77">
        <v>30</v>
      </c>
      <c r="CO478" s="82" t="s">
        <v>1820</v>
      </c>
      <c r="CP478" s="67">
        <f t="shared" si="304"/>
        <v>-0.43266330056303609</v>
      </c>
      <c r="CQ478" s="67">
        <f t="shared" si="305"/>
        <v>0.98701298701298701</v>
      </c>
      <c r="CR478" s="67">
        <f t="shared" si="291"/>
        <v>-0.42704429665962002</v>
      </c>
      <c r="CS478" s="67">
        <f t="shared" si="306"/>
        <v>6.8186390260912583E-2</v>
      </c>
      <c r="CT478" s="59">
        <v>0</v>
      </c>
      <c r="CU478" s="77">
        <v>0</v>
      </c>
      <c r="CV478" s="77" t="s">
        <v>1782</v>
      </c>
      <c r="CW478" s="77">
        <v>0</v>
      </c>
      <c r="CX478" s="59">
        <v>0</v>
      </c>
      <c r="CY478" s="74">
        <v>0</v>
      </c>
      <c r="CZ478" s="74">
        <v>0</v>
      </c>
      <c r="DA478" s="74">
        <v>0</v>
      </c>
      <c r="DB478" s="74">
        <v>0</v>
      </c>
      <c r="DC478" s="74">
        <v>1</v>
      </c>
      <c r="DD478" s="77">
        <v>0</v>
      </c>
      <c r="DE478" s="60">
        <v>0</v>
      </c>
      <c r="DF478" s="60">
        <v>0</v>
      </c>
      <c r="DG478" s="60">
        <v>0</v>
      </c>
      <c r="DH478" s="60">
        <v>0</v>
      </c>
      <c r="DI478" s="60">
        <v>0</v>
      </c>
      <c r="DJ478" s="60">
        <v>0</v>
      </c>
      <c r="DK478" s="60">
        <v>0</v>
      </c>
      <c r="DL478" s="74">
        <v>0</v>
      </c>
      <c r="DM478" s="74">
        <v>0</v>
      </c>
      <c r="DN478" s="74">
        <v>0</v>
      </c>
      <c r="DO478" s="77">
        <v>0</v>
      </c>
      <c r="DP478" s="77">
        <v>0</v>
      </c>
      <c r="DQ478" s="77">
        <v>0</v>
      </c>
      <c r="DR478" s="77">
        <v>0</v>
      </c>
      <c r="DS478" s="77">
        <v>0</v>
      </c>
      <c r="DT478" s="77">
        <v>0</v>
      </c>
      <c r="DU478" s="77">
        <v>0</v>
      </c>
      <c r="DV478" s="77">
        <v>1</v>
      </c>
      <c r="DW478" s="77">
        <v>0</v>
      </c>
      <c r="DX478" s="77">
        <v>0</v>
      </c>
      <c r="DY478" s="77">
        <v>0</v>
      </c>
      <c r="DZ478" s="77">
        <v>0</v>
      </c>
      <c r="EA478" s="77">
        <v>0</v>
      </c>
      <c r="EB478" s="77">
        <v>0</v>
      </c>
      <c r="EC478" s="77">
        <v>0</v>
      </c>
      <c r="ED478" s="77">
        <v>0</v>
      </c>
      <c r="EE478" s="77">
        <v>0</v>
      </c>
      <c r="EF478" s="77">
        <v>0</v>
      </c>
      <c r="EG478" s="77">
        <v>0</v>
      </c>
      <c r="EH478" s="77">
        <v>0</v>
      </c>
      <c r="EI478" s="77">
        <v>0</v>
      </c>
      <c r="EJ478" s="77">
        <v>0</v>
      </c>
      <c r="EK478" s="77">
        <v>0</v>
      </c>
      <c r="EL478" s="77">
        <v>0</v>
      </c>
      <c r="EM478" s="128">
        <v>0</v>
      </c>
      <c r="EN478" s="77">
        <v>1</v>
      </c>
      <c r="EO478" s="128">
        <v>0</v>
      </c>
      <c r="EP478" s="77">
        <v>1</v>
      </c>
      <c r="EQ478" s="77">
        <v>4</v>
      </c>
    </row>
    <row r="479" spans="1:147" s="82" customFormat="1" ht="15" customHeight="1" x14ac:dyDescent="0.25">
      <c r="A479" s="6" t="s">
        <v>2561</v>
      </c>
      <c r="B479" s="77">
        <v>12</v>
      </c>
      <c r="C479" s="108" t="s">
        <v>795</v>
      </c>
      <c r="D479" s="114">
        <v>2015</v>
      </c>
      <c r="E479" s="108" t="s">
        <v>796</v>
      </c>
      <c r="F479" s="108" t="s">
        <v>133</v>
      </c>
      <c r="G479" s="77">
        <v>52</v>
      </c>
      <c r="H479" s="76" t="s">
        <v>797</v>
      </c>
      <c r="I479" s="75" t="s">
        <v>50</v>
      </c>
      <c r="J479" s="59">
        <v>0</v>
      </c>
      <c r="K479" s="77" t="s">
        <v>3</v>
      </c>
      <c r="L479" s="77" t="s">
        <v>77</v>
      </c>
      <c r="M479" s="77">
        <v>1.5</v>
      </c>
      <c r="N479" s="77">
        <v>1.5</v>
      </c>
      <c r="O479" s="59">
        <f t="shared" ref="O479:O551" si="317">LOG10(N479)</f>
        <v>0.17609125905568124</v>
      </c>
      <c r="P479" s="77">
        <v>2010</v>
      </c>
      <c r="R479" s="77">
        <v>3</v>
      </c>
      <c r="S479" s="77">
        <v>10</v>
      </c>
      <c r="T479" s="77">
        <v>1</v>
      </c>
      <c r="U479" s="77">
        <v>2</v>
      </c>
      <c r="V479" s="77" t="s">
        <v>1618</v>
      </c>
      <c r="W479" s="77"/>
      <c r="X479" s="77"/>
      <c r="Y479" s="82" t="s">
        <v>1619</v>
      </c>
      <c r="Z479" s="139" t="s">
        <v>83</v>
      </c>
      <c r="AA479" s="77" t="s">
        <v>29</v>
      </c>
      <c r="AB479" s="77" t="s">
        <v>29</v>
      </c>
      <c r="AC479" s="77" t="s">
        <v>112</v>
      </c>
      <c r="AD479" s="77">
        <v>0</v>
      </c>
      <c r="AE479" s="77" t="s">
        <v>29</v>
      </c>
      <c r="AF479" s="77" t="s">
        <v>29</v>
      </c>
      <c r="AG479" s="77" t="s">
        <v>29</v>
      </c>
      <c r="AH479" s="77" t="s">
        <v>29</v>
      </c>
      <c r="AI479" s="60" t="s">
        <v>29</v>
      </c>
      <c r="AJ479" s="77" t="s">
        <v>29</v>
      </c>
      <c r="AK479" s="77" t="s">
        <v>29</v>
      </c>
      <c r="AL479" s="60" t="s">
        <v>29</v>
      </c>
      <c r="AM479" s="60" t="s">
        <v>29</v>
      </c>
      <c r="AN479" s="78" t="s">
        <v>28</v>
      </c>
      <c r="AO479" s="77" t="s">
        <v>36</v>
      </c>
      <c r="AQ479" s="77" t="s">
        <v>80</v>
      </c>
      <c r="AR479" s="82" t="s">
        <v>241</v>
      </c>
      <c r="AS479" s="81" t="s">
        <v>1755</v>
      </c>
      <c r="AT479" s="228" t="s">
        <v>2451</v>
      </c>
      <c r="AU479" s="5">
        <v>38.9</v>
      </c>
      <c r="AV479" s="11">
        <v>-86.2</v>
      </c>
      <c r="AW479" s="77" t="s">
        <v>1754</v>
      </c>
      <c r="AX479" s="277">
        <v>11.674999999999999</v>
      </c>
      <c r="AY479" s="278">
        <v>1163</v>
      </c>
      <c r="AZ479" s="455">
        <f t="shared" ref="AZ479:AZ551" si="318">LOG10(AY479)</f>
        <v>3.0655797147284485</v>
      </c>
      <c r="BA479" s="521" t="s">
        <v>82</v>
      </c>
      <c r="BB479" s="82" t="s">
        <v>1838</v>
      </c>
      <c r="BC479" s="77"/>
      <c r="BD479" s="77"/>
      <c r="BE479" s="77"/>
      <c r="BH479" s="82" t="s">
        <v>1840</v>
      </c>
      <c r="BI479" s="82" t="s">
        <v>1845</v>
      </c>
      <c r="BJ479" s="82" t="s">
        <v>925</v>
      </c>
      <c r="BK479" s="95" t="s">
        <v>1623</v>
      </c>
      <c r="BL479" s="77"/>
      <c r="BM479" s="77"/>
      <c r="BO479" s="77" t="s">
        <v>1682</v>
      </c>
      <c r="BP479" s="82" t="s">
        <v>51</v>
      </c>
      <c r="BQ479" s="77" t="s">
        <v>37</v>
      </c>
      <c r="BR479" s="82">
        <v>0.26190062440298501</v>
      </c>
      <c r="BS479" s="77" t="s">
        <v>21</v>
      </c>
      <c r="BT479" s="77" t="s">
        <v>1622</v>
      </c>
      <c r="BU479" s="82">
        <v>0.32571169527839</v>
      </c>
      <c r="BW479" s="79" t="s">
        <v>1066</v>
      </c>
      <c r="BX479" s="77" t="s">
        <v>27</v>
      </c>
      <c r="BY479" s="80">
        <f t="shared" si="314"/>
        <v>0.34950762937020241</v>
      </c>
      <c r="BZ479" s="80">
        <f t="shared" si="315"/>
        <v>0.34950762937020241</v>
      </c>
      <c r="CA479" s="77" t="s">
        <v>18</v>
      </c>
      <c r="CB479" s="77" t="s">
        <v>1618</v>
      </c>
      <c r="CC479" s="77">
        <v>30</v>
      </c>
      <c r="CD479" s="77">
        <v>30</v>
      </c>
      <c r="CE479" s="82" t="s">
        <v>1820</v>
      </c>
      <c r="CF479" s="78" t="s">
        <v>1584</v>
      </c>
      <c r="CG479" s="82">
        <v>0.142280770870548</v>
      </c>
      <c r="CH479" s="77" t="s">
        <v>21</v>
      </c>
      <c r="CI479" s="82">
        <v>0.19053195680448101</v>
      </c>
      <c r="CK479" s="77">
        <f t="shared" si="316"/>
        <v>0.26428262962391091</v>
      </c>
      <c r="CL479" s="77">
        <f t="shared" si="310"/>
        <v>0.26428262962391091</v>
      </c>
      <c r="CM479" s="77">
        <v>30</v>
      </c>
      <c r="CN479" s="77">
        <v>30</v>
      </c>
      <c r="CO479" s="82" t="s">
        <v>1820</v>
      </c>
      <c r="CP479" s="67">
        <f t="shared" si="304"/>
        <v>0.38607052105862621</v>
      </c>
      <c r="CQ479" s="67">
        <f t="shared" si="305"/>
        <v>0.98701298701298701</v>
      </c>
      <c r="CR479" s="67">
        <f t="shared" ref="CR479:CR551" si="319">CP479*CQ479</f>
        <v>0.38105661818773495</v>
      </c>
      <c r="CS479" s="67">
        <f t="shared" si="306"/>
        <v>6.7876701218872279E-2</v>
      </c>
      <c r="CT479" s="59">
        <v>0</v>
      </c>
      <c r="CU479" s="77">
        <v>0</v>
      </c>
      <c r="CV479" s="77" t="s">
        <v>1782</v>
      </c>
      <c r="CW479" s="77">
        <v>0</v>
      </c>
      <c r="CX479" s="59">
        <v>0</v>
      </c>
      <c r="CY479" s="74">
        <v>0</v>
      </c>
      <c r="CZ479" s="74">
        <v>0</v>
      </c>
      <c r="DA479" s="74">
        <v>0</v>
      </c>
      <c r="DB479" s="74">
        <v>0</v>
      </c>
      <c r="DC479" s="74">
        <v>1</v>
      </c>
      <c r="DD479" s="77">
        <v>0</v>
      </c>
      <c r="DE479" s="60">
        <v>0</v>
      </c>
      <c r="DF479" s="60">
        <v>0</v>
      </c>
      <c r="DG479" s="60">
        <v>0</v>
      </c>
      <c r="DH479" s="60">
        <v>0</v>
      </c>
      <c r="DI479" s="60">
        <v>0</v>
      </c>
      <c r="DJ479" s="60">
        <v>0</v>
      </c>
      <c r="DK479" s="60">
        <v>0</v>
      </c>
      <c r="DL479" s="74">
        <v>0</v>
      </c>
      <c r="DM479" s="74">
        <v>0</v>
      </c>
      <c r="DN479" s="74">
        <v>0</v>
      </c>
      <c r="DO479" s="77">
        <v>0</v>
      </c>
      <c r="DP479" s="77">
        <v>0</v>
      </c>
      <c r="DQ479" s="77">
        <v>0</v>
      </c>
      <c r="DR479" s="77">
        <v>0</v>
      </c>
      <c r="DS479" s="77">
        <v>0</v>
      </c>
      <c r="DT479" s="77">
        <v>0</v>
      </c>
      <c r="DU479" s="77">
        <v>0</v>
      </c>
      <c r="DV479" s="77">
        <v>1</v>
      </c>
      <c r="DW479" s="77">
        <v>0</v>
      </c>
      <c r="DX479" s="77">
        <v>0</v>
      </c>
      <c r="DY479" s="77">
        <v>0</v>
      </c>
      <c r="DZ479" s="77">
        <v>0</v>
      </c>
      <c r="EA479" s="77">
        <v>0</v>
      </c>
      <c r="EB479" s="77">
        <v>0</v>
      </c>
      <c r="EC479" s="77">
        <v>0</v>
      </c>
      <c r="ED479" s="77">
        <v>0</v>
      </c>
      <c r="EE479" s="77">
        <v>0</v>
      </c>
      <c r="EF479" s="77">
        <v>0</v>
      </c>
      <c r="EG479" s="77">
        <v>0</v>
      </c>
      <c r="EH479" s="77">
        <v>0</v>
      </c>
      <c r="EI479" s="77">
        <v>0</v>
      </c>
      <c r="EJ479" s="77">
        <v>0</v>
      </c>
      <c r="EK479" s="77">
        <v>0</v>
      </c>
      <c r="EL479" s="77">
        <v>0</v>
      </c>
      <c r="EM479" s="128">
        <v>0</v>
      </c>
      <c r="EN479" s="77">
        <v>1</v>
      </c>
      <c r="EO479" s="128">
        <v>0</v>
      </c>
      <c r="EP479" s="77">
        <v>1</v>
      </c>
      <c r="EQ479" s="77">
        <v>4</v>
      </c>
    </row>
    <row r="480" spans="1:147" s="181" customFormat="1" ht="15" customHeight="1" x14ac:dyDescent="0.25">
      <c r="A480" s="499" t="s">
        <v>2562</v>
      </c>
      <c r="B480" s="294">
        <v>1</v>
      </c>
      <c r="C480" s="299" t="s">
        <v>310</v>
      </c>
      <c r="D480" s="329">
        <v>2000</v>
      </c>
      <c r="E480" s="181" t="s">
        <v>311</v>
      </c>
      <c r="F480" s="181" t="s">
        <v>312</v>
      </c>
      <c r="G480" s="291">
        <v>53</v>
      </c>
      <c r="H480" s="291" t="s">
        <v>313</v>
      </c>
      <c r="I480" s="302" t="s">
        <v>50</v>
      </c>
      <c r="J480" s="291">
        <v>0</v>
      </c>
      <c r="K480" s="298" t="s">
        <v>3</v>
      </c>
      <c r="L480" s="298" t="s">
        <v>77</v>
      </c>
      <c r="M480" s="291" t="s">
        <v>1963</v>
      </c>
      <c r="N480" s="291">
        <v>40</v>
      </c>
      <c r="O480" s="291">
        <f t="shared" ref="O480:O489" si="320">LOG10(N480)</f>
        <v>1.6020599913279623</v>
      </c>
      <c r="P480" s="291" t="s">
        <v>1030</v>
      </c>
      <c r="R480" s="294">
        <v>1</v>
      </c>
      <c r="S480" s="294">
        <v>6</v>
      </c>
      <c r="T480" s="294" t="s">
        <v>1031</v>
      </c>
      <c r="U480" s="291"/>
      <c r="V480" s="318" t="s">
        <v>1028</v>
      </c>
      <c r="W480" s="318"/>
      <c r="X480" s="294" t="s">
        <v>1984</v>
      </c>
      <c r="Y480" s="293" t="s">
        <v>1279</v>
      </c>
      <c r="Z480" s="327" t="s">
        <v>162</v>
      </c>
      <c r="AA480" s="294" t="s">
        <v>29</v>
      </c>
      <c r="AB480" s="294" t="s">
        <v>29</v>
      </c>
      <c r="AC480" s="291" t="s">
        <v>112</v>
      </c>
      <c r="AD480" s="291" t="s">
        <v>1027</v>
      </c>
      <c r="AE480" s="294" t="s">
        <v>29</v>
      </c>
      <c r="AF480" s="291" t="s">
        <v>29</v>
      </c>
      <c r="AG480" s="291" t="s">
        <v>29</v>
      </c>
      <c r="AH480" s="291" t="s">
        <v>29</v>
      </c>
      <c r="AI480" s="292" t="s">
        <v>29</v>
      </c>
      <c r="AJ480" s="291" t="s">
        <v>29</v>
      </c>
      <c r="AK480" s="291" t="s">
        <v>29</v>
      </c>
      <c r="AL480" s="292" t="s">
        <v>29</v>
      </c>
      <c r="AM480" s="292" t="s">
        <v>29</v>
      </c>
      <c r="AN480" s="293" t="s">
        <v>28</v>
      </c>
      <c r="AO480" s="294" t="s">
        <v>28</v>
      </c>
      <c r="AQ480" s="291" t="s">
        <v>80</v>
      </c>
      <c r="AR480" s="181" t="s">
        <v>314</v>
      </c>
      <c r="AS480" s="181" t="s">
        <v>315</v>
      </c>
      <c r="AT480" s="317" t="s">
        <v>2452</v>
      </c>
      <c r="AU480" s="304">
        <v>38.5</v>
      </c>
      <c r="AV480" s="305">
        <v>-112</v>
      </c>
      <c r="AW480" s="305" t="s">
        <v>316</v>
      </c>
      <c r="AX480" s="306">
        <v>3.5499999999999994</v>
      </c>
      <c r="AY480" s="307">
        <v>403</v>
      </c>
      <c r="AZ480" s="541">
        <f t="shared" ref="AZ480:AZ489" si="321">LOG10(AY480)</f>
        <v>2.6053050461411096</v>
      </c>
      <c r="BA480" s="519" t="s">
        <v>82</v>
      </c>
      <c r="BB480" s="300" t="s">
        <v>128</v>
      </c>
      <c r="BC480" s="291"/>
      <c r="BD480" s="291"/>
      <c r="BE480" s="291"/>
      <c r="BH480" s="181" t="s">
        <v>2029</v>
      </c>
      <c r="BI480" s="181" t="s">
        <v>1282</v>
      </c>
      <c r="BJ480" s="181" t="s">
        <v>1108</v>
      </c>
      <c r="BK480" s="320" t="s">
        <v>128</v>
      </c>
      <c r="BL480" s="291" t="s">
        <v>2267</v>
      </c>
      <c r="BM480" s="291" t="s">
        <v>2267</v>
      </c>
      <c r="BN480" s="181" t="s">
        <v>1181</v>
      </c>
      <c r="BO480" s="291" t="s">
        <v>1678</v>
      </c>
      <c r="BP480" s="181" t="s">
        <v>51</v>
      </c>
      <c r="BQ480" s="291" t="s">
        <v>38</v>
      </c>
      <c r="BR480" s="181">
        <v>-1460.5</v>
      </c>
      <c r="BS480" s="294" t="s">
        <v>21</v>
      </c>
      <c r="BT480" s="294" t="s">
        <v>886</v>
      </c>
      <c r="BU480" s="181">
        <v>3148.0418516913019</v>
      </c>
      <c r="BW480" s="310" t="s">
        <v>26</v>
      </c>
      <c r="BX480" s="291" t="s">
        <v>67</v>
      </c>
      <c r="BY480" s="311"/>
      <c r="BZ480" s="181">
        <v>3148.0418516913019</v>
      </c>
      <c r="CA480" s="294" t="s">
        <v>57</v>
      </c>
      <c r="CB480" s="318" t="s">
        <v>1028</v>
      </c>
      <c r="CC480" s="294">
        <v>6</v>
      </c>
      <c r="CD480" s="294">
        <v>6</v>
      </c>
      <c r="CF480" s="299" t="s">
        <v>2066</v>
      </c>
      <c r="CG480" s="181">
        <v>0</v>
      </c>
      <c r="CH480" s="294" t="s">
        <v>21</v>
      </c>
      <c r="CI480" s="181">
        <v>0</v>
      </c>
      <c r="CL480" s="181">
        <v>0</v>
      </c>
      <c r="CM480" s="294">
        <v>6</v>
      </c>
      <c r="CN480" s="294">
        <v>6</v>
      </c>
      <c r="CP480" s="181">
        <f t="shared" si="304"/>
        <v>-0.6561091005623787</v>
      </c>
      <c r="CQ480" s="181">
        <f t="shared" si="305"/>
        <v>0.92307692307692313</v>
      </c>
      <c r="CR480" s="181">
        <f t="shared" ref="CR480:CR489" si="322">CP480*CQ480</f>
        <v>-0.60563916974988807</v>
      </c>
      <c r="CS480" s="181">
        <f t="shared" si="306"/>
        <v>0.34861661683063888</v>
      </c>
      <c r="CT480" s="291">
        <v>0</v>
      </c>
      <c r="CU480" s="291">
        <v>1</v>
      </c>
      <c r="CV480" s="291" t="s">
        <v>1782</v>
      </c>
      <c r="CW480" s="291">
        <v>0</v>
      </c>
      <c r="CX480" s="294">
        <v>0</v>
      </c>
      <c r="CY480" s="318">
        <v>0</v>
      </c>
      <c r="CZ480" s="318">
        <v>3</v>
      </c>
      <c r="DA480" s="318">
        <v>0</v>
      </c>
      <c r="DB480" s="318">
        <v>0</v>
      </c>
      <c r="DC480" s="318">
        <v>0</v>
      </c>
      <c r="DD480" s="291">
        <v>0</v>
      </c>
      <c r="DE480" s="292">
        <v>0</v>
      </c>
      <c r="DF480" s="292">
        <v>0</v>
      </c>
      <c r="DG480" s="292">
        <v>0</v>
      </c>
      <c r="DH480" s="292">
        <v>0</v>
      </c>
      <c r="DI480" s="292">
        <v>0</v>
      </c>
      <c r="DJ480" s="292">
        <v>0</v>
      </c>
      <c r="DK480" s="292">
        <v>0</v>
      </c>
      <c r="DL480" s="292">
        <v>0</v>
      </c>
      <c r="DM480" s="292">
        <v>0</v>
      </c>
      <c r="DN480" s="292">
        <v>0</v>
      </c>
      <c r="DO480" s="291">
        <v>0</v>
      </c>
      <c r="DP480" s="291">
        <v>0</v>
      </c>
      <c r="DQ480" s="291">
        <v>0</v>
      </c>
      <c r="DR480" s="291">
        <v>0</v>
      </c>
      <c r="DS480" s="291">
        <v>0</v>
      </c>
      <c r="DT480" s="291">
        <v>0</v>
      </c>
      <c r="DU480" s="291">
        <v>1</v>
      </c>
      <c r="DV480" s="291">
        <v>0</v>
      </c>
      <c r="DW480" s="291">
        <v>0</v>
      </c>
      <c r="DX480" s="291">
        <v>0</v>
      </c>
      <c r="DY480" s="291">
        <v>0</v>
      </c>
      <c r="DZ480" s="291">
        <v>0</v>
      </c>
      <c r="EA480" s="291">
        <v>0</v>
      </c>
      <c r="EB480" s="291">
        <v>0</v>
      </c>
      <c r="EC480" s="291">
        <v>0</v>
      </c>
      <c r="ED480" s="291">
        <v>0</v>
      </c>
      <c r="EE480" s="291">
        <v>0</v>
      </c>
      <c r="EF480" s="291">
        <v>0</v>
      </c>
      <c r="EG480" s="291">
        <v>0</v>
      </c>
      <c r="EH480" s="291">
        <v>0</v>
      </c>
      <c r="EI480" s="291">
        <v>0</v>
      </c>
      <c r="EJ480" s="291">
        <v>0</v>
      </c>
      <c r="EK480" s="291">
        <v>0</v>
      </c>
      <c r="EL480" s="291">
        <v>0</v>
      </c>
      <c r="EM480" s="291">
        <v>2</v>
      </c>
      <c r="EN480" s="291">
        <v>0</v>
      </c>
      <c r="EO480" s="291">
        <v>2</v>
      </c>
      <c r="EP480" s="291">
        <v>1</v>
      </c>
      <c r="EQ480" s="291">
        <v>3</v>
      </c>
    </row>
    <row r="481" spans="1:147" s="181" customFormat="1" ht="15" customHeight="1" x14ac:dyDescent="0.25">
      <c r="A481" s="499" t="s">
        <v>2562</v>
      </c>
      <c r="B481" s="294">
        <v>2</v>
      </c>
      <c r="C481" s="299" t="s">
        <v>310</v>
      </c>
      <c r="D481" s="329">
        <v>2000</v>
      </c>
      <c r="E481" s="181" t="s">
        <v>311</v>
      </c>
      <c r="F481" s="181" t="s">
        <v>312</v>
      </c>
      <c r="G481" s="291">
        <v>53</v>
      </c>
      <c r="H481" s="291" t="s">
        <v>313</v>
      </c>
      <c r="I481" s="302" t="s">
        <v>50</v>
      </c>
      <c r="J481" s="291">
        <v>0</v>
      </c>
      <c r="K481" s="298" t="s">
        <v>3</v>
      </c>
      <c r="L481" s="298" t="s">
        <v>77</v>
      </c>
      <c r="M481" s="291" t="s">
        <v>1963</v>
      </c>
      <c r="N481" s="291">
        <v>40</v>
      </c>
      <c r="O481" s="291">
        <f t="shared" si="320"/>
        <v>1.6020599913279623</v>
      </c>
      <c r="P481" s="291" t="s">
        <v>1030</v>
      </c>
      <c r="R481" s="294">
        <v>1</v>
      </c>
      <c r="S481" s="294">
        <v>6</v>
      </c>
      <c r="T481" s="294" t="s">
        <v>1031</v>
      </c>
      <c r="U481" s="291"/>
      <c r="V481" s="318" t="s">
        <v>1028</v>
      </c>
      <c r="W481" s="318"/>
      <c r="X481" s="294" t="s">
        <v>1984</v>
      </c>
      <c r="Y481" s="293" t="s">
        <v>1279</v>
      </c>
      <c r="Z481" s="327" t="s">
        <v>162</v>
      </c>
      <c r="AA481" s="294" t="s">
        <v>29</v>
      </c>
      <c r="AB481" s="294" t="s">
        <v>29</v>
      </c>
      <c r="AC481" s="291" t="s">
        <v>112</v>
      </c>
      <c r="AD481" s="291" t="s">
        <v>1027</v>
      </c>
      <c r="AE481" s="294" t="s">
        <v>29</v>
      </c>
      <c r="AF481" s="291" t="s">
        <v>29</v>
      </c>
      <c r="AG481" s="291" t="s">
        <v>29</v>
      </c>
      <c r="AH481" s="291" t="s">
        <v>29</v>
      </c>
      <c r="AI481" s="292" t="s">
        <v>29</v>
      </c>
      <c r="AJ481" s="291" t="s">
        <v>29</v>
      </c>
      <c r="AK481" s="291" t="s">
        <v>29</v>
      </c>
      <c r="AL481" s="292" t="s">
        <v>29</v>
      </c>
      <c r="AM481" s="292" t="s">
        <v>29</v>
      </c>
      <c r="AN481" s="293" t="s">
        <v>28</v>
      </c>
      <c r="AO481" s="294" t="s">
        <v>28</v>
      </c>
      <c r="AP481" s="299"/>
      <c r="AQ481" s="291" t="s">
        <v>80</v>
      </c>
      <c r="AR481" s="181" t="s">
        <v>314</v>
      </c>
      <c r="AS481" s="181" t="s">
        <v>315</v>
      </c>
      <c r="AT481" s="317" t="s">
        <v>2452</v>
      </c>
      <c r="AU481" s="304">
        <v>38.5</v>
      </c>
      <c r="AV481" s="305">
        <v>-112</v>
      </c>
      <c r="AW481" s="305" t="s">
        <v>316</v>
      </c>
      <c r="AX481" s="306">
        <v>3.5499999999999994</v>
      </c>
      <c r="AY481" s="307">
        <v>403</v>
      </c>
      <c r="AZ481" s="541">
        <f t="shared" si="321"/>
        <v>2.6053050461411096</v>
      </c>
      <c r="BA481" s="519" t="s">
        <v>82</v>
      </c>
      <c r="BB481" s="300" t="s">
        <v>128</v>
      </c>
      <c r="BC481" s="291"/>
      <c r="BD481" s="291"/>
      <c r="BE481" s="291"/>
      <c r="BH481" s="181" t="s">
        <v>2029</v>
      </c>
      <c r="BI481" s="181" t="s">
        <v>1282</v>
      </c>
      <c r="BJ481" s="181" t="s">
        <v>1108</v>
      </c>
      <c r="BK481" s="320" t="s">
        <v>128</v>
      </c>
      <c r="BL481" s="291" t="s">
        <v>2267</v>
      </c>
      <c r="BM481" s="291" t="s">
        <v>2267</v>
      </c>
      <c r="BN481" s="181" t="s">
        <v>1278</v>
      </c>
      <c r="BO481" s="291" t="s">
        <v>1670</v>
      </c>
      <c r="BP481" s="181" t="s">
        <v>51</v>
      </c>
      <c r="BQ481" s="291" t="s">
        <v>38</v>
      </c>
      <c r="BR481" s="181">
        <v>-1981.1666666666667</v>
      </c>
      <c r="BS481" s="294" t="s">
        <v>21</v>
      </c>
      <c r="BT481" s="294" t="s">
        <v>886</v>
      </c>
      <c r="BU481" s="181">
        <v>1519.6693609685847</v>
      </c>
      <c r="BW481" s="310" t="s">
        <v>26</v>
      </c>
      <c r="BX481" s="291" t="s">
        <v>67</v>
      </c>
      <c r="BY481" s="311"/>
      <c r="BZ481" s="181">
        <v>1519.6693609685847</v>
      </c>
      <c r="CA481" s="294" t="s">
        <v>57</v>
      </c>
      <c r="CB481" s="318" t="s">
        <v>1028</v>
      </c>
      <c r="CC481" s="294">
        <v>6</v>
      </c>
      <c r="CD481" s="294">
        <v>6</v>
      </c>
      <c r="CF481" s="299" t="s">
        <v>2066</v>
      </c>
      <c r="CG481" s="181">
        <v>0</v>
      </c>
      <c r="CH481" s="294" t="s">
        <v>21</v>
      </c>
      <c r="CI481" s="181">
        <v>0</v>
      </c>
      <c r="CL481" s="181">
        <v>0</v>
      </c>
      <c r="CM481" s="294">
        <v>6</v>
      </c>
      <c r="CN481" s="294">
        <v>6</v>
      </c>
      <c r="CP481" s="181">
        <f t="shared" si="304"/>
        <v>-1.8436857656561105</v>
      </c>
      <c r="CQ481" s="181">
        <f t="shared" si="305"/>
        <v>0.92307692307692313</v>
      </c>
      <c r="CR481" s="181">
        <f t="shared" si="322"/>
        <v>-1.7018637836825636</v>
      </c>
      <c r="CS481" s="181">
        <f t="shared" si="306"/>
        <v>0.45401418075876382</v>
      </c>
      <c r="CT481" s="291">
        <v>0</v>
      </c>
      <c r="CU481" s="291">
        <v>1</v>
      </c>
      <c r="CV481" s="291" t="s">
        <v>1782</v>
      </c>
      <c r="CW481" s="291">
        <v>0</v>
      </c>
      <c r="CX481" s="294">
        <v>0</v>
      </c>
      <c r="CY481" s="318">
        <v>0</v>
      </c>
      <c r="CZ481" s="318">
        <v>3</v>
      </c>
      <c r="DA481" s="318">
        <v>0</v>
      </c>
      <c r="DB481" s="318">
        <v>0</v>
      </c>
      <c r="DC481" s="318">
        <v>0</v>
      </c>
      <c r="DD481" s="291">
        <v>0</v>
      </c>
      <c r="DE481" s="292">
        <v>0</v>
      </c>
      <c r="DF481" s="292">
        <v>0</v>
      </c>
      <c r="DG481" s="292">
        <v>1</v>
      </c>
      <c r="DH481" s="292">
        <v>0</v>
      </c>
      <c r="DI481" s="292">
        <v>0</v>
      </c>
      <c r="DJ481" s="292">
        <v>0</v>
      </c>
      <c r="DK481" s="292">
        <v>0</v>
      </c>
      <c r="DL481" s="292">
        <v>0</v>
      </c>
      <c r="DM481" s="292">
        <v>0</v>
      </c>
      <c r="DN481" s="292">
        <v>0</v>
      </c>
      <c r="DO481" s="291">
        <v>0</v>
      </c>
      <c r="DP481" s="291">
        <v>0</v>
      </c>
      <c r="DQ481" s="291">
        <v>0</v>
      </c>
      <c r="DR481" s="291">
        <v>0</v>
      </c>
      <c r="DS481" s="291">
        <v>0</v>
      </c>
      <c r="DT481" s="291">
        <v>0</v>
      </c>
      <c r="DU481" s="291">
        <v>1</v>
      </c>
      <c r="DV481" s="291">
        <v>0</v>
      </c>
      <c r="DW481" s="291">
        <v>0</v>
      </c>
      <c r="DX481" s="291">
        <v>0</v>
      </c>
      <c r="DY481" s="291">
        <v>0</v>
      </c>
      <c r="DZ481" s="291">
        <v>0</v>
      </c>
      <c r="EA481" s="291">
        <v>0</v>
      </c>
      <c r="EB481" s="291">
        <v>0</v>
      </c>
      <c r="EC481" s="291">
        <v>0</v>
      </c>
      <c r="ED481" s="291">
        <v>0</v>
      </c>
      <c r="EE481" s="291">
        <v>0</v>
      </c>
      <c r="EF481" s="291">
        <v>0</v>
      </c>
      <c r="EG481" s="291">
        <v>0</v>
      </c>
      <c r="EH481" s="291">
        <v>0</v>
      </c>
      <c r="EI481" s="291">
        <v>0</v>
      </c>
      <c r="EJ481" s="291">
        <v>0</v>
      </c>
      <c r="EK481" s="291">
        <v>0</v>
      </c>
      <c r="EL481" s="291">
        <v>0</v>
      </c>
      <c r="EM481" s="291">
        <v>2</v>
      </c>
      <c r="EN481" s="291">
        <v>0</v>
      </c>
      <c r="EO481" s="291">
        <v>2</v>
      </c>
      <c r="EP481" s="291">
        <v>1</v>
      </c>
      <c r="EQ481" s="291">
        <v>3</v>
      </c>
    </row>
    <row r="482" spans="1:147" s="181" customFormat="1" ht="15" customHeight="1" x14ac:dyDescent="0.25">
      <c r="A482" s="499" t="s">
        <v>2562</v>
      </c>
      <c r="B482" s="294">
        <v>3</v>
      </c>
      <c r="C482" s="299" t="s">
        <v>310</v>
      </c>
      <c r="D482" s="329">
        <v>2000</v>
      </c>
      <c r="E482" s="181" t="s">
        <v>311</v>
      </c>
      <c r="F482" s="181" t="s">
        <v>312</v>
      </c>
      <c r="G482" s="291">
        <v>53</v>
      </c>
      <c r="H482" s="291" t="s">
        <v>313</v>
      </c>
      <c r="I482" s="302" t="s">
        <v>50</v>
      </c>
      <c r="J482" s="291">
        <v>0</v>
      </c>
      <c r="K482" s="298" t="s">
        <v>3</v>
      </c>
      <c r="L482" s="298" t="s">
        <v>77</v>
      </c>
      <c r="M482" s="291" t="s">
        <v>1963</v>
      </c>
      <c r="N482" s="291">
        <v>40</v>
      </c>
      <c r="O482" s="291">
        <f t="shared" si="320"/>
        <v>1.6020599913279623</v>
      </c>
      <c r="P482" s="291" t="s">
        <v>1030</v>
      </c>
      <c r="R482" s="294">
        <v>1</v>
      </c>
      <c r="S482" s="294">
        <v>3</v>
      </c>
      <c r="T482" s="294" t="s">
        <v>1031</v>
      </c>
      <c r="U482" s="291"/>
      <c r="V482" s="318" t="s">
        <v>1280</v>
      </c>
      <c r="W482" s="318"/>
      <c r="X482" s="294" t="s">
        <v>1984</v>
      </c>
      <c r="Y482" s="293" t="s">
        <v>1279</v>
      </c>
      <c r="Z482" s="327" t="s">
        <v>2105</v>
      </c>
      <c r="AA482" s="294" t="s">
        <v>29</v>
      </c>
      <c r="AB482" s="294" t="s">
        <v>29</v>
      </c>
      <c r="AC482" s="291" t="s">
        <v>112</v>
      </c>
      <c r="AD482" s="291" t="s">
        <v>1027</v>
      </c>
      <c r="AE482" s="294" t="s">
        <v>29</v>
      </c>
      <c r="AF482" s="291" t="s">
        <v>29</v>
      </c>
      <c r="AG482" s="291" t="s">
        <v>29</v>
      </c>
      <c r="AH482" s="291" t="s">
        <v>29</v>
      </c>
      <c r="AI482" s="292" t="s">
        <v>29</v>
      </c>
      <c r="AJ482" s="291" t="s">
        <v>29</v>
      </c>
      <c r="AK482" s="291" t="s">
        <v>29</v>
      </c>
      <c r="AL482" s="292" t="s">
        <v>29</v>
      </c>
      <c r="AM482" s="292" t="s">
        <v>29</v>
      </c>
      <c r="AN482" s="293" t="s">
        <v>28</v>
      </c>
      <c r="AO482" s="294" t="s">
        <v>28</v>
      </c>
      <c r="AQ482" s="291" t="s">
        <v>80</v>
      </c>
      <c r="AR482" s="181" t="s">
        <v>314</v>
      </c>
      <c r="AS482" s="181" t="s">
        <v>315</v>
      </c>
      <c r="AT482" s="317" t="s">
        <v>2453</v>
      </c>
      <c r="AU482" s="304">
        <v>38.5</v>
      </c>
      <c r="AV482" s="305">
        <v>-112</v>
      </c>
      <c r="AW482" s="305" t="s">
        <v>316</v>
      </c>
      <c r="AX482" s="306">
        <v>3.5499999999999994</v>
      </c>
      <c r="AY482" s="307">
        <v>403</v>
      </c>
      <c r="AZ482" s="541">
        <f t="shared" si="321"/>
        <v>2.6053050461411096</v>
      </c>
      <c r="BA482" s="519" t="s">
        <v>82</v>
      </c>
      <c r="BB482" s="300" t="s">
        <v>128</v>
      </c>
      <c r="BC482" s="291"/>
      <c r="BD482" s="291"/>
      <c r="BE482" s="291"/>
      <c r="BH482" s="181" t="s">
        <v>2029</v>
      </c>
      <c r="BI482" s="181" t="s">
        <v>1283</v>
      </c>
      <c r="BJ482" s="181" t="s">
        <v>1108</v>
      </c>
      <c r="BK482" s="320" t="s">
        <v>128</v>
      </c>
      <c r="BL482" s="291" t="s">
        <v>2267</v>
      </c>
      <c r="BM482" s="291" t="s">
        <v>2267</v>
      </c>
      <c r="BN482" s="181" t="s">
        <v>1181</v>
      </c>
      <c r="BO482" s="291" t="s">
        <v>1678</v>
      </c>
      <c r="BP482" s="181" t="s">
        <v>51</v>
      </c>
      <c r="BQ482" s="291" t="s">
        <v>38</v>
      </c>
      <c r="BR482" s="181">
        <v>-2790.3333333333335</v>
      </c>
      <c r="BS482" s="294" t="s">
        <v>21</v>
      </c>
      <c r="BT482" s="294" t="s">
        <v>886</v>
      </c>
      <c r="BU482" s="181">
        <v>2709.3745280660874</v>
      </c>
      <c r="BW482" s="310" t="s">
        <v>26</v>
      </c>
      <c r="BX482" s="291" t="s">
        <v>67</v>
      </c>
      <c r="BY482" s="311"/>
      <c r="BZ482" s="181">
        <v>2709.3745280660874</v>
      </c>
      <c r="CA482" s="294" t="s">
        <v>57</v>
      </c>
      <c r="CB482" s="318" t="s">
        <v>1280</v>
      </c>
      <c r="CC482" s="294">
        <v>3</v>
      </c>
      <c r="CD482" s="294">
        <v>3</v>
      </c>
      <c r="CF482" s="293" t="s">
        <v>2067</v>
      </c>
      <c r="CG482" s="181">
        <v>0</v>
      </c>
      <c r="CH482" s="294" t="s">
        <v>21</v>
      </c>
      <c r="CI482" s="181">
        <v>0</v>
      </c>
      <c r="CL482" s="181">
        <v>0</v>
      </c>
      <c r="CM482" s="294">
        <v>3</v>
      </c>
      <c r="CN482" s="294">
        <v>3</v>
      </c>
      <c r="CP482" s="181">
        <f t="shared" si="304"/>
        <v>-1.4564716699977303</v>
      </c>
      <c r="CQ482" s="181">
        <f t="shared" si="305"/>
        <v>0.8</v>
      </c>
      <c r="CR482" s="181">
        <f t="shared" si="322"/>
        <v>-1.1651773359981843</v>
      </c>
      <c r="CS482" s="181">
        <f t="shared" si="306"/>
        <v>0.77980318536031878</v>
      </c>
      <c r="CT482" s="291">
        <v>0</v>
      </c>
      <c r="CU482" s="291">
        <v>1</v>
      </c>
      <c r="CV482" s="291" t="s">
        <v>1782</v>
      </c>
      <c r="CW482" s="291">
        <v>0</v>
      </c>
      <c r="CX482" s="294">
        <v>0</v>
      </c>
      <c r="CY482" s="318">
        <v>0</v>
      </c>
      <c r="CZ482" s="318">
        <v>3</v>
      </c>
      <c r="DA482" s="318">
        <v>0</v>
      </c>
      <c r="DB482" s="318">
        <v>0</v>
      </c>
      <c r="DC482" s="318">
        <v>0</v>
      </c>
      <c r="DD482" s="291">
        <v>0</v>
      </c>
      <c r="DE482" s="292">
        <v>0</v>
      </c>
      <c r="DF482" s="292">
        <v>0</v>
      </c>
      <c r="DG482" s="292">
        <v>0</v>
      </c>
      <c r="DH482" s="292">
        <v>0</v>
      </c>
      <c r="DI482" s="292">
        <v>0</v>
      </c>
      <c r="DJ482" s="292">
        <v>0</v>
      </c>
      <c r="DK482" s="292">
        <v>0</v>
      </c>
      <c r="DL482" s="292">
        <v>0</v>
      </c>
      <c r="DM482" s="292">
        <v>0</v>
      </c>
      <c r="DN482" s="292">
        <v>0</v>
      </c>
      <c r="DO482" s="291">
        <v>0</v>
      </c>
      <c r="DP482" s="291">
        <v>0</v>
      </c>
      <c r="DQ482" s="291">
        <v>0</v>
      </c>
      <c r="DR482" s="291">
        <v>0</v>
      </c>
      <c r="DS482" s="291">
        <v>0</v>
      </c>
      <c r="DT482" s="291">
        <v>0</v>
      </c>
      <c r="DU482" s="291">
        <v>1</v>
      </c>
      <c r="DV482" s="291">
        <v>0</v>
      </c>
      <c r="DW482" s="291">
        <v>0</v>
      </c>
      <c r="DX482" s="291">
        <v>0</v>
      </c>
      <c r="DY482" s="291">
        <v>0</v>
      </c>
      <c r="DZ482" s="291">
        <v>0</v>
      </c>
      <c r="EA482" s="291">
        <v>0</v>
      </c>
      <c r="EB482" s="291">
        <v>0</v>
      </c>
      <c r="EC482" s="291">
        <v>0</v>
      </c>
      <c r="ED482" s="291">
        <v>0</v>
      </c>
      <c r="EE482" s="291">
        <v>0</v>
      </c>
      <c r="EF482" s="291">
        <v>0</v>
      </c>
      <c r="EG482" s="291">
        <v>0</v>
      </c>
      <c r="EH482" s="291">
        <v>0</v>
      </c>
      <c r="EI482" s="291">
        <v>0</v>
      </c>
      <c r="EJ482" s="291">
        <v>0</v>
      </c>
      <c r="EK482" s="291">
        <v>0</v>
      </c>
      <c r="EL482" s="291">
        <v>0</v>
      </c>
      <c r="EM482" s="291">
        <v>3</v>
      </c>
      <c r="EN482" s="291">
        <v>2</v>
      </c>
      <c r="EO482" s="291">
        <v>3</v>
      </c>
      <c r="EP482" s="291">
        <v>1</v>
      </c>
      <c r="EQ482" s="291">
        <v>3</v>
      </c>
    </row>
    <row r="483" spans="1:147" s="181" customFormat="1" ht="15" customHeight="1" x14ac:dyDescent="0.25">
      <c r="A483" s="499" t="s">
        <v>2562</v>
      </c>
      <c r="B483" s="294">
        <v>4</v>
      </c>
      <c r="C483" s="299" t="s">
        <v>310</v>
      </c>
      <c r="D483" s="329">
        <v>2000</v>
      </c>
      <c r="E483" s="181" t="s">
        <v>311</v>
      </c>
      <c r="F483" s="181" t="s">
        <v>312</v>
      </c>
      <c r="G483" s="291">
        <v>53</v>
      </c>
      <c r="H483" s="291" t="s">
        <v>313</v>
      </c>
      <c r="I483" s="302" t="s">
        <v>50</v>
      </c>
      <c r="J483" s="291">
        <v>0</v>
      </c>
      <c r="K483" s="298" t="s">
        <v>3</v>
      </c>
      <c r="L483" s="298" t="s">
        <v>77</v>
      </c>
      <c r="M483" s="291" t="s">
        <v>1963</v>
      </c>
      <c r="N483" s="291">
        <v>40</v>
      </c>
      <c r="O483" s="291">
        <f t="shared" si="320"/>
        <v>1.6020599913279623</v>
      </c>
      <c r="P483" s="291" t="s">
        <v>1030</v>
      </c>
      <c r="R483" s="294">
        <v>1</v>
      </c>
      <c r="S483" s="294">
        <v>3</v>
      </c>
      <c r="T483" s="294" t="s">
        <v>1031</v>
      </c>
      <c r="U483" s="291"/>
      <c r="V483" s="318" t="s">
        <v>1280</v>
      </c>
      <c r="W483" s="318"/>
      <c r="X483" s="294" t="s">
        <v>1984</v>
      </c>
      <c r="Y483" s="293" t="s">
        <v>1279</v>
      </c>
      <c r="Z483" s="327" t="s">
        <v>2105</v>
      </c>
      <c r="AA483" s="294" t="s">
        <v>29</v>
      </c>
      <c r="AB483" s="294" t="s">
        <v>29</v>
      </c>
      <c r="AC483" s="291" t="s">
        <v>112</v>
      </c>
      <c r="AD483" s="291" t="s">
        <v>1027</v>
      </c>
      <c r="AE483" s="294" t="s">
        <v>29</v>
      </c>
      <c r="AF483" s="291" t="s">
        <v>29</v>
      </c>
      <c r="AG483" s="291" t="s">
        <v>29</v>
      </c>
      <c r="AH483" s="291" t="s">
        <v>29</v>
      </c>
      <c r="AI483" s="292" t="s">
        <v>29</v>
      </c>
      <c r="AJ483" s="291" t="s">
        <v>29</v>
      </c>
      <c r="AK483" s="291" t="s">
        <v>29</v>
      </c>
      <c r="AL483" s="292" t="s">
        <v>29</v>
      </c>
      <c r="AM483" s="292" t="s">
        <v>29</v>
      </c>
      <c r="AN483" s="293" t="s">
        <v>28</v>
      </c>
      <c r="AO483" s="294" t="s">
        <v>28</v>
      </c>
      <c r="AQ483" s="291" t="s">
        <v>80</v>
      </c>
      <c r="AR483" s="181" t="s">
        <v>314</v>
      </c>
      <c r="AS483" s="181" t="s">
        <v>315</v>
      </c>
      <c r="AT483" s="317" t="s">
        <v>2453</v>
      </c>
      <c r="AU483" s="304">
        <v>38.5</v>
      </c>
      <c r="AV483" s="305">
        <v>-112</v>
      </c>
      <c r="AW483" s="305" t="s">
        <v>316</v>
      </c>
      <c r="AX483" s="306">
        <v>3.5499999999999994</v>
      </c>
      <c r="AY483" s="307">
        <v>403</v>
      </c>
      <c r="AZ483" s="541">
        <f t="shared" si="321"/>
        <v>2.6053050461411096</v>
      </c>
      <c r="BA483" s="519" t="s">
        <v>82</v>
      </c>
      <c r="BB483" s="300" t="s">
        <v>128</v>
      </c>
      <c r="BC483" s="291"/>
      <c r="BD483" s="291"/>
      <c r="BE483" s="291"/>
      <c r="BH483" s="181" t="s">
        <v>2029</v>
      </c>
      <c r="BI483" s="181" t="s">
        <v>1283</v>
      </c>
      <c r="BJ483" s="181" t="s">
        <v>1108</v>
      </c>
      <c r="BK483" s="320" t="s">
        <v>128</v>
      </c>
      <c r="BL483" s="291" t="s">
        <v>2267</v>
      </c>
      <c r="BM483" s="291" t="s">
        <v>2267</v>
      </c>
      <c r="BN483" s="181" t="s">
        <v>1278</v>
      </c>
      <c r="BO483" s="291" t="s">
        <v>1670</v>
      </c>
      <c r="BP483" s="181" t="s">
        <v>51</v>
      </c>
      <c r="BQ483" s="291" t="s">
        <v>38</v>
      </c>
      <c r="BR483" s="181">
        <v>-4033.6666666666665</v>
      </c>
      <c r="BS483" s="294" t="s">
        <v>21</v>
      </c>
      <c r="BT483" s="294" t="s">
        <v>886</v>
      </c>
      <c r="BU483" s="181">
        <v>1204.9076036498948</v>
      </c>
      <c r="BW483" s="310" t="s">
        <v>26</v>
      </c>
      <c r="BX483" s="291" t="s">
        <v>67</v>
      </c>
      <c r="BY483" s="311"/>
      <c r="BZ483" s="181">
        <v>1204.9076036498948</v>
      </c>
      <c r="CA483" s="294" t="s">
        <v>57</v>
      </c>
      <c r="CB483" s="318" t="s">
        <v>1280</v>
      </c>
      <c r="CC483" s="294">
        <v>3</v>
      </c>
      <c r="CD483" s="294">
        <v>3</v>
      </c>
      <c r="CF483" s="293" t="s">
        <v>2067</v>
      </c>
      <c r="CG483" s="181">
        <v>0</v>
      </c>
      <c r="CH483" s="294" t="s">
        <v>21</v>
      </c>
      <c r="CI483" s="181">
        <v>0</v>
      </c>
      <c r="CL483" s="181">
        <v>0</v>
      </c>
      <c r="CM483" s="294">
        <v>3</v>
      </c>
      <c r="CN483" s="294">
        <v>3</v>
      </c>
      <c r="CP483" s="181">
        <f t="shared" si="304"/>
        <v>-4.7343597872669729</v>
      </c>
      <c r="CQ483" s="181">
        <f t="shared" si="305"/>
        <v>0.8</v>
      </c>
      <c r="CR483" s="181">
        <f t="shared" si="322"/>
        <v>-3.7874878298135783</v>
      </c>
      <c r="CS483" s="181">
        <f t="shared" si="306"/>
        <v>1.8620886717488307</v>
      </c>
      <c r="CT483" s="291">
        <v>0</v>
      </c>
      <c r="CU483" s="291">
        <v>1</v>
      </c>
      <c r="CV483" s="291" t="s">
        <v>1782</v>
      </c>
      <c r="CW483" s="291">
        <v>0</v>
      </c>
      <c r="CX483" s="294">
        <v>0</v>
      </c>
      <c r="CY483" s="318">
        <v>0</v>
      </c>
      <c r="CZ483" s="318">
        <v>3</v>
      </c>
      <c r="DA483" s="318">
        <v>0</v>
      </c>
      <c r="DB483" s="318">
        <v>0</v>
      </c>
      <c r="DC483" s="318">
        <v>0</v>
      </c>
      <c r="DD483" s="291">
        <v>0</v>
      </c>
      <c r="DE483" s="292">
        <v>0</v>
      </c>
      <c r="DF483" s="292">
        <v>0</v>
      </c>
      <c r="DG483" s="292">
        <v>1</v>
      </c>
      <c r="DH483" s="292">
        <v>0</v>
      </c>
      <c r="DI483" s="292">
        <v>0</v>
      </c>
      <c r="DJ483" s="292">
        <v>0</v>
      </c>
      <c r="DK483" s="292">
        <v>0</v>
      </c>
      <c r="DL483" s="292">
        <v>0</v>
      </c>
      <c r="DM483" s="292">
        <v>0</v>
      </c>
      <c r="DN483" s="292">
        <v>0</v>
      </c>
      <c r="DO483" s="291">
        <v>0</v>
      </c>
      <c r="DP483" s="291">
        <v>0</v>
      </c>
      <c r="DQ483" s="291">
        <v>0</v>
      </c>
      <c r="DR483" s="291">
        <v>0</v>
      </c>
      <c r="DS483" s="291">
        <v>0</v>
      </c>
      <c r="DT483" s="291">
        <v>0</v>
      </c>
      <c r="DU483" s="291">
        <v>1</v>
      </c>
      <c r="DV483" s="291">
        <v>0</v>
      </c>
      <c r="DW483" s="291">
        <v>0</v>
      </c>
      <c r="DX483" s="291">
        <v>0</v>
      </c>
      <c r="DY483" s="291">
        <v>0</v>
      </c>
      <c r="DZ483" s="291">
        <v>0</v>
      </c>
      <c r="EA483" s="291">
        <v>0</v>
      </c>
      <c r="EB483" s="291">
        <v>0</v>
      </c>
      <c r="EC483" s="291">
        <v>0</v>
      </c>
      <c r="ED483" s="291">
        <v>0</v>
      </c>
      <c r="EE483" s="291">
        <v>0</v>
      </c>
      <c r="EF483" s="291">
        <v>0</v>
      </c>
      <c r="EG483" s="291">
        <v>0</v>
      </c>
      <c r="EH483" s="291">
        <v>0</v>
      </c>
      <c r="EI483" s="291">
        <v>0</v>
      </c>
      <c r="EJ483" s="291">
        <v>0</v>
      </c>
      <c r="EK483" s="291">
        <v>0</v>
      </c>
      <c r="EL483" s="291">
        <v>0</v>
      </c>
      <c r="EM483" s="291">
        <v>3</v>
      </c>
      <c r="EN483" s="291">
        <v>2</v>
      </c>
      <c r="EO483" s="291">
        <v>3</v>
      </c>
      <c r="EP483" s="291">
        <v>1</v>
      </c>
      <c r="EQ483" s="291">
        <v>3</v>
      </c>
    </row>
    <row r="484" spans="1:147" s="309" customFormat="1" ht="15" customHeight="1" x14ac:dyDescent="0.25">
      <c r="A484" s="499" t="s">
        <v>2562</v>
      </c>
      <c r="B484" s="294">
        <v>5</v>
      </c>
      <c r="C484" s="299" t="s">
        <v>310</v>
      </c>
      <c r="D484" s="329">
        <v>2000</v>
      </c>
      <c r="E484" s="181" t="s">
        <v>311</v>
      </c>
      <c r="F484" s="181" t="s">
        <v>312</v>
      </c>
      <c r="G484" s="291">
        <v>53</v>
      </c>
      <c r="H484" s="291" t="s">
        <v>313</v>
      </c>
      <c r="I484" s="302" t="s">
        <v>50</v>
      </c>
      <c r="J484" s="291">
        <v>0</v>
      </c>
      <c r="K484" s="298" t="s">
        <v>3</v>
      </c>
      <c r="L484" s="298" t="s">
        <v>77</v>
      </c>
      <c r="M484" s="291" t="s">
        <v>1281</v>
      </c>
      <c r="N484" s="291">
        <v>48</v>
      </c>
      <c r="O484" s="291">
        <f t="shared" si="320"/>
        <v>1.6812412373755872</v>
      </c>
      <c r="P484" s="291" t="s">
        <v>1030</v>
      </c>
      <c r="Q484" s="181"/>
      <c r="R484" s="294">
        <v>1</v>
      </c>
      <c r="S484" s="291">
        <v>2</v>
      </c>
      <c r="T484" s="291">
        <v>3</v>
      </c>
      <c r="U484" s="291"/>
      <c r="V484" s="318" t="s">
        <v>1029</v>
      </c>
      <c r="W484" s="318"/>
      <c r="X484" s="294" t="s">
        <v>1984</v>
      </c>
      <c r="Y484" s="293" t="s">
        <v>1279</v>
      </c>
      <c r="Z484" s="327" t="s">
        <v>2105</v>
      </c>
      <c r="AA484" s="294" t="s">
        <v>29</v>
      </c>
      <c r="AB484" s="294" t="s">
        <v>29</v>
      </c>
      <c r="AC484" s="291" t="s">
        <v>112</v>
      </c>
      <c r="AD484" s="291" t="s">
        <v>1027</v>
      </c>
      <c r="AE484" s="294" t="s">
        <v>29</v>
      </c>
      <c r="AF484" s="291" t="s">
        <v>29</v>
      </c>
      <c r="AG484" s="291" t="s">
        <v>29</v>
      </c>
      <c r="AH484" s="291" t="s">
        <v>29</v>
      </c>
      <c r="AI484" s="292" t="s">
        <v>29</v>
      </c>
      <c r="AJ484" s="291" t="s">
        <v>29</v>
      </c>
      <c r="AK484" s="291" t="s">
        <v>29</v>
      </c>
      <c r="AL484" s="292" t="s">
        <v>29</v>
      </c>
      <c r="AM484" s="292" t="s">
        <v>29</v>
      </c>
      <c r="AN484" s="293" t="s">
        <v>28</v>
      </c>
      <c r="AO484" s="294" t="s">
        <v>28</v>
      </c>
      <c r="AP484" s="181"/>
      <c r="AQ484" s="291" t="s">
        <v>80</v>
      </c>
      <c r="AR484" s="181" t="s">
        <v>314</v>
      </c>
      <c r="AS484" s="181" t="s">
        <v>315</v>
      </c>
      <c r="AT484" s="317" t="s">
        <v>2454</v>
      </c>
      <c r="AU484" s="304">
        <v>38.5</v>
      </c>
      <c r="AV484" s="305">
        <v>-112</v>
      </c>
      <c r="AW484" s="305" t="s">
        <v>316</v>
      </c>
      <c r="AX484" s="306">
        <v>3.5499999999999994</v>
      </c>
      <c r="AY484" s="307">
        <v>403</v>
      </c>
      <c r="AZ484" s="541">
        <f t="shared" si="321"/>
        <v>2.6053050461411096</v>
      </c>
      <c r="BA484" s="519" t="s">
        <v>317</v>
      </c>
      <c r="BB484" s="181" t="s">
        <v>2106</v>
      </c>
      <c r="BC484" s="291"/>
      <c r="BD484" s="291"/>
      <c r="BE484" s="291"/>
      <c r="BF484" s="181"/>
      <c r="BG484" s="181"/>
      <c r="BH484" s="181" t="s">
        <v>2029</v>
      </c>
      <c r="BI484" s="181" t="s">
        <v>1284</v>
      </c>
      <c r="BJ484" s="181" t="s">
        <v>1108</v>
      </c>
      <c r="BK484" s="320" t="s">
        <v>128</v>
      </c>
      <c r="BL484" s="291" t="s">
        <v>2267</v>
      </c>
      <c r="BM484" s="291" t="s">
        <v>2267</v>
      </c>
      <c r="BN484" s="181" t="s">
        <v>1278</v>
      </c>
      <c r="BO484" s="291" t="s">
        <v>1670</v>
      </c>
      <c r="BP484" s="181" t="s">
        <v>51</v>
      </c>
      <c r="BQ484" s="291" t="s">
        <v>38</v>
      </c>
      <c r="BR484" s="181">
        <v>-5121.5</v>
      </c>
      <c r="BS484" s="294" t="s">
        <v>21</v>
      </c>
      <c r="BT484" s="294" t="s">
        <v>886</v>
      </c>
      <c r="BU484" s="181">
        <v>3700.2897859492032</v>
      </c>
      <c r="BV484" s="181"/>
      <c r="BW484" s="310" t="s">
        <v>26</v>
      </c>
      <c r="BX484" s="291" t="s">
        <v>67</v>
      </c>
      <c r="BY484" s="311"/>
      <c r="BZ484" s="181">
        <v>3700.2897859492032</v>
      </c>
      <c r="CA484" s="294" t="s">
        <v>57</v>
      </c>
      <c r="CB484" s="318" t="s">
        <v>1029</v>
      </c>
      <c r="CC484" s="291">
        <v>2</v>
      </c>
      <c r="CD484" s="291">
        <v>2</v>
      </c>
      <c r="CE484" s="181"/>
      <c r="CF484" s="293" t="s">
        <v>2067</v>
      </c>
      <c r="CG484" s="181">
        <v>0</v>
      </c>
      <c r="CH484" s="294" t="s">
        <v>21</v>
      </c>
      <c r="CI484" s="181">
        <v>0</v>
      </c>
      <c r="CJ484" s="181"/>
      <c r="CK484" s="181"/>
      <c r="CL484" s="181">
        <v>0</v>
      </c>
      <c r="CM484" s="291">
        <v>2</v>
      </c>
      <c r="CN484" s="291">
        <v>2</v>
      </c>
      <c r="CO484" s="181"/>
      <c r="CP484" s="181">
        <f t="shared" si="304"/>
        <v>-1.9573858207529142</v>
      </c>
      <c r="CQ484" s="181">
        <f t="shared" si="305"/>
        <v>0.5714285714285714</v>
      </c>
      <c r="CR484" s="181">
        <f t="shared" si="322"/>
        <v>-1.1185061832873795</v>
      </c>
      <c r="CS484" s="181">
        <f t="shared" si="306"/>
        <v>1.1563820102565125</v>
      </c>
      <c r="CT484" s="291">
        <v>0</v>
      </c>
      <c r="CU484" s="291">
        <v>1</v>
      </c>
      <c r="CV484" s="291" t="s">
        <v>1782</v>
      </c>
      <c r="CW484" s="294">
        <v>0</v>
      </c>
      <c r="CX484" s="294">
        <v>0</v>
      </c>
      <c r="CY484" s="318">
        <v>0</v>
      </c>
      <c r="CZ484" s="318">
        <v>3</v>
      </c>
      <c r="DA484" s="318">
        <v>0</v>
      </c>
      <c r="DB484" s="318">
        <v>0</v>
      </c>
      <c r="DC484" s="318">
        <v>0</v>
      </c>
      <c r="DD484" s="291">
        <v>0</v>
      </c>
      <c r="DE484" s="292">
        <v>0</v>
      </c>
      <c r="DF484" s="292">
        <v>0</v>
      </c>
      <c r="DG484" s="292">
        <v>1</v>
      </c>
      <c r="DH484" s="292">
        <v>0</v>
      </c>
      <c r="DI484" s="292">
        <v>0</v>
      </c>
      <c r="DJ484" s="292">
        <v>0</v>
      </c>
      <c r="DK484" s="292">
        <v>0</v>
      </c>
      <c r="DL484" s="292">
        <v>0</v>
      </c>
      <c r="DM484" s="292">
        <v>0</v>
      </c>
      <c r="DN484" s="292">
        <v>0</v>
      </c>
      <c r="DO484" s="294">
        <v>0</v>
      </c>
      <c r="DP484" s="294">
        <v>0</v>
      </c>
      <c r="DQ484" s="294">
        <v>0</v>
      </c>
      <c r="DR484" s="294">
        <v>0</v>
      </c>
      <c r="DS484" s="294">
        <v>0</v>
      </c>
      <c r="DT484" s="294">
        <v>0</v>
      </c>
      <c r="DU484" s="291">
        <v>1</v>
      </c>
      <c r="DV484" s="294">
        <v>0</v>
      </c>
      <c r="DW484" s="294">
        <v>0</v>
      </c>
      <c r="DX484" s="294">
        <v>0</v>
      </c>
      <c r="DY484" s="294">
        <v>0</v>
      </c>
      <c r="DZ484" s="294">
        <v>0</v>
      </c>
      <c r="EA484" s="294">
        <v>0</v>
      </c>
      <c r="EB484" s="294">
        <v>0</v>
      </c>
      <c r="EC484" s="294">
        <v>0</v>
      </c>
      <c r="ED484" s="294">
        <v>0</v>
      </c>
      <c r="EE484" s="294">
        <v>0</v>
      </c>
      <c r="EF484" s="294">
        <v>0</v>
      </c>
      <c r="EG484" s="294">
        <v>0</v>
      </c>
      <c r="EH484" s="294">
        <v>0</v>
      </c>
      <c r="EI484" s="294">
        <v>0</v>
      </c>
      <c r="EJ484" s="294">
        <v>0</v>
      </c>
      <c r="EK484" s="294">
        <v>0</v>
      </c>
      <c r="EL484" s="294">
        <v>0</v>
      </c>
      <c r="EM484" s="294">
        <v>3</v>
      </c>
      <c r="EN484" s="294">
        <v>2</v>
      </c>
      <c r="EO484" s="291">
        <v>3</v>
      </c>
      <c r="EP484" s="291">
        <v>1</v>
      </c>
      <c r="EQ484" s="291">
        <v>3</v>
      </c>
    </row>
    <row r="485" spans="1:147" s="392" customFormat="1" ht="15" customHeight="1" x14ac:dyDescent="0.25">
      <c r="A485" s="499" t="s">
        <v>2562</v>
      </c>
      <c r="B485" s="396">
        <v>1</v>
      </c>
      <c r="C485" s="397" t="s">
        <v>310</v>
      </c>
      <c r="D485" s="418">
        <v>2000</v>
      </c>
      <c r="E485" s="392" t="s">
        <v>311</v>
      </c>
      <c r="F485" s="392" t="s">
        <v>312</v>
      </c>
      <c r="G485" s="393">
        <v>53</v>
      </c>
      <c r="H485" s="393" t="s">
        <v>313</v>
      </c>
      <c r="I485" s="398" t="s">
        <v>50</v>
      </c>
      <c r="J485" s="393">
        <v>0</v>
      </c>
      <c r="K485" s="399" t="s">
        <v>3</v>
      </c>
      <c r="L485" s="399" t="s">
        <v>77</v>
      </c>
      <c r="M485" s="393" t="s">
        <v>1963</v>
      </c>
      <c r="N485" s="393">
        <v>40</v>
      </c>
      <c r="O485" s="393">
        <f t="shared" si="320"/>
        <v>1.6020599913279623</v>
      </c>
      <c r="P485" s="393" t="s">
        <v>1030</v>
      </c>
      <c r="R485" s="396">
        <v>1</v>
      </c>
      <c r="S485" s="396">
        <v>6</v>
      </c>
      <c r="T485" s="396" t="s">
        <v>1031</v>
      </c>
      <c r="U485" s="393"/>
      <c r="V485" s="414" t="s">
        <v>1028</v>
      </c>
      <c r="W485" s="414"/>
      <c r="X485" s="396" t="s">
        <v>1984</v>
      </c>
      <c r="Y485" s="395" t="s">
        <v>1279</v>
      </c>
      <c r="Z485" s="411" t="s">
        <v>162</v>
      </c>
      <c r="AA485" s="396" t="s">
        <v>29</v>
      </c>
      <c r="AB485" s="396" t="s">
        <v>29</v>
      </c>
      <c r="AC485" s="393" t="s">
        <v>112</v>
      </c>
      <c r="AD485" s="393" t="s">
        <v>1027</v>
      </c>
      <c r="AE485" s="396" t="s">
        <v>29</v>
      </c>
      <c r="AF485" s="393" t="s">
        <v>29</v>
      </c>
      <c r="AG485" s="393" t="s">
        <v>29</v>
      </c>
      <c r="AH485" s="393" t="s">
        <v>29</v>
      </c>
      <c r="AI485" s="394" t="s">
        <v>29</v>
      </c>
      <c r="AJ485" s="393" t="s">
        <v>29</v>
      </c>
      <c r="AK485" s="393" t="s">
        <v>29</v>
      </c>
      <c r="AL485" s="394" t="s">
        <v>29</v>
      </c>
      <c r="AM485" s="394" t="s">
        <v>29</v>
      </c>
      <c r="AN485" s="395" t="s">
        <v>28</v>
      </c>
      <c r="AO485" s="396" t="s">
        <v>28</v>
      </c>
      <c r="AQ485" s="393" t="s">
        <v>80</v>
      </c>
      <c r="AR485" s="392" t="s">
        <v>314</v>
      </c>
      <c r="AS485" s="392" t="s">
        <v>315</v>
      </c>
      <c r="AT485" s="400" t="s">
        <v>2452</v>
      </c>
      <c r="AU485" s="402">
        <v>38.5</v>
      </c>
      <c r="AV485" s="403">
        <v>-112</v>
      </c>
      <c r="AW485" s="403" t="s">
        <v>316</v>
      </c>
      <c r="AX485" s="404">
        <v>3.5499999999999994</v>
      </c>
      <c r="AY485" s="405">
        <v>403</v>
      </c>
      <c r="AZ485" s="542">
        <f t="shared" si="321"/>
        <v>2.6053050461411096</v>
      </c>
      <c r="BA485" s="520" t="s">
        <v>82</v>
      </c>
      <c r="BB485" s="401" t="s">
        <v>128</v>
      </c>
      <c r="BC485" s="393"/>
      <c r="BD485" s="393"/>
      <c r="BE485" s="393"/>
      <c r="BH485" s="392" t="s">
        <v>2029</v>
      </c>
      <c r="BI485" s="392" t="s">
        <v>1282</v>
      </c>
      <c r="BJ485" s="407" t="s">
        <v>610</v>
      </c>
      <c r="BK485" s="440" t="s">
        <v>128</v>
      </c>
      <c r="BL485" s="393" t="s">
        <v>2267</v>
      </c>
      <c r="BM485" s="393" t="s">
        <v>2267</v>
      </c>
      <c r="BN485" s="392" t="s">
        <v>1181</v>
      </c>
      <c r="BO485" s="393" t="s">
        <v>1678</v>
      </c>
      <c r="BP485" s="392" t="s">
        <v>51</v>
      </c>
      <c r="BQ485" s="393" t="s">
        <v>38</v>
      </c>
      <c r="BR485" s="441">
        <v>3908</v>
      </c>
      <c r="BS485" s="396" t="s">
        <v>21</v>
      </c>
      <c r="BT485" s="396" t="s">
        <v>886</v>
      </c>
      <c r="BU485" s="415">
        <v>3980.6616033016421</v>
      </c>
      <c r="BW485" s="408" t="s">
        <v>26</v>
      </c>
      <c r="BX485" s="393" t="s">
        <v>67</v>
      </c>
      <c r="BY485" s="393"/>
      <c r="BZ485" s="409">
        <f>IF(BX485="SE",BY485,BU485)</f>
        <v>3980.6616033016421</v>
      </c>
      <c r="CA485" s="396" t="s">
        <v>57</v>
      </c>
      <c r="CB485" s="414" t="s">
        <v>1028</v>
      </c>
      <c r="CC485" s="396">
        <v>6</v>
      </c>
      <c r="CD485" s="396">
        <v>6</v>
      </c>
      <c r="CF485" s="397" t="s">
        <v>2066</v>
      </c>
      <c r="CG485" s="392">
        <v>5368.5</v>
      </c>
      <c r="CH485" s="396" t="s">
        <v>21</v>
      </c>
      <c r="CI485" s="392">
        <v>3731.7672355065233</v>
      </c>
      <c r="CL485" s="410">
        <f>CI485</f>
        <v>3731.7672355065233</v>
      </c>
      <c r="CM485" s="393">
        <v>6</v>
      </c>
      <c r="CN485" s="393">
        <v>6</v>
      </c>
      <c r="CP485" s="392">
        <f t="shared" si="304"/>
        <v>-0.37854224363635119</v>
      </c>
      <c r="CQ485" s="392">
        <f t="shared" si="305"/>
        <v>0.92307692307692313</v>
      </c>
      <c r="CR485" s="392">
        <f t="shared" si="322"/>
        <v>-0.34942360951047807</v>
      </c>
      <c r="CS485" s="392">
        <f t="shared" si="306"/>
        <v>0.33842070245347211</v>
      </c>
      <c r="CT485" s="393">
        <v>0</v>
      </c>
      <c r="CU485" s="393">
        <v>2</v>
      </c>
      <c r="CV485" s="393" t="s">
        <v>1782</v>
      </c>
      <c r="CW485" s="393">
        <v>0</v>
      </c>
      <c r="CX485" s="396">
        <v>0</v>
      </c>
      <c r="CY485" s="414">
        <v>0</v>
      </c>
      <c r="CZ485" s="414">
        <v>3</v>
      </c>
      <c r="DA485" s="414">
        <v>0</v>
      </c>
      <c r="DB485" s="414">
        <v>0</v>
      </c>
      <c r="DC485" s="414">
        <v>0</v>
      </c>
      <c r="DD485" s="393">
        <v>0</v>
      </c>
      <c r="DE485" s="394">
        <v>0</v>
      </c>
      <c r="DF485" s="394">
        <v>0</v>
      </c>
      <c r="DG485" s="394">
        <v>0</v>
      </c>
      <c r="DH485" s="394">
        <v>0</v>
      </c>
      <c r="DI485" s="394">
        <v>0</v>
      </c>
      <c r="DJ485" s="394">
        <v>0</v>
      </c>
      <c r="DK485" s="394">
        <v>0</v>
      </c>
      <c r="DL485" s="394">
        <v>0</v>
      </c>
      <c r="DM485" s="394">
        <v>0</v>
      </c>
      <c r="DN485" s="394">
        <v>0</v>
      </c>
      <c r="DO485" s="393">
        <v>0</v>
      </c>
      <c r="DP485" s="393">
        <v>0</v>
      </c>
      <c r="DQ485" s="393">
        <v>0</v>
      </c>
      <c r="DR485" s="393">
        <v>0</v>
      </c>
      <c r="DS485" s="393">
        <v>0</v>
      </c>
      <c r="DT485" s="393">
        <v>0</v>
      </c>
      <c r="DU485" s="393">
        <v>1</v>
      </c>
      <c r="DV485" s="393">
        <v>0</v>
      </c>
      <c r="DW485" s="393">
        <v>0</v>
      </c>
      <c r="DX485" s="393">
        <v>0</v>
      </c>
      <c r="DY485" s="393">
        <v>0</v>
      </c>
      <c r="DZ485" s="393">
        <v>0</v>
      </c>
      <c r="EA485" s="393">
        <v>0</v>
      </c>
      <c r="EB485" s="393">
        <v>0</v>
      </c>
      <c r="EC485" s="393">
        <v>0</v>
      </c>
      <c r="ED485" s="393">
        <v>0</v>
      </c>
      <c r="EE485" s="393">
        <v>0</v>
      </c>
      <c r="EF485" s="393">
        <v>0</v>
      </c>
      <c r="EG485" s="393">
        <v>0</v>
      </c>
      <c r="EH485" s="393">
        <v>0</v>
      </c>
      <c r="EI485" s="393">
        <v>0</v>
      </c>
      <c r="EJ485" s="393">
        <v>0</v>
      </c>
      <c r="EK485" s="393">
        <v>0</v>
      </c>
      <c r="EL485" s="393">
        <v>0</v>
      </c>
      <c r="EM485" s="393">
        <v>2</v>
      </c>
      <c r="EN485" s="393">
        <v>0</v>
      </c>
      <c r="EO485" s="393">
        <v>2</v>
      </c>
      <c r="EP485" s="393">
        <v>1</v>
      </c>
      <c r="EQ485" s="393">
        <v>3</v>
      </c>
    </row>
    <row r="486" spans="1:147" s="392" customFormat="1" ht="15" customHeight="1" x14ac:dyDescent="0.25">
      <c r="A486" s="499" t="s">
        <v>2562</v>
      </c>
      <c r="B486" s="396">
        <v>2</v>
      </c>
      <c r="C486" s="397" t="s">
        <v>310</v>
      </c>
      <c r="D486" s="418">
        <v>2000</v>
      </c>
      <c r="E486" s="392" t="s">
        <v>311</v>
      </c>
      <c r="F486" s="392" t="s">
        <v>312</v>
      </c>
      <c r="G486" s="393">
        <v>53</v>
      </c>
      <c r="H486" s="393" t="s">
        <v>313</v>
      </c>
      <c r="I486" s="398" t="s">
        <v>50</v>
      </c>
      <c r="J486" s="393">
        <v>0</v>
      </c>
      <c r="K486" s="399" t="s">
        <v>3</v>
      </c>
      <c r="L486" s="399" t="s">
        <v>77</v>
      </c>
      <c r="M486" s="393" t="s">
        <v>1963</v>
      </c>
      <c r="N486" s="393">
        <v>40</v>
      </c>
      <c r="O486" s="393">
        <f t="shared" si="320"/>
        <v>1.6020599913279623</v>
      </c>
      <c r="P486" s="393" t="s">
        <v>1030</v>
      </c>
      <c r="R486" s="396">
        <v>1</v>
      </c>
      <c r="S486" s="396">
        <v>6</v>
      </c>
      <c r="T486" s="396" t="s">
        <v>1031</v>
      </c>
      <c r="U486" s="393"/>
      <c r="V486" s="414" t="s">
        <v>1028</v>
      </c>
      <c r="W486" s="414"/>
      <c r="X486" s="396" t="s">
        <v>1984</v>
      </c>
      <c r="Y486" s="395" t="s">
        <v>1279</v>
      </c>
      <c r="Z486" s="411" t="s">
        <v>162</v>
      </c>
      <c r="AA486" s="396" t="s">
        <v>29</v>
      </c>
      <c r="AB486" s="396" t="s">
        <v>29</v>
      </c>
      <c r="AC486" s="393" t="s">
        <v>112</v>
      </c>
      <c r="AD486" s="393" t="s">
        <v>1027</v>
      </c>
      <c r="AE486" s="396" t="s">
        <v>29</v>
      </c>
      <c r="AF486" s="393" t="s">
        <v>29</v>
      </c>
      <c r="AG486" s="393" t="s">
        <v>29</v>
      </c>
      <c r="AH486" s="393" t="s">
        <v>29</v>
      </c>
      <c r="AI486" s="394" t="s">
        <v>29</v>
      </c>
      <c r="AJ486" s="393" t="s">
        <v>29</v>
      </c>
      <c r="AK486" s="393" t="s">
        <v>29</v>
      </c>
      <c r="AL486" s="394" t="s">
        <v>29</v>
      </c>
      <c r="AM486" s="394" t="s">
        <v>29</v>
      </c>
      <c r="AN486" s="395" t="s">
        <v>28</v>
      </c>
      <c r="AO486" s="396" t="s">
        <v>28</v>
      </c>
      <c r="AP486" s="397"/>
      <c r="AQ486" s="393" t="s">
        <v>80</v>
      </c>
      <c r="AR486" s="392" t="s">
        <v>314</v>
      </c>
      <c r="AS486" s="392" t="s">
        <v>315</v>
      </c>
      <c r="AT486" s="400" t="s">
        <v>2452</v>
      </c>
      <c r="AU486" s="402">
        <v>38.5</v>
      </c>
      <c r="AV486" s="403">
        <v>-112</v>
      </c>
      <c r="AW486" s="403" t="s">
        <v>316</v>
      </c>
      <c r="AX486" s="404">
        <v>3.5499999999999994</v>
      </c>
      <c r="AY486" s="405">
        <v>403</v>
      </c>
      <c r="AZ486" s="542">
        <f t="shared" si="321"/>
        <v>2.6053050461411096</v>
      </c>
      <c r="BA486" s="520" t="s">
        <v>82</v>
      </c>
      <c r="BB486" s="401" t="s">
        <v>128</v>
      </c>
      <c r="BC486" s="393"/>
      <c r="BD486" s="393"/>
      <c r="BE486" s="393"/>
      <c r="BH486" s="392" t="s">
        <v>2029</v>
      </c>
      <c r="BI486" s="392" t="s">
        <v>1282</v>
      </c>
      <c r="BJ486" s="407" t="s">
        <v>610</v>
      </c>
      <c r="BK486" s="440" t="s">
        <v>128</v>
      </c>
      <c r="BL486" s="393" t="s">
        <v>2267</v>
      </c>
      <c r="BM486" s="393" t="s">
        <v>2267</v>
      </c>
      <c r="BN486" s="392" t="s">
        <v>1278</v>
      </c>
      <c r="BO486" s="393" t="s">
        <v>1670</v>
      </c>
      <c r="BP486" s="392" t="s">
        <v>51</v>
      </c>
      <c r="BQ486" s="393" t="s">
        <v>38</v>
      </c>
      <c r="BR486" s="392">
        <v>1349.8333333333333</v>
      </c>
      <c r="BS486" s="396" t="s">
        <v>21</v>
      </c>
      <c r="BT486" s="396" t="s">
        <v>886</v>
      </c>
      <c r="BU486" s="415">
        <v>2582.6558746117662</v>
      </c>
      <c r="BW486" s="408" t="s">
        <v>26</v>
      </c>
      <c r="BX486" s="393" t="s">
        <v>67</v>
      </c>
      <c r="BY486" s="393"/>
      <c r="BZ486" s="409">
        <f>IF(BX486="SE",BY486,BU486)</f>
        <v>2582.6558746117662</v>
      </c>
      <c r="CA486" s="396" t="s">
        <v>57</v>
      </c>
      <c r="CB486" s="414" t="s">
        <v>1028</v>
      </c>
      <c r="CC486" s="396">
        <v>6</v>
      </c>
      <c r="CD486" s="396">
        <v>6</v>
      </c>
      <c r="CF486" s="397" t="s">
        <v>2066</v>
      </c>
      <c r="CG486" s="392">
        <v>3331</v>
      </c>
      <c r="CH486" s="396" t="s">
        <v>21</v>
      </c>
      <c r="CI486" s="392">
        <v>3200.2932365644247</v>
      </c>
      <c r="CL486" s="410">
        <f>CI486</f>
        <v>3200.2932365644247</v>
      </c>
      <c r="CM486" s="393">
        <v>6</v>
      </c>
      <c r="CN486" s="393">
        <v>6</v>
      </c>
      <c r="CP486" s="392">
        <f t="shared" si="304"/>
        <v>-0.68130045206947909</v>
      </c>
      <c r="CQ486" s="392">
        <f t="shared" si="305"/>
        <v>0.92307692307692313</v>
      </c>
      <c r="CR486" s="392">
        <f t="shared" si="322"/>
        <v>-0.62889272498721149</v>
      </c>
      <c r="CS486" s="392">
        <f t="shared" si="306"/>
        <v>0.34981275248090998</v>
      </c>
      <c r="CT486" s="393">
        <v>0</v>
      </c>
      <c r="CU486" s="393">
        <v>2</v>
      </c>
      <c r="CV486" s="393" t="s">
        <v>1782</v>
      </c>
      <c r="CW486" s="393">
        <v>0</v>
      </c>
      <c r="CX486" s="396">
        <v>0</v>
      </c>
      <c r="CY486" s="414">
        <v>0</v>
      </c>
      <c r="CZ486" s="414">
        <v>3</v>
      </c>
      <c r="DA486" s="414">
        <v>0</v>
      </c>
      <c r="DB486" s="414">
        <v>0</v>
      </c>
      <c r="DC486" s="414">
        <v>0</v>
      </c>
      <c r="DD486" s="393">
        <v>0</v>
      </c>
      <c r="DE486" s="394">
        <v>0</v>
      </c>
      <c r="DF486" s="394">
        <v>0</v>
      </c>
      <c r="DG486" s="394">
        <v>1</v>
      </c>
      <c r="DH486" s="394">
        <v>0</v>
      </c>
      <c r="DI486" s="394">
        <v>0</v>
      </c>
      <c r="DJ486" s="394">
        <v>0</v>
      </c>
      <c r="DK486" s="394">
        <v>0</v>
      </c>
      <c r="DL486" s="394">
        <v>0</v>
      </c>
      <c r="DM486" s="394">
        <v>0</v>
      </c>
      <c r="DN486" s="394">
        <v>0</v>
      </c>
      <c r="DO486" s="393">
        <v>0</v>
      </c>
      <c r="DP486" s="393">
        <v>0</v>
      </c>
      <c r="DQ486" s="393">
        <v>0</v>
      </c>
      <c r="DR486" s="393">
        <v>0</v>
      </c>
      <c r="DS486" s="393">
        <v>0</v>
      </c>
      <c r="DT486" s="393">
        <v>0</v>
      </c>
      <c r="DU486" s="393">
        <v>1</v>
      </c>
      <c r="DV486" s="393">
        <v>0</v>
      </c>
      <c r="DW486" s="393">
        <v>0</v>
      </c>
      <c r="DX486" s="393">
        <v>0</v>
      </c>
      <c r="DY486" s="393">
        <v>0</v>
      </c>
      <c r="DZ486" s="393">
        <v>0</v>
      </c>
      <c r="EA486" s="393">
        <v>0</v>
      </c>
      <c r="EB486" s="393">
        <v>0</v>
      </c>
      <c r="EC486" s="393">
        <v>0</v>
      </c>
      <c r="ED486" s="393">
        <v>0</v>
      </c>
      <c r="EE486" s="393">
        <v>0</v>
      </c>
      <c r="EF486" s="393">
        <v>0</v>
      </c>
      <c r="EG486" s="393">
        <v>0</v>
      </c>
      <c r="EH486" s="393">
        <v>0</v>
      </c>
      <c r="EI486" s="393">
        <v>0</v>
      </c>
      <c r="EJ486" s="393">
        <v>0</v>
      </c>
      <c r="EK486" s="393">
        <v>0</v>
      </c>
      <c r="EL486" s="393">
        <v>0</v>
      </c>
      <c r="EM486" s="393">
        <v>2</v>
      </c>
      <c r="EN486" s="393">
        <v>0</v>
      </c>
      <c r="EO486" s="393">
        <v>2</v>
      </c>
      <c r="EP486" s="393">
        <v>1</v>
      </c>
      <c r="EQ486" s="393">
        <v>3</v>
      </c>
    </row>
    <row r="487" spans="1:147" s="392" customFormat="1" ht="15" customHeight="1" x14ac:dyDescent="0.25">
      <c r="A487" s="499" t="s">
        <v>2562</v>
      </c>
      <c r="B487" s="396">
        <v>3</v>
      </c>
      <c r="C487" s="397" t="s">
        <v>310</v>
      </c>
      <c r="D487" s="418">
        <v>2000</v>
      </c>
      <c r="E487" s="392" t="s">
        <v>311</v>
      </c>
      <c r="F487" s="392" t="s">
        <v>312</v>
      </c>
      <c r="G487" s="393">
        <v>53</v>
      </c>
      <c r="H487" s="393" t="s">
        <v>313</v>
      </c>
      <c r="I487" s="398" t="s">
        <v>50</v>
      </c>
      <c r="J487" s="393">
        <v>0</v>
      </c>
      <c r="K487" s="399" t="s">
        <v>3</v>
      </c>
      <c r="L487" s="399" t="s">
        <v>77</v>
      </c>
      <c r="M487" s="393" t="s">
        <v>1963</v>
      </c>
      <c r="N487" s="393">
        <v>40</v>
      </c>
      <c r="O487" s="393">
        <f t="shared" si="320"/>
        <v>1.6020599913279623</v>
      </c>
      <c r="P487" s="393" t="s">
        <v>1030</v>
      </c>
      <c r="R487" s="396">
        <v>1</v>
      </c>
      <c r="S487" s="396">
        <v>3</v>
      </c>
      <c r="T487" s="396" t="s">
        <v>1031</v>
      </c>
      <c r="U487" s="393"/>
      <c r="V487" s="414" t="s">
        <v>1280</v>
      </c>
      <c r="W487" s="414"/>
      <c r="X487" s="396" t="s">
        <v>1984</v>
      </c>
      <c r="Y487" s="395" t="s">
        <v>1279</v>
      </c>
      <c r="Z487" s="411" t="s">
        <v>2243</v>
      </c>
      <c r="AA487" s="396" t="s">
        <v>29</v>
      </c>
      <c r="AB487" s="396" t="s">
        <v>29</v>
      </c>
      <c r="AC487" s="393" t="s">
        <v>112</v>
      </c>
      <c r="AD487" s="393" t="s">
        <v>1027</v>
      </c>
      <c r="AE487" s="396" t="s">
        <v>29</v>
      </c>
      <c r="AF487" s="393" t="s">
        <v>29</v>
      </c>
      <c r="AG487" s="393" t="s">
        <v>29</v>
      </c>
      <c r="AH487" s="393" t="s">
        <v>29</v>
      </c>
      <c r="AI487" s="394" t="s">
        <v>29</v>
      </c>
      <c r="AJ487" s="393" t="s">
        <v>29</v>
      </c>
      <c r="AK487" s="393" t="s">
        <v>29</v>
      </c>
      <c r="AL487" s="394" t="s">
        <v>29</v>
      </c>
      <c r="AM487" s="394" t="s">
        <v>29</v>
      </c>
      <c r="AN487" s="395" t="s">
        <v>28</v>
      </c>
      <c r="AO487" s="396" t="s">
        <v>28</v>
      </c>
      <c r="AQ487" s="393" t="s">
        <v>80</v>
      </c>
      <c r="AR487" s="392" t="s">
        <v>314</v>
      </c>
      <c r="AS487" s="392" t="s">
        <v>315</v>
      </c>
      <c r="AT487" s="400" t="s">
        <v>2453</v>
      </c>
      <c r="AU487" s="402">
        <v>38.5</v>
      </c>
      <c r="AV487" s="403">
        <v>-112</v>
      </c>
      <c r="AW487" s="403" t="s">
        <v>316</v>
      </c>
      <c r="AX487" s="404">
        <v>3.5499999999999994</v>
      </c>
      <c r="AY487" s="405">
        <v>403</v>
      </c>
      <c r="AZ487" s="542">
        <f t="shared" si="321"/>
        <v>2.6053050461411096</v>
      </c>
      <c r="BA487" s="520" t="s">
        <v>82</v>
      </c>
      <c r="BB487" s="401" t="s">
        <v>128</v>
      </c>
      <c r="BC487" s="393"/>
      <c r="BD487" s="393"/>
      <c r="BE487" s="393"/>
      <c r="BH487" s="392" t="s">
        <v>2029</v>
      </c>
      <c r="BI487" s="392" t="s">
        <v>1283</v>
      </c>
      <c r="BJ487" s="407" t="s">
        <v>610</v>
      </c>
      <c r="BK487" s="440" t="s">
        <v>128</v>
      </c>
      <c r="BL487" s="393" t="s">
        <v>2267</v>
      </c>
      <c r="BM487" s="393" t="s">
        <v>2267</v>
      </c>
      <c r="BN487" s="392" t="s">
        <v>1181</v>
      </c>
      <c r="BO487" s="393" t="s">
        <v>1678</v>
      </c>
      <c r="BP487" s="392" t="s">
        <v>51</v>
      </c>
      <c r="BQ487" s="393" t="s">
        <v>38</v>
      </c>
      <c r="BR487" s="392">
        <v>1669.3333333333333</v>
      </c>
      <c r="BS487" s="396" t="s">
        <v>21</v>
      </c>
      <c r="BT487" s="396" t="s">
        <v>886</v>
      </c>
      <c r="BU487" s="415">
        <v>562.46007265701405</v>
      </c>
      <c r="BW487" s="408" t="s">
        <v>26</v>
      </c>
      <c r="BX487" s="393" t="s">
        <v>67</v>
      </c>
      <c r="BY487" s="393"/>
      <c r="BZ487" s="409">
        <f>IF(BX487="SE",BY487,BU487)</f>
        <v>562.46007265701405</v>
      </c>
      <c r="CA487" s="396" t="s">
        <v>57</v>
      </c>
      <c r="CB487" s="414" t="s">
        <v>1280</v>
      </c>
      <c r="CC487" s="396">
        <v>3</v>
      </c>
      <c r="CD487" s="396">
        <v>3</v>
      </c>
      <c r="CF487" s="395" t="s">
        <v>2067</v>
      </c>
      <c r="CG487" s="392">
        <v>4459.666666666667</v>
      </c>
      <c r="CH487" s="396" t="s">
        <v>21</v>
      </c>
      <c r="CI487" s="392">
        <v>3188.1114054143923</v>
      </c>
      <c r="CL487" s="410">
        <f>CI487</f>
        <v>3188.1114054143923</v>
      </c>
      <c r="CM487" s="393">
        <v>3</v>
      </c>
      <c r="CN487" s="393">
        <v>3</v>
      </c>
      <c r="CP487" s="392">
        <f t="shared" si="304"/>
        <v>-1.2189386033352017</v>
      </c>
      <c r="CQ487" s="392">
        <f t="shared" si="305"/>
        <v>0.8</v>
      </c>
      <c r="CR487" s="392">
        <f t="shared" si="322"/>
        <v>-0.97515088266816141</v>
      </c>
      <c r="CS487" s="392">
        <f t="shared" si="306"/>
        <v>0.74590993699737451</v>
      </c>
      <c r="CT487" s="393">
        <v>0</v>
      </c>
      <c r="CU487" s="393">
        <v>2</v>
      </c>
      <c r="CV487" s="393" t="s">
        <v>1782</v>
      </c>
      <c r="CW487" s="393">
        <v>0</v>
      </c>
      <c r="CX487" s="396">
        <v>0</v>
      </c>
      <c r="CY487" s="414">
        <v>0</v>
      </c>
      <c r="CZ487" s="414">
        <v>3</v>
      </c>
      <c r="DA487" s="414">
        <v>0</v>
      </c>
      <c r="DB487" s="414">
        <v>0</v>
      </c>
      <c r="DC487" s="414">
        <v>0</v>
      </c>
      <c r="DD487" s="393">
        <v>0</v>
      </c>
      <c r="DE487" s="394">
        <v>0</v>
      </c>
      <c r="DF487" s="394">
        <v>0</v>
      </c>
      <c r="DG487" s="394">
        <v>0</v>
      </c>
      <c r="DH487" s="394">
        <v>0</v>
      </c>
      <c r="DI487" s="394">
        <v>0</v>
      </c>
      <c r="DJ487" s="394">
        <v>0</v>
      </c>
      <c r="DK487" s="394">
        <v>0</v>
      </c>
      <c r="DL487" s="394">
        <v>0</v>
      </c>
      <c r="DM487" s="394">
        <v>0</v>
      </c>
      <c r="DN487" s="394">
        <v>0</v>
      </c>
      <c r="DO487" s="393">
        <v>0</v>
      </c>
      <c r="DP487" s="393">
        <v>0</v>
      </c>
      <c r="DQ487" s="393">
        <v>0</v>
      </c>
      <c r="DR487" s="393">
        <v>0</v>
      </c>
      <c r="DS487" s="393">
        <v>0</v>
      </c>
      <c r="DT487" s="393">
        <v>0</v>
      </c>
      <c r="DU487" s="393">
        <v>1</v>
      </c>
      <c r="DV487" s="393">
        <v>0</v>
      </c>
      <c r="DW487" s="393">
        <v>0</v>
      </c>
      <c r="DX487" s="393">
        <v>0</v>
      </c>
      <c r="DY487" s="393">
        <v>0</v>
      </c>
      <c r="DZ487" s="393">
        <v>0</v>
      </c>
      <c r="EA487" s="393">
        <v>0</v>
      </c>
      <c r="EB487" s="393">
        <v>0</v>
      </c>
      <c r="EC487" s="393">
        <v>0</v>
      </c>
      <c r="ED487" s="393">
        <v>0</v>
      </c>
      <c r="EE487" s="393">
        <v>0</v>
      </c>
      <c r="EF487" s="393">
        <v>0</v>
      </c>
      <c r="EG487" s="393">
        <v>0</v>
      </c>
      <c r="EH487" s="393">
        <v>0</v>
      </c>
      <c r="EI487" s="393">
        <v>0</v>
      </c>
      <c r="EJ487" s="393">
        <v>0</v>
      </c>
      <c r="EK487" s="393">
        <v>0</v>
      </c>
      <c r="EL487" s="393">
        <v>0</v>
      </c>
      <c r="EM487" s="393">
        <v>3</v>
      </c>
      <c r="EN487" s="393">
        <v>2</v>
      </c>
      <c r="EO487" s="393">
        <v>3</v>
      </c>
      <c r="EP487" s="393">
        <v>1</v>
      </c>
      <c r="EQ487" s="393">
        <v>3</v>
      </c>
    </row>
    <row r="488" spans="1:147" s="392" customFormat="1" ht="15" customHeight="1" x14ac:dyDescent="0.25">
      <c r="A488" s="499" t="s">
        <v>2562</v>
      </c>
      <c r="B488" s="396">
        <v>4</v>
      </c>
      <c r="C488" s="397" t="s">
        <v>310</v>
      </c>
      <c r="D488" s="418">
        <v>2000</v>
      </c>
      <c r="E488" s="392" t="s">
        <v>311</v>
      </c>
      <c r="F488" s="392" t="s">
        <v>312</v>
      </c>
      <c r="G488" s="393">
        <v>53</v>
      </c>
      <c r="H488" s="393" t="s">
        <v>313</v>
      </c>
      <c r="I488" s="398" t="s">
        <v>50</v>
      </c>
      <c r="J488" s="393">
        <v>0</v>
      </c>
      <c r="K488" s="399" t="s">
        <v>3</v>
      </c>
      <c r="L488" s="399" t="s">
        <v>77</v>
      </c>
      <c r="M488" s="393" t="s">
        <v>1963</v>
      </c>
      <c r="N488" s="393">
        <v>40</v>
      </c>
      <c r="O488" s="393">
        <f t="shared" si="320"/>
        <v>1.6020599913279623</v>
      </c>
      <c r="P488" s="393" t="s">
        <v>1030</v>
      </c>
      <c r="R488" s="396">
        <v>1</v>
      </c>
      <c r="S488" s="396">
        <v>3</v>
      </c>
      <c r="T488" s="396" t="s">
        <v>1031</v>
      </c>
      <c r="U488" s="393"/>
      <c r="V488" s="414" t="s">
        <v>1280</v>
      </c>
      <c r="W488" s="414"/>
      <c r="X488" s="396" t="s">
        <v>1984</v>
      </c>
      <c r="Y488" s="395" t="s">
        <v>1279</v>
      </c>
      <c r="Z488" s="411" t="s">
        <v>2243</v>
      </c>
      <c r="AA488" s="396" t="s">
        <v>29</v>
      </c>
      <c r="AB488" s="396" t="s">
        <v>29</v>
      </c>
      <c r="AC488" s="393" t="s">
        <v>112</v>
      </c>
      <c r="AD488" s="393" t="s">
        <v>1027</v>
      </c>
      <c r="AE488" s="396" t="s">
        <v>29</v>
      </c>
      <c r="AF488" s="393" t="s">
        <v>29</v>
      </c>
      <c r="AG488" s="393" t="s">
        <v>29</v>
      </c>
      <c r="AH488" s="393" t="s">
        <v>29</v>
      </c>
      <c r="AI488" s="394" t="s">
        <v>29</v>
      </c>
      <c r="AJ488" s="393" t="s">
        <v>29</v>
      </c>
      <c r="AK488" s="393" t="s">
        <v>29</v>
      </c>
      <c r="AL488" s="394" t="s">
        <v>29</v>
      </c>
      <c r="AM488" s="394" t="s">
        <v>29</v>
      </c>
      <c r="AN488" s="395" t="s">
        <v>28</v>
      </c>
      <c r="AO488" s="396" t="s">
        <v>28</v>
      </c>
      <c r="AQ488" s="393" t="s">
        <v>80</v>
      </c>
      <c r="AR488" s="392" t="s">
        <v>314</v>
      </c>
      <c r="AS488" s="392" t="s">
        <v>315</v>
      </c>
      <c r="AT488" s="400" t="s">
        <v>2453</v>
      </c>
      <c r="AU488" s="402">
        <v>38.5</v>
      </c>
      <c r="AV488" s="403">
        <v>-112</v>
      </c>
      <c r="AW488" s="403" t="s">
        <v>316</v>
      </c>
      <c r="AX488" s="404">
        <v>3.5499999999999994</v>
      </c>
      <c r="AY488" s="405">
        <v>403</v>
      </c>
      <c r="AZ488" s="542">
        <f t="shared" si="321"/>
        <v>2.6053050461411096</v>
      </c>
      <c r="BA488" s="520" t="s">
        <v>82</v>
      </c>
      <c r="BB488" s="401" t="s">
        <v>128</v>
      </c>
      <c r="BC488" s="393"/>
      <c r="BD488" s="393"/>
      <c r="BE488" s="393"/>
      <c r="BH488" s="392" t="s">
        <v>2029</v>
      </c>
      <c r="BI488" s="392" t="s">
        <v>1283</v>
      </c>
      <c r="BJ488" s="407" t="s">
        <v>610</v>
      </c>
      <c r="BK488" s="440" t="s">
        <v>128</v>
      </c>
      <c r="BL488" s="393" t="s">
        <v>2267</v>
      </c>
      <c r="BM488" s="393" t="s">
        <v>2267</v>
      </c>
      <c r="BN488" s="392" t="s">
        <v>1278</v>
      </c>
      <c r="BO488" s="393" t="s">
        <v>1670</v>
      </c>
      <c r="BP488" s="392" t="s">
        <v>51</v>
      </c>
      <c r="BQ488" s="393" t="s">
        <v>38</v>
      </c>
      <c r="BR488" s="392">
        <v>9.3333333333333339</v>
      </c>
      <c r="BS488" s="396" t="s">
        <v>21</v>
      </c>
      <c r="BT488" s="396" t="s">
        <v>886</v>
      </c>
      <c r="BU488" s="415">
        <v>16.165807537309522</v>
      </c>
      <c r="BW488" s="408" t="s">
        <v>26</v>
      </c>
      <c r="BX488" s="393" t="s">
        <v>67</v>
      </c>
      <c r="BY488" s="393"/>
      <c r="BZ488" s="409">
        <f>IF(BX488="SE",BY488,BU488)</f>
        <v>16.165807537309522</v>
      </c>
      <c r="CA488" s="396" t="s">
        <v>57</v>
      </c>
      <c r="CB488" s="414" t="s">
        <v>1280</v>
      </c>
      <c r="CC488" s="396">
        <v>3</v>
      </c>
      <c r="CD488" s="396">
        <v>3</v>
      </c>
      <c r="CF488" s="395" t="s">
        <v>2067</v>
      </c>
      <c r="CG488" s="392">
        <v>4043</v>
      </c>
      <c r="CH488" s="396" t="s">
        <v>21</v>
      </c>
      <c r="CI488" s="392">
        <v>1188.7611198218085</v>
      </c>
      <c r="CL488" s="410">
        <f>CI488</f>
        <v>1188.7611198218085</v>
      </c>
      <c r="CM488" s="393">
        <v>3</v>
      </c>
      <c r="CN488" s="393">
        <v>3</v>
      </c>
      <c r="CP488" s="392">
        <f t="shared" si="304"/>
        <v>-4.7982211251626179</v>
      </c>
      <c r="CQ488" s="392">
        <f t="shared" si="305"/>
        <v>0.8</v>
      </c>
      <c r="CR488" s="392">
        <f t="shared" si="322"/>
        <v>-3.8385769001300947</v>
      </c>
      <c r="CS488" s="392">
        <f t="shared" si="306"/>
        <v>1.8945560515176973</v>
      </c>
      <c r="CT488" s="393">
        <v>0</v>
      </c>
      <c r="CU488" s="393">
        <v>2</v>
      </c>
      <c r="CV488" s="393" t="s">
        <v>1782</v>
      </c>
      <c r="CW488" s="393">
        <v>0</v>
      </c>
      <c r="CX488" s="396">
        <v>0</v>
      </c>
      <c r="CY488" s="414">
        <v>0</v>
      </c>
      <c r="CZ488" s="414">
        <v>3</v>
      </c>
      <c r="DA488" s="414">
        <v>0</v>
      </c>
      <c r="DB488" s="414">
        <v>0</v>
      </c>
      <c r="DC488" s="414">
        <v>0</v>
      </c>
      <c r="DD488" s="393">
        <v>0</v>
      </c>
      <c r="DE488" s="394">
        <v>0</v>
      </c>
      <c r="DF488" s="394">
        <v>0</v>
      </c>
      <c r="DG488" s="394">
        <v>1</v>
      </c>
      <c r="DH488" s="394">
        <v>0</v>
      </c>
      <c r="DI488" s="394">
        <v>0</v>
      </c>
      <c r="DJ488" s="394">
        <v>0</v>
      </c>
      <c r="DK488" s="394">
        <v>0</v>
      </c>
      <c r="DL488" s="394">
        <v>0</v>
      </c>
      <c r="DM488" s="394">
        <v>0</v>
      </c>
      <c r="DN488" s="394">
        <v>0</v>
      </c>
      <c r="DO488" s="393">
        <v>0</v>
      </c>
      <c r="DP488" s="393">
        <v>0</v>
      </c>
      <c r="DQ488" s="393">
        <v>0</v>
      </c>
      <c r="DR488" s="393">
        <v>0</v>
      </c>
      <c r="DS488" s="393">
        <v>0</v>
      </c>
      <c r="DT488" s="393">
        <v>0</v>
      </c>
      <c r="DU488" s="393">
        <v>1</v>
      </c>
      <c r="DV488" s="393">
        <v>0</v>
      </c>
      <c r="DW488" s="393">
        <v>0</v>
      </c>
      <c r="DX488" s="393">
        <v>0</v>
      </c>
      <c r="DY488" s="393">
        <v>0</v>
      </c>
      <c r="DZ488" s="393">
        <v>0</v>
      </c>
      <c r="EA488" s="393">
        <v>0</v>
      </c>
      <c r="EB488" s="393">
        <v>0</v>
      </c>
      <c r="EC488" s="393">
        <v>0</v>
      </c>
      <c r="ED488" s="393">
        <v>0</v>
      </c>
      <c r="EE488" s="393">
        <v>0</v>
      </c>
      <c r="EF488" s="393">
        <v>0</v>
      </c>
      <c r="EG488" s="393">
        <v>0</v>
      </c>
      <c r="EH488" s="393">
        <v>0</v>
      </c>
      <c r="EI488" s="393">
        <v>0</v>
      </c>
      <c r="EJ488" s="393">
        <v>0</v>
      </c>
      <c r="EK488" s="393">
        <v>0</v>
      </c>
      <c r="EL488" s="393">
        <v>0</v>
      </c>
      <c r="EM488" s="393">
        <v>3</v>
      </c>
      <c r="EN488" s="393">
        <v>2</v>
      </c>
      <c r="EO488" s="393">
        <v>3</v>
      </c>
      <c r="EP488" s="393">
        <v>1</v>
      </c>
      <c r="EQ488" s="393">
        <v>3</v>
      </c>
    </row>
    <row r="489" spans="1:147" s="407" customFormat="1" ht="15" customHeight="1" x14ac:dyDescent="0.25">
      <c r="A489" s="499" t="s">
        <v>2562</v>
      </c>
      <c r="B489" s="396">
        <v>5</v>
      </c>
      <c r="C489" s="397" t="s">
        <v>310</v>
      </c>
      <c r="D489" s="418">
        <v>2000</v>
      </c>
      <c r="E489" s="392" t="s">
        <v>311</v>
      </c>
      <c r="F489" s="392" t="s">
        <v>312</v>
      </c>
      <c r="G489" s="393">
        <v>53</v>
      </c>
      <c r="H489" s="393" t="s">
        <v>313</v>
      </c>
      <c r="I489" s="398" t="s">
        <v>50</v>
      </c>
      <c r="J489" s="393">
        <v>0</v>
      </c>
      <c r="K489" s="399" t="s">
        <v>3</v>
      </c>
      <c r="L489" s="399" t="s">
        <v>77</v>
      </c>
      <c r="M489" s="393" t="s">
        <v>1281</v>
      </c>
      <c r="N489" s="393">
        <v>48</v>
      </c>
      <c r="O489" s="393">
        <f t="shared" si="320"/>
        <v>1.6812412373755872</v>
      </c>
      <c r="P489" s="393" t="s">
        <v>1030</v>
      </c>
      <c r="Q489" s="392"/>
      <c r="R489" s="396">
        <v>1</v>
      </c>
      <c r="S489" s="393">
        <v>2</v>
      </c>
      <c r="T489" s="393">
        <v>3</v>
      </c>
      <c r="U489" s="393"/>
      <c r="V489" s="414" t="s">
        <v>1029</v>
      </c>
      <c r="W489" s="414"/>
      <c r="X489" s="396" t="s">
        <v>1984</v>
      </c>
      <c r="Y489" s="395" t="s">
        <v>1279</v>
      </c>
      <c r="Z489" s="411" t="s">
        <v>2243</v>
      </c>
      <c r="AA489" s="396" t="s">
        <v>29</v>
      </c>
      <c r="AB489" s="396" t="s">
        <v>29</v>
      </c>
      <c r="AC489" s="393" t="s">
        <v>112</v>
      </c>
      <c r="AD489" s="393" t="s">
        <v>1027</v>
      </c>
      <c r="AE489" s="396" t="s">
        <v>29</v>
      </c>
      <c r="AF489" s="393" t="s">
        <v>29</v>
      </c>
      <c r="AG489" s="393" t="s">
        <v>29</v>
      </c>
      <c r="AH489" s="393" t="s">
        <v>29</v>
      </c>
      <c r="AI489" s="394" t="s">
        <v>29</v>
      </c>
      <c r="AJ489" s="393" t="s">
        <v>29</v>
      </c>
      <c r="AK489" s="393" t="s">
        <v>29</v>
      </c>
      <c r="AL489" s="394" t="s">
        <v>29</v>
      </c>
      <c r="AM489" s="394" t="s">
        <v>29</v>
      </c>
      <c r="AN489" s="395" t="s">
        <v>28</v>
      </c>
      <c r="AO489" s="396" t="s">
        <v>28</v>
      </c>
      <c r="AP489" s="392"/>
      <c r="AQ489" s="393" t="s">
        <v>80</v>
      </c>
      <c r="AR489" s="392" t="s">
        <v>314</v>
      </c>
      <c r="AS489" s="392" t="s">
        <v>315</v>
      </c>
      <c r="AT489" s="400" t="s">
        <v>2454</v>
      </c>
      <c r="AU489" s="402">
        <v>38.5</v>
      </c>
      <c r="AV489" s="403">
        <v>-112</v>
      </c>
      <c r="AW489" s="403" t="s">
        <v>316</v>
      </c>
      <c r="AX489" s="404">
        <v>3.5499999999999994</v>
      </c>
      <c r="AY489" s="405">
        <v>403</v>
      </c>
      <c r="AZ489" s="542">
        <f t="shared" si="321"/>
        <v>2.6053050461411096</v>
      </c>
      <c r="BA489" s="520" t="s">
        <v>317</v>
      </c>
      <c r="BB489" s="392" t="s">
        <v>2244</v>
      </c>
      <c r="BC489" s="393"/>
      <c r="BD489" s="393"/>
      <c r="BE489" s="393"/>
      <c r="BF489" s="392"/>
      <c r="BG489" s="392"/>
      <c r="BH489" s="392" t="s">
        <v>2029</v>
      </c>
      <c r="BI489" s="392" t="s">
        <v>1284</v>
      </c>
      <c r="BJ489" s="407" t="s">
        <v>610</v>
      </c>
      <c r="BK489" s="440" t="s">
        <v>128</v>
      </c>
      <c r="BL489" s="393" t="s">
        <v>2267</v>
      </c>
      <c r="BM489" s="393" t="s">
        <v>2267</v>
      </c>
      <c r="BN489" s="392" t="s">
        <v>1278</v>
      </c>
      <c r="BO489" s="393" t="s">
        <v>1670</v>
      </c>
      <c r="BP489" s="392" t="s">
        <v>51</v>
      </c>
      <c r="BQ489" s="393" t="s">
        <v>38</v>
      </c>
      <c r="BR489" s="392">
        <v>0</v>
      </c>
      <c r="BS489" s="396" t="s">
        <v>21</v>
      </c>
      <c r="BT489" s="396" t="s">
        <v>886</v>
      </c>
      <c r="BU489" s="415">
        <v>0</v>
      </c>
      <c r="BV489" s="392"/>
      <c r="BW489" s="408" t="s">
        <v>26</v>
      </c>
      <c r="BX489" s="393" t="s">
        <v>67</v>
      </c>
      <c r="BY489" s="393"/>
      <c r="BZ489" s="409">
        <f>IF(BX489="SE",BY489,BU489)</f>
        <v>0</v>
      </c>
      <c r="CA489" s="396" t="s">
        <v>57</v>
      </c>
      <c r="CB489" s="414" t="s">
        <v>1029</v>
      </c>
      <c r="CC489" s="393">
        <v>2</v>
      </c>
      <c r="CD489" s="393">
        <v>2</v>
      </c>
      <c r="CE489" s="392"/>
      <c r="CF489" s="395" t="s">
        <v>2067</v>
      </c>
      <c r="CG489" s="392">
        <v>5121.5</v>
      </c>
      <c r="CH489" s="396" t="s">
        <v>21</v>
      </c>
      <c r="CI489" s="392">
        <v>3700.2897859492032</v>
      </c>
      <c r="CJ489" s="392"/>
      <c r="CK489" s="392"/>
      <c r="CL489" s="410">
        <f>CI489</f>
        <v>3700.2897859492032</v>
      </c>
      <c r="CM489" s="393">
        <v>2</v>
      </c>
      <c r="CN489" s="393">
        <v>2</v>
      </c>
      <c r="CO489" s="392"/>
      <c r="CP489" s="392">
        <f t="shared" si="304"/>
        <v>-1.9573858207529142</v>
      </c>
      <c r="CQ489" s="392">
        <f t="shared" si="305"/>
        <v>0.5714285714285714</v>
      </c>
      <c r="CR489" s="392">
        <f t="shared" si="322"/>
        <v>-1.1185061832873795</v>
      </c>
      <c r="CS489" s="392">
        <f t="shared" si="306"/>
        <v>1.1563820102565125</v>
      </c>
      <c r="CT489" s="393">
        <v>0</v>
      </c>
      <c r="CU489" s="393">
        <v>2</v>
      </c>
      <c r="CV489" s="393" t="s">
        <v>1782</v>
      </c>
      <c r="CW489" s="396">
        <v>0</v>
      </c>
      <c r="CX489" s="396">
        <v>0</v>
      </c>
      <c r="CY489" s="414">
        <v>0</v>
      </c>
      <c r="CZ489" s="414">
        <v>3</v>
      </c>
      <c r="DA489" s="414">
        <v>0</v>
      </c>
      <c r="DB489" s="414">
        <v>0</v>
      </c>
      <c r="DC489" s="414">
        <v>0</v>
      </c>
      <c r="DD489" s="393">
        <v>0</v>
      </c>
      <c r="DE489" s="394">
        <v>0</v>
      </c>
      <c r="DF489" s="394">
        <v>0</v>
      </c>
      <c r="DG489" s="394">
        <v>1</v>
      </c>
      <c r="DH489" s="394">
        <v>0</v>
      </c>
      <c r="DI489" s="394">
        <v>0</v>
      </c>
      <c r="DJ489" s="394">
        <v>0</v>
      </c>
      <c r="DK489" s="394">
        <v>0</v>
      </c>
      <c r="DL489" s="394">
        <v>0</v>
      </c>
      <c r="DM489" s="394">
        <v>0</v>
      </c>
      <c r="DN489" s="394">
        <v>0</v>
      </c>
      <c r="DO489" s="396">
        <v>0</v>
      </c>
      <c r="DP489" s="396">
        <v>0</v>
      </c>
      <c r="DQ489" s="396">
        <v>0</v>
      </c>
      <c r="DR489" s="396">
        <v>0</v>
      </c>
      <c r="DS489" s="396">
        <v>0</v>
      </c>
      <c r="DT489" s="396">
        <v>0</v>
      </c>
      <c r="DU489" s="393">
        <v>1</v>
      </c>
      <c r="DV489" s="396">
        <v>0</v>
      </c>
      <c r="DW489" s="396">
        <v>0</v>
      </c>
      <c r="DX489" s="396">
        <v>0</v>
      </c>
      <c r="DY489" s="396">
        <v>0</v>
      </c>
      <c r="DZ489" s="396">
        <v>0</v>
      </c>
      <c r="EA489" s="396">
        <v>0</v>
      </c>
      <c r="EB489" s="396">
        <v>0</v>
      </c>
      <c r="EC489" s="396">
        <v>0</v>
      </c>
      <c r="ED489" s="396">
        <v>0</v>
      </c>
      <c r="EE489" s="396">
        <v>0</v>
      </c>
      <c r="EF489" s="396">
        <v>0</v>
      </c>
      <c r="EG489" s="396">
        <v>0</v>
      </c>
      <c r="EH489" s="396">
        <v>0</v>
      </c>
      <c r="EI489" s="396">
        <v>0</v>
      </c>
      <c r="EJ489" s="396">
        <v>0</v>
      </c>
      <c r="EK489" s="396">
        <v>0</v>
      </c>
      <c r="EL489" s="396">
        <v>0</v>
      </c>
      <c r="EM489" s="396">
        <v>3</v>
      </c>
      <c r="EN489" s="396">
        <v>2</v>
      </c>
      <c r="EO489" s="393">
        <v>3</v>
      </c>
      <c r="EP489" s="393">
        <v>1</v>
      </c>
      <c r="EQ489" s="393">
        <v>3</v>
      </c>
    </row>
    <row r="490" spans="1:147" s="82" customFormat="1" ht="15" customHeight="1" x14ac:dyDescent="0.25">
      <c r="A490" s="504" t="s">
        <v>2563</v>
      </c>
      <c r="B490" s="138">
        <v>1</v>
      </c>
      <c r="C490" s="78" t="s">
        <v>319</v>
      </c>
      <c r="D490" s="114">
        <v>2011</v>
      </c>
      <c r="E490" s="78" t="s">
        <v>320</v>
      </c>
      <c r="F490" s="78" t="s">
        <v>321</v>
      </c>
      <c r="G490" s="77" t="s">
        <v>322</v>
      </c>
      <c r="H490" s="77"/>
      <c r="I490" s="75" t="s">
        <v>50</v>
      </c>
      <c r="J490" s="59">
        <v>0</v>
      </c>
      <c r="K490" s="77" t="s">
        <v>3</v>
      </c>
      <c r="L490" s="77" t="s">
        <v>77</v>
      </c>
      <c r="M490" s="77">
        <v>5</v>
      </c>
      <c r="N490" s="77">
        <v>5</v>
      </c>
      <c r="O490" s="59">
        <f t="shared" si="317"/>
        <v>0.69897000433601886</v>
      </c>
      <c r="P490" s="77">
        <v>2007</v>
      </c>
      <c r="Q490" s="78"/>
      <c r="R490" s="77">
        <v>1</v>
      </c>
      <c r="S490" s="77">
        <v>4</v>
      </c>
      <c r="T490" s="77">
        <v>9</v>
      </c>
      <c r="U490" s="77"/>
      <c r="V490" s="77" t="s">
        <v>2312</v>
      </c>
      <c r="W490" s="77"/>
      <c r="X490" s="77" t="s">
        <v>2312</v>
      </c>
      <c r="Y490" s="78"/>
      <c r="Z490" s="78" t="s">
        <v>153</v>
      </c>
      <c r="AA490" s="77" t="s">
        <v>1257</v>
      </c>
      <c r="AB490" s="77" t="s">
        <v>38</v>
      </c>
      <c r="AC490" s="77" t="s">
        <v>710</v>
      </c>
      <c r="AD490" s="77">
        <v>0</v>
      </c>
      <c r="AE490" s="77" t="s">
        <v>711</v>
      </c>
      <c r="AF490" s="77" t="s">
        <v>29</v>
      </c>
      <c r="AG490" s="128" t="s">
        <v>29</v>
      </c>
      <c r="AH490" s="128" t="s">
        <v>29</v>
      </c>
      <c r="AI490" s="60" t="s">
        <v>29</v>
      </c>
      <c r="AJ490" s="59" t="s">
        <v>29</v>
      </c>
      <c r="AK490" s="59" t="s">
        <v>29</v>
      </c>
      <c r="AL490" s="60" t="s">
        <v>29</v>
      </c>
      <c r="AM490" s="60" t="s">
        <v>29</v>
      </c>
      <c r="AN490" s="78" t="s">
        <v>1995</v>
      </c>
      <c r="AO490" s="77" t="s">
        <v>470</v>
      </c>
      <c r="AP490" s="82" t="s">
        <v>2345</v>
      </c>
      <c r="AQ490" s="77" t="s">
        <v>80</v>
      </c>
      <c r="AR490" s="78" t="s">
        <v>223</v>
      </c>
      <c r="AS490" s="78" t="s">
        <v>323</v>
      </c>
      <c r="AT490" s="228" t="s">
        <v>2455</v>
      </c>
      <c r="AU490" s="270">
        <v>43.83</v>
      </c>
      <c r="AV490" s="11">
        <v>-118.85</v>
      </c>
      <c r="AW490" s="11" t="s">
        <v>324</v>
      </c>
      <c r="AX490" s="277">
        <v>4.9750000000000005</v>
      </c>
      <c r="AY490" s="278">
        <v>386</v>
      </c>
      <c r="AZ490" s="455">
        <f t="shared" si="318"/>
        <v>2.5865873046717551</v>
      </c>
      <c r="BA490" s="521" t="s">
        <v>137</v>
      </c>
      <c r="BB490" s="139" t="s">
        <v>144</v>
      </c>
      <c r="BC490" s="77" t="s">
        <v>325</v>
      </c>
      <c r="BD490" s="77" t="s">
        <v>2050</v>
      </c>
      <c r="BE490" s="59" t="s">
        <v>867</v>
      </c>
      <c r="BF490" s="78" t="s">
        <v>660</v>
      </c>
      <c r="BG490" s="78" t="s">
        <v>1290</v>
      </c>
      <c r="BH490" s="78"/>
      <c r="BI490" s="78" t="s">
        <v>2232</v>
      </c>
      <c r="BJ490" s="78" t="s">
        <v>8</v>
      </c>
      <c r="BK490" s="139" t="s">
        <v>661</v>
      </c>
      <c r="BL490" s="77"/>
      <c r="BM490" s="77"/>
      <c r="BN490" s="78" t="s">
        <v>688</v>
      </c>
      <c r="BO490" s="77"/>
      <c r="BP490" s="67" t="s">
        <v>51</v>
      </c>
      <c r="BQ490" s="77" t="s">
        <v>617</v>
      </c>
      <c r="BR490" s="78">
        <v>0.247323690088086</v>
      </c>
      <c r="BS490" s="77" t="s">
        <v>21</v>
      </c>
      <c r="BT490" s="77" t="s">
        <v>9</v>
      </c>
      <c r="BU490" s="164">
        <v>0.33757023322900004</v>
      </c>
      <c r="BV490" s="164">
        <v>0.247323690088086</v>
      </c>
      <c r="BW490" s="79" t="s">
        <v>634</v>
      </c>
      <c r="BX490" s="77" t="s">
        <v>1130</v>
      </c>
      <c r="BY490" s="80">
        <f t="shared" ref="BY490:BY496" si="323">(((BU490+BV490))/(TINV(1-0.95,CC490-1)*2))*(SQRT(CC490))</f>
        <v>0.8643293026610348</v>
      </c>
      <c r="BZ490" s="80">
        <f t="shared" ref="BZ490:BZ496" si="324">BY490</f>
        <v>0.8643293026610348</v>
      </c>
      <c r="CA490" s="77" t="s">
        <v>18</v>
      </c>
      <c r="CB490" s="77" t="s">
        <v>571</v>
      </c>
      <c r="CC490" s="77">
        <v>36</v>
      </c>
      <c r="CD490" s="77">
        <v>36</v>
      </c>
      <c r="CE490" s="78"/>
      <c r="CF490" s="78" t="s">
        <v>1584</v>
      </c>
      <c r="CG490" s="78">
        <v>0.27847175153766701</v>
      </c>
      <c r="CH490" s="77" t="s">
        <v>21</v>
      </c>
      <c r="CI490" s="78">
        <v>0.35033179443375495</v>
      </c>
      <c r="CJ490" s="78">
        <v>0.2730204401725686</v>
      </c>
      <c r="CK490" s="80">
        <f t="shared" ref="CK490:CK496" si="325">(((CI490+CJ490))/(TINV(1-0.95,CM490-1)*2))*(SQRT(CM490))</f>
        <v>0.921161223891523</v>
      </c>
      <c r="CL490" s="80">
        <f t="shared" si="310"/>
        <v>0.921161223891523</v>
      </c>
      <c r="CM490" s="77">
        <v>36</v>
      </c>
      <c r="CN490" s="77">
        <v>36</v>
      </c>
      <c r="CO490" s="78"/>
      <c r="CP490" s="67">
        <f t="shared" si="304"/>
        <v>-3.4872539829707387E-2</v>
      </c>
      <c r="CQ490" s="67">
        <f t="shared" si="305"/>
        <v>0.989247311827957</v>
      </c>
      <c r="CR490" s="67">
        <f t="shared" si="319"/>
        <v>-3.4497566283151392E-2</v>
      </c>
      <c r="CS490" s="67">
        <f t="shared" si="306"/>
        <v>5.5563820014440692E-2</v>
      </c>
      <c r="CT490" s="59">
        <v>0</v>
      </c>
      <c r="CU490" s="77">
        <v>0</v>
      </c>
      <c r="CV490" s="77" t="s">
        <v>1782</v>
      </c>
      <c r="CW490" s="77">
        <v>0</v>
      </c>
      <c r="CX490" s="77">
        <v>0</v>
      </c>
      <c r="CY490" s="74">
        <v>0</v>
      </c>
      <c r="CZ490" s="74">
        <v>2</v>
      </c>
      <c r="DA490" s="74">
        <v>0</v>
      </c>
      <c r="DB490" s="74">
        <v>0</v>
      </c>
      <c r="DC490" s="74">
        <v>0</v>
      </c>
      <c r="DD490" s="77">
        <v>0</v>
      </c>
      <c r="DE490" s="60">
        <v>0</v>
      </c>
      <c r="DF490" s="60">
        <v>0</v>
      </c>
      <c r="DG490" s="60">
        <v>0</v>
      </c>
      <c r="DH490" s="60">
        <v>0</v>
      </c>
      <c r="DI490" s="60">
        <v>0</v>
      </c>
      <c r="DJ490" s="60">
        <v>0</v>
      </c>
      <c r="DK490" s="60">
        <v>0</v>
      </c>
      <c r="DL490" s="74">
        <v>0</v>
      </c>
      <c r="DM490" s="74">
        <v>0</v>
      </c>
      <c r="DN490" s="74">
        <v>0</v>
      </c>
      <c r="DO490" s="77">
        <v>0</v>
      </c>
      <c r="DP490" s="77">
        <v>0</v>
      </c>
      <c r="DQ490" s="77">
        <v>0</v>
      </c>
      <c r="DR490" s="77">
        <v>0</v>
      </c>
      <c r="DS490" s="77">
        <v>0</v>
      </c>
      <c r="DT490" s="77">
        <v>0</v>
      </c>
      <c r="DU490" s="77">
        <v>0</v>
      </c>
      <c r="DV490" s="77">
        <v>0</v>
      </c>
      <c r="DW490" s="77">
        <v>0</v>
      </c>
      <c r="DX490" s="77">
        <v>0</v>
      </c>
      <c r="DY490" s="77">
        <v>0</v>
      </c>
      <c r="DZ490" s="77">
        <v>0</v>
      </c>
      <c r="EA490" s="77">
        <v>0</v>
      </c>
      <c r="EB490" s="77">
        <v>0</v>
      </c>
      <c r="EC490" s="77">
        <v>0</v>
      </c>
      <c r="ED490" s="77">
        <v>0</v>
      </c>
      <c r="EE490" s="77">
        <v>0</v>
      </c>
      <c r="EF490" s="77">
        <v>0</v>
      </c>
      <c r="EG490" s="77">
        <v>0</v>
      </c>
      <c r="EH490" s="77">
        <v>0</v>
      </c>
      <c r="EI490" s="77">
        <v>0</v>
      </c>
      <c r="EJ490" s="77">
        <v>0</v>
      </c>
      <c r="EK490" s="77">
        <v>0</v>
      </c>
      <c r="EL490" s="77">
        <v>0</v>
      </c>
      <c r="EM490" s="77">
        <v>2</v>
      </c>
      <c r="EN490" s="77">
        <v>0</v>
      </c>
      <c r="EO490" s="77">
        <v>2</v>
      </c>
      <c r="EP490" s="77">
        <v>1</v>
      </c>
      <c r="EQ490" s="77">
        <v>1</v>
      </c>
    </row>
    <row r="491" spans="1:147" s="82" customFormat="1" ht="15" customHeight="1" x14ac:dyDescent="0.25">
      <c r="A491" s="504" t="s">
        <v>2563</v>
      </c>
      <c r="B491" s="138">
        <v>2</v>
      </c>
      <c r="C491" s="78" t="s">
        <v>319</v>
      </c>
      <c r="D491" s="114">
        <v>2011</v>
      </c>
      <c r="E491" s="82" t="s">
        <v>320</v>
      </c>
      <c r="F491" s="82" t="s">
        <v>321</v>
      </c>
      <c r="G491" s="77" t="s">
        <v>322</v>
      </c>
      <c r="H491" s="77"/>
      <c r="I491" s="75" t="s">
        <v>50</v>
      </c>
      <c r="J491" s="59">
        <v>0</v>
      </c>
      <c r="K491" s="77" t="s">
        <v>3</v>
      </c>
      <c r="L491" s="77" t="s">
        <v>77</v>
      </c>
      <c r="M491" s="77">
        <v>5</v>
      </c>
      <c r="N491" s="77">
        <v>5</v>
      </c>
      <c r="O491" s="59">
        <f t="shared" si="317"/>
        <v>0.69897000433601886</v>
      </c>
      <c r="P491" s="77">
        <v>2007</v>
      </c>
      <c r="R491" s="77">
        <v>1</v>
      </c>
      <c r="S491" s="77">
        <v>4</v>
      </c>
      <c r="T491" s="77">
        <v>9</v>
      </c>
      <c r="U491" s="77"/>
      <c r="V491" s="77" t="s">
        <v>2312</v>
      </c>
      <c r="W491" s="77"/>
      <c r="X491" s="77" t="s">
        <v>2312</v>
      </c>
      <c r="Z491" s="78" t="s">
        <v>153</v>
      </c>
      <c r="AA491" s="77" t="s">
        <v>1257</v>
      </c>
      <c r="AB491" s="77" t="s">
        <v>38</v>
      </c>
      <c r="AC491" s="77" t="s">
        <v>710</v>
      </c>
      <c r="AD491" s="77">
        <v>0</v>
      </c>
      <c r="AE491" s="77" t="s">
        <v>711</v>
      </c>
      <c r="AF491" s="77" t="s">
        <v>29</v>
      </c>
      <c r="AG491" s="128" t="s">
        <v>29</v>
      </c>
      <c r="AH491" s="128" t="s">
        <v>29</v>
      </c>
      <c r="AI491" s="60" t="s">
        <v>29</v>
      </c>
      <c r="AJ491" s="59" t="s">
        <v>29</v>
      </c>
      <c r="AK491" s="59" t="s">
        <v>29</v>
      </c>
      <c r="AL491" s="60" t="s">
        <v>29</v>
      </c>
      <c r="AM491" s="60" t="s">
        <v>29</v>
      </c>
      <c r="AN491" s="78" t="s">
        <v>1995</v>
      </c>
      <c r="AO491" s="77" t="s">
        <v>470</v>
      </c>
      <c r="AP491" s="82" t="s">
        <v>2345</v>
      </c>
      <c r="AQ491" s="77" t="s">
        <v>80</v>
      </c>
      <c r="AR491" s="78" t="s">
        <v>223</v>
      </c>
      <c r="AS491" s="78" t="s">
        <v>323</v>
      </c>
      <c r="AT491" s="228" t="s">
        <v>2455</v>
      </c>
      <c r="AU491" s="270">
        <v>43.83</v>
      </c>
      <c r="AV491" s="11">
        <v>-118.85</v>
      </c>
      <c r="AW491" s="11" t="s">
        <v>324</v>
      </c>
      <c r="AX491" s="277">
        <v>4.9750000000000005</v>
      </c>
      <c r="AY491" s="278">
        <v>386</v>
      </c>
      <c r="AZ491" s="455">
        <f t="shared" si="318"/>
        <v>2.5865873046717551</v>
      </c>
      <c r="BA491" s="521" t="s">
        <v>137</v>
      </c>
      <c r="BB491" s="139" t="s">
        <v>144</v>
      </c>
      <c r="BC491" s="77" t="s">
        <v>325</v>
      </c>
      <c r="BD491" s="77" t="s">
        <v>2050</v>
      </c>
      <c r="BE491" s="59" t="s">
        <v>867</v>
      </c>
      <c r="BF491" s="78" t="s">
        <v>660</v>
      </c>
      <c r="BG491" s="78" t="s">
        <v>1290</v>
      </c>
      <c r="BI491" s="78" t="s">
        <v>2232</v>
      </c>
      <c r="BJ491" s="82" t="s">
        <v>8</v>
      </c>
      <c r="BK491" s="95" t="s">
        <v>1009</v>
      </c>
      <c r="BL491" s="77"/>
      <c r="BM491" s="77"/>
      <c r="BN491" s="78" t="s">
        <v>688</v>
      </c>
      <c r="BO491" s="77"/>
      <c r="BP491" s="67" t="s">
        <v>51</v>
      </c>
      <c r="BQ491" s="77" t="s">
        <v>617</v>
      </c>
      <c r="BR491" s="82">
        <v>0.37123244575674402</v>
      </c>
      <c r="BS491" s="77" t="s">
        <v>21</v>
      </c>
      <c r="BT491" s="77" t="s">
        <v>9</v>
      </c>
      <c r="BU491" s="165">
        <v>0.73014294918970601</v>
      </c>
      <c r="BV491" s="165">
        <v>0.24912599469365304</v>
      </c>
      <c r="BW491" s="79" t="s">
        <v>634</v>
      </c>
      <c r="BX491" s="77" t="s">
        <v>1130</v>
      </c>
      <c r="BY491" s="80">
        <f t="shared" si="323"/>
        <v>1.4471185451613093</v>
      </c>
      <c r="BZ491" s="80">
        <f t="shared" si="324"/>
        <v>1.4471185451613093</v>
      </c>
      <c r="CA491" s="77" t="s">
        <v>18</v>
      </c>
      <c r="CB491" s="77" t="s">
        <v>571</v>
      </c>
      <c r="CC491" s="77">
        <v>36</v>
      </c>
      <c r="CD491" s="77">
        <v>36</v>
      </c>
      <c r="CE491" s="78"/>
      <c r="CF491" s="78" t="s">
        <v>1584</v>
      </c>
      <c r="CG491" s="82">
        <v>0.37283649241239603</v>
      </c>
      <c r="CH491" s="77" t="s">
        <v>21</v>
      </c>
      <c r="CI491" s="82">
        <v>0.73740580151347401</v>
      </c>
      <c r="CJ491" s="82">
        <v>0.24609031330695103</v>
      </c>
      <c r="CK491" s="80">
        <f t="shared" si="325"/>
        <v>1.4533652636902732</v>
      </c>
      <c r="CL491" s="80">
        <f t="shared" si="310"/>
        <v>1.4533652636902732</v>
      </c>
      <c r="CM491" s="77">
        <v>36</v>
      </c>
      <c r="CN491" s="77">
        <v>36</v>
      </c>
      <c r="CO491" s="78"/>
      <c r="CP491" s="67">
        <f t="shared" si="304"/>
        <v>-1.1060519839548469E-3</v>
      </c>
      <c r="CQ491" s="67">
        <f t="shared" si="305"/>
        <v>0.989247311827957</v>
      </c>
      <c r="CR491" s="67">
        <f t="shared" si="319"/>
        <v>-1.0941589518693108E-3</v>
      </c>
      <c r="CS491" s="67">
        <f t="shared" si="306"/>
        <v>5.5555563869332025E-2</v>
      </c>
      <c r="CT491" s="59">
        <v>0</v>
      </c>
      <c r="CU491" s="77">
        <v>0</v>
      </c>
      <c r="CV491" s="77" t="s">
        <v>1782</v>
      </c>
      <c r="CW491" s="77">
        <v>0</v>
      </c>
      <c r="CX491" s="77">
        <v>0</v>
      </c>
      <c r="CY491" s="74">
        <v>0</v>
      </c>
      <c r="CZ491" s="74">
        <v>2</v>
      </c>
      <c r="DA491" s="74">
        <v>0</v>
      </c>
      <c r="DB491" s="74">
        <v>0</v>
      </c>
      <c r="DC491" s="74">
        <v>0</v>
      </c>
      <c r="DD491" s="77">
        <v>0</v>
      </c>
      <c r="DE491" s="60">
        <v>0</v>
      </c>
      <c r="DF491" s="60">
        <v>0</v>
      </c>
      <c r="DG491" s="60">
        <v>0</v>
      </c>
      <c r="DH491" s="60">
        <v>0</v>
      </c>
      <c r="DI491" s="60">
        <v>0</v>
      </c>
      <c r="DJ491" s="60">
        <v>0</v>
      </c>
      <c r="DK491" s="60">
        <v>0</v>
      </c>
      <c r="DL491" s="74">
        <v>0</v>
      </c>
      <c r="DM491" s="74">
        <v>0</v>
      </c>
      <c r="DN491" s="74">
        <v>0</v>
      </c>
      <c r="DO491" s="77">
        <v>0</v>
      </c>
      <c r="DP491" s="77">
        <v>0</v>
      </c>
      <c r="DQ491" s="77">
        <v>0</v>
      </c>
      <c r="DR491" s="77">
        <v>0</v>
      </c>
      <c r="DS491" s="77">
        <v>0</v>
      </c>
      <c r="DT491" s="77">
        <v>0</v>
      </c>
      <c r="DU491" s="77">
        <v>0</v>
      </c>
      <c r="DV491" s="77">
        <v>0</v>
      </c>
      <c r="DW491" s="77">
        <v>0</v>
      </c>
      <c r="DX491" s="77">
        <v>0</v>
      </c>
      <c r="DY491" s="77">
        <v>0</v>
      </c>
      <c r="DZ491" s="77">
        <v>0</v>
      </c>
      <c r="EA491" s="77">
        <v>0</v>
      </c>
      <c r="EB491" s="77">
        <v>0</v>
      </c>
      <c r="EC491" s="77">
        <v>0</v>
      </c>
      <c r="ED491" s="77">
        <v>0</v>
      </c>
      <c r="EE491" s="77">
        <v>0</v>
      </c>
      <c r="EF491" s="77">
        <v>0</v>
      </c>
      <c r="EG491" s="77">
        <v>0</v>
      </c>
      <c r="EH491" s="77">
        <v>0</v>
      </c>
      <c r="EI491" s="77">
        <v>0</v>
      </c>
      <c r="EJ491" s="77">
        <v>0</v>
      </c>
      <c r="EK491" s="77">
        <v>0</v>
      </c>
      <c r="EL491" s="77">
        <v>0</v>
      </c>
      <c r="EM491" s="77">
        <v>2</v>
      </c>
      <c r="EN491" s="77">
        <v>0</v>
      </c>
      <c r="EO491" s="77">
        <v>2</v>
      </c>
      <c r="EP491" s="77">
        <v>1</v>
      </c>
      <c r="EQ491" s="77">
        <v>1</v>
      </c>
    </row>
    <row r="492" spans="1:147" s="82" customFormat="1" ht="15" customHeight="1" x14ac:dyDescent="0.25">
      <c r="A492" s="504" t="s">
        <v>2563</v>
      </c>
      <c r="B492" s="138">
        <v>3</v>
      </c>
      <c r="C492" s="78" t="s">
        <v>319</v>
      </c>
      <c r="D492" s="114">
        <v>2011</v>
      </c>
      <c r="E492" s="82" t="s">
        <v>320</v>
      </c>
      <c r="F492" s="82" t="s">
        <v>321</v>
      </c>
      <c r="G492" s="77" t="s">
        <v>322</v>
      </c>
      <c r="H492" s="77"/>
      <c r="I492" s="75" t="s">
        <v>50</v>
      </c>
      <c r="J492" s="59">
        <v>0</v>
      </c>
      <c r="K492" s="77" t="s">
        <v>3</v>
      </c>
      <c r="L492" s="77" t="s">
        <v>77</v>
      </c>
      <c r="M492" s="77">
        <v>5</v>
      </c>
      <c r="N492" s="77">
        <v>5</v>
      </c>
      <c r="O492" s="59">
        <f t="shared" si="317"/>
        <v>0.69897000433601886</v>
      </c>
      <c r="P492" s="77">
        <v>2007</v>
      </c>
      <c r="R492" s="77">
        <v>1</v>
      </c>
      <c r="S492" s="77">
        <v>4</v>
      </c>
      <c r="T492" s="77">
        <v>9</v>
      </c>
      <c r="U492" s="77"/>
      <c r="V492" s="77" t="s">
        <v>2312</v>
      </c>
      <c r="W492" s="77"/>
      <c r="X492" s="77" t="s">
        <v>2312</v>
      </c>
      <c r="Z492" s="78" t="s">
        <v>153</v>
      </c>
      <c r="AA492" s="77" t="s">
        <v>1257</v>
      </c>
      <c r="AB492" s="77" t="s">
        <v>38</v>
      </c>
      <c r="AC492" s="77" t="s">
        <v>710</v>
      </c>
      <c r="AD492" s="77">
        <v>0</v>
      </c>
      <c r="AE492" s="77" t="s">
        <v>711</v>
      </c>
      <c r="AF492" s="77" t="s">
        <v>29</v>
      </c>
      <c r="AG492" s="128" t="s">
        <v>29</v>
      </c>
      <c r="AH492" s="128" t="s">
        <v>29</v>
      </c>
      <c r="AI492" s="60" t="s">
        <v>29</v>
      </c>
      <c r="AJ492" s="59" t="s">
        <v>29</v>
      </c>
      <c r="AK492" s="59" t="s">
        <v>29</v>
      </c>
      <c r="AL492" s="60" t="s">
        <v>29</v>
      </c>
      <c r="AM492" s="60" t="s">
        <v>29</v>
      </c>
      <c r="AN492" s="78" t="s">
        <v>1995</v>
      </c>
      <c r="AO492" s="77" t="s">
        <v>470</v>
      </c>
      <c r="AP492" s="82" t="s">
        <v>2345</v>
      </c>
      <c r="AQ492" s="77" t="s">
        <v>80</v>
      </c>
      <c r="AR492" s="78" t="s">
        <v>223</v>
      </c>
      <c r="AS492" s="78" t="s">
        <v>323</v>
      </c>
      <c r="AT492" s="228" t="s">
        <v>2455</v>
      </c>
      <c r="AU492" s="270">
        <v>43.83</v>
      </c>
      <c r="AV492" s="11">
        <v>-118.85</v>
      </c>
      <c r="AW492" s="11" t="s">
        <v>324</v>
      </c>
      <c r="AX492" s="277">
        <v>4.9750000000000005</v>
      </c>
      <c r="AY492" s="278">
        <v>386</v>
      </c>
      <c r="AZ492" s="455">
        <f t="shared" si="318"/>
        <v>2.5865873046717551</v>
      </c>
      <c r="BA492" s="521" t="s">
        <v>137</v>
      </c>
      <c r="BB492" s="139" t="s">
        <v>144</v>
      </c>
      <c r="BC492" s="77" t="s">
        <v>325</v>
      </c>
      <c r="BD492" s="77" t="s">
        <v>2050</v>
      </c>
      <c r="BE492" s="59" t="s">
        <v>867</v>
      </c>
      <c r="BF492" s="78" t="s">
        <v>660</v>
      </c>
      <c r="BG492" s="78" t="s">
        <v>1290</v>
      </c>
      <c r="BI492" s="78" t="s">
        <v>2232</v>
      </c>
      <c r="BJ492" s="82" t="s">
        <v>8</v>
      </c>
      <c r="BK492" s="95" t="s">
        <v>662</v>
      </c>
      <c r="BL492" s="77"/>
      <c r="BM492" s="77"/>
      <c r="BN492" s="78" t="s">
        <v>688</v>
      </c>
      <c r="BO492" s="77"/>
      <c r="BP492" s="67" t="s">
        <v>51</v>
      </c>
      <c r="BQ492" s="77" t="s">
        <v>617</v>
      </c>
      <c r="BR492" s="82">
        <v>0.222191573293294</v>
      </c>
      <c r="BS492" s="77" t="s">
        <v>21</v>
      </c>
      <c r="BT492" s="77" t="s">
        <v>9</v>
      </c>
      <c r="BU492" s="165">
        <v>0.11101172795171502</v>
      </c>
      <c r="BV492" s="165">
        <v>0.16471804246456481</v>
      </c>
      <c r="BW492" s="79" t="s">
        <v>634</v>
      </c>
      <c r="BX492" s="77" t="s">
        <v>1130</v>
      </c>
      <c r="BY492" s="80">
        <f t="shared" si="323"/>
        <v>0.40746075602086623</v>
      </c>
      <c r="BZ492" s="80">
        <f t="shared" si="324"/>
        <v>0.40746075602086623</v>
      </c>
      <c r="CA492" s="77" t="s">
        <v>18</v>
      </c>
      <c r="CB492" s="77" t="s">
        <v>571</v>
      </c>
      <c r="CC492" s="77">
        <v>36</v>
      </c>
      <c r="CD492" s="77">
        <v>36</v>
      </c>
      <c r="CE492" s="78"/>
      <c r="CF492" s="78" t="s">
        <v>1584</v>
      </c>
      <c r="CG492" s="82">
        <v>0.25755141175809798</v>
      </c>
      <c r="CH492" s="77" t="s">
        <v>21</v>
      </c>
      <c r="CI492" s="82">
        <v>0.14226754685417303</v>
      </c>
      <c r="CJ492" s="82">
        <v>0.13779407316766298</v>
      </c>
      <c r="CK492" s="80">
        <f t="shared" si="325"/>
        <v>0.41386216386516184</v>
      </c>
      <c r="CL492" s="80">
        <f t="shared" si="310"/>
        <v>0.41386216386516184</v>
      </c>
      <c r="CM492" s="77">
        <v>36</v>
      </c>
      <c r="CN492" s="77">
        <v>36</v>
      </c>
      <c r="CO492" s="78"/>
      <c r="CP492" s="67">
        <f t="shared" si="304"/>
        <v>-8.6101979282036306E-2</v>
      </c>
      <c r="CQ492" s="67">
        <f t="shared" si="305"/>
        <v>0.989247311827957</v>
      </c>
      <c r="CR492" s="67">
        <f t="shared" si="319"/>
        <v>-8.5176151547820864E-2</v>
      </c>
      <c r="CS492" s="67">
        <f t="shared" si="306"/>
        <v>5.5605937338836786E-2</v>
      </c>
      <c r="CT492" s="59">
        <v>0</v>
      </c>
      <c r="CU492" s="77">
        <v>0</v>
      </c>
      <c r="CV492" s="77" t="s">
        <v>1782</v>
      </c>
      <c r="CW492" s="77">
        <v>0</v>
      </c>
      <c r="CX492" s="77">
        <v>0</v>
      </c>
      <c r="CY492" s="74">
        <v>0</v>
      </c>
      <c r="CZ492" s="74">
        <v>2</v>
      </c>
      <c r="DA492" s="74">
        <v>0</v>
      </c>
      <c r="DB492" s="74">
        <v>0</v>
      </c>
      <c r="DC492" s="74">
        <v>0</v>
      </c>
      <c r="DD492" s="77">
        <v>0</v>
      </c>
      <c r="DE492" s="60">
        <v>0</v>
      </c>
      <c r="DF492" s="60">
        <v>0</v>
      </c>
      <c r="DG492" s="60">
        <v>0</v>
      </c>
      <c r="DH492" s="60">
        <v>0</v>
      </c>
      <c r="DI492" s="60">
        <v>0</v>
      </c>
      <c r="DJ492" s="60">
        <v>0</v>
      </c>
      <c r="DK492" s="60">
        <v>0</v>
      </c>
      <c r="DL492" s="74">
        <v>0</v>
      </c>
      <c r="DM492" s="74">
        <v>0</v>
      </c>
      <c r="DN492" s="74">
        <v>0</v>
      </c>
      <c r="DO492" s="77">
        <v>0</v>
      </c>
      <c r="DP492" s="77">
        <v>0</v>
      </c>
      <c r="DQ492" s="77">
        <v>0</v>
      </c>
      <c r="DR492" s="77">
        <v>0</v>
      </c>
      <c r="DS492" s="77">
        <v>0</v>
      </c>
      <c r="DT492" s="77">
        <v>0</v>
      </c>
      <c r="DU492" s="77">
        <v>0</v>
      </c>
      <c r="DV492" s="77">
        <v>0</v>
      </c>
      <c r="DW492" s="77">
        <v>0</v>
      </c>
      <c r="DX492" s="77">
        <v>0</v>
      </c>
      <c r="DY492" s="77">
        <v>0</v>
      </c>
      <c r="DZ492" s="77">
        <v>0</v>
      </c>
      <c r="EA492" s="77">
        <v>0</v>
      </c>
      <c r="EB492" s="77">
        <v>0</v>
      </c>
      <c r="EC492" s="77">
        <v>0</v>
      </c>
      <c r="ED492" s="77">
        <v>0</v>
      </c>
      <c r="EE492" s="77">
        <v>0</v>
      </c>
      <c r="EF492" s="77">
        <v>0</v>
      </c>
      <c r="EG492" s="77">
        <v>0</v>
      </c>
      <c r="EH492" s="77">
        <v>0</v>
      </c>
      <c r="EI492" s="77">
        <v>0</v>
      </c>
      <c r="EJ492" s="77">
        <v>0</v>
      </c>
      <c r="EK492" s="77">
        <v>0</v>
      </c>
      <c r="EL492" s="77">
        <v>0</v>
      </c>
      <c r="EM492" s="77">
        <v>2</v>
      </c>
      <c r="EN492" s="77">
        <v>0</v>
      </c>
      <c r="EO492" s="77">
        <v>2</v>
      </c>
      <c r="EP492" s="77">
        <v>1</v>
      </c>
      <c r="EQ492" s="77">
        <v>1</v>
      </c>
    </row>
    <row r="493" spans="1:147" s="78" customFormat="1" ht="15" customHeight="1" x14ac:dyDescent="0.25">
      <c r="A493" s="504" t="s">
        <v>2563</v>
      </c>
      <c r="B493" s="138">
        <v>4</v>
      </c>
      <c r="C493" s="78" t="s">
        <v>319</v>
      </c>
      <c r="D493" s="114">
        <v>2011</v>
      </c>
      <c r="E493" s="82" t="s">
        <v>320</v>
      </c>
      <c r="F493" s="82" t="s">
        <v>321</v>
      </c>
      <c r="G493" s="77" t="s">
        <v>322</v>
      </c>
      <c r="H493" s="77"/>
      <c r="I493" s="75" t="s">
        <v>50</v>
      </c>
      <c r="J493" s="59">
        <v>0</v>
      </c>
      <c r="K493" s="77" t="s">
        <v>3</v>
      </c>
      <c r="L493" s="77" t="s">
        <v>77</v>
      </c>
      <c r="M493" s="77">
        <v>5</v>
      </c>
      <c r="N493" s="77">
        <v>5</v>
      </c>
      <c r="O493" s="59">
        <f t="shared" si="317"/>
        <v>0.69897000433601886</v>
      </c>
      <c r="P493" s="77">
        <v>2007</v>
      </c>
      <c r="Q493" s="82"/>
      <c r="R493" s="77">
        <v>1</v>
      </c>
      <c r="S493" s="77">
        <v>4</v>
      </c>
      <c r="T493" s="77">
        <v>9</v>
      </c>
      <c r="U493" s="77"/>
      <c r="V493" s="77" t="s">
        <v>2312</v>
      </c>
      <c r="W493" s="77"/>
      <c r="X493" s="77" t="s">
        <v>2312</v>
      </c>
      <c r="Y493" s="82"/>
      <c r="Z493" s="78" t="s">
        <v>153</v>
      </c>
      <c r="AA493" s="77" t="s">
        <v>1257</v>
      </c>
      <c r="AB493" s="77" t="s">
        <v>38</v>
      </c>
      <c r="AC493" s="77" t="s">
        <v>710</v>
      </c>
      <c r="AD493" s="77">
        <v>0</v>
      </c>
      <c r="AE493" s="77" t="s">
        <v>711</v>
      </c>
      <c r="AF493" s="77" t="s">
        <v>29</v>
      </c>
      <c r="AG493" s="128" t="s">
        <v>29</v>
      </c>
      <c r="AH493" s="128" t="s">
        <v>29</v>
      </c>
      <c r="AI493" s="60" t="s">
        <v>29</v>
      </c>
      <c r="AJ493" s="59" t="s">
        <v>29</v>
      </c>
      <c r="AK493" s="59" t="s">
        <v>29</v>
      </c>
      <c r="AL493" s="60" t="s">
        <v>29</v>
      </c>
      <c r="AM493" s="60" t="s">
        <v>29</v>
      </c>
      <c r="AN493" s="78" t="s">
        <v>1995</v>
      </c>
      <c r="AO493" s="77" t="s">
        <v>470</v>
      </c>
      <c r="AP493" s="82" t="s">
        <v>2345</v>
      </c>
      <c r="AQ493" s="77" t="s">
        <v>80</v>
      </c>
      <c r="AR493" s="78" t="s">
        <v>223</v>
      </c>
      <c r="AS493" s="78" t="s">
        <v>323</v>
      </c>
      <c r="AT493" s="228" t="s">
        <v>2455</v>
      </c>
      <c r="AU493" s="270">
        <v>43.83</v>
      </c>
      <c r="AV493" s="11">
        <v>-118.85</v>
      </c>
      <c r="AW493" s="11" t="s">
        <v>324</v>
      </c>
      <c r="AX493" s="277">
        <v>4.9750000000000005</v>
      </c>
      <c r="AY493" s="278">
        <v>386</v>
      </c>
      <c r="AZ493" s="455">
        <f t="shared" si="318"/>
        <v>2.5865873046717551</v>
      </c>
      <c r="BA493" s="521" t="s">
        <v>137</v>
      </c>
      <c r="BB493" s="139" t="s">
        <v>144</v>
      </c>
      <c r="BC493" s="77" t="s">
        <v>325</v>
      </c>
      <c r="BD493" s="77" t="s">
        <v>2050</v>
      </c>
      <c r="BE493" s="59" t="s">
        <v>867</v>
      </c>
      <c r="BF493" s="78" t="s">
        <v>660</v>
      </c>
      <c r="BG493" s="78" t="s">
        <v>1290</v>
      </c>
      <c r="BH493" s="82"/>
      <c r="BI493" s="78" t="s">
        <v>2232</v>
      </c>
      <c r="BJ493" s="82" t="s">
        <v>8</v>
      </c>
      <c r="BK493" s="95" t="s">
        <v>663</v>
      </c>
      <c r="BL493" s="77"/>
      <c r="BM493" s="77"/>
      <c r="BN493" s="78" t="s">
        <v>688</v>
      </c>
      <c r="BO493" s="77"/>
      <c r="BP493" s="67" t="s">
        <v>51</v>
      </c>
      <c r="BQ493" s="77" t="s">
        <v>617</v>
      </c>
      <c r="BR493" s="82">
        <v>0.24338900366596899</v>
      </c>
      <c r="BS493" s="77" t="s">
        <v>21</v>
      </c>
      <c r="BT493" s="77" t="s">
        <v>9</v>
      </c>
      <c r="BU493" s="165">
        <v>0.12224621211001702</v>
      </c>
      <c r="BV493" s="165">
        <v>0.12541736000890599</v>
      </c>
      <c r="BW493" s="79" t="s">
        <v>634</v>
      </c>
      <c r="BX493" s="77" t="s">
        <v>1130</v>
      </c>
      <c r="BY493" s="80">
        <f t="shared" si="323"/>
        <v>0.36598582076230712</v>
      </c>
      <c r="BZ493" s="80">
        <f t="shared" si="324"/>
        <v>0.36598582076230712</v>
      </c>
      <c r="CA493" s="77" t="s">
        <v>18</v>
      </c>
      <c r="CB493" s="77" t="s">
        <v>571</v>
      </c>
      <c r="CC493" s="77">
        <v>36</v>
      </c>
      <c r="CD493" s="77">
        <v>36</v>
      </c>
      <c r="CF493" s="78" t="s">
        <v>1584</v>
      </c>
      <c r="CG493" s="82">
        <v>0.36457611395344403</v>
      </c>
      <c r="CH493" s="77" t="s">
        <v>21</v>
      </c>
      <c r="CI493" s="82">
        <v>0.12672892214961196</v>
      </c>
      <c r="CJ493" s="82">
        <v>0.12517413604384603</v>
      </c>
      <c r="CK493" s="80">
        <f t="shared" si="325"/>
        <v>0.37225073803425057</v>
      </c>
      <c r="CL493" s="80">
        <f t="shared" si="310"/>
        <v>0.37225073803425057</v>
      </c>
      <c r="CM493" s="77">
        <v>36</v>
      </c>
      <c r="CN493" s="77">
        <v>36</v>
      </c>
      <c r="CP493" s="67">
        <f t="shared" si="304"/>
        <v>-0.32830329321227697</v>
      </c>
      <c r="CQ493" s="67">
        <f t="shared" si="305"/>
        <v>0.989247311827957</v>
      </c>
      <c r="CR493" s="67">
        <f t="shared" si="319"/>
        <v>-0.32477315027451054</v>
      </c>
      <c r="CS493" s="67">
        <f t="shared" si="306"/>
        <v>5.6288038882911312E-2</v>
      </c>
      <c r="CT493" s="59">
        <v>0</v>
      </c>
      <c r="CU493" s="77">
        <v>0</v>
      </c>
      <c r="CV493" s="77" t="s">
        <v>1782</v>
      </c>
      <c r="CW493" s="77">
        <v>0</v>
      </c>
      <c r="CX493" s="77">
        <v>0</v>
      </c>
      <c r="CY493" s="74">
        <v>0</v>
      </c>
      <c r="CZ493" s="74">
        <v>2</v>
      </c>
      <c r="DA493" s="74">
        <v>0</v>
      </c>
      <c r="DB493" s="74">
        <v>0</v>
      </c>
      <c r="DC493" s="74">
        <v>0</v>
      </c>
      <c r="DD493" s="77">
        <v>0</v>
      </c>
      <c r="DE493" s="60">
        <v>0</v>
      </c>
      <c r="DF493" s="60">
        <v>0</v>
      </c>
      <c r="DG493" s="60">
        <v>0</v>
      </c>
      <c r="DH493" s="60">
        <v>0</v>
      </c>
      <c r="DI493" s="60">
        <v>0</v>
      </c>
      <c r="DJ493" s="60">
        <v>0</v>
      </c>
      <c r="DK493" s="60">
        <v>0</v>
      </c>
      <c r="DL493" s="74">
        <v>0</v>
      </c>
      <c r="DM493" s="74">
        <v>0</v>
      </c>
      <c r="DN493" s="74">
        <v>0</v>
      </c>
      <c r="DO493" s="77">
        <v>0</v>
      </c>
      <c r="DP493" s="77">
        <v>0</v>
      </c>
      <c r="DQ493" s="77">
        <v>0</v>
      </c>
      <c r="DR493" s="77">
        <v>0</v>
      </c>
      <c r="DS493" s="77">
        <v>0</v>
      </c>
      <c r="DT493" s="77">
        <v>0</v>
      </c>
      <c r="DU493" s="77">
        <v>0</v>
      </c>
      <c r="DV493" s="77">
        <v>0</v>
      </c>
      <c r="DW493" s="77">
        <v>0</v>
      </c>
      <c r="DX493" s="77">
        <v>0</v>
      </c>
      <c r="DY493" s="77">
        <v>0</v>
      </c>
      <c r="DZ493" s="77">
        <v>0</v>
      </c>
      <c r="EA493" s="77">
        <v>0</v>
      </c>
      <c r="EB493" s="77">
        <v>0</v>
      </c>
      <c r="EC493" s="77">
        <v>0</v>
      </c>
      <c r="ED493" s="77">
        <v>0</v>
      </c>
      <c r="EE493" s="77">
        <v>0</v>
      </c>
      <c r="EF493" s="77">
        <v>0</v>
      </c>
      <c r="EG493" s="77">
        <v>0</v>
      </c>
      <c r="EH493" s="77">
        <v>0</v>
      </c>
      <c r="EI493" s="77">
        <v>0</v>
      </c>
      <c r="EJ493" s="77">
        <v>0</v>
      </c>
      <c r="EK493" s="77">
        <v>0</v>
      </c>
      <c r="EL493" s="77">
        <v>0</v>
      </c>
      <c r="EM493" s="77">
        <v>2</v>
      </c>
      <c r="EN493" s="77">
        <v>0</v>
      </c>
      <c r="EO493" s="77">
        <v>2</v>
      </c>
      <c r="EP493" s="77">
        <v>1</v>
      </c>
      <c r="EQ493" s="77">
        <v>1</v>
      </c>
    </row>
    <row r="494" spans="1:147" s="82" customFormat="1" ht="15" customHeight="1" x14ac:dyDescent="0.25">
      <c r="A494" s="504" t="s">
        <v>2563</v>
      </c>
      <c r="B494" s="138">
        <v>5</v>
      </c>
      <c r="C494" s="78" t="s">
        <v>319</v>
      </c>
      <c r="D494" s="114">
        <v>2011</v>
      </c>
      <c r="E494" s="82" t="s">
        <v>320</v>
      </c>
      <c r="F494" s="82" t="s">
        <v>321</v>
      </c>
      <c r="G494" s="77" t="s">
        <v>322</v>
      </c>
      <c r="H494" s="77"/>
      <c r="I494" s="75" t="s">
        <v>50</v>
      </c>
      <c r="J494" s="59">
        <v>0</v>
      </c>
      <c r="K494" s="77" t="s">
        <v>3</v>
      </c>
      <c r="L494" s="77" t="s">
        <v>77</v>
      </c>
      <c r="M494" s="77">
        <v>5</v>
      </c>
      <c r="N494" s="77">
        <v>5</v>
      </c>
      <c r="O494" s="59">
        <f t="shared" si="317"/>
        <v>0.69897000433601886</v>
      </c>
      <c r="P494" s="77">
        <v>2007</v>
      </c>
      <c r="R494" s="77">
        <v>1</v>
      </c>
      <c r="S494" s="77">
        <v>4</v>
      </c>
      <c r="T494" s="77">
        <v>9</v>
      </c>
      <c r="U494" s="77"/>
      <c r="V494" s="77" t="s">
        <v>2312</v>
      </c>
      <c r="W494" s="77"/>
      <c r="X494" s="77" t="s">
        <v>2312</v>
      </c>
      <c r="Z494" s="78" t="s">
        <v>153</v>
      </c>
      <c r="AA494" s="77" t="s">
        <v>1257</v>
      </c>
      <c r="AB494" s="77" t="s">
        <v>38</v>
      </c>
      <c r="AC494" s="77" t="s">
        <v>710</v>
      </c>
      <c r="AD494" s="77">
        <v>0</v>
      </c>
      <c r="AE494" s="77" t="s">
        <v>711</v>
      </c>
      <c r="AF494" s="77" t="s">
        <v>29</v>
      </c>
      <c r="AG494" s="128" t="s">
        <v>29</v>
      </c>
      <c r="AH494" s="128" t="s">
        <v>29</v>
      </c>
      <c r="AI494" s="60" t="s">
        <v>29</v>
      </c>
      <c r="AJ494" s="59" t="s">
        <v>29</v>
      </c>
      <c r="AK494" s="59" t="s">
        <v>29</v>
      </c>
      <c r="AL494" s="60" t="s">
        <v>29</v>
      </c>
      <c r="AM494" s="60" t="s">
        <v>29</v>
      </c>
      <c r="AN494" s="78" t="s">
        <v>1995</v>
      </c>
      <c r="AO494" s="77" t="s">
        <v>470</v>
      </c>
      <c r="AP494" s="82" t="s">
        <v>2345</v>
      </c>
      <c r="AQ494" s="77" t="s">
        <v>80</v>
      </c>
      <c r="AR494" s="78" t="s">
        <v>223</v>
      </c>
      <c r="AS494" s="78" t="s">
        <v>323</v>
      </c>
      <c r="AT494" s="228" t="s">
        <v>2455</v>
      </c>
      <c r="AU494" s="270">
        <v>43.83</v>
      </c>
      <c r="AV494" s="11">
        <v>-118.85</v>
      </c>
      <c r="AW494" s="11" t="s">
        <v>324</v>
      </c>
      <c r="AX494" s="277">
        <v>4.9750000000000005</v>
      </c>
      <c r="AY494" s="278">
        <v>386</v>
      </c>
      <c r="AZ494" s="455">
        <f t="shared" si="318"/>
        <v>2.5865873046717551</v>
      </c>
      <c r="BA494" s="521" t="s">
        <v>137</v>
      </c>
      <c r="BB494" s="139" t="s">
        <v>144</v>
      </c>
      <c r="BC494" s="77" t="s">
        <v>325</v>
      </c>
      <c r="BD494" s="77" t="s">
        <v>2050</v>
      </c>
      <c r="BE494" s="59" t="s">
        <v>867</v>
      </c>
      <c r="BF494" s="78" t="s">
        <v>660</v>
      </c>
      <c r="BG494" s="78" t="s">
        <v>1290</v>
      </c>
      <c r="BI494" s="78" t="s">
        <v>2232</v>
      </c>
      <c r="BJ494" s="82" t="s">
        <v>8</v>
      </c>
      <c r="BK494" s="82" t="s">
        <v>1285</v>
      </c>
      <c r="BL494" s="77"/>
      <c r="BM494" s="77"/>
      <c r="BN494" s="139" t="s">
        <v>1288</v>
      </c>
      <c r="BO494" s="77"/>
      <c r="BP494" s="67" t="s">
        <v>51</v>
      </c>
      <c r="BQ494" s="77" t="s">
        <v>651</v>
      </c>
      <c r="BR494" s="82">
        <v>0.525259267240198</v>
      </c>
      <c r="BS494" s="77" t="s">
        <v>21</v>
      </c>
      <c r="BT494" s="77" t="s">
        <v>9</v>
      </c>
      <c r="BU494" s="165">
        <v>0.51667181031444198</v>
      </c>
      <c r="BV494" s="165">
        <v>0.26702836554352499</v>
      </c>
      <c r="BW494" s="79" t="s">
        <v>634</v>
      </c>
      <c r="BX494" s="77" t="s">
        <v>1130</v>
      </c>
      <c r="BY494" s="80">
        <f t="shared" si="323"/>
        <v>1.1581160266686932</v>
      </c>
      <c r="BZ494" s="80">
        <f t="shared" si="324"/>
        <v>1.1581160266686932</v>
      </c>
      <c r="CA494" s="77" t="s">
        <v>18</v>
      </c>
      <c r="CB494" s="77" t="s">
        <v>571</v>
      </c>
      <c r="CC494" s="77">
        <v>36</v>
      </c>
      <c r="CD494" s="77">
        <v>36</v>
      </c>
      <c r="CE494" s="78"/>
      <c r="CF494" s="78" t="s">
        <v>1584</v>
      </c>
      <c r="CG494" s="82">
        <v>0.66740656061621795</v>
      </c>
      <c r="CH494" s="77" t="s">
        <v>21</v>
      </c>
      <c r="CI494" s="82">
        <v>0.66568541693678196</v>
      </c>
      <c r="CJ494" s="82">
        <v>0.33088873102861494</v>
      </c>
      <c r="CK494" s="80">
        <f t="shared" si="325"/>
        <v>1.4726913787647213</v>
      </c>
      <c r="CL494" s="80">
        <f t="shared" si="310"/>
        <v>1.4726913787647213</v>
      </c>
      <c r="CM494" s="77">
        <v>36</v>
      </c>
      <c r="CN494" s="77">
        <v>36</v>
      </c>
      <c r="CO494" s="78"/>
      <c r="CP494" s="67">
        <f t="shared" si="304"/>
        <v>-0.10729927276024427</v>
      </c>
      <c r="CQ494" s="67">
        <f t="shared" si="305"/>
        <v>0.989247311827957</v>
      </c>
      <c r="CR494" s="67">
        <f t="shared" si="319"/>
        <v>-0.10614551713916638</v>
      </c>
      <c r="CS494" s="67">
        <f t="shared" si="306"/>
        <v>5.5633797713949586E-2</v>
      </c>
      <c r="CT494" s="59">
        <v>0</v>
      </c>
      <c r="CU494" s="77">
        <v>0</v>
      </c>
      <c r="CV494" s="77" t="s">
        <v>1782</v>
      </c>
      <c r="CW494" s="77">
        <v>1</v>
      </c>
      <c r="CX494" s="77">
        <v>0</v>
      </c>
      <c r="CY494" s="74">
        <v>0</v>
      </c>
      <c r="CZ494" s="74">
        <v>2</v>
      </c>
      <c r="DA494" s="74">
        <v>0</v>
      </c>
      <c r="DB494" s="74">
        <v>0</v>
      </c>
      <c r="DC494" s="74">
        <v>0</v>
      </c>
      <c r="DD494" s="77">
        <v>0</v>
      </c>
      <c r="DE494" s="60">
        <v>0</v>
      </c>
      <c r="DF494" s="60">
        <v>0</v>
      </c>
      <c r="DG494" s="60">
        <v>0</v>
      </c>
      <c r="DH494" s="60">
        <v>0</v>
      </c>
      <c r="DI494" s="60">
        <v>0</v>
      </c>
      <c r="DJ494" s="60">
        <v>0</v>
      </c>
      <c r="DK494" s="60">
        <v>0</v>
      </c>
      <c r="DL494" s="74">
        <v>0</v>
      </c>
      <c r="DM494" s="74">
        <v>0</v>
      </c>
      <c r="DN494" s="74">
        <v>0</v>
      </c>
      <c r="DO494" s="77">
        <v>0</v>
      </c>
      <c r="DP494" s="77">
        <v>0</v>
      </c>
      <c r="DQ494" s="77">
        <v>0</v>
      </c>
      <c r="DR494" s="77">
        <v>0</v>
      </c>
      <c r="DS494" s="77">
        <v>0</v>
      </c>
      <c r="DT494" s="77">
        <v>0</v>
      </c>
      <c r="DU494" s="77">
        <v>0</v>
      </c>
      <c r="DV494" s="77">
        <v>0</v>
      </c>
      <c r="DW494" s="77">
        <v>0</v>
      </c>
      <c r="DX494" s="77">
        <v>0</v>
      </c>
      <c r="DY494" s="77">
        <v>0</v>
      </c>
      <c r="DZ494" s="77">
        <v>0</v>
      </c>
      <c r="EA494" s="77">
        <v>0</v>
      </c>
      <c r="EB494" s="77">
        <v>0</v>
      </c>
      <c r="EC494" s="77">
        <v>0</v>
      </c>
      <c r="ED494" s="77">
        <v>0</v>
      </c>
      <c r="EE494" s="77">
        <v>0</v>
      </c>
      <c r="EF494" s="77">
        <v>0</v>
      </c>
      <c r="EG494" s="77">
        <v>0</v>
      </c>
      <c r="EH494" s="77">
        <v>0</v>
      </c>
      <c r="EI494" s="77">
        <v>0</v>
      </c>
      <c r="EJ494" s="77">
        <v>0</v>
      </c>
      <c r="EK494" s="77">
        <v>0</v>
      </c>
      <c r="EL494" s="77">
        <v>0</v>
      </c>
      <c r="EM494" s="77">
        <v>2</v>
      </c>
      <c r="EN494" s="77">
        <v>0</v>
      </c>
      <c r="EO494" s="77">
        <v>2</v>
      </c>
      <c r="EP494" s="77">
        <v>1</v>
      </c>
      <c r="EQ494" s="77">
        <v>1</v>
      </c>
    </row>
    <row r="495" spans="1:147" s="82" customFormat="1" ht="15" customHeight="1" x14ac:dyDescent="0.25">
      <c r="A495" s="504" t="s">
        <v>2563</v>
      </c>
      <c r="B495" s="138">
        <v>6</v>
      </c>
      <c r="C495" s="78" t="s">
        <v>319</v>
      </c>
      <c r="D495" s="114">
        <v>2011</v>
      </c>
      <c r="E495" s="82" t="s">
        <v>320</v>
      </c>
      <c r="F495" s="82" t="s">
        <v>321</v>
      </c>
      <c r="G495" s="77" t="s">
        <v>322</v>
      </c>
      <c r="H495" s="77"/>
      <c r="I495" s="75" t="s">
        <v>50</v>
      </c>
      <c r="J495" s="59">
        <v>0</v>
      </c>
      <c r="K495" s="77" t="s">
        <v>3</v>
      </c>
      <c r="L495" s="77" t="s">
        <v>77</v>
      </c>
      <c r="M495" s="77">
        <v>5</v>
      </c>
      <c r="N495" s="77">
        <v>5</v>
      </c>
      <c r="O495" s="59">
        <f t="shared" si="317"/>
        <v>0.69897000433601886</v>
      </c>
      <c r="P495" s="77">
        <v>2007</v>
      </c>
      <c r="R495" s="77">
        <v>1</v>
      </c>
      <c r="S495" s="77">
        <v>4</v>
      </c>
      <c r="T495" s="77">
        <v>9</v>
      </c>
      <c r="U495" s="77"/>
      <c r="V495" s="77" t="s">
        <v>2312</v>
      </c>
      <c r="W495" s="77"/>
      <c r="X495" s="77" t="s">
        <v>2312</v>
      </c>
      <c r="Z495" s="78" t="s">
        <v>153</v>
      </c>
      <c r="AA495" s="77" t="s">
        <v>1257</v>
      </c>
      <c r="AB495" s="77" t="s">
        <v>38</v>
      </c>
      <c r="AC495" s="77" t="s">
        <v>710</v>
      </c>
      <c r="AD495" s="77">
        <v>0</v>
      </c>
      <c r="AE495" s="77" t="s">
        <v>711</v>
      </c>
      <c r="AF495" s="77" t="s">
        <v>29</v>
      </c>
      <c r="AG495" s="128" t="s">
        <v>29</v>
      </c>
      <c r="AH495" s="128" t="s">
        <v>29</v>
      </c>
      <c r="AI495" s="60" t="s">
        <v>29</v>
      </c>
      <c r="AJ495" s="59" t="s">
        <v>29</v>
      </c>
      <c r="AK495" s="59" t="s">
        <v>29</v>
      </c>
      <c r="AL495" s="60" t="s">
        <v>29</v>
      </c>
      <c r="AM495" s="60" t="s">
        <v>29</v>
      </c>
      <c r="AN495" s="78" t="s">
        <v>1995</v>
      </c>
      <c r="AO495" s="77" t="s">
        <v>470</v>
      </c>
      <c r="AP495" s="82" t="s">
        <v>2345</v>
      </c>
      <c r="AQ495" s="77" t="s">
        <v>80</v>
      </c>
      <c r="AR495" s="78" t="s">
        <v>223</v>
      </c>
      <c r="AS495" s="78" t="s">
        <v>323</v>
      </c>
      <c r="AT495" s="228" t="s">
        <v>2455</v>
      </c>
      <c r="AU495" s="270">
        <v>43.83</v>
      </c>
      <c r="AV495" s="11">
        <v>-118.85</v>
      </c>
      <c r="AW495" s="11" t="s">
        <v>324</v>
      </c>
      <c r="AX495" s="277">
        <v>4.9750000000000005</v>
      </c>
      <c r="AY495" s="278">
        <v>386</v>
      </c>
      <c r="AZ495" s="455">
        <f t="shared" si="318"/>
        <v>2.5865873046717551</v>
      </c>
      <c r="BA495" s="521" t="s">
        <v>137</v>
      </c>
      <c r="BB495" s="139" t="s">
        <v>144</v>
      </c>
      <c r="BC495" s="77" t="s">
        <v>325</v>
      </c>
      <c r="BD495" s="77" t="s">
        <v>2050</v>
      </c>
      <c r="BE495" s="59" t="s">
        <v>867</v>
      </c>
      <c r="BF495" s="78" t="s">
        <v>660</v>
      </c>
      <c r="BG495" s="78" t="s">
        <v>1290</v>
      </c>
      <c r="BI495" s="78" t="s">
        <v>2232</v>
      </c>
      <c r="BJ495" s="82" t="s">
        <v>8</v>
      </c>
      <c r="BK495" s="82" t="s">
        <v>1286</v>
      </c>
      <c r="BL495" s="77"/>
      <c r="BM495" s="77"/>
      <c r="BN495" s="95" t="s">
        <v>1805</v>
      </c>
      <c r="BO495" s="77"/>
      <c r="BP495" s="67" t="s">
        <v>51</v>
      </c>
      <c r="BQ495" s="77" t="s">
        <v>651</v>
      </c>
      <c r="BR495" s="82">
        <v>0.202547110030845</v>
      </c>
      <c r="BS495" s="77" t="s">
        <v>21</v>
      </c>
      <c r="BT495" s="77" t="s">
        <v>9</v>
      </c>
      <c r="BU495" s="165">
        <v>0.66882182464969897</v>
      </c>
      <c r="BV495" s="165">
        <v>0.1622896963299944</v>
      </c>
      <c r="BW495" s="79" t="s">
        <v>634</v>
      </c>
      <c r="BX495" s="77" t="s">
        <v>1130</v>
      </c>
      <c r="BY495" s="80">
        <f t="shared" si="323"/>
        <v>1.2281783289659727</v>
      </c>
      <c r="BZ495" s="80">
        <f t="shared" si="324"/>
        <v>1.2281783289659727</v>
      </c>
      <c r="CA495" s="77" t="s">
        <v>18</v>
      </c>
      <c r="CB495" s="77" t="s">
        <v>571</v>
      </c>
      <c r="CC495" s="77">
        <v>36</v>
      </c>
      <c r="CD495" s="77">
        <v>36</v>
      </c>
      <c r="CE495" s="78"/>
      <c r="CF495" s="78" t="s">
        <v>1584</v>
      </c>
      <c r="CG495" s="82">
        <v>0.294014254904576</v>
      </c>
      <c r="CH495" s="77" t="s">
        <v>21</v>
      </c>
      <c r="CI495" s="82">
        <v>0.92582920776258393</v>
      </c>
      <c r="CJ495" s="82">
        <v>0.22948278034554639</v>
      </c>
      <c r="CK495" s="80">
        <f t="shared" si="325"/>
        <v>1.7072668482761511</v>
      </c>
      <c r="CL495" s="80">
        <f t="shared" si="310"/>
        <v>1.7072668482761511</v>
      </c>
      <c r="CM495" s="77">
        <v>36</v>
      </c>
      <c r="CN495" s="77">
        <v>36</v>
      </c>
      <c r="CO495" s="78"/>
      <c r="CP495" s="67">
        <f t="shared" si="304"/>
        <v>-6.1505324062262827E-2</v>
      </c>
      <c r="CQ495" s="67">
        <f t="shared" si="305"/>
        <v>0.989247311827957</v>
      </c>
      <c r="CR495" s="67">
        <f t="shared" si="319"/>
        <v>-6.0843976491700862E-2</v>
      </c>
      <c r="CS495" s="67">
        <f t="shared" si="306"/>
        <v>5.5581263815800849E-2</v>
      </c>
      <c r="CT495" s="59">
        <v>0</v>
      </c>
      <c r="CU495" s="77">
        <v>0</v>
      </c>
      <c r="CV495" s="77" t="s">
        <v>1782</v>
      </c>
      <c r="CW495" s="77">
        <v>1</v>
      </c>
      <c r="CX495" s="77">
        <v>0</v>
      </c>
      <c r="CY495" s="74">
        <v>0</v>
      </c>
      <c r="CZ495" s="74">
        <v>2</v>
      </c>
      <c r="DA495" s="74">
        <v>0</v>
      </c>
      <c r="DB495" s="74">
        <v>0</v>
      </c>
      <c r="DC495" s="74">
        <v>0</v>
      </c>
      <c r="DD495" s="77">
        <v>0</v>
      </c>
      <c r="DE495" s="60">
        <v>0</v>
      </c>
      <c r="DF495" s="60">
        <v>0</v>
      </c>
      <c r="DG495" s="60">
        <v>0</v>
      </c>
      <c r="DH495" s="60">
        <v>0</v>
      </c>
      <c r="DI495" s="60">
        <v>0</v>
      </c>
      <c r="DJ495" s="60">
        <v>0</v>
      </c>
      <c r="DK495" s="60">
        <v>0</v>
      </c>
      <c r="DL495" s="74">
        <v>0</v>
      </c>
      <c r="DM495" s="74">
        <v>0</v>
      </c>
      <c r="DN495" s="74">
        <v>0</v>
      </c>
      <c r="DO495" s="77">
        <v>0</v>
      </c>
      <c r="DP495" s="77">
        <v>0</v>
      </c>
      <c r="DQ495" s="77">
        <v>0</v>
      </c>
      <c r="DR495" s="77">
        <v>0</v>
      </c>
      <c r="DS495" s="77">
        <v>0</v>
      </c>
      <c r="DT495" s="77">
        <v>0</v>
      </c>
      <c r="DU495" s="77">
        <v>0</v>
      </c>
      <c r="DV495" s="77">
        <v>0</v>
      </c>
      <c r="DW495" s="77">
        <v>0</v>
      </c>
      <c r="DX495" s="77">
        <v>0</v>
      </c>
      <c r="DY495" s="77">
        <v>0</v>
      </c>
      <c r="DZ495" s="77">
        <v>0</v>
      </c>
      <c r="EA495" s="77">
        <v>0</v>
      </c>
      <c r="EB495" s="77">
        <v>0</v>
      </c>
      <c r="EC495" s="77">
        <v>0</v>
      </c>
      <c r="ED495" s="77">
        <v>0</v>
      </c>
      <c r="EE495" s="77">
        <v>0</v>
      </c>
      <c r="EF495" s="77">
        <v>0</v>
      </c>
      <c r="EG495" s="77">
        <v>0</v>
      </c>
      <c r="EH495" s="77">
        <v>0</v>
      </c>
      <c r="EI495" s="77">
        <v>0</v>
      </c>
      <c r="EJ495" s="77">
        <v>0</v>
      </c>
      <c r="EK495" s="77">
        <v>0</v>
      </c>
      <c r="EL495" s="77">
        <v>0</v>
      </c>
      <c r="EM495" s="77">
        <v>2</v>
      </c>
      <c r="EN495" s="77">
        <v>0</v>
      </c>
      <c r="EO495" s="77">
        <v>2</v>
      </c>
      <c r="EP495" s="77">
        <v>1</v>
      </c>
      <c r="EQ495" s="77">
        <v>1</v>
      </c>
    </row>
    <row r="496" spans="1:147" s="82" customFormat="1" ht="15" customHeight="1" x14ac:dyDescent="0.25">
      <c r="A496" s="504" t="s">
        <v>2563</v>
      </c>
      <c r="B496" s="138">
        <v>7</v>
      </c>
      <c r="C496" s="78" t="s">
        <v>319</v>
      </c>
      <c r="D496" s="114">
        <v>2011</v>
      </c>
      <c r="E496" s="82" t="s">
        <v>320</v>
      </c>
      <c r="F496" s="82" t="s">
        <v>321</v>
      </c>
      <c r="G496" s="77" t="s">
        <v>322</v>
      </c>
      <c r="H496" s="77"/>
      <c r="I496" s="75" t="s">
        <v>50</v>
      </c>
      <c r="J496" s="59">
        <v>0</v>
      </c>
      <c r="K496" s="77" t="s">
        <v>3</v>
      </c>
      <c r="L496" s="77" t="s">
        <v>77</v>
      </c>
      <c r="M496" s="77">
        <v>5</v>
      </c>
      <c r="N496" s="77">
        <v>5</v>
      </c>
      <c r="O496" s="59">
        <f t="shared" si="317"/>
        <v>0.69897000433601886</v>
      </c>
      <c r="P496" s="77">
        <v>2007</v>
      </c>
      <c r="R496" s="77">
        <v>1</v>
      </c>
      <c r="S496" s="77">
        <v>4</v>
      </c>
      <c r="T496" s="77">
        <v>9</v>
      </c>
      <c r="U496" s="77"/>
      <c r="V496" s="77" t="s">
        <v>2312</v>
      </c>
      <c r="W496" s="77"/>
      <c r="X496" s="77" t="s">
        <v>2312</v>
      </c>
      <c r="Z496" s="78" t="s">
        <v>153</v>
      </c>
      <c r="AA496" s="77" t="s">
        <v>1257</v>
      </c>
      <c r="AB496" s="77" t="s">
        <v>38</v>
      </c>
      <c r="AC496" s="77" t="s">
        <v>710</v>
      </c>
      <c r="AD496" s="77">
        <v>0</v>
      </c>
      <c r="AE496" s="77" t="s">
        <v>711</v>
      </c>
      <c r="AF496" s="77" t="s">
        <v>29</v>
      </c>
      <c r="AG496" s="128" t="s">
        <v>29</v>
      </c>
      <c r="AH496" s="128" t="s">
        <v>29</v>
      </c>
      <c r="AI496" s="60" t="s">
        <v>29</v>
      </c>
      <c r="AJ496" s="59" t="s">
        <v>29</v>
      </c>
      <c r="AK496" s="59" t="s">
        <v>29</v>
      </c>
      <c r="AL496" s="60" t="s">
        <v>29</v>
      </c>
      <c r="AM496" s="60" t="s">
        <v>29</v>
      </c>
      <c r="AN496" s="78" t="s">
        <v>1995</v>
      </c>
      <c r="AO496" s="77" t="s">
        <v>470</v>
      </c>
      <c r="AP496" s="82" t="s">
        <v>2345</v>
      </c>
      <c r="AQ496" s="77" t="s">
        <v>80</v>
      </c>
      <c r="AR496" s="78" t="s">
        <v>223</v>
      </c>
      <c r="AS496" s="78" t="s">
        <v>323</v>
      </c>
      <c r="AT496" s="228" t="s">
        <v>2455</v>
      </c>
      <c r="AU496" s="270">
        <v>43.83</v>
      </c>
      <c r="AV496" s="11">
        <v>-118.85</v>
      </c>
      <c r="AW496" s="11" t="s">
        <v>324</v>
      </c>
      <c r="AX496" s="277">
        <v>4.9750000000000005</v>
      </c>
      <c r="AY496" s="278">
        <v>386</v>
      </c>
      <c r="AZ496" s="455">
        <f t="shared" si="318"/>
        <v>2.5865873046717551</v>
      </c>
      <c r="BA496" s="521" t="s">
        <v>137</v>
      </c>
      <c r="BB496" s="139" t="s">
        <v>144</v>
      </c>
      <c r="BC496" s="77" t="s">
        <v>325</v>
      </c>
      <c r="BD496" s="77" t="s">
        <v>2050</v>
      </c>
      <c r="BE496" s="59" t="s">
        <v>867</v>
      </c>
      <c r="BF496" s="78" t="s">
        <v>660</v>
      </c>
      <c r="BG496" s="78" t="s">
        <v>1290</v>
      </c>
      <c r="BI496" s="78" t="s">
        <v>2232</v>
      </c>
      <c r="BJ496" s="82" t="s">
        <v>8</v>
      </c>
      <c r="BK496" s="82" t="s">
        <v>1287</v>
      </c>
      <c r="BL496" s="77"/>
      <c r="BM496" s="77"/>
      <c r="BN496" s="95" t="s">
        <v>1289</v>
      </c>
      <c r="BO496" s="77"/>
      <c r="BP496" s="67" t="s">
        <v>51</v>
      </c>
      <c r="BQ496" s="77" t="s">
        <v>651</v>
      </c>
      <c r="BR496" s="82">
        <v>0.36970348848888201</v>
      </c>
      <c r="BS496" s="77" t="s">
        <v>21</v>
      </c>
      <c r="BT496" s="77" t="s">
        <v>9</v>
      </c>
      <c r="BU496" s="165">
        <v>0.22264385930631803</v>
      </c>
      <c r="BV496" s="165">
        <v>0.14555762315992801</v>
      </c>
      <c r="BW496" s="79" t="s">
        <v>634</v>
      </c>
      <c r="BX496" s="77" t="s">
        <v>1130</v>
      </c>
      <c r="BY496" s="80">
        <f t="shared" si="323"/>
        <v>0.54411119331509916</v>
      </c>
      <c r="BZ496" s="80">
        <f t="shared" si="324"/>
        <v>0.54411119331509916</v>
      </c>
      <c r="CA496" s="77" t="s">
        <v>18</v>
      </c>
      <c r="CB496" s="77" t="s">
        <v>571</v>
      </c>
      <c r="CC496" s="77">
        <v>36</v>
      </c>
      <c r="CD496" s="77">
        <v>36</v>
      </c>
      <c r="CE496" s="78"/>
      <c r="CF496" s="78" t="s">
        <v>1584</v>
      </c>
      <c r="CG496" s="82">
        <v>0.61658032034273003</v>
      </c>
      <c r="CH496" s="77" t="s">
        <v>21</v>
      </c>
      <c r="CI496" s="82">
        <v>0.37490344246997298</v>
      </c>
      <c r="CJ496" s="82">
        <v>0.24653442926510005</v>
      </c>
      <c r="CK496" s="80">
        <f t="shared" si="325"/>
        <v>0.9183322666061331</v>
      </c>
      <c r="CL496" s="80">
        <f t="shared" si="310"/>
        <v>0.9183322666061331</v>
      </c>
      <c r="CM496" s="77">
        <v>36</v>
      </c>
      <c r="CN496" s="77">
        <v>36</v>
      </c>
      <c r="CO496" s="78"/>
      <c r="CP496" s="67">
        <f t="shared" si="304"/>
        <v>-0.3270837089915607</v>
      </c>
      <c r="CQ496" s="67">
        <f t="shared" si="305"/>
        <v>0.989247311827957</v>
      </c>
      <c r="CR496" s="67">
        <f t="shared" si="319"/>
        <v>-0.32356667986261917</v>
      </c>
      <c r="CS496" s="67">
        <f t="shared" si="306"/>
        <v>5.6282606918870264E-2</v>
      </c>
      <c r="CT496" s="59">
        <v>0</v>
      </c>
      <c r="CU496" s="77">
        <v>0</v>
      </c>
      <c r="CV496" s="77" t="s">
        <v>1782</v>
      </c>
      <c r="CW496" s="77">
        <v>1</v>
      </c>
      <c r="CX496" s="77">
        <v>0</v>
      </c>
      <c r="CY496" s="74">
        <v>0</v>
      </c>
      <c r="CZ496" s="74">
        <v>2</v>
      </c>
      <c r="DA496" s="74">
        <v>0</v>
      </c>
      <c r="DB496" s="74">
        <v>0</v>
      </c>
      <c r="DC496" s="74">
        <v>0</v>
      </c>
      <c r="DD496" s="77">
        <v>0</v>
      </c>
      <c r="DE496" s="60">
        <v>0</v>
      </c>
      <c r="DF496" s="60">
        <v>0</v>
      </c>
      <c r="DG496" s="60">
        <v>0</v>
      </c>
      <c r="DH496" s="60">
        <v>0</v>
      </c>
      <c r="DI496" s="60">
        <v>0</v>
      </c>
      <c r="DJ496" s="60">
        <v>0</v>
      </c>
      <c r="DK496" s="60">
        <v>0</v>
      </c>
      <c r="DL496" s="74">
        <v>0</v>
      </c>
      <c r="DM496" s="74">
        <v>0</v>
      </c>
      <c r="DN496" s="74">
        <v>0</v>
      </c>
      <c r="DO496" s="77">
        <v>0</v>
      </c>
      <c r="DP496" s="77">
        <v>0</v>
      </c>
      <c r="DQ496" s="77">
        <v>0</v>
      </c>
      <c r="DR496" s="77">
        <v>0</v>
      </c>
      <c r="DS496" s="77">
        <v>0</v>
      </c>
      <c r="DT496" s="77">
        <v>0</v>
      </c>
      <c r="DU496" s="77">
        <v>0</v>
      </c>
      <c r="DV496" s="77">
        <v>0</v>
      </c>
      <c r="DW496" s="77">
        <v>0</v>
      </c>
      <c r="DX496" s="77">
        <v>0</v>
      </c>
      <c r="DY496" s="77">
        <v>0</v>
      </c>
      <c r="DZ496" s="77">
        <v>0</v>
      </c>
      <c r="EA496" s="77">
        <v>0</v>
      </c>
      <c r="EB496" s="77">
        <v>0</v>
      </c>
      <c r="EC496" s="77">
        <v>0</v>
      </c>
      <c r="ED496" s="77">
        <v>0</v>
      </c>
      <c r="EE496" s="77">
        <v>0</v>
      </c>
      <c r="EF496" s="77">
        <v>0</v>
      </c>
      <c r="EG496" s="77">
        <v>0</v>
      </c>
      <c r="EH496" s="77">
        <v>0</v>
      </c>
      <c r="EI496" s="77">
        <v>0</v>
      </c>
      <c r="EJ496" s="77">
        <v>0</v>
      </c>
      <c r="EK496" s="77">
        <v>0</v>
      </c>
      <c r="EL496" s="77">
        <v>0</v>
      </c>
      <c r="EM496" s="77">
        <v>2</v>
      </c>
      <c r="EN496" s="77">
        <v>0</v>
      </c>
      <c r="EO496" s="77">
        <v>2</v>
      </c>
      <c r="EP496" s="77">
        <v>1</v>
      </c>
      <c r="EQ496" s="77">
        <v>1</v>
      </c>
    </row>
    <row r="497" spans="1:147" s="199" customFormat="1" ht="15" customHeight="1" x14ac:dyDescent="0.25">
      <c r="A497" s="504" t="s">
        <v>2563</v>
      </c>
      <c r="B497" s="232" t="s">
        <v>1829</v>
      </c>
      <c r="C497" s="195" t="s">
        <v>319</v>
      </c>
      <c r="D497" s="213">
        <v>2011</v>
      </c>
      <c r="E497" s="199" t="s">
        <v>320</v>
      </c>
      <c r="F497" s="199" t="s">
        <v>321</v>
      </c>
      <c r="G497" s="194" t="s">
        <v>322</v>
      </c>
      <c r="H497" s="194"/>
      <c r="I497" s="192" t="s">
        <v>50</v>
      </c>
      <c r="J497" s="201">
        <v>0</v>
      </c>
      <c r="K497" s="194" t="s">
        <v>3</v>
      </c>
      <c r="L497" s="194" t="s">
        <v>77</v>
      </c>
      <c r="M497" s="194">
        <v>5</v>
      </c>
      <c r="N497" s="194">
        <v>5</v>
      </c>
      <c r="O497" s="201">
        <f t="shared" si="317"/>
        <v>0.69897000433601886</v>
      </c>
      <c r="P497" s="194">
        <v>2007</v>
      </c>
      <c r="R497" s="194">
        <v>1</v>
      </c>
      <c r="S497" s="194">
        <v>4</v>
      </c>
      <c r="T497" s="194">
        <v>9</v>
      </c>
      <c r="U497" s="194"/>
      <c r="V497" s="194" t="s">
        <v>2312</v>
      </c>
      <c r="W497" s="194"/>
      <c r="X497" s="194" t="s">
        <v>2312</v>
      </c>
      <c r="Z497" s="195" t="s">
        <v>153</v>
      </c>
      <c r="AA497" s="194" t="s">
        <v>1257</v>
      </c>
      <c r="AB497" s="194" t="s">
        <v>38</v>
      </c>
      <c r="AC497" s="194" t="s">
        <v>710</v>
      </c>
      <c r="AD497" s="194">
        <v>0</v>
      </c>
      <c r="AE497" s="194" t="s">
        <v>711</v>
      </c>
      <c r="AF497" s="194" t="s">
        <v>29</v>
      </c>
      <c r="AG497" s="201" t="s">
        <v>29</v>
      </c>
      <c r="AH497" s="201" t="s">
        <v>29</v>
      </c>
      <c r="AI497" s="202" t="s">
        <v>29</v>
      </c>
      <c r="AJ497" s="201" t="s">
        <v>29</v>
      </c>
      <c r="AK497" s="201" t="s">
        <v>29</v>
      </c>
      <c r="AL497" s="202" t="s">
        <v>29</v>
      </c>
      <c r="AM497" s="202" t="s">
        <v>29</v>
      </c>
      <c r="AN497" s="195" t="s">
        <v>1996</v>
      </c>
      <c r="AO497" s="194" t="s">
        <v>470</v>
      </c>
      <c r="AP497" s="199" t="s">
        <v>2345</v>
      </c>
      <c r="AQ497" s="194" t="s">
        <v>80</v>
      </c>
      <c r="AR497" s="195" t="s">
        <v>223</v>
      </c>
      <c r="AS497" s="195" t="s">
        <v>323</v>
      </c>
      <c r="AT497" s="215" t="s">
        <v>2455</v>
      </c>
      <c r="AU497" s="273">
        <v>43.83</v>
      </c>
      <c r="AV497" s="271">
        <v>-118.85</v>
      </c>
      <c r="AW497" s="271" t="s">
        <v>324</v>
      </c>
      <c r="AX497" s="279">
        <v>4.9750000000000005</v>
      </c>
      <c r="AY497" s="280">
        <v>386</v>
      </c>
      <c r="AZ497" s="489">
        <f t="shared" si="318"/>
        <v>2.5865873046717551</v>
      </c>
      <c r="BA497" s="524" t="s">
        <v>137</v>
      </c>
      <c r="BB497" s="217" t="s">
        <v>144</v>
      </c>
      <c r="BC497" s="194" t="s">
        <v>325</v>
      </c>
      <c r="BD497" s="194" t="s">
        <v>2050</v>
      </c>
      <c r="BE497" s="201" t="s">
        <v>867</v>
      </c>
      <c r="BF497" s="195" t="s">
        <v>660</v>
      </c>
      <c r="BG497" s="195" t="s">
        <v>1290</v>
      </c>
      <c r="BI497" s="195" t="s">
        <v>2232</v>
      </c>
      <c r="BJ497" s="199" t="s">
        <v>8</v>
      </c>
      <c r="BK497" s="199" t="s">
        <v>1948</v>
      </c>
      <c r="BL497" s="194"/>
      <c r="BM497" s="194"/>
      <c r="BN497" s="214"/>
      <c r="BO497" s="194"/>
      <c r="BP497" s="206" t="s">
        <v>51</v>
      </c>
      <c r="BQ497" s="194" t="s">
        <v>651</v>
      </c>
      <c r="BR497" s="199">
        <v>1.0975098657599252</v>
      </c>
      <c r="BS497" s="194" t="s">
        <v>21</v>
      </c>
      <c r="BT497" s="194" t="s">
        <v>9</v>
      </c>
      <c r="BU497" s="218"/>
      <c r="BV497" s="218"/>
      <c r="BW497" s="196"/>
      <c r="BX497" s="194"/>
      <c r="BY497" s="197"/>
      <c r="BZ497" s="197">
        <v>1.7736154401840643</v>
      </c>
      <c r="CA497" s="194" t="s">
        <v>18</v>
      </c>
      <c r="CB497" s="194" t="s">
        <v>571</v>
      </c>
      <c r="CC497" s="194">
        <v>36</v>
      </c>
      <c r="CD497" s="194">
        <v>36</v>
      </c>
      <c r="CE497" s="195"/>
      <c r="CF497" s="195" t="s">
        <v>1584</v>
      </c>
      <c r="CG497" s="199">
        <v>1.578001135863524</v>
      </c>
      <c r="CH497" s="194" t="s">
        <v>21</v>
      </c>
      <c r="CL497" s="197">
        <v>2.4345254445580715</v>
      </c>
      <c r="CM497" s="194">
        <v>36</v>
      </c>
      <c r="CN497" s="194">
        <v>36</v>
      </c>
      <c r="CO497" s="195"/>
      <c r="CP497" s="206">
        <f t="shared" si="304"/>
        <v>-0.22559735229467245</v>
      </c>
      <c r="CQ497" s="206">
        <f t="shared" si="305"/>
        <v>0.989247311827957</v>
      </c>
      <c r="CR497" s="206">
        <f t="shared" si="319"/>
        <v>-0.22317157431300932</v>
      </c>
      <c r="CS497" s="206">
        <f t="shared" si="306"/>
        <v>5.590142744153713E-2</v>
      </c>
      <c r="CT497" s="194">
        <v>0</v>
      </c>
      <c r="CU497" s="194">
        <v>0</v>
      </c>
      <c r="CV497" s="194" t="s">
        <v>1782</v>
      </c>
      <c r="CW497" s="194">
        <v>2</v>
      </c>
      <c r="CX497" s="194">
        <v>0</v>
      </c>
      <c r="CY497" s="191">
        <v>0</v>
      </c>
      <c r="CZ497" s="191">
        <v>2</v>
      </c>
      <c r="DA497" s="191">
        <v>0</v>
      </c>
      <c r="DB497" s="191">
        <v>0</v>
      </c>
      <c r="DC497" s="191">
        <v>0</v>
      </c>
      <c r="DD497" s="194">
        <v>0</v>
      </c>
      <c r="DE497" s="202">
        <v>1</v>
      </c>
      <c r="DF497" s="202">
        <v>0</v>
      </c>
      <c r="DG497" s="202">
        <v>0</v>
      </c>
      <c r="DH497" s="202">
        <v>1</v>
      </c>
      <c r="DI497" s="202">
        <v>0</v>
      </c>
      <c r="DJ497" s="202">
        <v>0</v>
      </c>
      <c r="DK497" s="202">
        <v>0</v>
      </c>
      <c r="DL497" s="191">
        <v>0</v>
      </c>
      <c r="DM497" s="191">
        <v>0</v>
      </c>
      <c r="DN497" s="191">
        <v>0</v>
      </c>
      <c r="DO497" s="194">
        <v>0</v>
      </c>
      <c r="DP497" s="194">
        <v>0</v>
      </c>
      <c r="DQ497" s="194">
        <v>0</v>
      </c>
      <c r="DR497" s="194">
        <v>0</v>
      </c>
      <c r="DS497" s="194">
        <v>0</v>
      </c>
      <c r="DT497" s="194">
        <v>0</v>
      </c>
      <c r="DU497" s="194">
        <v>0</v>
      </c>
      <c r="DV497" s="194">
        <v>0</v>
      </c>
      <c r="DW497" s="194">
        <v>0</v>
      </c>
      <c r="DX497" s="194">
        <v>0</v>
      </c>
      <c r="DY497" s="194">
        <v>0</v>
      </c>
      <c r="DZ497" s="194">
        <v>0</v>
      </c>
      <c r="EA497" s="194">
        <v>0</v>
      </c>
      <c r="EB497" s="194">
        <v>0</v>
      </c>
      <c r="EC497" s="194">
        <v>0</v>
      </c>
      <c r="ED497" s="194">
        <v>0</v>
      </c>
      <c r="EE497" s="194">
        <v>0</v>
      </c>
      <c r="EF497" s="194">
        <v>0</v>
      </c>
      <c r="EG497" s="194">
        <v>0</v>
      </c>
      <c r="EH497" s="194">
        <v>0</v>
      </c>
      <c r="EI497" s="194">
        <v>0</v>
      </c>
      <c r="EJ497" s="194">
        <v>0</v>
      </c>
      <c r="EK497" s="194">
        <v>0</v>
      </c>
      <c r="EL497" s="194">
        <v>0</v>
      </c>
      <c r="EM497" s="194">
        <v>2</v>
      </c>
      <c r="EN497" s="194">
        <v>0</v>
      </c>
      <c r="EO497" s="194">
        <v>2</v>
      </c>
      <c r="EP497" s="194">
        <v>1</v>
      </c>
      <c r="EQ497" s="194">
        <v>1</v>
      </c>
    </row>
    <row r="498" spans="1:147" s="82" customFormat="1" ht="15" customHeight="1" x14ac:dyDescent="0.25">
      <c r="A498" s="504" t="s">
        <v>2563</v>
      </c>
      <c r="B498" s="138">
        <v>8</v>
      </c>
      <c r="C498" s="78" t="s">
        <v>319</v>
      </c>
      <c r="D498" s="114">
        <v>2011</v>
      </c>
      <c r="E498" s="82" t="s">
        <v>320</v>
      </c>
      <c r="F498" s="82" t="s">
        <v>321</v>
      </c>
      <c r="G498" s="77" t="s">
        <v>322</v>
      </c>
      <c r="H498" s="77"/>
      <c r="I498" s="75" t="s">
        <v>50</v>
      </c>
      <c r="J498" s="59">
        <v>0</v>
      </c>
      <c r="K498" s="77" t="s">
        <v>3</v>
      </c>
      <c r="L498" s="77" t="s">
        <v>77</v>
      </c>
      <c r="M498" s="77">
        <v>5</v>
      </c>
      <c r="N498" s="77">
        <v>5</v>
      </c>
      <c r="O498" s="59">
        <f t="shared" si="317"/>
        <v>0.69897000433601886</v>
      </c>
      <c r="P498" s="77">
        <v>2007</v>
      </c>
      <c r="R498" s="77">
        <v>1</v>
      </c>
      <c r="S498" s="77">
        <v>4</v>
      </c>
      <c r="T498" s="77">
        <v>9</v>
      </c>
      <c r="U498" s="77">
        <v>8</v>
      </c>
      <c r="V498" s="77" t="s">
        <v>2312</v>
      </c>
      <c r="W498" s="77"/>
      <c r="X498" s="77" t="s">
        <v>279</v>
      </c>
      <c r="Z498" s="78" t="s">
        <v>153</v>
      </c>
      <c r="AA498" s="77" t="s">
        <v>1257</v>
      </c>
      <c r="AB498" s="77" t="s">
        <v>38</v>
      </c>
      <c r="AC498" s="77" t="s">
        <v>710</v>
      </c>
      <c r="AD498" s="77">
        <v>0</v>
      </c>
      <c r="AE498" s="77" t="s">
        <v>711</v>
      </c>
      <c r="AF498" s="77" t="s">
        <v>29</v>
      </c>
      <c r="AG498" s="128" t="s">
        <v>29</v>
      </c>
      <c r="AH498" s="128" t="s">
        <v>29</v>
      </c>
      <c r="AI498" s="60" t="s">
        <v>29</v>
      </c>
      <c r="AJ498" s="59" t="s">
        <v>29</v>
      </c>
      <c r="AK498" s="59" t="s">
        <v>29</v>
      </c>
      <c r="AL498" s="60" t="s">
        <v>29</v>
      </c>
      <c r="AM498" s="60" t="s">
        <v>29</v>
      </c>
      <c r="AN498" s="78" t="s">
        <v>1995</v>
      </c>
      <c r="AO498" s="77" t="s">
        <v>470</v>
      </c>
      <c r="AP498" s="82" t="s">
        <v>2345</v>
      </c>
      <c r="AQ498" s="77" t="s">
        <v>80</v>
      </c>
      <c r="AR498" s="78" t="s">
        <v>223</v>
      </c>
      <c r="AS498" s="78" t="s">
        <v>323</v>
      </c>
      <c r="AT498" s="228" t="s">
        <v>2455</v>
      </c>
      <c r="AU498" s="270">
        <v>43.83</v>
      </c>
      <c r="AV498" s="11">
        <v>-118.85</v>
      </c>
      <c r="AW498" s="11" t="s">
        <v>324</v>
      </c>
      <c r="AX498" s="277">
        <v>4.9750000000000005</v>
      </c>
      <c r="AY498" s="278">
        <v>386</v>
      </c>
      <c r="AZ498" s="455">
        <f t="shared" si="318"/>
        <v>2.5865873046717551</v>
      </c>
      <c r="BA498" s="521" t="s">
        <v>137</v>
      </c>
      <c r="BB498" s="139" t="s">
        <v>144</v>
      </c>
      <c r="BC498" s="77" t="s">
        <v>325</v>
      </c>
      <c r="BD498" s="77" t="s">
        <v>2050</v>
      </c>
      <c r="BE498" s="59" t="s">
        <v>867</v>
      </c>
      <c r="BF498" s="78" t="s">
        <v>660</v>
      </c>
      <c r="BI498" s="78" t="s">
        <v>2232</v>
      </c>
      <c r="BJ498" s="82" t="s">
        <v>709</v>
      </c>
      <c r="BK498" s="82" t="s">
        <v>5</v>
      </c>
      <c r="BL498" s="77"/>
      <c r="BM498" s="77"/>
      <c r="BO498" s="77"/>
      <c r="BP498" s="67" t="s">
        <v>51</v>
      </c>
      <c r="BQ498" s="77" t="s">
        <v>625</v>
      </c>
      <c r="BR498" s="82">
        <v>0.43085526010799402</v>
      </c>
      <c r="BS498" s="77" t="s">
        <v>21</v>
      </c>
      <c r="BT498" s="77" t="s">
        <v>1291</v>
      </c>
      <c r="BU498" s="82">
        <v>0.29037376352206201</v>
      </c>
      <c r="BV498" s="82">
        <v>0.17668450908055</v>
      </c>
      <c r="BW498" s="79" t="s">
        <v>634</v>
      </c>
      <c r="BX498" s="77" t="s">
        <v>1130</v>
      </c>
      <c r="BY498" s="80">
        <f>(((BU498+BV498))/(TINV(1-0.95,CC498-1)*2))*(SQRT(CC498))</f>
        <v>0.69019720494143577</v>
      </c>
      <c r="BZ498" s="80">
        <f t="shared" ref="BZ498:BZ517" si="326">BY498</f>
        <v>0.69019720494143577</v>
      </c>
      <c r="CA498" s="77" t="s">
        <v>18</v>
      </c>
      <c r="CB498" s="77" t="s">
        <v>571</v>
      </c>
      <c r="CC498" s="77">
        <v>36</v>
      </c>
      <c r="CD498" s="77">
        <v>36</v>
      </c>
      <c r="CE498" s="78"/>
      <c r="CF498" s="78" t="s">
        <v>1584</v>
      </c>
      <c r="CG498" s="82">
        <v>0.68294444843829005</v>
      </c>
      <c r="CH498" s="77" t="s">
        <v>21</v>
      </c>
      <c r="CI498" s="82">
        <v>0.47044821926349001</v>
      </c>
      <c r="CJ498" s="82">
        <v>0.27317853186070107</v>
      </c>
      <c r="CK498" s="80">
        <f>(((CI498+CJ498))/(TINV(1-0.95,CM498-1)*2))*(SQRT(CM498))</f>
        <v>1.0988973651737155</v>
      </c>
      <c r="CL498" s="80">
        <f t="shared" ref="CL498:CL541" si="327">CK498</f>
        <v>1.0988973651737155</v>
      </c>
      <c r="CM498" s="77">
        <v>36</v>
      </c>
      <c r="CN498" s="77">
        <v>36</v>
      </c>
      <c r="CO498" s="78"/>
      <c r="CP498" s="67">
        <f t="shared" si="304"/>
        <v>-0.27472926927328256</v>
      </c>
      <c r="CQ498" s="67">
        <f t="shared" si="305"/>
        <v>0.989247311827957</v>
      </c>
      <c r="CR498" s="67">
        <f t="shared" si="319"/>
        <v>-0.27177519110905374</v>
      </c>
      <c r="CS498" s="67">
        <f t="shared" si="306"/>
        <v>5.6068484406266404E-2</v>
      </c>
      <c r="CT498" s="77">
        <v>0</v>
      </c>
      <c r="CU498" s="77">
        <v>0</v>
      </c>
      <c r="CV498" s="77" t="s">
        <v>1782</v>
      </c>
      <c r="CW498" s="77">
        <v>0</v>
      </c>
      <c r="CX498" s="77">
        <v>0</v>
      </c>
      <c r="CY498" s="74">
        <v>0</v>
      </c>
      <c r="CZ498" s="74">
        <v>0</v>
      </c>
      <c r="DA498" s="74">
        <v>0</v>
      </c>
      <c r="DB498" s="74">
        <v>1</v>
      </c>
      <c r="DC498" s="74">
        <v>0</v>
      </c>
      <c r="DD498" s="77">
        <v>0</v>
      </c>
      <c r="DE498" s="60">
        <v>0</v>
      </c>
      <c r="DF498" s="60">
        <v>0</v>
      </c>
      <c r="DG498" s="60">
        <v>0</v>
      </c>
      <c r="DH498" s="60">
        <v>0</v>
      </c>
      <c r="DI498" s="60">
        <v>1</v>
      </c>
      <c r="DJ498" s="60">
        <v>0</v>
      </c>
      <c r="DK498" s="60">
        <v>0</v>
      </c>
      <c r="DL498" s="74">
        <v>0</v>
      </c>
      <c r="DM498" s="74">
        <v>0</v>
      </c>
      <c r="DN498" s="74">
        <v>0</v>
      </c>
      <c r="DO498" s="77">
        <v>0</v>
      </c>
      <c r="DP498" s="77">
        <v>0</v>
      </c>
      <c r="DQ498" s="77">
        <v>0</v>
      </c>
      <c r="DR498" s="77">
        <v>0</v>
      </c>
      <c r="DS498" s="77">
        <v>0</v>
      </c>
      <c r="DT498" s="77">
        <v>0</v>
      </c>
      <c r="DU498" s="77">
        <v>0</v>
      </c>
      <c r="DV498" s="77">
        <v>0</v>
      </c>
      <c r="DW498" s="77">
        <v>0</v>
      </c>
      <c r="DX498" s="77">
        <v>0</v>
      </c>
      <c r="DY498" s="77">
        <v>0</v>
      </c>
      <c r="DZ498" s="77">
        <v>0</v>
      </c>
      <c r="EA498" s="77">
        <v>0</v>
      </c>
      <c r="EB498" s="77">
        <v>0</v>
      </c>
      <c r="EC498" s="77">
        <v>0</v>
      </c>
      <c r="ED498" s="77">
        <v>0</v>
      </c>
      <c r="EE498" s="77">
        <v>0</v>
      </c>
      <c r="EF498" s="77">
        <v>0</v>
      </c>
      <c r="EG498" s="77">
        <v>0</v>
      </c>
      <c r="EH498" s="77">
        <v>0</v>
      </c>
      <c r="EI498" s="77">
        <v>0</v>
      </c>
      <c r="EJ498" s="77">
        <v>0</v>
      </c>
      <c r="EK498" s="77">
        <v>0</v>
      </c>
      <c r="EL498" s="77">
        <v>0</v>
      </c>
      <c r="EM498" s="77">
        <v>2</v>
      </c>
      <c r="EN498" s="77">
        <v>0</v>
      </c>
      <c r="EO498" s="77">
        <v>2</v>
      </c>
      <c r="EP498" s="77">
        <v>1</v>
      </c>
      <c r="EQ498" s="77">
        <v>1</v>
      </c>
    </row>
    <row r="499" spans="1:147" ht="15" customHeight="1" x14ac:dyDescent="0.25">
      <c r="A499" s="504" t="s">
        <v>2564</v>
      </c>
      <c r="B499" s="37">
        <v>1</v>
      </c>
      <c r="C499" s="58" t="s">
        <v>326</v>
      </c>
      <c r="D499" s="59">
        <v>2007</v>
      </c>
      <c r="E499" s="67" t="s">
        <v>327</v>
      </c>
      <c r="F499" s="67" t="s">
        <v>328</v>
      </c>
      <c r="G499" s="59">
        <v>52</v>
      </c>
      <c r="H499" s="59" t="s">
        <v>329</v>
      </c>
      <c r="I499" s="64" t="s">
        <v>50</v>
      </c>
      <c r="J499" s="59">
        <v>0</v>
      </c>
      <c r="K499" s="59" t="s">
        <v>3</v>
      </c>
      <c r="L499" s="59" t="s">
        <v>89</v>
      </c>
      <c r="M499" s="59">
        <v>3</v>
      </c>
      <c r="N499" s="59">
        <v>3</v>
      </c>
      <c r="O499" s="59">
        <f t="shared" si="317"/>
        <v>0.47712125471966244</v>
      </c>
      <c r="P499" s="59">
        <v>2001</v>
      </c>
      <c r="R499" s="59">
        <v>1</v>
      </c>
      <c r="S499" s="59">
        <v>4</v>
      </c>
      <c r="T499" s="59">
        <v>1</v>
      </c>
      <c r="V499" s="37" t="s">
        <v>1292</v>
      </c>
      <c r="W499" s="37"/>
      <c r="X499" s="37" t="s">
        <v>1292</v>
      </c>
      <c r="Y499" s="38" t="s">
        <v>1295</v>
      </c>
      <c r="Z499" s="166" t="s">
        <v>130</v>
      </c>
      <c r="AA499" s="37" t="s">
        <v>2346</v>
      </c>
      <c r="AB499" s="37" t="s">
        <v>1165</v>
      </c>
      <c r="AC499" s="59">
        <v>10</v>
      </c>
      <c r="AD499" s="37">
        <v>0</v>
      </c>
      <c r="AE499" s="37" t="s">
        <v>2347</v>
      </c>
      <c r="AF499" s="59">
        <v>10</v>
      </c>
      <c r="AG499" s="59">
        <f t="shared" ref="AG499:AG551" si="328">LOG10(AF499)</f>
        <v>1</v>
      </c>
      <c r="AH499" s="177">
        <f>AF499*69.5</f>
        <v>695</v>
      </c>
      <c r="AI499" s="72">
        <f t="shared" ref="AI499:AI518" si="329">LOG10(AH499)</f>
        <v>2.8419848045901137</v>
      </c>
      <c r="AJ499" s="59">
        <f t="shared" ref="AJ499:AJ518" si="330">AF499*N499</f>
        <v>30</v>
      </c>
      <c r="AK499" s="59">
        <f t="shared" ref="AK499" si="331">LOG10(AJ499)</f>
        <v>1.4771212547196624</v>
      </c>
      <c r="AL499" s="72">
        <f t="shared" ref="AL499:AL518" si="332">AH499*N499</f>
        <v>2085</v>
      </c>
      <c r="AM499" s="72">
        <f t="shared" ref="AM499:AM532" si="333">LOG10(AL499)</f>
        <v>3.3191060593097763</v>
      </c>
      <c r="AN499" s="38" t="s">
        <v>28</v>
      </c>
      <c r="AO499" s="37" t="s">
        <v>470</v>
      </c>
      <c r="AQ499" s="59" t="s">
        <v>80</v>
      </c>
      <c r="AR499" s="67" t="s">
        <v>330</v>
      </c>
      <c r="AS499" s="67" t="s">
        <v>331</v>
      </c>
      <c r="AT499" s="172" t="s">
        <v>2456</v>
      </c>
      <c r="AU499" s="270">
        <v>35.799999999999997</v>
      </c>
      <c r="AV499" s="11">
        <v>-106.4</v>
      </c>
      <c r="AW499" s="59" t="s">
        <v>2002</v>
      </c>
      <c r="AX499" s="277">
        <v>7.1333333333333329</v>
      </c>
      <c r="AY499" s="278">
        <v>559</v>
      </c>
      <c r="AZ499" s="455">
        <f t="shared" si="318"/>
        <v>2.7474118078864231</v>
      </c>
      <c r="BA499" s="515" t="s">
        <v>137</v>
      </c>
      <c r="BB499" s="66" t="s">
        <v>144</v>
      </c>
      <c r="BF499" s="67" t="s">
        <v>1296</v>
      </c>
      <c r="BG499" s="38"/>
      <c r="BH499" s="38" t="s">
        <v>1294</v>
      </c>
      <c r="BI499" s="67" t="s">
        <v>904</v>
      </c>
      <c r="BJ499" s="67" t="s">
        <v>4</v>
      </c>
      <c r="BK499" s="125" t="s">
        <v>1648</v>
      </c>
      <c r="BP499" s="67" t="s">
        <v>51</v>
      </c>
      <c r="BQ499" s="59" t="s">
        <v>900</v>
      </c>
      <c r="BR499" s="67">
        <v>40.328647069563601</v>
      </c>
      <c r="BS499" s="59" t="s">
        <v>21</v>
      </c>
      <c r="BT499" s="59" t="s">
        <v>2060</v>
      </c>
      <c r="BU499" s="67">
        <v>19.499726127441996</v>
      </c>
      <c r="BV499" s="67">
        <v>19.412086908891801</v>
      </c>
      <c r="BW499" s="106" t="s">
        <v>634</v>
      </c>
      <c r="BX499" s="37" t="s">
        <v>27</v>
      </c>
      <c r="BY499" s="70">
        <f>AVERAGE(BU499,BV499)*SQRT(CC499)</f>
        <v>38.911813036333797</v>
      </c>
      <c r="BZ499" s="92">
        <f t="shared" si="326"/>
        <v>38.911813036333797</v>
      </c>
      <c r="CA499" s="37" t="s">
        <v>57</v>
      </c>
      <c r="CB499" s="37" t="s">
        <v>1292</v>
      </c>
      <c r="CC499" s="59">
        <v>4</v>
      </c>
      <c r="CD499" s="59">
        <v>4</v>
      </c>
      <c r="CF499" s="78" t="s">
        <v>1584</v>
      </c>
      <c r="CG499" s="67">
        <v>91.305459192988806</v>
      </c>
      <c r="CH499" s="59" t="s">
        <v>21</v>
      </c>
      <c r="CI499" s="67">
        <v>52.452072302355205</v>
      </c>
      <c r="CJ499" s="67" t="s">
        <v>19</v>
      </c>
      <c r="CK499" s="59">
        <f>CI499*SQRT(CM499)</f>
        <v>104.90414460471041</v>
      </c>
      <c r="CL499" s="59">
        <f t="shared" si="327"/>
        <v>104.90414460471041</v>
      </c>
      <c r="CM499" s="59">
        <v>4</v>
      </c>
      <c r="CN499" s="59">
        <v>4</v>
      </c>
      <c r="CP499" s="67">
        <f t="shared" si="304"/>
        <v>-0.64432161285495027</v>
      </c>
      <c r="CQ499" s="67">
        <f t="shared" si="305"/>
        <v>0.86956521739130432</v>
      </c>
      <c r="CR499" s="67">
        <f t="shared" si="319"/>
        <v>-0.56027966335213064</v>
      </c>
      <c r="CS499" s="67">
        <f t="shared" si="306"/>
        <v>0.51961958132287356</v>
      </c>
      <c r="CT499" s="77">
        <v>0</v>
      </c>
      <c r="CU499" s="59">
        <v>0</v>
      </c>
      <c r="CV499" s="59" t="s">
        <v>1782</v>
      </c>
      <c r="CW499" s="59">
        <v>0</v>
      </c>
      <c r="CX499" s="122">
        <v>3</v>
      </c>
      <c r="CY499" s="102">
        <v>0</v>
      </c>
      <c r="CZ499" s="102">
        <v>1</v>
      </c>
      <c r="DA499" s="102">
        <v>0</v>
      </c>
      <c r="DB499" s="102">
        <v>0</v>
      </c>
      <c r="DC499" s="102">
        <v>0</v>
      </c>
      <c r="DD499" s="59">
        <v>0</v>
      </c>
      <c r="DE499" s="60">
        <v>0</v>
      </c>
      <c r="DF499" s="60">
        <v>0</v>
      </c>
      <c r="DG499" s="60">
        <v>0</v>
      </c>
      <c r="DH499" s="60">
        <v>0</v>
      </c>
      <c r="DI499" s="60">
        <v>0</v>
      </c>
      <c r="DJ499" s="60">
        <v>0</v>
      </c>
      <c r="DK499" s="60">
        <v>0</v>
      </c>
      <c r="DL499" s="60">
        <v>0</v>
      </c>
      <c r="DM499" s="60">
        <v>0</v>
      </c>
      <c r="DN499" s="59">
        <v>1</v>
      </c>
      <c r="DO499" s="59">
        <v>0</v>
      </c>
      <c r="DP499" s="59">
        <v>0</v>
      </c>
      <c r="DQ499" s="59">
        <v>0</v>
      </c>
      <c r="DR499" s="59">
        <v>0</v>
      </c>
      <c r="DS499" s="59">
        <v>0</v>
      </c>
      <c r="DT499" s="59">
        <v>0</v>
      </c>
      <c r="DU499" s="59">
        <v>0</v>
      </c>
      <c r="DV499" s="59">
        <v>0</v>
      </c>
      <c r="DW499" s="59">
        <v>0</v>
      </c>
      <c r="DX499" s="59">
        <v>0</v>
      </c>
      <c r="DY499" s="59">
        <v>0</v>
      </c>
      <c r="DZ499" s="59">
        <v>0</v>
      </c>
      <c r="EA499" s="59">
        <v>0</v>
      </c>
      <c r="EB499" s="59">
        <v>0</v>
      </c>
      <c r="EC499" s="59">
        <v>0</v>
      </c>
      <c r="ED499" s="59">
        <v>0</v>
      </c>
      <c r="EE499" s="59">
        <v>0</v>
      </c>
      <c r="EF499" s="59">
        <v>0</v>
      </c>
      <c r="EG499" s="59">
        <v>0</v>
      </c>
      <c r="EH499" s="59">
        <v>0</v>
      </c>
      <c r="EI499" s="59">
        <v>0</v>
      </c>
      <c r="EJ499" s="59">
        <v>0</v>
      </c>
      <c r="EK499" s="59">
        <v>0</v>
      </c>
      <c r="EL499" s="59">
        <v>0</v>
      </c>
      <c r="EM499" s="59">
        <v>1</v>
      </c>
      <c r="EN499" s="59">
        <v>0</v>
      </c>
      <c r="EO499" s="59">
        <v>1</v>
      </c>
      <c r="EP499" s="77">
        <v>1</v>
      </c>
      <c r="EQ499" s="77">
        <v>1</v>
      </c>
    </row>
    <row r="500" spans="1:147" ht="15" customHeight="1" x14ac:dyDescent="0.25">
      <c r="A500" s="504" t="s">
        <v>2564</v>
      </c>
      <c r="B500" s="37">
        <v>2</v>
      </c>
      <c r="C500" s="58" t="s">
        <v>326</v>
      </c>
      <c r="D500" s="59">
        <v>2007</v>
      </c>
      <c r="E500" s="67" t="s">
        <v>327</v>
      </c>
      <c r="F500" s="67" t="s">
        <v>328</v>
      </c>
      <c r="G500" s="59">
        <v>52</v>
      </c>
      <c r="H500" s="59" t="s">
        <v>329</v>
      </c>
      <c r="I500" s="64" t="s">
        <v>50</v>
      </c>
      <c r="J500" s="59">
        <v>0</v>
      </c>
      <c r="K500" s="59" t="s">
        <v>3</v>
      </c>
      <c r="L500" s="59" t="s">
        <v>89</v>
      </c>
      <c r="M500" s="59">
        <v>3</v>
      </c>
      <c r="N500" s="59">
        <v>3</v>
      </c>
      <c r="O500" s="59">
        <f t="shared" si="317"/>
        <v>0.47712125471966244</v>
      </c>
      <c r="P500" s="59">
        <v>2001</v>
      </c>
      <c r="Q500" s="88"/>
      <c r="R500" s="59">
        <v>1</v>
      </c>
      <c r="S500" s="59">
        <v>4</v>
      </c>
      <c r="T500" s="59">
        <v>1</v>
      </c>
      <c r="U500" s="86"/>
      <c r="V500" s="37" t="s">
        <v>1292</v>
      </c>
      <c r="W500" s="37"/>
      <c r="X500" s="37" t="s">
        <v>1292</v>
      </c>
      <c r="Y500" s="38" t="s">
        <v>1295</v>
      </c>
      <c r="Z500" s="166" t="s">
        <v>130</v>
      </c>
      <c r="AA500" s="37" t="s">
        <v>2346</v>
      </c>
      <c r="AB500" s="37" t="s">
        <v>1165</v>
      </c>
      <c r="AC500" s="59">
        <v>10</v>
      </c>
      <c r="AD500" s="37">
        <v>0</v>
      </c>
      <c r="AE500" s="37" t="s">
        <v>2347</v>
      </c>
      <c r="AF500" s="59">
        <v>10</v>
      </c>
      <c r="AG500" s="59">
        <f t="shared" si="328"/>
        <v>1</v>
      </c>
      <c r="AH500" s="177">
        <f t="shared" ref="AH500:AH518" si="334">AF500*69.5</f>
        <v>695</v>
      </c>
      <c r="AI500" s="72">
        <f t="shared" si="329"/>
        <v>2.8419848045901137</v>
      </c>
      <c r="AJ500" s="59">
        <f t="shared" si="330"/>
        <v>30</v>
      </c>
      <c r="AK500" s="59">
        <f t="shared" ref="AK500:AK517" si="335">LOG10(AJ500)</f>
        <v>1.4771212547196624</v>
      </c>
      <c r="AL500" s="72">
        <f t="shared" si="332"/>
        <v>2085</v>
      </c>
      <c r="AM500" s="72">
        <f t="shared" si="333"/>
        <v>3.3191060593097763</v>
      </c>
      <c r="AN500" s="38" t="s">
        <v>28</v>
      </c>
      <c r="AO500" s="37" t="s">
        <v>470</v>
      </c>
      <c r="AQ500" s="59" t="s">
        <v>80</v>
      </c>
      <c r="AR500" s="67" t="s">
        <v>330</v>
      </c>
      <c r="AS500" s="67" t="s">
        <v>331</v>
      </c>
      <c r="AT500" s="172" t="s">
        <v>2456</v>
      </c>
      <c r="AU500" s="270">
        <v>35.799999999999997</v>
      </c>
      <c r="AV500" s="11">
        <v>-106.4</v>
      </c>
      <c r="AW500" s="59" t="s">
        <v>2002</v>
      </c>
      <c r="AX500" s="277">
        <v>7.1333333333333329</v>
      </c>
      <c r="AY500" s="278">
        <v>559</v>
      </c>
      <c r="AZ500" s="455">
        <f t="shared" si="318"/>
        <v>2.7474118078864231</v>
      </c>
      <c r="BA500" s="515" t="s">
        <v>137</v>
      </c>
      <c r="BB500" s="66" t="s">
        <v>144</v>
      </c>
      <c r="BC500" s="86"/>
      <c r="BD500" s="86"/>
      <c r="BE500" s="86"/>
      <c r="BF500" s="67" t="s">
        <v>1296</v>
      </c>
      <c r="BG500" s="38"/>
      <c r="BH500" s="38" t="s">
        <v>1294</v>
      </c>
      <c r="BI500" s="67" t="s">
        <v>905</v>
      </c>
      <c r="BJ500" s="67" t="s">
        <v>4</v>
      </c>
      <c r="BK500" s="125" t="s">
        <v>1648</v>
      </c>
      <c r="BN500" s="88"/>
      <c r="BO500" s="86"/>
      <c r="BP500" s="67" t="s">
        <v>51</v>
      </c>
      <c r="BQ500" s="59" t="s">
        <v>900</v>
      </c>
      <c r="BR500" s="67">
        <v>24.436735439108901</v>
      </c>
      <c r="BS500" s="59" t="s">
        <v>21</v>
      </c>
      <c r="BT500" s="59" t="s">
        <v>2060</v>
      </c>
      <c r="BU500" s="67">
        <v>3.3010772320613988</v>
      </c>
      <c r="BV500" s="67">
        <v>4.7763374109914025</v>
      </c>
      <c r="BW500" s="106" t="s">
        <v>634</v>
      </c>
      <c r="BX500" s="37" t="s">
        <v>27</v>
      </c>
      <c r="BY500" s="70">
        <f>AVERAGE(BU500,BV500)*SQRT(CC500)</f>
        <v>8.0774146430528013</v>
      </c>
      <c r="BZ500" s="92">
        <f t="shared" si="326"/>
        <v>8.0774146430528013</v>
      </c>
      <c r="CA500" s="37" t="s">
        <v>57</v>
      </c>
      <c r="CB500" s="37" t="s">
        <v>1292</v>
      </c>
      <c r="CC500" s="59">
        <v>4</v>
      </c>
      <c r="CD500" s="59">
        <v>4</v>
      </c>
      <c r="CE500" s="88"/>
      <c r="CF500" s="78" t="s">
        <v>1584</v>
      </c>
      <c r="CG500" s="67">
        <v>26.773781267116998</v>
      </c>
      <c r="CH500" s="59" t="s">
        <v>21</v>
      </c>
      <c r="CI500" s="67">
        <v>5.4190250136936022</v>
      </c>
      <c r="CJ500" s="88"/>
      <c r="CK500" s="59">
        <f>CI500*SQRT(CM500)</f>
        <v>10.838050027387204</v>
      </c>
      <c r="CL500" s="59">
        <f t="shared" si="327"/>
        <v>10.838050027387204</v>
      </c>
      <c r="CM500" s="59">
        <v>4</v>
      </c>
      <c r="CN500" s="59">
        <v>4</v>
      </c>
      <c r="CP500" s="67">
        <f t="shared" si="304"/>
        <v>-0.24451386883493004</v>
      </c>
      <c r="CQ500" s="67">
        <f t="shared" si="305"/>
        <v>0.86956521739130432</v>
      </c>
      <c r="CR500" s="67">
        <f t="shared" si="319"/>
        <v>-0.2126207555086348</v>
      </c>
      <c r="CS500" s="67">
        <f t="shared" si="306"/>
        <v>0.50282547410456646</v>
      </c>
      <c r="CT500" s="77">
        <v>0</v>
      </c>
      <c r="CU500" s="86">
        <v>0</v>
      </c>
      <c r="CV500" s="59" t="s">
        <v>1782</v>
      </c>
      <c r="CW500" s="59">
        <v>0</v>
      </c>
      <c r="CX500" s="122">
        <v>3</v>
      </c>
      <c r="CY500" s="102">
        <v>0</v>
      </c>
      <c r="CZ500" s="102">
        <v>1</v>
      </c>
      <c r="DA500" s="102">
        <v>0</v>
      </c>
      <c r="DB500" s="102">
        <v>0</v>
      </c>
      <c r="DC500" s="102">
        <v>0</v>
      </c>
      <c r="DD500" s="59">
        <v>0</v>
      </c>
      <c r="DE500" s="60">
        <v>0</v>
      </c>
      <c r="DF500" s="60">
        <v>0</v>
      </c>
      <c r="DG500" s="60">
        <v>0</v>
      </c>
      <c r="DH500" s="60">
        <v>0</v>
      </c>
      <c r="DI500" s="60">
        <v>0</v>
      </c>
      <c r="DJ500" s="60">
        <v>0</v>
      </c>
      <c r="DK500" s="60">
        <v>0</v>
      </c>
      <c r="DL500" s="60">
        <v>0</v>
      </c>
      <c r="DM500" s="60">
        <v>0</v>
      </c>
      <c r="DN500" s="59">
        <v>1</v>
      </c>
      <c r="DO500" s="59">
        <v>0</v>
      </c>
      <c r="DP500" s="59">
        <v>0</v>
      </c>
      <c r="DQ500" s="59">
        <v>0</v>
      </c>
      <c r="DR500" s="59">
        <v>0</v>
      </c>
      <c r="DS500" s="59">
        <v>0</v>
      </c>
      <c r="DT500" s="59">
        <v>0</v>
      </c>
      <c r="DU500" s="59">
        <v>0</v>
      </c>
      <c r="DV500" s="59">
        <v>0</v>
      </c>
      <c r="DW500" s="59">
        <v>0</v>
      </c>
      <c r="DX500" s="59">
        <v>0</v>
      </c>
      <c r="DY500" s="59">
        <v>0</v>
      </c>
      <c r="DZ500" s="59">
        <v>0</v>
      </c>
      <c r="EA500" s="59">
        <v>0</v>
      </c>
      <c r="EB500" s="59">
        <v>0</v>
      </c>
      <c r="EC500" s="59">
        <v>0</v>
      </c>
      <c r="ED500" s="59">
        <v>0</v>
      </c>
      <c r="EE500" s="59">
        <v>0</v>
      </c>
      <c r="EF500" s="59">
        <v>0</v>
      </c>
      <c r="EG500" s="59">
        <v>0</v>
      </c>
      <c r="EH500" s="59">
        <v>0</v>
      </c>
      <c r="EI500" s="59">
        <v>0</v>
      </c>
      <c r="EJ500" s="59">
        <v>0</v>
      </c>
      <c r="EK500" s="59">
        <v>0</v>
      </c>
      <c r="EL500" s="59">
        <v>0</v>
      </c>
      <c r="EM500" s="59">
        <v>1</v>
      </c>
      <c r="EN500" s="59">
        <v>0</v>
      </c>
      <c r="EO500" s="59">
        <v>1</v>
      </c>
      <c r="EP500" s="77">
        <v>1</v>
      </c>
      <c r="EQ500" s="77">
        <v>1</v>
      </c>
    </row>
    <row r="501" spans="1:147" ht="15" customHeight="1" x14ac:dyDescent="0.25">
      <c r="A501" s="504" t="s">
        <v>2564</v>
      </c>
      <c r="B501" s="37">
        <v>3</v>
      </c>
      <c r="C501" s="58" t="s">
        <v>326</v>
      </c>
      <c r="D501" s="59">
        <v>2007</v>
      </c>
      <c r="E501" s="67" t="s">
        <v>327</v>
      </c>
      <c r="F501" s="67" t="s">
        <v>328</v>
      </c>
      <c r="G501" s="59">
        <v>52</v>
      </c>
      <c r="H501" s="59" t="s">
        <v>329</v>
      </c>
      <c r="I501" s="64" t="s">
        <v>50</v>
      </c>
      <c r="J501" s="59">
        <v>0</v>
      </c>
      <c r="K501" s="59" t="s">
        <v>3</v>
      </c>
      <c r="L501" s="59" t="s">
        <v>89</v>
      </c>
      <c r="M501" s="59">
        <v>3</v>
      </c>
      <c r="N501" s="59">
        <v>3</v>
      </c>
      <c r="O501" s="59">
        <f t="shared" si="317"/>
        <v>0.47712125471966244</v>
      </c>
      <c r="P501" s="59">
        <v>2001</v>
      </c>
      <c r="Q501" s="88"/>
      <c r="R501" s="59">
        <v>1</v>
      </c>
      <c r="S501" s="59">
        <v>4</v>
      </c>
      <c r="T501" s="59">
        <v>1</v>
      </c>
      <c r="U501" s="86"/>
      <c r="V501" s="37" t="s">
        <v>1292</v>
      </c>
      <c r="W501" s="37"/>
      <c r="X501" s="37" t="s">
        <v>1292</v>
      </c>
      <c r="Y501" s="38" t="s">
        <v>1295</v>
      </c>
      <c r="Z501" s="166" t="s">
        <v>130</v>
      </c>
      <c r="AA501" s="37" t="s">
        <v>2346</v>
      </c>
      <c r="AB501" s="37" t="s">
        <v>1165</v>
      </c>
      <c r="AC501" s="59">
        <v>10</v>
      </c>
      <c r="AD501" s="37">
        <v>0</v>
      </c>
      <c r="AE501" s="37" t="s">
        <v>2347</v>
      </c>
      <c r="AF501" s="59">
        <v>10</v>
      </c>
      <c r="AG501" s="59">
        <f t="shared" si="328"/>
        <v>1</v>
      </c>
      <c r="AH501" s="177">
        <f t="shared" si="334"/>
        <v>695</v>
      </c>
      <c r="AI501" s="72">
        <f t="shared" si="329"/>
        <v>2.8419848045901137</v>
      </c>
      <c r="AJ501" s="59">
        <f t="shared" si="330"/>
        <v>30</v>
      </c>
      <c r="AK501" s="59">
        <f t="shared" si="335"/>
        <v>1.4771212547196624</v>
      </c>
      <c r="AL501" s="72">
        <f t="shared" si="332"/>
        <v>2085</v>
      </c>
      <c r="AM501" s="72">
        <f t="shared" si="333"/>
        <v>3.3191060593097763</v>
      </c>
      <c r="AN501" s="38" t="s">
        <v>28</v>
      </c>
      <c r="AO501" s="37" t="s">
        <v>470</v>
      </c>
      <c r="AQ501" s="59" t="s">
        <v>80</v>
      </c>
      <c r="AR501" s="67" t="s">
        <v>330</v>
      </c>
      <c r="AS501" s="67" t="s">
        <v>331</v>
      </c>
      <c r="AT501" s="172" t="s">
        <v>2456</v>
      </c>
      <c r="AU501" s="270">
        <v>35.799999999999997</v>
      </c>
      <c r="AV501" s="11">
        <v>-106.4</v>
      </c>
      <c r="AW501" s="59" t="s">
        <v>2002</v>
      </c>
      <c r="AX501" s="277">
        <v>7.1333333333333329</v>
      </c>
      <c r="AY501" s="278">
        <v>559</v>
      </c>
      <c r="AZ501" s="455">
        <f t="shared" si="318"/>
        <v>2.7474118078864231</v>
      </c>
      <c r="BA501" s="515" t="s">
        <v>137</v>
      </c>
      <c r="BB501" s="66" t="s">
        <v>144</v>
      </c>
      <c r="BC501" s="86"/>
      <c r="BD501" s="86"/>
      <c r="BE501" s="86"/>
      <c r="BF501" s="67" t="s">
        <v>1296</v>
      </c>
      <c r="BG501" s="38"/>
      <c r="BH501" s="38" t="s">
        <v>1294</v>
      </c>
      <c r="BI501" s="67" t="s">
        <v>906</v>
      </c>
      <c r="BJ501" s="67" t="s">
        <v>4</v>
      </c>
      <c r="BK501" s="125" t="s">
        <v>1648</v>
      </c>
      <c r="BN501" s="88"/>
      <c r="BO501" s="86"/>
      <c r="BP501" s="67" t="s">
        <v>51</v>
      </c>
      <c r="BQ501" s="59" t="s">
        <v>900</v>
      </c>
      <c r="BR501" s="67">
        <v>15.307650173452499</v>
      </c>
      <c r="BS501" s="59" t="s">
        <v>21</v>
      </c>
      <c r="BT501" s="59" t="s">
        <v>2060</v>
      </c>
      <c r="BU501" s="67">
        <v>3.2718641592112991</v>
      </c>
      <c r="BV501" s="67">
        <v>4.8347635566916001</v>
      </c>
      <c r="BW501" s="106" t="s">
        <v>634</v>
      </c>
      <c r="BX501" s="37" t="s">
        <v>27</v>
      </c>
      <c r="BY501" s="70">
        <f>AVERAGE(BU501,BV501)*SQRT(CC501)</f>
        <v>8.1066277159028992</v>
      </c>
      <c r="BZ501" s="92">
        <f t="shared" si="326"/>
        <v>8.1066277159028992</v>
      </c>
      <c r="CA501" s="37" t="s">
        <v>57</v>
      </c>
      <c r="CB501" s="37" t="s">
        <v>1292</v>
      </c>
      <c r="CC501" s="59">
        <v>4</v>
      </c>
      <c r="CD501" s="59">
        <v>4</v>
      </c>
      <c r="CE501" s="88"/>
      <c r="CF501" s="78" t="s">
        <v>1584</v>
      </c>
      <c r="CG501" s="67">
        <v>16.0525835311301</v>
      </c>
      <c r="CH501" s="59" t="s">
        <v>21</v>
      </c>
      <c r="CI501" s="67">
        <v>6.0763191528209006</v>
      </c>
      <c r="CJ501" s="88"/>
      <c r="CK501" s="59">
        <f>CI501*SQRT(CM501)</f>
        <v>12.152638305641801</v>
      </c>
      <c r="CL501" s="59">
        <f t="shared" si="327"/>
        <v>12.152638305641801</v>
      </c>
      <c r="CM501" s="59">
        <v>4</v>
      </c>
      <c r="CN501" s="59">
        <v>4</v>
      </c>
      <c r="CP501" s="67">
        <f t="shared" si="304"/>
        <v>-7.2115913808600149E-2</v>
      </c>
      <c r="CQ501" s="67">
        <f t="shared" si="305"/>
        <v>0.86956521739130432</v>
      </c>
      <c r="CR501" s="67">
        <f t="shared" si="319"/>
        <v>-6.2709490268347948E-2</v>
      </c>
      <c r="CS501" s="67">
        <f t="shared" si="306"/>
        <v>0.50024578001060727</v>
      </c>
      <c r="CT501" s="77">
        <v>0</v>
      </c>
      <c r="CU501" s="86">
        <v>0</v>
      </c>
      <c r="CV501" s="59" t="s">
        <v>1782</v>
      </c>
      <c r="CW501" s="59">
        <v>0</v>
      </c>
      <c r="CX501" s="59">
        <v>3</v>
      </c>
      <c r="CY501" s="102">
        <v>0</v>
      </c>
      <c r="CZ501" s="102">
        <v>1</v>
      </c>
      <c r="DA501" s="102">
        <v>0</v>
      </c>
      <c r="DB501" s="102">
        <v>0</v>
      </c>
      <c r="DC501" s="102">
        <v>0</v>
      </c>
      <c r="DD501" s="59">
        <v>0</v>
      </c>
      <c r="DE501" s="60">
        <v>0</v>
      </c>
      <c r="DF501" s="60">
        <v>0</v>
      </c>
      <c r="DG501" s="60">
        <v>0</v>
      </c>
      <c r="DH501" s="60">
        <v>0</v>
      </c>
      <c r="DI501" s="60">
        <v>0</v>
      </c>
      <c r="DJ501" s="60">
        <v>0</v>
      </c>
      <c r="DK501" s="60">
        <v>0</v>
      </c>
      <c r="DL501" s="60">
        <v>0</v>
      </c>
      <c r="DM501" s="60">
        <v>0</v>
      </c>
      <c r="DN501" s="59">
        <v>1</v>
      </c>
      <c r="DO501" s="59">
        <v>0</v>
      </c>
      <c r="DP501" s="59">
        <v>0</v>
      </c>
      <c r="DQ501" s="59">
        <v>0</v>
      </c>
      <c r="DR501" s="59">
        <v>0</v>
      </c>
      <c r="DS501" s="59">
        <v>0</v>
      </c>
      <c r="DT501" s="59">
        <v>0</v>
      </c>
      <c r="DU501" s="59">
        <v>0</v>
      </c>
      <c r="DV501" s="59">
        <v>0</v>
      </c>
      <c r="DW501" s="59">
        <v>0</v>
      </c>
      <c r="DX501" s="59">
        <v>0</v>
      </c>
      <c r="DY501" s="59">
        <v>0</v>
      </c>
      <c r="DZ501" s="59">
        <v>0</v>
      </c>
      <c r="EA501" s="59">
        <v>0</v>
      </c>
      <c r="EB501" s="59">
        <v>0</v>
      </c>
      <c r="EC501" s="59">
        <v>0</v>
      </c>
      <c r="ED501" s="59">
        <v>0</v>
      </c>
      <c r="EE501" s="59">
        <v>0</v>
      </c>
      <c r="EF501" s="59">
        <v>0</v>
      </c>
      <c r="EG501" s="59">
        <v>0</v>
      </c>
      <c r="EH501" s="59">
        <v>0</v>
      </c>
      <c r="EI501" s="59">
        <v>0</v>
      </c>
      <c r="EJ501" s="59">
        <v>0</v>
      </c>
      <c r="EK501" s="59">
        <v>0</v>
      </c>
      <c r="EL501" s="59">
        <v>0</v>
      </c>
      <c r="EM501" s="59">
        <v>1</v>
      </c>
      <c r="EN501" s="59">
        <v>0</v>
      </c>
      <c r="EO501" s="59">
        <v>1</v>
      </c>
      <c r="EP501" s="77">
        <v>1</v>
      </c>
      <c r="EQ501" s="77">
        <v>1</v>
      </c>
    </row>
    <row r="502" spans="1:147" ht="15" customHeight="1" x14ac:dyDescent="0.25">
      <c r="A502" s="504" t="s">
        <v>2564</v>
      </c>
      <c r="B502" s="37">
        <v>4</v>
      </c>
      <c r="C502" s="58" t="s">
        <v>326</v>
      </c>
      <c r="D502" s="59">
        <v>2007</v>
      </c>
      <c r="E502" s="67" t="s">
        <v>327</v>
      </c>
      <c r="F502" s="67" t="s">
        <v>328</v>
      </c>
      <c r="G502" s="59">
        <v>52</v>
      </c>
      <c r="H502" s="59" t="s">
        <v>329</v>
      </c>
      <c r="I502" s="64" t="s">
        <v>50</v>
      </c>
      <c r="J502" s="59">
        <v>0</v>
      </c>
      <c r="K502" s="59" t="s">
        <v>3</v>
      </c>
      <c r="L502" s="59" t="s">
        <v>89</v>
      </c>
      <c r="M502" s="59">
        <v>3</v>
      </c>
      <c r="N502" s="59">
        <v>3</v>
      </c>
      <c r="O502" s="59">
        <f t="shared" si="317"/>
        <v>0.47712125471966244</v>
      </c>
      <c r="P502" s="59">
        <v>2001</v>
      </c>
      <c r="Q502" s="88"/>
      <c r="R502" s="59">
        <v>1</v>
      </c>
      <c r="S502" s="59">
        <v>4</v>
      </c>
      <c r="T502" s="59">
        <v>1</v>
      </c>
      <c r="U502" s="86"/>
      <c r="V502" s="37" t="s">
        <v>1292</v>
      </c>
      <c r="W502" s="37"/>
      <c r="X502" s="37" t="s">
        <v>1292</v>
      </c>
      <c r="Y502" s="38" t="s">
        <v>1295</v>
      </c>
      <c r="Z502" s="166" t="s">
        <v>130</v>
      </c>
      <c r="AA502" s="37" t="s">
        <v>2346</v>
      </c>
      <c r="AB502" s="37" t="s">
        <v>1165</v>
      </c>
      <c r="AC502" s="59">
        <v>10</v>
      </c>
      <c r="AD502" s="37">
        <v>0</v>
      </c>
      <c r="AE502" s="37" t="s">
        <v>2347</v>
      </c>
      <c r="AF502" s="59">
        <v>10</v>
      </c>
      <c r="AG502" s="59">
        <f t="shared" si="328"/>
        <v>1</v>
      </c>
      <c r="AH502" s="177">
        <f t="shared" si="334"/>
        <v>695</v>
      </c>
      <c r="AI502" s="72">
        <f t="shared" si="329"/>
        <v>2.8419848045901137</v>
      </c>
      <c r="AJ502" s="59">
        <f t="shared" si="330"/>
        <v>30</v>
      </c>
      <c r="AK502" s="59">
        <f t="shared" si="335"/>
        <v>1.4771212547196624</v>
      </c>
      <c r="AL502" s="72">
        <f t="shared" si="332"/>
        <v>2085</v>
      </c>
      <c r="AM502" s="72">
        <f t="shared" si="333"/>
        <v>3.3191060593097763</v>
      </c>
      <c r="AN502" s="38" t="s">
        <v>28</v>
      </c>
      <c r="AO502" s="37" t="s">
        <v>470</v>
      </c>
      <c r="AQ502" s="59" t="s">
        <v>80</v>
      </c>
      <c r="AR502" s="67" t="s">
        <v>330</v>
      </c>
      <c r="AS502" s="67" t="s">
        <v>331</v>
      </c>
      <c r="AT502" s="172" t="s">
        <v>2456</v>
      </c>
      <c r="AU502" s="270">
        <v>35.799999999999997</v>
      </c>
      <c r="AV502" s="11">
        <v>-106.4</v>
      </c>
      <c r="AW502" s="59" t="s">
        <v>2002</v>
      </c>
      <c r="AX502" s="277">
        <v>7.1333333333333329</v>
      </c>
      <c r="AY502" s="278">
        <v>559</v>
      </c>
      <c r="AZ502" s="455">
        <f t="shared" si="318"/>
        <v>2.7474118078864231</v>
      </c>
      <c r="BA502" s="517" t="s">
        <v>137</v>
      </c>
      <c r="BB502" s="66" t="s">
        <v>144</v>
      </c>
      <c r="BC502" s="128"/>
      <c r="BD502" s="86"/>
      <c r="BE502" s="86"/>
      <c r="BF502" s="67" t="s">
        <v>1296</v>
      </c>
      <c r="BG502" s="38"/>
      <c r="BH502" s="38" t="s">
        <v>1294</v>
      </c>
      <c r="BI502" s="67" t="s">
        <v>907</v>
      </c>
      <c r="BJ502" s="67" t="s">
        <v>4</v>
      </c>
      <c r="BK502" s="125" t="s">
        <v>1648</v>
      </c>
      <c r="BN502" s="88"/>
      <c r="BO502" s="86"/>
      <c r="BP502" s="67" t="s">
        <v>51</v>
      </c>
      <c r="BQ502" s="59" t="s">
        <v>900</v>
      </c>
      <c r="BR502" s="67">
        <v>20.9165601606718</v>
      </c>
      <c r="BS502" s="59" t="s">
        <v>21</v>
      </c>
      <c r="BT502" s="59" t="s">
        <v>2060</v>
      </c>
      <c r="BU502" s="67">
        <v>5.9448603249954992</v>
      </c>
      <c r="BV502" s="67">
        <v>6.4706956362972008</v>
      </c>
      <c r="BW502" s="106" t="s">
        <v>634</v>
      </c>
      <c r="BX502" s="37" t="s">
        <v>27</v>
      </c>
      <c r="BY502" s="70">
        <f>AVERAGE(BU502,BV502)*SQRT(CC502)</f>
        <v>12.4155559612927</v>
      </c>
      <c r="BZ502" s="92">
        <f t="shared" si="326"/>
        <v>12.4155559612927</v>
      </c>
      <c r="CA502" s="37" t="s">
        <v>57</v>
      </c>
      <c r="CB502" s="37" t="s">
        <v>1292</v>
      </c>
      <c r="CC502" s="59">
        <v>4</v>
      </c>
      <c r="CD502" s="59">
        <v>4</v>
      </c>
      <c r="CE502" s="88"/>
      <c r="CF502" s="78" t="s">
        <v>1584</v>
      </c>
      <c r="CG502" s="67">
        <v>16.300894650356</v>
      </c>
      <c r="CH502" s="59" t="s">
        <v>21</v>
      </c>
      <c r="CI502" s="67">
        <v>4.8493700931167005</v>
      </c>
      <c r="CJ502" s="88"/>
      <c r="CK502" s="59">
        <f>CI502*SQRT(CM502)</f>
        <v>9.6987401862334011</v>
      </c>
      <c r="CL502" s="59">
        <f t="shared" si="327"/>
        <v>9.6987401862334011</v>
      </c>
      <c r="CM502" s="59">
        <v>4</v>
      </c>
      <c r="CN502" s="59">
        <v>4</v>
      </c>
      <c r="CP502" s="67">
        <f t="shared" si="304"/>
        <v>0.41432228896112888</v>
      </c>
      <c r="CQ502" s="67">
        <f t="shared" si="305"/>
        <v>0.86956521739130432</v>
      </c>
      <c r="CR502" s="67">
        <f t="shared" si="319"/>
        <v>0.36028025127054686</v>
      </c>
      <c r="CS502" s="67">
        <f t="shared" si="306"/>
        <v>0.50811261621597303</v>
      </c>
      <c r="CT502" s="77">
        <v>0</v>
      </c>
      <c r="CU502" s="86">
        <v>0</v>
      </c>
      <c r="CV502" s="59" t="s">
        <v>1782</v>
      </c>
      <c r="CW502" s="59">
        <v>0</v>
      </c>
      <c r="CX502" s="59">
        <v>3</v>
      </c>
      <c r="CY502" s="102">
        <v>0</v>
      </c>
      <c r="CZ502" s="102">
        <v>1</v>
      </c>
      <c r="DA502" s="102">
        <v>0</v>
      </c>
      <c r="DB502" s="102">
        <v>0</v>
      </c>
      <c r="DC502" s="102">
        <v>0</v>
      </c>
      <c r="DD502" s="59">
        <v>0</v>
      </c>
      <c r="DE502" s="60">
        <v>0</v>
      </c>
      <c r="DF502" s="60">
        <v>0</v>
      </c>
      <c r="DG502" s="60">
        <v>0</v>
      </c>
      <c r="DH502" s="60">
        <v>0</v>
      </c>
      <c r="DI502" s="60">
        <v>0</v>
      </c>
      <c r="DJ502" s="60">
        <v>0</v>
      </c>
      <c r="DK502" s="60">
        <v>0</v>
      </c>
      <c r="DL502" s="60">
        <v>0</v>
      </c>
      <c r="DM502" s="60">
        <v>0</v>
      </c>
      <c r="DN502" s="59">
        <v>1</v>
      </c>
      <c r="DO502" s="59">
        <v>0</v>
      </c>
      <c r="DP502" s="59">
        <v>0</v>
      </c>
      <c r="DQ502" s="59">
        <v>0</v>
      </c>
      <c r="DR502" s="59">
        <v>0</v>
      </c>
      <c r="DS502" s="59">
        <v>0</v>
      </c>
      <c r="DT502" s="59">
        <v>0</v>
      </c>
      <c r="DU502" s="59">
        <v>0</v>
      </c>
      <c r="DV502" s="59">
        <v>0</v>
      </c>
      <c r="DW502" s="59">
        <v>0</v>
      </c>
      <c r="DX502" s="59">
        <v>0</v>
      </c>
      <c r="DY502" s="59">
        <v>0</v>
      </c>
      <c r="DZ502" s="59">
        <v>0</v>
      </c>
      <c r="EA502" s="59">
        <v>0</v>
      </c>
      <c r="EB502" s="59">
        <v>0</v>
      </c>
      <c r="EC502" s="59">
        <v>0</v>
      </c>
      <c r="ED502" s="59">
        <v>0</v>
      </c>
      <c r="EE502" s="59">
        <v>0</v>
      </c>
      <c r="EF502" s="59">
        <v>0</v>
      </c>
      <c r="EG502" s="59">
        <v>0</v>
      </c>
      <c r="EH502" s="59">
        <v>0</v>
      </c>
      <c r="EI502" s="59">
        <v>0</v>
      </c>
      <c r="EJ502" s="59">
        <v>0</v>
      </c>
      <c r="EK502" s="59">
        <v>0</v>
      </c>
      <c r="EL502" s="59">
        <v>0</v>
      </c>
      <c r="EM502" s="59">
        <v>1</v>
      </c>
      <c r="EN502" s="59">
        <v>0</v>
      </c>
      <c r="EO502" s="59">
        <v>1</v>
      </c>
      <c r="EP502" s="77">
        <v>1</v>
      </c>
      <c r="EQ502" s="77">
        <v>1</v>
      </c>
    </row>
    <row r="503" spans="1:147" s="88" customFormat="1" ht="15" customHeight="1" x14ac:dyDescent="0.25">
      <c r="A503" s="504" t="s">
        <v>2564</v>
      </c>
      <c r="B503" s="583" t="s">
        <v>1106</v>
      </c>
      <c r="C503" s="563" t="s">
        <v>326</v>
      </c>
      <c r="D503" s="547">
        <v>2007</v>
      </c>
      <c r="E503" s="557" t="s">
        <v>327</v>
      </c>
      <c r="F503" s="557" t="s">
        <v>328</v>
      </c>
      <c r="G503" s="547">
        <v>52</v>
      </c>
      <c r="H503" s="547" t="s">
        <v>329</v>
      </c>
      <c r="I503" s="584" t="s">
        <v>50</v>
      </c>
      <c r="J503" s="547">
        <v>0</v>
      </c>
      <c r="K503" s="547" t="s">
        <v>3</v>
      </c>
      <c r="L503" s="547" t="s">
        <v>89</v>
      </c>
      <c r="M503" s="547">
        <v>3</v>
      </c>
      <c r="N503" s="547">
        <v>3</v>
      </c>
      <c r="O503" s="547">
        <f t="shared" ref="O503" si="336">LOG10(N503)</f>
        <v>0.47712125471966244</v>
      </c>
      <c r="P503" s="547">
        <v>2001</v>
      </c>
      <c r="Q503" s="557"/>
      <c r="R503" s="547">
        <v>1</v>
      </c>
      <c r="S503" s="547">
        <v>4</v>
      </c>
      <c r="T503" s="547">
        <v>1</v>
      </c>
      <c r="U503" s="547"/>
      <c r="V503" s="186" t="s">
        <v>1292</v>
      </c>
      <c r="W503" s="186"/>
      <c r="X503" s="186" t="s">
        <v>1292</v>
      </c>
      <c r="Y503" s="545" t="s">
        <v>1295</v>
      </c>
      <c r="Z503" s="548" t="s">
        <v>130</v>
      </c>
      <c r="AA503" s="186" t="s">
        <v>2346</v>
      </c>
      <c r="AB503" s="186" t="s">
        <v>1165</v>
      </c>
      <c r="AC503" s="547">
        <v>10</v>
      </c>
      <c r="AD503" s="186">
        <v>0</v>
      </c>
      <c r="AE503" s="186" t="s">
        <v>2347</v>
      </c>
      <c r="AF503" s="547">
        <v>10</v>
      </c>
      <c r="AG503" s="547">
        <f t="shared" ref="AG503" si="337">LOG10(AF503)</f>
        <v>1</v>
      </c>
      <c r="AH503" s="585">
        <f t="shared" si="334"/>
        <v>695</v>
      </c>
      <c r="AI503" s="549">
        <f t="shared" si="329"/>
        <v>2.8419848045901137</v>
      </c>
      <c r="AJ503" s="547">
        <f t="shared" si="330"/>
        <v>30</v>
      </c>
      <c r="AK503" s="547">
        <f t="shared" ref="AK503" si="338">LOG10(AJ503)</f>
        <v>1.4771212547196624</v>
      </c>
      <c r="AL503" s="549">
        <f t="shared" si="332"/>
        <v>2085</v>
      </c>
      <c r="AM503" s="549">
        <f t="shared" si="333"/>
        <v>3.3191060593097763</v>
      </c>
      <c r="AN503" s="545" t="s">
        <v>28</v>
      </c>
      <c r="AO503" s="186" t="s">
        <v>470</v>
      </c>
      <c r="AP503" s="557"/>
      <c r="AQ503" s="547" t="s">
        <v>80</v>
      </c>
      <c r="AR503" s="557" t="s">
        <v>330</v>
      </c>
      <c r="AS503" s="557" t="s">
        <v>331</v>
      </c>
      <c r="AT503" s="562" t="s">
        <v>2456</v>
      </c>
      <c r="AU503" s="550">
        <v>35.799999999999997</v>
      </c>
      <c r="AV503" s="551">
        <v>-106.4</v>
      </c>
      <c r="AW503" s="547" t="s">
        <v>2002</v>
      </c>
      <c r="AX503" s="552">
        <v>7.1333333333333329</v>
      </c>
      <c r="AY503" s="553">
        <v>559</v>
      </c>
      <c r="AZ503" s="554">
        <f t="shared" ref="AZ503" si="339">LOG10(AY503)</f>
        <v>2.7474118078864231</v>
      </c>
      <c r="BA503" s="567" t="s">
        <v>137</v>
      </c>
      <c r="BB503" s="586" t="s">
        <v>144</v>
      </c>
      <c r="BC503" s="547"/>
      <c r="BD503" s="547"/>
      <c r="BE503" s="547"/>
      <c r="BF503" s="557" t="s">
        <v>1296</v>
      </c>
      <c r="BG503" s="545"/>
      <c r="BH503" s="545" t="s">
        <v>1334</v>
      </c>
      <c r="BI503" s="557" t="s">
        <v>2125</v>
      </c>
      <c r="BJ503" s="557" t="s">
        <v>4</v>
      </c>
      <c r="BK503" s="587" t="s">
        <v>1648</v>
      </c>
      <c r="BL503" s="547"/>
      <c r="BM503" s="547"/>
      <c r="BN503" s="557"/>
      <c r="BO503" s="547"/>
      <c r="BP503" s="557" t="s">
        <v>51</v>
      </c>
      <c r="BQ503" s="547" t="s">
        <v>900</v>
      </c>
      <c r="BR503" s="557">
        <f>AVERAGE(BR499:BR502)</f>
        <v>25.247398210699203</v>
      </c>
      <c r="BS503" s="547" t="s">
        <v>21</v>
      </c>
      <c r="BT503" s="547" t="s">
        <v>2060</v>
      </c>
      <c r="BU503" s="557"/>
      <c r="BV503" s="557"/>
      <c r="BW503" s="565"/>
      <c r="BX503" s="547"/>
      <c r="BY503" s="568"/>
      <c r="BZ503" s="559">
        <f>SQRT((BZ499^2+BZ500^2+BZ501^2+BZ502^2)/4)</f>
        <v>21.208708493462282</v>
      </c>
      <c r="CA503" s="186" t="s">
        <v>57</v>
      </c>
      <c r="CB503" s="186" t="s">
        <v>1292</v>
      </c>
      <c r="CC503" s="547">
        <v>16</v>
      </c>
      <c r="CD503" s="547">
        <v>4</v>
      </c>
      <c r="CE503" s="557"/>
      <c r="CF503" s="544" t="s">
        <v>1584</v>
      </c>
      <c r="CG503" s="557">
        <f>AVERAGE(CG499:CG502)</f>
        <v>37.60817966039798</v>
      </c>
      <c r="CH503" s="547" t="s">
        <v>21</v>
      </c>
      <c r="CI503" s="557"/>
      <c r="CJ503" s="557"/>
      <c r="CK503" s="547"/>
      <c r="CL503" s="559">
        <f>SQRT((CL499^2+CL500^2+CL501^2+CL502^2)/4)</f>
        <v>53.30125482254136</v>
      </c>
      <c r="CM503" s="547">
        <v>16</v>
      </c>
      <c r="CN503" s="547">
        <v>4</v>
      </c>
      <c r="CO503" s="557"/>
      <c r="CP503" s="557">
        <f t="shared" si="304"/>
        <v>-0.30472493870012707</v>
      </c>
      <c r="CQ503" s="557">
        <f t="shared" si="305"/>
        <v>0.97478991596638653</v>
      </c>
      <c r="CR503" s="557">
        <f t="shared" ref="CR503" si="340">CP503*CQ503</f>
        <v>-0.29704279738835915</v>
      </c>
      <c r="CS503" s="557">
        <f t="shared" si="306"/>
        <v>0.50137866286687971</v>
      </c>
      <c r="CT503" s="186">
        <v>0</v>
      </c>
      <c r="CU503" s="547">
        <v>0</v>
      </c>
      <c r="CV503" s="547" t="s">
        <v>1782</v>
      </c>
      <c r="CW503" s="547">
        <v>0</v>
      </c>
      <c r="CX503" s="186">
        <v>-1</v>
      </c>
      <c r="CY503" s="560">
        <v>0</v>
      </c>
      <c r="CZ503" s="560">
        <v>1</v>
      </c>
      <c r="DA503" s="560">
        <v>0</v>
      </c>
      <c r="DB503" s="560">
        <v>0</v>
      </c>
      <c r="DC503" s="560">
        <v>0</v>
      </c>
      <c r="DD503" s="547">
        <v>0</v>
      </c>
      <c r="DE503" s="561">
        <v>0</v>
      </c>
      <c r="DF503" s="561">
        <v>0</v>
      </c>
      <c r="DG503" s="561">
        <v>0</v>
      </c>
      <c r="DH503" s="561">
        <v>0</v>
      </c>
      <c r="DI503" s="561">
        <v>0</v>
      </c>
      <c r="DJ503" s="561">
        <v>0</v>
      </c>
      <c r="DK503" s="561">
        <v>0</v>
      </c>
      <c r="DL503" s="561">
        <v>0</v>
      </c>
      <c r="DM503" s="561">
        <v>0</v>
      </c>
      <c r="DN503" s="547">
        <v>1</v>
      </c>
      <c r="DO503" s="547">
        <v>0</v>
      </c>
      <c r="DP503" s="547">
        <v>0</v>
      </c>
      <c r="DQ503" s="547">
        <v>0</v>
      </c>
      <c r="DR503" s="547">
        <v>0</v>
      </c>
      <c r="DS503" s="547">
        <v>0</v>
      </c>
      <c r="DT503" s="547">
        <v>0</v>
      </c>
      <c r="DU503" s="547">
        <v>0</v>
      </c>
      <c r="DV503" s="547">
        <v>0</v>
      </c>
      <c r="DW503" s="547">
        <v>0</v>
      </c>
      <c r="DX503" s="547">
        <v>0</v>
      </c>
      <c r="DY503" s="547">
        <v>0</v>
      </c>
      <c r="DZ503" s="547">
        <v>0</v>
      </c>
      <c r="EA503" s="547">
        <v>0</v>
      </c>
      <c r="EB503" s="547">
        <v>0</v>
      </c>
      <c r="EC503" s="547">
        <v>0</v>
      </c>
      <c r="ED503" s="547">
        <v>0</v>
      </c>
      <c r="EE503" s="547">
        <v>0</v>
      </c>
      <c r="EF503" s="547">
        <v>0</v>
      </c>
      <c r="EG503" s="547">
        <v>0</v>
      </c>
      <c r="EH503" s="547">
        <v>0</v>
      </c>
      <c r="EI503" s="547">
        <v>0</v>
      </c>
      <c r="EJ503" s="547">
        <v>0</v>
      </c>
      <c r="EK503" s="547">
        <v>0</v>
      </c>
      <c r="EL503" s="547">
        <v>0</v>
      </c>
      <c r="EM503" s="547">
        <v>1</v>
      </c>
      <c r="EN503" s="547">
        <v>0</v>
      </c>
      <c r="EO503" s="547">
        <v>1</v>
      </c>
      <c r="EP503" s="186">
        <v>1</v>
      </c>
      <c r="EQ503" s="186">
        <v>1</v>
      </c>
    </row>
    <row r="504" spans="1:147" ht="15" customHeight="1" x14ac:dyDescent="0.25">
      <c r="A504" s="504" t="s">
        <v>2564</v>
      </c>
      <c r="B504" s="37">
        <v>5</v>
      </c>
      <c r="C504" s="58" t="s">
        <v>326</v>
      </c>
      <c r="D504" s="59">
        <v>2007</v>
      </c>
      <c r="E504" s="67" t="s">
        <v>327</v>
      </c>
      <c r="F504" s="67" t="s">
        <v>328</v>
      </c>
      <c r="G504" s="59">
        <v>52</v>
      </c>
      <c r="H504" s="59" t="s">
        <v>329</v>
      </c>
      <c r="I504" s="64" t="s">
        <v>50</v>
      </c>
      <c r="J504" s="59">
        <v>0</v>
      </c>
      <c r="K504" s="59" t="s">
        <v>3</v>
      </c>
      <c r="L504" s="59" t="s">
        <v>89</v>
      </c>
      <c r="M504" s="59">
        <v>3</v>
      </c>
      <c r="N504" s="59">
        <v>3</v>
      </c>
      <c r="O504" s="59">
        <f t="shared" si="317"/>
        <v>0.47712125471966244</v>
      </c>
      <c r="P504" s="59">
        <v>2001</v>
      </c>
      <c r="Q504" s="88"/>
      <c r="R504" s="59">
        <v>1</v>
      </c>
      <c r="S504" s="59">
        <v>5</v>
      </c>
      <c r="T504" s="59">
        <v>1</v>
      </c>
      <c r="U504" s="86"/>
      <c r="V504" s="37" t="s">
        <v>1292</v>
      </c>
      <c r="W504" s="37"/>
      <c r="X504" s="37" t="s">
        <v>1292</v>
      </c>
      <c r="Y504" s="38" t="s">
        <v>1295</v>
      </c>
      <c r="Z504" s="166" t="s">
        <v>130</v>
      </c>
      <c r="AA504" s="37" t="s">
        <v>2346</v>
      </c>
      <c r="AB504" s="37" t="s">
        <v>1165</v>
      </c>
      <c r="AC504" s="59">
        <v>10</v>
      </c>
      <c r="AD504" s="37">
        <v>0</v>
      </c>
      <c r="AE504" s="37" t="s">
        <v>2347</v>
      </c>
      <c r="AF504" s="59">
        <v>10</v>
      </c>
      <c r="AG504" s="59">
        <f t="shared" si="328"/>
        <v>1</v>
      </c>
      <c r="AH504" s="177">
        <f t="shared" si="334"/>
        <v>695</v>
      </c>
      <c r="AI504" s="72">
        <f t="shared" si="329"/>
        <v>2.8419848045901137</v>
      </c>
      <c r="AJ504" s="59">
        <f t="shared" si="330"/>
        <v>30</v>
      </c>
      <c r="AK504" s="59">
        <f t="shared" si="335"/>
        <v>1.4771212547196624</v>
      </c>
      <c r="AL504" s="72">
        <f t="shared" si="332"/>
        <v>2085</v>
      </c>
      <c r="AM504" s="72">
        <f t="shared" si="333"/>
        <v>3.3191060593097763</v>
      </c>
      <c r="AN504" s="38" t="s">
        <v>28</v>
      </c>
      <c r="AO504" s="37" t="s">
        <v>470</v>
      </c>
      <c r="AQ504" s="59" t="s">
        <v>80</v>
      </c>
      <c r="AR504" s="67" t="s">
        <v>330</v>
      </c>
      <c r="AS504" s="67" t="s">
        <v>331</v>
      </c>
      <c r="AT504" s="172" t="s">
        <v>2457</v>
      </c>
      <c r="AU504" s="270">
        <v>35.799999999999997</v>
      </c>
      <c r="AV504" s="11">
        <v>-106.4</v>
      </c>
      <c r="AW504" s="128" t="s">
        <v>2003</v>
      </c>
      <c r="AX504" s="277">
        <v>7.1333333333333329</v>
      </c>
      <c r="AY504" s="278">
        <v>559</v>
      </c>
      <c r="AZ504" s="455">
        <f t="shared" si="318"/>
        <v>2.7474118078864231</v>
      </c>
      <c r="BA504" s="517" t="s">
        <v>103</v>
      </c>
      <c r="BB504" s="151" t="s">
        <v>1293</v>
      </c>
      <c r="BC504" s="128"/>
      <c r="BD504" s="86"/>
      <c r="BE504" s="86"/>
      <c r="BF504" s="67" t="s">
        <v>1296</v>
      </c>
      <c r="BG504" s="38"/>
      <c r="BH504" s="38" t="s">
        <v>1294</v>
      </c>
      <c r="BI504" s="67" t="s">
        <v>908</v>
      </c>
      <c r="BJ504" s="67" t="s">
        <v>4</v>
      </c>
      <c r="BK504" s="125" t="s">
        <v>1648</v>
      </c>
      <c r="BN504" s="88"/>
      <c r="BO504" s="86"/>
      <c r="BP504" s="67" t="s">
        <v>51</v>
      </c>
      <c r="BQ504" s="59" t="s">
        <v>901</v>
      </c>
      <c r="BR504" s="67">
        <v>20.308026030368701</v>
      </c>
      <c r="BS504" s="59" t="s">
        <v>21</v>
      </c>
      <c r="BT504" s="59" t="s">
        <v>2060</v>
      </c>
      <c r="BU504" s="67">
        <v>6.1214750542300003</v>
      </c>
      <c r="BV504" s="67">
        <v>6.1995661605206021</v>
      </c>
      <c r="BW504" s="106" t="s">
        <v>634</v>
      </c>
      <c r="BX504" s="37" t="s">
        <v>27</v>
      </c>
      <c r="BY504" s="70">
        <f>AVERAGE(BU504,BV504)*SQRT(CC504)</f>
        <v>13.775342854879467</v>
      </c>
      <c r="BZ504" s="92">
        <f t="shared" si="326"/>
        <v>13.775342854879467</v>
      </c>
      <c r="CA504" s="37" t="s">
        <v>57</v>
      </c>
      <c r="CB504" s="37" t="s">
        <v>1292</v>
      </c>
      <c r="CC504" s="59">
        <v>5</v>
      </c>
      <c r="CD504" s="59">
        <v>5</v>
      </c>
      <c r="CE504" s="88"/>
      <c r="CF504" s="78" t="s">
        <v>1584</v>
      </c>
      <c r="CG504" s="67">
        <v>41.661605206073702</v>
      </c>
      <c r="CH504" s="59" t="s">
        <v>21</v>
      </c>
      <c r="CI504" s="67">
        <v>14.5683297180043</v>
      </c>
      <c r="CJ504" s="88"/>
      <c r="CK504" s="59">
        <f>CI504*SQRT(CM504)</f>
        <v>32.575775568087955</v>
      </c>
      <c r="CL504" s="59">
        <f t="shared" si="327"/>
        <v>32.575775568087955</v>
      </c>
      <c r="CM504" s="59">
        <v>5</v>
      </c>
      <c r="CN504" s="59">
        <v>5</v>
      </c>
      <c r="CP504" s="67">
        <f t="shared" si="304"/>
        <v>-0.85382177228440959</v>
      </c>
      <c r="CQ504" s="67">
        <f t="shared" si="305"/>
        <v>0.90322580645161288</v>
      </c>
      <c r="CR504" s="67">
        <f t="shared" si="319"/>
        <v>-0.77119385883753122</v>
      </c>
      <c r="CS504" s="67">
        <f t="shared" si="306"/>
        <v>0.42973699839543611</v>
      </c>
      <c r="CT504" s="77">
        <v>0</v>
      </c>
      <c r="CU504" s="86">
        <v>0</v>
      </c>
      <c r="CV504" s="59" t="s">
        <v>1782</v>
      </c>
      <c r="CW504" s="59">
        <v>0</v>
      </c>
      <c r="CX504" s="122">
        <v>3</v>
      </c>
      <c r="CY504" s="102">
        <v>0</v>
      </c>
      <c r="CZ504" s="102">
        <v>1</v>
      </c>
      <c r="DA504" s="102">
        <v>0</v>
      </c>
      <c r="DB504" s="102">
        <v>0</v>
      </c>
      <c r="DC504" s="102">
        <v>0</v>
      </c>
      <c r="DD504" s="59">
        <v>0</v>
      </c>
      <c r="DE504" s="60">
        <v>0</v>
      </c>
      <c r="DF504" s="60">
        <v>0</v>
      </c>
      <c r="DG504" s="60">
        <v>0</v>
      </c>
      <c r="DH504" s="60">
        <v>0</v>
      </c>
      <c r="DI504" s="60">
        <v>0</v>
      </c>
      <c r="DJ504" s="60">
        <v>0</v>
      </c>
      <c r="DK504" s="60">
        <v>0</v>
      </c>
      <c r="DL504" s="60">
        <v>0</v>
      </c>
      <c r="DM504" s="60">
        <v>0</v>
      </c>
      <c r="DN504" s="59">
        <v>1</v>
      </c>
      <c r="DO504" s="59">
        <v>0</v>
      </c>
      <c r="DP504" s="59">
        <v>0</v>
      </c>
      <c r="DQ504" s="59">
        <v>0</v>
      </c>
      <c r="DR504" s="59">
        <v>0</v>
      </c>
      <c r="DS504" s="59">
        <v>0</v>
      </c>
      <c r="DT504" s="59">
        <v>0</v>
      </c>
      <c r="DU504" s="59">
        <v>0</v>
      </c>
      <c r="DV504" s="59">
        <v>0</v>
      </c>
      <c r="DW504" s="59">
        <v>0</v>
      </c>
      <c r="DX504" s="59">
        <v>0</v>
      </c>
      <c r="DY504" s="59">
        <v>0</v>
      </c>
      <c r="DZ504" s="59">
        <v>0</v>
      </c>
      <c r="EA504" s="59">
        <v>0</v>
      </c>
      <c r="EB504" s="59">
        <v>0</v>
      </c>
      <c r="EC504" s="59">
        <v>0</v>
      </c>
      <c r="ED504" s="59">
        <v>0</v>
      </c>
      <c r="EE504" s="59">
        <v>0</v>
      </c>
      <c r="EF504" s="59">
        <v>0</v>
      </c>
      <c r="EG504" s="59">
        <v>0</v>
      </c>
      <c r="EH504" s="59">
        <v>0</v>
      </c>
      <c r="EI504" s="59">
        <v>0</v>
      </c>
      <c r="EJ504" s="59">
        <v>0</v>
      </c>
      <c r="EK504" s="59">
        <v>0</v>
      </c>
      <c r="EL504" s="59">
        <v>0</v>
      </c>
      <c r="EM504" s="59">
        <v>1</v>
      </c>
      <c r="EN504" s="59">
        <v>0</v>
      </c>
      <c r="EO504" s="59">
        <v>1</v>
      </c>
      <c r="EP504" s="77">
        <v>1</v>
      </c>
      <c r="EQ504" s="59">
        <v>3</v>
      </c>
    </row>
    <row r="505" spans="1:147" ht="15" customHeight="1" x14ac:dyDescent="0.25">
      <c r="A505" s="504" t="s">
        <v>2564</v>
      </c>
      <c r="B505" s="37">
        <v>6</v>
      </c>
      <c r="C505" s="58" t="s">
        <v>326</v>
      </c>
      <c r="D505" s="59">
        <v>2007</v>
      </c>
      <c r="E505" s="67" t="s">
        <v>327</v>
      </c>
      <c r="F505" s="67" t="s">
        <v>328</v>
      </c>
      <c r="G505" s="59">
        <v>52</v>
      </c>
      <c r="H505" s="59" t="s">
        <v>329</v>
      </c>
      <c r="I505" s="64" t="s">
        <v>50</v>
      </c>
      <c r="J505" s="59">
        <v>0</v>
      </c>
      <c r="K505" s="59" t="s">
        <v>3</v>
      </c>
      <c r="L505" s="59" t="s">
        <v>89</v>
      </c>
      <c r="M505" s="59">
        <v>3</v>
      </c>
      <c r="N505" s="59">
        <v>3</v>
      </c>
      <c r="O505" s="59">
        <f t="shared" si="317"/>
        <v>0.47712125471966244</v>
      </c>
      <c r="P505" s="59">
        <v>2001</v>
      </c>
      <c r="Q505" s="88"/>
      <c r="R505" s="59">
        <v>1</v>
      </c>
      <c r="S505" s="59">
        <v>5</v>
      </c>
      <c r="T505" s="59">
        <v>1</v>
      </c>
      <c r="U505" s="86"/>
      <c r="V505" s="37" t="s">
        <v>1292</v>
      </c>
      <c r="W505" s="37"/>
      <c r="X505" s="37" t="s">
        <v>1292</v>
      </c>
      <c r="Y505" s="38" t="s">
        <v>1295</v>
      </c>
      <c r="Z505" s="166" t="s">
        <v>130</v>
      </c>
      <c r="AA505" s="37" t="s">
        <v>2346</v>
      </c>
      <c r="AB505" s="37" t="s">
        <v>1165</v>
      </c>
      <c r="AC505" s="59">
        <v>10</v>
      </c>
      <c r="AD505" s="37">
        <v>0</v>
      </c>
      <c r="AE505" s="37" t="s">
        <v>2347</v>
      </c>
      <c r="AF505" s="59">
        <v>10</v>
      </c>
      <c r="AG505" s="59">
        <f t="shared" si="328"/>
        <v>1</v>
      </c>
      <c r="AH505" s="177">
        <f t="shared" si="334"/>
        <v>695</v>
      </c>
      <c r="AI505" s="72">
        <f t="shared" si="329"/>
        <v>2.8419848045901137</v>
      </c>
      <c r="AJ505" s="59">
        <f t="shared" si="330"/>
        <v>30</v>
      </c>
      <c r="AK505" s="59">
        <f t="shared" si="335"/>
        <v>1.4771212547196624</v>
      </c>
      <c r="AL505" s="72">
        <f t="shared" si="332"/>
        <v>2085</v>
      </c>
      <c r="AM505" s="72">
        <f t="shared" si="333"/>
        <v>3.3191060593097763</v>
      </c>
      <c r="AN505" s="38" t="s">
        <v>28</v>
      </c>
      <c r="AO505" s="37" t="s">
        <v>470</v>
      </c>
      <c r="AQ505" s="59" t="s">
        <v>80</v>
      </c>
      <c r="AR505" s="67" t="s">
        <v>330</v>
      </c>
      <c r="AS505" s="67" t="s">
        <v>331</v>
      </c>
      <c r="AT505" s="172" t="s">
        <v>2457</v>
      </c>
      <c r="AU505" s="270">
        <v>35.799999999999997</v>
      </c>
      <c r="AV505" s="11">
        <v>-106.4</v>
      </c>
      <c r="AW505" s="128" t="s">
        <v>2003</v>
      </c>
      <c r="AX505" s="277">
        <v>7.1333333333333329</v>
      </c>
      <c r="AY505" s="278">
        <v>559</v>
      </c>
      <c r="AZ505" s="455">
        <f t="shared" si="318"/>
        <v>2.7474118078864231</v>
      </c>
      <c r="BA505" s="517" t="s">
        <v>103</v>
      </c>
      <c r="BB505" s="151" t="s">
        <v>1293</v>
      </c>
      <c r="BC505" s="128"/>
      <c r="BD505" s="86"/>
      <c r="BE505" s="86"/>
      <c r="BF505" s="67" t="s">
        <v>1296</v>
      </c>
      <c r="BG505" s="38"/>
      <c r="BH505" s="38" t="s">
        <v>1294</v>
      </c>
      <c r="BI505" s="67" t="s">
        <v>909</v>
      </c>
      <c r="BJ505" s="67" t="s">
        <v>4</v>
      </c>
      <c r="BK505" s="125" t="s">
        <v>1648</v>
      </c>
      <c r="BN505" s="88"/>
      <c r="BO505" s="86"/>
      <c r="BP505" s="67" t="s">
        <v>51</v>
      </c>
      <c r="BQ505" s="59" t="s">
        <v>901</v>
      </c>
      <c r="BR505" s="67">
        <v>15.3058568329718</v>
      </c>
      <c r="BS505" s="59" t="s">
        <v>21</v>
      </c>
      <c r="BT505" s="59" t="s">
        <v>2060</v>
      </c>
      <c r="BU505" s="67">
        <v>3.7223427331886985</v>
      </c>
      <c r="BV505" s="67">
        <v>3.8698481561823002</v>
      </c>
      <c r="BW505" s="106" t="s">
        <v>634</v>
      </c>
      <c r="BX505" s="37" t="s">
        <v>27</v>
      </c>
      <c r="BY505" s="70">
        <f>AVERAGE(BU505,BV505)*SQRT(CC505)</f>
        <v>8.4883274633940697</v>
      </c>
      <c r="BZ505" s="92">
        <f t="shared" si="326"/>
        <v>8.4883274633940697</v>
      </c>
      <c r="CA505" s="37" t="s">
        <v>57</v>
      </c>
      <c r="CB505" s="37" t="s">
        <v>1292</v>
      </c>
      <c r="CC505" s="59">
        <v>5</v>
      </c>
      <c r="CD505" s="59">
        <v>5</v>
      </c>
      <c r="CE505" s="88"/>
      <c r="CF505" s="78" t="s">
        <v>1584</v>
      </c>
      <c r="CG505" s="67">
        <v>19.2841648590021</v>
      </c>
      <c r="CH505" s="59" t="s">
        <v>21</v>
      </c>
      <c r="CI505" s="67">
        <v>5.3232104121474997</v>
      </c>
      <c r="CJ505" s="88"/>
      <c r="CK505" s="59">
        <f>CI505*SQRT(CM505)</f>
        <v>11.903060340096483</v>
      </c>
      <c r="CL505" s="59">
        <f t="shared" si="327"/>
        <v>11.903060340096483</v>
      </c>
      <c r="CM505" s="59">
        <v>5</v>
      </c>
      <c r="CN505" s="59">
        <v>5</v>
      </c>
      <c r="CP505" s="67">
        <f t="shared" si="304"/>
        <v>-0.38483630811126246</v>
      </c>
      <c r="CQ505" s="67">
        <f t="shared" si="305"/>
        <v>0.90322580645161288</v>
      </c>
      <c r="CR505" s="67">
        <f t="shared" si="319"/>
        <v>-0.3475940847456564</v>
      </c>
      <c r="CS505" s="67">
        <f t="shared" si="306"/>
        <v>0.40604108238750852</v>
      </c>
      <c r="CT505" s="77">
        <v>0</v>
      </c>
      <c r="CU505" s="86">
        <v>0</v>
      </c>
      <c r="CV505" s="59" t="s">
        <v>1782</v>
      </c>
      <c r="CW505" s="59">
        <v>0</v>
      </c>
      <c r="CX505" s="122">
        <v>3</v>
      </c>
      <c r="CY505" s="102">
        <v>0</v>
      </c>
      <c r="CZ505" s="102">
        <v>1</v>
      </c>
      <c r="DA505" s="102">
        <v>0</v>
      </c>
      <c r="DB505" s="102">
        <v>0</v>
      </c>
      <c r="DC505" s="102">
        <v>0</v>
      </c>
      <c r="DD505" s="59">
        <v>0</v>
      </c>
      <c r="DE505" s="60">
        <v>0</v>
      </c>
      <c r="DF505" s="60">
        <v>0</v>
      </c>
      <c r="DG505" s="60">
        <v>0</v>
      </c>
      <c r="DH505" s="60">
        <v>0</v>
      </c>
      <c r="DI505" s="60">
        <v>0</v>
      </c>
      <c r="DJ505" s="60">
        <v>0</v>
      </c>
      <c r="DK505" s="60">
        <v>0</v>
      </c>
      <c r="DL505" s="60">
        <v>0</v>
      </c>
      <c r="DM505" s="60">
        <v>0</v>
      </c>
      <c r="DN505" s="59">
        <v>1</v>
      </c>
      <c r="DO505" s="59">
        <v>0</v>
      </c>
      <c r="DP505" s="59">
        <v>0</v>
      </c>
      <c r="DQ505" s="59">
        <v>0</v>
      </c>
      <c r="DR505" s="59">
        <v>0</v>
      </c>
      <c r="DS505" s="59">
        <v>0</v>
      </c>
      <c r="DT505" s="59">
        <v>0</v>
      </c>
      <c r="DU505" s="59">
        <v>0</v>
      </c>
      <c r="DV505" s="59">
        <v>0</v>
      </c>
      <c r="DW505" s="59">
        <v>0</v>
      </c>
      <c r="DX505" s="59">
        <v>0</v>
      </c>
      <c r="DY505" s="59">
        <v>0</v>
      </c>
      <c r="DZ505" s="59">
        <v>0</v>
      </c>
      <c r="EA505" s="59">
        <v>0</v>
      </c>
      <c r="EB505" s="59">
        <v>0</v>
      </c>
      <c r="EC505" s="59">
        <v>0</v>
      </c>
      <c r="ED505" s="59">
        <v>0</v>
      </c>
      <c r="EE505" s="59">
        <v>0</v>
      </c>
      <c r="EF505" s="59">
        <v>0</v>
      </c>
      <c r="EG505" s="59">
        <v>0</v>
      </c>
      <c r="EH505" s="59">
        <v>0</v>
      </c>
      <c r="EI505" s="59">
        <v>0</v>
      </c>
      <c r="EJ505" s="59">
        <v>0</v>
      </c>
      <c r="EK505" s="59">
        <v>0</v>
      </c>
      <c r="EL505" s="59">
        <v>0</v>
      </c>
      <c r="EM505" s="59">
        <v>1</v>
      </c>
      <c r="EN505" s="59">
        <v>0</v>
      </c>
      <c r="EO505" s="59">
        <v>1</v>
      </c>
      <c r="EP505" s="77">
        <v>1</v>
      </c>
      <c r="EQ505" s="59">
        <v>3</v>
      </c>
    </row>
    <row r="506" spans="1:147" ht="15" customHeight="1" x14ac:dyDescent="0.25">
      <c r="A506" s="504" t="s">
        <v>2564</v>
      </c>
      <c r="B506" s="37">
        <v>7</v>
      </c>
      <c r="C506" s="58" t="s">
        <v>326</v>
      </c>
      <c r="D506" s="59">
        <v>2007</v>
      </c>
      <c r="E506" s="67" t="s">
        <v>327</v>
      </c>
      <c r="F506" s="67" t="s">
        <v>328</v>
      </c>
      <c r="G506" s="59">
        <v>52</v>
      </c>
      <c r="H506" s="59" t="s">
        <v>329</v>
      </c>
      <c r="I506" s="64" t="s">
        <v>50</v>
      </c>
      <c r="J506" s="59">
        <v>0</v>
      </c>
      <c r="K506" s="59" t="s">
        <v>3</v>
      </c>
      <c r="L506" s="59" t="s">
        <v>89</v>
      </c>
      <c r="M506" s="59">
        <v>3</v>
      </c>
      <c r="N506" s="59">
        <v>3</v>
      </c>
      <c r="O506" s="59">
        <f t="shared" si="317"/>
        <v>0.47712125471966244</v>
      </c>
      <c r="P506" s="59">
        <v>2001</v>
      </c>
      <c r="Q506" s="88"/>
      <c r="R506" s="59">
        <v>1</v>
      </c>
      <c r="S506" s="59">
        <v>5</v>
      </c>
      <c r="T506" s="59">
        <v>1</v>
      </c>
      <c r="U506" s="86"/>
      <c r="V506" s="37" t="s">
        <v>1292</v>
      </c>
      <c r="W506" s="37"/>
      <c r="X506" s="37" t="s">
        <v>1292</v>
      </c>
      <c r="Y506" s="38" t="s">
        <v>1295</v>
      </c>
      <c r="Z506" s="166" t="s">
        <v>130</v>
      </c>
      <c r="AA506" s="37" t="s">
        <v>2346</v>
      </c>
      <c r="AB506" s="37" t="s">
        <v>1165</v>
      </c>
      <c r="AC506" s="59">
        <v>10</v>
      </c>
      <c r="AD506" s="37">
        <v>0</v>
      </c>
      <c r="AE506" s="37" t="s">
        <v>2347</v>
      </c>
      <c r="AF506" s="59">
        <v>10</v>
      </c>
      <c r="AG506" s="59">
        <f t="shared" si="328"/>
        <v>1</v>
      </c>
      <c r="AH506" s="177">
        <f t="shared" si="334"/>
        <v>695</v>
      </c>
      <c r="AI506" s="72">
        <f t="shared" si="329"/>
        <v>2.8419848045901137</v>
      </c>
      <c r="AJ506" s="59">
        <f t="shared" si="330"/>
        <v>30</v>
      </c>
      <c r="AK506" s="59">
        <f t="shared" si="335"/>
        <v>1.4771212547196624</v>
      </c>
      <c r="AL506" s="72">
        <f t="shared" si="332"/>
        <v>2085</v>
      </c>
      <c r="AM506" s="72">
        <f t="shared" si="333"/>
        <v>3.3191060593097763</v>
      </c>
      <c r="AN506" s="38" t="s">
        <v>28</v>
      </c>
      <c r="AO506" s="37" t="s">
        <v>470</v>
      </c>
      <c r="AQ506" s="59" t="s">
        <v>80</v>
      </c>
      <c r="AR506" s="67" t="s">
        <v>330</v>
      </c>
      <c r="AS506" s="67" t="s">
        <v>331</v>
      </c>
      <c r="AT506" s="172" t="s">
        <v>2457</v>
      </c>
      <c r="AU506" s="270">
        <v>35.799999999999997</v>
      </c>
      <c r="AV506" s="11">
        <v>-106.4</v>
      </c>
      <c r="AW506" s="128" t="s">
        <v>2003</v>
      </c>
      <c r="AX506" s="277">
        <v>7.1333333333333329</v>
      </c>
      <c r="AY506" s="278">
        <v>559</v>
      </c>
      <c r="AZ506" s="455">
        <f t="shared" si="318"/>
        <v>2.7474118078864231</v>
      </c>
      <c r="BA506" s="517" t="s">
        <v>103</v>
      </c>
      <c r="BB506" s="151" t="s">
        <v>1293</v>
      </c>
      <c r="BC506" s="128"/>
      <c r="BD506" s="86"/>
      <c r="BE506" s="86"/>
      <c r="BF506" s="67" t="s">
        <v>1296</v>
      </c>
      <c r="BG506" s="38"/>
      <c r="BH506" s="38" t="s">
        <v>1294</v>
      </c>
      <c r="BI506" s="67" t="s">
        <v>910</v>
      </c>
      <c r="BJ506" s="67" t="s">
        <v>4</v>
      </c>
      <c r="BK506" s="125" t="s">
        <v>1648</v>
      </c>
      <c r="BN506" s="88"/>
      <c r="BO506" s="86"/>
      <c r="BP506" s="67" t="s">
        <v>51</v>
      </c>
      <c r="BQ506" s="59" t="s">
        <v>901</v>
      </c>
      <c r="BR506" s="67">
        <v>4.4859002169197204</v>
      </c>
      <c r="BS506" s="59" t="s">
        <v>21</v>
      </c>
      <c r="BT506" s="59" t="s">
        <v>2060</v>
      </c>
      <c r="BU506" s="67">
        <v>0.7982646420824393</v>
      </c>
      <c r="BV506" s="67">
        <v>1.0498915401301305</v>
      </c>
      <c r="BW506" s="106" t="s">
        <v>634</v>
      </c>
      <c r="BX506" s="37" t="s">
        <v>27</v>
      </c>
      <c r="BY506" s="70">
        <f>AVERAGE(BU506,BV506)*SQRT(CC506)</f>
        <v>2.0663014282318972</v>
      </c>
      <c r="BZ506" s="92">
        <f t="shared" si="326"/>
        <v>2.0663014282318972</v>
      </c>
      <c r="CA506" s="37" t="s">
        <v>57</v>
      </c>
      <c r="CB506" s="37" t="s">
        <v>1292</v>
      </c>
      <c r="CC506" s="59">
        <v>5</v>
      </c>
      <c r="CD506" s="59">
        <v>5</v>
      </c>
      <c r="CE506" s="88"/>
      <c r="CF506" s="78" t="s">
        <v>1584</v>
      </c>
      <c r="CG506" s="67">
        <v>17.416485900216902</v>
      </c>
      <c r="CH506" s="59" t="s">
        <v>21</v>
      </c>
      <c r="CI506" s="67">
        <v>5.5683297180042999</v>
      </c>
      <c r="CJ506" s="88"/>
      <c r="CK506" s="59">
        <f>CI506*SQRT(CM506)</f>
        <v>12.451163770589849</v>
      </c>
      <c r="CL506" s="59">
        <f t="shared" si="327"/>
        <v>12.451163770589849</v>
      </c>
      <c r="CM506" s="59">
        <v>5</v>
      </c>
      <c r="CN506" s="59">
        <v>5</v>
      </c>
      <c r="CP506" s="67">
        <f t="shared" si="304"/>
        <v>-1.4488513608998401</v>
      </c>
      <c r="CQ506" s="67">
        <f t="shared" si="305"/>
        <v>0.90322580645161288</v>
      </c>
      <c r="CR506" s="67">
        <f t="shared" si="319"/>
        <v>-1.3086399388772749</v>
      </c>
      <c r="CS506" s="67">
        <f t="shared" si="306"/>
        <v>0.4856269244812359</v>
      </c>
      <c r="CT506" s="77">
        <v>0</v>
      </c>
      <c r="CU506" s="86">
        <v>0</v>
      </c>
      <c r="CV506" s="59" t="s">
        <v>1782</v>
      </c>
      <c r="CW506" s="59">
        <v>0</v>
      </c>
      <c r="CX506" s="59">
        <v>3</v>
      </c>
      <c r="CY506" s="102">
        <v>0</v>
      </c>
      <c r="CZ506" s="102">
        <v>1</v>
      </c>
      <c r="DA506" s="102">
        <v>0</v>
      </c>
      <c r="DB506" s="102">
        <v>0</v>
      </c>
      <c r="DC506" s="102">
        <v>0</v>
      </c>
      <c r="DD506" s="59">
        <v>0</v>
      </c>
      <c r="DE506" s="60">
        <v>0</v>
      </c>
      <c r="DF506" s="60">
        <v>0</v>
      </c>
      <c r="DG506" s="60">
        <v>0</v>
      </c>
      <c r="DH506" s="60">
        <v>0</v>
      </c>
      <c r="DI506" s="60">
        <v>0</v>
      </c>
      <c r="DJ506" s="60">
        <v>0</v>
      </c>
      <c r="DK506" s="60">
        <v>0</v>
      </c>
      <c r="DL506" s="60">
        <v>0</v>
      </c>
      <c r="DM506" s="60">
        <v>0</v>
      </c>
      <c r="DN506" s="59">
        <v>1</v>
      </c>
      <c r="DO506" s="59">
        <v>0</v>
      </c>
      <c r="DP506" s="59">
        <v>0</v>
      </c>
      <c r="DQ506" s="59">
        <v>0</v>
      </c>
      <c r="DR506" s="59">
        <v>0</v>
      </c>
      <c r="DS506" s="59">
        <v>0</v>
      </c>
      <c r="DT506" s="59">
        <v>0</v>
      </c>
      <c r="DU506" s="59">
        <v>0</v>
      </c>
      <c r="DV506" s="59">
        <v>0</v>
      </c>
      <c r="DW506" s="59">
        <v>0</v>
      </c>
      <c r="DX506" s="59">
        <v>0</v>
      </c>
      <c r="DY506" s="59">
        <v>0</v>
      </c>
      <c r="DZ506" s="59">
        <v>0</v>
      </c>
      <c r="EA506" s="59">
        <v>0</v>
      </c>
      <c r="EB506" s="59">
        <v>0</v>
      </c>
      <c r="EC506" s="59">
        <v>0</v>
      </c>
      <c r="ED506" s="59">
        <v>0</v>
      </c>
      <c r="EE506" s="59">
        <v>0</v>
      </c>
      <c r="EF506" s="59">
        <v>0</v>
      </c>
      <c r="EG506" s="59">
        <v>0</v>
      </c>
      <c r="EH506" s="59">
        <v>0</v>
      </c>
      <c r="EI506" s="59">
        <v>0</v>
      </c>
      <c r="EJ506" s="59">
        <v>0</v>
      </c>
      <c r="EK506" s="59">
        <v>0</v>
      </c>
      <c r="EL506" s="59">
        <v>0</v>
      </c>
      <c r="EM506" s="59">
        <v>1</v>
      </c>
      <c r="EN506" s="59">
        <v>0</v>
      </c>
      <c r="EO506" s="59">
        <v>1</v>
      </c>
      <c r="EP506" s="77">
        <v>1</v>
      </c>
      <c r="EQ506" s="59">
        <v>3</v>
      </c>
    </row>
    <row r="507" spans="1:147" ht="15" customHeight="1" x14ac:dyDescent="0.25">
      <c r="A507" s="504" t="s">
        <v>2564</v>
      </c>
      <c r="B507" s="37">
        <v>8</v>
      </c>
      <c r="C507" s="58" t="s">
        <v>326</v>
      </c>
      <c r="D507" s="59">
        <v>2007</v>
      </c>
      <c r="E507" s="67" t="s">
        <v>327</v>
      </c>
      <c r="F507" s="67" t="s">
        <v>328</v>
      </c>
      <c r="G507" s="59">
        <v>52</v>
      </c>
      <c r="H507" s="59" t="s">
        <v>329</v>
      </c>
      <c r="I507" s="64" t="s">
        <v>50</v>
      </c>
      <c r="J507" s="59">
        <v>0</v>
      </c>
      <c r="K507" s="59" t="s">
        <v>3</v>
      </c>
      <c r="L507" s="59" t="s">
        <v>89</v>
      </c>
      <c r="M507" s="59">
        <v>3</v>
      </c>
      <c r="N507" s="59">
        <v>3</v>
      </c>
      <c r="O507" s="59">
        <f t="shared" si="317"/>
        <v>0.47712125471966244</v>
      </c>
      <c r="P507" s="59">
        <v>2001</v>
      </c>
      <c r="Q507" s="88"/>
      <c r="R507" s="59">
        <v>1</v>
      </c>
      <c r="S507" s="59">
        <v>5</v>
      </c>
      <c r="T507" s="59">
        <v>1</v>
      </c>
      <c r="U507" s="86"/>
      <c r="V507" s="37" t="s">
        <v>1292</v>
      </c>
      <c r="W507" s="37"/>
      <c r="X507" s="37" t="s">
        <v>1292</v>
      </c>
      <c r="Y507" s="38" t="s">
        <v>1295</v>
      </c>
      <c r="Z507" s="166" t="s">
        <v>130</v>
      </c>
      <c r="AA507" s="37" t="s">
        <v>2346</v>
      </c>
      <c r="AB507" s="37" t="s">
        <v>1165</v>
      </c>
      <c r="AC507" s="59">
        <v>10</v>
      </c>
      <c r="AD507" s="37">
        <v>0</v>
      </c>
      <c r="AE507" s="37" t="s">
        <v>2347</v>
      </c>
      <c r="AF507" s="59">
        <v>10</v>
      </c>
      <c r="AG507" s="59">
        <f t="shared" si="328"/>
        <v>1</v>
      </c>
      <c r="AH507" s="177">
        <f t="shared" si="334"/>
        <v>695</v>
      </c>
      <c r="AI507" s="72">
        <f t="shared" si="329"/>
        <v>2.8419848045901137</v>
      </c>
      <c r="AJ507" s="59">
        <f t="shared" si="330"/>
        <v>30</v>
      </c>
      <c r="AK507" s="59">
        <f t="shared" si="335"/>
        <v>1.4771212547196624</v>
      </c>
      <c r="AL507" s="72">
        <f t="shared" si="332"/>
        <v>2085</v>
      </c>
      <c r="AM507" s="72">
        <f t="shared" si="333"/>
        <v>3.3191060593097763</v>
      </c>
      <c r="AN507" s="38" t="s">
        <v>28</v>
      </c>
      <c r="AO507" s="37" t="s">
        <v>470</v>
      </c>
      <c r="AQ507" s="59" t="s">
        <v>80</v>
      </c>
      <c r="AR507" s="67" t="s">
        <v>330</v>
      </c>
      <c r="AS507" s="67" t="s">
        <v>331</v>
      </c>
      <c r="AT507" s="172" t="s">
        <v>2457</v>
      </c>
      <c r="AU507" s="270">
        <v>35.799999999999997</v>
      </c>
      <c r="AV507" s="11">
        <v>-106.4</v>
      </c>
      <c r="AW507" s="128" t="s">
        <v>2003</v>
      </c>
      <c r="AX507" s="277">
        <v>7.1333333333333329</v>
      </c>
      <c r="AY507" s="278">
        <v>559</v>
      </c>
      <c r="AZ507" s="455">
        <f t="shared" si="318"/>
        <v>2.7474118078864231</v>
      </c>
      <c r="BA507" s="517" t="s">
        <v>103</v>
      </c>
      <c r="BB507" s="151" t="s">
        <v>1293</v>
      </c>
      <c r="BC507" s="128"/>
      <c r="BD507" s="86"/>
      <c r="BE507" s="86"/>
      <c r="BF507" s="67" t="s">
        <v>1296</v>
      </c>
      <c r="BG507" s="38"/>
      <c r="BH507" s="38" t="s">
        <v>1294</v>
      </c>
      <c r="BI507" s="67" t="s">
        <v>911</v>
      </c>
      <c r="BJ507" s="67" t="s">
        <v>4</v>
      </c>
      <c r="BK507" s="125" t="s">
        <v>1648</v>
      </c>
      <c r="BN507" s="88"/>
      <c r="BO507" s="86"/>
      <c r="BP507" s="67" t="s">
        <v>51</v>
      </c>
      <c r="BQ507" s="59" t="s">
        <v>901</v>
      </c>
      <c r="BR507" s="67">
        <v>6.9023861171366603</v>
      </c>
      <c r="BS507" s="59" t="s">
        <v>21</v>
      </c>
      <c r="BT507" s="59" t="s">
        <v>2060</v>
      </c>
      <c r="BU507" s="67">
        <v>0.86334056399131942</v>
      </c>
      <c r="BV507" s="67">
        <v>1.0281995661605299</v>
      </c>
      <c r="BW507" s="106" t="s">
        <v>634</v>
      </c>
      <c r="BX507" s="37" t="s">
        <v>27</v>
      </c>
      <c r="BY507" s="70">
        <f>AVERAGE(BU507,BV507)*SQRT(CC507)</f>
        <v>2.1148061565941676</v>
      </c>
      <c r="BZ507" s="92">
        <f t="shared" si="326"/>
        <v>2.1148061565941676</v>
      </c>
      <c r="CA507" s="37" t="s">
        <v>57</v>
      </c>
      <c r="CB507" s="37" t="s">
        <v>1292</v>
      </c>
      <c r="CC507" s="59">
        <v>5</v>
      </c>
      <c r="CD507" s="59">
        <v>5</v>
      </c>
      <c r="CE507" s="88"/>
      <c r="CF507" s="78" t="s">
        <v>1584</v>
      </c>
      <c r="CG507" s="67">
        <v>17.943600867678899</v>
      </c>
      <c r="CH507" s="59" t="s">
        <v>21</v>
      </c>
      <c r="CI507" s="67">
        <v>3.930585683297199</v>
      </c>
      <c r="CJ507" s="88"/>
      <c r="CK507" s="59">
        <f>CI507*SQRT(CM507)</f>
        <v>8.7890567792399974</v>
      </c>
      <c r="CL507" s="59">
        <f t="shared" si="327"/>
        <v>8.7890567792399974</v>
      </c>
      <c r="CM507" s="59">
        <v>5</v>
      </c>
      <c r="CN507" s="59">
        <v>5</v>
      </c>
      <c r="CP507" s="67">
        <f t="shared" si="304"/>
        <v>-1.7273004149477529</v>
      </c>
      <c r="CQ507" s="67">
        <f t="shared" si="305"/>
        <v>0.90322580645161288</v>
      </c>
      <c r="CR507" s="67">
        <f t="shared" si="319"/>
        <v>-1.5601423102753897</v>
      </c>
      <c r="CS507" s="67">
        <f t="shared" si="306"/>
        <v>0.52170220141557155</v>
      </c>
      <c r="CT507" s="77">
        <v>0</v>
      </c>
      <c r="CU507" s="86">
        <v>0</v>
      </c>
      <c r="CV507" s="59" t="s">
        <v>1782</v>
      </c>
      <c r="CW507" s="59">
        <v>0</v>
      </c>
      <c r="CX507" s="59">
        <v>3</v>
      </c>
      <c r="CY507" s="102">
        <v>0</v>
      </c>
      <c r="CZ507" s="102">
        <v>1</v>
      </c>
      <c r="DA507" s="102">
        <v>0</v>
      </c>
      <c r="DB507" s="102">
        <v>0</v>
      </c>
      <c r="DC507" s="102">
        <v>0</v>
      </c>
      <c r="DD507" s="59">
        <v>0</v>
      </c>
      <c r="DE507" s="60">
        <v>0</v>
      </c>
      <c r="DF507" s="60">
        <v>0</v>
      </c>
      <c r="DG507" s="60">
        <v>0</v>
      </c>
      <c r="DH507" s="60">
        <v>0</v>
      </c>
      <c r="DI507" s="60">
        <v>0</v>
      </c>
      <c r="DJ507" s="60">
        <v>0</v>
      </c>
      <c r="DK507" s="60">
        <v>0</v>
      </c>
      <c r="DL507" s="60">
        <v>0</v>
      </c>
      <c r="DM507" s="60">
        <v>0</v>
      </c>
      <c r="DN507" s="59">
        <v>1</v>
      </c>
      <c r="DO507" s="59">
        <v>0</v>
      </c>
      <c r="DP507" s="59">
        <v>0</v>
      </c>
      <c r="DQ507" s="59">
        <v>0</v>
      </c>
      <c r="DR507" s="59">
        <v>0</v>
      </c>
      <c r="DS507" s="59">
        <v>0</v>
      </c>
      <c r="DT507" s="59">
        <v>0</v>
      </c>
      <c r="DU507" s="59">
        <v>0</v>
      </c>
      <c r="DV507" s="59">
        <v>0</v>
      </c>
      <c r="DW507" s="59">
        <v>0</v>
      </c>
      <c r="DX507" s="59">
        <v>0</v>
      </c>
      <c r="DY507" s="59">
        <v>0</v>
      </c>
      <c r="DZ507" s="59">
        <v>0</v>
      </c>
      <c r="EA507" s="59">
        <v>0</v>
      </c>
      <c r="EB507" s="59">
        <v>0</v>
      </c>
      <c r="EC507" s="59">
        <v>0</v>
      </c>
      <c r="ED507" s="59">
        <v>0</v>
      </c>
      <c r="EE507" s="59">
        <v>0</v>
      </c>
      <c r="EF507" s="59">
        <v>0</v>
      </c>
      <c r="EG507" s="59">
        <v>0</v>
      </c>
      <c r="EH507" s="59">
        <v>0</v>
      </c>
      <c r="EI507" s="59">
        <v>0</v>
      </c>
      <c r="EJ507" s="59">
        <v>0</v>
      </c>
      <c r="EK507" s="59">
        <v>0</v>
      </c>
      <c r="EL507" s="59">
        <v>0</v>
      </c>
      <c r="EM507" s="59">
        <v>1</v>
      </c>
      <c r="EN507" s="59">
        <v>0</v>
      </c>
      <c r="EO507" s="59">
        <v>1</v>
      </c>
      <c r="EP507" s="77">
        <v>1</v>
      </c>
      <c r="EQ507" s="59">
        <v>3</v>
      </c>
    </row>
    <row r="508" spans="1:147" s="88" customFormat="1" ht="15" customHeight="1" x14ac:dyDescent="0.25">
      <c r="A508" s="504" t="s">
        <v>2564</v>
      </c>
      <c r="B508" s="583" t="s">
        <v>318</v>
      </c>
      <c r="C508" s="563" t="s">
        <v>326</v>
      </c>
      <c r="D508" s="547">
        <v>2007</v>
      </c>
      <c r="E508" s="557" t="s">
        <v>327</v>
      </c>
      <c r="F508" s="557" t="s">
        <v>328</v>
      </c>
      <c r="G508" s="547">
        <v>52</v>
      </c>
      <c r="H508" s="547" t="s">
        <v>329</v>
      </c>
      <c r="I508" s="584" t="s">
        <v>50</v>
      </c>
      <c r="J508" s="547">
        <v>0</v>
      </c>
      <c r="K508" s="547" t="s">
        <v>3</v>
      </c>
      <c r="L508" s="547" t="s">
        <v>89</v>
      </c>
      <c r="M508" s="547">
        <v>3</v>
      </c>
      <c r="N508" s="547">
        <v>3</v>
      </c>
      <c r="O508" s="547">
        <f t="shared" ref="O508" si="341">LOG10(N508)</f>
        <v>0.47712125471966244</v>
      </c>
      <c r="P508" s="547">
        <v>2001</v>
      </c>
      <c r="Q508" s="557"/>
      <c r="R508" s="547">
        <v>1</v>
      </c>
      <c r="S508" s="547">
        <v>5</v>
      </c>
      <c r="T508" s="547">
        <v>1</v>
      </c>
      <c r="U508" s="547"/>
      <c r="V508" s="186" t="s">
        <v>1292</v>
      </c>
      <c r="W508" s="186"/>
      <c r="X508" s="186" t="s">
        <v>1292</v>
      </c>
      <c r="Y508" s="545" t="s">
        <v>1295</v>
      </c>
      <c r="Z508" s="548" t="s">
        <v>130</v>
      </c>
      <c r="AA508" s="186" t="s">
        <v>2346</v>
      </c>
      <c r="AB508" s="186" t="s">
        <v>1165</v>
      </c>
      <c r="AC508" s="547">
        <v>10</v>
      </c>
      <c r="AD508" s="186">
        <v>0</v>
      </c>
      <c r="AE508" s="186" t="s">
        <v>2347</v>
      </c>
      <c r="AF508" s="547">
        <v>10</v>
      </c>
      <c r="AG508" s="547">
        <f t="shared" ref="AG508" si="342">LOG10(AF508)</f>
        <v>1</v>
      </c>
      <c r="AH508" s="585">
        <f t="shared" si="334"/>
        <v>695</v>
      </c>
      <c r="AI508" s="549">
        <f t="shared" si="329"/>
        <v>2.8419848045901137</v>
      </c>
      <c r="AJ508" s="547">
        <f t="shared" si="330"/>
        <v>30</v>
      </c>
      <c r="AK508" s="547">
        <f t="shared" ref="AK508" si="343">LOG10(AJ508)</f>
        <v>1.4771212547196624</v>
      </c>
      <c r="AL508" s="549">
        <f t="shared" si="332"/>
        <v>2085</v>
      </c>
      <c r="AM508" s="549">
        <f t="shared" si="333"/>
        <v>3.3191060593097763</v>
      </c>
      <c r="AN508" s="545" t="s">
        <v>28</v>
      </c>
      <c r="AO508" s="186" t="s">
        <v>470</v>
      </c>
      <c r="AP508" s="557"/>
      <c r="AQ508" s="547" t="s">
        <v>80</v>
      </c>
      <c r="AR508" s="557" t="s">
        <v>330</v>
      </c>
      <c r="AS508" s="557" t="s">
        <v>331</v>
      </c>
      <c r="AT508" s="562" t="s">
        <v>2457</v>
      </c>
      <c r="AU508" s="550">
        <v>35.799999999999997</v>
      </c>
      <c r="AV508" s="551">
        <v>-106.4</v>
      </c>
      <c r="AW508" s="547" t="s">
        <v>2003</v>
      </c>
      <c r="AX508" s="552">
        <v>7.1333333333333329</v>
      </c>
      <c r="AY508" s="553">
        <v>559</v>
      </c>
      <c r="AZ508" s="554">
        <f t="shared" ref="AZ508" si="344">LOG10(AY508)</f>
        <v>2.7474118078864231</v>
      </c>
      <c r="BA508" s="567" t="s">
        <v>103</v>
      </c>
      <c r="BB508" s="586" t="s">
        <v>1293</v>
      </c>
      <c r="BC508" s="547"/>
      <c r="BD508" s="547"/>
      <c r="BE508" s="547"/>
      <c r="BF508" s="557" t="s">
        <v>1296</v>
      </c>
      <c r="BG508" s="545"/>
      <c r="BH508" s="545" t="s">
        <v>1334</v>
      </c>
      <c r="BI508" s="557" t="s">
        <v>2126</v>
      </c>
      <c r="BJ508" s="557" t="s">
        <v>4</v>
      </c>
      <c r="BK508" s="587" t="s">
        <v>1648</v>
      </c>
      <c r="BL508" s="547"/>
      <c r="BM508" s="547"/>
      <c r="BN508" s="557"/>
      <c r="BO508" s="547"/>
      <c r="BP508" s="557" t="s">
        <v>51</v>
      </c>
      <c r="BQ508" s="547" t="s">
        <v>901</v>
      </c>
      <c r="BR508" s="557">
        <f>AVERAGE(BR504:BR507)</f>
        <v>11.75054229934922</v>
      </c>
      <c r="BS508" s="547" t="s">
        <v>21</v>
      </c>
      <c r="BT508" s="547" t="s">
        <v>2060</v>
      </c>
      <c r="BU508" s="557"/>
      <c r="BV508" s="557"/>
      <c r="BW508" s="565"/>
      <c r="BX508" s="547"/>
      <c r="BY508" s="568"/>
      <c r="BZ508" s="559">
        <f>SQRT((BZ504^2+BZ505^2+BZ506^2+BZ507^2)/4)</f>
        <v>8.2242595497645041</v>
      </c>
      <c r="CA508" s="186" t="s">
        <v>57</v>
      </c>
      <c r="CB508" s="186" t="s">
        <v>1292</v>
      </c>
      <c r="CC508" s="547">
        <v>20</v>
      </c>
      <c r="CD508" s="547">
        <v>5</v>
      </c>
      <c r="CE508" s="557"/>
      <c r="CF508" s="544" t="s">
        <v>1584</v>
      </c>
      <c r="CG508" s="557">
        <f>AVERAGE(CG504:CG507)</f>
        <v>24.0764642082429</v>
      </c>
      <c r="CH508" s="547" t="s">
        <v>21</v>
      </c>
      <c r="CI508" s="557"/>
      <c r="CJ508" s="557"/>
      <c r="CK508" s="547"/>
      <c r="CL508" s="559">
        <f>SQRT((CL504^2+CL505^2+CL506^2+CL507^2)/4)</f>
        <v>18.941640620819832</v>
      </c>
      <c r="CM508" s="547">
        <v>20</v>
      </c>
      <c r="CN508" s="547">
        <v>5</v>
      </c>
      <c r="CO508" s="557"/>
      <c r="CP508" s="557">
        <f t="shared" si="304"/>
        <v>-0.84413807734283797</v>
      </c>
      <c r="CQ508" s="557">
        <f t="shared" si="305"/>
        <v>0.98013245033112584</v>
      </c>
      <c r="CR508" s="557">
        <f t="shared" ref="CR508" si="345">CP508*CQ508</f>
        <v>-0.82736712216384123</v>
      </c>
      <c r="CS508" s="557">
        <f t="shared" si="306"/>
        <v>0.40855670443547099</v>
      </c>
      <c r="CT508" s="186">
        <v>0</v>
      </c>
      <c r="CU508" s="547">
        <v>0</v>
      </c>
      <c r="CV508" s="547" t="s">
        <v>1782</v>
      </c>
      <c r="CW508" s="547">
        <v>0</v>
      </c>
      <c r="CX508" s="186">
        <v>-1</v>
      </c>
      <c r="CY508" s="560">
        <v>0</v>
      </c>
      <c r="CZ508" s="560">
        <v>1</v>
      </c>
      <c r="DA508" s="560">
        <v>0</v>
      </c>
      <c r="DB508" s="560">
        <v>0</v>
      </c>
      <c r="DC508" s="560">
        <v>0</v>
      </c>
      <c r="DD508" s="547">
        <v>0</v>
      </c>
      <c r="DE508" s="561">
        <v>0</v>
      </c>
      <c r="DF508" s="561">
        <v>0</v>
      </c>
      <c r="DG508" s="561">
        <v>0</v>
      </c>
      <c r="DH508" s="561">
        <v>0</v>
      </c>
      <c r="DI508" s="561">
        <v>0</v>
      </c>
      <c r="DJ508" s="561">
        <v>0</v>
      </c>
      <c r="DK508" s="561">
        <v>0</v>
      </c>
      <c r="DL508" s="561">
        <v>0</v>
      </c>
      <c r="DM508" s="561">
        <v>0</v>
      </c>
      <c r="DN508" s="547">
        <v>1</v>
      </c>
      <c r="DO508" s="547">
        <v>0</v>
      </c>
      <c r="DP508" s="547">
        <v>0</v>
      </c>
      <c r="DQ508" s="547">
        <v>0</v>
      </c>
      <c r="DR508" s="547">
        <v>0</v>
      </c>
      <c r="DS508" s="547">
        <v>0</v>
      </c>
      <c r="DT508" s="547">
        <v>0</v>
      </c>
      <c r="DU508" s="547">
        <v>0</v>
      </c>
      <c r="DV508" s="547">
        <v>0</v>
      </c>
      <c r="DW508" s="547">
        <v>0</v>
      </c>
      <c r="DX508" s="547">
        <v>0</v>
      </c>
      <c r="DY508" s="547">
        <v>0</v>
      </c>
      <c r="DZ508" s="547">
        <v>0</v>
      </c>
      <c r="EA508" s="547">
        <v>0</v>
      </c>
      <c r="EB508" s="547">
        <v>0</v>
      </c>
      <c r="EC508" s="547">
        <v>0</v>
      </c>
      <c r="ED508" s="547">
        <v>0</v>
      </c>
      <c r="EE508" s="547">
        <v>0</v>
      </c>
      <c r="EF508" s="547">
        <v>0</v>
      </c>
      <c r="EG508" s="547">
        <v>0</v>
      </c>
      <c r="EH508" s="547">
        <v>0</v>
      </c>
      <c r="EI508" s="547">
        <v>0</v>
      </c>
      <c r="EJ508" s="547">
        <v>0</v>
      </c>
      <c r="EK508" s="547">
        <v>0</v>
      </c>
      <c r="EL508" s="547">
        <v>0</v>
      </c>
      <c r="EM508" s="547">
        <v>1</v>
      </c>
      <c r="EN508" s="547">
        <v>0</v>
      </c>
      <c r="EO508" s="547">
        <v>1</v>
      </c>
      <c r="EP508" s="186">
        <v>1</v>
      </c>
      <c r="EQ508" s="547">
        <v>3</v>
      </c>
    </row>
    <row r="509" spans="1:147" ht="15" customHeight="1" x14ac:dyDescent="0.25">
      <c r="A509" s="504" t="s">
        <v>2564</v>
      </c>
      <c r="B509" s="37">
        <v>9</v>
      </c>
      <c r="C509" s="58" t="s">
        <v>326</v>
      </c>
      <c r="D509" s="59">
        <v>2007</v>
      </c>
      <c r="E509" s="67" t="s">
        <v>327</v>
      </c>
      <c r="F509" s="67" t="s">
        <v>328</v>
      </c>
      <c r="G509" s="59">
        <v>52</v>
      </c>
      <c r="H509" s="59" t="s">
        <v>329</v>
      </c>
      <c r="I509" s="64" t="s">
        <v>50</v>
      </c>
      <c r="J509" s="59">
        <v>0</v>
      </c>
      <c r="K509" s="59" t="s">
        <v>3</v>
      </c>
      <c r="L509" s="59" t="s">
        <v>89</v>
      </c>
      <c r="M509" s="59">
        <v>3</v>
      </c>
      <c r="N509" s="59">
        <v>3</v>
      </c>
      <c r="O509" s="59">
        <f t="shared" si="317"/>
        <v>0.47712125471966244</v>
      </c>
      <c r="P509" s="59">
        <v>2001</v>
      </c>
      <c r="Q509" s="88"/>
      <c r="R509" s="59">
        <v>1</v>
      </c>
      <c r="S509" s="59">
        <v>4</v>
      </c>
      <c r="T509" s="59">
        <v>1</v>
      </c>
      <c r="U509" s="86"/>
      <c r="V509" s="37" t="s">
        <v>1292</v>
      </c>
      <c r="W509" s="37"/>
      <c r="X509" s="37" t="s">
        <v>1292</v>
      </c>
      <c r="Y509" s="38" t="s">
        <v>1295</v>
      </c>
      <c r="Z509" s="166" t="s">
        <v>130</v>
      </c>
      <c r="AA509" s="37" t="s">
        <v>2346</v>
      </c>
      <c r="AB509" s="37" t="s">
        <v>1165</v>
      </c>
      <c r="AC509" s="59">
        <v>10</v>
      </c>
      <c r="AD509" s="37">
        <v>0</v>
      </c>
      <c r="AE509" s="37" t="s">
        <v>2347</v>
      </c>
      <c r="AF509" s="59">
        <v>10</v>
      </c>
      <c r="AG509" s="59">
        <f t="shared" si="328"/>
        <v>1</v>
      </c>
      <c r="AH509" s="177">
        <f t="shared" si="334"/>
        <v>695</v>
      </c>
      <c r="AI509" s="72">
        <f t="shared" si="329"/>
        <v>2.8419848045901137</v>
      </c>
      <c r="AJ509" s="59">
        <f t="shared" si="330"/>
        <v>30</v>
      </c>
      <c r="AK509" s="59">
        <f t="shared" si="335"/>
        <v>1.4771212547196624</v>
      </c>
      <c r="AL509" s="72">
        <f t="shared" si="332"/>
        <v>2085</v>
      </c>
      <c r="AM509" s="72">
        <f t="shared" si="333"/>
        <v>3.3191060593097763</v>
      </c>
      <c r="AN509" s="38" t="s">
        <v>28</v>
      </c>
      <c r="AO509" s="37" t="s">
        <v>470</v>
      </c>
      <c r="AQ509" s="59" t="s">
        <v>80</v>
      </c>
      <c r="AR509" s="67" t="s">
        <v>330</v>
      </c>
      <c r="AS509" s="67" t="s">
        <v>331</v>
      </c>
      <c r="AT509" s="172" t="s">
        <v>2456</v>
      </c>
      <c r="AU509" s="270">
        <v>35.799999999999997</v>
      </c>
      <c r="AV509" s="11">
        <v>-106.4</v>
      </c>
      <c r="AW509" s="59" t="s">
        <v>2002</v>
      </c>
      <c r="AX509" s="277">
        <v>7.1333333333333329</v>
      </c>
      <c r="AY509" s="278">
        <v>559</v>
      </c>
      <c r="AZ509" s="455">
        <f t="shared" si="318"/>
        <v>2.7474118078864231</v>
      </c>
      <c r="BA509" s="517" t="s">
        <v>137</v>
      </c>
      <c r="BB509" s="66" t="s">
        <v>144</v>
      </c>
      <c r="BC509" s="128"/>
      <c r="BD509" s="86"/>
      <c r="BE509" s="86"/>
      <c r="BF509" s="67" t="s">
        <v>1296</v>
      </c>
      <c r="BG509" s="38"/>
      <c r="BH509" s="38" t="s">
        <v>1294</v>
      </c>
      <c r="BI509" s="67" t="s">
        <v>904</v>
      </c>
      <c r="BJ509" s="67" t="s">
        <v>12</v>
      </c>
      <c r="BK509" s="125" t="s">
        <v>1648</v>
      </c>
      <c r="BN509" s="88"/>
      <c r="BO509" s="86"/>
      <c r="BP509" s="67" t="s">
        <v>51</v>
      </c>
      <c r="BQ509" s="59" t="s">
        <v>902</v>
      </c>
      <c r="BR509" s="67">
        <v>6.1279189223505997</v>
      </c>
      <c r="BS509" s="59" t="s">
        <v>21</v>
      </c>
      <c r="BT509" s="59" t="s">
        <v>2060</v>
      </c>
      <c r="BU509" s="67">
        <v>1.4587974559348105</v>
      </c>
      <c r="BV509" s="67">
        <v>1.6268627428347093</v>
      </c>
      <c r="BW509" s="106" t="s">
        <v>634</v>
      </c>
      <c r="BX509" s="37" t="s">
        <v>27</v>
      </c>
      <c r="BY509" s="70">
        <f>AVERAGE(BU509,BV509)*SQRT(CC509)</f>
        <v>3.0856601987695198</v>
      </c>
      <c r="BZ509" s="92">
        <f t="shared" si="326"/>
        <v>3.0856601987695198</v>
      </c>
      <c r="CA509" s="37" t="s">
        <v>57</v>
      </c>
      <c r="CB509" s="37" t="s">
        <v>1292</v>
      </c>
      <c r="CC509" s="59">
        <v>4</v>
      </c>
      <c r="CD509" s="59">
        <v>4</v>
      </c>
      <c r="CE509" s="88"/>
      <c r="CF509" s="78" t="s">
        <v>1584</v>
      </c>
      <c r="CG509" s="67">
        <v>6.7021804624103902</v>
      </c>
      <c r="CH509" s="59" t="s">
        <v>21</v>
      </c>
      <c r="CI509" s="67">
        <v>1.3993512864612798</v>
      </c>
      <c r="CJ509" s="88"/>
      <c r="CK509" s="59">
        <f>CI509*SQRT(CM509)</f>
        <v>2.7987025729225596</v>
      </c>
      <c r="CL509" s="59">
        <f t="shared" si="327"/>
        <v>2.7987025729225596</v>
      </c>
      <c r="CM509" s="59">
        <v>4</v>
      </c>
      <c r="CN509" s="59">
        <v>4</v>
      </c>
      <c r="CP509" s="67">
        <f t="shared" si="304"/>
        <v>-0.19495056366537813</v>
      </c>
      <c r="CQ509" s="67">
        <f t="shared" si="305"/>
        <v>0.86956521739130432</v>
      </c>
      <c r="CR509" s="67">
        <f t="shared" si="319"/>
        <v>-0.16952222927424185</v>
      </c>
      <c r="CS509" s="67">
        <f t="shared" si="306"/>
        <v>0.5017961116386318</v>
      </c>
      <c r="CT509" s="77">
        <v>0</v>
      </c>
      <c r="CU509" s="86">
        <v>0</v>
      </c>
      <c r="CV509" s="59" t="s">
        <v>1782</v>
      </c>
      <c r="CW509" s="59">
        <v>0</v>
      </c>
      <c r="CX509" s="122">
        <v>3</v>
      </c>
      <c r="CY509" s="102">
        <v>1</v>
      </c>
      <c r="CZ509" s="102">
        <v>0</v>
      </c>
      <c r="DA509" s="102">
        <v>0</v>
      </c>
      <c r="DB509" s="102">
        <v>0</v>
      </c>
      <c r="DC509" s="102">
        <v>0</v>
      </c>
      <c r="DD509" s="59">
        <v>0</v>
      </c>
      <c r="DE509" s="60">
        <v>0</v>
      </c>
      <c r="DF509" s="60">
        <v>0</v>
      </c>
      <c r="DG509" s="60">
        <v>0</v>
      </c>
      <c r="DH509" s="60">
        <v>0</v>
      </c>
      <c r="DI509" s="60">
        <v>0</v>
      </c>
      <c r="DJ509" s="60">
        <v>0</v>
      </c>
      <c r="DK509" s="60">
        <v>0</v>
      </c>
      <c r="DL509" s="60">
        <v>0</v>
      </c>
      <c r="DM509" s="60">
        <v>0</v>
      </c>
      <c r="DN509" s="59">
        <v>1</v>
      </c>
      <c r="DO509" s="59">
        <v>0</v>
      </c>
      <c r="DP509" s="59">
        <v>0</v>
      </c>
      <c r="DQ509" s="59">
        <v>0</v>
      </c>
      <c r="DR509" s="59">
        <v>0</v>
      </c>
      <c r="DS509" s="59">
        <v>0</v>
      </c>
      <c r="DT509" s="59">
        <v>0</v>
      </c>
      <c r="DU509" s="59">
        <v>0</v>
      </c>
      <c r="DV509" s="59">
        <v>0</v>
      </c>
      <c r="DW509" s="59">
        <v>0</v>
      </c>
      <c r="DX509" s="59">
        <v>0</v>
      </c>
      <c r="DY509" s="59">
        <v>0</v>
      </c>
      <c r="DZ509" s="59">
        <v>0</v>
      </c>
      <c r="EA509" s="59">
        <v>0</v>
      </c>
      <c r="EB509" s="59">
        <v>0</v>
      </c>
      <c r="EC509" s="59">
        <v>0</v>
      </c>
      <c r="ED509" s="59">
        <v>0</v>
      </c>
      <c r="EE509" s="59">
        <v>0</v>
      </c>
      <c r="EF509" s="59">
        <v>0</v>
      </c>
      <c r="EG509" s="59">
        <v>0</v>
      </c>
      <c r="EH509" s="59">
        <v>0</v>
      </c>
      <c r="EI509" s="59">
        <v>0</v>
      </c>
      <c r="EJ509" s="59">
        <v>0</v>
      </c>
      <c r="EK509" s="59">
        <v>0</v>
      </c>
      <c r="EL509" s="59">
        <v>0</v>
      </c>
      <c r="EM509" s="59">
        <v>1</v>
      </c>
      <c r="EN509" s="59">
        <v>0</v>
      </c>
      <c r="EO509" s="59">
        <v>1</v>
      </c>
      <c r="EP509" s="77">
        <v>1</v>
      </c>
      <c r="EQ509" s="77">
        <v>1</v>
      </c>
    </row>
    <row r="510" spans="1:147" ht="15" customHeight="1" x14ac:dyDescent="0.25">
      <c r="A510" s="504" t="s">
        <v>2564</v>
      </c>
      <c r="B510" s="37">
        <v>10</v>
      </c>
      <c r="C510" s="58" t="s">
        <v>326</v>
      </c>
      <c r="D510" s="59">
        <v>2007</v>
      </c>
      <c r="E510" s="67" t="s">
        <v>327</v>
      </c>
      <c r="F510" s="67" t="s">
        <v>328</v>
      </c>
      <c r="G510" s="59">
        <v>52</v>
      </c>
      <c r="H510" s="59" t="s">
        <v>329</v>
      </c>
      <c r="I510" s="64" t="s">
        <v>50</v>
      </c>
      <c r="J510" s="59">
        <v>0</v>
      </c>
      <c r="K510" s="59" t="s">
        <v>3</v>
      </c>
      <c r="L510" s="59" t="s">
        <v>89</v>
      </c>
      <c r="M510" s="59">
        <v>3</v>
      </c>
      <c r="N510" s="59">
        <v>3</v>
      </c>
      <c r="O510" s="59">
        <f t="shared" si="317"/>
        <v>0.47712125471966244</v>
      </c>
      <c r="P510" s="59">
        <v>2001</v>
      </c>
      <c r="Q510" s="88"/>
      <c r="R510" s="59">
        <v>1</v>
      </c>
      <c r="S510" s="59">
        <v>4</v>
      </c>
      <c r="T510" s="59">
        <v>1</v>
      </c>
      <c r="U510" s="86"/>
      <c r="V510" s="37" t="s">
        <v>1292</v>
      </c>
      <c r="W510" s="37"/>
      <c r="X510" s="37" t="s">
        <v>1292</v>
      </c>
      <c r="Y510" s="38" t="s">
        <v>1295</v>
      </c>
      <c r="Z510" s="166" t="s">
        <v>130</v>
      </c>
      <c r="AA510" s="37" t="s">
        <v>2346</v>
      </c>
      <c r="AB510" s="37" t="s">
        <v>1165</v>
      </c>
      <c r="AC510" s="59">
        <v>10</v>
      </c>
      <c r="AD510" s="37">
        <v>0</v>
      </c>
      <c r="AE510" s="37" t="s">
        <v>2347</v>
      </c>
      <c r="AF510" s="59">
        <v>10</v>
      </c>
      <c r="AG510" s="59">
        <f t="shared" si="328"/>
        <v>1</v>
      </c>
      <c r="AH510" s="177">
        <f t="shared" si="334"/>
        <v>695</v>
      </c>
      <c r="AI510" s="72">
        <f t="shared" si="329"/>
        <v>2.8419848045901137</v>
      </c>
      <c r="AJ510" s="59">
        <f t="shared" si="330"/>
        <v>30</v>
      </c>
      <c r="AK510" s="59">
        <f t="shared" si="335"/>
        <v>1.4771212547196624</v>
      </c>
      <c r="AL510" s="72">
        <f t="shared" si="332"/>
        <v>2085</v>
      </c>
      <c r="AM510" s="72">
        <f t="shared" si="333"/>
        <v>3.3191060593097763</v>
      </c>
      <c r="AN510" s="38" t="s">
        <v>28</v>
      </c>
      <c r="AO510" s="37" t="s">
        <v>470</v>
      </c>
      <c r="AQ510" s="59" t="s">
        <v>80</v>
      </c>
      <c r="AR510" s="67" t="s">
        <v>330</v>
      </c>
      <c r="AS510" s="67" t="s">
        <v>331</v>
      </c>
      <c r="AT510" s="172" t="s">
        <v>2456</v>
      </c>
      <c r="AU510" s="270">
        <v>35.799999999999997</v>
      </c>
      <c r="AV510" s="11">
        <v>-106.4</v>
      </c>
      <c r="AW510" s="59" t="s">
        <v>2002</v>
      </c>
      <c r="AX510" s="277">
        <v>7.1333333333333329</v>
      </c>
      <c r="AY510" s="278">
        <v>559</v>
      </c>
      <c r="AZ510" s="455">
        <f t="shared" si="318"/>
        <v>2.7474118078864231</v>
      </c>
      <c r="BA510" s="517" t="s">
        <v>137</v>
      </c>
      <c r="BB510" s="66" t="s">
        <v>144</v>
      </c>
      <c r="BC510" s="128"/>
      <c r="BD510" s="86"/>
      <c r="BE510" s="86"/>
      <c r="BF510" s="67" t="s">
        <v>1296</v>
      </c>
      <c r="BG510" s="38"/>
      <c r="BH510" s="38" t="s">
        <v>1294</v>
      </c>
      <c r="BI510" s="67" t="s">
        <v>905</v>
      </c>
      <c r="BJ510" s="67" t="s">
        <v>12</v>
      </c>
      <c r="BK510" s="125" t="s">
        <v>1648</v>
      </c>
      <c r="BN510" s="88"/>
      <c r="BO510" s="86"/>
      <c r="BP510" s="67" t="s">
        <v>51</v>
      </c>
      <c r="BQ510" s="59" t="s">
        <v>902</v>
      </c>
      <c r="BR510" s="67">
        <v>6.8494684473583902</v>
      </c>
      <c r="BS510" s="59" t="s">
        <v>21</v>
      </c>
      <c r="BT510" s="59" t="s">
        <v>2060</v>
      </c>
      <c r="BU510" s="67">
        <v>0.99673334641533984</v>
      </c>
      <c r="BV510" s="67">
        <v>1.0966952546950903</v>
      </c>
      <c r="BW510" s="106" t="s">
        <v>634</v>
      </c>
      <c r="BX510" s="37" t="s">
        <v>27</v>
      </c>
      <c r="BY510" s="70">
        <f>AVERAGE(BU510,BV510)*SQRT(CC510)</f>
        <v>2.0934286011104302</v>
      </c>
      <c r="BZ510" s="92">
        <f t="shared" si="326"/>
        <v>2.0934286011104302</v>
      </c>
      <c r="CA510" s="37" t="s">
        <v>57</v>
      </c>
      <c r="CB510" s="37" t="s">
        <v>1292</v>
      </c>
      <c r="CC510" s="59">
        <v>4</v>
      </c>
      <c r="CD510" s="59">
        <v>4</v>
      </c>
      <c r="CE510" s="88"/>
      <c r="CF510" s="78" t="s">
        <v>1584</v>
      </c>
      <c r="CG510" s="67">
        <v>7.3429293687163097</v>
      </c>
      <c r="CH510" s="59" t="s">
        <v>21</v>
      </c>
      <c r="CI510" s="67">
        <v>1.2821903893435502</v>
      </c>
      <c r="CJ510" s="88"/>
      <c r="CK510" s="59">
        <f>CI510*SQRT(CM510)</f>
        <v>2.5643807786871005</v>
      </c>
      <c r="CL510" s="59">
        <f t="shared" si="327"/>
        <v>2.5643807786871005</v>
      </c>
      <c r="CM510" s="59">
        <v>4</v>
      </c>
      <c r="CN510" s="59">
        <v>4</v>
      </c>
      <c r="CP510" s="67">
        <f t="shared" si="304"/>
        <v>-0.21081056098769738</v>
      </c>
      <c r="CQ510" s="67">
        <f t="shared" si="305"/>
        <v>0.86956521739130432</v>
      </c>
      <c r="CR510" s="67">
        <f t="shared" si="319"/>
        <v>-0.18331353129364988</v>
      </c>
      <c r="CS510" s="67">
        <f t="shared" si="306"/>
        <v>0.50210024067220926</v>
      </c>
      <c r="CT510" s="77">
        <v>0</v>
      </c>
      <c r="CU510" s="86">
        <v>0</v>
      </c>
      <c r="CV510" s="59" t="s">
        <v>1782</v>
      </c>
      <c r="CW510" s="59">
        <v>0</v>
      </c>
      <c r="CX510" s="122">
        <v>3</v>
      </c>
      <c r="CY510" s="102">
        <v>1</v>
      </c>
      <c r="CZ510" s="102">
        <v>0</v>
      </c>
      <c r="DA510" s="102">
        <v>0</v>
      </c>
      <c r="DB510" s="102">
        <v>0</v>
      </c>
      <c r="DC510" s="102">
        <v>0</v>
      </c>
      <c r="DD510" s="59">
        <v>0</v>
      </c>
      <c r="DE510" s="60">
        <v>0</v>
      </c>
      <c r="DF510" s="60">
        <v>0</v>
      </c>
      <c r="DG510" s="60">
        <v>0</v>
      </c>
      <c r="DH510" s="60">
        <v>0</v>
      </c>
      <c r="DI510" s="60">
        <v>0</v>
      </c>
      <c r="DJ510" s="60">
        <v>0</v>
      </c>
      <c r="DK510" s="60">
        <v>0</v>
      </c>
      <c r="DL510" s="60">
        <v>0</v>
      </c>
      <c r="DM510" s="60">
        <v>0</v>
      </c>
      <c r="DN510" s="59">
        <v>1</v>
      </c>
      <c r="DO510" s="59">
        <v>0</v>
      </c>
      <c r="DP510" s="59">
        <v>0</v>
      </c>
      <c r="DQ510" s="59">
        <v>0</v>
      </c>
      <c r="DR510" s="59">
        <v>0</v>
      </c>
      <c r="DS510" s="59">
        <v>0</v>
      </c>
      <c r="DT510" s="59">
        <v>0</v>
      </c>
      <c r="DU510" s="59">
        <v>0</v>
      </c>
      <c r="DV510" s="59">
        <v>0</v>
      </c>
      <c r="DW510" s="59">
        <v>0</v>
      </c>
      <c r="DX510" s="59">
        <v>0</v>
      </c>
      <c r="DY510" s="59">
        <v>0</v>
      </c>
      <c r="DZ510" s="59">
        <v>0</v>
      </c>
      <c r="EA510" s="59">
        <v>0</v>
      </c>
      <c r="EB510" s="59">
        <v>0</v>
      </c>
      <c r="EC510" s="59">
        <v>0</v>
      </c>
      <c r="ED510" s="59">
        <v>0</v>
      </c>
      <c r="EE510" s="59">
        <v>0</v>
      </c>
      <c r="EF510" s="59">
        <v>0</v>
      </c>
      <c r="EG510" s="59">
        <v>0</v>
      </c>
      <c r="EH510" s="59">
        <v>0</v>
      </c>
      <c r="EI510" s="59">
        <v>0</v>
      </c>
      <c r="EJ510" s="59">
        <v>0</v>
      </c>
      <c r="EK510" s="59">
        <v>0</v>
      </c>
      <c r="EL510" s="59">
        <v>0</v>
      </c>
      <c r="EM510" s="59">
        <v>1</v>
      </c>
      <c r="EN510" s="59">
        <v>0</v>
      </c>
      <c r="EO510" s="59">
        <v>1</v>
      </c>
      <c r="EP510" s="77">
        <v>1</v>
      </c>
      <c r="EQ510" s="77">
        <v>1</v>
      </c>
    </row>
    <row r="511" spans="1:147" ht="15" customHeight="1" x14ac:dyDescent="0.25">
      <c r="A511" s="504" t="s">
        <v>2564</v>
      </c>
      <c r="B511" s="37">
        <v>11</v>
      </c>
      <c r="C511" s="58" t="s">
        <v>326</v>
      </c>
      <c r="D511" s="59">
        <v>2007</v>
      </c>
      <c r="E511" s="67" t="s">
        <v>327</v>
      </c>
      <c r="F511" s="67" t="s">
        <v>328</v>
      </c>
      <c r="G511" s="59">
        <v>52</v>
      </c>
      <c r="H511" s="59" t="s">
        <v>329</v>
      </c>
      <c r="I511" s="64" t="s">
        <v>50</v>
      </c>
      <c r="J511" s="59">
        <v>0</v>
      </c>
      <c r="K511" s="59" t="s">
        <v>3</v>
      </c>
      <c r="L511" s="59" t="s">
        <v>89</v>
      </c>
      <c r="M511" s="59">
        <v>3</v>
      </c>
      <c r="N511" s="59">
        <v>3</v>
      </c>
      <c r="O511" s="59">
        <f t="shared" si="317"/>
        <v>0.47712125471966244</v>
      </c>
      <c r="P511" s="59">
        <v>2001</v>
      </c>
      <c r="Q511" s="88"/>
      <c r="R511" s="59">
        <v>1</v>
      </c>
      <c r="S511" s="59">
        <v>4</v>
      </c>
      <c r="T511" s="59">
        <v>1</v>
      </c>
      <c r="U511" s="86"/>
      <c r="V511" s="37" t="s">
        <v>1292</v>
      </c>
      <c r="W511" s="37"/>
      <c r="X511" s="37" t="s">
        <v>1292</v>
      </c>
      <c r="Y511" s="38" t="s">
        <v>1295</v>
      </c>
      <c r="Z511" s="166" t="s">
        <v>130</v>
      </c>
      <c r="AA511" s="37" t="s">
        <v>2346</v>
      </c>
      <c r="AB511" s="37" t="s">
        <v>1165</v>
      </c>
      <c r="AC511" s="59">
        <v>10</v>
      </c>
      <c r="AD511" s="37">
        <v>0</v>
      </c>
      <c r="AE511" s="37" t="s">
        <v>2347</v>
      </c>
      <c r="AF511" s="59">
        <v>10</v>
      </c>
      <c r="AG511" s="59">
        <f t="shared" si="328"/>
        <v>1</v>
      </c>
      <c r="AH511" s="177">
        <f t="shared" si="334"/>
        <v>695</v>
      </c>
      <c r="AI511" s="72">
        <f t="shared" si="329"/>
        <v>2.8419848045901137</v>
      </c>
      <c r="AJ511" s="59">
        <f t="shared" si="330"/>
        <v>30</v>
      </c>
      <c r="AK511" s="59">
        <f t="shared" si="335"/>
        <v>1.4771212547196624</v>
      </c>
      <c r="AL511" s="72">
        <f t="shared" si="332"/>
        <v>2085</v>
      </c>
      <c r="AM511" s="72">
        <f t="shared" si="333"/>
        <v>3.3191060593097763</v>
      </c>
      <c r="AN511" s="38" t="s">
        <v>28</v>
      </c>
      <c r="AO511" s="37" t="s">
        <v>470</v>
      </c>
      <c r="AQ511" s="59" t="s">
        <v>80</v>
      </c>
      <c r="AR511" s="67" t="s">
        <v>330</v>
      </c>
      <c r="AS511" s="67" t="s">
        <v>331</v>
      </c>
      <c r="AT511" s="172" t="s">
        <v>2456</v>
      </c>
      <c r="AU511" s="270">
        <v>35.799999999999997</v>
      </c>
      <c r="AV511" s="11">
        <v>-106.4</v>
      </c>
      <c r="AW511" s="59" t="s">
        <v>2002</v>
      </c>
      <c r="AX511" s="277">
        <v>7.1333333333333329</v>
      </c>
      <c r="AY511" s="278">
        <v>559</v>
      </c>
      <c r="AZ511" s="455">
        <f t="shared" si="318"/>
        <v>2.7474118078864231</v>
      </c>
      <c r="BA511" s="517" t="s">
        <v>137</v>
      </c>
      <c r="BB511" s="66" t="s">
        <v>144</v>
      </c>
      <c r="BC511" s="128"/>
      <c r="BD511" s="86"/>
      <c r="BE511" s="86"/>
      <c r="BF511" s="67" t="s">
        <v>1296</v>
      </c>
      <c r="BG511" s="38"/>
      <c r="BH511" s="38" t="s">
        <v>1294</v>
      </c>
      <c r="BI511" s="67" t="s">
        <v>906</v>
      </c>
      <c r="BJ511" s="67" t="s">
        <v>12</v>
      </c>
      <c r="BK511" s="125" t="s">
        <v>1648</v>
      </c>
      <c r="BN511" s="88"/>
      <c r="BO511" s="86"/>
      <c r="BP511" s="67" t="s">
        <v>51</v>
      </c>
      <c r="BQ511" s="59" t="s">
        <v>902</v>
      </c>
      <c r="BR511" s="67">
        <v>4.8976717878868303</v>
      </c>
      <c r="BS511" s="59" t="s">
        <v>21</v>
      </c>
      <c r="BT511" s="59" t="s">
        <v>2060</v>
      </c>
      <c r="BU511" s="67">
        <v>1.2483695589440496</v>
      </c>
      <c r="BV511" s="67">
        <v>1.3125483360844004</v>
      </c>
      <c r="BW511" s="106" t="s">
        <v>634</v>
      </c>
      <c r="BX511" s="37" t="s">
        <v>27</v>
      </c>
      <c r="BY511" s="70">
        <f>AVERAGE(BU511,BV511)*SQRT(CC511)</f>
        <v>2.5609178950284499</v>
      </c>
      <c r="BZ511" s="92">
        <f t="shared" si="326"/>
        <v>2.5609178950284499</v>
      </c>
      <c r="CA511" s="37" t="s">
        <v>57</v>
      </c>
      <c r="CB511" s="37" t="s">
        <v>1292</v>
      </c>
      <c r="CC511" s="59">
        <v>4</v>
      </c>
      <c r="CD511" s="59">
        <v>4</v>
      </c>
      <c r="CE511" s="88"/>
      <c r="CF511" s="78" t="s">
        <v>1584</v>
      </c>
      <c r="CG511" s="67">
        <v>6.6668590490921398</v>
      </c>
      <c r="CH511" s="59" t="s">
        <v>21</v>
      </c>
      <c r="CI511" s="67">
        <v>1.3433680006464099</v>
      </c>
      <c r="CJ511" s="88"/>
      <c r="CK511" s="59">
        <f>CI511*SQRT(CM511)</f>
        <v>2.6867360012928199</v>
      </c>
      <c r="CL511" s="59">
        <f t="shared" si="327"/>
        <v>2.6867360012928199</v>
      </c>
      <c r="CM511" s="59">
        <v>4</v>
      </c>
      <c r="CN511" s="59">
        <v>4</v>
      </c>
      <c r="CP511" s="67">
        <f t="shared" si="304"/>
        <v>-0.67408369721510608</v>
      </c>
      <c r="CQ511" s="67">
        <f t="shared" si="305"/>
        <v>0.86956521739130432</v>
      </c>
      <c r="CR511" s="67">
        <f t="shared" si="319"/>
        <v>-0.58615973670878785</v>
      </c>
      <c r="CS511" s="67">
        <f t="shared" si="306"/>
        <v>0.52147395230865723</v>
      </c>
      <c r="CT511" s="77">
        <v>0</v>
      </c>
      <c r="CU511" s="86">
        <v>0</v>
      </c>
      <c r="CV511" s="59" t="s">
        <v>1782</v>
      </c>
      <c r="CW511" s="59">
        <v>0</v>
      </c>
      <c r="CX511" s="59">
        <v>3</v>
      </c>
      <c r="CY511" s="102">
        <v>1</v>
      </c>
      <c r="CZ511" s="102">
        <v>0</v>
      </c>
      <c r="DA511" s="102">
        <v>0</v>
      </c>
      <c r="DB511" s="102">
        <v>0</v>
      </c>
      <c r="DC511" s="102">
        <v>0</v>
      </c>
      <c r="DD511" s="59">
        <v>0</v>
      </c>
      <c r="DE511" s="60">
        <v>0</v>
      </c>
      <c r="DF511" s="60">
        <v>0</v>
      </c>
      <c r="DG511" s="60">
        <v>0</v>
      </c>
      <c r="DH511" s="60">
        <v>0</v>
      </c>
      <c r="DI511" s="60">
        <v>0</v>
      </c>
      <c r="DJ511" s="60">
        <v>0</v>
      </c>
      <c r="DK511" s="60">
        <v>0</v>
      </c>
      <c r="DL511" s="60">
        <v>0</v>
      </c>
      <c r="DM511" s="60">
        <v>0</v>
      </c>
      <c r="DN511" s="59">
        <v>1</v>
      </c>
      <c r="DO511" s="59">
        <v>0</v>
      </c>
      <c r="DP511" s="59">
        <v>0</v>
      </c>
      <c r="DQ511" s="59">
        <v>0</v>
      </c>
      <c r="DR511" s="59">
        <v>0</v>
      </c>
      <c r="DS511" s="59">
        <v>0</v>
      </c>
      <c r="DT511" s="59">
        <v>0</v>
      </c>
      <c r="DU511" s="59">
        <v>0</v>
      </c>
      <c r="DV511" s="59">
        <v>0</v>
      </c>
      <c r="DW511" s="59">
        <v>0</v>
      </c>
      <c r="DX511" s="59">
        <v>0</v>
      </c>
      <c r="DY511" s="59">
        <v>0</v>
      </c>
      <c r="DZ511" s="59">
        <v>0</v>
      </c>
      <c r="EA511" s="59">
        <v>0</v>
      </c>
      <c r="EB511" s="59">
        <v>0</v>
      </c>
      <c r="EC511" s="59">
        <v>0</v>
      </c>
      <c r="ED511" s="59">
        <v>0</v>
      </c>
      <c r="EE511" s="59">
        <v>0</v>
      </c>
      <c r="EF511" s="59">
        <v>0</v>
      </c>
      <c r="EG511" s="59">
        <v>0</v>
      </c>
      <c r="EH511" s="59">
        <v>0</v>
      </c>
      <c r="EI511" s="59">
        <v>0</v>
      </c>
      <c r="EJ511" s="59">
        <v>0</v>
      </c>
      <c r="EK511" s="59">
        <v>0</v>
      </c>
      <c r="EL511" s="59">
        <v>0</v>
      </c>
      <c r="EM511" s="59">
        <v>1</v>
      </c>
      <c r="EN511" s="59">
        <v>0</v>
      </c>
      <c r="EO511" s="59">
        <v>1</v>
      </c>
      <c r="EP511" s="77">
        <v>1</v>
      </c>
      <c r="EQ511" s="77">
        <v>1</v>
      </c>
    </row>
    <row r="512" spans="1:147" ht="15" customHeight="1" x14ac:dyDescent="0.25">
      <c r="A512" s="504" t="s">
        <v>2564</v>
      </c>
      <c r="B512" s="37">
        <v>12</v>
      </c>
      <c r="C512" s="58" t="s">
        <v>326</v>
      </c>
      <c r="D512" s="59">
        <v>2007</v>
      </c>
      <c r="E512" s="67" t="s">
        <v>327</v>
      </c>
      <c r="F512" s="67" t="s">
        <v>328</v>
      </c>
      <c r="G512" s="59">
        <v>52</v>
      </c>
      <c r="H512" s="59" t="s">
        <v>329</v>
      </c>
      <c r="I512" s="64" t="s">
        <v>50</v>
      </c>
      <c r="J512" s="59">
        <v>0</v>
      </c>
      <c r="K512" s="59" t="s">
        <v>3</v>
      </c>
      <c r="L512" s="59" t="s">
        <v>89</v>
      </c>
      <c r="M512" s="59">
        <v>3</v>
      </c>
      <c r="N512" s="59">
        <v>3</v>
      </c>
      <c r="O512" s="59">
        <f t="shared" si="317"/>
        <v>0.47712125471966244</v>
      </c>
      <c r="P512" s="59">
        <v>2001</v>
      </c>
      <c r="Q512" s="88"/>
      <c r="R512" s="59">
        <v>1</v>
      </c>
      <c r="S512" s="59">
        <v>4</v>
      </c>
      <c r="T512" s="59">
        <v>1</v>
      </c>
      <c r="U512" s="86"/>
      <c r="V512" s="37" t="s">
        <v>1292</v>
      </c>
      <c r="W512" s="37"/>
      <c r="X512" s="37" t="s">
        <v>1292</v>
      </c>
      <c r="Y512" s="38" t="s">
        <v>1295</v>
      </c>
      <c r="Z512" s="166" t="s">
        <v>130</v>
      </c>
      <c r="AA512" s="37" t="s">
        <v>2346</v>
      </c>
      <c r="AB512" s="37" t="s">
        <v>1165</v>
      </c>
      <c r="AC512" s="59">
        <v>10</v>
      </c>
      <c r="AD512" s="37">
        <v>0</v>
      </c>
      <c r="AE512" s="37" t="s">
        <v>2347</v>
      </c>
      <c r="AF512" s="59">
        <v>10</v>
      </c>
      <c r="AG512" s="59">
        <f t="shared" si="328"/>
        <v>1</v>
      </c>
      <c r="AH512" s="177">
        <f t="shared" si="334"/>
        <v>695</v>
      </c>
      <c r="AI512" s="72">
        <f t="shared" si="329"/>
        <v>2.8419848045901137</v>
      </c>
      <c r="AJ512" s="59">
        <f t="shared" si="330"/>
        <v>30</v>
      </c>
      <c r="AK512" s="59">
        <f t="shared" si="335"/>
        <v>1.4771212547196624</v>
      </c>
      <c r="AL512" s="72">
        <f t="shared" si="332"/>
        <v>2085</v>
      </c>
      <c r="AM512" s="72">
        <f t="shared" si="333"/>
        <v>3.3191060593097763</v>
      </c>
      <c r="AN512" s="38" t="s">
        <v>28</v>
      </c>
      <c r="AO512" s="37" t="s">
        <v>470</v>
      </c>
      <c r="AQ512" s="59" t="s">
        <v>80</v>
      </c>
      <c r="AR512" s="67" t="s">
        <v>330</v>
      </c>
      <c r="AS512" s="67" t="s">
        <v>331</v>
      </c>
      <c r="AT512" s="172" t="s">
        <v>2456</v>
      </c>
      <c r="AU512" s="270">
        <v>35.799999999999997</v>
      </c>
      <c r="AV512" s="11">
        <v>-106.4</v>
      </c>
      <c r="AW512" s="59" t="s">
        <v>2002</v>
      </c>
      <c r="AX512" s="277">
        <v>7.1333333333333329</v>
      </c>
      <c r="AY512" s="278">
        <v>559</v>
      </c>
      <c r="AZ512" s="455">
        <f t="shared" si="318"/>
        <v>2.7474118078864231</v>
      </c>
      <c r="BA512" s="517" t="s">
        <v>137</v>
      </c>
      <c r="BB512" s="66" t="s">
        <v>144</v>
      </c>
      <c r="BC512" s="128"/>
      <c r="BD512" s="86"/>
      <c r="BE512" s="86"/>
      <c r="BF512" s="67" t="s">
        <v>1296</v>
      </c>
      <c r="BG512" s="38"/>
      <c r="BH512" s="38" t="s">
        <v>1294</v>
      </c>
      <c r="BI512" s="67" t="s">
        <v>907</v>
      </c>
      <c r="BJ512" s="67" t="s">
        <v>12</v>
      </c>
      <c r="BK512" s="125" t="s">
        <v>1648</v>
      </c>
      <c r="BN512" s="88"/>
      <c r="BO512" s="86"/>
      <c r="BP512" s="67" t="s">
        <v>51</v>
      </c>
      <c r="BQ512" s="59" t="s">
        <v>902</v>
      </c>
      <c r="BR512" s="67">
        <v>4.3877044544226704</v>
      </c>
      <c r="BS512" s="59" t="s">
        <v>21</v>
      </c>
      <c r="BT512" s="59" t="s">
        <v>2060</v>
      </c>
      <c r="BU512" s="67">
        <v>0.55856313414056924</v>
      </c>
      <c r="BV512" s="67">
        <v>0.78134198284718037</v>
      </c>
      <c r="BW512" s="106" t="s">
        <v>634</v>
      </c>
      <c r="BX512" s="37" t="s">
        <v>27</v>
      </c>
      <c r="BY512" s="70">
        <f>AVERAGE(BU512,BV512)*SQRT(CC512)</f>
        <v>1.3399051169877496</v>
      </c>
      <c r="BZ512" s="92">
        <f t="shared" si="326"/>
        <v>1.3399051169877496</v>
      </c>
      <c r="CA512" s="37" t="s">
        <v>57</v>
      </c>
      <c r="CB512" s="37" t="s">
        <v>1292</v>
      </c>
      <c r="CC512" s="59">
        <v>4</v>
      </c>
      <c r="CD512" s="59">
        <v>4</v>
      </c>
      <c r="CE512" s="88"/>
      <c r="CF512" s="78" t="s">
        <v>1584</v>
      </c>
      <c r="CG512" s="67">
        <v>6.0519663407708304</v>
      </c>
      <c r="CH512" s="59" t="s">
        <v>21</v>
      </c>
      <c r="CI512" s="67">
        <v>1.8377523576466297</v>
      </c>
      <c r="CJ512" s="88"/>
      <c r="CK512" s="59">
        <f>CI512*SQRT(CM512)</f>
        <v>3.6755047152932594</v>
      </c>
      <c r="CL512" s="59">
        <f t="shared" si="327"/>
        <v>3.6755047152932594</v>
      </c>
      <c r="CM512" s="59">
        <v>4</v>
      </c>
      <c r="CN512" s="59">
        <v>4</v>
      </c>
      <c r="CP512" s="67">
        <f t="shared" si="304"/>
        <v>-0.60162313650133981</v>
      </c>
      <c r="CQ512" s="67">
        <f t="shared" si="305"/>
        <v>0.86956521739130432</v>
      </c>
      <c r="CR512" s="67">
        <f t="shared" si="319"/>
        <v>-0.52315055347942585</v>
      </c>
      <c r="CS512" s="67">
        <f t="shared" si="306"/>
        <v>0.51710540635036439</v>
      </c>
      <c r="CT512" s="77">
        <v>0</v>
      </c>
      <c r="CU512" s="86">
        <v>0</v>
      </c>
      <c r="CV512" s="59" t="s">
        <v>1782</v>
      </c>
      <c r="CW512" s="59">
        <v>0</v>
      </c>
      <c r="CX512" s="59">
        <v>3</v>
      </c>
      <c r="CY512" s="102">
        <v>1</v>
      </c>
      <c r="CZ512" s="102">
        <v>0</v>
      </c>
      <c r="DA512" s="102">
        <v>0</v>
      </c>
      <c r="DB512" s="102">
        <v>0</v>
      </c>
      <c r="DC512" s="102">
        <v>0</v>
      </c>
      <c r="DD512" s="59">
        <v>0</v>
      </c>
      <c r="DE512" s="60">
        <v>0</v>
      </c>
      <c r="DF512" s="60">
        <v>0</v>
      </c>
      <c r="DG512" s="60">
        <v>0</v>
      </c>
      <c r="DH512" s="60">
        <v>0</v>
      </c>
      <c r="DI512" s="60">
        <v>0</v>
      </c>
      <c r="DJ512" s="60">
        <v>0</v>
      </c>
      <c r="DK512" s="60">
        <v>0</v>
      </c>
      <c r="DL512" s="60">
        <v>0</v>
      </c>
      <c r="DM512" s="60">
        <v>0</v>
      </c>
      <c r="DN512" s="59">
        <v>1</v>
      </c>
      <c r="DO512" s="59">
        <v>0</v>
      </c>
      <c r="DP512" s="59">
        <v>0</v>
      </c>
      <c r="DQ512" s="59">
        <v>0</v>
      </c>
      <c r="DR512" s="59">
        <v>0</v>
      </c>
      <c r="DS512" s="59">
        <v>0</v>
      </c>
      <c r="DT512" s="59">
        <v>0</v>
      </c>
      <c r="DU512" s="59">
        <v>0</v>
      </c>
      <c r="DV512" s="59">
        <v>0</v>
      </c>
      <c r="DW512" s="59">
        <v>0</v>
      </c>
      <c r="DX512" s="59">
        <v>0</v>
      </c>
      <c r="DY512" s="59">
        <v>0</v>
      </c>
      <c r="DZ512" s="59">
        <v>0</v>
      </c>
      <c r="EA512" s="59">
        <v>0</v>
      </c>
      <c r="EB512" s="59">
        <v>0</v>
      </c>
      <c r="EC512" s="59">
        <v>0</v>
      </c>
      <c r="ED512" s="59">
        <v>0</v>
      </c>
      <c r="EE512" s="59">
        <v>0</v>
      </c>
      <c r="EF512" s="59">
        <v>0</v>
      </c>
      <c r="EG512" s="59">
        <v>0</v>
      </c>
      <c r="EH512" s="59">
        <v>0</v>
      </c>
      <c r="EI512" s="59">
        <v>0</v>
      </c>
      <c r="EJ512" s="59">
        <v>0</v>
      </c>
      <c r="EK512" s="59">
        <v>0</v>
      </c>
      <c r="EL512" s="59">
        <v>0</v>
      </c>
      <c r="EM512" s="59">
        <v>1</v>
      </c>
      <c r="EN512" s="59">
        <v>0</v>
      </c>
      <c r="EO512" s="59">
        <v>1</v>
      </c>
      <c r="EP512" s="77">
        <v>1</v>
      </c>
      <c r="EQ512" s="77">
        <v>1</v>
      </c>
    </row>
    <row r="513" spans="1:147" s="88" customFormat="1" ht="15" customHeight="1" x14ac:dyDescent="0.25">
      <c r="A513" s="504" t="s">
        <v>2564</v>
      </c>
      <c r="B513" s="583" t="s">
        <v>2127</v>
      </c>
      <c r="C513" s="563" t="s">
        <v>326</v>
      </c>
      <c r="D513" s="547">
        <v>2007</v>
      </c>
      <c r="E513" s="557" t="s">
        <v>327</v>
      </c>
      <c r="F513" s="557" t="s">
        <v>328</v>
      </c>
      <c r="G513" s="547">
        <v>52</v>
      </c>
      <c r="H513" s="547" t="s">
        <v>329</v>
      </c>
      <c r="I513" s="584" t="s">
        <v>50</v>
      </c>
      <c r="J513" s="547">
        <v>0</v>
      </c>
      <c r="K513" s="547" t="s">
        <v>3</v>
      </c>
      <c r="L513" s="547" t="s">
        <v>89</v>
      </c>
      <c r="M513" s="547">
        <v>3</v>
      </c>
      <c r="N513" s="547">
        <v>3</v>
      </c>
      <c r="O513" s="547">
        <f t="shared" ref="O513" si="346">LOG10(N513)</f>
        <v>0.47712125471966244</v>
      </c>
      <c r="P513" s="547">
        <v>2001</v>
      </c>
      <c r="Q513" s="557"/>
      <c r="R513" s="547">
        <v>1</v>
      </c>
      <c r="S513" s="547">
        <v>4</v>
      </c>
      <c r="T513" s="547">
        <v>1</v>
      </c>
      <c r="U513" s="547"/>
      <c r="V513" s="186" t="s">
        <v>1292</v>
      </c>
      <c r="W513" s="186"/>
      <c r="X513" s="186" t="s">
        <v>1292</v>
      </c>
      <c r="Y513" s="545" t="s">
        <v>1295</v>
      </c>
      <c r="Z513" s="548" t="s">
        <v>130</v>
      </c>
      <c r="AA513" s="186" t="s">
        <v>2346</v>
      </c>
      <c r="AB513" s="186" t="s">
        <v>1165</v>
      </c>
      <c r="AC513" s="547">
        <v>10</v>
      </c>
      <c r="AD513" s="186">
        <v>0</v>
      </c>
      <c r="AE513" s="186" t="s">
        <v>2347</v>
      </c>
      <c r="AF513" s="547">
        <v>10</v>
      </c>
      <c r="AG513" s="547">
        <f t="shared" ref="AG513" si="347">LOG10(AF513)</f>
        <v>1</v>
      </c>
      <c r="AH513" s="585">
        <f t="shared" si="334"/>
        <v>695</v>
      </c>
      <c r="AI513" s="549">
        <f t="shared" si="329"/>
        <v>2.8419848045901137</v>
      </c>
      <c r="AJ513" s="547">
        <f t="shared" si="330"/>
        <v>30</v>
      </c>
      <c r="AK513" s="547">
        <f t="shared" ref="AK513" si="348">LOG10(AJ513)</f>
        <v>1.4771212547196624</v>
      </c>
      <c r="AL513" s="549">
        <f t="shared" si="332"/>
        <v>2085</v>
      </c>
      <c r="AM513" s="549">
        <f t="shared" si="333"/>
        <v>3.3191060593097763</v>
      </c>
      <c r="AN513" s="545" t="s">
        <v>28</v>
      </c>
      <c r="AO513" s="186" t="s">
        <v>470</v>
      </c>
      <c r="AP513" s="557"/>
      <c r="AQ513" s="547" t="s">
        <v>80</v>
      </c>
      <c r="AR513" s="557" t="s">
        <v>330</v>
      </c>
      <c r="AS513" s="557" t="s">
        <v>331</v>
      </c>
      <c r="AT513" s="562" t="s">
        <v>2456</v>
      </c>
      <c r="AU513" s="550">
        <v>35.799999999999997</v>
      </c>
      <c r="AV513" s="551">
        <v>-106.4</v>
      </c>
      <c r="AW513" s="547" t="s">
        <v>2002</v>
      </c>
      <c r="AX513" s="552">
        <v>7.1333333333333329</v>
      </c>
      <c r="AY513" s="553">
        <v>559</v>
      </c>
      <c r="AZ513" s="554">
        <f t="shared" ref="AZ513" si="349">LOG10(AY513)</f>
        <v>2.7474118078864231</v>
      </c>
      <c r="BA513" s="567" t="s">
        <v>137</v>
      </c>
      <c r="BB513" s="586" t="s">
        <v>144</v>
      </c>
      <c r="BC513" s="547"/>
      <c r="BD513" s="547"/>
      <c r="BE513" s="547"/>
      <c r="BF513" s="557" t="s">
        <v>1296</v>
      </c>
      <c r="BG513" s="545"/>
      <c r="BH513" s="545" t="s">
        <v>1334</v>
      </c>
      <c r="BI513" s="557" t="s">
        <v>2125</v>
      </c>
      <c r="BJ513" s="557" t="s">
        <v>12</v>
      </c>
      <c r="BK513" s="587" t="s">
        <v>1648</v>
      </c>
      <c r="BL513" s="547"/>
      <c r="BM513" s="547"/>
      <c r="BN513" s="557"/>
      <c r="BO513" s="547"/>
      <c r="BP513" s="557" t="s">
        <v>51</v>
      </c>
      <c r="BQ513" s="547" t="s">
        <v>902</v>
      </c>
      <c r="BR513" s="557">
        <f>AVERAGE(BR509:BR512)</f>
        <v>5.5656909030046231</v>
      </c>
      <c r="BS513" s="547" t="s">
        <v>21</v>
      </c>
      <c r="BT513" s="547" t="s">
        <v>2060</v>
      </c>
      <c r="BU513" s="557"/>
      <c r="BV513" s="557"/>
      <c r="BW513" s="565"/>
      <c r="BX513" s="547"/>
      <c r="BY513" s="568"/>
      <c r="BZ513" s="559">
        <f>SQRT((BZ509^2+BZ510^2+BZ511^2+BZ512^2)/4)</f>
        <v>2.3588868326937829</v>
      </c>
      <c r="CA513" s="186" t="s">
        <v>57</v>
      </c>
      <c r="CB513" s="186" t="s">
        <v>1292</v>
      </c>
      <c r="CC513" s="547">
        <v>16</v>
      </c>
      <c r="CD513" s="547">
        <v>4</v>
      </c>
      <c r="CE513" s="557"/>
      <c r="CF513" s="544" t="s">
        <v>1584</v>
      </c>
      <c r="CG513" s="557">
        <f>AVERAGE(CG509:CG512)</f>
        <v>6.6909838052474182</v>
      </c>
      <c r="CH513" s="547" t="s">
        <v>21</v>
      </c>
      <c r="CI513" s="557"/>
      <c r="CJ513" s="557"/>
      <c r="CK513" s="547"/>
      <c r="CL513" s="559">
        <f>SQRT((CL509^2+CL510^2+CL511^2+CL512^2)/4)</f>
        <v>2.9638096313093865</v>
      </c>
      <c r="CM513" s="547">
        <v>16</v>
      </c>
      <c r="CN513" s="547">
        <v>4</v>
      </c>
      <c r="CO513" s="557"/>
      <c r="CP513" s="557">
        <f t="shared" si="304"/>
        <v>-0.42012362598700093</v>
      </c>
      <c r="CQ513" s="557">
        <f t="shared" si="305"/>
        <v>0.97478991596638653</v>
      </c>
      <c r="CR513" s="557">
        <f t="shared" ref="CR513" si="350">CP513*CQ513</f>
        <v>-0.40953227407136222</v>
      </c>
      <c r="CS513" s="557">
        <f t="shared" si="306"/>
        <v>0.50262057317978226</v>
      </c>
      <c r="CT513" s="186">
        <v>0</v>
      </c>
      <c r="CU513" s="547">
        <v>0</v>
      </c>
      <c r="CV513" s="547" t="s">
        <v>1782</v>
      </c>
      <c r="CW513" s="547">
        <v>0</v>
      </c>
      <c r="CX513" s="186">
        <v>-1</v>
      </c>
      <c r="CY513" s="560">
        <v>1</v>
      </c>
      <c r="CZ513" s="560">
        <v>0</v>
      </c>
      <c r="DA513" s="560">
        <v>0</v>
      </c>
      <c r="DB513" s="560">
        <v>0</v>
      </c>
      <c r="DC513" s="560">
        <v>0</v>
      </c>
      <c r="DD513" s="547">
        <v>0</v>
      </c>
      <c r="DE513" s="561">
        <v>0</v>
      </c>
      <c r="DF513" s="561">
        <v>0</v>
      </c>
      <c r="DG513" s="561">
        <v>0</v>
      </c>
      <c r="DH513" s="561">
        <v>0</v>
      </c>
      <c r="DI513" s="561">
        <v>0</v>
      </c>
      <c r="DJ513" s="561">
        <v>0</v>
      </c>
      <c r="DK513" s="561">
        <v>0</v>
      </c>
      <c r="DL513" s="561">
        <v>0</v>
      </c>
      <c r="DM513" s="561">
        <v>0</v>
      </c>
      <c r="DN513" s="547">
        <v>1</v>
      </c>
      <c r="DO513" s="547">
        <v>0</v>
      </c>
      <c r="DP513" s="547">
        <v>0</v>
      </c>
      <c r="DQ513" s="547">
        <v>0</v>
      </c>
      <c r="DR513" s="547">
        <v>0</v>
      </c>
      <c r="DS513" s="547">
        <v>0</v>
      </c>
      <c r="DT513" s="547">
        <v>0</v>
      </c>
      <c r="DU513" s="547">
        <v>0</v>
      </c>
      <c r="DV513" s="547">
        <v>0</v>
      </c>
      <c r="DW513" s="547">
        <v>0</v>
      </c>
      <c r="DX513" s="547">
        <v>0</v>
      </c>
      <c r="DY513" s="547">
        <v>0</v>
      </c>
      <c r="DZ513" s="547">
        <v>0</v>
      </c>
      <c r="EA513" s="547">
        <v>0</v>
      </c>
      <c r="EB513" s="547">
        <v>0</v>
      </c>
      <c r="EC513" s="547">
        <v>0</v>
      </c>
      <c r="ED513" s="547">
        <v>0</v>
      </c>
      <c r="EE513" s="547">
        <v>0</v>
      </c>
      <c r="EF513" s="547">
        <v>0</v>
      </c>
      <c r="EG513" s="547">
        <v>0</v>
      </c>
      <c r="EH513" s="547">
        <v>0</v>
      </c>
      <c r="EI513" s="547">
        <v>0</v>
      </c>
      <c r="EJ513" s="547">
        <v>0</v>
      </c>
      <c r="EK513" s="547">
        <v>0</v>
      </c>
      <c r="EL513" s="547">
        <v>0</v>
      </c>
      <c r="EM513" s="547">
        <v>1</v>
      </c>
      <c r="EN513" s="547">
        <v>0</v>
      </c>
      <c r="EO513" s="547">
        <v>1</v>
      </c>
      <c r="EP513" s="186">
        <v>1</v>
      </c>
      <c r="EQ513" s="186">
        <v>1</v>
      </c>
    </row>
    <row r="514" spans="1:147" ht="15" customHeight="1" x14ac:dyDescent="0.25">
      <c r="A514" s="504" t="s">
        <v>2564</v>
      </c>
      <c r="B514" s="37">
        <v>13</v>
      </c>
      <c r="C514" s="58" t="s">
        <v>326</v>
      </c>
      <c r="D514" s="59">
        <v>2007</v>
      </c>
      <c r="E514" s="67" t="s">
        <v>327</v>
      </c>
      <c r="F514" s="67" t="s">
        <v>328</v>
      </c>
      <c r="G514" s="59">
        <v>52</v>
      </c>
      <c r="H514" s="59" t="s">
        <v>329</v>
      </c>
      <c r="I514" s="64" t="s">
        <v>50</v>
      </c>
      <c r="J514" s="59">
        <v>0</v>
      </c>
      <c r="K514" s="59" t="s">
        <v>3</v>
      </c>
      <c r="L514" s="59" t="s">
        <v>89</v>
      </c>
      <c r="M514" s="59">
        <v>3</v>
      </c>
      <c r="N514" s="59">
        <v>3</v>
      </c>
      <c r="O514" s="59">
        <f t="shared" si="317"/>
        <v>0.47712125471966244</v>
      </c>
      <c r="P514" s="59">
        <v>2001</v>
      </c>
      <c r="Q514" s="88"/>
      <c r="R514" s="59">
        <v>1</v>
      </c>
      <c r="S514" s="59">
        <v>5</v>
      </c>
      <c r="T514" s="59">
        <v>1</v>
      </c>
      <c r="U514" s="86"/>
      <c r="V514" s="37" t="s">
        <v>1292</v>
      </c>
      <c r="W514" s="37"/>
      <c r="X514" s="37" t="s">
        <v>1292</v>
      </c>
      <c r="Y514" s="38" t="s">
        <v>1295</v>
      </c>
      <c r="Z514" s="166" t="s">
        <v>130</v>
      </c>
      <c r="AA514" s="37" t="s">
        <v>2346</v>
      </c>
      <c r="AB514" s="37" t="s">
        <v>1165</v>
      </c>
      <c r="AC514" s="59">
        <v>10</v>
      </c>
      <c r="AD514" s="37">
        <v>0</v>
      </c>
      <c r="AE514" s="37" t="s">
        <v>2347</v>
      </c>
      <c r="AF514" s="59">
        <v>10</v>
      </c>
      <c r="AG514" s="59">
        <f t="shared" si="328"/>
        <v>1</v>
      </c>
      <c r="AH514" s="177">
        <f t="shared" si="334"/>
        <v>695</v>
      </c>
      <c r="AI514" s="72">
        <f t="shared" si="329"/>
        <v>2.8419848045901137</v>
      </c>
      <c r="AJ514" s="59">
        <f t="shared" si="330"/>
        <v>30</v>
      </c>
      <c r="AK514" s="59">
        <f t="shared" si="335"/>
        <v>1.4771212547196624</v>
      </c>
      <c r="AL514" s="72">
        <f t="shared" si="332"/>
        <v>2085</v>
      </c>
      <c r="AM514" s="72">
        <f t="shared" si="333"/>
        <v>3.3191060593097763</v>
      </c>
      <c r="AN514" s="38" t="s">
        <v>28</v>
      </c>
      <c r="AO514" s="37" t="s">
        <v>470</v>
      </c>
      <c r="AQ514" s="59" t="s">
        <v>80</v>
      </c>
      <c r="AR514" s="67" t="s">
        <v>330</v>
      </c>
      <c r="AS514" s="67" t="s">
        <v>331</v>
      </c>
      <c r="AT514" s="172" t="s">
        <v>2457</v>
      </c>
      <c r="AU514" s="270">
        <v>35.799999999999997</v>
      </c>
      <c r="AV514" s="11">
        <v>-106.4</v>
      </c>
      <c r="AW514" s="128" t="s">
        <v>2003</v>
      </c>
      <c r="AX514" s="277">
        <v>7.1333333333333329</v>
      </c>
      <c r="AY514" s="278">
        <v>559</v>
      </c>
      <c r="AZ514" s="455">
        <f t="shared" si="318"/>
        <v>2.7474118078864231</v>
      </c>
      <c r="BA514" s="517" t="s">
        <v>103</v>
      </c>
      <c r="BB514" s="151" t="s">
        <v>1293</v>
      </c>
      <c r="BC514" s="128"/>
      <c r="BD514" s="86"/>
      <c r="BE514" s="86"/>
      <c r="BF514" s="67" t="s">
        <v>1296</v>
      </c>
      <c r="BG514" s="38"/>
      <c r="BH514" s="38" t="s">
        <v>1294</v>
      </c>
      <c r="BI514" s="67" t="s">
        <v>908</v>
      </c>
      <c r="BJ514" s="67" t="s">
        <v>12</v>
      </c>
      <c r="BK514" s="125" t="s">
        <v>1648</v>
      </c>
      <c r="BN514" s="88"/>
      <c r="BO514" s="86"/>
      <c r="BP514" s="67" t="s">
        <v>51</v>
      </c>
      <c r="BQ514" s="59" t="s">
        <v>903</v>
      </c>
      <c r="BR514" s="67">
        <v>3.6844805844240498</v>
      </c>
      <c r="BS514" s="59" t="s">
        <v>21</v>
      </c>
      <c r="BT514" s="59" t="s">
        <v>2060</v>
      </c>
      <c r="BU514" s="67">
        <v>0.91394529721267981</v>
      </c>
      <c r="BV514" s="67">
        <v>1.0107405313736599</v>
      </c>
      <c r="BW514" s="106" t="s">
        <v>634</v>
      </c>
      <c r="BX514" s="37" t="s">
        <v>27</v>
      </c>
      <c r="BY514" s="70">
        <f>AVERAGE(BU514,BV514)*SQRT(CC514)</f>
        <v>2.1518641740247819</v>
      </c>
      <c r="BZ514" s="92">
        <f t="shared" si="326"/>
        <v>2.1518641740247819</v>
      </c>
      <c r="CA514" s="37" t="s">
        <v>57</v>
      </c>
      <c r="CB514" s="37" t="s">
        <v>1292</v>
      </c>
      <c r="CC514" s="59">
        <v>5</v>
      </c>
      <c r="CD514" s="59">
        <v>5</v>
      </c>
      <c r="CE514" s="88"/>
      <c r="CF514" s="78" t="s">
        <v>1584</v>
      </c>
      <c r="CG514" s="67">
        <v>3.8084967604470101</v>
      </c>
      <c r="CH514" s="59" t="s">
        <v>21</v>
      </c>
      <c r="CI514" s="67">
        <v>0.8809844762360397</v>
      </c>
      <c r="CJ514" s="88"/>
      <c r="CK514" s="59">
        <f>CI514*SQRT(CM514)</f>
        <v>1.969941175985833</v>
      </c>
      <c r="CL514" s="59">
        <f t="shared" si="327"/>
        <v>1.969941175985833</v>
      </c>
      <c r="CM514" s="59">
        <v>5</v>
      </c>
      <c r="CN514" s="59">
        <v>5</v>
      </c>
      <c r="CP514" s="67">
        <f t="shared" si="304"/>
        <v>-6.0117131598370614E-2</v>
      </c>
      <c r="CQ514" s="67">
        <f t="shared" si="305"/>
        <v>0.90322580645161288</v>
      </c>
      <c r="CR514" s="67">
        <f t="shared" si="319"/>
        <v>-5.4299344669496034E-2</v>
      </c>
      <c r="CS514" s="67">
        <f t="shared" si="306"/>
        <v>0.40014742094157685</v>
      </c>
      <c r="CT514" s="77">
        <v>0</v>
      </c>
      <c r="CU514" s="86">
        <v>0</v>
      </c>
      <c r="CV514" s="59" t="s">
        <v>1782</v>
      </c>
      <c r="CW514" s="59">
        <v>0</v>
      </c>
      <c r="CX514" s="122">
        <v>3</v>
      </c>
      <c r="CY514" s="102">
        <v>1</v>
      </c>
      <c r="CZ514" s="102">
        <v>0</v>
      </c>
      <c r="DA514" s="102">
        <v>0</v>
      </c>
      <c r="DB514" s="102">
        <v>0</v>
      </c>
      <c r="DC514" s="102">
        <v>0</v>
      </c>
      <c r="DD514" s="59">
        <v>0</v>
      </c>
      <c r="DE514" s="60">
        <v>0</v>
      </c>
      <c r="DF514" s="60">
        <v>0</v>
      </c>
      <c r="DG514" s="60">
        <v>0</v>
      </c>
      <c r="DH514" s="60">
        <v>0</v>
      </c>
      <c r="DI514" s="60">
        <v>0</v>
      </c>
      <c r="DJ514" s="60">
        <v>0</v>
      </c>
      <c r="DK514" s="60">
        <v>0</v>
      </c>
      <c r="DL514" s="60">
        <v>0</v>
      </c>
      <c r="DM514" s="60">
        <v>0</v>
      </c>
      <c r="DN514" s="59">
        <v>1</v>
      </c>
      <c r="DO514" s="59">
        <v>0</v>
      </c>
      <c r="DP514" s="59">
        <v>0</v>
      </c>
      <c r="DQ514" s="59">
        <v>0</v>
      </c>
      <c r="DR514" s="59">
        <v>0</v>
      </c>
      <c r="DS514" s="59">
        <v>0</v>
      </c>
      <c r="DT514" s="59">
        <v>0</v>
      </c>
      <c r="DU514" s="59">
        <v>0</v>
      </c>
      <c r="DV514" s="59">
        <v>0</v>
      </c>
      <c r="DW514" s="59">
        <v>0</v>
      </c>
      <c r="DX514" s="59">
        <v>0</v>
      </c>
      <c r="DY514" s="59">
        <v>0</v>
      </c>
      <c r="DZ514" s="59">
        <v>0</v>
      </c>
      <c r="EA514" s="59">
        <v>0</v>
      </c>
      <c r="EB514" s="59">
        <v>0</v>
      </c>
      <c r="EC514" s="59">
        <v>0</v>
      </c>
      <c r="ED514" s="59">
        <v>0</v>
      </c>
      <c r="EE514" s="59">
        <v>0</v>
      </c>
      <c r="EF514" s="59">
        <v>0</v>
      </c>
      <c r="EG514" s="59">
        <v>0</v>
      </c>
      <c r="EH514" s="59">
        <v>0</v>
      </c>
      <c r="EI514" s="59">
        <v>0</v>
      </c>
      <c r="EJ514" s="59">
        <v>0</v>
      </c>
      <c r="EK514" s="59">
        <v>0</v>
      </c>
      <c r="EL514" s="59">
        <v>0</v>
      </c>
      <c r="EM514" s="59">
        <v>1</v>
      </c>
      <c r="EN514" s="59">
        <v>0</v>
      </c>
      <c r="EO514" s="59">
        <v>1</v>
      </c>
      <c r="EP514" s="77">
        <v>1</v>
      </c>
      <c r="EQ514" s="59">
        <v>3</v>
      </c>
    </row>
    <row r="515" spans="1:147" ht="15" customHeight="1" x14ac:dyDescent="0.25">
      <c r="A515" s="504" t="s">
        <v>2564</v>
      </c>
      <c r="B515" s="37">
        <v>14</v>
      </c>
      <c r="C515" s="58" t="s">
        <v>326</v>
      </c>
      <c r="D515" s="59">
        <v>2007</v>
      </c>
      <c r="E515" s="67" t="s">
        <v>327</v>
      </c>
      <c r="F515" s="67" t="s">
        <v>328</v>
      </c>
      <c r="G515" s="59">
        <v>52</v>
      </c>
      <c r="H515" s="59" t="s">
        <v>329</v>
      </c>
      <c r="I515" s="64" t="s">
        <v>50</v>
      </c>
      <c r="J515" s="59">
        <v>0</v>
      </c>
      <c r="K515" s="59" t="s">
        <v>3</v>
      </c>
      <c r="L515" s="59" t="s">
        <v>89</v>
      </c>
      <c r="M515" s="59">
        <v>3</v>
      </c>
      <c r="N515" s="59">
        <v>3</v>
      </c>
      <c r="O515" s="59">
        <f t="shared" si="317"/>
        <v>0.47712125471966244</v>
      </c>
      <c r="P515" s="59">
        <v>2001</v>
      </c>
      <c r="Q515" s="88"/>
      <c r="R515" s="59">
        <v>1</v>
      </c>
      <c r="S515" s="59">
        <v>5</v>
      </c>
      <c r="T515" s="59">
        <v>1</v>
      </c>
      <c r="U515" s="86"/>
      <c r="V515" s="37" t="s">
        <v>1292</v>
      </c>
      <c r="W515" s="37"/>
      <c r="X515" s="37" t="s">
        <v>1292</v>
      </c>
      <c r="Y515" s="38" t="s">
        <v>1295</v>
      </c>
      <c r="Z515" s="166" t="s">
        <v>130</v>
      </c>
      <c r="AA515" s="37" t="s">
        <v>2346</v>
      </c>
      <c r="AB515" s="37" t="s">
        <v>1165</v>
      </c>
      <c r="AC515" s="59">
        <v>10</v>
      </c>
      <c r="AD515" s="37">
        <v>0</v>
      </c>
      <c r="AE515" s="37" t="s">
        <v>2347</v>
      </c>
      <c r="AF515" s="59">
        <v>10</v>
      </c>
      <c r="AG515" s="59">
        <f t="shared" si="328"/>
        <v>1</v>
      </c>
      <c r="AH515" s="177">
        <f t="shared" si="334"/>
        <v>695</v>
      </c>
      <c r="AI515" s="72">
        <f t="shared" si="329"/>
        <v>2.8419848045901137</v>
      </c>
      <c r="AJ515" s="59">
        <f t="shared" si="330"/>
        <v>30</v>
      </c>
      <c r="AK515" s="59">
        <f t="shared" si="335"/>
        <v>1.4771212547196624</v>
      </c>
      <c r="AL515" s="72">
        <f t="shared" si="332"/>
        <v>2085</v>
      </c>
      <c r="AM515" s="72">
        <f t="shared" si="333"/>
        <v>3.3191060593097763</v>
      </c>
      <c r="AN515" s="38" t="s">
        <v>28</v>
      </c>
      <c r="AO515" s="37" t="s">
        <v>470</v>
      </c>
      <c r="AQ515" s="59" t="s">
        <v>80</v>
      </c>
      <c r="AR515" s="67" t="s">
        <v>330</v>
      </c>
      <c r="AS515" s="67" t="s">
        <v>331</v>
      </c>
      <c r="AT515" s="172" t="s">
        <v>2457</v>
      </c>
      <c r="AU515" s="270">
        <v>35.799999999999997</v>
      </c>
      <c r="AV515" s="11">
        <v>-106.4</v>
      </c>
      <c r="AW515" s="128" t="s">
        <v>2003</v>
      </c>
      <c r="AX515" s="277">
        <v>7.1333333333333329</v>
      </c>
      <c r="AY515" s="278">
        <v>559</v>
      </c>
      <c r="AZ515" s="455">
        <f t="shared" si="318"/>
        <v>2.7474118078864231</v>
      </c>
      <c r="BA515" s="517" t="s">
        <v>103</v>
      </c>
      <c r="BB515" s="151" t="s">
        <v>1293</v>
      </c>
      <c r="BC515" s="128"/>
      <c r="BD515" s="86"/>
      <c r="BE515" s="86"/>
      <c r="BF515" s="67" t="s">
        <v>1296</v>
      </c>
      <c r="BG515" s="38"/>
      <c r="BH515" s="38" t="s">
        <v>1294</v>
      </c>
      <c r="BI515" s="67" t="s">
        <v>909</v>
      </c>
      <c r="BJ515" s="67" t="s">
        <v>12</v>
      </c>
      <c r="BK515" s="125" t="s">
        <v>1648</v>
      </c>
      <c r="BN515" s="88"/>
      <c r="BO515" s="86"/>
      <c r="BP515" s="67" t="s">
        <v>51</v>
      </c>
      <c r="BQ515" s="59" t="s">
        <v>903</v>
      </c>
      <c r="BR515" s="67">
        <v>5.5675088054963702</v>
      </c>
      <c r="BS515" s="59" t="s">
        <v>21</v>
      </c>
      <c r="BT515" s="59" t="s">
        <v>2060</v>
      </c>
      <c r="BU515" s="67">
        <v>1.1075357655346298</v>
      </c>
      <c r="BV515" s="67">
        <v>1.0824890203070003</v>
      </c>
      <c r="BW515" s="106" t="s">
        <v>634</v>
      </c>
      <c r="BX515" s="37" t="s">
        <v>27</v>
      </c>
      <c r="BY515" s="70">
        <f>AVERAGE(BU515,BV515)*SQRT(CC515)</f>
        <v>2.4485221467756522</v>
      </c>
      <c r="BZ515" s="92">
        <f t="shared" si="326"/>
        <v>2.4485221467756522</v>
      </c>
      <c r="CA515" s="37" t="s">
        <v>57</v>
      </c>
      <c r="CB515" s="37" t="s">
        <v>1292</v>
      </c>
      <c r="CC515" s="59">
        <v>5</v>
      </c>
      <c r="CD515" s="59">
        <v>5</v>
      </c>
      <c r="CE515" s="88"/>
      <c r="CF515" s="78" t="s">
        <v>1584</v>
      </c>
      <c r="CG515" s="67">
        <v>5.5160238291951096</v>
      </c>
      <c r="CH515" s="59" t="s">
        <v>21</v>
      </c>
      <c r="CI515" s="67">
        <v>0.72844284037048013</v>
      </c>
      <c r="CJ515" s="88"/>
      <c r="CK515" s="59">
        <f>CI515*SQRT(CM515)</f>
        <v>1.6288477087914217</v>
      </c>
      <c r="CL515" s="59">
        <f t="shared" si="327"/>
        <v>1.6288477087914217</v>
      </c>
      <c r="CM515" s="59">
        <v>5</v>
      </c>
      <c r="CN515" s="59">
        <v>5</v>
      </c>
      <c r="CP515" s="67">
        <f t="shared" si="304"/>
        <v>2.4758680261712147E-2</v>
      </c>
      <c r="CQ515" s="67">
        <f t="shared" si="305"/>
        <v>0.90322580645161288</v>
      </c>
      <c r="CR515" s="67">
        <f t="shared" si="319"/>
        <v>2.2362678946062583E-2</v>
      </c>
      <c r="CS515" s="67">
        <f t="shared" si="306"/>
        <v>0.40002500447048228</v>
      </c>
      <c r="CT515" s="77">
        <v>0</v>
      </c>
      <c r="CU515" s="86">
        <v>0</v>
      </c>
      <c r="CV515" s="59" t="s">
        <v>1782</v>
      </c>
      <c r="CW515" s="59">
        <v>0</v>
      </c>
      <c r="CX515" s="122">
        <v>3</v>
      </c>
      <c r="CY515" s="102">
        <v>1</v>
      </c>
      <c r="CZ515" s="102">
        <v>0</v>
      </c>
      <c r="DA515" s="102">
        <v>0</v>
      </c>
      <c r="DB515" s="102">
        <v>0</v>
      </c>
      <c r="DC515" s="102">
        <v>0</v>
      </c>
      <c r="DD515" s="59">
        <v>0</v>
      </c>
      <c r="DE515" s="60">
        <v>0</v>
      </c>
      <c r="DF515" s="60">
        <v>0</v>
      </c>
      <c r="DG515" s="60">
        <v>0</v>
      </c>
      <c r="DH515" s="60">
        <v>0</v>
      </c>
      <c r="DI515" s="60">
        <v>0</v>
      </c>
      <c r="DJ515" s="60">
        <v>0</v>
      </c>
      <c r="DK515" s="60">
        <v>0</v>
      </c>
      <c r="DL515" s="60">
        <v>0</v>
      </c>
      <c r="DM515" s="60">
        <v>0</v>
      </c>
      <c r="DN515" s="59">
        <v>1</v>
      </c>
      <c r="DO515" s="59">
        <v>0</v>
      </c>
      <c r="DP515" s="59">
        <v>0</v>
      </c>
      <c r="DQ515" s="59">
        <v>0</v>
      </c>
      <c r="DR515" s="59">
        <v>0</v>
      </c>
      <c r="DS515" s="59">
        <v>0</v>
      </c>
      <c r="DT515" s="59">
        <v>0</v>
      </c>
      <c r="DU515" s="59">
        <v>0</v>
      </c>
      <c r="DV515" s="59">
        <v>0</v>
      </c>
      <c r="DW515" s="59">
        <v>0</v>
      </c>
      <c r="DX515" s="59">
        <v>0</v>
      </c>
      <c r="DY515" s="59">
        <v>0</v>
      </c>
      <c r="DZ515" s="59">
        <v>0</v>
      </c>
      <c r="EA515" s="59">
        <v>0</v>
      </c>
      <c r="EB515" s="59">
        <v>0</v>
      </c>
      <c r="EC515" s="59">
        <v>0</v>
      </c>
      <c r="ED515" s="59">
        <v>0</v>
      </c>
      <c r="EE515" s="59">
        <v>0</v>
      </c>
      <c r="EF515" s="59">
        <v>0</v>
      </c>
      <c r="EG515" s="59">
        <v>0</v>
      </c>
      <c r="EH515" s="59">
        <v>0</v>
      </c>
      <c r="EI515" s="59">
        <v>0</v>
      </c>
      <c r="EJ515" s="59">
        <v>0</v>
      </c>
      <c r="EK515" s="59">
        <v>0</v>
      </c>
      <c r="EL515" s="59">
        <v>0</v>
      </c>
      <c r="EM515" s="59">
        <v>1</v>
      </c>
      <c r="EN515" s="59">
        <v>0</v>
      </c>
      <c r="EO515" s="59">
        <v>1</v>
      </c>
      <c r="EP515" s="77">
        <v>1</v>
      </c>
      <c r="EQ515" s="59">
        <v>3</v>
      </c>
    </row>
    <row r="516" spans="1:147" ht="15" customHeight="1" x14ac:dyDescent="0.25">
      <c r="A516" s="504" t="s">
        <v>2564</v>
      </c>
      <c r="B516" s="37">
        <v>15</v>
      </c>
      <c r="C516" s="58" t="s">
        <v>326</v>
      </c>
      <c r="D516" s="59">
        <v>2007</v>
      </c>
      <c r="E516" s="67" t="s">
        <v>327</v>
      </c>
      <c r="F516" s="67" t="s">
        <v>328</v>
      </c>
      <c r="G516" s="59">
        <v>52</v>
      </c>
      <c r="H516" s="59" t="s">
        <v>329</v>
      </c>
      <c r="I516" s="64" t="s">
        <v>50</v>
      </c>
      <c r="J516" s="59">
        <v>0</v>
      </c>
      <c r="K516" s="59" t="s">
        <v>3</v>
      </c>
      <c r="L516" s="59" t="s">
        <v>89</v>
      </c>
      <c r="M516" s="59">
        <v>3</v>
      </c>
      <c r="N516" s="59">
        <v>3</v>
      </c>
      <c r="O516" s="59">
        <f t="shared" si="317"/>
        <v>0.47712125471966244</v>
      </c>
      <c r="P516" s="59">
        <v>2001</v>
      </c>
      <c r="Q516" s="88"/>
      <c r="R516" s="59">
        <v>1</v>
      </c>
      <c r="S516" s="59">
        <v>5</v>
      </c>
      <c r="T516" s="59">
        <v>1</v>
      </c>
      <c r="U516" s="86"/>
      <c r="V516" s="37" t="s">
        <v>1292</v>
      </c>
      <c r="W516" s="37"/>
      <c r="X516" s="37" t="s">
        <v>1292</v>
      </c>
      <c r="Y516" s="38" t="s">
        <v>1295</v>
      </c>
      <c r="Z516" s="166" t="s">
        <v>130</v>
      </c>
      <c r="AA516" s="37" t="s">
        <v>2346</v>
      </c>
      <c r="AB516" s="37" t="s">
        <v>1165</v>
      </c>
      <c r="AC516" s="59">
        <v>10</v>
      </c>
      <c r="AD516" s="37">
        <v>0</v>
      </c>
      <c r="AE516" s="37" t="s">
        <v>2347</v>
      </c>
      <c r="AF516" s="59">
        <v>10</v>
      </c>
      <c r="AG516" s="59">
        <f t="shared" si="328"/>
        <v>1</v>
      </c>
      <c r="AH516" s="177">
        <f t="shared" si="334"/>
        <v>695</v>
      </c>
      <c r="AI516" s="72">
        <f t="shared" si="329"/>
        <v>2.8419848045901137</v>
      </c>
      <c r="AJ516" s="59">
        <f t="shared" si="330"/>
        <v>30</v>
      </c>
      <c r="AK516" s="59">
        <f t="shared" si="335"/>
        <v>1.4771212547196624</v>
      </c>
      <c r="AL516" s="72">
        <f t="shared" si="332"/>
        <v>2085</v>
      </c>
      <c r="AM516" s="72">
        <f t="shared" si="333"/>
        <v>3.3191060593097763</v>
      </c>
      <c r="AN516" s="38" t="s">
        <v>28</v>
      </c>
      <c r="AO516" s="37" t="s">
        <v>470</v>
      </c>
      <c r="AP516" s="58"/>
      <c r="AQ516" s="59" t="s">
        <v>80</v>
      </c>
      <c r="AR516" s="67" t="s">
        <v>330</v>
      </c>
      <c r="AS516" s="67" t="s">
        <v>331</v>
      </c>
      <c r="AT516" s="172" t="s">
        <v>2457</v>
      </c>
      <c r="AU516" s="270">
        <v>35.799999999999997</v>
      </c>
      <c r="AV516" s="11">
        <v>-106.4</v>
      </c>
      <c r="AW516" s="128" t="s">
        <v>2003</v>
      </c>
      <c r="AX516" s="277">
        <v>7.1333333333333329</v>
      </c>
      <c r="AY516" s="278">
        <v>559</v>
      </c>
      <c r="AZ516" s="455">
        <f t="shared" si="318"/>
        <v>2.7474118078864231</v>
      </c>
      <c r="BA516" s="517" t="s">
        <v>103</v>
      </c>
      <c r="BB516" s="151" t="s">
        <v>1293</v>
      </c>
      <c r="BC516" s="128"/>
      <c r="BD516" s="86"/>
      <c r="BE516" s="86"/>
      <c r="BF516" s="67" t="s">
        <v>1296</v>
      </c>
      <c r="BG516" s="38"/>
      <c r="BH516" s="38" t="s">
        <v>1294</v>
      </c>
      <c r="BI516" s="67" t="s">
        <v>910</v>
      </c>
      <c r="BJ516" s="67" t="s">
        <v>12</v>
      </c>
      <c r="BK516" s="125" t="s">
        <v>1648</v>
      </c>
      <c r="BN516" s="88"/>
      <c r="BO516" s="86"/>
      <c r="BP516" s="67" t="s">
        <v>51</v>
      </c>
      <c r="BQ516" s="59" t="s">
        <v>903</v>
      </c>
      <c r="BR516" s="67">
        <v>2.0806192112014599</v>
      </c>
      <c r="BS516" s="59" t="s">
        <v>21</v>
      </c>
      <c r="BT516" s="59" t="s">
        <v>2060</v>
      </c>
      <c r="BU516" s="67">
        <v>0.34100100013045997</v>
      </c>
      <c r="BV516" s="67">
        <v>0.45501587163541979</v>
      </c>
      <c r="BW516" s="106" t="s">
        <v>634</v>
      </c>
      <c r="BX516" s="37" t="s">
        <v>27</v>
      </c>
      <c r="BY516" s="70">
        <f>AVERAGE(BU516,BV516)*SQRT(CC516)</f>
        <v>0.88997391825262018</v>
      </c>
      <c r="BZ516" s="92">
        <f t="shared" si="326"/>
        <v>0.88997391825262018</v>
      </c>
      <c r="CA516" s="37" t="s">
        <v>57</v>
      </c>
      <c r="CB516" s="37" t="s">
        <v>1292</v>
      </c>
      <c r="CC516" s="59">
        <v>5</v>
      </c>
      <c r="CD516" s="59">
        <v>5</v>
      </c>
      <c r="CE516" s="88"/>
      <c r="CF516" s="78" t="s">
        <v>1584</v>
      </c>
      <c r="CG516" s="67">
        <v>4.0710527460103503</v>
      </c>
      <c r="CH516" s="59" t="s">
        <v>21</v>
      </c>
      <c r="CI516" s="67">
        <v>0.6406922642083801</v>
      </c>
      <c r="CJ516" s="88"/>
      <c r="CK516" s="59">
        <f>CI516*SQRT(CM516)</f>
        <v>1.4326314554281934</v>
      </c>
      <c r="CL516" s="59">
        <f t="shared" si="327"/>
        <v>1.4326314554281934</v>
      </c>
      <c r="CM516" s="59">
        <v>5</v>
      </c>
      <c r="CN516" s="59">
        <v>5</v>
      </c>
      <c r="CP516" s="67">
        <f t="shared" si="304"/>
        <v>-1.6690169309799352</v>
      </c>
      <c r="CQ516" s="67">
        <f t="shared" si="305"/>
        <v>0.90322580645161288</v>
      </c>
      <c r="CR516" s="67">
        <f t="shared" si="319"/>
        <v>-1.507499163465748</v>
      </c>
      <c r="CS516" s="67">
        <f t="shared" si="306"/>
        <v>0.51362768639249656</v>
      </c>
      <c r="CT516" s="77">
        <v>0</v>
      </c>
      <c r="CU516" s="86">
        <v>0</v>
      </c>
      <c r="CV516" s="59" t="s">
        <v>1782</v>
      </c>
      <c r="CW516" s="59">
        <v>0</v>
      </c>
      <c r="CX516" s="59">
        <v>3</v>
      </c>
      <c r="CY516" s="102">
        <v>1</v>
      </c>
      <c r="CZ516" s="102">
        <v>0</v>
      </c>
      <c r="DA516" s="102">
        <v>0</v>
      </c>
      <c r="DB516" s="102">
        <v>0</v>
      </c>
      <c r="DC516" s="102">
        <v>0</v>
      </c>
      <c r="DD516" s="59">
        <v>0</v>
      </c>
      <c r="DE516" s="60">
        <v>0</v>
      </c>
      <c r="DF516" s="60">
        <v>0</v>
      </c>
      <c r="DG516" s="60">
        <v>0</v>
      </c>
      <c r="DH516" s="60">
        <v>0</v>
      </c>
      <c r="DI516" s="60">
        <v>0</v>
      </c>
      <c r="DJ516" s="60">
        <v>0</v>
      </c>
      <c r="DK516" s="60">
        <v>0</v>
      </c>
      <c r="DL516" s="60">
        <v>0</v>
      </c>
      <c r="DM516" s="60">
        <v>0</v>
      </c>
      <c r="DN516" s="59">
        <v>1</v>
      </c>
      <c r="DO516" s="59">
        <v>0</v>
      </c>
      <c r="DP516" s="59">
        <v>0</v>
      </c>
      <c r="DQ516" s="59">
        <v>0</v>
      </c>
      <c r="DR516" s="59">
        <v>0</v>
      </c>
      <c r="DS516" s="59">
        <v>0</v>
      </c>
      <c r="DT516" s="59">
        <v>0</v>
      </c>
      <c r="DU516" s="59">
        <v>0</v>
      </c>
      <c r="DV516" s="59">
        <v>0</v>
      </c>
      <c r="DW516" s="59">
        <v>0</v>
      </c>
      <c r="DX516" s="59">
        <v>0</v>
      </c>
      <c r="DY516" s="59">
        <v>0</v>
      </c>
      <c r="DZ516" s="59">
        <v>0</v>
      </c>
      <c r="EA516" s="59">
        <v>0</v>
      </c>
      <c r="EB516" s="59">
        <v>0</v>
      </c>
      <c r="EC516" s="59">
        <v>0</v>
      </c>
      <c r="ED516" s="59">
        <v>0</v>
      </c>
      <c r="EE516" s="59">
        <v>0</v>
      </c>
      <c r="EF516" s="59">
        <v>0</v>
      </c>
      <c r="EG516" s="59">
        <v>0</v>
      </c>
      <c r="EH516" s="59">
        <v>0</v>
      </c>
      <c r="EI516" s="59">
        <v>0</v>
      </c>
      <c r="EJ516" s="59">
        <v>0</v>
      </c>
      <c r="EK516" s="59">
        <v>0</v>
      </c>
      <c r="EL516" s="59">
        <v>0</v>
      </c>
      <c r="EM516" s="59">
        <v>1</v>
      </c>
      <c r="EN516" s="59">
        <v>0</v>
      </c>
      <c r="EO516" s="59">
        <v>1</v>
      </c>
      <c r="EP516" s="77">
        <v>1</v>
      </c>
      <c r="EQ516" s="59">
        <v>3</v>
      </c>
    </row>
    <row r="517" spans="1:147" ht="15" customHeight="1" x14ac:dyDescent="0.25">
      <c r="A517" s="504" t="s">
        <v>2564</v>
      </c>
      <c r="B517" s="37">
        <v>16</v>
      </c>
      <c r="C517" s="58" t="s">
        <v>326</v>
      </c>
      <c r="D517" s="59">
        <v>2007</v>
      </c>
      <c r="E517" s="67" t="s">
        <v>327</v>
      </c>
      <c r="F517" s="67" t="s">
        <v>328</v>
      </c>
      <c r="G517" s="59">
        <v>52</v>
      </c>
      <c r="H517" s="59" t="s">
        <v>329</v>
      </c>
      <c r="I517" s="64" t="s">
        <v>50</v>
      </c>
      <c r="J517" s="59">
        <v>0</v>
      </c>
      <c r="K517" s="59" t="s">
        <v>3</v>
      </c>
      <c r="L517" s="59" t="s">
        <v>89</v>
      </c>
      <c r="M517" s="59">
        <v>3</v>
      </c>
      <c r="N517" s="59">
        <v>3</v>
      </c>
      <c r="O517" s="59">
        <f t="shared" si="317"/>
        <v>0.47712125471966244</v>
      </c>
      <c r="P517" s="59">
        <v>2001</v>
      </c>
      <c r="Q517" s="88"/>
      <c r="R517" s="59">
        <v>1</v>
      </c>
      <c r="S517" s="59">
        <v>5</v>
      </c>
      <c r="T517" s="59">
        <v>1</v>
      </c>
      <c r="U517" s="86"/>
      <c r="V517" s="37" t="s">
        <v>1292</v>
      </c>
      <c r="W517" s="37"/>
      <c r="X517" s="37" t="s">
        <v>1292</v>
      </c>
      <c r="Y517" s="38" t="s">
        <v>1295</v>
      </c>
      <c r="Z517" s="166" t="s">
        <v>130</v>
      </c>
      <c r="AA517" s="37" t="s">
        <v>2346</v>
      </c>
      <c r="AB517" s="37" t="s">
        <v>1165</v>
      </c>
      <c r="AC517" s="59">
        <v>10</v>
      </c>
      <c r="AD517" s="37">
        <v>0</v>
      </c>
      <c r="AE517" s="37" t="s">
        <v>2347</v>
      </c>
      <c r="AF517" s="59">
        <v>10</v>
      </c>
      <c r="AG517" s="59">
        <f t="shared" si="328"/>
        <v>1</v>
      </c>
      <c r="AH517" s="177">
        <f t="shared" si="334"/>
        <v>695</v>
      </c>
      <c r="AI517" s="72">
        <f t="shared" si="329"/>
        <v>2.8419848045901137</v>
      </c>
      <c r="AJ517" s="59">
        <f t="shared" si="330"/>
        <v>30</v>
      </c>
      <c r="AK517" s="59">
        <f t="shared" si="335"/>
        <v>1.4771212547196624</v>
      </c>
      <c r="AL517" s="72">
        <f t="shared" si="332"/>
        <v>2085</v>
      </c>
      <c r="AM517" s="72">
        <f t="shared" si="333"/>
        <v>3.3191060593097763</v>
      </c>
      <c r="AN517" s="38" t="s">
        <v>28</v>
      </c>
      <c r="AO517" s="37" t="s">
        <v>470</v>
      </c>
      <c r="AP517" s="58"/>
      <c r="AQ517" s="59" t="s">
        <v>80</v>
      </c>
      <c r="AR517" s="67" t="s">
        <v>330</v>
      </c>
      <c r="AS517" s="67" t="s">
        <v>331</v>
      </c>
      <c r="AT517" s="172" t="s">
        <v>2457</v>
      </c>
      <c r="AU517" s="270">
        <v>35.799999999999997</v>
      </c>
      <c r="AV517" s="11">
        <v>-106.4</v>
      </c>
      <c r="AW517" s="128" t="s">
        <v>2003</v>
      </c>
      <c r="AX517" s="277">
        <v>7.1333333333333329</v>
      </c>
      <c r="AY517" s="278">
        <v>559</v>
      </c>
      <c r="AZ517" s="455">
        <f t="shared" si="318"/>
        <v>2.7474118078864231</v>
      </c>
      <c r="BA517" s="517" t="s">
        <v>103</v>
      </c>
      <c r="BB517" s="151" t="s">
        <v>1293</v>
      </c>
      <c r="BC517" s="128"/>
      <c r="BD517" s="86"/>
      <c r="BE517" s="86"/>
      <c r="BF517" s="67" t="s">
        <v>1296</v>
      </c>
      <c r="BG517" s="38"/>
      <c r="BH517" s="38" t="s">
        <v>1294</v>
      </c>
      <c r="BI517" s="67" t="s">
        <v>911</v>
      </c>
      <c r="BJ517" s="67" t="s">
        <v>12</v>
      </c>
      <c r="BK517" s="125" t="s">
        <v>1648</v>
      </c>
      <c r="BN517" s="88"/>
      <c r="BO517" s="86"/>
      <c r="BP517" s="67" t="s">
        <v>51</v>
      </c>
      <c r="BQ517" s="59" t="s">
        <v>903</v>
      </c>
      <c r="BR517" s="67">
        <v>2.5793799191198898</v>
      </c>
      <c r="BS517" s="59" t="s">
        <v>21</v>
      </c>
      <c r="BT517" s="59" t="s">
        <v>2060</v>
      </c>
      <c r="BU517" s="67">
        <v>0.64556246466930034</v>
      </c>
      <c r="BV517" s="67">
        <v>0.56598686785231989</v>
      </c>
      <c r="BW517" s="106" t="s">
        <v>634</v>
      </c>
      <c r="BX517" s="37" t="s">
        <v>27</v>
      </c>
      <c r="BY517" s="70">
        <f>AVERAGE(BU517,BV517)*SQRT(CC517)</f>
        <v>1.3545533328064199</v>
      </c>
      <c r="BZ517" s="92">
        <f t="shared" si="326"/>
        <v>1.3545533328064199</v>
      </c>
      <c r="CA517" s="37" t="s">
        <v>57</v>
      </c>
      <c r="CB517" s="37" t="s">
        <v>1292</v>
      </c>
      <c r="CC517" s="59">
        <v>5</v>
      </c>
      <c r="CD517" s="59">
        <v>5</v>
      </c>
      <c r="CE517" s="88"/>
      <c r="CF517" s="78" t="s">
        <v>1584</v>
      </c>
      <c r="CG517" s="67">
        <v>4.9690829238596299</v>
      </c>
      <c r="CH517" s="59" t="s">
        <v>21</v>
      </c>
      <c r="CI517" s="67">
        <v>0.61634126190373006</v>
      </c>
      <c r="CJ517" s="88"/>
      <c r="CK517" s="59">
        <f>CI517*SQRT(CM517)</f>
        <v>1.378180958954742</v>
      </c>
      <c r="CL517" s="59">
        <f t="shared" si="327"/>
        <v>1.378180958954742</v>
      </c>
      <c r="CM517" s="59">
        <v>5</v>
      </c>
      <c r="CN517" s="59">
        <v>5</v>
      </c>
      <c r="CP517" s="67">
        <f t="shared" ref="CP517:CP580" si="351">(BR517-CG517)/SQRT(((CC517-1)*BZ517^2+(CM517-1)*CL517^2)/(CC517+CM517-2))</f>
        <v>-1.7488811076688222</v>
      </c>
      <c r="CQ517" s="67">
        <f t="shared" ref="CQ517:CQ580" si="352">1-3/(4*(CC517+CM517-2)-1)</f>
        <v>0.90322580645161288</v>
      </c>
      <c r="CR517" s="67">
        <f t="shared" si="319"/>
        <v>-1.5796345488621619</v>
      </c>
      <c r="CS517" s="67">
        <f t="shared" ref="CS517:CS580" si="353">(CD517+CN517)/(CD517*CN517)+CR517^2/(2*(CC517+CM517))</f>
        <v>0.52476226539794835</v>
      </c>
      <c r="CT517" s="77">
        <v>0</v>
      </c>
      <c r="CU517" s="86">
        <v>0</v>
      </c>
      <c r="CV517" s="59" t="s">
        <v>1782</v>
      </c>
      <c r="CW517" s="59">
        <v>0</v>
      </c>
      <c r="CX517" s="59">
        <v>3</v>
      </c>
      <c r="CY517" s="102">
        <v>1</v>
      </c>
      <c r="CZ517" s="102">
        <v>0</v>
      </c>
      <c r="DA517" s="102">
        <v>0</v>
      </c>
      <c r="DB517" s="102">
        <v>0</v>
      </c>
      <c r="DC517" s="102">
        <v>0</v>
      </c>
      <c r="DD517" s="59">
        <v>0</v>
      </c>
      <c r="DE517" s="60">
        <v>0</v>
      </c>
      <c r="DF517" s="60">
        <v>0</v>
      </c>
      <c r="DG517" s="60">
        <v>0</v>
      </c>
      <c r="DH517" s="60">
        <v>0</v>
      </c>
      <c r="DI517" s="60">
        <v>0</v>
      </c>
      <c r="DJ517" s="60">
        <v>0</v>
      </c>
      <c r="DK517" s="60">
        <v>0</v>
      </c>
      <c r="DL517" s="60">
        <v>0</v>
      </c>
      <c r="DM517" s="60">
        <v>0</v>
      </c>
      <c r="DN517" s="59">
        <v>1</v>
      </c>
      <c r="DO517" s="59">
        <v>0</v>
      </c>
      <c r="DP517" s="59">
        <v>0</v>
      </c>
      <c r="DQ517" s="59">
        <v>0</v>
      </c>
      <c r="DR517" s="59">
        <v>0</v>
      </c>
      <c r="DS517" s="59">
        <v>0</v>
      </c>
      <c r="DT517" s="59">
        <v>0</v>
      </c>
      <c r="DU517" s="59">
        <v>0</v>
      </c>
      <c r="DV517" s="59">
        <v>0</v>
      </c>
      <c r="DW517" s="59">
        <v>0</v>
      </c>
      <c r="DX517" s="59">
        <v>0</v>
      </c>
      <c r="DY517" s="59">
        <v>0</v>
      </c>
      <c r="DZ517" s="59">
        <v>0</v>
      </c>
      <c r="EA517" s="59">
        <v>0</v>
      </c>
      <c r="EB517" s="59">
        <v>0</v>
      </c>
      <c r="EC517" s="59">
        <v>0</v>
      </c>
      <c r="ED517" s="59">
        <v>0</v>
      </c>
      <c r="EE517" s="59">
        <v>0</v>
      </c>
      <c r="EF517" s="59">
        <v>0</v>
      </c>
      <c r="EG517" s="59">
        <v>0</v>
      </c>
      <c r="EH517" s="59">
        <v>0</v>
      </c>
      <c r="EI517" s="59">
        <v>0</v>
      </c>
      <c r="EJ517" s="59">
        <v>0</v>
      </c>
      <c r="EK517" s="59">
        <v>0</v>
      </c>
      <c r="EL517" s="59">
        <v>0</v>
      </c>
      <c r="EM517" s="59">
        <v>1</v>
      </c>
      <c r="EN517" s="59">
        <v>0</v>
      </c>
      <c r="EO517" s="59">
        <v>1</v>
      </c>
      <c r="EP517" s="77">
        <v>1</v>
      </c>
      <c r="EQ517" s="59">
        <v>3</v>
      </c>
    </row>
    <row r="518" spans="1:147" s="88" customFormat="1" ht="15" customHeight="1" x14ac:dyDescent="0.25">
      <c r="A518" s="504" t="s">
        <v>2564</v>
      </c>
      <c r="B518" s="583" t="s">
        <v>2128</v>
      </c>
      <c r="C518" s="563" t="s">
        <v>326</v>
      </c>
      <c r="D518" s="547">
        <v>2007</v>
      </c>
      <c r="E518" s="557" t="s">
        <v>327</v>
      </c>
      <c r="F518" s="557" t="s">
        <v>328</v>
      </c>
      <c r="G518" s="547">
        <v>52</v>
      </c>
      <c r="H518" s="547" t="s">
        <v>329</v>
      </c>
      <c r="I518" s="584" t="s">
        <v>50</v>
      </c>
      <c r="J518" s="547">
        <v>0</v>
      </c>
      <c r="K518" s="547" t="s">
        <v>3</v>
      </c>
      <c r="L518" s="547" t="s">
        <v>89</v>
      </c>
      <c r="M518" s="547">
        <v>3</v>
      </c>
      <c r="N518" s="547">
        <v>3</v>
      </c>
      <c r="O518" s="547">
        <f t="shared" ref="O518" si="354">LOG10(N518)</f>
        <v>0.47712125471966244</v>
      </c>
      <c r="P518" s="547">
        <v>2001</v>
      </c>
      <c r="Q518" s="557"/>
      <c r="R518" s="547">
        <v>1</v>
      </c>
      <c r="S518" s="547">
        <v>5</v>
      </c>
      <c r="T518" s="547">
        <v>1</v>
      </c>
      <c r="U518" s="547"/>
      <c r="V518" s="186" t="s">
        <v>1292</v>
      </c>
      <c r="W518" s="186"/>
      <c r="X518" s="186" t="s">
        <v>1292</v>
      </c>
      <c r="Y518" s="545" t="s">
        <v>1295</v>
      </c>
      <c r="Z518" s="548" t="s">
        <v>130</v>
      </c>
      <c r="AA518" s="186" t="s">
        <v>2346</v>
      </c>
      <c r="AB518" s="186" t="s">
        <v>1165</v>
      </c>
      <c r="AC518" s="547">
        <v>10</v>
      </c>
      <c r="AD518" s="186">
        <v>0</v>
      </c>
      <c r="AE518" s="186" t="s">
        <v>2347</v>
      </c>
      <c r="AF518" s="547">
        <v>10</v>
      </c>
      <c r="AG518" s="547">
        <f t="shared" ref="AG518" si="355">LOG10(AF518)</f>
        <v>1</v>
      </c>
      <c r="AH518" s="585">
        <f t="shared" si="334"/>
        <v>695</v>
      </c>
      <c r="AI518" s="549">
        <f t="shared" si="329"/>
        <v>2.8419848045901137</v>
      </c>
      <c r="AJ518" s="547">
        <f t="shared" si="330"/>
        <v>30</v>
      </c>
      <c r="AK518" s="547">
        <f t="shared" ref="AK518" si="356">LOG10(AJ518)</f>
        <v>1.4771212547196624</v>
      </c>
      <c r="AL518" s="549">
        <f t="shared" si="332"/>
        <v>2085</v>
      </c>
      <c r="AM518" s="549">
        <f t="shared" si="333"/>
        <v>3.3191060593097763</v>
      </c>
      <c r="AN518" s="545" t="s">
        <v>28</v>
      </c>
      <c r="AO518" s="186" t="s">
        <v>470</v>
      </c>
      <c r="AP518" s="563"/>
      <c r="AQ518" s="547" t="s">
        <v>80</v>
      </c>
      <c r="AR518" s="557" t="s">
        <v>330</v>
      </c>
      <c r="AS518" s="557" t="s">
        <v>331</v>
      </c>
      <c r="AT518" s="562" t="s">
        <v>2457</v>
      </c>
      <c r="AU518" s="550">
        <v>35.799999999999997</v>
      </c>
      <c r="AV518" s="551">
        <v>-106.4</v>
      </c>
      <c r="AW518" s="547" t="s">
        <v>2003</v>
      </c>
      <c r="AX518" s="552">
        <v>7.1333333333333329</v>
      </c>
      <c r="AY518" s="553">
        <v>559</v>
      </c>
      <c r="AZ518" s="554">
        <f t="shared" ref="AZ518" si="357">LOG10(AY518)</f>
        <v>2.7474118078864231</v>
      </c>
      <c r="BA518" s="567" t="s">
        <v>103</v>
      </c>
      <c r="BB518" s="586" t="s">
        <v>1293</v>
      </c>
      <c r="BC518" s="547"/>
      <c r="BD518" s="547"/>
      <c r="BE518" s="547"/>
      <c r="BF518" s="557" t="s">
        <v>1296</v>
      </c>
      <c r="BG518" s="545"/>
      <c r="BH518" s="545" t="s">
        <v>1334</v>
      </c>
      <c r="BI518" s="557" t="s">
        <v>2126</v>
      </c>
      <c r="BJ518" s="557" t="s">
        <v>12</v>
      </c>
      <c r="BK518" s="587" t="s">
        <v>1648</v>
      </c>
      <c r="BL518" s="547"/>
      <c r="BM518" s="547"/>
      <c r="BN518" s="557"/>
      <c r="BO518" s="547"/>
      <c r="BP518" s="557" t="s">
        <v>51</v>
      </c>
      <c r="BQ518" s="547" t="s">
        <v>903</v>
      </c>
      <c r="BR518" s="557">
        <f>AVERAGE(BR514:BR517)</f>
        <v>3.4779971300604426</v>
      </c>
      <c r="BS518" s="547" t="s">
        <v>21</v>
      </c>
      <c r="BT518" s="547" t="s">
        <v>2060</v>
      </c>
      <c r="BU518" s="557"/>
      <c r="BV518" s="557"/>
      <c r="BW518" s="565"/>
      <c r="BX518" s="547"/>
      <c r="BY518" s="568"/>
      <c r="BZ518" s="559">
        <f>SQRT((BZ514^2+BZ515^2+BZ516^2+BZ517^2)/4)</f>
        <v>1.8202093583767438</v>
      </c>
      <c r="CA518" s="186" t="s">
        <v>57</v>
      </c>
      <c r="CB518" s="186" t="s">
        <v>1292</v>
      </c>
      <c r="CC518" s="547">
        <v>20</v>
      </c>
      <c r="CD518" s="547">
        <v>5</v>
      </c>
      <c r="CE518" s="557"/>
      <c r="CF518" s="544" t="s">
        <v>1584</v>
      </c>
      <c r="CG518" s="557">
        <f>AVERAGE(CG514:CG517)</f>
        <v>4.5911640648780248</v>
      </c>
      <c r="CH518" s="547" t="s">
        <v>21</v>
      </c>
      <c r="CI518" s="557"/>
      <c r="CJ518" s="557"/>
      <c r="CK518" s="547"/>
      <c r="CL518" s="559">
        <f>SQRT((CL514^2+CL515^2+CL516^2+CL517^2)/4)</f>
        <v>1.6190760280162284</v>
      </c>
      <c r="CM518" s="547">
        <v>20</v>
      </c>
      <c r="CN518" s="547">
        <v>5</v>
      </c>
      <c r="CO518" s="557"/>
      <c r="CP518" s="557">
        <f t="shared" si="351"/>
        <v>-0.64622044345462826</v>
      </c>
      <c r="CQ518" s="557">
        <f t="shared" si="352"/>
        <v>0.98013245033112584</v>
      </c>
      <c r="CR518" s="557">
        <f t="shared" ref="CR518" si="358">CP518*CQ518</f>
        <v>-0.63338162669725151</v>
      </c>
      <c r="CS518" s="557">
        <f t="shared" si="353"/>
        <v>0.40501465356297073</v>
      </c>
      <c r="CT518" s="186">
        <v>0</v>
      </c>
      <c r="CU518" s="547">
        <v>0</v>
      </c>
      <c r="CV518" s="547" t="s">
        <v>1782</v>
      </c>
      <c r="CW518" s="547">
        <v>0</v>
      </c>
      <c r="CX518" s="186">
        <v>-1</v>
      </c>
      <c r="CY518" s="560">
        <v>1</v>
      </c>
      <c r="CZ518" s="560">
        <v>0</v>
      </c>
      <c r="DA518" s="560">
        <v>0</v>
      </c>
      <c r="DB518" s="560">
        <v>0</v>
      </c>
      <c r="DC518" s="560">
        <v>0</v>
      </c>
      <c r="DD518" s="547">
        <v>0</v>
      </c>
      <c r="DE518" s="561">
        <v>0</v>
      </c>
      <c r="DF518" s="561">
        <v>0</v>
      </c>
      <c r="DG518" s="561">
        <v>0</v>
      </c>
      <c r="DH518" s="561">
        <v>0</v>
      </c>
      <c r="DI518" s="561">
        <v>0</v>
      </c>
      <c r="DJ518" s="561">
        <v>0</v>
      </c>
      <c r="DK518" s="561">
        <v>0</v>
      </c>
      <c r="DL518" s="561">
        <v>0</v>
      </c>
      <c r="DM518" s="561">
        <v>0</v>
      </c>
      <c r="DN518" s="547">
        <v>1</v>
      </c>
      <c r="DO518" s="547">
        <v>0</v>
      </c>
      <c r="DP518" s="547">
        <v>0</v>
      </c>
      <c r="DQ518" s="547">
        <v>0</v>
      </c>
      <c r="DR518" s="547">
        <v>0</v>
      </c>
      <c r="DS518" s="547">
        <v>0</v>
      </c>
      <c r="DT518" s="547">
        <v>0</v>
      </c>
      <c r="DU518" s="547">
        <v>0</v>
      </c>
      <c r="DV518" s="547">
        <v>0</v>
      </c>
      <c r="DW518" s="547">
        <v>0</v>
      </c>
      <c r="DX518" s="547">
        <v>0</v>
      </c>
      <c r="DY518" s="547">
        <v>0</v>
      </c>
      <c r="DZ518" s="547">
        <v>0</v>
      </c>
      <c r="EA518" s="547">
        <v>0</v>
      </c>
      <c r="EB518" s="547">
        <v>0</v>
      </c>
      <c r="EC518" s="547">
        <v>0</v>
      </c>
      <c r="ED518" s="547">
        <v>0</v>
      </c>
      <c r="EE518" s="547">
        <v>0</v>
      </c>
      <c r="EF518" s="547">
        <v>0</v>
      </c>
      <c r="EG518" s="547">
        <v>0</v>
      </c>
      <c r="EH518" s="547">
        <v>0</v>
      </c>
      <c r="EI518" s="547">
        <v>0</v>
      </c>
      <c r="EJ518" s="547">
        <v>0</v>
      </c>
      <c r="EK518" s="547">
        <v>0</v>
      </c>
      <c r="EL518" s="547">
        <v>0</v>
      </c>
      <c r="EM518" s="547">
        <v>1</v>
      </c>
      <c r="EN518" s="547">
        <v>0</v>
      </c>
      <c r="EO518" s="547">
        <v>1</v>
      </c>
      <c r="EP518" s="186">
        <v>1</v>
      </c>
      <c r="EQ518" s="547">
        <v>3</v>
      </c>
    </row>
    <row r="519" spans="1:147" ht="15" customHeight="1" x14ac:dyDescent="0.25">
      <c r="A519" s="501" t="s">
        <v>2565</v>
      </c>
      <c r="B519" s="37">
        <v>1</v>
      </c>
      <c r="C519" s="58" t="s">
        <v>332</v>
      </c>
      <c r="D519" s="59">
        <v>1998</v>
      </c>
      <c r="E519" s="67" t="s">
        <v>333</v>
      </c>
      <c r="F519" s="67" t="s">
        <v>207</v>
      </c>
      <c r="G519" s="59">
        <v>136</v>
      </c>
      <c r="H519" s="59" t="s">
        <v>334</v>
      </c>
      <c r="I519" s="64" t="s">
        <v>1298</v>
      </c>
      <c r="J519" s="59">
        <v>3</v>
      </c>
      <c r="K519" s="59" t="s">
        <v>20</v>
      </c>
      <c r="L519" s="59" t="s">
        <v>77</v>
      </c>
      <c r="M519" s="172" t="s">
        <v>1834</v>
      </c>
      <c r="N519" s="59">
        <v>7.5</v>
      </c>
      <c r="O519" s="59">
        <f t="shared" si="317"/>
        <v>0.87506126339170009</v>
      </c>
      <c r="P519" s="59" t="s">
        <v>571</v>
      </c>
      <c r="R519" s="59">
        <v>1</v>
      </c>
      <c r="S519" s="59">
        <v>16</v>
      </c>
      <c r="T519" s="59">
        <v>1</v>
      </c>
      <c r="V519" s="59" t="s">
        <v>571</v>
      </c>
      <c r="X519" s="59" t="s">
        <v>574</v>
      </c>
      <c r="Z519" s="67" t="s">
        <v>1299</v>
      </c>
      <c r="AA519" s="37" t="s">
        <v>29</v>
      </c>
      <c r="AB519" s="37" t="s">
        <v>29</v>
      </c>
      <c r="AC519" s="59" t="s">
        <v>112</v>
      </c>
      <c r="AD519" s="37">
        <v>0</v>
      </c>
      <c r="AE519" s="37" t="s">
        <v>29</v>
      </c>
      <c r="AF519" s="59" t="s">
        <v>29</v>
      </c>
      <c r="AG519" s="59" t="s">
        <v>29</v>
      </c>
      <c r="AH519" s="59" t="s">
        <v>29</v>
      </c>
      <c r="AI519" s="60" t="s">
        <v>29</v>
      </c>
      <c r="AJ519" s="59" t="s">
        <v>29</v>
      </c>
      <c r="AK519" s="59" t="s">
        <v>29</v>
      </c>
      <c r="AL519" s="60" t="s">
        <v>29</v>
      </c>
      <c r="AM519" s="60" t="s">
        <v>29</v>
      </c>
      <c r="AN519" s="67" t="s">
        <v>28</v>
      </c>
      <c r="AO519" s="37" t="s">
        <v>470</v>
      </c>
      <c r="AP519" s="58"/>
      <c r="AQ519" s="59" t="s">
        <v>253</v>
      </c>
      <c r="AR519" s="67" t="s">
        <v>335</v>
      </c>
      <c r="AS519" s="67" t="s">
        <v>336</v>
      </c>
      <c r="AT519" s="172" t="s">
        <v>2458</v>
      </c>
      <c r="AU519" s="270">
        <v>60.03</v>
      </c>
      <c r="AV519" s="11">
        <v>21.77</v>
      </c>
      <c r="AX519" s="59">
        <v>5.9</v>
      </c>
      <c r="AY519" s="59">
        <v>635</v>
      </c>
      <c r="AZ519" s="455">
        <f t="shared" si="318"/>
        <v>2.8027737252919755</v>
      </c>
      <c r="BA519" s="515" t="s">
        <v>337</v>
      </c>
      <c r="BB519" s="40" t="s">
        <v>338</v>
      </c>
      <c r="BD519" s="59" t="s">
        <v>1297</v>
      </c>
      <c r="BE519" s="59" t="s">
        <v>2331</v>
      </c>
      <c r="BI519" s="67" t="s">
        <v>2232</v>
      </c>
      <c r="BJ519" s="67" t="s">
        <v>8</v>
      </c>
      <c r="BK519" s="67" t="s">
        <v>1300</v>
      </c>
      <c r="BO519" s="59" t="s">
        <v>1669</v>
      </c>
      <c r="BP519" s="67" t="s">
        <v>1302</v>
      </c>
      <c r="BQ519" s="59" t="s">
        <v>14</v>
      </c>
      <c r="BR519" s="67">
        <v>7.2</v>
      </c>
      <c r="BS519" s="59" t="s">
        <v>21</v>
      </c>
      <c r="BT519" s="59" t="s">
        <v>9</v>
      </c>
      <c r="BU519" s="67">
        <v>2.4</v>
      </c>
      <c r="BW519" s="63" t="s">
        <v>26</v>
      </c>
      <c r="BX519" s="59" t="s">
        <v>27</v>
      </c>
      <c r="BY519" s="70">
        <f>BU519*SQRT(CC519)</f>
        <v>9.6</v>
      </c>
      <c r="BZ519" s="70">
        <f>IF(BX519="SE",BY519,BU519)</f>
        <v>9.6</v>
      </c>
      <c r="CA519" s="59" t="s">
        <v>57</v>
      </c>
      <c r="CB519" s="59" t="s">
        <v>574</v>
      </c>
      <c r="CC519" s="59">
        <v>16</v>
      </c>
      <c r="CD519" s="59">
        <v>16</v>
      </c>
      <c r="CF519" s="67" t="s">
        <v>1303</v>
      </c>
      <c r="CG519" s="67">
        <v>6.1</v>
      </c>
      <c r="CH519" s="59" t="s">
        <v>21</v>
      </c>
      <c r="CI519" s="67">
        <v>1.8</v>
      </c>
      <c r="CK519" s="59">
        <f>CI519*SQRT(CM519)</f>
        <v>7.2</v>
      </c>
      <c r="CL519" s="59">
        <f t="shared" si="327"/>
        <v>7.2</v>
      </c>
      <c r="CM519" s="59">
        <v>16</v>
      </c>
      <c r="CN519" s="59">
        <v>16</v>
      </c>
      <c r="CP519" s="67">
        <f t="shared" si="351"/>
        <v>0.12963624321753378</v>
      </c>
      <c r="CQ519" s="67">
        <f t="shared" si="352"/>
        <v>0.97478991596638653</v>
      </c>
      <c r="CR519" s="67">
        <f t="shared" si="319"/>
        <v>0.12636810263221779</v>
      </c>
      <c r="CS519" s="67">
        <f t="shared" si="353"/>
        <v>0.12524951402129481</v>
      </c>
      <c r="CT519" s="77">
        <v>0</v>
      </c>
      <c r="CU519" s="59">
        <v>0</v>
      </c>
      <c r="CV519" s="59" t="s">
        <v>1782</v>
      </c>
      <c r="CW519" s="59">
        <v>0</v>
      </c>
      <c r="CX519" s="59">
        <v>0</v>
      </c>
      <c r="CY519" s="102">
        <v>0</v>
      </c>
      <c r="CZ519" s="102">
        <v>2</v>
      </c>
      <c r="DA519" s="102">
        <v>0</v>
      </c>
      <c r="DB519" s="102">
        <v>0</v>
      </c>
      <c r="DC519" s="102">
        <v>0</v>
      </c>
      <c r="DD519" s="59">
        <v>0</v>
      </c>
      <c r="DE519" s="60">
        <v>0</v>
      </c>
      <c r="DF519" s="60">
        <v>0</v>
      </c>
      <c r="DG519" s="60">
        <v>0</v>
      </c>
      <c r="DH519" s="60">
        <v>0</v>
      </c>
      <c r="DI519" s="60">
        <v>0</v>
      </c>
      <c r="DJ519" s="60">
        <v>0</v>
      </c>
      <c r="DK519" s="60">
        <v>0</v>
      </c>
      <c r="DL519" s="60">
        <v>0</v>
      </c>
      <c r="DM519" s="60">
        <v>0</v>
      </c>
      <c r="DN519" s="60">
        <v>0</v>
      </c>
      <c r="DO519" s="59">
        <v>0</v>
      </c>
      <c r="DP519" s="59">
        <v>0</v>
      </c>
      <c r="DQ519" s="59">
        <v>0</v>
      </c>
      <c r="DR519" s="59">
        <v>0</v>
      </c>
      <c r="DS519" s="59">
        <v>0</v>
      </c>
      <c r="DT519" s="59">
        <v>0</v>
      </c>
      <c r="DU519" s="59">
        <v>0</v>
      </c>
      <c r="DV519" s="59">
        <v>0</v>
      </c>
      <c r="DW519" s="59">
        <v>0</v>
      </c>
      <c r="DX519" s="59">
        <v>0</v>
      </c>
      <c r="DY519" s="59">
        <v>0</v>
      </c>
      <c r="DZ519" s="59">
        <v>0</v>
      </c>
      <c r="EA519" s="59">
        <v>0</v>
      </c>
      <c r="EB519" s="59">
        <v>0</v>
      </c>
      <c r="EC519" s="59">
        <v>0</v>
      </c>
      <c r="ED519" s="59">
        <v>0</v>
      </c>
      <c r="EE519" s="59">
        <v>0</v>
      </c>
      <c r="EF519" s="59">
        <v>0</v>
      </c>
      <c r="EG519" s="59">
        <v>0</v>
      </c>
      <c r="EH519" s="59">
        <v>0</v>
      </c>
      <c r="EI519" s="59">
        <v>0</v>
      </c>
      <c r="EJ519" s="59">
        <v>0</v>
      </c>
      <c r="EK519" s="59">
        <v>0</v>
      </c>
      <c r="EL519" s="59">
        <v>0</v>
      </c>
      <c r="EM519" s="59">
        <v>2</v>
      </c>
      <c r="EN519" s="59">
        <v>0</v>
      </c>
      <c r="EO519" s="59">
        <v>2</v>
      </c>
      <c r="EP519" s="59">
        <v>2</v>
      </c>
      <c r="EQ519" s="59">
        <v>6</v>
      </c>
    </row>
    <row r="520" spans="1:147" ht="15" customHeight="1" x14ac:dyDescent="0.25">
      <c r="A520" s="501" t="s">
        <v>2565</v>
      </c>
      <c r="B520" s="37">
        <v>2</v>
      </c>
      <c r="C520" s="58" t="s">
        <v>332</v>
      </c>
      <c r="D520" s="59">
        <v>1998</v>
      </c>
      <c r="E520" s="67" t="s">
        <v>333</v>
      </c>
      <c r="F520" s="67" t="s">
        <v>207</v>
      </c>
      <c r="G520" s="59">
        <v>136</v>
      </c>
      <c r="H520" s="59" t="s">
        <v>334</v>
      </c>
      <c r="I520" s="64" t="s">
        <v>1298</v>
      </c>
      <c r="J520" s="59">
        <v>3</v>
      </c>
      <c r="K520" s="59" t="s">
        <v>20</v>
      </c>
      <c r="L520" s="59" t="s">
        <v>77</v>
      </c>
      <c r="M520" s="172" t="s">
        <v>1834</v>
      </c>
      <c r="N520" s="59">
        <v>7.5</v>
      </c>
      <c r="O520" s="59">
        <f t="shared" si="317"/>
        <v>0.87506126339170009</v>
      </c>
      <c r="P520" s="59" t="s">
        <v>571</v>
      </c>
      <c r="R520" s="59">
        <v>1</v>
      </c>
      <c r="S520" s="59">
        <v>16</v>
      </c>
      <c r="T520" s="59">
        <v>1</v>
      </c>
      <c r="V520" s="59" t="s">
        <v>571</v>
      </c>
      <c r="X520" s="59" t="s">
        <v>574</v>
      </c>
      <c r="Z520" s="67" t="s">
        <v>1299</v>
      </c>
      <c r="AA520" s="37" t="s">
        <v>29</v>
      </c>
      <c r="AB520" s="37" t="s">
        <v>29</v>
      </c>
      <c r="AC520" s="59" t="s">
        <v>112</v>
      </c>
      <c r="AD520" s="37">
        <v>0</v>
      </c>
      <c r="AE520" s="37" t="s">
        <v>29</v>
      </c>
      <c r="AF520" s="59" t="s">
        <v>29</v>
      </c>
      <c r="AG520" s="59" t="s">
        <v>29</v>
      </c>
      <c r="AH520" s="59" t="s">
        <v>29</v>
      </c>
      <c r="AI520" s="60" t="s">
        <v>29</v>
      </c>
      <c r="AJ520" s="59" t="s">
        <v>29</v>
      </c>
      <c r="AK520" s="59" t="s">
        <v>29</v>
      </c>
      <c r="AL520" s="60" t="s">
        <v>29</v>
      </c>
      <c r="AM520" s="60" t="s">
        <v>29</v>
      </c>
      <c r="AN520" s="67" t="s">
        <v>28</v>
      </c>
      <c r="AO520" s="37" t="s">
        <v>470</v>
      </c>
      <c r="AP520" s="58"/>
      <c r="AQ520" s="59" t="s">
        <v>253</v>
      </c>
      <c r="AR520" s="67" t="s">
        <v>335</v>
      </c>
      <c r="AS520" s="67" t="s">
        <v>336</v>
      </c>
      <c r="AT520" s="172" t="s">
        <v>2458</v>
      </c>
      <c r="AU520" s="270">
        <v>60.03</v>
      </c>
      <c r="AV520" s="11">
        <v>21.77</v>
      </c>
      <c r="AX520" s="59">
        <v>5.9</v>
      </c>
      <c r="AY520" s="59">
        <v>635</v>
      </c>
      <c r="AZ520" s="455">
        <f t="shared" si="318"/>
        <v>2.8027737252919755</v>
      </c>
      <c r="BA520" s="515" t="s">
        <v>337</v>
      </c>
      <c r="BB520" s="40" t="s">
        <v>338</v>
      </c>
      <c r="BD520" s="59" t="s">
        <v>1297</v>
      </c>
      <c r="BE520" s="59" t="s">
        <v>2331</v>
      </c>
      <c r="BI520" s="67" t="s">
        <v>2232</v>
      </c>
      <c r="BJ520" s="39" t="s">
        <v>12</v>
      </c>
      <c r="BK520" s="67" t="s">
        <v>1300</v>
      </c>
      <c r="BO520" s="59" t="s">
        <v>1669</v>
      </c>
      <c r="BP520" s="67" t="s">
        <v>1302</v>
      </c>
      <c r="BQ520" s="37" t="s">
        <v>14</v>
      </c>
      <c r="BR520" s="39">
        <v>3.7</v>
      </c>
      <c r="BS520" s="59" t="s">
        <v>21</v>
      </c>
      <c r="BU520" s="124">
        <v>0.9</v>
      </c>
      <c r="BW520" s="63" t="s">
        <v>26</v>
      </c>
      <c r="BX520" s="59" t="s">
        <v>27</v>
      </c>
      <c r="BY520" s="70">
        <f>BU520*SQRT(CC520)</f>
        <v>3.6</v>
      </c>
      <c r="BZ520" s="70">
        <f>IF(BX520="SE",BY520,BU520)</f>
        <v>3.6</v>
      </c>
      <c r="CA520" s="37" t="s">
        <v>57</v>
      </c>
      <c r="CB520" s="59" t="s">
        <v>574</v>
      </c>
      <c r="CC520" s="59">
        <v>16</v>
      </c>
      <c r="CD520" s="59">
        <v>16</v>
      </c>
      <c r="CF520" s="67" t="s">
        <v>1303</v>
      </c>
      <c r="CG520" s="39">
        <v>3.1</v>
      </c>
      <c r="CH520" s="59" t="s">
        <v>21</v>
      </c>
      <c r="CI520" s="39">
        <v>0.7</v>
      </c>
      <c r="CK520" s="59">
        <f>CI520*SQRT(CM520)</f>
        <v>2.8</v>
      </c>
      <c r="CL520" s="59">
        <f t="shared" si="327"/>
        <v>2.8</v>
      </c>
      <c r="CM520" s="59">
        <v>16</v>
      </c>
      <c r="CN520" s="59">
        <v>16</v>
      </c>
      <c r="CP520" s="67">
        <f t="shared" si="351"/>
        <v>0.18605210188381269</v>
      </c>
      <c r="CQ520" s="67">
        <f t="shared" si="352"/>
        <v>0.97478991596638653</v>
      </c>
      <c r="CR520" s="67">
        <f t="shared" si="319"/>
        <v>0.18136171276069135</v>
      </c>
      <c r="CS520" s="67">
        <f t="shared" si="353"/>
        <v>0.12551393860711704</v>
      </c>
      <c r="CT520" s="77">
        <v>0</v>
      </c>
      <c r="CU520" s="59">
        <v>0</v>
      </c>
      <c r="CV520" s="59" t="s">
        <v>1782</v>
      </c>
      <c r="CW520" s="59">
        <v>0</v>
      </c>
      <c r="CX520" s="59">
        <v>0</v>
      </c>
      <c r="CY520" s="102">
        <v>1</v>
      </c>
      <c r="CZ520" s="102">
        <v>0</v>
      </c>
      <c r="DA520" s="102">
        <v>0</v>
      </c>
      <c r="DB520" s="102">
        <v>0</v>
      </c>
      <c r="DC520" s="102">
        <v>0</v>
      </c>
      <c r="DD520" s="59">
        <v>0</v>
      </c>
      <c r="DE520" s="60">
        <v>0</v>
      </c>
      <c r="DF520" s="60">
        <v>0</v>
      </c>
      <c r="DG520" s="60">
        <v>0</v>
      </c>
      <c r="DH520" s="60">
        <v>0</v>
      </c>
      <c r="DI520" s="60">
        <v>0</v>
      </c>
      <c r="DJ520" s="60">
        <v>0</v>
      </c>
      <c r="DK520" s="60">
        <v>0</v>
      </c>
      <c r="DL520" s="60">
        <v>0</v>
      </c>
      <c r="DM520" s="60">
        <v>0</v>
      </c>
      <c r="DN520" s="60">
        <v>0</v>
      </c>
      <c r="DO520" s="59">
        <v>0</v>
      </c>
      <c r="DP520" s="59">
        <v>0</v>
      </c>
      <c r="DQ520" s="59">
        <v>0</v>
      </c>
      <c r="DR520" s="59">
        <v>0</v>
      </c>
      <c r="DS520" s="59">
        <v>0</v>
      </c>
      <c r="DT520" s="59">
        <v>0</v>
      </c>
      <c r="DU520" s="59">
        <v>0</v>
      </c>
      <c r="DV520" s="59">
        <v>0</v>
      </c>
      <c r="DW520" s="59">
        <v>0</v>
      </c>
      <c r="DX520" s="59">
        <v>0</v>
      </c>
      <c r="DY520" s="59">
        <v>0</v>
      </c>
      <c r="DZ520" s="59">
        <v>0</v>
      </c>
      <c r="EA520" s="59">
        <v>0</v>
      </c>
      <c r="EB520" s="59">
        <v>0</v>
      </c>
      <c r="EC520" s="59">
        <v>0</v>
      </c>
      <c r="ED520" s="59">
        <v>0</v>
      </c>
      <c r="EE520" s="59">
        <v>0</v>
      </c>
      <c r="EF520" s="59">
        <v>0</v>
      </c>
      <c r="EG520" s="59">
        <v>0</v>
      </c>
      <c r="EH520" s="59">
        <v>0</v>
      </c>
      <c r="EI520" s="59">
        <v>0</v>
      </c>
      <c r="EJ520" s="59">
        <v>0</v>
      </c>
      <c r="EK520" s="59">
        <v>0</v>
      </c>
      <c r="EL520" s="59">
        <v>0</v>
      </c>
      <c r="EM520" s="59">
        <v>2</v>
      </c>
      <c r="EN520" s="59">
        <v>0</v>
      </c>
      <c r="EO520" s="59">
        <v>2</v>
      </c>
      <c r="EP520" s="59">
        <v>2</v>
      </c>
      <c r="EQ520" s="59">
        <v>6</v>
      </c>
    </row>
    <row r="521" spans="1:147" ht="15" customHeight="1" x14ac:dyDescent="0.25">
      <c r="A521" s="501" t="s">
        <v>2565</v>
      </c>
      <c r="B521" s="37">
        <v>3</v>
      </c>
      <c r="C521" s="58" t="s">
        <v>332</v>
      </c>
      <c r="D521" s="59">
        <v>1998</v>
      </c>
      <c r="E521" s="67" t="s">
        <v>333</v>
      </c>
      <c r="F521" s="67" t="s">
        <v>207</v>
      </c>
      <c r="G521" s="59">
        <v>136</v>
      </c>
      <c r="H521" s="59" t="s">
        <v>334</v>
      </c>
      <c r="I521" s="64" t="s">
        <v>1298</v>
      </c>
      <c r="J521" s="59">
        <v>3</v>
      </c>
      <c r="K521" s="59" t="s">
        <v>20</v>
      </c>
      <c r="L521" s="59" t="s">
        <v>77</v>
      </c>
      <c r="M521" s="172" t="s">
        <v>1834</v>
      </c>
      <c r="N521" s="59">
        <v>7.5</v>
      </c>
      <c r="O521" s="59">
        <f t="shared" si="317"/>
        <v>0.87506126339170009</v>
      </c>
      <c r="P521" s="59" t="s">
        <v>571</v>
      </c>
      <c r="R521" s="59">
        <v>1</v>
      </c>
      <c r="S521" s="59">
        <v>16</v>
      </c>
      <c r="T521" s="59">
        <v>1</v>
      </c>
      <c r="V521" s="59" t="s">
        <v>571</v>
      </c>
      <c r="W521" s="59">
        <v>1</v>
      </c>
      <c r="X521" s="59" t="s">
        <v>574</v>
      </c>
      <c r="Z521" s="67" t="s">
        <v>1299</v>
      </c>
      <c r="AA521" s="37" t="s">
        <v>29</v>
      </c>
      <c r="AB521" s="37" t="s">
        <v>29</v>
      </c>
      <c r="AC521" s="59" t="s">
        <v>112</v>
      </c>
      <c r="AD521" s="37">
        <v>0</v>
      </c>
      <c r="AE521" s="37" t="s">
        <v>29</v>
      </c>
      <c r="AF521" s="59" t="s">
        <v>29</v>
      </c>
      <c r="AG521" s="59" t="s">
        <v>29</v>
      </c>
      <c r="AH521" s="59" t="s">
        <v>29</v>
      </c>
      <c r="AI521" s="60" t="s">
        <v>29</v>
      </c>
      <c r="AJ521" s="59" t="s">
        <v>29</v>
      </c>
      <c r="AK521" s="59" t="s">
        <v>29</v>
      </c>
      <c r="AL521" s="60" t="s">
        <v>29</v>
      </c>
      <c r="AM521" s="60" t="s">
        <v>29</v>
      </c>
      <c r="AN521" s="67" t="s">
        <v>28</v>
      </c>
      <c r="AO521" s="37" t="s">
        <v>470</v>
      </c>
      <c r="AP521" s="58"/>
      <c r="AQ521" s="59" t="s">
        <v>253</v>
      </c>
      <c r="AR521" s="67" t="s">
        <v>335</v>
      </c>
      <c r="AS521" s="67" t="s">
        <v>336</v>
      </c>
      <c r="AT521" s="172" t="s">
        <v>2458</v>
      </c>
      <c r="AU521" s="270">
        <v>60.03</v>
      </c>
      <c r="AV521" s="11">
        <v>21.77</v>
      </c>
      <c r="AX521" s="59">
        <v>5.9</v>
      </c>
      <c r="AY521" s="59">
        <v>635</v>
      </c>
      <c r="AZ521" s="455">
        <f t="shared" si="318"/>
        <v>2.8027737252919755</v>
      </c>
      <c r="BA521" s="515" t="s">
        <v>337</v>
      </c>
      <c r="BB521" s="40" t="s">
        <v>338</v>
      </c>
      <c r="BD521" s="59" t="s">
        <v>1297</v>
      </c>
      <c r="BE521" s="59" t="s">
        <v>2331</v>
      </c>
      <c r="BI521" s="67" t="s">
        <v>2232</v>
      </c>
      <c r="BJ521" s="39" t="s">
        <v>8</v>
      </c>
      <c r="BK521" s="67" t="s">
        <v>1301</v>
      </c>
      <c r="BO521" s="59" t="s">
        <v>1669</v>
      </c>
      <c r="BP521" s="67" t="s">
        <v>1302</v>
      </c>
      <c r="BQ521" s="37" t="s">
        <v>14</v>
      </c>
      <c r="BR521" s="39">
        <v>3.6</v>
      </c>
      <c r="BS521" s="59" t="s">
        <v>21</v>
      </c>
      <c r="BT521" s="59" t="s">
        <v>9</v>
      </c>
      <c r="BU521" s="124">
        <v>0.9</v>
      </c>
      <c r="BW521" s="63" t="s">
        <v>26</v>
      </c>
      <c r="BX521" s="59" t="s">
        <v>27</v>
      </c>
      <c r="BY521" s="70">
        <f>BU521*SQRT(CC521)</f>
        <v>3.6</v>
      </c>
      <c r="BZ521" s="70">
        <f>IF(BX521="SE",BY521,BU521)</f>
        <v>3.6</v>
      </c>
      <c r="CA521" s="37" t="s">
        <v>57</v>
      </c>
      <c r="CB521" s="59" t="s">
        <v>574</v>
      </c>
      <c r="CC521" s="59">
        <v>16</v>
      </c>
      <c r="CD521" s="59">
        <v>16</v>
      </c>
      <c r="CF521" s="67" t="s">
        <v>1303</v>
      </c>
      <c r="CG521" s="39">
        <v>2.5</v>
      </c>
      <c r="CH521" s="59" t="s">
        <v>21</v>
      </c>
      <c r="CI521" s="39">
        <v>1.8</v>
      </c>
      <c r="CK521" s="59">
        <f>CI521*SQRT(CM521)</f>
        <v>7.2</v>
      </c>
      <c r="CL521" s="59">
        <f t="shared" si="327"/>
        <v>7.2</v>
      </c>
      <c r="CM521" s="59">
        <v>16</v>
      </c>
      <c r="CN521" s="59">
        <v>16</v>
      </c>
      <c r="CP521" s="67">
        <f t="shared" si="351"/>
        <v>0.19325030145473429</v>
      </c>
      <c r="CQ521" s="67">
        <f t="shared" si="352"/>
        <v>0.97478991596638653</v>
      </c>
      <c r="CR521" s="67">
        <f t="shared" si="319"/>
        <v>0.18837844511553931</v>
      </c>
      <c r="CS521" s="67">
        <f t="shared" si="353"/>
        <v>0.12555447560287733</v>
      </c>
      <c r="CT521" s="77">
        <v>0</v>
      </c>
      <c r="CU521" s="59">
        <v>0</v>
      </c>
      <c r="CV521" s="59" t="s">
        <v>1782</v>
      </c>
      <c r="CW521" s="59">
        <v>0</v>
      </c>
      <c r="CX521" s="59">
        <v>0</v>
      </c>
      <c r="CY521" s="102">
        <v>0</v>
      </c>
      <c r="CZ521" s="102">
        <v>2</v>
      </c>
      <c r="DA521" s="102">
        <v>0</v>
      </c>
      <c r="DB521" s="102">
        <v>0</v>
      </c>
      <c r="DC521" s="102">
        <v>0</v>
      </c>
      <c r="DD521" s="59">
        <v>1</v>
      </c>
      <c r="DE521" s="60">
        <v>0</v>
      </c>
      <c r="DF521" s="60">
        <v>0</v>
      </c>
      <c r="DG521" s="60">
        <v>0</v>
      </c>
      <c r="DH521" s="60">
        <v>0</v>
      </c>
      <c r="DI521" s="60">
        <v>0</v>
      </c>
      <c r="DJ521" s="60">
        <v>0</v>
      </c>
      <c r="DK521" s="60">
        <v>0</v>
      </c>
      <c r="DL521" s="60">
        <v>0</v>
      </c>
      <c r="DM521" s="60">
        <v>0</v>
      </c>
      <c r="DN521" s="60">
        <v>0</v>
      </c>
      <c r="DO521" s="59">
        <v>0</v>
      </c>
      <c r="DP521" s="59">
        <v>0</v>
      </c>
      <c r="DQ521" s="59">
        <v>0</v>
      </c>
      <c r="DR521" s="59">
        <v>0</v>
      </c>
      <c r="DS521" s="59">
        <v>0</v>
      </c>
      <c r="DT521" s="59">
        <v>0</v>
      </c>
      <c r="DU521" s="59">
        <v>0</v>
      </c>
      <c r="DV521" s="59">
        <v>0</v>
      </c>
      <c r="DW521" s="59">
        <v>0</v>
      </c>
      <c r="DX521" s="59">
        <v>0</v>
      </c>
      <c r="DY521" s="59">
        <v>0</v>
      </c>
      <c r="DZ521" s="59">
        <v>0</v>
      </c>
      <c r="EA521" s="59">
        <v>0</v>
      </c>
      <c r="EB521" s="59">
        <v>0</v>
      </c>
      <c r="EC521" s="59">
        <v>0</v>
      </c>
      <c r="ED521" s="59">
        <v>0</v>
      </c>
      <c r="EE521" s="59">
        <v>0</v>
      </c>
      <c r="EF521" s="59">
        <v>0</v>
      </c>
      <c r="EG521" s="59">
        <v>0</v>
      </c>
      <c r="EH521" s="59">
        <v>0</v>
      </c>
      <c r="EI521" s="59">
        <v>0</v>
      </c>
      <c r="EJ521" s="59">
        <v>0</v>
      </c>
      <c r="EK521" s="59">
        <v>0</v>
      </c>
      <c r="EL521" s="59">
        <v>0</v>
      </c>
      <c r="EM521" s="59">
        <v>2</v>
      </c>
      <c r="EN521" s="59">
        <v>0</v>
      </c>
      <c r="EO521" s="59">
        <v>2</v>
      </c>
      <c r="EP521" s="59">
        <v>2</v>
      </c>
      <c r="EQ521" s="59">
        <v>6</v>
      </c>
    </row>
    <row r="522" spans="1:147" ht="15" customHeight="1" x14ac:dyDescent="0.25">
      <c r="A522" s="501" t="s">
        <v>2565</v>
      </c>
      <c r="B522" s="37">
        <v>4</v>
      </c>
      <c r="C522" s="58" t="s">
        <v>332</v>
      </c>
      <c r="D522" s="59">
        <v>1998</v>
      </c>
      <c r="E522" s="67" t="s">
        <v>333</v>
      </c>
      <c r="F522" s="67" t="s">
        <v>207</v>
      </c>
      <c r="G522" s="59">
        <v>136</v>
      </c>
      <c r="H522" s="59" t="s">
        <v>334</v>
      </c>
      <c r="I522" s="64" t="s">
        <v>1298</v>
      </c>
      <c r="J522" s="59">
        <v>3</v>
      </c>
      <c r="K522" s="59" t="s">
        <v>20</v>
      </c>
      <c r="L522" s="59" t="s">
        <v>77</v>
      </c>
      <c r="M522" s="172" t="s">
        <v>1834</v>
      </c>
      <c r="N522" s="59">
        <v>7.5</v>
      </c>
      <c r="O522" s="59">
        <f t="shared" si="317"/>
        <v>0.87506126339170009</v>
      </c>
      <c r="P522" s="59" t="s">
        <v>571</v>
      </c>
      <c r="R522" s="59">
        <v>1</v>
      </c>
      <c r="S522" s="59">
        <v>16</v>
      </c>
      <c r="T522" s="59">
        <v>1</v>
      </c>
      <c r="V522" s="59" t="s">
        <v>571</v>
      </c>
      <c r="W522" s="59">
        <v>1</v>
      </c>
      <c r="X522" s="59" t="s">
        <v>574</v>
      </c>
      <c r="Z522" s="67" t="s">
        <v>1299</v>
      </c>
      <c r="AA522" s="37" t="s">
        <v>29</v>
      </c>
      <c r="AB522" s="37" t="s">
        <v>29</v>
      </c>
      <c r="AC522" s="59" t="s">
        <v>112</v>
      </c>
      <c r="AD522" s="37">
        <v>0</v>
      </c>
      <c r="AE522" s="37" t="s">
        <v>29</v>
      </c>
      <c r="AF522" s="59" t="s">
        <v>29</v>
      </c>
      <c r="AG522" s="59" t="s">
        <v>29</v>
      </c>
      <c r="AH522" s="59" t="s">
        <v>29</v>
      </c>
      <c r="AI522" s="60" t="s">
        <v>29</v>
      </c>
      <c r="AJ522" s="59" t="s">
        <v>29</v>
      </c>
      <c r="AK522" s="59" t="s">
        <v>29</v>
      </c>
      <c r="AL522" s="60" t="s">
        <v>29</v>
      </c>
      <c r="AM522" s="60" t="s">
        <v>29</v>
      </c>
      <c r="AN522" s="67" t="s">
        <v>28</v>
      </c>
      <c r="AO522" s="37" t="s">
        <v>470</v>
      </c>
      <c r="AP522" s="58"/>
      <c r="AQ522" s="59" t="s">
        <v>253</v>
      </c>
      <c r="AR522" s="67" t="s">
        <v>335</v>
      </c>
      <c r="AS522" s="67" t="s">
        <v>336</v>
      </c>
      <c r="AT522" s="172" t="s">
        <v>2458</v>
      </c>
      <c r="AU522" s="270">
        <v>60.03</v>
      </c>
      <c r="AV522" s="11">
        <v>21.77</v>
      </c>
      <c r="AX522" s="59">
        <v>5.9</v>
      </c>
      <c r="AY522" s="59">
        <v>635</v>
      </c>
      <c r="AZ522" s="455">
        <f t="shared" si="318"/>
        <v>2.8027737252919755</v>
      </c>
      <c r="BA522" s="515" t="s">
        <v>337</v>
      </c>
      <c r="BB522" s="40" t="s">
        <v>338</v>
      </c>
      <c r="BD522" s="59" t="s">
        <v>1297</v>
      </c>
      <c r="BE522" s="59" t="s">
        <v>2331</v>
      </c>
      <c r="BI522" s="67" t="s">
        <v>2232</v>
      </c>
      <c r="BJ522" s="39" t="s">
        <v>12</v>
      </c>
      <c r="BK522" s="67" t="s">
        <v>1301</v>
      </c>
      <c r="BO522" s="59" t="s">
        <v>1669</v>
      </c>
      <c r="BP522" s="67" t="s">
        <v>1302</v>
      </c>
      <c r="BQ522" s="37" t="s">
        <v>14</v>
      </c>
      <c r="BR522" s="39">
        <v>1.9</v>
      </c>
      <c r="BS522" s="59" t="s">
        <v>21</v>
      </c>
      <c r="BU522" s="124">
        <v>0.4</v>
      </c>
      <c r="BW522" s="63" t="s">
        <v>26</v>
      </c>
      <c r="BX522" s="59" t="s">
        <v>27</v>
      </c>
      <c r="BY522" s="70">
        <f>BU522*SQRT(CC522)</f>
        <v>1.6</v>
      </c>
      <c r="BZ522" s="70">
        <f>IF(BX522="SE",BY522,BU522)</f>
        <v>1.6</v>
      </c>
      <c r="CA522" s="37" t="s">
        <v>57</v>
      </c>
      <c r="CB522" s="59" t="s">
        <v>574</v>
      </c>
      <c r="CC522" s="59">
        <v>16</v>
      </c>
      <c r="CD522" s="59">
        <v>16</v>
      </c>
      <c r="CF522" s="67" t="s">
        <v>1303</v>
      </c>
      <c r="CG522" s="39">
        <v>1.2</v>
      </c>
      <c r="CH522" s="59" t="s">
        <v>21</v>
      </c>
      <c r="CI522" s="39">
        <v>0.2</v>
      </c>
      <c r="CK522" s="59">
        <f>CI522*SQRT(CM522)</f>
        <v>0.8</v>
      </c>
      <c r="CL522" s="59">
        <f t="shared" si="327"/>
        <v>0.8</v>
      </c>
      <c r="CM522" s="59">
        <v>16</v>
      </c>
      <c r="CN522" s="59">
        <v>16</v>
      </c>
      <c r="CP522" s="67">
        <f t="shared" si="351"/>
        <v>0.55339859052946638</v>
      </c>
      <c r="CQ522" s="67">
        <f t="shared" si="352"/>
        <v>0.97478991596638653</v>
      </c>
      <c r="CR522" s="67">
        <f t="shared" si="319"/>
        <v>0.53944736555813533</v>
      </c>
      <c r="CS522" s="67">
        <f t="shared" si="353"/>
        <v>0.12954692906574394</v>
      </c>
      <c r="CT522" s="77">
        <v>0</v>
      </c>
      <c r="CU522" s="59">
        <v>0</v>
      </c>
      <c r="CV522" s="59" t="s">
        <v>1782</v>
      </c>
      <c r="CW522" s="59">
        <v>0</v>
      </c>
      <c r="CX522" s="59">
        <v>0</v>
      </c>
      <c r="CY522" s="102">
        <v>1</v>
      </c>
      <c r="CZ522" s="102">
        <v>0</v>
      </c>
      <c r="DA522" s="102">
        <v>0</v>
      </c>
      <c r="DB522" s="102">
        <v>0</v>
      </c>
      <c r="DC522" s="102">
        <v>0</v>
      </c>
      <c r="DD522" s="59">
        <v>1</v>
      </c>
      <c r="DE522" s="60">
        <v>0</v>
      </c>
      <c r="DF522" s="60">
        <v>0</v>
      </c>
      <c r="DG522" s="60">
        <v>0</v>
      </c>
      <c r="DH522" s="60">
        <v>0</v>
      </c>
      <c r="DI522" s="60">
        <v>0</v>
      </c>
      <c r="DJ522" s="60">
        <v>0</v>
      </c>
      <c r="DK522" s="60">
        <v>0</v>
      </c>
      <c r="DL522" s="60">
        <v>0</v>
      </c>
      <c r="DM522" s="60">
        <v>0</v>
      </c>
      <c r="DN522" s="60">
        <v>0</v>
      </c>
      <c r="DO522" s="59">
        <v>0</v>
      </c>
      <c r="DP522" s="59">
        <v>0</v>
      </c>
      <c r="DQ522" s="59">
        <v>0</v>
      </c>
      <c r="DR522" s="59">
        <v>0</v>
      </c>
      <c r="DS522" s="59">
        <v>0</v>
      </c>
      <c r="DT522" s="59">
        <v>0</v>
      </c>
      <c r="DU522" s="59">
        <v>0</v>
      </c>
      <c r="DV522" s="59">
        <v>0</v>
      </c>
      <c r="DW522" s="59">
        <v>0</v>
      </c>
      <c r="DX522" s="59">
        <v>0</v>
      </c>
      <c r="DY522" s="59">
        <v>0</v>
      </c>
      <c r="DZ522" s="59">
        <v>0</v>
      </c>
      <c r="EA522" s="59">
        <v>0</v>
      </c>
      <c r="EB522" s="59">
        <v>0</v>
      </c>
      <c r="EC522" s="59">
        <v>0</v>
      </c>
      <c r="ED522" s="59">
        <v>0</v>
      </c>
      <c r="EE522" s="59">
        <v>0</v>
      </c>
      <c r="EF522" s="59">
        <v>0</v>
      </c>
      <c r="EG522" s="59">
        <v>0</v>
      </c>
      <c r="EH522" s="59">
        <v>0</v>
      </c>
      <c r="EI522" s="59">
        <v>0</v>
      </c>
      <c r="EJ522" s="59">
        <v>0</v>
      </c>
      <c r="EK522" s="59">
        <v>0</v>
      </c>
      <c r="EL522" s="59">
        <v>0</v>
      </c>
      <c r="EM522" s="59">
        <v>2</v>
      </c>
      <c r="EN522" s="59">
        <v>0</v>
      </c>
      <c r="EO522" s="59">
        <v>2</v>
      </c>
      <c r="EP522" s="59">
        <v>2</v>
      </c>
      <c r="EQ522" s="59">
        <v>6</v>
      </c>
    </row>
    <row r="523" spans="1:147" ht="15" customHeight="1" x14ac:dyDescent="0.25">
      <c r="A523" s="501" t="s">
        <v>2566</v>
      </c>
      <c r="B523" s="37">
        <v>1</v>
      </c>
      <c r="C523" s="58" t="s">
        <v>339</v>
      </c>
      <c r="D523" s="59">
        <v>2004</v>
      </c>
      <c r="E523" s="67" t="s">
        <v>340</v>
      </c>
      <c r="F523" s="67" t="s">
        <v>97</v>
      </c>
      <c r="G523" s="59">
        <v>199</v>
      </c>
      <c r="H523" s="59" t="s">
        <v>341</v>
      </c>
      <c r="I523" s="64" t="s">
        <v>50</v>
      </c>
      <c r="J523" s="59">
        <v>0</v>
      </c>
      <c r="K523" s="59" t="s">
        <v>3</v>
      </c>
      <c r="L523" s="59" t="s">
        <v>77</v>
      </c>
      <c r="M523" s="59">
        <v>5</v>
      </c>
      <c r="N523" s="59">
        <v>5</v>
      </c>
      <c r="O523" s="59">
        <f t="shared" si="317"/>
        <v>0.69897000433601886</v>
      </c>
      <c r="P523" s="37">
        <v>1999</v>
      </c>
      <c r="R523" s="37">
        <v>1</v>
      </c>
      <c r="S523" s="37">
        <v>1</v>
      </c>
      <c r="T523" s="37">
        <v>2</v>
      </c>
      <c r="U523" s="37">
        <v>1</v>
      </c>
      <c r="V523" s="59" t="s">
        <v>574</v>
      </c>
      <c r="W523" s="59">
        <v>1</v>
      </c>
      <c r="X523" s="59" t="s">
        <v>586</v>
      </c>
      <c r="Y523" s="39" t="s">
        <v>924</v>
      </c>
      <c r="Z523" s="66" t="s">
        <v>83</v>
      </c>
      <c r="AA523" s="59" t="s">
        <v>1304</v>
      </c>
      <c r="AB523" s="37" t="s">
        <v>1306</v>
      </c>
      <c r="AC523" s="178" t="s">
        <v>2046</v>
      </c>
      <c r="AD523" s="37">
        <v>0</v>
      </c>
      <c r="AE523" s="59" t="s">
        <v>1071</v>
      </c>
      <c r="AF523" s="178">
        <v>12.5</v>
      </c>
      <c r="AG523" s="59">
        <f t="shared" si="328"/>
        <v>1.0969100130080565</v>
      </c>
      <c r="AH523" s="172">
        <f>AF523*20.3</f>
        <v>253.75</v>
      </c>
      <c r="AI523" s="72">
        <f t="shared" ref="AI523:AI554" si="359">LOG10(AH523)</f>
        <v>2.4044060509212692</v>
      </c>
      <c r="AJ523" s="59">
        <f t="shared" ref="AJ523:AJ554" si="360">AF523*N523</f>
        <v>62.5</v>
      </c>
      <c r="AK523" s="59">
        <f t="shared" ref="AK523:AK551" si="361">LOG10(AJ523)</f>
        <v>1.7958800173440752</v>
      </c>
      <c r="AL523" s="72">
        <f t="shared" ref="AL523:AL554" si="362">AH523*N523</f>
        <v>1268.75</v>
      </c>
      <c r="AM523" s="72">
        <f t="shared" si="333"/>
        <v>3.103376055257288</v>
      </c>
      <c r="AN523" s="39" t="s">
        <v>1999</v>
      </c>
      <c r="AO523" s="37" t="s">
        <v>36</v>
      </c>
      <c r="AP523" s="58" t="s">
        <v>1275</v>
      </c>
      <c r="AQ523" s="59" t="s">
        <v>80</v>
      </c>
      <c r="AR523" s="67" t="s">
        <v>277</v>
      </c>
      <c r="AS523" s="67" t="s">
        <v>342</v>
      </c>
      <c r="AT523" s="172" t="s">
        <v>2459</v>
      </c>
      <c r="AU523" s="270">
        <v>46.2</v>
      </c>
      <c r="AV523" s="11">
        <v>-89.17</v>
      </c>
      <c r="AX523" s="277">
        <v>3.7916666666666665</v>
      </c>
      <c r="AY523" s="278">
        <v>831</v>
      </c>
      <c r="AZ523" s="455">
        <f t="shared" si="318"/>
        <v>2.9196010237841108</v>
      </c>
      <c r="BA523" s="515" t="s">
        <v>103</v>
      </c>
      <c r="BB523" s="40" t="s">
        <v>343</v>
      </c>
      <c r="BD523" s="37" t="s">
        <v>920</v>
      </c>
      <c r="BE523" s="37" t="s">
        <v>867</v>
      </c>
      <c r="BF523" s="38"/>
      <c r="BG523" s="38"/>
      <c r="BH523" s="38" t="s">
        <v>1307</v>
      </c>
      <c r="BI523" s="38" t="s">
        <v>1308</v>
      </c>
      <c r="BJ523" s="39" t="s">
        <v>8</v>
      </c>
      <c r="BK523" s="67" t="s">
        <v>1699</v>
      </c>
      <c r="BN523" s="67" t="s">
        <v>1198</v>
      </c>
      <c r="BO523" s="59" t="s">
        <v>1677</v>
      </c>
      <c r="BP523" s="58" t="s">
        <v>51</v>
      </c>
      <c r="BQ523" s="59" t="s">
        <v>33</v>
      </c>
      <c r="BR523" s="67">
        <v>22.529896814678398</v>
      </c>
      <c r="BS523" s="59" t="s">
        <v>21</v>
      </c>
      <c r="BT523" s="37" t="s">
        <v>9</v>
      </c>
      <c r="BU523" s="67">
        <v>7.2666946832428003</v>
      </c>
      <c r="BV523" s="67">
        <v>7.2588609221804976</v>
      </c>
      <c r="BW523" s="106" t="s">
        <v>634</v>
      </c>
      <c r="BX523" s="37" t="s">
        <v>67</v>
      </c>
      <c r="BY523" s="92">
        <f>AVERAGE(BU523,BV523)</f>
        <v>7.262777802711649</v>
      </c>
      <c r="BZ523" s="92">
        <f>BY523</f>
        <v>7.262777802711649</v>
      </c>
      <c r="CA523" s="37" t="s">
        <v>18</v>
      </c>
      <c r="CB523" s="59" t="s">
        <v>574</v>
      </c>
      <c r="CC523" s="37">
        <v>3</v>
      </c>
      <c r="CD523" s="37">
        <v>3</v>
      </c>
      <c r="CF523" s="78" t="s">
        <v>1584</v>
      </c>
      <c r="CG523" s="67">
        <v>29.6137710991338</v>
      </c>
      <c r="CH523" s="37" t="s">
        <v>21</v>
      </c>
      <c r="CI523" s="67">
        <v>13.550741963254701</v>
      </c>
      <c r="CJ523" s="67">
        <v>13.7738083094989</v>
      </c>
      <c r="CK523" s="67">
        <f>AVERAGE(CI523,CJ523)</f>
        <v>13.662275136376801</v>
      </c>
      <c r="CL523" s="67">
        <f t="shared" si="327"/>
        <v>13.662275136376801</v>
      </c>
      <c r="CM523" s="37">
        <v>2</v>
      </c>
      <c r="CN523" s="37">
        <v>2</v>
      </c>
      <c r="CP523" s="67">
        <f t="shared" si="351"/>
        <v>-0.71783696458990931</v>
      </c>
      <c r="CQ523" s="67">
        <f t="shared" si="352"/>
        <v>0.72727272727272729</v>
      </c>
      <c r="CR523" s="67">
        <f t="shared" si="319"/>
        <v>-0.52206324697447948</v>
      </c>
      <c r="CS523" s="67">
        <f t="shared" si="353"/>
        <v>0.86058833671748702</v>
      </c>
      <c r="CT523" s="77">
        <v>0</v>
      </c>
      <c r="CU523" s="59">
        <v>0</v>
      </c>
      <c r="CV523" s="59" t="s">
        <v>1782</v>
      </c>
      <c r="CW523" s="59">
        <v>0</v>
      </c>
      <c r="CX523" s="122">
        <v>3</v>
      </c>
      <c r="CY523" s="102">
        <v>0</v>
      </c>
      <c r="CZ523" s="102">
        <v>2</v>
      </c>
      <c r="DA523" s="102">
        <v>0</v>
      </c>
      <c r="DB523" s="102">
        <v>0</v>
      </c>
      <c r="DC523" s="102">
        <v>0</v>
      </c>
      <c r="DD523" s="60">
        <v>1</v>
      </c>
      <c r="DE523" s="60">
        <v>0</v>
      </c>
      <c r="DF523" s="60">
        <v>0</v>
      </c>
      <c r="DG523" s="60">
        <v>0</v>
      </c>
      <c r="DH523" s="60">
        <v>0</v>
      </c>
      <c r="DI523" s="60">
        <v>0</v>
      </c>
      <c r="DJ523" s="60">
        <v>0</v>
      </c>
      <c r="DK523" s="60">
        <v>0</v>
      </c>
      <c r="DL523" s="60">
        <v>0</v>
      </c>
      <c r="DM523" s="60">
        <v>0</v>
      </c>
      <c r="DN523" s="60">
        <v>0</v>
      </c>
      <c r="DO523" s="59">
        <v>0</v>
      </c>
      <c r="DP523" s="59">
        <v>0</v>
      </c>
      <c r="DQ523" s="59">
        <v>0</v>
      </c>
      <c r="DR523" s="59">
        <v>0</v>
      </c>
      <c r="DS523" s="59">
        <v>0</v>
      </c>
      <c r="DT523" s="59">
        <v>0</v>
      </c>
      <c r="DU523" s="59">
        <v>0</v>
      </c>
      <c r="DV523" s="59">
        <v>0</v>
      </c>
      <c r="DW523" s="59">
        <v>0</v>
      </c>
      <c r="DX523" s="59">
        <v>0</v>
      </c>
      <c r="DY523" s="59">
        <v>0</v>
      </c>
      <c r="DZ523" s="59">
        <v>0</v>
      </c>
      <c r="EA523" s="59">
        <v>0</v>
      </c>
      <c r="EB523" s="59">
        <v>0</v>
      </c>
      <c r="EC523" s="59">
        <v>0</v>
      </c>
      <c r="ED523" s="59">
        <v>0</v>
      </c>
      <c r="EE523" s="59">
        <v>0</v>
      </c>
      <c r="EF523" s="59">
        <v>0</v>
      </c>
      <c r="EG523" s="59">
        <v>0</v>
      </c>
      <c r="EH523" s="59">
        <v>0</v>
      </c>
      <c r="EI523" s="59">
        <v>0</v>
      </c>
      <c r="EJ523" s="59">
        <v>0</v>
      </c>
      <c r="EK523" s="59">
        <v>0</v>
      </c>
      <c r="EL523" s="59">
        <v>0</v>
      </c>
      <c r="EM523" s="59">
        <v>0</v>
      </c>
      <c r="EN523" s="59">
        <v>1</v>
      </c>
      <c r="EO523" s="59">
        <v>0</v>
      </c>
      <c r="EP523" s="59">
        <v>1</v>
      </c>
      <c r="EQ523" s="59">
        <v>4</v>
      </c>
    </row>
    <row r="524" spans="1:147" ht="15" customHeight="1" x14ac:dyDescent="0.25">
      <c r="A524" s="501" t="s">
        <v>2566</v>
      </c>
      <c r="B524" s="37">
        <v>2</v>
      </c>
      <c r="C524" s="58" t="s">
        <v>339</v>
      </c>
      <c r="D524" s="59">
        <v>2004</v>
      </c>
      <c r="E524" s="67" t="s">
        <v>340</v>
      </c>
      <c r="F524" s="67" t="s">
        <v>97</v>
      </c>
      <c r="G524" s="59">
        <v>199</v>
      </c>
      <c r="H524" s="59" t="s">
        <v>341</v>
      </c>
      <c r="I524" s="64" t="s">
        <v>50</v>
      </c>
      <c r="J524" s="59">
        <v>0</v>
      </c>
      <c r="K524" s="59" t="s">
        <v>3</v>
      </c>
      <c r="L524" s="59" t="s">
        <v>77</v>
      </c>
      <c r="M524" s="59">
        <v>5</v>
      </c>
      <c r="N524" s="59">
        <v>5</v>
      </c>
      <c r="O524" s="59">
        <f t="shared" si="317"/>
        <v>0.69897000433601886</v>
      </c>
      <c r="P524" s="37">
        <v>1999</v>
      </c>
      <c r="R524" s="37">
        <v>1</v>
      </c>
      <c r="S524" s="37">
        <v>1</v>
      </c>
      <c r="T524" s="37">
        <v>2</v>
      </c>
      <c r="U524" s="37">
        <v>1</v>
      </c>
      <c r="V524" s="59" t="s">
        <v>574</v>
      </c>
      <c r="W524" s="59">
        <v>1</v>
      </c>
      <c r="X524" s="59" t="s">
        <v>586</v>
      </c>
      <c r="Y524" s="39" t="s">
        <v>924</v>
      </c>
      <c r="Z524" s="66" t="s">
        <v>83</v>
      </c>
      <c r="AA524" s="59" t="s">
        <v>1304</v>
      </c>
      <c r="AB524" s="37" t="s">
        <v>1306</v>
      </c>
      <c r="AC524" s="178" t="s">
        <v>2046</v>
      </c>
      <c r="AD524" s="37">
        <v>0</v>
      </c>
      <c r="AE524" s="59" t="s">
        <v>1071</v>
      </c>
      <c r="AF524" s="178">
        <v>12.5</v>
      </c>
      <c r="AG524" s="59">
        <f t="shared" si="328"/>
        <v>1.0969100130080565</v>
      </c>
      <c r="AH524" s="172">
        <f t="shared" ref="AH524:AH542" si="363">AF524*20.3</f>
        <v>253.75</v>
      </c>
      <c r="AI524" s="72">
        <f t="shared" si="359"/>
        <v>2.4044060509212692</v>
      </c>
      <c r="AJ524" s="59">
        <f t="shared" si="360"/>
        <v>62.5</v>
      </c>
      <c r="AK524" s="59">
        <f t="shared" si="361"/>
        <v>1.7958800173440752</v>
      </c>
      <c r="AL524" s="72">
        <f t="shared" si="362"/>
        <v>1268.75</v>
      </c>
      <c r="AM524" s="72">
        <f t="shared" si="333"/>
        <v>3.103376055257288</v>
      </c>
      <c r="AN524" s="39" t="s">
        <v>1999</v>
      </c>
      <c r="AO524" s="37" t="s">
        <v>36</v>
      </c>
      <c r="AP524" s="58" t="s">
        <v>1275</v>
      </c>
      <c r="AQ524" s="59" t="s">
        <v>80</v>
      </c>
      <c r="AR524" s="67" t="s">
        <v>277</v>
      </c>
      <c r="AS524" s="67" t="s">
        <v>342</v>
      </c>
      <c r="AT524" s="172" t="s">
        <v>2459</v>
      </c>
      <c r="AU524" s="270">
        <v>46.2</v>
      </c>
      <c r="AV524" s="11">
        <v>-89.17</v>
      </c>
      <c r="AX524" s="277">
        <v>3.7916666666666665</v>
      </c>
      <c r="AY524" s="278">
        <v>831</v>
      </c>
      <c r="AZ524" s="455">
        <f t="shared" si="318"/>
        <v>2.9196010237841108</v>
      </c>
      <c r="BA524" s="515" t="s">
        <v>103</v>
      </c>
      <c r="BB524" s="40" t="s">
        <v>343</v>
      </c>
      <c r="BD524" s="37" t="s">
        <v>920</v>
      </c>
      <c r="BE524" s="37" t="s">
        <v>867</v>
      </c>
      <c r="BF524" s="38"/>
      <c r="BG524" s="38"/>
      <c r="BH524" s="38" t="s">
        <v>1307</v>
      </c>
      <c r="BI524" s="38" t="s">
        <v>1313</v>
      </c>
      <c r="BJ524" s="39" t="s">
        <v>8</v>
      </c>
      <c r="BK524" s="67" t="s">
        <v>1699</v>
      </c>
      <c r="BN524" s="67" t="s">
        <v>1198</v>
      </c>
      <c r="BO524" s="59" t="s">
        <v>1677</v>
      </c>
      <c r="BP524" s="58" t="s">
        <v>51</v>
      </c>
      <c r="BQ524" s="59" t="s">
        <v>33</v>
      </c>
      <c r="BR524" s="67">
        <v>20.992717050262499</v>
      </c>
      <c r="BS524" s="59" t="s">
        <v>21</v>
      </c>
      <c r="BT524" s="37" t="s">
        <v>9</v>
      </c>
      <c r="BU524" s="124">
        <v>3.1428070161122008</v>
      </c>
      <c r="BV524" s="67">
        <v>3.793988404401599</v>
      </c>
      <c r="BW524" s="106" t="s">
        <v>634</v>
      </c>
      <c r="BX524" s="37" t="s">
        <v>67</v>
      </c>
      <c r="BY524" s="92">
        <f>AVERAGE(BU524,BV524)</f>
        <v>3.4683977102568999</v>
      </c>
      <c r="BZ524" s="92">
        <f>BY524</f>
        <v>3.4683977102568999</v>
      </c>
      <c r="CA524" s="37" t="s">
        <v>18</v>
      </c>
      <c r="CB524" s="59" t="s">
        <v>574</v>
      </c>
      <c r="CC524" s="37">
        <v>3</v>
      </c>
      <c r="CD524" s="37">
        <v>3</v>
      </c>
      <c r="CF524" s="78" t="s">
        <v>1584</v>
      </c>
      <c r="CG524" s="67">
        <v>23.634555046451698</v>
      </c>
      <c r="CH524" s="37" t="s">
        <v>21</v>
      </c>
      <c r="CI524" s="67">
        <v>9.7536200544282998</v>
      </c>
      <c r="CJ524" s="67">
        <v>9.7583203110655976</v>
      </c>
      <c r="CK524" s="67">
        <f>AVERAGE(CI524,CJ524)</f>
        <v>9.7559701827469496</v>
      </c>
      <c r="CL524" s="67">
        <f>CK524</f>
        <v>9.7559701827469496</v>
      </c>
      <c r="CM524" s="37">
        <v>2</v>
      </c>
      <c r="CN524" s="37">
        <v>2</v>
      </c>
      <c r="CP524" s="67">
        <f t="shared" si="351"/>
        <v>-0.41904293396142095</v>
      </c>
      <c r="CQ524" s="67">
        <f t="shared" si="352"/>
        <v>0.72727272727272729</v>
      </c>
      <c r="CR524" s="67">
        <f t="shared" si="319"/>
        <v>-0.30475849742648797</v>
      </c>
      <c r="CS524" s="67">
        <f t="shared" si="353"/>
        <v>0.84262110750869845</v>
      </c>
      <c r="CT524" s="77">
        <v>0</v>
      </c>
      <c r="CU524" s="59">
        <v>0</v>
      </c>
      <c r="CV524" s="59" t="s">
        <v>1782</v>
      </c>
      <c r="CW524" s="59">
        <v>0</v>
      </c>
      <c r="CX524" s="59">
        <v>3</v>
      </c>
      <c r="CY524" s="102">
        <v>0</v>
      </c>
      <c r="CZ524" s="102">
        <v>2</v>
      </c>
      <c r="DA524" s="102">
        <v>0</v>
      </c>
      <c r="DB524" s="102">
        <v>0</v>
      </c>
      <c r="DC524" s="102">
        <v>0</v>
      </c>
      <c r="DD524" s="60">
        <v>1</v>
      </c>
      <c r="DE524" s="60">
        <v>0</v>
      </c>
      <c r="DF524" s="60">
        <v>0</v>
      </c>
      <c r="DG524" s="60">
        <v>0</v>
      </c>
      <c r="DH524" s="60">
        <v>0</v>
      </c>
      <c r="DI524" s="60">
        <v>0</v>
      </c>
      <c r="DJ524" s="60">
        <v>0</v>
      </c>
      <c r="DK524" s="60">
        <v>0</v>
      </c>
      <c r="DL524" s="60">
        <v>0</v>
      </c>
      <c r="DM524" s="60">
        <v>0</v>
      </c>
      <c r="DN524" s="60">
        <v>0</v>
      </c>
      <c r="DO524" s="59">
        <v>0</v>
      </c>
      <c r="DP524" s="59">
        <v>0</v>
      </c>
      <c r="DQ524" s="59">
        <v>0</v>
      </c>
      <c r="DR524" s="59">
        <v>0</v>
      </c>
      <c r="DS524" s="59">
        <v>0</v>
      </c>
      <c r="DT524" s="59">
        <v>0</v>
      </c>
      <c r="DU524" s="59">
        <v>0</v>
      </c>
      <c r="DV524" s="59">
        <v>0</v>
      </c>
      <c r="DW524" s="59">
        <v>0</v>
      </c>
      <c r="DX524" s="59">
        <v>0</v>
      </c>
      <c r="DY524" s="59">
        <v>0</v>
      </c>
      <c r="DZ524" s="59">
        <v>0</v>
      </c>
      <c r="EA524" s="59">
        <v>0</v>
      </c>
      <c r="EB524" s="59">
        <v>0</v>
      </c>
      <c r="EC524" s="59">
        <v>0</v>
      </c>
      <c r="ED524" s="59">
        <v>0</v>
      </c>
      <c r="EE524" s="59">
        <v>0</v>
      </c>
      <c r="EF524" s="59">
        <v>0</v>
      </c>
      <c r="EG524" s="59">
        <v>0</v>
      </c>
      <c r="EH524" s="59">
        <v>0</v>
      </c>
      <c r="EI524" s="59">
        <v>0</v>
      </c>
      <c r="EJ524" s="59">
        <v>0</v>
      </c>
      <c r="EK524" s="59">
        <v>0</v>
      </c>
      <c r="EL524" s="59">
        <v>0</v>
      </c>
      <c r="EM524" s="59">
        <v>0</v>
      </c>
      <c r="EN524" s="59">
        <v>1</v>
      </c>
      <c r="EO524" s="59">
        <v>0</v>
      </c>
      <c r="EP524" s="59">
        <v>1</v>
      </c>
      <c r="EQ524" s="59">
        <v>4</v>
      </c>
    </row>
    <row r="525" spans="1:147" ht="15" customHeight="1" x14ac:dyDescent="0.25">
      <c r="A525" s="501" t="s">
        <v>2566</v>
      </c>
      <c r="B525" s="37">
        <v>3</v>
      </c>
      <c r="C525" s="58" t="s">
        <v>339</v>
      </c>
      <c r="D525" s="59">
        <v>2004</v>
      </c>
      <c r="E525" s="67" t="s">
        <v>340</v>
      </c>
      <c r="F525" s="67" t="s">
        <v>97</v>
      </c>
      <c r="G525" s="59">
        <v>199</v>
      </c>
      <c r="H525" s="59" t="s">
        <v>341</v>
      </c>
      <c r="I525" s="64" t="s">
        <v>50</v>
      </c>
      <c r="J525" s="59">
        <v>0</v>
      </c>
      <c r="K525" s="59" t="s">
        <v>3</v>
      </c>
      <c r="L525" s="59" t="s">
        <v>77</v>
      </c>
      <c r="M525" s="59">
        <v>5</v>
      </c>
      <c r="N525" s="59">
        <v>5</v>
      </c>
      <c r="O525" s="59">
        <f t="shared" si="317"/>
        <v>0.69897000433601886</v>
      </c>
      <c r="P525" s="37">
        <v>1999</v>
      </c>
      <c r="R525" s="37">
        <v>1</v>
      </c>
      <c r="S525" s="37">
        <v>1</v>
      </c>
      <c r="T525" s="37">
        <v>2</v>
      </c>
      <c r="U525" s="37">
        <v>1</v>
      </c>
      <c r="V525" s="59" t="s">
        <v>574</v>
      </c>
      <c r="W525" s="59">
        <v>1</v>
      </c>
      <c r="X525" s="59" t="s">
        <v>586</v>
      </c>
      <c r="Y525" s="39" t="s">
        <v>924</v>
      </c>
      <c r="Z525" s="66" t="s">
        <v>83</v>
      </c>
      <c r="AA525" s="59" t="s">
        <v>1304</v>
      </c>
      <c r="AB525" s="37" t="s">
        <v>1306</v>
      </c>
      <c r="AC525" s="178" t="s">
        <v>2046</v>
      </c>
      <c r="AD525" s="37">
        <v>0</v>
      </c>
      <c r="AE525" s="59" t="s">
        <v>1071</v>
      </c>
      <c r="AF525" s="178">
        <v>12.5</v>
      </c>
      <c r="AG525" s="59">
        <f t="shared" si="328"/>
        <v>1.0969100130080565</v>
      </c>
      <c r="AH525" s="172">
        <f t="shared" si="363"/>
        <v>253.75</v>
      </c>
      <c r="AI525" s="72">
        <f t="shared" si="359"/>
        <v>2.4044060509212692</v>
      </c>
      <c r="AJ525" s="59">
        <f t="shared" si="360"/>
        <v>62.5</v>
      </c>
      <c r="AK525" s="59">
        <f t="shared" si="361"/>
        <v>1.7958800173440752</v>
      </c>
      <c r="AL525" s="72">
        <f t="shared" si="362"/>
        <v>1268.75</v>
      </c>
      <c r="AM525" s="72">
        <f t="shared" si="333"/>
        <v>3.103376055257288</v>
      </c>
      <c r="AN525" s="39" t="s">
        <v>1999</v>
      </c>
      <c r="AO525" s="37" t="s">
        <v>36</v>
      </c>
      <c r="AP525" s="58" t="s">
        <v>1275</v>
      </c>
      <c r="AQ525" s="59" t="s">
        <v>80</v>
      </c>
      <c r="AR525" s="67" t="s">
        <v>277</v>
      </c>
      <c r="AS525" s="67" t="s">
        <v>342</v>
      </c>
      <c r="AT525" s="172" t="s">
        <v>2459</v>
      </c>
      <c r="AU525" s="270">
        <v>46.2</v>
      </c>
      <c r="AV525" s="11">
        <v>-89.17</v>
      </c>
      <c r="AX525" s="277">
        <v>3.7916666666666665</v>
      </c>
      <c r="AY525" s="278">
        <v>831</v>
      </c>
      <c r="AZ525" s="455">
        <f t="shared" si="318"/>
        <v>2.9196010237841108</v>
      </c>
      <c r="BA525" s="515" t="s">
        <v>103</v>
      </c>
      <c r="BB525" s="40" t="s">
        <v>343</v>
      </c>
      <c r="BD525" s="37" t="s">
        <v>920</v>
      </c>
      <c r="BE525" s="37" t="s">
        <v>867</v>
      </c>
      <c r="BF525" s="38"/>
      <c r="BG525" s="38"/>
      <c r="BH525" s="38" t="s">
        <v>1307</v>
      </c>
      <c r="BI525" s="38" t="s">
        <v>1318</v>
      </c>
      <c r="BJ525" s="39" t="s">
        <v>8</v>
      </c>
      <c r="BK525" s="67" t="s">
        <v>1699</v>
      </c>
      <c r="BN525" s="67" t="s">
        <v>1198</v>
      </c>
      <c r="BO525" s="59" t="s">
        <v>1677</v>
      </c>
      <c r="BP525" s="58" t="s">
        <v>51</v>
      </c>
      <c r="BQ525" s="59" t="s">
        <v>33</v>
      </c>
      <c r="BR525" s="67">
        <v>28.8847417102895</v>
      </c>
      <c r="BS525" s="59" t="s">
        <v>21</v>
      </c>
      <c r="BT525" s="37" t="s">
        <v>9</v>
      </c>
      <c r="BU525" s="124">
        <v>6.1748642352086982</v>
      </c>
      <c r="BV525" s="67">
        <v>6.5071136262561993</v>
      </c>
      <c r="BW525" s="106" t="s">
        <v>634</v>
      </c>
      <c r="BX525" s="37" t="s">
        <v>67</v>
      </c>
      <c r="BY525" s="92">
        <f>AVERAGE(BU525,BV525)</f>
        <v>6.3409889307324487</v>
      </c>
      <c r="BZ525" s="92">
        <f>BY525</f>
        <v>6.3409889307324487</v>
      </c>
      <c r="CA525" s="37" t="s">
        <v>18</v>
      </c>
      <c r="CB525" s="59" t="s">
        <v>574</v>
      </c>
      <c r="CC525" s="37">
        <v>3</v>
      </c>
      <c r="CD525" s="37">
        <v>3</v>
      </c>
      <c r="CF525" s="78" t="s">
        <v>1584</v>
      </c>
      <c r="CG525" s="67">
        <v>31.6365461273883</v>
      </c>
      <c r="CH525" s="37" t="s">
        <v>21</v>
      </c>
      <c r="CI525" s="67">
        <v>9.7410860367290013</v>
      </c>
      <c r="CJ525" s="67">
        <v>10.411068451567299</v>
      </c>
      <c r="CK525" s="67">
        <f>AVERAGE(CI525,CJ525)</f>
        <v>10.07607724414815</v>
      </c>
      <c r="CL525" s="67">
        <f>CK525</f>
        <v>10.07607724414815</v>
      </c>
      <c r="CM525" s="37">
        <v>2</v>
      </c>
      <c r="CN525" s="37">
        <v>2</v>
      </c>
      <c r="CP525" s="67">
        <f t="shared" si="351"/>
        <v>-0.3533538132930984</v>
      </c>
      <c r="CQ525" s="67">
        <f t="shared" si="352"/>
        <v>0.72727272727272729</v>
      </c>
      <c r="CR525" s="67">
        <f t="shared" si="319"/>
        <v>-0.25698459148588976</v>
      </c>
      <c r="CS525" s="67">
        <f t="shared" si="353"/>
        <v>0.83993744135945037</v>
      </c>
      <c r="CT525" s="77">
        <v>0</v>
      </c>
      <c r="CU525" s="59">
        <v>0</v>
      </c>
      <c r="CV525" s="59" t="s">
        <v>1782</v>
      </c>
      <c r="CW525" s="59">
        <v>0</v>
      </c>
      <c r="CX525" s="59">
        <v>3</v>
      </c>
      <c r="CY525" s="102">
        <v>0</v>
      </c>
      <c r="CZ525" s="102">
        <v>2</v>
      </c>
      <c r="DA525" s="102">
        <v>0</v>
      </c>
      <c r="DB525" s="102">
        <v>0</v>
      </c>
      <c r="DC525" s="102">
        <v>0</v>
      </c>
      <c r="DD525" s="60">
        <v>1</v>
      </c>
      <c r="DE525" s="60">
        <v>0</v>
      </c>
      <c r="DF525" s="60">
        <v>0</v>
      </c>
      <c r="DG525" s="60">
        <v>0</v>
      </c>
      <c r="DH525" s="60">
        <v>0</v>
      </c>
      <c r="DI525" s="60">
        <v>0</v>
      </c>
      <c r="DJ525" s="60">
        <v>0</v>
      </c>
      <c r="DK525" s="60">
        <v>0</v>
      </c>
      <c r="DL525" s="60">
        <v>0</v>
      </c>
      <c r="DM525" s="60">
        <v>0</v>
      </c>
      <c r="DN525" s="60">
        <v>0</v>
      </c>
      <c r="DO525" s="59">
        <v>0</v>
      </c>
      <c r="DP525" s="59">
        <v>0</v>
      </c>
      <c r="DQ525" s="59">
        <v>0</v>
      </c>
      <c r="DR525" s="59">
        <v>0</v>
      </c>
      <c r="DS525" s="59">
        <v>0</v>
      </c>
      <c r="DT525" s="59">
        <v>0</v>
      </c>
      <c r="DU525" s="59">
        <v>0</v>
      </c>
      <c r="DV525" s="59">
        <v>0</v>
      </c>
      <c r="DW525" s="59">
        <v>0</v>
      </c>
      <c r="DX525" s="59">
        <v>0</v>
      </c>
      <c r="DY525" s="59">
        <v>0</v>
      </c>
      <c r="DZ525" s="59">
        <v>0</v>
      </c>
      <c r="EA525" s="59">
        <v>0</v>
      </c>
      <c r="EB525" s="59">
        <v>0</v>
      </c>
      <c r="EC525" s="59">
        <v>0</v>
      </c>
      <c r="ED525" s="59">
        <v>0</v>
      </c>
      <c r="EE525" s="59">
        <v>0</v>
      </c>
      <c r="EF525" s="59">
        <v>0</v>
      </c>
      <c r="EG525" s="59">
        <v>0</v>
      </c>
      <c r="EH525" s="59">
        <v>0</v>
      </c>
      <c r="EI525" s="59">
        <v>0</v>
      </c>
      <c r="EJ525" s="59">
        <v>0</v>
      </c>
      <c r="EK525" s="59">
        <v>0</v>
      </c>
      <c r="EL525" s="59">
        <v>0</v>
      </c>
      <c r="EM525" s="59">
        <v>0</v>
      </c>
      <c r="EN525" s="59">
        <v>1</v>
      </c>
      <c r="EO525" s="59">
        <v>0</v>
      </c>
      <c r="EP525" s="59">
        <v>1</v>
      </c>
      <c r="EQ525" s="59">
        <v>4</v>
      </c>
    </row>
    <row r="526" spans="1:147" s="88" customFormat="1" ht="15" customHeight="1" x14ac:dyDescent="0.25">
      <c r="A526" s="501" t="s">
        <v>2566</v>
      </c>
      <c r="B526" s="583" t="s">
        <v>1832</v>
      </c>
      <c r="C526" s="563" t="s">
        <v>339</v>
      </c>
      <c r="D526" s="547">
        <v>2004</v>
      </c>
      <c r="E526" s="557" t="s">
        <v>340</v>
      </c>
      <c r="F526" s="557" t="s">
        <v>97</v>
      </c>
      <c r="G526" s="547">
        <v>199</v>
      </c>
      <c r="H526" s="547" t="s">
        <v>341</v>
      </c>
      <c r="I526" s="584" t="s">
        <v>50</v>
      </c>
      <c r="J526" s="547">
        <v>0</v>
      </c>
      <c r="K526" s="547" t="s">
        <v>3</v>
      </c>
      <c r="L526" s="547" t="s">
        <v>77</v>
      </c>
      <c r="M526" s="547">
        <v>5</v>
      </c>
      <c r="N526" s="547">
        <v>5</v>
      </c>
      <c r="O526" s="547">
        <f t="shared" ref="O526" si="364">LOG10(N526)</f>
        <v>0.69897000433601886</v>
      </c>
      <c r="P526" s="186">
        <v>1999</v>
      </c>
      <c r="Q526" s="557"/>
      <c r="R526" s="186">
        <v>1</v>
      </c>
      <c r="S526" s="186">
        <v>1</v>
      </c>
      <c r="T526" s="186">
        <v>2</v>
      </c>
      <c r="U526" s="186">
        <v>1</v>
      </c>
      <c r="V526" s="547" t="s">
        <v>574</v>
      </c>
      <c r="W526" s="547">
        <v>1</v>
      </c>
      <c r="X526" s="547" t="s">
        <v>586</v>
      </c>
      <c r="Y526" s="544" t="s">
        <v>924</v>
      </c>
      <c r="Z526" s="586" t="s">
        <v>83</v>
      </c>
      <c r="AA526" s="547" t="s">
        <v>1304</v>
      </c>
      <c r="AB526" s="186" t="s">
        <v>1306</v>
      </c>
      <c r="AC526" s="543" t="s">
        <v>2046</v>
      </c>
      <c r="AD526" s="186">
        <v>0</v>
      </c>
      <c r="AE526" s="547" t="s">
        <v>1071</v>
      </c>
      <c r="AF526" s="543">
        <v>12.5</v>
      </c>
      <c r="AG526" s="547">
        <f t="shared" ref="AG526" si="365">LOG10(AF526)</f>
        <v>1.0969100130080565</v>
      </c>
      <c r="AH526" s="562">
        <f t="shared" si="363"/>
        <v>253.75</v>
      </c>
      <c r="AI526" s="549">
        <f t="shared" si="359"/>
        <v>2.4044060509212692</v>
      </c>
      <c r="AJ526" s="547">
        <f t="shared" si="360"/>
        <v>62.5</v>
      </c>
      <c r="AK526" s="547">
        <f t="shared" ref="AK526" si="366">LOG10(AJ526)</f>
        <v>1.7958800173440752</v>
      </c>
      <c r="AL526" s="549">
        <f t="shared" si="362"/>
        <v>1268.75</v>
      </c>
      <c r="AM526" s="549">
        <f t="shared" si="333"/>
        <v>3.103376055257288</v>
      </c>
      <c r="AN526" s="544" t="s">
        <v>1999</v>
      </c>
      <c r="AO526" s="186" t="s">
        <v>36</v>
      </c>
      <c r="AP526" s="563" t="s">
        <v>1275</v>
      </c>
      <c r="AQ526" s="547" t="s">
        <v>80</v>
      </c>
      <c r="AR526" s="557" t="s">
        <v>277</v>
      </c>
      <c r="AS526" s="557" t="s">
        <v>342</v>
      </c>
      <c r="AT526" s="562" t="s">
        <v>2459</v>
      </c>
      <c r="AU526" s="550">
        <v>46.2</v>
      </c>
      <c r="AV526" s="551">
        <v>-89.17</v>
      </c>
      <c r="AW526" s="547"/>
      <c r="AX526" s="552">
        <v>3.7916666666666665</v>
      </c>
      <c r="AY526" s="553">
        <v>831</v>
      </c>
      <c r="AZ526" s="554">
        <f t="shared" ref="AZ526" si="367">LOG10(AY526)</f>
        <v>2.9196010237841108</v>
      </c>
      <c r="BA526" s="567" t="s">
        <v>103</v>
      </c>
      <c r="BB526" s="566" t="s">
        <v>343</v>
      </c>
      <c r="BC526" s="547"/>
      <c r="BD526" s="186" t="s">
        <v>920</v>
      </c>
      <c r="BE526" s="186" t="s">
        <v>867</v>
      </c>
      <c r="BF526" s="545"/>
      <c r="BG526" s="545"/>
      <c r="BH526" s="545" t="s">
        <v>2124</v>
      </c>
      <c r="BI526" s="545" t="s">
        <v>2129</v>
      </c>
      <c r="BJ526" s="544" t="s">
        <v>8</v>
      </c>
      <c r="BK526" s="557" t="s">
        <v>1699</v>
      </c>
      <c r="BL526" s="547"/>
      <c r="BM526" s="547"/>
      <c r="BN526" s="557" t="s">
        <v>1198</v>
      </c>
      <c r="BO526" s="547" t="s">
        <v>1677</v>
      </c>
      <c r="BP526" s="563" t="s">
        <v>51</v>
      </c>
      <c r="BQ526" s="547" t="s">
        <v>33</v>
      </c>
      <c r="BR526" s="557">
        <f>AVERAGE(BR523:BR525)</f>
        <v>24.135785191743466</v>
      </c>
      <c r="BS526" s="547" t="s">
        <v>21</v>
      </c>
      <c r="BT526" s="186" t="s">
        <v>9</v>
      </c>
      <c r="BU526" s="588"/>
      <c r="BV526" s="557"/>
      <c r="BW526" s="565"/>
      <c r="BX526" s="186"/>
      <c r="BY526" s="559"/>
      <c r="BZ526" s="559">
        <f>SQRT((BZ523^2+BZ524^2+BZ525^2)/3)</f>
        <v>5.9156815529502538</v>
      </c>
      <c r="CA526" s="186" t="s">
        <v>18</v>
      </c>
      <c r="CB526" s="547" t="s">
        <v>574</v>
      </c>
      <c r="CC526" s="186">
        <v>9</v>
      </c>
      <c r="CD526" s="186">
        <v>3</v>
      </c>
      <c r="CE526" s="557"/>
      <c r="CF526" s="544" t="s">
        <v>1584</v>
      </c>
      <c r="CG526" s="557">
        <f>AVERAGE(CG523:CG525)</f>
        <v>28.294957424324597</v>
      </c>
      <c r="CH526" s="186" t="s">
        <v>21</v>
      </c>
      <c r="CI526" s="557"/>
      <c r="CJ526" s="557"/>
      <c r="CK526" s="557"/>
      <c r="CL526" s="559">
        <f>SQRT((CL523^2+CL524^2+CL525^2)/3)</f>
        <v>11.304336170083104</v>
      </c>
      <c r="CM526" s="186">
        <v>6</v>
      </c>
      <c r="CN526" s="186">
        <v>2</v>
      </c>
      <c r="CO526" s="557"/>
      <c r="CP526" s="557">
        <f t="shared" si="351"/>
        <v>-0.49470225645469551</v>
      </c>
      <c r="CQ526" s="557">
        <f t="shared" si="352"/>
        <v>0.94117647058823528</v>
      </c>
      <c r="CR526" s="557">
        <f t="shared" ref="CR526" si="368">CP526*CQ526</f>
        <v>-0.46560212372206633</v>
      </c>
      <c r="CS526" s="557">
        <f t="shared" si="353"/>
        <v>0.84055951125381667</v>
      </c>
      <c r="CT526" s="186">
        <v>0</v>
      </c>
      <c r="CU526" s="547">
        <v>0</v>
      </c>
      <c r="CV526" s="547" t="s">
        <v>1782</v>
      </c>
      <c r="CW526" s="547">
        <v>0</v>
      </c>
      <c r="CX526" s="186">
        <v>-1</v>
      </c>
      <c r="CY526" s="560">
        <v>0</v>
      </c>
      <c r="CZ526" s="560">
        <v>2</v>
      </c>
      <c r="DA526" s="560">
        <v>0</v>
      </c>
      <c r="DB526" s="560">
        <v>0</v>
      </c>
      <c r="DC526" s="560">
        <v>0</v>
      </c>
      <c r="DD526" s="561">
        <v>1</v>
      </c>
      <c r="DE526" s="561">
        <v>0</v>
      </c>
      <c r="DF526" s="561">
        <v>0</v>
      </c>
      <c r="DG526" s="561">
        <v>0</v>
      </c>
      <c r="DH526" s="561">
        <v>0</v>
      </c>
      <c r="DI526" s="561">
        <v>0</v>
      </c>
      <c r="DJ526" s="561">
        <v>0</v>
      </c>
      <c r="DK526" s="561">
        <v>0</v>
      </c>
      <c r="DL526" s="561">
        <v>0</v>
      </c>
      <c r="DM526" s="561">
        <v>0</v>
      </c>
      <c r="DN526" s="561">
        <v>0</v>
      </c>
      <c r="DO526" s="547">
        <v>0</v>
      </c>
      <c r="DP526" s="547">
        <v>0</v>
      </c>
      <c r="DQ526" s="547">
        <v>0</v>
      </c>
      <c r="DR526" s="547">
        <v>0</v>
      </c>
      <c r="DS526" s="547">
        <v>0</v>
      </c>
      <c r="DT526" s="547">
        <v>0</v>
      </c>
      <c r="DU526" s="547">
        <v>0</v>
      </c>
      <c r="DV526" s="547">
        <v>0</v>
      </c>
      <c r="DW526" s="547">
        <v>0</v>
      </c>
      <c r="DX526" s="547">
        <v>0</v>
      </c>
      <c r="DY526" s="547">
        <v>0</v>
      </c>
      <c r="DZ526" s="547">
        <v>0</v>
      </c>
      <c r="EA526" s="547">
        <v>0</v>
      </c>
      <c r="EB526" s="547">
        <v>0</v>
      </c>
      <c r="EC526" s="547">
        <v>0</v>
      </c>
      <c r="ED526" s="547">
        <v>0</v>
      </c>
      <c r="EE526" s="547">
        <v>0</v>
      </c>
      <c r="EF526" s="547">
        <v>0</v>
      </c>
      <c r="EG526" s="547">
        <v>0</v>
      </c>
      <c r="EH526" s="547">
        <v>0</v>
      </c>
      <c r="EI526" s="547">
        <v>0</v>
      </c>
      <c r="EJ526" s="547">
        <v>0</v>
      </c>
      <c r="EK526" s="547">
        <v>0</v>
      </c>
      <c r="EL526" s="547">
        <v>0</v>
      </c>
      <c r="EM526" s="547">
        <v>0</v>
      </c>
      <c r="EN526" s="547">
        <v>1</v>
      </c>
      <c r="EO526" s="547">
        <v>0</v>
      </c>
      <c r="EP526" s="547">
        <v>1</v>
      </c>
      <c r="EQ526" s="547">
        <v>4</v>
      </c>
    </row>
    <row r="527" spans="1:147" ht="15" customHeight="1" x14ac:dyDescent="0.25">
      <c r="A527" s="501" t="s">
        <v>2566</v>
      </c>
      <c r="B527" s="37">
        <v>4</v>
      </c>
      <c r="C527" s="58" t="s">
        <v>339</v>
      </c>
      <c r="D527" s="59">
        <v>2004</v>
      </c>
      <c r="E527" s="67" t="s">
        <v>340</v>
      </c>
      <c r="F527" s="67" t="s">
        <v>97</v>
      </c>
      <c r="G527" s="59">
        <v>199</v>
      </c>
      <c r="H527" s="59" t="s">
        <v>341</v>
      </c>
      <c r="I527" s="64" t="s">
        <v>50</v>
      </c>
      <c r="J527" s="59">
        <v>0</v>
      </c>
      <c r="K527" s="59" t="s">
        <v>3</v>
      </c>
      <c r="L527" s="59" t="s">
        <v>77</v>
      </c>
      <c r="M527" s="59">
        <v>5</v>
      </c>
      <c r="N527" s="59">
        <v>5</v>
      </c>
      <c r="O527" s="59">
        <f t="shared" si="317"/>
        <v>0.69897000433601886</v>
      </c>
      <c r="P527" s="37">
        <v>1999</v>
      </c>
      <c r="R527" s="37">
        <v>1</v>
      </c>
      <c r="S527" s="37">
        <v>1</v>
      </c>
      <c r="T527" s="37">
        <v>2</v>
      </c>
      <c r="U527" s="37">
        <v>1</v>
      </c>
      <c r="V527" s="59" t="s">
        <v>574</v>
      </c>
      <c r="W527" s="59">
        <v>1</v>
      </c>
      <c r="X527" s="59" t="s">
        <v>586</v>
      </c>
      <c r="Y527" s="39" t="s">
        <v>924</v>
      </c>
      <c r="Z527" s="66" t="s">
        <v>83</v>
      </c>
      <c r="AA527" s="59" t="s">
        <v>1304</v>
      </c>
      <c r="AB527" s="37" t="s">
        <v>1306</v>
      </c>
      <c r="AC527" s="178" t="s">
        <v>2046</v>
      </c>
      <c r="AD527" s="37">
        <v>0</v>
      </c>
      <c r="AE527" s="59" t="s">
        <v>1071</v>
      </c>
      <c r="AF527" s="178">
        <v>12.5</v>
      </c>
      <c r="AG527" s="59">
        <f t="shared" si="328"/>
        <v>1.0969100130080565</v>
      </c>
      <c r="AH527" s="172">
        <f t="shared" si="363"/>
        <v>253.75</v>
      </c>
      <c r="AI527" s="72">
        <f t="shared" si="359"/>
        <v>2.4044060509212692</v>
      </c>
      <c r="AJ527" s="59">
        <f t="shared" si="360"/>
        <v>62.5</v>
      </c>
      <c r="AK527" s="59">
        <f t="shared" si="361"/>
        <v>1.7958800173440752</v>
      </c>
      <c r="AL527" s="72">
        <f t="shared" si="362"/>
        <v>1268.75</v>
      </c>
      <c r="AM527" s="72">
        <f t="shared" si="333"/>
        <v>3.103376055257288</v>
      </c>
      <c r="AN527" s="39" t="s">
        <v>1999</v>
      </c>
      <c r="AO527" s="37" t="s">
        <v>36</v>
      </c>
      <c r="AP527" s="58" t="s">
        <v>1275</v>
      </c>
      <c r="AQ527" s="59" t="s">
        <v>80</v>
      </c>
      <c r="AR527" s="67" t="s">
        <v>277</v>
      </c>
      <c r="AS527" s="67" t="s">
        <v>342</v>
      </c>
      <c r="AT527" s="172" t="s">
        <v>2460</v>
      </c>
      <c r="AU527" s="270">
        <v>46.2</v>
      </c>
      <c r="AV527" s="11">
        <v>-89.17</v>
      </c>
      <c r="AX527" s="277">
        <v>3.7916666666666665</v>
      </c>
      <c r="AY527" s="278">
        <v>831</v>
      </c>
      <c r="AZ527" s="455">
        <f t="shared" si="318"/>
        <v>2.9196010237841108</v>
      </c>
      <c r="BA527" s="515" t="s">
        <v>103</v>
      </c>
      <c r="BB527" s="40" t="s">
        <v>343</v>
      </c>
      <c r="BC527" s="59" t="s">
        <v>118</v>
      </c>
      <c r="BD527" s="37" t="s">
        <v>920</v>
      </c>
      <c r="BE527" s="37" t="s">
        <v>867</v>
      </c>
      <c r="BF527" s="38"/>
      <c r="BG527" s="38"/>
      <c r="BH527" s="38" t="s">
        <v>1307</v>
      </c>
      <c r="BI527" s="38" t="s">
        <v>1309</v>
      </c>
      <c r="BJ527" s="39" t="s">
        <v>8</v>
      </c>
      <c r="BK527" s="67" t="s">
        <v>1699</v>
      </c>
      <c r="BN527" s="67" t="s">
        <v>1198</v>
      </c>
      <c r="BO527" s="59" t="s">
        <v>1677</v>
      </c>
      <c r="BP527" s="58" t="s">
        <v>51</v>
      </c>
      <c r="BQ527" s="59" t="s">
        <v>33</v>
      </c>
      <c r="BR527" s="67">
        <v>16.851105498729002</v>
      </c>
      <c r="BS527" s="59" t="s">
        <v>21</v>
      </c>
      <c r="BT527" s="37" t="s">
        <v>9</v>
      </c>
      <c r="BU527" s="124">
        <v>6.9391455488324993</v>
      </c>
      <c r="BV527" s="67">
        <v>7.4787937639997413</v>
      </c>
      <c r="BW527" s="106" t="s">
        <v>634</v>
      </c>
      <c r="BX527" s="37" t="s">
        <v>67</v>
      </c>
      <c r="BY527" s="92">
        <f>AVERAGE(BU527,BV527)</f>
        <v>7.2089696564161203</v>
      </c>
      <c r="BZ527" s="92">
        <f>BY527</f>
        <v>7.2089696564161203</v>
      </c>
      <c r="CA527" s="37" t="s">
        <v>18</v>
      </c>
      <c r="CB527" s="59" t="s">
        <v>574</v>
      </c>
      <c r="CC527" s="37">
        <v>3</v>
      </c>
      <c r="CD527" s="37">
        <v>3</v>
      </c>
      <c r="CF527" s="78" t="s">
        <v>1584</v>
      </c>
      <c r="CG527" s="67">
        <v>42.249823536371899</v>
      </c>
      <c r="CH527" s="37" t="s">
        <v>21</v>
      </c>
      <c r="CI527" s="67">
        <v>4.7680186704638032</v>
      </c>
      <c r="CJ527" s="67">
        <v>5.0975262451395977</v>
      </c>
      <c r="CK527" s="67">
        <f>AVERAGE(CI527,CJ527)</f>
        <v>4.9327724578017005</v>
      </c>
      <c r="CL527" s="67">
        <f t="shared" si="327"/>
        <v>4.9327724578017005</v>
      </c>
      <c r="CM527" s="37">
        <v>2</v>
      </c>
      <c r="CN527" s="37">
        <v>2</v>
      </c>
      <c r="CP527" s="67">
        <f t="shared" si="351"/>
        <v>-3.8842630996743215</v>
      </c>
      <c r="CQ527" s="67">
        <f t="shared" si="352"/>
        <v>0.72727272727272729</v>
      </c>
      <c r="CR527" s="67">
        <f t="shared" si="319"/>
        <v>-2.8249186179449612</v>
      </c>
      <c r="CS527" s="67">
        <f t="shared" si="353"/>
        <v>1.6313498531345405</v>
      </c>
      <c r="CT527" s="77">
        <v>0</v>
      </c>
      <c r="CU527" s="59">
        <v>0</v>
      </c>
      <c r="CV527" s="59" t="s">
        <v>1782</v>
      </c>
      <c r="CW527" s="59">
        <v>0</v>
      </c>
      <c r="CX527" s="122">
        <v>3</v>
      </c>
      <c r="CY527" s="102">
        <v>0</v>
      </c>
      <c r="CZ527" s="102">
        <v>2</v>
      </c>
      <c r="DA527" s="102">
        <v>0</v>
      </c>
      <c r="DB527" s="102">
        <v>0</v>
      </c>
      <c r="DC527" s="102">
        <v>0</v>
      </c>
      <c r="DD527" s="60">
        <v>1</v>
      </c>
      <c r="DE527" s="60">
        <v>0</v>
      </c>
      <c r="DF527" s="60">
        <v>0</v>
      </c>
      <c r="DG527" s="60">
        <v>0</v>
      </c>
      <c r="DH527" s="60">
        <v>0</v>
      </c>
      <c r="DI527" s="60">
        <v>0</v>
      </c>
      <c r="DJ527" s="60">
        <v>0</v>
      </c>
      <c r="DK527" s="60">
        <v>0</v>
      </c>
      <c r="DL527" s="60">
        <v>0</v>
      </c>
      <c r="DM527" s="60">
        <v>0</v>
      </c>
      <c r="DN527" s="60">
        <v>0</v>
      </c>
      <c r="DO527" s="59">
        <v>0</v>
      </c>
      <c r="DP527" s="59">
        <v>0</v>
      </c>
      <c r="DQ527" s="59">
        <v>0</v>
      </c>
      <c r="DR527" s="59">
        <v>0</v>
      </c>
      <c r="DS527" s="59">
        <v>0</v>
      </c>
      <c r="DT527" s="59">
        <v>0</v>
      </c>
      <c r="DU527" s="59">
        <v>0</v>
      </c>
      <c r="DV527" s="59">
        <v>0</v>
      </c>
      <c r="DW527" s="59">
        <v>0</v>
      </c>
      <c r="DX527" s="59">
        <v>0</v>
      </c>
      <c r="DY527" s="59">
        <v>0</v>
      </c>
      <c r="DZ527" s="59">
        <v>0</v>
      </c>
      <c r="EA527" s="59">
        <v>0</v>
      </c>
      <c r="EB527" s="59">
        <v>0</v>
      </c>
      <c r="EC527" s="59">
        <v>0</v>
      </c>
      <c r="ED527" s="59">
        <v>0</v>
      </c>
      <c r="EE527" s="59">
        <v>0</v>
      </c>
      <c r="EF527" s="59">
        <v>0</v>
      </c>
      <c r="EG527" s="59">
        <v>0</v>
      </c>
      <c r="EH527" s="59">
        <v>0</v>
      </c>
      <c r="EI527" s="59">
        <v>0</v>
      </c>
      <c r="EJ527" s="59">
        <v>0</v>
      </c>
      <c r="EK527" s="59">
        <v>0</v>
      </c>
      <c r="EL527" s="59">
        <v>0</v>
      </c>
      <c r="EM527" s="59">
        <v>0</v>
      </c>
      <c r="EN527" s="59">
        <v>1</v>
      </c>
      <c r="EO527" s="59">
        <v>0</v>
      </c>
      <c r="EP527" s="59">
        <v>1</v>
      </c>
      <c r="EQ527" s="59">
        <v>4</v>
      </c>
    </row>
    <row r="528" spans="1:147" ht="15" customHeight="1" x14ac:dyDescent="0.25">
      <c r="A528" s="501" t="s">
        <v>2566</v>
      </c>
      <c r="B528" s="37">
        <v>5</v>
      </c>
      <c r="C528" s="58" t="s">
        <v>339</v>
      </c>
      <c r="D528" s="59">
        <v>2004</v>
      </c>
      <c r="E528" s="67" t="s">
        <v>340</v>
      </c>
      <c r="F528" s="67" t="s">
        <v>97</v>
      </c>
      <c r="G528" s="59">
        <v>199</v>
      </c>
      <c r="H528" s="59" t="s">
        <v>341</v>
      </c>
      <c r="I528" s="64" t="s">
        <v>50</v>
      </c>
      <c r="J528" s="59">
        <v>0</v>
      </c>
      <c r="K528" s="59" t="s">
        <v>3</v>
      </c>
      <c r="L528" s="59" t="s">
        <v>77</v>
      </c>
      <c r="M528" s="59">
        <v>5</v>
      </c>
      <c r="N528" s="59">
        <v>5</v>
      </c>
      <c r="O528" s="59">
        <f t="shared" si="317"/>
        <v>0.69897000433601886</v>
      </c>
      <c r="P528" s="37">
        <v>1999</v>
      </c>
      <c r="R528" s="37">
        <v>1</v>
      </c>
      <c r="S528" s="37">
        <v>1</v>
      </c>
      <c r="T528" s="37">
        <v>2</v>
      </c>
      <c r="U528" s="37">
        <v>1</v>
      </c>
      <c r="V528" s="59" t="s">
        <v>574</v>
      </c>
      <c r="W528" s="59">
        <v>1</v>
      </c>
      <c r="X528" s="59" t="s">
        <v>586</v>
      </c>
      <c r="Y528" s="39" t="s">
        <v>924</v>
      </c>
      <c r="Z528" s="66" t="s">
        <v>83</v>
      </c>
      <c r="AA528" s="59" t="s">
        <v>1304</v>
      </c>
      <c r="AB528" s="37" t="s">
        <v>1306</v>
      </c>
      <c r="AC528" s="178" t="s">
        <v>2046</v>
      </c>
      <c r="AD528" s="37">
        <v>0</v>
      </c>
      <c r="AE528" s="59" t="s">
        <v>1071</v>
      </c>
      <c r="AF528" s="178">
        <v>12.5</v>
      </c>
      <c r="AG528" s="59">
        <f t="shared" si="328"/>
        <v>1.0969100130080565</v>
      </c>
      <c r="AH528" s="172">
        <f t="shared" si="363"/>
        <v>253.75</v>
      </c>
      <c r="AI528" s="72">
        <f t="shared" si="359"/>
        <v>2.4044060509212692</v>
      </c>
      <c r="AJ528" s="59">
        <f t="shared" si="360"/>
        <v>62.5</v>
      </c>
      <c r="AK528" s="59">
        <f t="shared" si="361"/>
        <v>1.7958800173440752</v>
      </c>
      <c r="AL528" s="72">
        <f t="shared" si="362"/>
        <v>1268.75</v>
      </c>
      <c r="AM528" s="72">
        <f t="shared" si="333"/>
        <v>3.103376055257288</v>
      </c>
      <c r="AN528" s="39" t="s">
        <v>1999</v>
      </c>
      <c r="AO528" s="37" t="s">
        <v>36</v>
      </c>
      <c r="AP528" s="58" t="s">
        <v>1275</v>
      </c>
      <c r="AQ528" s="59" t="s">
        <v>80</v>
      </c>
      <c r="AR528" s="67" t="s">
        <v>277</v>
      </c>
      <c r="AS528" s="67" t="s">
        <v>342</v>
      </c>
      <c r="AT528" s="172" t="s">
        <v>2460</v>
      </c>
      <c r="AU528" s="270">
        <v>46.2</v>
      </c>
      <c r="AV528" s="11">
        <v>-89.17</v>
      </c>
      <c r="AX528" s="277">
        <v>3.7916666666666665</v>
      </c>
      <c r="AY528" s="278">
        <v>831</v>
      </c>
      <c r="AZ528" s="455">
        <f t="shared" si="318"/>
        <v>2.9196010237841108</v>
      </c>
      <c r="BA528" s="515" t="s">
        <v>103</v>
      </c>
      <c r="BB528" s="40" t="s">
        <v>343</v>
      </c>
      <c r="BC528" s="59" t="s">
        <v>118</v>
      </c>
      <c r="BD528" s="37" t="s">
        <v>920</v>
      </c>
      <c r="BE528" s="37" t="s">
        <v>867</v>
      </c>
      <c r="BF528" s="38"/>
      <c r="BG528" s="38"/>
      <c r="BH528" s="38" t="s">
        <v>1307</v>
      </c>
      <c r="BI528" s="38" t="s">
        <v>1314</v>
      </c>
      <c r="BJ528" s="39" t="s">
        <v>8</v>
      </c>
      <c r="BK528" s="67" t="s">
        <v>1699</v>
      </c>
      <c r="BN528" s="67" t="s">
        <v>1198</v>
      </c>
      <c r="BO528" s="59" t="s">
        <v>1677</v>
      </c>
      <c r="BP528" s="58" t="s">
        <v>51</v>
      </c>
      <c r="BQ528" s="59" t="s">
        <v>33</v>
      </c>
      <c r="BR528" s="67">
        <v>21.8226061127816</v>
      </c>
      <c r="BS528" s="59" t="s">
        <v>21</v>
      </c>
      <c r="BT528" s="37" t="s">
        <v>9</v>
      </c>
      <c r="BU528" s="124">
        <v>9.3215881318519997</v>
      </c>
      <c r="BV528" s="67">
        <v>9.7622371915965989</v>
      </c>
      <c r="BW528" s="106" t="s">
        <v>634</v>
      </c>
      <c r="BX528" s="37" t="s">
        <v>67</v>
      </c>
      <c r="BY528" s="92">
        <f>AVERAGE(BU528,BV528)</f>
        <v>9.5419126617243002</v>
      </c>
      <c r="BZ528" s="92">
        <f>BY528</f>
        <v>9.5419126617243002</v>
      </c>
      <c r="CA528" s="37" t="s">
        <v>18</v>
      </c>
      <c r="CB528" s="59" t="s">
        <v>574</v>
      </c>
      <c r="CC528" s="37">
        <v>3</v>
      </c>
      <c r="CD528" s="37">
        <v>3</v>
      </c>
      <c r="CF528" s="78" t="s">
        <v>1584</v>
      </c>
      <c r="CG528" s="67">
        <v>71.719649275989099</v>
      </c>
      <c r="CH528" s="37" t="s">
        <v>21</v>
      </c>
      <c r="CI528" s="67">
        <v>7.4748768834686956</v>
      </c>
      <c r="CJ528" s="67">
        <v>7.7002933580315016</v>
      </c>
      <c r="CK528" s="67">
        <f>AVERAGE(CI528,CJ528)</f>
        <v>7.5875851207500986</v>
      </c>
      <c r="CL528" s="67">
        <f>CK528</f>
        <v>7.5875851207500986</v>
      </c>
      <c r="CM528" s="37">
        <v>2</v>
      </c>
      <c r="CN528" s="37">
        <v>2</v>
      </c>
      <c r="CP528" s="67">
        <f t="shared" si="351"/>
        <v>-5.5825257639686825</v>
      </c>
      <c r="CQ528" s="67">
        <f t="shared" si="352"/>
        <v>0.72727272727272729</v>
      </c>
      <c r="CR528" s="67">
        <f t="shared" si="319"/>
        <v>-4.0600187374317693</v>
      </c>
      <c r="CS528" s="67">
        <f t="shared" si="353"/>
        <v>2.4817085481630392</v>
      </c>
      <c r="CT528" s="77">
        <v>0</v>
      </c>
      <c r="CU528" s="59">
        <v>0</v>
      </c>
      <c r="CV528" s="59" t="s">
        <v>1782</v>
      </c>
      <c r="CW528" s="59">
        <v>0</v>
      </c>
      <c r="CX528" s="59">
        <v>3</v>
      </c>
      <c r="CY528" s="102">
        <v>0</v>
      </c>
      <c r="CZ528" s="102">
        <v>2</v>
      </c>
      <c r="DA528" s="102">
        <v>0</v>
      </c>
      <c r="DB528" s="102">
        <v>0</v>
      </c>
      <c r="DC528" s="102">
        <v>0</v>
      </c>
      <c r="DD528" s="60">
        <v>1</v>
      </c>
      <c r="DE528" s="60">
        <v>0</v>
      </c>
      <c r="DF528" s="60">
        <v>0</v>
      </c>
      <c r="DG528" s="60">
        <v>0</v>
      </c>
      <c r="DH528" s="60">
        <v>0</v>
      </c>
      <c r="DI528" s="60">
        <v>0</v>
      </c>
      <c r="DJ528" s="60">
        <v>0</v>
      </c>
      <c r="DK528" s="60">
        <v>0</v>
      </c>
      <c r="DL528" s="60">
        <v>0</v>
      </c>
      <c r="DM528" s="60">
        <v>0</v>
      </c>
      <c r="DN528" s="60">
        <v>0</v>
      </c>
      <c r="DO528" s="59">
        <v>0</v>
      </c>
      <c r="DP528" s="59">
        <v>0</v>
      </c>
      <c r="DQ528" s="59">
        <v>0</v>
      </c>
      <c r="DR528" s="59">
        <v>0</v>
      </c>
      <c r="DS528" s="59">
        <v>0</v>
      </c>
      <c r="DT528" s="59">
        <v>0</v>
      </c>
      <c r="DU528" s="59">
        <v>0</v>
      </c>
      <c r="DV528" s="59">
        <v>0</v>
      </c>
      <c r="DW528" s="59">
        <v>0</v>
      </c>
      <c r="DX528" s="59">
        <v>0</v>
      </c>
      <c r="DY528" s="59">
        <v>0</v>
      </c>
      <c r="DZ528" s="59">
        <v>0</v>
      </c>
      <c r="EA528" s="59">
        <v>0</v>
      </c>
      <c r="EB528" s="59">
        <v>0</v>
      </c>
      <c r="EC528" s="59">
        <v>0</v>
      </c>
      <c r="ED528" s="59">
        <v>0</v>
      </c>
      <c r="EE528" s="59">
        <v>0</v>
      </c>
      <c r="EF528" s="59">
        <v>0</v>
      </c>
      <c r="EG528" s="59">
        <v>0</v>
      </c>
      <c r="EH528" s="59">
        <v>0</v>
      </c>
      <c r="EI528" s="59">
        <v>0</v>
      </c>
      <c r="EJ528" s="59">
        <v>0</v>
      </c>
      <c r="EK528" s="59">
        <v>0</v>
      </c>
      <c r="EL528" s="59">
        <v>0</v>
      </c>
      <c r="EM528" s="59">
        <v>0</v>
      </c>
      <c r="EN528" s="59">
        <v>1</v>
      </c>
      <c r="EO528" s="59">
        <v>0</v>
      </c>
      <c r="EP528" s="59">
        <v>1</v>
      </c>
      <c r="EQ528" s="59">
        <v>4</v>
      </c>
    </row>
    <row r="529" spans="1:147" ht="15" customHeight="1" x14ac:dyDescent="0.25">
      <c r="A529" s="501" t="s">
        <v>2566</v>
      </c>
      <c r="B529" s="37">
        <v>6</v>
      </c>
      <c r="C529" s="58" t="s">
        <v>339</v>
      </c>
      <c r="D529" s="59">
        <v>2004</v>
      </c>
      <c r="E529" s="67" t="s">
        <v>340</v>
      </c>
      <c r="F529" s="67" t="s">
        <v>97</v>
      </c>
      <c r="G529" s="59">
        <v>199</v>
      </c>
      <c r="H529" s="59" t="s">
        <v>341</v>
      </c>
      <c r="I529" s="64" t="s">
        <v>50</v>
      </c>
      <c r="J529" s="59">
        <v>0</v>
      </c>
      <c r="K529" s="59" t="s">
        <v>3</v>
      </c>
      <c r="L529" s="59" t="s">
        <v>77</v>
      </c>
      <c r="M529" s="59">
        <v>5</v>
      </c>
      <c r="N529" s="59">
        <v>5</v>
      </c>
      <c r="O529" s="59">
        <f t="shared" si="317"/>
        <v>0.69897000433601886</v>
      </c>
      <c r="P529" s="37">
        <v>1999</v>
      </c>
      <c r="R529" s="37">
        <v>1</v>
      </c>
      <c r="S529" s="37">
        <v>1</v>
      </c>
      <c r="T529" s="37">
        <v>2</v>
      </c>
      <c r="U529" s="37">
        <v>1</v>
      </c>
      <c r="V529" s="59" t="s">
        <v>574</v>
      </c>
      <c r="W529" s="59">
        <v>1</v>
      </c>
      <c r="X529" s="59" t="s">
        <v>586</v>
      </c>
      <c r="Y529" s="39" t="s">
        <v>924</v>
      </c>
      <c r="Z529" s="66" t="s">
        <v>83</v>
      </c>
      <c r="AA529" s="59" t="s">
        <v>1304</v>
      </c>
      <c r="AB529" s="37" t="s">
        <v>1306</v>
      </c>
      <c r="AC529" s="178" t="s">
        <v>2046</v>
      </c>
      <c r="AD529" s="37">
        <v>0</v>
      </c>
      <c r="AE529" s="59" t="s">
        <v>1071</v>
      </c>
      <c r="AF529" s="178">
        <v>12.5</v>
      </c>
      <c r="AG529" s="59">
        <f t="shared" si="328"/>
        <v>1.0969100130080565</v>
      </c>
      <c r="AH529" s="172">
        <f t="shared" si="363"/>
        <v>253.75</v>
      </c>
      <c r="AI529" s="72">
        <f t="shared" si="359"/>
        <v>2.4044060509212692</v>
      </c>
      <c r="AJ529" s="59">
        <f t="shared" si="360"/>
        <v>62.5</v>
      </c>
      <c r="AK529" s="59">
        <f t="shared" si="361"/>
        <v>1.7958800173440752</v>
      </c>
      <c r="AL529" s="72">
        <f t="shared" si="362"/>
        <v>1268.75</v>
      </c>
      <c r="AM529" s="72">
        <f t="shared" si="333"/>
        <v>3.103376055257288</v>
      </c>
      <c r="AN529" s="39" t="s">
        <v>1999</v>
      </c>
      <c r="AO529" s="37" t="s">
        <v>36</v>
      </c>
      <c r="AP529" s="58" t="s">
        <v>1275</v>
      </c>
      <c r="AQ529" s="59" t="s">
        <v>80</v>
      </c>
      <c r="AR529" s="67" t="s">
        <v>277</v>
      </c>
      <c r="AS529" s="67" t="s">
        <v>342</v>
      </c>
      <c r="AT529" s="172" t="s">
        <v>2460</v>
      </c>
      <c r="AU529" s="270">
        <v>46.2</v>
      </c>
      <c r="AV529" s="11">
        <v>-89.17</v>
      </c>
      <c r="AX529" s="277">
        <v>3.7916666666666665</v>
      </c>
      <c r="AY529" s="278">
        <v>831</v>
      </c>
      <c r="AZ529" s="455">
        <f t="shared" si="318"/>
        <v>2.9196010237841108</v>
      </c>
      <c r="BA529" s="515" t="s">
        <v>103</v>
      </c>
      <c r="BB529" s="40" t="s">
        <v>343</v>
      </c>
      <c r="BC529" s="59" t="s">
        <v>118</v>
      </c>
      <c r="BD529" s="37" t="s">
        <v>920</v>
      </c>
      <c r="BE529" s="37" t="s">
        <v>867</v>
      </c>
      <c r="BF529" s="38"/>
      <c r="BG529" s="38"/>
      <c r="BH529" s="38" t="s">
        <v>1307</v>
      </c>
      <c r="BI529" s="38" t="s">
        <v>1319</v>
      </c>
      <c r="BJ529" s="39" t="s">
        <v>8</v>
      </c>
      <c r="BK529" s="67" t="s">
        <v>1699</v>
      </c>
      <c r="BN529" s="67" t="s">
        <v>1198</v>
      </c>
      <c r="BO529" s="59" t="s">
        <v>1677</v>
      </c>
      <c r="BP529" s="58" t="s">
        <v>51</v>
      </c>
      <c r="BQ529" s="59" t="s">
        <v>33</v>
      </c>
      <c r="BR529" s="67">
        <v>20.717458270942</v>
      </c>
      <c r="BS529" s="59" t="s">
        <v>21</v>
      </c>
      <c r="BT529" s="37" t="s">
        <v>9</v>
      </c>
      <c r="BU529" s="124">
        <v>8.4543907822745012</v>
      </c>
      <c r="BV529" s="67">
        <v>8.6790238807310001</v>
      </c>
      <c r="BW529" s="106" t="s">
        <v>634</v>
      </c>
      <c r="BX529" s="37" t="s">
        <v>67</v>
      </c>
      <c r="BY529" s="92">
        <f>AVERAGE(BU529,BV529)</f>
        <v>8.5667073315027515</v>
      </c>
      <c r="BZ529" s="92">
        <f>BY529</f>
        <v>8.5667073315027515</v>
      </c>
      <c r="CA529" s="37" t="s">
        <v>18</v>
      </c>
      <c r="CB529" s="59" t="s">
        <v>574</v>
      </c>
      <c r="CC529" s="37">
        <v>3</v>
      </c>
      <c r="CD529" s="37">
        <v>3</v>
      </c>
      <c r="CF529" s="78" t="s">
        <v>1584</v>
      </c>
      <c r="CG529" s="67">
        <v>47.949570163162498</v>
      </c>
      <c r="CH529" s="37" t="s">
        <v>21</v>
      </c>
      <c r="CI529" s="67">
        <v>0.6605819015639014</v>
      </c>
      <c r="CJ529" s="67">
        <v>0.43438205089499604</v>
      </c>
      <c r="CK529" s="67">
        <f>AVERAGE(CI529,CJ529)</f>
        <v>0.54748197622944872</v>
      </c>
      <c r="CL529" s="67">
        <f>CK529</f>
        <v>0.54748197622944872</v>
      </c>
      <c r="CM529" s="37">
        <v>2</v>
      </c>
      <c r="CN529" s="37">
        <v>2</v>
      </c>
      <c r="CP529" s="67">
        <f t="shared" si="351"/>
        <v>-3.8892873684698652</v>
      </c>
      <c r="CQ529" s="67">
        <f t="shared" si="352"/>
        <v>0.72727272727272729</v>
      </c>
      <c r="CR529" s="67">
        <f t="shared" si="319"/>
        <v>-2.8285726316144477</v>
      </c>
      <c r="CS529" s="67">
        <f t="shared" si="353"/>
        <v>1.6334156465651617</v>
      </c>
      <c r="CT529" s="77">
        <v>0</v>
      </c>
      <c r="CU529" s="59">
        <v>0</v>
      </c>
      <c r="CV529" s="59" t="s">
        <v>1782</v>
      </c>
      <c r="CW529" s="59">
        <v>0</v>
      </c>
      <c r="CX529" s="59">
        <v>3</v>
      </c>
      <c r="CY529" s="102">
        <v>0</v>
      </c>
      <c r="CZ529" s="102">
        <v>2</v>
      </c>
      <c r="DA529" s="102">
        <v>0</v>
      </c>
      <c r="DB529" s="102">
        <v>0</v>
      </c>
      <c r="DC529" s="102">
        <v>0</v>
      </c>
      <c r="DD529" s="60">
        <v>1</v>
      </c>
      <c r="DE529" s="60">
        <v>0</v>
      </c>
      <c r="DF529" s="60">
        <v>0</v>
      </c>
      <c r="DG529" s="60">
        <v>0</v>
      </c>
      <c r="DH529" s="60">
        <v>0</v>
      </c>
      <c r="DI529" s="60">
        <v>0</v>
      </c>
      <c r="DJ529" s="60">
        <v>0</v>
      </c>
      <c r="DK529" s="60">
        <v>0</v>
      </c>
      <c r="DL529" s="60">
        <v>0</v>
      </c>
      <c r="DM529" s="60">
        <v>0</v>
      </c>
      <c r="DN529" s="60">
        <v>0</v>
      </c>
      <c r="DO529" s="59">
        <v>0</v>
      </c>
      <c r="DP529" s="59">
        <v>0</v>
      </c>
      <c r="DQ529" s="59">
        <v>0</v>
      </c>
      <c r="DR529" s="59">
        <v>0</v>
      </c>
      <c r="DS529" s="59">
        <v>0</v>
      </c>
      <c r="DT529" s="59">
        <v>0</v>
      </c>
      <c r="DU529" s="59">
        <v>0</v>
      </c>
      <c r="DV529" s="59">
        <v>0</v>
      </c>
      <c r="DW529" s="59">
        <v>0</v>
      </c>
      <c r="DX529" s="59">
        <v>0</v>
      </c>
      <c r="DY529" s="59">
        <v>0</v>
      </c>
      <c r="DZ529" s="59">
        <v>0</v>
      </c>
      <c r="EA529" s="59">
        <v>0</v>
      </c>
      <c r="EB529" s="59">
        <v>0</v>
      </c>
      <c r="EC529" s="59">
        <v>0</v>
      </c>
      <c r="ED529" s="59">
        <v>0</v>
      </c>
      <c r="EE529" s="59">
        <v>0</v>
      </c>
      <c r="EF529" s="59">
        <v>0</v>
      </c>
      <c r="EG529" s="59">
        <v>0</v>
      </c>
      <c r="EH529" s="59">
        <v>0</v>
      </c>
      <c r="EI529" s="59">
        <v>0</v>
      </c>
      <c r="EJ529" s="59">
        <v>0</v>
      </c>
      <c r="EK529" s="59">
        <v>0</v>
      </c>
      <c r="EL529" s="59">
        <v>0</v>
      </c>
      <c r="EM529" s="59">
        <v>0</v>
      </c>
      <c r="EN529" s="59">
        <v>1</v>
      </c>
      <c r="EO529" s="59">
        <v>0</v>
      </c>
      <c r="EP529" s="59">
        <v>1</v>
      </c>
      <c r="EQ529" s="59">
        <v>4</v>
      </c>
    </row>
    <row r="530" spans="1:147" s="88" customFormat="1" ht="15" customHeight="1" x14ac:dyDescent="0.25">
      <c r="A530" s="501" t="s">
        <v>2566</v>
      </c>
      <c r="B530" s="583" t="s">
        <v>2130</v>
      </c>
      <c r="C530" s="563" t="s">
        <v>339</v>
      </c>
      <c r="D530" s="547">
        <v>2004</v>
      </c>
      <c r="E530" s="557" t="s">
        <v>340</v>
      </c>
      <c r="F530" s="557" t="s">
        <v>97</v>
      </c>
      <c r="G530" s="547">
        <v>199</v>
      </c>
      <c r="H530" s="547" t="s">
        <v>341</v>
      </c>
      <c r="I530" s="584" t="s">
        <v>50</v>
      </c>
      <c r="J530" s="547">
        <v>0</v>
      </c>
      <c r="K530" s="547" t="s">
        <v>3</v>
      </c>
      <c r="L530" s="547" t="s">
        <v>77</v>
      </c>
      <c r="M530" s="547">
        <v>5</v>
      </c>
      <c r="N530" s="547">
        <v>5</v>
      </c>
      <c r="O530" s="547">
        <f t="shared" ref="O530" si="369">LOG10(N530)</f>
        <v>0.69897000433601886</v>
      </c>
      <c r="P530" s="186">
        <v>1999</v>
      </c>
      <c r="Q530" s="557"/>
      <c r="R530" s="186">
        <v>1</v>
      </c>
      <c r="S530" s="186">
        <v>1</v>
      </c>
      <c r="T530" s="186">
        <v>2</v>
      </c>
      <c r="U530" s="186">
        <v>1</v>
      </c>
      <c r="V530" s="547" t="s">
        <v>574</v>
      </c>
      <c r="W530" s="547">
        <v>1</v>
      </c>
      <c r="X530" s="547" t="s">
        <v>586</v>
      </c>
      <c r="Y530" s="544" t="s">
        <v>924</v>
      </c>
      <c r="Z530" s="586" t="s">
        <v>83</v>
      </c>
      <c r="AA530" s="547" t="s">
        <v>1304</v>
      </c>
      <c r="AB530" s="186" t="s">
        <v>1306</v>
      </c>
      <c r="AC530" s="543" t="s">
        <v>2046</v>
      </c>
      <c r="AD530" s="186">
        <v>0</v>
      </c>
      <c r="AE530" s="547" t="s">
        <v>1071</v>
      </c>
      <c r="AF530" s="543">
        <v>12.5</v>
      </c>
      <c r="AG530" s="547">
        <f t="shared" ref="AG530" si="370">LOG10(AF530)</f>
        <v>1.0969100130080565</v>
      </c>
      <c r="AH530" s="562">
        <f t="shared" si="363"/>
        <v>253.75</v>
      </c>
      <c r="AI530" s="549">
        <f t="shared" si="359"/>
        <v>2.4044060509212692</v>
      </c>
      <c r="AJ530" s="547">
        <f t="shared" si="360"/>
        <v>62.5</v>
      </c>
      <c r="AK530" s="547">
        <f t="shared" ref="AK530" si="371">LOG10(AJ530)</f>
        <v>1.7958800173440752</v>
      </c>
      <c r="AL530" s="549">
        <f t="shared" si="362"/>
        <v>1268.75</v>
      </c>
      <c r="AM530" s="549">
        <f t="shared" si="333"/>
        <v>3.103376055257288</v>
      </c>
      <c r="AN530" s="544" t="s">
        <v>1999</v>
      </c>
      <c r="AO530" s="186" t="s">
        <v>36</v>
      </c>
      <c r="AP530" s="563" t="s">
        <v>1275</v>
      </c>
      <c r="AQ530" s="547" t="s">
        <v>80</v>
      </c>
      <c r="AR530" s="557" t="s">
        <v>277</v>
      </c>
      <c r="AS530" s="557" t="s">
        <v>342</v>
      </c>
      <c r="AT530" s="562" t="s">
        <v>2460</v>
      </c>
      <c r="AU530" s="550">
        <v>46.2</v>
      </c>
      <c r="AV530" s="551">
        <v>-89.17</v>
      </c>
      <c r="AW530" s="547"/>
      <c r="AX530" s="552">
        <v>3.7916666666666665</v>
      </c>
      <c r="AY530" s="553">
        <v>831</v>
      </c>
      <c r="AZ530" s="554">
        <f t="shared" ref="AZ530" si="372">LOG10(AY530)</f>
        <v>2.9196010237841108</v>
      </c>
      <c r="BA530" s="567" t="s">
        <v>103</v>
      </c>
      <c r="BB530" s="566" t="s">
        <v>343</v>
      </c>
      <c r="BC530" s="547" t="s">
        <v>118</v>
      </c>
      <c r="BD530" s="186" t="s">
        <v>920</v>
      </c>
      <c r="BE530" s="186" t="s">
        <v>867</v>
      </c>
      <c r="BF530" s="545"/>
      <c r="BG530" s="545"/>
      <c r="BH530" s="545" t="s">
        <v>2124</v>
      </c>
      <c r="BI530" s="545" t="s">
        <v>2131</v>
      </c>
      <c r="BJ530" s="544" t="s">
        <v>8</v>
      </c>
      <c r="BK530" s="557" t="s">
        <v>1699</v>
      </c>
      <c r="BL530" s="547"/>
      <c r="BM530" s="547"/>
      <c r="BN530" s="557" t="s">
        <v>1198</v>
      </c>
      <c r="BO530" s="547" t="s">
        <v>1677</v>
      </c>
      <c r="BP530" s="563" t="s">
        <v>51</v>
      </c>
      <c r="BQ530" s="547" t="s">
        <v>33</v>
      </c>
      <c r="BR530" s="557">
        <f>AVERAGE(BR527:BR529)</f>
        <v>19.797056627484199</v>
      </c>
      <c r="BS530" s="547" t="s">
        <v>21</v>
      </c>
      <c r="BT530" s="186" t="s">
        <v>9</v>
      </c>
      <c r="BU530" s="588"/>
      <c r="BV530" s="557"/>
      <c r="BW530" s="565"/>
      <c r="BX530" s="186"/>
      <c r="BY530" s="559"/>
      <c r="BZ530" s="559">
        <f>SQRT((BZ527^2+BZ528^2+BZ529^2)/3)</f>
        <v>8.4932485982440955</v>
      </c>
      <c r="CA530" s="186" t="s">
        <v>18</v>
      </c>
      <c r="CB530" s="547" t="s">
        <v>574</v>
      </c>
      <c r="CC530" s="186">
        <v>9</v>
      </c>
      <c r="CD530" s="186">
        <v>3</v>
      </c>
      <c r="CE530" s="557"/>
      <c r="CF530" s="544" t="s">
        <v>1584</v>
      </c>
      <c r="CG530" s="557">
        <f>AVERAGE(CG527:CG529)</f>
        <v>53.973014325174496</v>
      </c>
      <c r="CH530" s="186" t="s">
        <v>21</v>
      </c>
      <c r="CI530" s="557"/>
      <c r="CJ530" s="557"/>
      <c r="CK530" s="557"/>
      <c r="CL530" s="559">
        <f>SQRT((CL527^2+CL528^2+CL529^2)/3)</f>
        <v>5.2346100968894653</v>
      </c>
      <c r="CM530" s="186">
        <v>6</v>
      </c>
      <c r="CN530" s="186">
        <v>2</v>
      </c>
      <c r="CO530" s="557"/>
      <c r="CP530" s="557">
        <f t="shared" si="351"/>
        <v>-4.611227361209397</v>
      </c>
      <c r="CQ530" s="557">
        <f t="shared" si="352"/>
        <v>0.94117647058823528</v>
      </c>
      <c r="CR530" s="557">
        <f t="shared" ref="CR530" si="373">CP530*CQ530</f>
        <v>-4.339978692902962</v>
      </c>
      <c r="CS530" s="557">
        <f t="shared" si="353"/>
        <v>1.4611805018283901</v>
      </c>
      <c r="CT530" s="186">
        <v>0</v>
      </c>
      <c r="CU530" s="547">
        <v>0</v>
      </c>
      <c r="CV530" s="547" t="s">
        <v>1782</v>
      </c>
      <c r="CW530" s="547">
        <v>0</v>
      </c>
      <c r="CX530" s="186">
        <v>-1</v>
      </c>
      <c r="CY530" s="560">
        <v>0</v>
      </c>
      <c r="CZ530" s="560">
        <v>2</v>
      </c>
      <c r="DA530" s="560">
        <v>0</v>
      </c>
      <c r="DB530" s="560">
        <v>0</v>
      </c>
      <c r="DC530" s="560">
        <v>0</v>
      </c>
      <c r="DD530" s="561">
        <v>1</v>
      </c>
      <c r="DE530" s="561">
        <v>0</v>
      </c>
      <c r="DF530" s="561">
        <v>0</v>
      </c>
      <c r="DG530" s="561">
        <v>0</v>
      </c>
      <c r="DH530" s="561">
        <v>0</v>
      </c>
      <c r="DI530" s="561">
        <v>0</v>
      </c>
      <c r="DJ530" s="561">
        <v>0</v>
      </c>
      <c r="DK530" s="561">
        <v>0</v>
      </c>
      <c r="DL530" s="561">
        <v>0</v>
      </c>
      <c r="DM530" s="561">
        <v>0</v>
      </c>
      <c r="DN530" s="561">
        <v>0</v>
      </c>
      <c r="DO530" s="547">
        <v>0</v>
      </c>
      <c r="DP530" s="547">
        <v>0</v>
      </c>
      <c r="DQ530" s="547">
        <v>0</v>
      </c>
      <c r="DR530" s="547">
        <v>0</v>
      </c>
      <c r="DS530" s="547">
        <v>0</v>
      </c>
      <c r="DT530" s="547">
        <v>0</v>
      </c>
      <c r="DU530" s="547">
        <v>0</v>
      </c>
      <c r="DV530" s="547">
        <v>0</v>
      </c>
      <c r="DW530" s="547">
        <v>0</v>
      </c>
      <c r="DX530" s="547">
        <v>0</v>
      </c>
      <c r="DY530" s="547">
        <v>0</v>
      </c>
      <c r="DZ530" s="547">
        <v>0</v>
      </c>
      <c r="EA530" s="547">
        <v>0</v>
      </c>
      <c r="EB530" s="547">
        <v>0</v>
      </c>
      <c r="EC530" s="547">
        <v>0</v>
      </c>
      <c r="ED530" s="547">
        <v>0</v>
      </c>
      <c r="EE530" s="547">
        <v>0</v>
      </c>
      <c r="EF530" s="547">
        <v>0</v>
      </c>
      <c r="EG530" s="547">
        <v>0</v>
      </c>
      <c r="EH530" s="547">
        <v>0</v>
      </c>
      <c r="EI530" s="547">
        <v>0</v>
      </c>
      <c r="EJ530" s="547">
        <v>0</v>
      </c>
      <c r="EK530" s="547">
        <v>0</v>
      </c>
      <c r="EL530" s="547">
        <v>0</v>
      </c>
      <c r="EM530" s="547">
        <v>0</v>
      </c>
      <c r="EN530" s="547">
        <v>1</v>
      </c>
      <c r="EO530" s="547">
        <v>0</v>
      </c>
      <c r="EP530" s="547">
        <v>1</v>
      </c>
      <c r="EQ530" s="547">
        <v>4</v>
      </c>
    </row>
    <row r="531" spans="1:147" ht="15" customHeight="1" x14ac:dyDescent="0.25">
      <c r="A531" s="501" t="s">
        <v>2566</v>
      </c>
      <c r="B531" s="37">
        <v>7</v>
      </c>
      <c r="C531" s="58" t="s">
        <v>339</v>
      </c>
      <c r="D531" s="59">
        <v>2004</v>
      </c>
      <c r="E531" s="67" t="s">
        <v>340</v>
      </c>
      <c r="F531" s="67" t="s">
        <v>97</v>
      </c>
      <c r="G531" s="59">
        <v>199</v>
      </c>
      <c r="H531" s="59" t="s">
        <v>341</v>
      </c>
      <c r="I531" s="64" t="s">
        <v>50</v>
      </c>
      <c r="J531" s="59">
        <v>0</v>
      </c>
      <c r="K531" s="59" t="s">
        <v>3</v>
      </c>
      <c r="L531" s="59" t="s">
        <v>77</v>
      </c>
      <c r="M531" s="59">
        <v>5</v>
      </c>
      <c r="N531" s="59">
        <v>5</v>
      </c>
      <c r="O531" s="59">
        <f t="shared" si="317"/>
        <v>0.69897000433601886</v>
      </c>
      <c r="P531" s="37">
        <v>1999</v>
      </c>
      <c r="R531" s="37">
        <v>1</v>
      </c>
      <c r="S531" s="37">
        <v>1</v>
      </c>
      <c r="T531" s="37">
        <v>2</v>
      </c>
      <c r="U531" s="37">
        <v>1</v>
      </c>
      <c r="V531" s="59" t="s">
        <v>574</v>
      </c>
      <c r="W531" s="59">
        <v>1</v>
      </c>
      <c r="X531" s="59" t="s">
        <v>586</v>
      </c>
      <c r="Y531" s="39" t="s">
        <v>924</v>
      </c>
      <c r="Z531" s="66" t="s">
        <v>83</v>
      </c>
      <c r="AA531" s="59" t="s">
        <v>1304</v>
      </c>
      <c r="AB531" s="37" t="s">
        <v>1306</v>
      </c>
      <c r="AC531" s="178" t="s">
        <v>2046</v>
      </c>
      <c r="AD531" s="37">
        <v>0</v>
      </c>
      <c r="AE531" s="59" t="s">
        <v>1071</v>
      </c>
      <c r="AF531" s="178">
        <v>12.5</v>
      </c>
      <c r="AG531" s="59">
        <f t="shared" si="328"/>
        <v>1.0969100130080565</v>
      </c>
      <c r="AH531" s="172">
        <f t="shared" si="363"/>
        <v>253.75</v>
      </c>
      <c r="AI531" s="72">
        <f t="shared" si="359"/>
        <v>2.4044060509212692</v>
      </c>
      <c r="AJ531" s="59">
        <f t="shared" si="360"/>
        <v>62.5</v>
      </c>
      <c r="AK531" s="59">
        <f t="shared" si="361"/>
        <v>1.7958800173440752</v>
      </c>
      <c r="AL531" s="72">
        <f t="shared" si="362"/>
        <v>1268.75</v>
      </c>
      <c r="AM531" s="72">
        <f t="shared" si="333"/>
        <v>3.103376055257288</v>
      </c>
      <c r="AN531" s="39" t="s">
        <v>1999</v>
      </c>
      <c r="AO531" s="37" t="s">
        <v>36</v>
      </c>
      <c r="AP531" s="58" t="s">
        <v>1275</v>
      </c>
      <c r="AQ531" s="59" t="s">
        <v>80</v>
      </c>
      <c r="AR531" s="67" t="s">
        <v>277</v>
      </c>
      <c r="AS531" s="67" t="s">
        <v>342</v>
      </c>
      <c r="AT531" s="172" t="s">
        <v>2461</v>
      </c>
      <c r="AU531" s="270">
        <v>46.2</v>
      </c>
      <c r="AV531" s="11">
        <v>-89.17</v>
      </c>
      <c r="AX531" s="277">
        <v>3.7916666666666665</v>
      </c>
      <c r="AY531" s="278">
        <v>831</v>
      </c>
      <c r="AZ531" s="455">
        <f t="shared" si="318"/>
        <v>2.9196010237841108</v>
      </c>
      <c r="BA531" s="515" t="s">
        <v>103</v>
      </c>
      <c r="BB531" s="40" t="s">
        <v>343</v>
      </c>
      <c r="BC531" s="59" t="s">
        <v>921</v>
      </c>
      <c r="BD531" s="37" t="s">
        <v>919</v>
      </c>
      <c r="BE531" s="37" t="s">
        <v>867</v>
      </c>
      <c r="BF531" s="39" t="s">
        <v>914</v>
      </c>
      <c r="BG531" s="38"/>
      <c r="BH531" s="38" t="s">
        <v>1307</v>
      </c>
      <c r="BI531" s="38" t="s">
        <v>1310</v>
      </c>
      <c r="BJ531" s="39" t="s">
        <v>8</v>
      </c>
      <c r="BK531" s="67" t="s">
        <v>1699</v>
      </c>
      <c r="BN531" s="67" t="s">
        <v>1198</v>
      </c>
      <c r="BO531" s="59" t="s">
        <v>1677</v>
      </c>
      <c r="BP531" s="58" t="s">
        <v>51</v>
      </c>
      <c r="BQ531" s="59" t="s">
        <v>33</v>
      </c>
      <c r="BR531" s="67">
        <v>43.2570493649349</v>
      </c>
      <c r="BS531" s="59" t="s">
        <v>21</v>
      </c>
      <c r="BT531" s="37" t="s">
        <v>9</v>
      </c>
      <c r="BU531" s="124">
        <v>11.270432040082703</v>
      </c>
      <c r="BV531" s="67">
        <v>11.821830896843302</v>
      </c>
      <c r="BW531" s="106" t="s">
        <v>634</v>
      </c>
      <c r="BX531" s="37" t="s">
        <v>67</v>
      </c>
      <c r="BY531" s="92">
        <f>AVERAGE(BU531,BV531)</f>
        <v>11.546131468463003</v>
      </c>
      <c r="BZ531" s="92">
        <f>BY531</f>
        <v>11.546131468463003</v>
      </c>
      <c r="CA531" s="37" t="s">
        <v>18</v>
      </c>
      <c r="CB531" s="59" t="s">
        <v>574</v>
      </c>
      <c r="CC531" s="37">
        <v>3</v>
      </c>
      <c r="CD531" s="37">
        <v>3</v>
      </c>
      <c r="CF531" s="78" t="s">
        <v>1584</v>
      </c>
      <c r="CG531" s="67">
        <v>42.855862876540698</v>
      </c>
      <c r="CH531" s="37" t="s">
        <v>21</v>
      </c>
      <c r="CI531" s="67">
        <v>29.592326178226202</v>
      </c>
      <c r="CJ531" s="67">
        <v>30.140591530561899</v>
      </c>
      <c r="CK531" s="67">
        <f>AVERAGE(CI531,CJ531)</f>
        <v>29.86645885439405</v>
      </c>
      <c r="CL531" s="67">
        <f t="shared" si="327"/>
        <v>29.86645885439405</v>
      </c>
      <c r="CM531" s="37">
        <v>2</v>
      </c>
      <c r="CN531" s="37">
        <v>2</v>
      </c>
      <c r="CP531" s="67">
        <f t="shared" si="351"/>
        <v>2.0414287556395988E-2</v>
      </c>
      <c r="CQ531" s="67">
        <f t="shared" si="352"/>
        <v>0.72727272727272729</v>
      </c>
      <c r="CR531" s="67">
        <f t="shared" si="319"/>
        <v>1.484675458646981E-2</v>
      </c>
      <c r="CS531" s="67">
        <f t="shared" si="353"/>
        <v>0.83335537594550846</v>
      </c>
      <c r="CT531" s="77">
        <v>0</v>
      </c>
      <c r="CU531" s="59">
        <v>0</v>
      </c>
      <c r="CV531" s="59" t="s">
        <v>1782</v>
      </c>
      <c r="CW531" s="59">
        <v>0</v>
      </c>
      <c r="CX531" s="122">
        <v>3</v>
      </c>
      <c r="CY531" s="102">
        <v>0</v>
      </c>
      <c r="CZ531" s="102">
        <v>2</v>
      </c>
      <c r="DA531" s="102">
        <v>0</v>
      </c>
      <c r="DB531" s="102">
        <v>0</v>
      </c>
      <c r="DC531" s="102">
        <v>0</v>
      </c>
      <c r="DD531" s="60">
        <v>1</v>
      </c>
      <c r="DE531" s="60">
        <v>0</v>
      </c>
      <c r="DF531" s="60">
        <v>0</v>
      </c>
      <c r="DG531" s="60">
        <v>0</v>
      </c>
      <c r="DH531" s="60">
        <v>0</v>
      </c>
      <c r="DI531" s="60">
        <v>0</v>
      </c>
      <c r="DJ531" s="60">
        <v>0</v>
      </c>
      <c r="DK531" s="60">
        <v>0</v>
      </c>
      <c r="DL531" s="60">
        <v>0</v>
      </c>
      <c r="DM531" s="60">
        <v>0</v>
      </c>
      <c r="DN531" s="60">
        <v>0</v>
      </c>
      <c r="DO531" s="59">
        <v>0</v>
      </c>
      <c r="DP531" s="59">
        <v>0</v>
      </c>
      <c r="DQ531" s="59">
        <v>0</v>
      </c>
      <c r="DR531" s="59">
        <v>0</v>
      </c>
      <c r="DS531" s="59">
        <v>0</v>
      </c>
      <c r="DT531" s="59">
        <v>0</v>
      </c>
      <c r="DU531" s="59">
        <v>0</v>
      </c>
      <c r="DV531" s="59">
        <v>0</v>
      </c>
      <c r="DW531" s="59">
        <v>0</v>
      </c>
      <c r="DX531" s="59">
        <v>0</v>
      </c>
      <c r="DY531" s="59">
        <v>0</v>
      </c>
      <c r="DZ531" s="59">
        <v>0</v>
      </c>
      <c r="EA531" s="59">
        <v>0</v>
      </c>
      <c r="EB531" s="59">
        <v>0</v>
      </c>
      <c r="EC531" s="59">
        <v>0</v>
      </c>
      <c r="ED531" s="59">
        <v>0</v>
      </c>
      <c r="EE531" s="59">
        <v>0</v>
      </c>
      <c r="EF531" s="59">
        <v>0</v>
      </c>
      <c r="EG531" s="59">
        <v>0</v>
      </c>
      <c r="EH531" s="59">
        <v>0</v>
      </c>
      <c r="EI531" s="59">
        <v>0</v>
      </c>
      <c r="EJ531" s="59">
        <v>0</v>
      </c>
      <c r="EK531" s="59">
        <v>0</v>
      </c>
      <c r="EL531" s="59">
        <v>0</v>
      </c>
      <c r="EM531" s="59">
        <v>0</v>
      </c>
      <c r="EN531" s="59">
        <v>1</v>
      </c>
      <c r="EO531" s="59">
        <v>0</v>
      </c>
      <c r="EP531" s="59">
        <v>1</v>
      </c>
      <c r="EQ531" s="59">
        <v>4</v>
      </c>
    </row>
    <row r="532" spans="1:147" ht="15" customHeight="1" x14ac:dyDescent="0.25">
      <c r="A532" s="501" t="s">
        <v>2566</v>
      </c>
      <c r="B532" s="37">
        <v>8</v>
      </c>
      <c r="C532" s="58" t="s">
        <v>339</v>
      </c>
      <c r="D532" s="59">
        <v>2004</v>
      </c>
      <c r="E532" s="67" t="s">
        <v>340</v>
      </c>
      <c r="F532" s="67" t="s">
        <v>97</v>
      </c>
      <c r="G532" s="59">
        <v>199</v>
      </c>
      <c r="H532" s="59" t="s">
        <v>341</v>
      </c>
      <c r="I532" s="64" t="s">
        <v>50</v>
      </c>
      <c r="J532" s="59">
        <v>0</v>
      </c>
      <c r="K532" s="59" t="s">
        <v>3</v>
      </c>
      <c r="L532" s="59" t="s">
        <v>77</v>
      </c>
      <c r="M532" s="59">
        <v>5</v>
      </c>
      <c r="N532" s="59">
        <v>5</v>
      </c>
      <c r="O532" s="59">
        <f t="shared" si="317"/>
        <v>0.69897000433601886</v>
      </c>
      <c r="P532" s="37">
        <v>1999</v>
      </c>
      <c r="R532" s="37">
        <v>1</v>
      </c>
      <c r="S532" s="37">
        <v>1</v>
      </c>
      <c r="T532" s="37">
        <v>2</v>
      </c>
      <c r="U532" s="37">
        <v>1</v>
      </c>
      <c r="V532" s="59" t="s">
        <v>574</v>
      </c>
      <c r="W532" s="59">
        <v>1</v>
      </c>
      <c r="X532" s="59" t="s">
        <v>586</v>
      </c>
      <c r="Y532" s="39" t="s">
        <v>924</v>
      </c>
      <c r="Z532" s="66" t="s">
        <v>83</v>
      </c>
      <c r="AA532" s="59" t="s">
        <v>1304</v>
      </c>
      <c r="AB532" s="37" t="s">
        <v>1306</v>
      </c>
      <c r="AC532" s="178" t="s">
        <v>2046</v>
      </c>
      <c r="AD532" s="37">
        <v>0</v>
      </c>
      <c r="AE532" s="59" t="s">
        <v>1071</v>
      </c>
      <c r="AF532" s="178">
        <v>12.5</v>
      </c>
      <c r="AG532" s="59">
        <f t="shared" si="328"/>
        <v>1.0969100130080565</v>
      </c>
      <c r="AH532" s="172">
        <f t="shared" si="363"/>
        <v>253.75</v>
      </c>
      <c r="AI532" s="72">
        <f t="shared" si="359"/>
        <v>2.4044060509212692</v>
      </c>
      <c r="AJ532" s="59">
        <f t="shared" si="360"/>
        <v>62.5</v>
      </c>
      <c r="AK532" s="59">
        <f t="shared" si="361"/>
        <v>1.7958800173440752</v>
      </c>
      <c r="AL532" s="72">
        <f t="shared" si="362"/>
        <v>1268.75</v>
      </c>
      <c r="AM532" s="72">
        <f t="shared" si="333"/>
        <v>3.103376055257288</v>
      </c>
      <c r="AN532" s="39" t="s">
        <v>1999</v>
      </c>
      <c r="AO532" s="37" t="s">
        <v>36</v>
      </c>
      <c r="AP532" s="58" t="s">
        <v>1275</v>
      </c>
      <c r="AQ532" s="59" t="s">
        <v>80</v>
      </c>
      <c r="AR532" s="67" t="s">
        <v>277</v>
      </c>
      <c r="AS532" s="67" t="s">
        <v>342</v>
      </c>
      <c r="AT532" s="172" t="s">
        <v>2461</v>
      </c>
      <c r="AU532" s="270">
        <v>46.2</v>
      </c>
      <c r="AV532" s="11">
        <v>-89.17</v>
      </c>
      <c r="AX532" s="277">
        <v>3.7916666666666665</v>
      </c>
      <c r="AY532" s="278">
        <v>831</v>
      </c>
      <c r="AZ532" s="455">
        <f t="shared" si="318"/>
        <v>2.9196010237841108</v>
      </c>
      <c r="BA532" s="515" t="s">
        <v>103</v>
      </c>
      <c r="BB532" s="40" t="s">
        <v>343</v>
      </c>
      <c r="BC532" s="59" t="s">
        <v>921</v>
      </c>
      <c r="BD532" s="37" t="s">
        <v>919</v>
      </c>
      <c r="BE532" s="37" t="s">
        <v>867</v>
      </c>
      <c r="BF532" s="39" t="s">
        <v>914</v>
      </c>
      <c r="BG532" s="38"/>
      <c r="BH532" s="38" t="s">
        <v>1307</v>
      </c>
      <c r="BI532" s="38" t="s">
        <v>1315</v>
      </c>
      <c r="BJ532" s="39" t="s">
        <v>8</v>
      </c>
      <c r="BK532" s="67" t="s">
        <v>1699</v>
      </c>
      <c r="BN532" s="67" t="s">
        <v>1198</v>
      </c>
      <c r="BO532" s="59" t="s">
        <v>1677</v>
      </c>
      <c r="BP532" s="58" t="s">
        <v>51</v>
      </c>
      <c r="BQ532" s="59" t="s">
        <v>33</v>
      </c>
      <c r="BR532" s="67">
        <v>80.633783910597202</v>
      </c>
      <c r="BS532" s="59" t="s">
        <v>21</v>
      </c>
      <c r="BT532" s="37" t="s">
        <v>9</v>
      </c>
      <c r="BU532" s="124">
        <v>13.879074473771098</v>
      </c>
      <c r="BV532" s="67">
        <v>14.305622763604106</v>
      </c>
      <c r="BW532" s="106" t="s">
        <v>634</v>
      </c>
      <c r="BX532" s="37" t="s">
        <v>67</v>
      </c>
      <c r="BY532" s="92">
        <f>AVERAGE(BU532,BV532)</f>
        <v>14.092348618687602</v>
      </c>
      <c r="BZ532" s="92">
        <f>BY532</f>
        <v>14.092348618687602</v>
      </c>
      <c r="CA532" s="37" t="s">
        <v>18</v>
      </c>
      <c r="CB532" s="59" t="s">
        <v>574</v>
      </c>
      <c r="CC532" s="37">
        <v>3</v>
      </c>
      <c r="CD532" s="37">
        <v>3</v>
      </c>
      <c r="CF532" s="78" t="s">
        <v>1584</v>
      </c>
      <c r="CG532" s="67">
        <v>47.170698469560499</v>
      </c>
      <c r="CH532" s="37" t="s">
        <v>21</v>
      </c>
      <c r="CI532" s="67">
        <v>32.085518558261505</v>
      </c>
      <c r="CJ532" s="67">
        <v>32.6259501495351</v>
      </c>
      <c r="CK532" s="67">
        <f>AVERAGE(CI532,CJ532)</f>
        <v>32.355734353898299</v>
      </c>
      <c r="CL532" s="67">
        <f>CK532</f>
        <v>32.355734353898299</v>
      </c>
      <c r="CM532" s="37">
        <v>2</v>
      </c>
      <c r="CN532" s="37">
        <v>2</v>
      </c>
      <c r="CP532" s="67">
        <f t="shared" si="351"/>
        <v>1.5252135804306217</v>
      </c>
      <c r="CQ532" s="67">
        <f t="shared" si="352"/>
        <v>0.72727272727272729</v>
      </c>
      <c r="CR532" s="67">
        <f t="shared" si="319"/>
        <v>1.1092462403131795</v>
      </c>
      <c r="CS532" s="67">
        <f t="shared" si="353"/>
        <v>0.9563760554982258</v>
      </c>
      <c r="CT532" s="77">
        <v>0</v>
      </c>
      <c r="CU532" s="59">
        <v>0</v>
      </c>
      <c r="CV532" s="59" t="s">
        <v>1782</v>
      </c>
      <c r="CW532" s="59">
        <v>0</v>
      </c>
      <c r="CX532" s="59">
        <v>3</v>
      </c>
      <c r="CY532" s="102">
        <v>0</v>
      </c>
      <c r="CZ532" s="102">
        <v>2</v>
      </c>
      <c r="DA532" s="102">
        <v>0</v>
      </c>
      <c r="DB532" s="102">
        <v>0</v>
      </c>
      <c r="DC532" s="102">
        <v>0</v>
      </c>
      <c r="DD532" s="60">
        <v>1</v>
      </c>
      <c r="DE532" s="60">
        <v>0</v>
      </c>
      <c r="DF532" s="60">
        <v>0</v>
      </c>
      <c r="DG532" s="60">
        <v>0</v>
      </c>
      <c r="DH532" s="60">
        <v>0</v>
      </c>
      <c r="DI532" s="60">
        <v>0</v>
      </c>
      <c r="DJ532" s="60">
        <v>0</v>
      </c>
      <c r="DK532" s="60">
        <v>0</v>
      </c>
      <c r="DL532" s="60">
        <v>0</v>
      </c>
      <c r="DM532" s="60">
        <v>0</v>
      </c>
      <c r="DN532" s="60">
        <v>0</v>
      </c>
      <c r="DO532" s="59">
        <v>0</v>
      </c>
      <c r="DP532" s="59">
        <v>0</v>
      </c>
      <c r="DQ532" s="59">
        <v>0</v>
      </c>
      <c r="DR532" s="59">
        <v>0</v>
      </c>
      <c r="DS532" s="59">
        <v>0</v>
      </c>
      <c r="DT532" s="59">
        <v>0</v>
      </c>
      <c r="DU532" s="59">
        <v>0</v>
      </c>
      <c r="DV532" s="59">
        <v>0</v>
      </c>
      <c r="DW532" s="59">
        <v>0</v>
      </c>
      <c r="DX532" s="59">
        <v>0</v>
      </c>
      <c r="DY532" s="59">
        <v>0</v>
      </c>
      <c r="DZ532" s="59">
        <v>0</v>
      </c>
      <c r="EA532" s="59">
        <v>0</v>
      </c>
      <c r="EB532" s="59">
        <v>0</v>
      </c>
      <c r="EC532" s="59">
        <v>0</v>
      </c>
      <c r="ED532" s="59">
        <v>0</v>
      </c>
      <c r="EE532" s="59">
        <v>0</v>
      </c>
      <c r="EF532" s="59">
        <v>0</v>
      </c>
      <c r="EG532" s="59">
        <v>0</v>
      </c>
      <c r="EH532" s="59">
        <v>0</v>
      </c>
      <c r="EI532" s="59">
        <v>0</v>
      </c>
      <c r="EJ532" s="59">
        <v>0</v>
      </c>
      <c r="EK532" s="59">
        <v>0</v>
      </c>
      <c r="EL532" s="59">
        <v>0</v>
      </c>
      <c r="EM532" s="59">
        <v>0</v>
      </c>
      <c r="EN532" s="59">
        <v>1</v>
      </c>
      <c r="EO532" s="59">
        <v>0</v>
      </c>
      <c r="EP532" s="59">
        <v>1</v>
      </c>
      <c r="EQ532" s="59">
        <v>4</v>
      </c>
    </row>
    <row r="533" spans="1:147" ht="15" customHeight="1" x14ac:dyDescent="0.25">
      <c r="A533" s="501" t="s">
        <v>2566</v>
      </c>
      <c r="B533" s="37">
        <v>9</v>
      </c>
      <c r="C533" s="58" t="s">
        <v>339</v>
      </c>
      <c r="D533" s="59">
        <v>2004</v>
      </c>
      <c r="E533" s="67" t="s">
        <v>340</v>
      </c>
      <c r="F533" s="67" t="s">
        <v>97</v>
      </c>
      <c r="G533" s="59">
        <v>199</v>
      </c>
      <c r="H533" s="59" t="s">
        <v>341</v>
      </c>
      <c r="I533" s="64" t="s">
        <v>50</v>
      </c>
      <c r="J533" s="59">
        <v>0</v>
      </c>
      <c r="K533" s="59" t="s">
        <v>3</v>
      </c>
      <c r="L533" s="59" t="s">
        <v>77</v>
      </c>
      <c r="M533" s="59">
        <v>5</v>
      </c>
      <c r="N533" s="59">
        <v>5</v>
      </c>
      <c r="O533" s="59">
        <f t="shared" si="317"/>
        <v>0.69897000433601886</v>
      </c>
      <c r="P533" s="37">
        <v>1999</v>
      </c>
      <c r="R533" s="37">
        <v>1</v>
      </c>
      <c r="S533" s="37">
        <v>1</v>
      </c>
      <c r="T533" s="37">
        <v>2</v>
      </c>
      <c r="U533" s="37">
        <v>1</v>
      </c>
      <c r="V533" s="59" t="s">
        <v>574</v>
      </c>
      <c r="W533" s="59">
        <v>1</v>
      </c>
      <c r="X533" s="59" t="s">
        <v>586</v>
      </c>
      <c r="Y533" s="39" t="s">
        <v>924</v>
      </c>
      <c r="Z533" s="66" t="s">
        <v>83</v>
      </c>
      <c r="AA533" s="59" t="s">
        <v>1304</v>
      </c>
      <c r="AB533" s="37" t="s">
        <v>1306</v>
      </c>
      <c r="AC533" s="178" t="s">
        <v>2046</v>
      </c>
      <c r="AD533" s="37">
        <v>0</v>
      </c>
      <c r="AE533" s="59" t="s">
        <v>1071</v>
      </c>
      <c r="AF533" s="178">
        <v>12.5</v>
      </c>
      <c r="AG533" s="59">
        <f t="shared" si="328"/>
        <v>1.0969100130080565</v>
      </c>
      <c r="AH533" s="172">
        <f t="shared" si="363"/>
        <v>253.75</v>
      </c>
      <c r="AI533" s="72">
        <f t="shared" si="359"/>
        <v>2.4044060509212692</v>
      </c>
      <c r="AJ533" s="59">
        <f t="shared" si="360"/>
        <v>62.5</v>
      </c>
      <c r="AK533" s="59">
        <f t="shared" si="361"/>
        <v>1.7958800173440752</v>
      </c>
      <c r="AL533" s="72">
        <f t="shared" si="362"/>
        <v>1268.75</v>
      </c>
      <c r="AM533" s="72">
        <f t="shared" ref="AM533:AM592" si="374">LOG10(AL533)</f>
        <v>3.103376055257288</v>
      </c>
      <c r="AN533" s="39" t="s">
        <v>1999</v>
      </c>
      <c r="AO533" s="37" t="s">
        <v>36</v>
      </c>
      <c r="AP533" s="58" t="s">
        <v>1275</v>
      </c>
      <c r="AQ533" s="59" t="s">
        <v>80</v>
      </c>
      <c r="AR533" s="67" t="s">
        <v>277</v>
      </c>
      <c r="AS533" s="67" t="s">
        <v>342</v>
      </c>
      <c r="AT533" s="172" t="s">
        <v>2461</v>
      </c>
      <c r="AU533" s="270">
        <v>46.2</v>
      </c>
      <c r="AV533" s="11">
        <v>-89.17</v>
      </c>
      <c r="AX533" s="277">
        <v>3.7916666666666665</v>
      </c>
      <c r="AY533" s="278">
        <v>831</v>
      </c>
      <c r="AZ533" s="455">
        <f t="shared" si="318"/>
        <v>2.9196010237841108</v>
      </c>
      <c r="BA533" s="515" t="s">
        <v>103</v>
      </c>
      <c r="BB533" s="40" t="s">
        <v>343</v>
      </c>
      <c r="BC533" s="59" t="s">
        <v>921</v>
      </c>
      <c r="BD533" s="37" t="s">
        <v>919</v>
      </c>
      <c r="BE533" s="37" t="s">
        <v>867</v>
      </c>
      <c r="BF533" s="39" t="s">
        <v>914</v>
      </c>
      <c r="BG533" s="38"/>
      <c r="BH533" s="38" t="s">
        <v>1307</v>
      </c>
      <c r="BI533" s="38" t="s">
        <v>1320</v>
      </c>
      <c r="BJ533" s="39" t="s">
        <v>8</v>
      </c>
      <c r="BK533" s="67" t="s">
        <v>1699</v>
      </c>
      <c r="BN533" s="67" t="s">
        <v>1198</v>
      </c>
      <c r="BO533" s="59" t="s">
        <v>1677</v>
      </c>
      <c r="BP533" s="58" t="s">
        <v>51</v>
      </c>
      <c r="BQ533" s="59" t="s">
        <v>33</v>
      </c>
      <c r="BR533" s="67">
        <v>60.6741441004027</v>
      </c>
      <c r="BS533" s="59" t="s">
        <v>21</v>
      </c>
      <c r="BT533" s="37" t="s">
        <v>9</v>
      </c>
      <c r="BU533" s="124">
        <v>31.433553793865997</v>
      </c>
      <c r="BV533" s="67">
        <v>32.302317895656003</v>
      </c>
      <c r="BW533" s="106" t="s">
        <v>634</v>
      </c>
      <c r="BX533" s="37" t="s">
        <v>67</v>
      </c>
      <c r="BY533" s="92">
        <f>AVERAGE(BU533,BV533)</f>
        <v>31.867935844761</v>
      </c>
      <c r="BZ533" s="92">
        <f>BY533</f>
        <v>31.867935844761</v>
      </c>
      <c r="CA533" s="37" t="s">
        <v>18</v>
      </c>
      <c r="CB533" s="59" t="s">
        <v>574</v>
      </c>
      <c r="CC533" s="37">
        <v>3</v>
      </c>
      <c r="CD533" s="37">
        <v>3</v>
      </c>
      <c r="CF533" s="78" t="s">
        <v>1584</v>
      </c>
      <c r="CG533" s="67">
        <v>44.221972883762398</v>
      </c>
      <c r="CH533" s="37" t="s">
        <v>21</v>
      </c>
      <c r="CI533" s="67">
        <v>32.631433782278599</v>
      </c>
      <c r="CJ533" s="67">
        <v>33.0579820721114</v>
      </c>
      <c r="CK533" s="67">
        <f>AVERAGE(CI533,CJ533)</f>
        <v>32.844707927195003</v>
      </c>
      <c r="CL533" s="67">
        <f>CK533</f>
        <v>32.844707927195003</v>
      </c>
      <c r="CM533" s="37">
        <v>2</v>
      </c>
      <c r="CN533" s="37">
        <v>2</v>
      </c>
      <c r="CP533" s="67">
        <f t="shared" si="351"/>
        <v>0.51098747023815916</v>
      </c>
      <c r="CQ533" s="67">
        <f t="shared" si="352"/>
        <v>0.72727272727272729</v>
      </c>
      <c r="CR533" s="67">
        <f t="shared" si="319"/>
        <v>0.3716272510822976</v>
      </c>
      <c r="CS533" s="67">
        <f t="shared" si="353"/>
        <v>0.84714401470803191</v>
      </c>
      <c r="CT533" s="77">
        <v>0</v>
      </c>
      <c r="CU533" s="59">
        <v>0</v>
      </c>
      <c r="CV533" s="59" t="s">
        <v>1782</v>
      </c>
      <c r="CW533" s="59">
        <v>0</v>
      </c>
      <c r="CX533" s="59">
        <v>3</v>
      </c>
      <c r="CY533" s="102">
        <v>0</v>
      </c>
      <c r="CZ533" s="102">
        <v>2</v>
      </c>
      <c r="DA533" s="102">
        <v>0</v>
      </c>
      <c r="DB533" s="102">
        <v>0</v>
      </c>
      <c r="DC533" s="102">
        <v>0</v>
      </c>
      <c r="DD533" s="60">
        <v>1</v>
      </c>
      <c r="DE533" s="60">
        <v>0</v>
      </c>
      <c r="DF533" s="60">
        <v>0</v>
      </c>
      <c r="DG533" s="60">
        <v>0</v>
      </c>
      <c r="DH533" s="60">
        <v>0</v>
      </c>
      <c r="DI533" s="60">
        <v>0</v>
      </c>
      <c r="DJ533" s="60">
        <v>0</v>
      </c>
      <c r="DK533" s="60">
        <v>0</v>
      </c>
      <c r="DL533" s="60">
        <v>0</v>
      </c>
      <c r="DM533" s="60">
        <v>0</v>
      </c>
      <c r="DN533" s="60">
        <v>0</v>
      </c>
      <c r="DO533" s="59">
        <v>0</v>
      </c>
      <c r="DP533" s="59">
        <v>0</v>
      </c>
      <c r="DQ533" s="59">
        <v>0</v>
      </c>
      <c r="DR533" s="59">
        <v>0</v>
      </c>
      <c r="DS533" s="59">
        <v>0</v>
      </c>
      <c r="DT533" s="59">
        <v>0</v>
      </c>
      <c r="DU533" s="59">
        <v>0</v>
      </c>
      <c r="DV533" s="59">
        <v>0</v>
      </c>
      <c r="DW533" s="59">
        <v>0</v>
      </c>
      <c r="DX533" s="59">
        <v>0</v>
      </c>
      <c r="DY533" s="59">
        <v>0</v>
      </c>
      <c r="DZ533" s="59">
        <v>0</v>
      </c>
      <c r="EA533" s="59">
        <v>0</v>
      </c>
      <c r="EB533" s="59">
        <v>0</v>
      </c>
      <c r="EC533" s="59">
        <v>0</v>
      </c>
      <c r="ED533" s="59">
        <v>0</v>
      </c>
      <c r="EE533" s="59">
        <v>0</v>
      </c>
      <c r="EF533" s="59">
        <v>0</v>
      </c>
      <c r="EG533" s="59">
        <v>0</v>
      </c>
      <c r="EH533" s="59">
        <v>0</v>
      </c>
      <c r="EI533" s="59">
        <v>0</v>
      </c>
      <c r="EJ533" s="59">
        <v>0</v>
      </c>
      <c r="EK533" s="59">
        <v>0</v>
      </c>
      <c r="EL533" s="59">
        <v>0</v>
      </c>
      <c r="EM533" s="59">
        <v>0</v>
      </c>
      <c r="EN533" s="59">
        <v>1</v>
      </c>
      <c r="EO533" s="59">
        <v>0</v>
      </c>
      <c r="EP533" s="59">
        <v>1</v>
      </c>
      <c r="EQ533" s="59">
        <v>4</v>
      </c>
    </row>
    <row r="534" spans="1:147" s="88" customFormat="1" ht="15" customHeight="1" x14ac:dyDescent="0.25">
      <c r="A534" s="501" t="s">
        <v>2566</v>
      </c>
      <c r="B534" s="583" t="s">
        <v>2132</v>
      </c>
      <c r="C534" s="563" t="s">
        <v>339</v>
      </c>
      <c r="D534" s="547">
        <v>2004</v>
      </c>
      <c r="E534" s="557" t="s">
        <v>340</v>
      </c>
      <c r="F534" s="557" t="s">
        <v>97</v>
      </c>
      <c r="G534" s="547">
        <v>199</v>
      </c>
      <c r="H534" s="547" t="s">
        <v>341</v>
      </c>
      <c r="I534" s="584" t="s">
        <v>50</v>
      </c>
      <c r="J534" s="547">
        <v>0</v>
      </c>
      <c r="K534" s="547" t="s">
        <v>3</v>
      </c>
      <c r="L534" s="547" t="s">
        <v>77</v>
      </c>
      <c r="M534" s="547">
        <v>5</v>
      </c>
      <c r="N534" s="547">
        <v>5</v>
      </c>
      <c r="O534" s="547">
        <f t="shared" ref="O534" si="375">LOG10(N534)</f>
        <v>0.69897000433601886</v>
      </c>
      <c r="P534" s="186">
        <v>1999</v>
      </c>
      <c r="Q534" s="557"/>
      <c r="R534" s="186">
        <v>1</v>
      </c>
      <c r="S534" s="186">
        <v>1</v>
      </c>
      <c r="T534" s="186">
        <v>2</v>
      </c>
      <c r="U534" s="186">
        <v>1</v>
      </c>
      <c r="V534" s="547" t="s">
        <v>574</v>
      </c>
      <c r="W534" s="547">
        <v>1</v>
      </c>
      <c r="X534" s="547" t="s">
        <v>586</v>
      </c>
      <c r="Y534" s="544" t="s">
        <v>924</v>
      </c>
      <c r="Z534" s="586" t="s">
        <v>83</v>
      </c>
      <c r="AA534" s="547" t="s">
        <v>1304</v>
      </c>
      <c r="AB534" s="186" t="s">
        <v>1306</v>
      </c>
      <c r="AC534" s="543" t="s">
        <v>2046</v>
      </c>
      <c r="AD534" s="186">
        <v>0</v>
      </c>
      <c r="AE534" s="547" t="s">
        <v>1071</v>
      </c>
      <c r="AF534" s="543">
        <v>12.5</v>
      </c>
      <c r="AG534" s="547">
        <f t="shared" ref="AG534" si="376">LOG10(AF534)</f>
        <v>1.0969100130080565</v>
      </c>
      <c r="AH534" s="562">
        <f t="shared" si="363"/>
        <v>253.75</v>
      </c>
      <c r="AI534" s="549">
        <f t="shared" si="359"/>
        <v>2.4044060509212692</v>
      </c>
      <c r="AJ534" s="547">
        <f t="shared" si="360"/>
        <v>62.5</v>
      </c>
      <c r="AK534" s="547">
        <f t="shared" ref="AK534" si="377">LOG10(AJ534)</f>
        <v>1.7958800173440752</v>
      </c>
      <c r="AL534" s="549">
        <f t="shared" si="362"/>
        <v>1268.75</v>
      </c>
      <c r="AM534" s="549">
        <f t="shared" si="374"/>
        <v>3.103376055257288</v>
      </c>
      <c r="AN534" s="544" t="s">
        <v>1999</v>
      </c>
      <c r="AO534" s="186" t="s">
        <v>36</v>
      </c>
      <c r="AP534" s="563" t="s">
        <v>1275</v>
      </c>
      <c r="AQ534" s="547" t="s">
        <v>80</v>
      </c>
      <c r="AR534" s="557" t="s">
        <v>277</v>
      </c>
      <c r="AS534" s="557" t="s">
        <v>342</v>
      </c>
      <c r="AT534" s="562" t="s">
        <v>2461</v>
      </c>
      <c r="AU534" s="550">
        <v>46.2</v>
      </c>
      <c r="AV534" s="551">
        <v>-89.17</v>
      </c>
      <c r="AW534" s="547"/>
      <c r="AX534" s="552">
        <v>3.7916666666666665</v>
      </c>
      <c r="AY534" s="553">
        <v>831</v>
      </c>
      <c r="AZ534" s="554">
        <f t="shared" ref="AZ534" si="378">LOG10(AY534)</f>
        <v>2.9196010237841108</v>
      </c>
      <c r="BA534" s="567" t="s">
        <v>103</v>
      </c>
      <c r="BB534" s="566" t="s">
        <v>343</v>
      </c>
      <c r="BC534" s="547" t="s">
        <v>921</v>
      </c>
      <c r="BD534" s="186" t="s">
        <v>919</v>
      </c>
      <c r="BE534" s="186" t="s">
        <v>867</v>
      </c>
      <c r="BF534" s="544" t="s">
        <v>914</v>
      </c>
      <c r="BG534" s="545"/>
      <c r="BH534" s="545" t="s">
        <v>2124</v>
      </c>
      <c r="BI534" s="545" t="s">
        <v>2133</v>
      </c>
      <c r="BJ534" s="544" t="s">
        <v>8</v>
      </c>
      <c r="BK534" s="557" t="s">
        <v>1699</v>
      </c>
      <c r="BL534" s="547"/>
      <c r="BM534" s="547"/>
      <c r="BN534" s="557" t="s">
        <v>1198</v>
      </c>
      <c r="BO534" s="547" t="s">
        <v>1677</v>
      </c>
      <c r="BP534" s="563" t="s">
        <v>51</v>
      </c>
      <c r="BQ534" s="547" t="s">
        <v>33</v>
      </c>
      <c r="BR534" s="557">
        <f>AVERAGE(BR531:BR533)</f>
        <v>61.521659125311601</v>
      </c>
      <c r="BS534" s="547" t="s">
        <v>21</v>
      </c>
      <c r="BT534" s="186" t="s">
        <v>9</v>
      </c>
      <c r="BU534" s="588"/>
      <c r="BV534" s="557"/>
      <c r="BW534" s="565"/>
      <c r="BX534" s="186"/>
      <c r="BY534" s="559"/>
      <c r="BZ534" s="559">
        <f>SQRT((BZ531^2+BZ532^2+BZ533^2)/3)</f>
        <v>21.19333839113493</v>
      </c>
      <c r="CA534" s="186" t="s">
        <v>18</v>
      </c>
      <c r="CB534" s="547" t="s">
        <v>574</v>
      </c>
      <c r="CC534" s="186">
        <v>9</v>
      </c>
      <c r="CD534" s="186">
        <v>3</v>
      </c>
      <c r="CE534" s="557"/>
      <c r="CF534" s="544" t="s">
        <v>1584</v>
      </c>
      <c r="CG534" s="557">
        <f>AVERAGE(CG531:CG533)</f>
        <v>44.749511409954529</v>
      </c>
      <c r="CH534" s="186" t="s">
        <v>21</v>
      </c>
      <c r="CI534" s="557"/>
      <c r="CJ534" s="557"/>
      <c r="CK534" s="557"/>
      <c r="CL534" s="559">
        <f>SQRT((CL531^2+CL532^2+CL533^2)/3)</f>
        <v>31.715788649104478</v>
      </c>
      <c r="CM534" s="186">
        <v>6</v>
      </c>
      <c r="CN534" s="186">
        <v>2</v>
      </c>
      <c r="CO534" s="557"/>
      <c r="CP534" s="557">
        <f t="shared" si="351"/>
        <v>0.6512358331305077</v>
      </c>
      <c r="CQ534" s="557">
        <f t="shared" si="352"/>
        <v>0.94117647058823528</v>
      </c>
      <c r="CR534" s="557">
        <f t="shared" ref="CR534" si="379">CP534*CQ534</f>
        <v>0.61292784294636016</v>
      </c>
      <c r="CS534" s="557">
        <f t="shared" si="353"/>
        <v>0.84585601802196264</v>
      </c>
      <c r="CT534" s="186">
        <v>0</v>
      </c>
      <c r="CU534" s="547">
        <v>0</v>
      </c>
      <c r="CV534" s="547" t="s">
        <v>1782</v>
      </c>
      <c r="CW534" s="547">
        <v>0</v>
      </c>
      <c r="CX534" s="186">
        <v>-1</v>
      </c>
      <c r="CY534" s="560">
        <v>0</v>
      </c>
      <c r="CZ534" s="560">
        <v>2</v>
      </c>
      <c r="DA534" s="560">
        <v>0</v>
      </c>
      <c r="DB534" s="560">
        <v>0</v>
      </c>
      <c r="DC534" s="560">
        <v>0</v>
      </c>
      <c r="DD534" s="561">
        <v>1</v>
      </c>
      <c r="DE534" s="561">
        <v>0</v>
      </c>
      <c r="DF534" s="561">
        <v>0</v>
      </c>
      <c r="DG534" s="561">
        <v>0</v>
      </c>
      <c r="DH534" s="561">
        <v>0</v>
      </c>
      <c r="DI534" s="561">
        <v>0</v>
      </c>
      <c r="DJ534" s="561">
        <v>0</v>
      </c>
      <c r="DK534" s="561">
        <v>0</v>
      </c>
      <c r="DL534" s="561">
        <v>0</v>
      </c>
      <c r="DM534" s="561">
        <v>0</v>
      </c>
      <c r="DN534" s="561">
        <v>0</v>
      </c>
      <c r="DO534" s="547">
        <v>0</v>
      </c>
      <c r="DP534" s="547">
        <v>0</v>
      </c>
      <c r="DQ534" s="547">
        <v>0</v>
      </c>
      <c r="DR534" s="547">
        <v>0</v>
      </c>
      <c r="DS534" s="547">
        <v>0</v>
      </c>
      <c r="DT534" s="547">
        <v>0</v>
      </c>
      <c r="DU534" s="547">
        <v>0</v>
      </c>
      <c r="DV534" s="547">
        <v>0</v>
      </c>
      <c r="DW534" s="547">
        <v>0</v>
      </c>
      <c r="DX534" s="547">
        <v>0</v>
      </c>
      <c r="DY534" s="547">
        <v>0</v>
      </c>
      <c r="DZ534" s="547">
        <v>0</v>
      </c>
      <c r="EA534" s="547">
        <v>0</v>
      </c>
      <c r="EB534" s="547">
        <v>0</v>
      </c>
      <c r="EC534" s="547">
        <v>0</v>
      </c>
      <c r="ED534" s="547">
        <v>0</v>
      </c>
      <c r="EE534" s="547">
        <v>0</v>
      </c>
      <c r="EF534" s="547">
        <v>0</v>
      </c>
      <c r="EG534" s="547">
        <v>0</v>
      </c>
      <c r="EH534" s="547">
        <v>0</v>
      </c>
      <c r="EI534" s="547">
        <v>0</v>
      </c>
      <c r="EJ534" s="547">
        <v>0</v>
      </c>
      <c r="EK534" s="547">
        <v>0</v>
      </c>
      <c r="EL534" s="547">
        <v>0</v>
      </c>
      <c r="EM534" s="547">
        <v>0</v>
      </c>
      <c r="EN534" s="547">
        <v>1</v>
      </c>
      <c r="EO534" s="547">
        <v>0</v>
      </c>
      <c r="EP534" s="547">
        <v>1</v>
      </c>
      <c r="EQ534" s="547">
        <v>4</v>
      </c>
    </row>
    <row r="535" spans="1:147" ht="15" customHeight="1" x14ac:dyDescent="0.25">
      <c r="A535" s="501" t="s">
        <v>2566</v>
      </c>
      <c r="B535" s="37">
        <v>10</v>
      </c>
      <c r="C535" s="58" t="s">
        <v>339</v>
      </c>
      <c r="D535" s="59">
        <v>2004</v>
      </c>
      <c r="E535" s="67" t="s">
        <v>340</v>
      </c>
      <c r="F535" s="67" t="s">
        <v>97</v>
      </c>
      <c r="G535" s="59">
        <v>199</v>
      </c>
      <c r="H535" s="59" t="s">
        <v>341</v>
      </c>
      <c r="I535" s="64" t="s">
        <v>50</v>
      </c>
      <c r="J535" s="59">
        <v>0</v>
      </c>
      <c r="K535" s="59" t="s">
        <v>3</v>
      </c>
      <c r="L535" s="59" t="s">
        <v>77</v>
      </c>
      <c r="M535" s="59">
        <v>5</v>
      </c>
      <c r="N535" s="59">
        <v>5</v>
      </c>
      <c r="O535" s="59">
        <f t="shared" si="317"/>
        <v>0.69897000433601886</v>
      </c>
      <c r="P535" s="37">
        <v>1999</v>
      </c>
      <c r="R535" s="37">
        <v>1</v>
      </c>
      <c r="S535" s="37">
        <v>1</v>
      </c>
      <c r="T535" s="37">
        <v>2</v>
      </c>
      <c r="U535" s="37">
        <v>1</v>
      </c>
      <c r="V535" s="59" t="s">
        <v>574</v>
      </c>
      <c r="W535" s="59">
        <v>1</v>
      </c>
      <c r="X535" s="59" t="s">
        <v>586</v>
      </c>
      <c r="Y535" s="39" t="s">
        <v>924</v>
      </c>
      <c r="Z535" s="66" t="s">
        <v>83</v>
      </c>
      <c r="AA535" s="59" t="s">
        <v>1304</v>
      </c>
      <c r="AB535" s="37" t="s">
        <v>1306</v>
      </c>
      <c r="AC535" s="178" t="s">
        <v>2046</v>
      </c>
      <c r="AD535" s="37">
        <v>0</v>
      </c>
      <c r="AE535" s="59" t="s">
        <v>1071</v>
      </c>
      <c r="AF535" s="178">
        <v>12.5</v>
      </c>
      <c r="AG535" s="59">
        <f t="shared" si="328"/>
        <v>1.0969100130080565</v>
      </c>
      <c r="AH535" s="172">
        <f t="shared" si="363"/>
        <v>253.75</v>
      </c>
      <c r="AI535" s="72">
        <f t="shared" si="359"/>
        <v>2.4044060509212692</v>
      </c>
      <c r="AJ535" s="59">
        <f t="shared" si="360"/>
        <v>62.5</v>
      </c>
      <c r="AK535" s="59">
        <f t="shared" si="361"/>
        <v>1.7958800173440752</v>
      </c>
      <c r="AL535" s="72">
        <f t="shared" si="362"/>
        <v>1268.75</v>
      </c>
      <c r="AM535" s="72">
        <f t="shared" si="374"/>
        <v>3.103376055257288</v>
      </c>
      <c r="AN535" s="39" t="s">
        <v>1999</v>
      </c>
      <c r="AO535" s="37" t="s">
        <v>36</v>
      </c>
      <c r="AP535" s="58" t="s">
        <v>1275</v>
      </c>
      <c r="AQ535" s="59" t="s">
        <v>80</v>
      </c>
      <c r="AR535" s="67" t="s">
        <v>277</v>
      </c>
      <c r="AS535" s="67" t="s">
        <v>342</v>
      </c>
      <c r="AT535" s="172" t="s">
        <v>2462</v>
      </c>
      <c r="AU535" s="270">
        <v>46.2</v>
      </c>
      <c r="AV535" s="11">
        <v>-89.17</v>
      </c>
      <c r="AX535" s="277">
        <v>3.7916666666666665</v>
      </c>
      <c r="AY535" s="278">
        <v>831</v>
      </c>
      <c r="AZ535" s="455">
        <f t="shared" si="318"/>
        <v>2.9196010237841108</v>
      </c>
      <c r="BA535" s="515" t="s">
        <v>103</v>
      </c>
      <c r="BB535" s="40" t="s">
        <v>343</v>
      </c>
      <c r="BC535" s="59" t="s">
        <v>922</v>
      </c>
      <c r="BD535" s="37" t="s">
        <v>919</v>
      </c>
      <c r="BE535" s="37" t="s">
        <v>867</v>
      </c>
      <c r="BF535" s="39" t="s">
        <v>914</v>
      </c>
      <c r="BG535" s="38"/>
      <c r="BH535" s="38" t="s">
        <v>1307</v>
      </c>
      <c r="BI535" s="38" t="s">
        <v>1311</v>
      </c>
      <c r="BJ535" s="39" t="s">
        <v>8</v>
      </c>
      <c r="BK535" s="67" t="s">
        <v>1699</v>
      </c>
      <c r="BN535" s="67" t="s">
        <v>1198</v>
      </c>
      <c r="BO535" s="59" t="s">
        <v>1677</v>
      </c>
      <c r="BP535" s="58" t="s">
        <v>51</v>
      </c>
      <c r="BQ535" s="59" t="s">
        <v>33</v>
      </c>
      <c r="BR535" s="67">
        <v>61.635934114805302</v>
      </c>
      <c r="BS535" s="59" t="s">
        <v>21</v>
      </c>
      <c r="BT535" s="37" t="s">
        <v>9</v>
      </c>
      <c r="BU535" s="124">
        <v>4.4443864165847984</v>
      </c>
      <c r="BV535" s="67">
        <v>4.5543528374942994</v>
      </c>
      <c r="BW535" s="106" t="s">
        <v>634</v>
      </c>
      <c r="BX535" s="37" t="s">
        <v>67</v>
      </c>
      <c r="BY535" s="92">
        <f>AVERAGE(BU535,BV535)</f>
        <v>4.4993696270395489</v>
      </c>
      <c r="BZ535" s="92">
        <f>BY535</f>
        <v>4.4993696270395489</v>
      </c>
      <c r="CA535" s="37" t="s">
        <v>18</v>
      </c>
      <c r="CB535" s="59" t="s">
        <v>574</v>
      </c>
      <c r="CC535" s="37">
        <v>3</v>
      </c>
      <c r="CD535" s="37">
        <v>3</v>
      </c>
      <c r="CF535" s="78" t="s">
        <v>1584</v>
      </c>
      <c r="CG535" s="67">
        <v>43.351935795799903</v>
      </c>
      <c r="CH535" s="37" t="s">
        <v>21</v>
      </c>
      <c r="CI535" s="67">
        <v>13.220059324419694</v>
      </c>
      <c r="CJ535" s="67">
        <v>14.207406984287605</v>
      </c>
      <c r="CK535" s="67">
        <f>AVERAGE(CI535,CJ535)</f>
        <v>13.713733154353649</v>
      </c>
      <c r="CL535" s="67">
        <f t="shared" si="327"/>
        <v>13.713733154353649</v>
      </c>
      <c r="CM535" s="37">
        <v>2</v>
      </c>
      <c r="CN535" s="37">
        <v>2</v>
      </c>
      <c r="CP535" s="67">
        <f t="shared" si="351"/>
        <v>2.0947698389167444</v>
      </c>
      <c r="CQ535" s="67">
        <f t="shared" si="352"/>
        <v>0.72727272727272729</v>
      </c>
      <c r="CR535" s="67">
        <f t="shared" si="319"/>
        <v>1.5234689737576323</v>
      </c>
      <c r="CS535" s="67">
        <f t="shared" si="353"/>
        <v>1.0654291047335467</v>
      </c>
      <c r="CT535" s="77">
        <v>0</v>
      </c>
      <c r="CU535" s="59">
        <v>0</v>
      </c>
      <c r="CV535" s="59" t="s">
        <v>1782</v>
      </c>
      <c r="CW535" s="59">
        <v>0</v>
      </c>
      <c r="CX535" s="122">
        <v>3</v>
      </c>
      <c r="CY535" s="102">
        <v>0</v>
      </c>
      <c r="CZ535" s="102">
        <v>2</v>
      </c>
      <c r="DA535" s="102">
        <v>0</v>
      </c>
      <c r="DB535" s="102">
        <v>0</v>
      </c>
      <c r="DC535" s="102">
        <v>0</v>
      </c>
      <c r="DD535" s="60">
        <v>1</v>
      </c>
      <c r="DE535" s="60">
        <v>0</v>
      </c>
      <c r="DF535" s="60">
        <v>0</v>
      </c>
      <c r="DG535" s="60">
        <v>0</v>
      </c>
      <c r="DH535" s="60">
        <v>0</v>
      </c>
      <c r="DI535" s="60">
        <v>0</v>
      </c>
      <c r="DJ535" s="60">
        <v>0</v>
      </c>
      <c r="DK535" s="60">
        <v>0</v>
      </c>
      <c r="DL535" s="60">
        <v>0</v>
      </c>
      <c r="DM535" s="60">
        <v>0</v>
      </c>
      <c r="DN535" s="60">
        <v>0</v>
      </c>
      <c r="DO535" s="59">
        <v>0</v>
      </c>
      <c r="DP535" s="59">
        <v>0</v>
      </c>
      <c r="DQ535" s="59">
        <v>0</v>
      </c>
      <c r="DR535" s="59">
        <v>0</v>
      </c>
      <c r="DS535" s="59">
        <v>0</v>
      </c>
      <c r="DT535" s="59">
        <v>0</v>
      </c>
      <c r="DU535" s="59">
        <v>0</v>
      </c>
      <c r="DV535" s="59">
        <v>0</v>
      </c>
      <c r="DW535" s="59">
        <v>0</v>
      </c>
      <c r="DX535" s="59">
        <v>0</v>
      </c>
      <c r="DY535" s="59">
        <v>0</v>
      </c>
      <c r="DZ535" s="59">
        <v>0</v>
      </c>
      <c r="EA535" s="59">
        <v>0</v>
      </c>
      <c r="EB535" s="59">
        <v>0</v>
      </c>
      <c r="EC535" s="59">
        <v>0</v>
      </c>
      <c r="ED535" s="59">
        <v>0</v>
      </c>
      <c r="EE535" s="59">
        <v>0</v>
      </c>
      <c r="EF535" s="59">
        <v>0</v>
      </c>
      <c r="EG535" s="59">
        <v>0</v>
      </c>
      <c r="EH535" s="59">
        <v>0</v>
      </c>
      <c r="EI535" s="59">
        <v>0</v>
      </c>
      <c r="EJ535" s="59">
        <v>0</v>
      </c>
      <c r="EK535" s="59">
        <v>0</v>
      </c>
      <c r="EL535" s="59">
        <v>0</v>
      </c>
      <c r="EM535" s="59">
        <v>0</v>
      </c>
      <c r="EN535" s="59">
        <v>1</v>
      </c>
      <c r="EO535" s="59">
        <v>0</v>
      </c>
      <c r="EP535" s="59">
        <v>1</v>
      </c>
      <c r="EQ535" s="59">
        <v>4</v>
      </c>
    </row>
    <row r="536" spans="1:147" ht="15" customHeight="1" x14ac:dyDescent="0.25">
      <c r="A536" s="501" t="s">
        <v>2566</v>
      </c>
      <c r="B536" s="37">
        <v>11</v>
      </c>
      <c r="C536" s="58" t="s">
        <v>339</v>
      </c>
      <c r="D536" s="59">
        <v>2004</v>
      </c>
      <c r="E536" s="67" t="s">
        <v>340</v>
      </c>
      <c r="F536" s="67" t="s">
        <v>97</v>
      </c>
      <c r="G536" s="59">
        <v>199</v>
      </c>
      <c r="H536" s="59" t="s">
        <v>341</v>
      </c>
      <c r="I536" s="64" t="s">
        <v>50</v>
      </c>
      <c r="J536" s="59">
        <v>0</v>
      </c>
      <c r="K536" s="59" t="s">
        <v>3</v>
      </c>
      <c r="L536" s="59" t="s">
        <v>77</v>
      </c>
      <c r="M536" s="59">
        <v>5</v>
      </c>
      <c r="N536" s="59">
        <v>5</v>
      </c>
      <c r="O536" s="59">
        <f t="shared" si="317"/>
        <v>0.69897000433601886</v>
      </c>
      <c r="P536" s="37">
        <v>1999</v>
      </c>
      <c r="R536" s="37">
        <v>1</v>
      </c>
      <c r="S536" s="37">
        <v>1</v>
      </c>
      <c r="T536" s="37">
        <v>2</v>
      </c>
      <c r="U536" s="37">
        <v>1</v>
      </c>
      <c r="V536" s="59" t="s">
        <v>574</v>
      </c>
      <c r="W536" s="59">
        <v>1</v>
      </c>
      <c r="X536" s="59" t="s">
        <v>586</v>
      </c>
      <c r="Y536" s="39" t="s">
        <v>924</v>
      </c>
      <c r="Z536" s="66" t="s">
        <v>83</v>
      </c>
      <c r="AA536" s="59" t="s">
        <v>1304</v>
      </c>
      <c r="AB536" s="37" t="s">
        <v>1306</v>
      </c>
      <c r="AC536" s="178" t="s">
        <v>2046</v>
      </c>
      <c r="AD536" s="37">
        <v>0</v>
      </c>
      <c r="AE536" s="59" t="s">
        <v>1071</v>
      </c>
      <c r="AF536" s="178">
        <v>12.5</v>
      </c>
      <c r="AG536" s="59">
        <f t="shared" si="328"/>
        <v>1.0969100130080565</v>
      </c>
      <c r="AH536" s="172">
        <f t="shared" si="363"/>
        <v>253.75</v>
      </c>
      <c r="AI536" s="72">
        <f t="shared" si="359"/>
        <v>2.4044060509212692</v>
      </c>
      <c r="AJ536" s="59">
        <f t="shared" si="360"/>
        <v>62.5</v>
      </c>
      <c r="AK536" s="59">
        <f t="shared" si="361"/>
        <v>1.7958800173440752</v>
      </c>
      <c r="AL536" s="72">
        <f t="shared" si="362"/>
        <v>1268.75</v>
      </c>
      <c r="AM536" s="72">
        <f t="shared" si="374"/>
        <v>3.103376055257288</v>
      </c>
      <c r="AN536" s="39" t="s">
        <v>1999</v>
      </c>
      <c r="AO536" s="37" t="s">
        <v>36</v>
      </c>
      <c r="AP536" s="58" t="s">
        <v>1275</v>
      </c>
      <c r="AQ536" s="59" t="s">
        <v>80</v>
      </c>
      <c r="AR536" s="67" t="s">
        <v>277</v>
      </c>
      <c r="AS536" s="67" t="s">
        <v>342</v>
      </c>
      <c r="AT536" s="172" t="s">
        <v>2462</v>
      </c>
      <c r="AU536" s="270">
        <v>46.2</v>
      </c>
      <c r="AV536" s="11">
        <v>-89.17</v>
      </c>
      <c r="AX536" s="277">
        <v>3.7916666666666665</v>
      </c>
      <c r="AY536" s="278">
        <v>831</v>
      </c>
      <c r="AZ536" s="455">
        <f t="shared" si="318"/>
        <v>2.9196010237841108</v>
      </c>
      <c r="BA536" s="515" t="s">
        <v>103</v>
      </c>
      <c r="BB536" s="40" t="s">
        <v>343</v>
      </c>
      <c r="BC536" s="59" t="s">
        <v>922</v>
      </c>
      <c r="BD536" s="37" t="s">
        <v>919</v>
      </c>
      <c r="BE536" s="37" t="s">
        <v>867</v>
      </c>
      <c r="BF536" s="39" t="s">
        <v>914</v>
      </c>
      <c r="BG536" s="38"/>
      <c r="BH536" s="38" t="s">
        <v>1307</v>
      </c>
      <c r="BI536" s="38" t="s">
        <v>1316</v>
      </c>
      <c r="BJ536" s="39" t="s">
        <v>8</v>
      </c>
      <c r="BK536" s="67" t="s">
        <v>1699</v>
      </c>
      <c r="BN536" s="67" t="s">
        <v>1198</v>
      </c>
      <c r="BO536" s="59" t="s">
        <v>1677</v>
      </c>
      <c r="BP536" s="58" t="s">
        <v>51</v>
      </c>
      <c r="BQ536" s="59" t="s">
        <v>33</v>
      </c>
      <c r="BR536" s="67">
        <v>63.5722440053367</v>
      </c>
      <c r="BS536" s="59" t="s">
        <v>21</v>
      </c>
      <c r="BT536" s="37" t="s">
        <v>9</v>
      </c>
      <c r="BU536" s="124">
        <v>17.7744121619141</v>
      </c>
      <c r="BV536" s="67">
        <v>18.430293806840702</v>
      </c>
      <c r="BW536" s="106" t="s">
        <v>634</v>
      </c>
      <c r="BX536" s="37" t="s">
        <v>67</v>
      </c>
      <c r="BY536" s="92">
        <f>AVERAGE(BU536,BV536)</f>
        <v>18.102352984377401</v>
      </c>
      <c r="BZ536" s="92">
        <f>BY536</f>
        <v>18.102352984377401</v>
      </c>
      <c r="CA536" s="37" t="s">
        <v>18</v>
      </c>
      <c r="CB536" s="59" t="s">
        <v>574</v>
      </c>
      <c r="CC536" s="37">
        <v>3</v>
      </c>
      <c r="CD536" s="37">
        <v>3</v>
      </c>
      <c r="CF536" s="78" t="s">
        <v>1584</v>
      </c>
      <c r="CG536" s="67">
        <v>50.053914228476501</v>
      </c>
      <c r="CH536" s="37" t="s">
        <v>21</v>
      </c>
      <c r="CI536" s="67">
        <v>21.894382948513396</v>
      </c>
      <c r="CJ536" s="67">
        <v>22.770197435259302</v>
      </c>
      <c r="CK536" s="67">
        <f>AVERAGE(CI536,CJ536)</f>
        <v>22.332290191886351</v>
      </c>
      <c r="CL536" s="67">
        <f>CK536</f>
        <v>22.332290191886351</v>
      </c>
      <c r="CM536" s="37">
        <v>2</v>
      </c>
      <c r="CN536" s="37">
        <v>2</v>
      </c>
      <c r="CP536" s="67">
        <f t="shared" si="351"/>
        <v>0.68922002706807228</v>
      </c>
      <c r="CQ536" s="67">
        <f t="shared" si="352"/>
        <v>0.72727272727272729</v>
      </c>
      <c r="CR536" s="67">
        <f t="shared" si="319"/>
        <v>0.5012509287767799</v>
      </c>
      <c r="CS536" s="67">
        <f t="shared" si="353"/>
        <v>0.85845858269329178</v>
      </c>
      <c r="CT536" s="77">
        <v>0</v>
      </c>
      <c r="CU536" s="59">
        <v>0</v>
      </c>
      <c r="CV536" s="59" t="s">
        <v>1782</v>
      </c>
      <c r="CW536" s="59">
        <v>0</v>
      </c>
      <c r="CX536" s="59">
        <v>3</v>
      </c>
      <c r="CY536" s="102">
        <v>0</v>
      </c>
      <c r="CZ536" s="102">
        <v>2</v>
      </c>
      <c r="DA536" s="102">
        <v>0</v>
      </c>
      <c r="DB536" s="102">
        <v>0</v>
      </c>
      <c r="DC536" s="102">
        <v>0</v>
      </c>
      <c r="DD536" s="60">
        <v>1</v>
      </c>
      <c r="DE536" s="60">
        <v>0</v>
      </c>
      <c r="DF536" s="60">
        <v>0</v>
      </c>
      <c r="DG536" s="60">
        <v>0</v>
      </c>
      <c r="DH536" s="60">
        <v>0</v>
      </c>
      <c r="DI536" s="60">
        <v>0</v>
      </c>
      <c r="DJ536" s="60">
        <v>0</v>
      </c>
      <c r="DK536" s="60">
        <v>0</v>
      </c>
      <c r="DL536" s="60">
        <v>0</v>
      </c>
      <c r="DM536" s="60">
        <v>0</v>
      </c>
      <c r="DN536" s="60">
        <v>0</v>
      </c>
      <c r="DO536" s="59">
        <v>0</v>
      </c>
      <c r="DP536" s="59">
        <v>0</v>
      </c>
      <c r="DQ536" s="59">
        <v>0</v>
      </c>
      <c r="DR536" s="59">
        <v>0</v>
      </c>
      <c r="DS536" s="59">
        <v>0</v>
      </c>
      <c r="DT536" s="59">
        <v>0</v>
      </c>
      <c r="DU536" s="59">
        <v>0</v>
      </c>
      <c r="DV536" s="59">
        <v>0</v>
      </c>
      <c r="DW536" s="59">
        <v>0</v>
      </c>
      <c r="DX536" s="59">
        <v>0</v>
      </c>
      <c r="DY536" s="59">
        <v>0</v>
      </c>
      <c r="DZ536" s="59">
        <v>0</v>
      </c>
      <c r="EA536" s="59">
        <v>0</v>
      </c>
      <c r="EB536" s="59">
        <v>0</v>
      </c>
      <c r="EC536" s="59">
        <v>0</v>
      </c>
      <c r="ED536" s="59">
        <v>0</v>
      </c>
      <c r="EE536" s="59">
        <v>0</v>
      </c>
      <c r="EF536" s="59">
        <v>0</v>
      </c>
      <c r="EG536" s="59">
        <v>0</v>
      </c>
      <c r="EH536" s="59">
        <v>0</v>
      </c>
      <c r="EI536" s="59">
        <v>0</v>
      </c>
      <c r="EJ536" s="59">
        <v>0</v>
      </c>
      <c r="EK536" s="59">
        <v>0</v>
      </c>
      <c r="EL536" s="59">
        <v>0</v>
      </c>
      <c r="EM536" s="59">
        <v>0</v>
      </c>
      <c r="EN536" s="59">
        <v>1</v>
      </c>
      <c r="EO536" s="59">
        <v>0</v>
      </c>
      <c r="EP536" s="59">
        <v>1</v>
      </c>
      <c r="EQ536" s="59">
        <v>4</v>
      </c>
    </row>
    <row r="537" spans="1:147" ht="15" customHeight="1" x14ac:dyDescent="0.25">
      <c r="A537" s="501" t="s">
        <v>2566</v>
      </c>
      <c r="B537" s="37">
        <v>12</v>
      </c>
      <c r="C537" s="58" t="s">
        <v>339</v>
      </c>
      <c r="D537" s="59">
        <v>2004</v>
      </c>
      <c r="E537" s="67" t="s">
        <v>340</v>
      </c>
      <c r="F537" s="67" t="s">
        <v>97</v>
      </c>
      <c r="G537" s="59">
        <v>199</v>
      </c>
      <c r="H537" s="59" t="s">
        <v>341</v>
      </c>
      <c r="I537" s="64" t="s">
        <v>50</v>
      </c>
      <c r="J537" s="59">
        <v>0</v>
      </c>
      <c r="K537" s="59" t="s">
        <v>3</v>
      </c>
      <c r="L537" s="59" t="s">
        <v>77</v>
      </c>
      <c r="M537" s="59">
        <v>5</v>
      </c>
      <c r="N537" s="59">
        <v>5</v>
      </c>
      <c r="O537" s="59">
        <f t="shared" si="317"/>
        <v>0.69897000433601886</v>
      </c>
      <c r="P537" s="37">
        <v>1999</v>
      </c>
      <c r="R537" s="37">
        <v>1</v>
      </c>
      <c r="S537" s="37">
        <v>1</v>
      </c>
      <c r="T537" s="37">
        <v>2</v>
      </c>
      <c r="U537" s="37">
        <v>1</v>
      </c>
      <c r="V537" s="59" t="s">
        <v>574</v>
      </c>
      <c r="W537" s="59">
        <v>1</v>
      </c>
      <c r="X537" s="59" t="s">
        <v>586</v>
      </c>
      <c r="Y537" s="39" t="s">
        <v>924</v>
      </c>
      <c r="Z537" s="66" t="s">
        <v>83</v>
      </c>
      <c r="AA537" s="59" t="s">
        <v>1304</v>
      </c>
      <c r="AB537" s="37" t="s">
        <v>1306</v>
      </c>
      <c r="AC537" s="178" t="s">
        <v>2046</v>
      </c>
      <c r="AD537" s="37">
        <v>0</v>
      </c>
      <c r="AE537" s="59" t="s">
        <v>1071</v>
      </c>
      <c r="AF537" s="178">
        <v>12.5</v>
      </c>
      <c r="AG537" s="59">
        <f t="shared" si="328"/>
        <v>1.0969100130080565</v>
      </c>
      <c r="AH537" s="172">
        <f t="shared" si="363"/>
        <v>253.75</v>
      </c>
      <c r="AI537" s="72">
        <f t="shared" si="359"/>
        <v>2.4044060509212692</v>
      </c>
      <c r="AJ537" s="59">
        <f t="shared" si="360"/>
        <v>62.5</v>
      </c>
      <c r="AK537" s="59">
        <f t="shared" si="361"/>
        <v>1.7958800173440752</v>
      </c>
      <c r="AL537" s="72">
        <f t="shared" si="362"/>
        <v>1268.75</v>
      </c>
      <c r="AM537" s="72">
        <f t="shared" si="374"/>
        <v>3.103376055257288</v>
      </c>
      <c r="AN537" s="39" t="s">
        <v>1999</v>
      </c>
      <c r="AO537" s="37" t="s">
        <v>36</v>
      </c>
      <c r="AP537" s="58" t="s">
        <v>1275</v>
      </c>
      <c r="AQ537" s="59" t="s">
        <v>80</v>
      </c>
      <c r="AR537" s="67" t="s">
        <v>277</v>
      </c>
      <c r="AS537" s="67" t="s">
        <v>342</v>
      </c>
      <c r="AT537" s="172" t="s">
        <v>2462</v>
      </c>
      <c r="AU537" s="270">
        <v>46.2</v>
      </c>
      <c r="AV537" s="11">
        <v>-89.17</v>
      </c>
      <c r="AX537" s="277">
        <v>3.7916666666666665</v>
      </c>
      <c r="AY537" s="278">
        <v>831</v>
      </c>
      <c r="AZ537" s="455">
        <f t="shared" si="318"/>
        <v>2.9196010237841108</v>
      </c>
      <c r="BA537" s="515" t="s">
        <v>103</v>
      </c>
      <c r="BB537" s="40" t="s">
        <v>343</v>
      </c>
      <c r="BC537" s="59" t="s">
        <v>922</v>
      </c>
      <c r="BD537" s="37" t="s">
        <v>919</v>
      </c>
      <c r="BE537" s="37" t="s">
        <v>867</v>
      </c>
      <c r="BF537" s="39" t="s">
        <v>914</v>
      </c>
      <c r="BG537" s="38"/>
      <c r="BH537" s="38" t="s">
        <v>1307</v>
      </c>
      <c r="BI537" s="38" t="s">
        <v>1321</v>
      </c>
      <c r="BJ537" s="39" t="s">
        <v>8</v>
      </c>
      <c r="BK537" s="67" t="s">
        <v>1699</v>
      </c>
      <c r="BN537" s="67" t="s">
        <v>1198</v>
      </c>
      <c r="BO537" s="59" t="s">
        <v>1677</v>
      </c>
      <c r="BP537" s="58" t="s">
        <v>51</v>
      </c>
      <c r="BQ537" s="59" t="s">
        <v>33</v>
      </c>
      <c r="BR537" s="67">
        <v>66.699383499324696</v>
      </c>
      <c r="BS537" s="59" t="s">
        <v>21</v>
      </c>
      <c r="BT537" s="37" t="s">
        <v>9</v>
      </c>
      <c r="BU537" s="124">
        <v>18.319544009824909</v>
      </c>
      <c r="BV537" s="67">
        <v>18.322677514249698</v>
      </c>
      <c r="BW537" s="106" t="s">
        <v>634</v>
      </c>
      <c r="BX537" s="37" t="s">
        <v>67</v>
      </c>
      <c r="BY537" s="92">
        <f>AVERAGE(BU537,BV537)</f>
        <v>18.321110762037303</v>
      </c>
      <c r="BZ537" s="92">
        <f>BY537</f>
        <v>18.321110762037303</v>
      </c>
      <c r="CA537" s="37" t="s">
        <v>18</v>
      </c>
      <c r="CB537" s="59" t="s">
        <v>574</v>
      </c>
      <c r="CC537" s="37">
        <v>3</v>
      </c>
      <c r="CD537" s="37">
        <v>3</v>
      </c>
      <c r="CF537" s="78" t="s">
        <v>1584</v>
      </c>
      <c r="CG537" s="67">
        <v>36.9218867939924</v>
      </c>
      <c r="CH537" s="37" t="s">
        <v>21</v>
      </c>
      <c r="CI537" s="67">
        <v>12.893293566115801</v>
      </c>
      <c r="CJ537" s="67">
        <v>12.901910703283999</v>
      </c>
      <c r="CK537" s="67">
        <f>AVERAGE(CI537,CJ537)</f>
        <v>12.8976021346999</v>
      </c>
      <c r="CL537" s="67">
        <f>CK537</f>
        <v>12.8976021346999</v>
      </c>
      <c r="CM537" s="37">
        <v>2</v>
      </c>
      <c r="CN537" s="37">
        <v>2</v>
      </c>
      <c r="CP537" s="67">
        <f t="shared" si="351"/>
        <v>1.782014389449103</v>
      </c>
      <c r="CQ537" s="67">
        <f t="shared" si="352"/>
        <v>0.72727272727272729</v>
      </c>
      <c r="CR537" s="67">
        <f t="shared" si="319"/>
        <v>1.2960104650538931</v>
      </c>
      <c r="CS537" s="67">
        <f t="shared" si="353"/>
        <v>1.0012976458862541</v>
      </c>
      <c r="CT537" s="77">
        <v>0</v>
      </c>
      <c r="CU537" s="59">
        <v>0</v>
      </c>
      <c r="CV537" s="59" t="s">
        <v>1782</v>
      </c>
      <c r="CW537" s="59">
        <v>0</v>
      </c>
      <c r="CX537" s="59">
        <v>3</v>
      </c>
      <c r="CY537" s="102">
        <v>0</v>
      </c>
      <c r="CZ537" s="102">
        <v>2</v>
      </c>
      <c r="DA537" s="102">
        <v>0</v>
      </c>
      <c r="DB537" s="102">
        <v>0</v>
      </c>
      <c r="DC537" s="102">
        <v>0</v>
      </c>
      <c r="DD537" s="60">
        <v>1</v>
      </c>
      <c r="DE537" s="60">
        <v>0</v>
      </c>
      <c r="DF537" s="60">
        <v>0</v>
      </c>
      <c r="DG537" s="60">
        <v>0</v>
      </c>
      <c r="DH537" s="60">
        <v>0</v>
      </c>
      <c r="DI537" s="60">
        <v>0</v>
      </c>
      <c r="DJ537" s="60">
        <v>0</v>
      </c>
      <c r="DK537" s="60">
        <v>0</v>
      </c>
      <c r="DL537" s="60">
        <v>0</v>
      </c>
      <c r="DM537" s="60">
        <v>0</v>
      </c>
      <c r="DN537" s="60">
        <v>0</v>
      </c>
      <c r="DO537" s="59">
        <v>0</v>
      </c>
      <c r="DP537" s="59">
        <v>0</v>
      </c>
      <c r="DQ537" s="59">
        <v>0</v>
      </c>
      <c r="DR537" s="59">
        <v>0</v>
      </c>
      <c r="DS537" s="59">
        <v>0</v>
      </c>
      <c r="DT537" s="59">
        <v>0</v>
      </c>
      <c r="DU537" s="59">
        <v>0</v>
      </c>
      <c r="DV537" s="59">
        <v>0</v>
      </c>
      <c r="DW537" s="59">
        <v>0</v>
      </c>
      <c r="DX537" s="59">
        <v>0</v>
      </c>
      <c r="DY537" s="59">
        <v>0</v>
      </c>
      <c r="DZ537" s="59">
        <v>0</v>
      </c>
      <c r="EA537" s="59">
        <v>0</v>
      </c>
      <c r="EB537" s="59">
        <v>0</v>
      </c>
      <c r="EC537" s="59">
        <v>0</v>
      </c>
      <c r="ED537" s="59">
        <v>0</v>
      </c>
      <c r="EE537" s="59">
        <v>0</v>
      </c>
      <c r="EF537" s="59">
        <v>0</v>
      </c>
      <c r="EG537" s="59">
        <v>0</v>
      </c>
      <c r="EH537" s="59">
        <v>0</v>
      </c>
      <c r="EI537" s="59">
        <v>0</v>
      </c>
      <c r="EJ537" s="59">
        <v>0</v>
      </c>
      <c r="EK537" s="59">
        <v>0</v>
      </c>
      <c r="EL537" s="59">
        <v>0</v>
      </c>
      <c r="EM537" s="59">
        <v>0</v>
      </c>
      <c r="EN537" s="59">
        <v>1</v>
      </c>
      <c r="EO537" s="59">
        <v>0</v>
      </c>
      <c r="EP537" s="59">
        <v>1</v>
      </c>
      <c r="EQ537" s="59">
        <v>4</v>
      </c>
    </row>
    <row r="538" spans="1:147" s="88" customFormat="1" ht="15" customHeight="1" x14ac:dyDescent="0.25">
      <c r="A538" s="501" t="s">
        <v>2566</v>
      </c>
      <c r="B538" s="583" t="s">
        <v>2134</v>
      </c>
      <c r="C538" s="563" t="s">
        <v>339</v>
      </c>
      <c r="D538" s="547">
        <v>2004</v>
      </c>
      <c r="E538" s="557" t="s">
        <v>340</v>
      </c>
      <c r="F538" s="557" t="s">
        <v>97</v>
      </c>
      <c r="G538" s="547">
        <v>199</v>
      </c>
      <c r="H538" s="547" t="s">
        <v>341</v>
      </c>
      <c r="I538" s="584" t="s">
        <v>50</v>
      </c>
      <c r="J538" s="547">
        <v>0</v>
      </c>
      <c r="K538" s="547" t="s">
        <v>3</v>
      </c>
      <c r="L538" s="547" t="s">
        <v>77</v>
      </c>
      <c r="M538" s="547">
        <v>5</v>
      </c>
      <c r="N538" s="547">
        <v>5</v>
      </c>
      <c r="O538" s="547">
        <f t="shared" ref="O538" si="380">LOG10(N538)</f>
        <v>0.69897000433601886</v>
      </c>
      <c r="P538" s="186">
        <v>1999</v>
      </c>
      <c r="Q538" s="557"/>
      <c r="R538" s="186">
        <v>1</v>
      </c>
      <c r="S538" s="186">
        <v>1</v>
      </c>
      <c r="T538" s="186">
        <v>2</v>
      </c>
      <c r="U538" s="186">
        <v>1</v>
      </c>
      <c r="V538" s="547" t="s">
        <v>574</v>
      </c>
      <c r="W538" s="547">
        <v>1</v>
      </c>
      <c r="X538" s="547" t="s">
        <v>586</v>
      </c>
      <c r="Y538" s="544" t="s">
        <v>924</v>
      </c>
      <c r="Z538" s="586" t="s">
        <v>83</v>
      </c>
      <c r="AA538" s="547" t="s">
        <v>1304</v>
      </c>
      <c r="AB538" s="186" t="s">
        <v>1306</v>
      </c>
      <c r="AC538" s="543" t="s">
        <v>2046</v>
      </c>
      <c r="AD538" s="186">
        <v>0</v>
      </c>
      <c r="AE538" s="547" t="s">
        <v>1071</v>
      </c>
      <c r="AF538" s="543">
        <v>12.5</v>
      </c>
      <c r="AG538" s="547">
        <f t="shared" ref="AG538" si="381">LOG10(AF538)</f>
        <v>1.0969100130080565</v>
      </c>
      <c r="AH538" s="562">
        <f t="shared" si="363"/>
        <v>253.75</v>
      </c>
      <c r="AI538" s="549">
        <f t="shared" si="359"/>
        <v>2.4044060509212692</v>
      </c>
      <c r="AJ538" s="547">
        <f t="shared" si="360"/>
        <v>62.5</v>
      </c>
      <c r="AK538" s="547">
        <f t="shared" ref="AK538" si="382">LOG10(AJ538)</f>
        <v>1.7958800173440752</v>
      </c>
      <c r="AL538" s="549">
        <f t="shared" si="362"/>
        <v>1268.75</v>
      </c>
      <c r="AM538" s="549">
        <f t="shared" si="374"/>
        <v>3.103376055257288</v>
      </c>
      <c r="AN538" s="544" t="s">
        <v>1999</v>
      </c>
      <c r="AO538" s="186" t="s">
        <v>36</v>
      </c>
      <c r="AP538" s="563" t="s">
        <v>1275</v>
      </c>
      <c r="AQ538" s="547" t="s">
        <v>80</v>
      </c>
      <c r="AR538" s="557" t="s">
        <v>277</v>
      </c>
      <c r="AS538" s="557" t="s">
        <v>342</v>
      </c>
      <c r="AT538" s="562" t="s">
        <v>2462</v>
      </c>
      <c r="AU538" s="550">
        <v>46.2</v>
      </c>
      <c r="AV538" s="551">
        <v>-89.17</v>
      </c>
      <c r="AW538" s="547"/>
      <c r="AX538" s="552">
        <v>3.7916666666666665</v>
      </c>
      <c r="AY538" s="553">
        <v>831</v>
      </c>
      <c r="AZ538" s="554">
        <f t="shared" ref="AZ538" si="383">LOG10(AY538)</f>
        <v>2.9196010237841108</v>
      </c>
      <c r="BA538" s="567" t="s">
        <v>103</v>
      </c>
      <c r="BB538" s="566" t="s">
        <v>343</v>
      </c>
      <c r="BC538" s="547" t="s">
        <v>922</v>
      </c>
      <c r="BD538" s="186" t="s">
        <v>919</v>
      </c>
      <c r="BE538" s="186" t="s">
        <v>867</v>
      </c>
      <c r="BF538" s="544" t="s">
        <v>914</v>
      </c>
      <c r="BG538" s="545"/>
      <c r="BH538" s="545" t="s">
        <v>2124</v>
      </c>
      <c r="BI538" s="545" t="s">
        <v>2135</v>
      </c>
      <c r="BJ538" s="544" t="s">
        <v>8</v>
      </c>
      <c r="BK538" s="557" t="s">
        <v>1699</v>
      </c>
      <c r="BL538" s="547"/>
      <c r="BM538" s="547"/>
      <c r="BN538" s="557" t="s">
        <v>1198</v>
      </c>
      <c r="BO538" s="547" t="s">
        <v>1677</v>
      </c>
      <c r="BP538" s="563" t="s">
        <v>51</v>
      </c>
      <c r="BQ538" s="547" t="s">
        <v>33</v>
      </c>
      <c r="BR538" s="557">
        <f>AVERAGE(BR535:BR537)</f>
        <v>63.969187206488904</v>
      </c>
      <c r="BS538" s="547" t="s">
        <v>21</v>
      </c>
      <c r="BT538" s="186" t="s">
        <v>9</v>
      </c>
      <c r="BU538" s="588"/>
      <c r="BV538" s="557"/>
      <c r="BW538" s="565"/>
      <c r="BX538" s="186"/>
      <c r="BY538" s="559"/>
      <c r="BZ538" s="559">
        <f>SQRT((BZ535^2+BZ536^2+BZ537^2)/3)</f>
        <v>15.095281935829735</v>
      </c>
      <c r="CA538" s="186" t="s">
        <v>18</v>
      </c>
      <c r="CB538" s="547" t="s">
        <v>574</v>
      </c>
      <c r="CC538" s="186">
        <v>9</v>
      </c>
      <c r="CD538" s="186">
        <v>3</v>
      </c>
      <c r="CE538" s="557"/>
      <c r="CF538" s="544" t="s">
        <v>1584</v>
      </c>
      <c r="CG538" s="557">
        <f>AVERAGE(CG535:CG537)</f>
        <v>43.442578939422937</v>
      </c>
      <c r="CH538" s="186" t="s">
        <v>21</v>
      </c>
      <c r="CI538" s="557"/>
      <c r="CJ538" s="557"/>
      <c r="CK538" s="557"/>
      <c r="CL538" s="559">
        <f>SQRT((CL535^2+CL536^2+CL537^2)/3)</f>
        <v>16.863627556257057</v>
      </c>
      <c r="CM538" s="186">
        <v>6</v>
      </c>
      <c r="CN538" s="186">
        <v>2</v>
      </c>
      <c r="CO538" s="557"/>
      <c r="CP538" s="557">
        <f t="shared" si="351"/>
        <v>1.2992465132612678</v>
      </c>
      <c r="CQ538" s="557">
        <f t="shared" si="352"/>
        <v>0.94117647058823528</v>
      </c>
      <c r="CR538" s="557">
        <f t="shared" ref="CR538" si="384">CP538*CQ538</f>
        <v>1.222820247775311</v>
      </c>
      <c r="CS538" s="557">
        <f t="shared" si="353"/>
        <v>0.8831763119456425</v>
      </c>
      <c r="CT538" s="186">
        <v>0</v>
      </c>
      <c r="CU538" s="547">
        <v>0</v>
      </c>
      <c r="CV538" s="547" t="s">
        <v>1782</v>
      </c>
      <c r="CW538" s="547">
        <v>0</v>
      </c>
      <c r="CX538" s="186">
        <v>-1</v>
      </c>
      <c r="CY538" s="560">
        <v>0</v>
      </c>
      <c r="CZ538" s="560">
        <v>2</v>
      </c>
      <c r="DA538" s="560">
        <v>0</v>
      </c>
      <c r="DB538" s="560">
        <v>0</v>
      </c>
      <c r="DC538" s="560">
        <v>0</v>
      </c>
      <c r="DD538" s="561">
        <v>1</v>
      </c>
      <c r="DE538" s="561">
        <v>0</v>
      </c>
      <c r="DF538" s="561">
        <v>0</v>
      </c>
      <c r="DG538" s="561">
        <v>0</v>
      </c>
      <c r="DH538" s="561">
        <v>0</v>
      </c>
      <c r="DI538" s="561">
        <v>0</v>
      </c>
      <c r="DJ538" s="561">
        <v>0</v>
      </c>
      <c r="DK538" s="561">
        <v>0</v>
      </c>
      <c r="DL538" s="561">
        <v>0</v>
      </c>
      <c r="DM538" s="561">
        <v>0</v>
      </c>
      <c r="DN538" s="561">
        <v>0</v>
      </c>
      <c r="DO538" s="547">
        <v>0</v>
      </c>
      <c r="DP538" s="547">
        <v>0</v>
      </c>
      <c r="DQ538" s="547">
        <v>0</v>
      </c>
      <c r="DR538" s="547">
        <v>0</v>
      </c>
      <c r="DS538" s="547">
        <v>0</v>
      </c>
      <c r="DT538" s="547">
        <v>0</v>
      </c>
      <c r="DU538" s="547">
        <v>0</v>
      </c>
      <c r="DV538" s="547">
        <v>0</v>
      </c>
      <c r="DW538" s="547">
        <v>0</v>
      </c>
      <c r="DX538" s="547">
        <v>0</v>
      </c>
      <c r="DY538" s="547">
        <v>0</v>
      </c>
      <c r="DZ538" s="547">
        <v>0</v>
      </c>
      <c r="EA538" s="547">
        <v>0</v>
      </c>
      <c r="EB538" s="547">
        <v>0</v>
      </c>
      <c r="EC538" s="547">
        <v>0</v>
      </c>
      <c r="ED538" s="547">
        <v>0</v>
      </c>
      <c r="EE538" s="547">
        <v>0</v>
      </c>
      <c r="EF538" s="547">
        <v>0</v>
      </c>
      <c r="EG538" s="547">
        <v>0</v>
      </c>
      <c r="EH538" s="547">
        <v>0</v>
      </c>
      <c r="EI538" s="547">
        <v>0</v>
      </c>
      <c r="EJ538" s="547">
        <v>0</v>
      </c>
      <c r="EK538" s="547">
        <v>0</v>
      </c>
      <c r="EL538" s="547">
        <v>0</v>
      </c>
      <c r="EM538" s="547">
        <v>0</v>
      </c>
      <c r="EN538" s="547">
        <v>1</v>
      </c>
      <c r="EO538" s="547">
        <v>0</v>
      </c>
      <c r="EP538" s="547">
        <v>1</v>
      </c>
      <c r="EQ538" s="547">
        <v>4</v>
      </c>
    </row>
    <row r="539" spans="1:147" ht="15" customHeight="1" x14ac:dyDescent="0.25">
      <c r="A539" s="501" t="s">
        <v>2566</v>
      </c>
      <c r="B539" s="37">
        <v>13</v>
      </c>
      <c r="C539" s="58" t="s">
        <v>339</v>
      </c>
      <c r="D539" s="59">
        <v>2004</v>
      </c>
      <c r="E539" s="67" t="s">
        <v>340</v>
      </c>
      <c r="F539" s="67" t="s">
        <v>97</v>
      </c>
      <c r="G539" s="59">
        <v>199</v>
      </c>
      <c r="H539" s="59" t="s">
        <v>341</v>
      </c>
      <c r="I539" s="64" t="s">
        <v>50</v>
      </c>
      <c r="J539" s="59">
        <v>0</v>
      </c>
      <c r="K539" s="59" t="s">
        <v>3</v>
      </c>
      <c r="L539" s="59" t="s">
        <v>77</v>
      </c>
      <c r="M539" s="59">
        <v>5</v>
      </c>
      <c r="N539" s="59">
        <v>5</v>
      </c>
      <c r="O539" s="59">
        <f t="shared" si="317"/>
        <v>0.69897000433601886</v>
      </c>
      <c r="P539" s="37">
        <v>1999</v>
      </c>
      <c r="R539" s="37">
        <v>1</v>
      </c>
      <c r="S539" s="37">
        <v>1</v>
      </c>
      <c r="T539" s="37">
        <v>2</v>
      </c>
      <c r="U539" s="37">
        <v>1</v>
      </c>
      <c r="V539" s="59" t="s">
        <v>574</v>
      </c>
      <c r="W539" s="59">
        <v>1</v>
      </c>
      <c r="X539" s="59" t="s">
        <v>586</v>
      </c>
      <c r="Y539" s="39" t="s">
        <v>924</v>
      </c>
      <c r="Z539" s="66" t="s">
        <v>83</v>
      </c>
      <c r="AA539" s="59" t="s">
        <v>1304</v>
      </c>
      <c r="AB539" s="37" t="s">
        <v>1306</v>
      </c>
      <c r="AC539" s="178" t="s">
        <v>2046</v>
      </c>
      <c r="AD539" s="37">
        <v>0</v>
      </c>
      <c r="AE539" s="59" t="s">
        <v>1071</v>
      </c>
      <c r="AF539" s="178">
        <v>12.5</v>
      </c>
      <c r="AG539" s="59">
        <f t="shared" si="328"/>
        <v>1.0969100130080565</v>
      </c>
      <c r="AH539" s="172">
        <f t="shared" si="363"/>
        <v>253.75</v>
      </c>
      <c r="AI539" s="72">
        <f t="shared" si="359"/>
        <v>2.4044060509212692</v>
      </c>
      <c r="AJ539" s="59">
        <f t="shared" si="360"/>
        <v>62.5</v>
      </c>
      <c r="AK539" s="59">
        <f t="shared" si="361"/>
        <v>1.7958800173440752</v>
      </c>
      <c r="AL539" s="72">
        <f t="shared" si="362"/>
        <v>1268.75</v>
      </c>
      <c r="AM539" s="72">
        <f t="shared" si="374"/>
        <v>3.103376055257288</v>
      </c>
      <c r="AN539" s="39" t="s">
        <v>1999</v>
      </c>
      <c r="AO539" s="37" t="s">
        <v>36</v>
      </c>
      <c r="AP539" s="58" t="s">
        <v>1275</v>
      </c>
      <c r="AQ539" s="59" t="s">
        <v>80</v>
      </c>
      <c r="AR539" s="67" t="s">
        <v>277</v>
      </c>
      <c r="AS539" s="67" t="s">
        <v>342</v>
      </c>
      <c r="AT539" s="172" t="s">
        <v>2463</v>
      </c>
      <c r="AU539" s="270">
        <v>46.2</v>
      </c>
      <c r="AV539" s="11">
        <v>-89.17</v>
      </c>
      <c r="AX539" s="277">
        <v>3.7916666666666665</v>
      </c>
      <c r="AY539" s="278">
        <v>831</v>
      </c>
      <c r="AZ539" s="455">
        <f t="shared" si="318"/>
        <v>2.9196010237841108</v>
      </c>
      <c r="BA539" s="515" t="s">
        <v>103</v>
      </c>
      <c r="BB539" s="40" t="s">
        <v>343</v>
      </c>
      <c r="BC539" s="59" t="s">
        <v>923</v>
      </c>
      <c r="BD539" s="37" t="s">
        <v>919</v>
      </c>
      <c r="BE539" s="37" t="s">
        <v>867</v>
      </c>
      <c r="BF539" s="39" t="s">
        <v>914</v>
      </c>
      <c r="BG539" s="38"/>
      <c r="BH539" s="38" t="s">
        <v>1307</v>
      </c>
      <c r="BI539" s="38" t="s">
        <v>1312</v>
      </c>
      <c r="BJ539" s="39" t="s">
        <v>8</v>
      </c>
      <c r="BK539" s="67" t="s">
        <v>1699</v>
      </c>
      <c r="BN539" s="67" t="s">
        <v>1198</v>
      </c>
      <c r="BO539" s="59" t="s">
        <v>1677</v>
      </c>
      <c r="BP539" s="58" t="s">
        <v>51</v>
      </c>
      <c r="BQ539" s="59" t="s">
        <v>33</v>
      </c>
      <c r="BR539" s="67">
        <v>59.429849077697</v>
      </c>
      <c r="BS539" s="59" t="s">
        <v>21</v>
      </c>
      <c r="BT539" s="37" t="s">
        <v>9</v>
      </c>
      <c r="BU539" s="124">
        <v>15.169686608756606</v>
      </c>
      <c r="BV539" s="67">
        <v>15.1869208830934</v>
      </c>
      <c r="BW539" s="106" t="s">
        <v>634</v>
      </c>
      <c r="BX539" s="37" t="s">
        <v>67</v>
      </c>
      <c r="BY539" s="92">
        <f>AVERAGE(BU539,BV539)</f>
        <v>15.178303745925003</v>
      </c>
      <c r="BZ539" s="92">
        <f>BY539</f>
        <v>15.178303745925003</v>
      </c>
      <c r="CA539" s="37" t="s">
        <v>18</v>
      </c>
      <c r="CB539" s="59" t="s">
        <v>574</v>
      </c>
      <c r="CC539" s="37">
        <v>3</v>
      </c>
      <c r="CD539" s="37">
        <v>3</v>
      </c>
      <c r="CF539" s="78" t="s">
        <v>1584</v>
      </c>
      <c r="CG539" s="67">
        <v>75.066329923743197</v>
      </c>
      <c r="CH539" s="37" t="s">
        <v>21</v>
      </c>
      <c r="CI539" s="67">
        <v>32.947232275094805</v>
      </c>
      <c r="CJ539" s="67">
        <v>33.713080340931796</v>
      </c>
      <c r="CK539" s="67">
        <f>AVERAGE(CI539,CJ539)</f>
        <v>33.330156308013301</v>
      </c>
      <c r="CL539" s="67">
        <f t="shared" si="327"/>
        <v>33.330156308013301</v>
      </c>
      <c r="CM539" s="37">
        <v>2</v>
      </c>
      <c r="CN539" s="37">
        <v>2</v>
      </c>
      <c r="CP539" s="67">
        <f t="shared" si="351"/>
        <v>-0.68315647430877624</v>
      </c>
      <c r="CQ539" s="67">
        <f t="shared" si="352"/>
        <v>0.72727272727272729</v>
      </c>
      <c r="CR539" s="67">
        <f t="shared" si="319"/>
        <v>-0.49684107222456453</v>
      </c>
      <c r="CS539" s="67">
        <f t="shared" si="353"/>
        <v>0.85801843843825887</v>
      </c>
      <c r="CT539" s="77">
        <v>0</v>
      </c>
      <c r="CU539" s="59">
        <v>0</v>
      </c>
      <c r="CV539" s="59" t="s">
        <v>1782</v>
      </c>
      <c r="CW539" s="59">
        <v>0</v>
      </c>
      <c r="CX539" s="122">
        <v>3</v>
      </c>
      <c r="CY539" s="102">
        <v>0</v>
      </c>
      <c r="CZ539" s="102">
        <v>2</v>
      </c>
      <c r="DA539" s="102">
        <v>0</v>
      </c>
      <c r="DB539" s="102">
        <v>0</v>
      </c>
      <c r="DC539" s="102">
        <v>0</v>
      </c>
      <c r="DD539" s="60">
        <v>1</v>
      </c>
      <c r="DE539" s="60">
        <v>0</v>
      </c>
      <c r="DF539" s="60">
        <v>0</v>
      </c>
      <c r="DG539" s="60">
        <v>0</v>
      </c>
      <c r="DH539" s="60">
        <v>0</v>
      </c>
      <c r="DI539" s="60">
        <v>0</v>
      </c>
      <c r="DJ539" s="60">
        <v>0</v>
      </c>
      <c r="DK539" s="60">
        <v>0</v>
      </c>
      <c r="DL539" s="60">
        <v>0</v>
      </c>
      <c r="DM539" s="60">
        <v>0</v>
      </c>
      <c r="DN539" s="60">
        <v>0</v>
      </c>
      <c r="DO539" s="59">
        <v>0</v>
      </c>
      <c r="DP539" s="59">
        <v>0</v>
      </c>
      <c r="DQ539" s="59">
        <v>0</v>
      </c>
      <c r="DR539" s="59">
        <v>0</v>
      </c>
      <c r="DS539" s="59">
        <v>0</v>
      </c>
      <c r="DT539" s="59">
        <v>0</v>
      </c>
      <c r="DU539" s="59">
        <v>0</v>
      </c>
      <c r="DV539" s="59">
        <v>0</v>
      </c>
      <c r="DW539" s="59">
        <v>0</v>
      </c>
      <c r="DX539" s="59">
        <v>0</v>
      </c>
      <c r="DY539" s="59">
        <v>0</v>
      </c>
      <c r="DZ539" s="59">
        <v>0</v>
      </c>
      <c r="EA539" s="59">
        <v>0</v>
      </c>
      <c r="EB539" s="59">
        <v>0</v>
      </c>
      <c r="EC539" s="59">
        <v>0</v>
      </c>
      <c r="ED539" s="59">
        <v>0</v>
      </c>
      <c r="EE539" s="59">
        <v>0</v>
      </c>
      <c r="EF539" s="59">
        <v>0</v>
      </c>
      <c r="EG539" s="59">
        <v>0</v>
      </c>
      <c r="EH539" s="59">
        <v>0</v>
      </c>
      <c r="EI539" s="59">
        <v>0</v>
      </c>
      <c r="EJ539" s="59">
        <v>0</v>
      </c>
      <c r="EK539" s="59">
        <v>0</v>
      </c>
      <c r="EL539" s="59">
        <v>0</v>
      </c>
      <c r="EM539" s="59">
        <v>0</v>
      </c>
      <c r="EN539" s="59">
        <v>1</v>
      </c>
      <c r="EO539" s="59">
        <v>0</v>
      </c>
      <c r="EP539" s="59">
        <v>1</v>
      </c>
      <c r="EQ539" s="59">
        <v>4</v>
      </c>
    </row>
    <row r="540" spans="1:147" ht="15" customHeight="1" x14ac:dyDescent="0.25">
      <c r="A540" s="501" t="s">
        <v>2566</v>
      </c>
      <c r="B540" s="37">
        <v>14</v>
      </c>
      <c r="C540" s="58" t="s">
        <v>339</v>
      </c>
      <c r="D540" s="59">
        <v>2004</v>
      </c>
      <c r="E540" s="67" t="s">
        <v>340</v>
      </c>
      <c r="F540" s="67" t="s">
        <v>97</v>
      </c>
      <c r="G540" s="59">
        <v>199</v>
      </c>
      <c r="H540" s="59" t="s">
        <v>341</v>
      </c>
      <c r="I540" s="64" t="s">
        <v>50</v>
      </c>
      <c r="J540" s="59">
        <v>0</v>
      </c>
      <c r="K540" s="59" t="s">
        <v>3</v>
      </c>
      <c r="L540" s="59" t="s">
        <v>77</v>
      </c>
      <c r="M540" s="59">
        <v>5</v>
      </c>
      <c r="N540" s="59">
        <v>5</v>
      </c>
      <c r="O540" s="59">
        <f t="shared" si="317"/>
        <v>0.69897000433601886</v>
      </c>
      <c r="P540" s="37">
        <v>1999</v>
      </c>
      <c r="R540" s="37">
        <v>1</v>
      </c>
      <c r="S540" s="37">
        <v>1</v>
      </c>
      <c r="T540" s="37">
        <v>2</v>
      </c>
      <c r="U540" s="37">
        <v>1</v>
      </c>
      <c r="V540" s="59" t="s">
        <v>574</v>
      </c>
      <c r="W540" s="59">
        <v>1</v>
      </c>
      <c r="X540" s="59" t="s">
        <v>586</v>
      </c>
      <c r="Y540" s="39" t="s">
        <v>924</v>
      </c>
      <c r="Z540" s="66" t="s">
        <v>83</v>
      </c>
      <c r="AA540" s="59" t="s">
        <v>1304</v>
      </c>
      <c r="AB540" s="37" t="s">
        <v>1306</v>
      </c>
      <c r="AC540" s="178" t="s">
        <v>2046</v>
      </c>
      <c r="AD540" s="37">
        <v>0</v>
      </c>
      <c r="AE540" s="59" t="s">
        <v>1071</v>
      </c>
      <c r="AF540" s="178">
        <v>12.5</v>
      </c>
      <c r="AG540" s="59">
        <f t="shared" si="328"/>
        <v>1.0969100130080565</v>
      </c>
      <c r="AH540" s="172">
        <f t="shared" si="363"/>
        <v>253.75</v>
      </c>
      <c r="AI540" s="72">
        <f t="shared" si="359"/>
        <v>2.4044060509212692</v>
      </c>
      <c r="AJ540" s="59">
        <f t="shared" si="360"/>
        <v>62.5</v>
      </c>
      <c r="AK540" s="59">
        <f t="shared" si="361"/>
        <v>1.7958800173440752</v>
      </c>
      <c r="AL540" s="72">
        <f t="shared" si="362"/>
        <v>1268.75</v>
      </c>
      <c r="AM540" s="72">
        <f t="shared" si="374"/>
        <v>3.103376055257288</v>
      </c>
      <c r="AN540" s="39" t="s">
        <v>1999</v>
      </c>
      <c r="AO540" s="37" t="s">
        <v>36</v>
      </c>
      <c r="AP540" s="58" t="s">
        <v>1275</v>
      </c>
      <c r="AQ540" s="59" t="s">
        <v>80</v>
      </c>
      <c r="AR540" s="67" t="s">
        <v>277</v>
      </c>
      <c r="AS540" s="67" t="s">
        <v>342</v>
      </c>
      <c r="AT540" s="172" t="s">
        <v>2463</v>
      </c>
      <c r="AU540" s="270">
        <v>46.2</v>
      </c>
      <c r="AV540" s="11">
        <v>-89.17</v>
      </c>
      <c r="AX540" s="277">
        <v>3.7916666666666665</v>
      </c>
      <c r="AY540" s="278">
        <v>831</v>
      </c>
      <c r="AZ540" s="455">
        <f t="shared" si="318"/>
        <v>2.9196010237841108</v>
      </c>
      <c r="BA540" s="515" t="s">
        <v>103</v>
      </c>
      <c r="BB540" s="40" t="s">
        <v>343</v>
      </c>
      <c r="BC540" s="59" t="s">
        <v>923</v>
      </c>
      <c r="BD540" s="37" t="s">
        <v>919</v>
      </c>
      <c r="BE540" s="37" t="s">
        <v>867</v>
      </c>
      <c r="BF540" s="39" t="s">
        <v>914</v>
      </c>
      <c r="BG540" s="38"/>
      <c r="BH540" s="38" t="s">
        <v>1307</v>
      </c>
      <c r="BI540" s="38" t="s">
        <v>1317</v>
      </c>
      <c r="BJ540" s="39" t="s">
        <v>8</v>
      </c>
      <c r="BK540" s="67" t="s">
        <v>1699</v>
      </c>
      <c r="BN540" s="67" t="s">
        <v>1198</v>
      </c>
      <c r="BO540" s="59" t="s">
        <v>1677</v>
      </c>
      <c r="BP540" s="58" t="s">
        <v>51</v>
      </c>
      <c r="BQ540" s="59" t="s">
        <v>33</v>
      </c>
      <c r="BR540" s="67">
        <v>67.211123940708205</v>
      </c>
      <c r="BS540" s="59" t="s">
        <v>21</v>
      </c>
      <c r="BT540" s="37" t="s">
        <v>9</v>
      </c>
      <c r="BU540" s="124">
        <v>20.485970631556199</v>
      </c>
      <c r="BV540" s="67">
        <v>20.925836315194708</v>
      </c>
      <c r="BW540" s="106" t="s">
        <v>634</v>
      </c>
      <c r="BX540" s="37" t="s">
        <v>67</v>
      </c>
      <c r="BY540" s="92">
        <f>AVERAGE(BU540,BV540)</f>
        <v>20.705903473375454</v>
      </c>
      <c r="BZ540" s="92">
        <f>BY540</f>
        <v>20.705903473375454</v>
      </c>
      <c r="CA540" s="37" t="s">
        <v>18</v>
      </c>
      <c r="CB540" s="59" t="s">
        <v>574</v>
      </c>
      <c r="CC540" s="37">
        <v>3</v>
      </c>
      <c r="CD540" s="37">
        <v>3</v>
      </c>
      <c r="CF540" s="78" t="s">
        <v>1584</v>
      </c>
      <c r="CG540" s="67">
        <v>69.085547118848694</v>
      </c>
      <c r="CH540" s="37" t="s">
        <v>21</v>
      </c>
      <c r="CI540" s="67">
        <v>32.083951806048304</v>
      </c>
      <c r="CJ540" s="67">
        <v>33.282615170567894</v>
      </c>
      <c r="CK540" s="67">
        <f>AVERAGE(CI540,CJ540)</f>
        <v>32.683283488308099</v>
      </c>
      <c r="CL540" s="67">
        <f t="shared" si="327"/>
        <v>32.683283488308099</v>
      </c>
      <c r="CM540" s="37">
        <v>2</v>
      </c>
      <c r="CN540" s="37">
        <v>2</v>
      </c>
      <c r="CP540" s="67">
        <f t="shared" si="351"/>
        <v>-7.3983999244881721E-2</v>
      </c>
      <c r="CQ540" s="67">
        <f t="shared" si="352"/>
        <v>0.72727272727272729</v>
      </c>
      <c r="CR540" s="67">
        <f t="shared" si="319"/>
        <v>-5.3806544905368528E-2</v>
      </c>
      <c r="CS540" s="67">
        <f t="shared" si="353"/>
        <v>0.83362284776079876</v>
      </c>
      <c r="CT540" s="77">
        <v>0</v>
      </c>
      <c r="CU540" s="59">
        <v>0</v>
      </c>
      <c r="CV540" s="59" t="s">
        <v>1782</v>
      </c>
      <c r="CW540" s="59">
        <v>0</v>
      </c>
      <c r="CX540" s="59">
        <v>3</v>
      </c>
      <c r="CY540" s="102">
        <v>0</v>
      </c>
      <c r="CZ540" s="102">
        <v>2</v>
      </c>
      <c r="DA540" s="102">
        <v>0</v>
      </c>
      <c r="DB540" s="102">
        <v>0</v>
      </c>
      <c r="DC540" s="102">
        <v>0</v>
      </c>
      <c r="DD540" s="60">
        <v>1</v>
      </c>
      <c r="DE540" s="60">
        <v>0</v>
      </c>
      <c r="DF540" s="60">
        <v>0</v>
      </c>
      <c r="DG540" s="60">
        <v>0</v>
      </c>
      <c r="DH540" s="60">
        <v>0</v>
      </c>
      <c r="DI540" s="60">
        <v>0</v>
      </c>
      <c r="DJ540" s="60">
        <v>0</v>
      </c>
      <c r="DK540" s="60">
        <v>0</v>
      </c>
      <c r="DL540" s="60">
        <v>0</v>
      </c>
      <c r="DM540" s="60">
        <v>0</v>
      </c>
      <c r="DN540" s="60">
        <v>0</v>
      </c>
      <c r="DO540" s="59">
        <v>0</v>
      </c>
      <c r="DP540" s="59">
        <v>0</v>
      </c>
      <c r="DQ540" s="59">
        <v>0</v>
      </c>
      <c r="DR540" s="59">
        <v>0</v>
      </c>
      <c r="DS540" s="59">
        <v>0</v>
      </c>
      <c r="DT540" s="59">
        <v>0</v>
      </c>
      <c r="DU540" s="59">
        <v>0</v>
      </c>
      <c r="DV540" s="59">
        <v>0</v>
      </c>
      <c r="DW540" s="59">
        <v>0</v>
      </c>
      <c r="DX540" s="59">
        <v>0</v>
      </c>
      <c r="DY540" s="59">
        <v>0</v>
      </c>
      <c r="DZ540" s="59">
        <v>0</v>
      </c>
      <c r="EA540" s="59">
        <v>0</v>
      </c>
      <c r="EB540" s="59">
        <v>0</v>
      </c>
      <c r="EC540" s="59">
        <v>0</v>
      </c>
      <c r="ED540" s="59">
        <v>0</v>
      </c>
      <c r="EE540" s="59">
        <v>0</v>
      </c>
      <c r="EF540" s="59">
        <v>0</v>
      </c>
      <c r="EG540" s="59">
        <v>0</v>
      </c>
      <c r="EH540" s="59">
        <v>0</v>
      </c>
      <c r="EI540" s="59">
        <v>0</v>
      </c>
      <c r="EJ540" s="59">
        <v>0</v>
      </c>
      <c r="EK540" s="59">
        <v>0</v>
      </c>
      <c r="EL540" s="59">
        <v>0</v>
      </c>
      <c r="EM540" s="59">
        <v>0</v>
      </c>
      <c r="EN540" s="59">
        <v>1</v>
      </c>
      <c r="EO540" s="59">
        <v>0</v>
      </c>
      <c r="EP540" s="59">
        <v>1</v>
      </c>
      <c r="EQ540" s="59">
        <v>4</v>
      </c>
    </row>
    <row r="541" spans="1:147" ht="15" customHeight="1" x14ac:dyDescent="0.25">
      <c r="A541" s="501" t="s">
        <v>2566</v>
      </c>
      <c r="B541" s="37">
        <v>15</v>
      </c>
      <c r="C541" s="58" t="s">
        <v>339</v>
      </c>
      <c r="D541" s="59">
        <v>2004</v>
      </c>
      <c r="E541" s="67" t="s">
        <v>340</v>
      </c>
      <c r="F541" s="67" t="s">
        <v>97</v>
      </c>
      <c r="G541" s="59">
        <v>199</v>
      </c>
      <c r="H541" s="59" t="s">
        <v>341</v>
      </c>
      <c r="I541" s="64" t="s">
        <v>50</v>
      </c>
      <c r="J541" s="59">
        <v>0</v>
      </c>
      <c r="K541" s="59" t="s">
        <v>3</v>
      </c>
      <c r="L541" s="59" t="s">
        <v>77</v>
      </c>
      <c r="M541" s="59">
        <v>5</v>
      </c>
      <c r="N541" s="59">
        <v>5</v>
      </c>
      <c r="O541" s="59">
        <f t="shared" si="317"/>
        <v>0.69897000433601886</v>
      </c>
      <c r="P541" s="37">
        <v>1999</v>
      </c>
      <c r="R541" s="37">
        <v>1</v>
      </c>
      <c r="S541" s="37">
        <v>1</v>
      </c>
      <c r="T541" s="37">
        <v>2</v>
      </c>
      <c r="U541" s="37">
        <v>1</v>
      </c>
      <c r="V541" s="59" t="s">
        <v>574</v>
      </c>
      <c r="W541" s="59">
        <v>1</v>
      </c>
      <c r="X541" s="59" t="s">
        <v>586</v>
      </c>
      <c r="Y541" s="39" t="s">
        <v>924</v>
      </c>
      <c r="Z541" s="66" t="s">
        <v>83</v>
      </c>
      <c r="AA541" s="59" t="s">
        <v>1304</v>
      </c>
      <c r="AB541" s="37" t="s">
        <v>1306</v>
      </c>
      <c r="AC541" s="178" t="s">
        <v>2046</v>
      </c>
      <c r="AD541" s="37">
        <v>0</v>
      </c>
      <c r="AE541" s="59" t="s">
        <v>1071</v>
      </c>
      <c r="AF541" s="178">
        <v>12.5</v>
      </c>
      <c r="AG541" s="59">
        <f t="shared" si="328"/>
        <v>1.0969100130080565</v>
      </c>
      <c r="AH541" s="172">
        <f t="shared" si="363"/>
        <v>253.75</v>
      </c>
      <c r="AI541" s="72">
        <f t="shared" si="359"/>
        <v>2.4044060509212692</v>
      </c>
      <c r="AJ541" s="59">
        <f t="shared" si="360"/>
        <v>62.5</v>
      </c>
      <c r="AK541" s="59">
        <f t="shared" si="361"/>
        <v>1.7958800173440752</v>
      </c>
      <c r="AL541" s="72">
        <f t="shared" si="362"/>
        <v>1268.75</v>
      </c>
      <c r="AM541" s="72">
        <f t="shared" si="374"/>
        <v>3.103376055257288</v>
      </c>
      <c r="AN541" s="39" t="s">
        <v>1999</v>
      </c>
      <c r="AO541" s="37" t="s">
        <v>36</v>
      </c>
      <c r="AP541" s="58" t="s">
        <v>1275</v>
      </c>
      <c r="AQ541" s="59" t="s">
        <v>80</v>
      </c>
      <c r="AR541" s="67" t="s">
        <v>277</v>
      </c>
      <c r="AS541" s="67" t="s">
        <v>342</v>
      </c>
      <c r="AT541" s="172" t="s">
        <v>2463</v>
      </c>
      <c r="AU541" s="270">
        <v>46.2</v>
      </c>
      <c r="AV541" s="11">
        <v>-89.17</v>
      </c>
      <c r="AX541" s="277">
        <v>3.7916666666666665</v>
      </c>
      <c r="AY541" s="278">
        <v>831</v>
      </c>
      <c r="AZ541" s="455">
        <f t="shared" si="318"/>
        <v>2.9196010237841108</v>
      </c>
      <c r="BA541" s="515" t="s">
        <v>103</v>
      </c>
      <c r="BB541" s="40" t="s">
        <v>343</v>
      </c>
      <c r="BC541" s="59" t="s">
        <v>923</v>
      </c>
      <c r="BD541" s="37" t="s">
        <v>919</v>
      </c>
      <c r="BE541" s="37" t="s">
        <v>867</v>
      </c>
      <c r="BF541" s="39" t="s">
        <v>914</v>
      </c>
      <c r="BG541" s="38"/>
      <c r="BH541" s="38" t="s">
        <v>1307</v>
      </c>
      <c r="BI541" s="38" t="s">
        <v>1322</v>
      </c>
      <c r="BJ541" s="39" t="s">
        <v>8</v>
      </c>
      <c r="BK541" s="67" t="s">
        <v>1699</v>
      </c>
      <c r="BN541" s="67" t="s">
        <v>1198</v>
      </c>
      <c r="BO541" s="59" t="s">
        <v>1677</v>
      </c>
      <c r="BP541" s="58" t="s">
        <v>51</v>
      </c>
      <c r="BQ541" s="59" t="s">
        <v>33</v>
      </c>
      <c r="BR541" s="67">
        <v>72.504690056427506</v>
      </c>
      <c r="BS541" s="59" t="s">
        <v>21</v>
      </c>
      <c r="BT541" s="37" t="s">
        <v>9</v>
      </c>
      <c r="BU541" s="124">
        <v>28.725128828648494</v>
      </c>
      <c r="BV541" s="67">
        <v>29.16891139281821</v>
      </c>
      <c r="BW541" s="106" t="s">
        <v>634</v>
      </c>
      <c r="BX541" s="37" t="s">
        <v>67</v>
      </c>
      <c r="BY541" s="92">
        <f>AVERAGE(BU541,BV541)</f>
        <v>28.947020110733352</v>
      </c>
      <c r="BZ541" s="92">
        <f>BY541</f>
        <v>28.947020110733352</v>
      </c>
      <c r="CA541" s="37" t="s">
        <v>18</v>
      </c>
      <c r="CB541" s="59" t="s">
        <v>574</v>
      </c>
      <c r="CC541" s="37">
        <v>3</v>
      </c>
      <c r="CD541" s="37">
        <v>3</v>
      </c>
      <c r="CF541" s="78" t="s">
        <v>1584</v>
      </c>
      <c r="CG541" s="67">
        <v>78.286201564304093</v>
      </c>
      <c r="CH541" s="37" t="s">
        <v>21</v>
      </c>
      <c r="CI541" s="67">
        <v>26.221752559231902</v>
      </c>
      <c r="CJ541" s="67">
        <v>26.99856789055579</v>
      </c>
      <c r="CK541" s="67">
        <f>AVERAGE(CI541,CJ541)</f>
        <v>26.610160224893846</v>
      </c>
      <c r="CL541" s="67">
        <f t="shared" si="327"/>
        <v>26.610160224893846</v>
      </c>
      <c r="CM541" s="37">
        <v>2</v>
      </c>
      <c r="CN541" s="37">
        <v>2</v>
      </c>
      <c r="CP541" s="67">
        <f t="shared" si="351"/>
        <v>-0.20509377903943662</v>
      </c>
      <c r="CQ541" s="67">
        <f t="shared" si="352"/>
        <v>0.72727272727272729</v>
      </c>
      <c r="CR541" s="67">
        <f t="shared" si="319"/>
        <v>-0.14915911202868118</v>
      </c>
      <c r="CS541" s="67">
        <f t="shared" si="353"/>
        <v>0.83555817740345184</v>
      </c>
      <c r="CT541" s="77">
        <v>0</v>
      </c>
      <c r="CU541" s="59">
        <v>0</v>
      </c>
      <c r="CV541" s="59" t="s">
        <v>1782</v>
      </c>
      <c r="CW541" s="59">
        <v>0</v>
      </c>
      <c r="CX541" s="59">
        <v>3</v>
      </c>
      <c r="CY541" s="102">
        <v>0</v>
      </c>
      <c r="CZ541" s="102">
        <v>2</v>
      </c>
      <c r="DA541" s="102">
        <v>0</v>
      </c>
      <c r="DB541" s="102">
        <v>0</v>
      </c>
      <c r="DC541" s="102">
        <v>0</v>
      </c>
      <c r="DD541" s="60">
        <v>1</v>
      </c>
      <c r="DE541" s="60">
        <v>0</v>
      </c>
      <c r="DF541" s="60">
        <v>0</v>
      </c>
      <c r="DG541" s="60">
        <v>0</v>
      </c>
      <c r="DH541" s="60">
        <v>0</v>
      </c>
      <c r="DI541" s="60">
        <v>0</v>
      </c>
      <c r="DJ541" s="60">
        <v>0</v>
      </c>
      <c r="DK541" s="60">
        <v>0</v>
      </c>
      <c r="DL541" s="60">
        <v>0</v>
      </c>
      <c r="DM541" s="60">
        <v>0</v>
      </c>
      <c r="DN541" s="60">
        <v>0</v>
      </c>
      <c r="DO541" s="59">
        <v>0</v>
      </c>
      <c r="DP541" s="59">
        <v>0</v>
      </c>
      <c r="DQ541" s="59">
        <v>0</v>
      </c>
      <c r="DR541" s="59">
        <v>0</v>
      </c>
      <c r="DS541" s="59">
        <v>0</v>
      </c>
      <c r="DT541" s="59">
        <v>0</v>
      </c>
      <c r="DU541" s="59">
        <v>0</v>
      </c>
      <c r="DV541" s="59">
        <v>0</v>
      </c>
      <c r="DW541" s="59">
        <v>0</v>
      </c>
      <c r="DX541" s="59">
        <v>0</v>
      </c>
      <c r="DY541" s="59">
        <v>0</v>
      </c>
      <c r="DZ541" s="59">
        <v>0</v>
      </c>
      <c r="EA541" s="59">
        <v>0</v>
      </c>
      <c r="EB541" s="59">
        <v>0</v>
      </c>
      <c r="EC541" s="59">
        <v>0</v>
      </c>
      <c r="ED541" s="59">
        <v>0</v>
      </c>
      <c r="EE541" s="59">
        <v>0</v>
      </c>
      <c r="EF541" s="59">
        <v>0</v>
      </c>
      <c r="EG541" s="59">
        <v>0</v>
      </c>
      <c r="EH541" s="59">
        <v>0</v>
      </c>
      <c r="EI541" s="59">
        <v>0</v>
      </c>
      <c r="EJ541" s="59">
        <v>0</v>
      </c>
      <c r="EK541" s="59">
        <v>0</v>
      </c>
      <c r="EL541" s="59">
        <v>0</v>
      </c>
      <c r="EM541" s="59">
        <v>0</v>
      </c>
      <c r="EN541" s="59">
        <v>1</v>
      </c>
      <c r="EO541" s="59">
        <v>0</v>
      </c>
      <c r="EP541" s="59">
        <v>1</v>
      </c>
      <c r="EQ541" s="59">
        <v>4</v>
      </c>
    </row>
    <row r="542" spans="1:147" s="88" customFormat="1" ht="15" customHeight="1" x14ac:dyDescent="0.25">
      <c r="A542" s="501" t="s">
        <v>2566</v>
      </c>
      <c r="B542" s="583" t="s">
        <v>2136</v>
      </c>
      <c r="C542" s="563" t="s">
        <v>339</v>
      </c>
      <c r="D542" s="547">
        <v>2004</v>
      </c>
      <c r="E542" s="557" t="s">
        <v>340</v>
      </c>
      <c r="F542" s="557" t="s">
        <v>97</v>
      </c>
      <c r="G542" s="547">
        <v>199</v>
      </c>
      <c r="H542" s="547" t="s">
        <v>341</v>
      </c>
      <c r="I542" s="584" t="s">
        <v>50</v>
      </c>
      <c r="J542" s="547">
        <v>0</v>
      </c>
      <c r="K542" s="547" t="s">
        <v>3</v>
      </c>
      <c r="L542" s="547" t="s">
        <v>77</v>
      </c>
      <c r="M542" s="547">
        <v>5</v>
      </c>
      <c r="N542" s="547">
        <v>5</v>
      </c>
      <c r="O542" s="547">
        <f t="shared" ref="O542" si="385">LOG10(N542)</f>
        <v>0.69897000433601886</v>
      </c>
      <c r="P542" s="186">
        <v>1999</v>
      </c>
      <c r="Q542" s="557"/>
      <c r="R542" s="186">
        <v>1</v>
      </c>
      <c r="S542" s="186">
        <v>1</v>
      </c>
      <c r="T542" s="186">
        <v>2</v>
      </c>
      <c r="U542" s="186">
        <v>1</v>
      </c>
      <c r="V542" s="547" t="s">
        <v>574</v>
      </c>
      <c r="W542" s="547">
        <v>1</v>
      </c>
      <c r="X542" s="547" t="s">
        <v>586</v>
      </c>
      <c r="Y542" s="544" t="s">
        <v>924</v>
      </c>
      <c r="Z542" s="586" t="s">
        <v>83</v>
      </c>
      <c r="AA542" s="547" t="s">
        <v>1304</v>
      </c>
      <c r="AB542" s="186" t="s">
        <v>1306</v>
      </c>
      <c r="AC542" s="543" t="s">
        <v>2046</v>
      </c>
      <c r="AD542" s="186">
        <v>0</v>
      </c>
      <c r="AE542" s="547" t="s">
        <v>1071</v>
      </c>
      <c r="AF542" s="543">
        <v>12.5</v>
      </c>
      <c r="AG542" s="547">
        <f t="shared" ref="AG542" si="386">LOG10(AF542)</f>
        <v>1.0969100130080565</v>
      </c>
      <c r="AH542" s="562">
        <f t="shared" si="363"/>
        <v>253.75</v>
      </c>
      <c r="AI542" s="549">
        <f t="shared" si="359"/>
        <v>2.4044060509212692</v>
      </c>
      <c r="AJ542" s="547">
        <f t="shared" si="360"/>
        <v>62.5</v>
      </c>
      <c r="AK542" s="547">
        <f t="shared" ref="AK542" si="387">LOG10(AJ542)</f>
        <v>1.7958800173440752</v>
      </c>
      <c r="AL542" s="549">
        <f t="shared" si="362"/>
        <v>1268.75</v>
      </c>
      <c r="AM542" s="549">
        <f t="shared" si="374"/>
        <v>3.103376055257288</v>
      </c>
      <c r="AN542" s="544" t="s">
        <v>1999</v>
      </c>
      <c r="AO542" s="186" t="s">
        <v>36</v>
      </c>
      <c r="AP542" s="563" t="s">
        <v>1275</v>
      </c>
      <c r="AQ542" s="547" t="s">
        <v>80</v>
      </c>
      <c r="AR542" s="557" t="s">
        <v>277</v>
      </c>
      <c r="AS542" s="557" t="s">
        <v>342</v>
      </c>
      <c r="AT542" s="562" t="s">
        <v>2463</v>
      </c>
      <c r="AU542" s="550">
        <v>46.2</v>
      </c>
      <c r="AV542" s="551">
        <v>-89.17</v>
      </c>
      <c r="AW542" s="547"/>
      <c r="AX542" s="552">
        <v>3.7916666666666665</v>
      </c>
      <c r="AY542" s="553">
        <v>831</v>
      </c>
      <c r="AZ542" s="554">
        <f t="shared" ref="AZ542" si="388">LOG10(AY542)</f>
        <v>2.9196010237841108</v>
      </c>
      <c r="BA542" s="567" t="s">
        <v>103</v>
      </c>
      <c r="BB542" s="566" t="s">
        <v>343</v>
      </c>
      <c r="BC542" s="547" t="s">
        <v>923</v>
      </c>
      <c r="BD542" s="186" t="s">
        <v>919</v>
      </c>
      <c r="BE542" s="186" t="s">
        <v>867</v>
      </c>
      <c r="BF542" s="544" t="s">
        <v>914</v>
      </c>
      <c r="BG542" s="545"/>
      <c r="BH542" s="545" t="s">
        <v>2124</v>
      </c>
      <c r="BI542" s="545" t="s">
        <v>2137</v>
      </c>
      <c r="BJ542" s="544" t="s">
        <v>8</v>
      </c>
      <c r="BK542" s="557" t="s">
        <v>1699</v>
      </c>
      <c r="BL542" s="547"/>
      <c r="BM542" s="547"/>
      <c r="BN542" s="557" t="s">
        <v>1198</v>
      </c>
      <c r="BO542" s="547" t="s">
        <v>1677</v>
      </c>
      <c r="BP542" s="563" t="s">
        <v>51</v>
      </c>
      <c r="BQ542" s="547" t="s">
        <v>33</v>
      </c>
      <c r="BR542" s="557">
        <f>AVERAGE(BR539:BR541)</f>
        <v>66.381887691610913</v>
      </c>
      <c r="BS542" s="547" t="s">
        <v>21</v>
      </c>
      <c r="BT542" s="186" t="s">
        <v>9</v>
      </c>
      <c r="BU542" s="588"/>
      <c r="BV542" s="557"/>
      <c r="BW542" s="565"/>
      <c r="BX542" s="186"/>
      <c r="BY542" s="559"/>
      <c r="BZ542" s="559">
        <f>SQRT((BZ539^2+BZ540^2+BZ541^2)/3)</f>
        <v>22.338646008979623</v>
      </c>
      <c r="CA542" s="186" t="s">
        <v>18</v>
      </c>
      <c r="CB542" s="547" t="s">
        <v>574</v>
      </c>
      <c r="CC542" s="186">
        <v>9</v>
      </c>
      <c r="CD542" s="186">
        <v>3</v>
      </c>
      <c r="CE542" s="557"/>
      <c r="CF542" s="544" t="s">
        <v>1584</v>
      </c>
      <c r="CG542" s="557">
        <f>AVERAGE(CG539:CG541)</f>
        <v>74.146026202298657</v>
      </c>
      <c r="CH542" s="186" t="s">
        <v>21</v>
      </c>
      <c r="CI542" s="557"/>
      <c r="CJ542" s="557"/>
      <c r="CK542" s="557"/>
      <c r="CL542" s="559">
        <f>SQRT((CL539^2+CL540^2+CL541^2)/3)</f>
        <v>31.022556128770958</v>
      </c>
      <c r="CM542" s="186">
        <v>6</v>
      </c>
      <c r="CN542" s="186">
        <v>2</v>
      </c>
      <c r="CO542" s="557"/>
      <c r="CP542" s="557">
        <f t="shared" si="351"/>
        <v>-0.29834727663227595</v>
      </c>
      <c r="CQ542" s="557">
        <f t="shared" si="352"/>
        <v>0.94117647058823528</v>
      </c>
      <c r="CR542" s="557">
        <f t="shared" ref="CR542" si="389">CP542*CQ542</f>
        <v>-0.28079743683037733</v>
      </c>
      <c r="CS542" s="557">
        <f t="shared" si="353"/>
        <v>0.83596157335101706</v>
      </c>
      <c r="CT542" s="186">
        <v>0</v>
      </c>
      <c r="CU542" s="547">
        <v>0</v>
      </c>
      <c r="CV542" s="547" t="s">
        <v>1782</v>
      </c>
      <c r="CW542" s="547">
        <v>0</v>
      </c>
      <c r="CX542" s="186">
        <v>-1</v>
      </c>
      <c r="CY542" s="560">
        <v>0</v>
      </c>
      <c r="CZ542" s="560">
        <v>2</v>
      </c>
      <c r="DA542" s="560">
        <v>0</v>
      </c>
      <c r="DB542" s="560">
        <v>0</v>
      </c>
      <c r="DC542" s="560">
        <v>0</v>
      </c>
      <c r="DD542" s="561">
        <v>1</v>
      </c>
      <c r="DE542" s="561">
        <v>0</v>
      </c>
      <c r="DF542" s="561">
        <v>0</v>
      </c>
      <c r="DG542" s="561">
        <v>0</v>
      </c>
      <c r="DH542" s="561">
        <v>0</v>
      </c>
      <c r="DI542" s="561">
        <v>0</v>
      </c>
      <c r="DJ542" s="561">
        <v>0</v>
      </c>
      <c r="DK542" s="561">
        <v>0</v>
      </c>
      <c r="DL542" s="561">
        <v>0</v>
      </c>
      <c r="DM542" s="561">
        <v>0</v>
      </c>
      <c r="DN542" s="561">
        <v>0</v>
      </c>
      <c r="DO542" s="547">
        <v>0</v>
      </c>
      <c r="DP542" s="547">
        <v>0</v>
      </c>
      <c r="DQ542" s="547">
        <v>0</v>
      </c>
      <c r="DR542" s="547">
        <v>0</v>
      </c>
      <c r="DS542" s="547">
        <v>0</v>
      </c>
      <c r="DT542" s="547">
        <v>0</v>
      </c>
      <c r="DU542" s="547">
        <v>0</v>
      </c>
      <c r="DV542" s="547">
        <v>0</v>
      </c>
      <c r="DW542" s="547">
        <v>0</v>
      </c>
      <c r="DX542" s="547">
        <v>0</v>
      </c>
      <c r="DY542" s="547">
        <v>0</v>
      </c>
      <c r="DZ542" s="547">
        <v>0</v>
      </c>
      <c r="EA542" s="547">
        <v>0</v>
      </c>
      <c r="EB542" s="547">
        <v>0</v>
      </c>
      <c r="EC542" s="547">
        <v>0</v>
      </c>
      <c r="ED542" s="547">
        <v>0</v>
      </c>
      <c r="EE542" s="547">
        <v>0</v>
      </c>
      <c r="EF542" s="547">
        <v>0</v>
      </c>
      <c r="EG542" s="547">
        <v>0</v>
      </c>
      <c r="EH542" s="547">
        <v>0</v>
      </c>
      <c r="EI542" s="547">
        <v>0</v>
      </c>
      <c r="EJ542" s="547">
        <v>0</v>
      </c>
      <c r="EK542" s="547">
        <v>0</v>
      </c>
      <c r="EL542" s="547">
        <v>0</v>
      </c>
      <c r="EM542" s="547">
        <v>0</v>
      </c>
      <c r="EN542" s="547">
        <v>1</v>
      </c>
      <c r="EO542" s="547">
        <v>0</v>
      </c>
      <c r="EP542" s="547">
        <v>1</v>
      </c>
      <c r="EQ542" s="547">
        <v>4</v>
      </c>
    </row>
    <row r="543" spans="1:147" s="82" customFormat="1" ht="15" customHeight="1" x14ac:dyDescent="0.25">
      <c r="A543" s="505" t="s">
        <v>2567</v>
      </c>
      <c r="B543" s="77">
        <v>1</v>
      </c>
      <c r="C543" s="108" t="s">
        <v>344</v>
      </c>
      <c r="D543" s="76">
        <v>2000</v>
      </c>
      <c r="E543" s="108" t="s">
        <v>1323</v>
      </c>
      <c r="F543" s="108" t="s">
        <v>1324</v>
      </c>
      <c r="G543" s="76">
        <v>171</v>
      </c>
      <c r="H543" s="231" t="s">
        <v>345</v>
      </c>
      <c r="I543" s="75" t="s">
        <v>50</v>
      </c>
      <c r="J543" s="59">
        <v>0</v>
      </c>
      <c r="K543" s="76" t="s">
        <v>3</v>
      </c>
      <c r="L543" s="77" t="s">
        <v>89</v>
      </c>
      <c r="M543" s="77">
        <v>7</v>
      </c>
      <c r="N543" s="77">
        <v>7</v>
      </c>
      <c r="O543" s="59">
        <f t="shared" si="317"/>
        <v>0.84509804001425681</v>
      </c>
      <c r="P543" s="77">
        <v>1997</v>
      </c>
      <c r="R543" s="77">
        <v>1</v>
      </c>
      <c r="S543" s="77">
        <v>17</v>
      </c>
      <c r="T543" s="77">
        <v>1</v>
      </c>
      <c r="U543" s="77">
        <v>1</v>
      </c>
      <c r="V543" s="77" t="s">
        <v>1046</v>
      </c>
      <c r="W543" s="77">
        <v>1</v>
      </c>
      <c r="X543" s="77" t="s">
        <v>1046</v>
      </c>
      <c r="Z543" s="95" t="s">
        <v>958</v>
      </c>
      <c r="AA543" s="77" t="s">
        <v>1581</v>
      </c>
      <c r="AB543" s="77" t="s">
        <v>1581</v>
      </c>
      <c r="AC543" s="77" t="s">
        <v>1583</v>
      </c>
      <c r="AD543" s="77">
        <v>0</v>
      </c>
      <c r="AE543" s="77" t="s">
        <v>1582</v>
      </c>
      <c r="AF543" s="77">
        <v>45</v>
      </c>
      <c r="AG543" s="59">
        <f t="shared" si="328"/>
        <v>1.6532125137753437</v>
      </c>
      <c r="AH543" s="177">
        <f>AF543*10.3</f>
        <v>463.50000000000006</v>
      </c>
      <c r="AI543" s="72">
        <f t="shared" si="359"/>
        <v>2.666049738480516</v>
      </c>
      <c r="AJ543" s="59">
        <f t="shared" si="360"/>
        <v>315</v>
      </c>
      <c r="AK543" s="59">
        <f t="shared" si="361"/>
        <v>2.4983105537896004</v>
      </c>
      <c r="AL543" s="72">
        <f t="shared" si="362"/>
        <v>3244.5000000000005</v>
      </c>
      <c r="AM543" s="72">
        <f t="shared" si="374"/>
        <v>3.5111477784947729</v>
      </c>
      <c r="AN543" s="78" t="s">
        <v>28</v>
      </c>
      <c r="AO543" s="77" t="s">
        <v>28</v>
      </c>
      <c r="AQ543" s="74" t="s">
        <v>516</v>
      </c>
      <c r="AR543" s="108" t="s">
        <v>1047</v>
      </c>
      <c r="AS543" s="81" t="s">
        <v>1048</v>
      </c>
      <c r="AT543" s="228" t="s">
        <v>2464</v>
      </c>
      <c r="AU543" s="5">
        <v>53.7</v>
      </c>
      <c r="AV543" s="5">
        <v>10.6</v>
      </c>
      <c r="AW543" s="77"/>
      <c r="AX543" s="277">
        <v>8.4749999999999996</v>
      </c>
      <c r="AY543" s="278">
        <v>737</v>
      </c>
      <c r="AZ543" s="455">
        <f t="shared" si="318"/>
        <v>2.8674674878590514</v>
      </c>
      <c r="BA543" s="187" t="s">
        <v>82</v>
      </c>
      <c r="BB543" s="115" t="s">
        <v>1049</v>
      </c>
      <c r="BC543" s="77"/>
      <c r="BD543" s="77" t="s">
        <v>2349</v>
      </c>
      <c r="BE543" s="77" t="s">
        <v>2331</v>
      </c>
      <c r="BF543" s="81" t="s">
        <v>537</v>
      </c>
      <c r="BI543" s="82" t="s">
        <v>2232</v>
      </c>
      <c r="BJ543" s="82" t="s">
        <v>12</v>
      </c>
      <c r="BK543" s="82" t="s">
        <v>1713</v>
      </c>
      <c r="BL543" s="77"/>
      <c r="BM543" s="77"/>
      <c r="BN543" s="82" t="s">
        <v>1325</v>
      </c>
      <c r="BO543" s="77" t="s">
        <v>1669</v>
      </c>
      <c r="BP543" s="67" t="s">
        <v>51</v>
      </c>
      <c r="BQ543" s="77" t="s">
        <v>38</v>
      </c>
      <c r="BR543" s="82">
        <v>19.3</v>
      </c>
      <c r="BS543" s="77" t="s">
        <v>21</v>
      </c>
      <c r="BT543" s="77" t="s">
        <v>54</v>
      </c>
      <c r="BU543" s="140">
        <v>6.1</v>
      </c>
      <c r="BW543" s="79" t="s">
        <v>26</v>
      </c>
      <c r="BX543" s="77" t="s">
        <v>67</v>
      </c>
      <c r="BY543" s="80"/>
      <c r="BZ543" s="80">
        <f t="shared" ref="BZ543:BZ574" si="390">IF(BX543="SE",BY543,BU543)</f>
        <v>6.1</v>
      </c>
      <c r="CA543" s="77" t="s">
        <v>57</v>
      </c>
      <c r="CB543" s="77" t="s">
        <v>1046</v>
      </c>
      <c r="CC543" s="77">
        <v>17</v>
      </c>
      <c r="CD543" s="77">
        <v>17</v>
      </c>
      <c r="CF543" s="78" t="s">
        <v>1584</v>
      </c>
      <c r="CG543" s="82">
        <v>18.2</v>
      </c>
      <c r="CH543" s="77" t="s">
        <v>21</v>
      </c>
      <c r="CI543" s="82">
        <v>6.1</v>
      </c>
      <c r="CL543" s="78">
        <f t="shared" ref="CL543:CL548" si="391">CI543</f>
        <v>6.1</v>
      </c>
      <c r="CM543" s="77">
        <v>17</v>
      </c>
      <c r="CN543" s="77">
        <v>17</v>
      </c>
      <c r="CP543" s="67">
        <f t="shared" si="351"/>
        <v>0.18032786885245927</v>
      </c>
      <c r="CQ543" s="67">
        <f t="shared" si="352"/>
        <v>0.97637795275590555</v>
      </c>
      <c r="CR543" s="67">
        <f t="shared" si="319"/>
        <v>0.17606815541499962</v>
      </c>
      <c r="CS543" s="67">
        <f t="shared" si="353"/>
        <v>0.11810294110810647</v>
      </c>
      <c r="CT543" s="77">
        <v>0</v>
      </c>
      <c r="CU543" s="77">
        <v>0</v>
      </c>
      <c r="CV543" s="77" t="s">
        <v>1782</v>
      </c>
      <c r="CW543" s="77">
        <v>0</v>
      </c>
      <c r="CX543" s="77">
        <v>0</v>
      </c>
      <c r="CY543" s="74">
        <v>1</v>
      </c>
      <c r="CZ543" s="74">
        <v>0</v>
      </c>
      <c r="DA543" s="74">
        <v>0</v>
      </c>
      <c r="DB543" s="74">
        <v>0</v>
      </c>
      <c r="DC543" s="74">
        <v>0</v>
      </c>
      <c r="DD543" s="60">
        <v>1</v>
      </c>
      <c r="DE543" s="60">
        <v>0</v>
      </c>
      <c r="DF543" s="60">
        <v>0</v>
      </c>
      <c r="DG543" s="60">
        <v>0</v>
      </c>
      <c r="DH543" s="60">
        <v>0</v>
      </c>
      <c r="DI543" s="60">
        <v>0</v>
      </c>
      <c r="DJ543" s="60">
        <v>0</v>
      </c>
      <c r="DK543" s="60">
        <v>0</v>
      </c>
      <c r="DL543" s="74">
        <v>0</v>
      </c>
      <c r="DM543" s="74">
        <v>0</v>
      </c>
      <c r="DN543" s="74">
        <v>0</v>
      </c>
      <c r="DO543" s="77">
        <v>0</v>
      </c>
      <c r="DP543" s="77">
        <v>0</v>
      </c>
      <c r="DQ543" s="77">
        <v>0</v>
      </c>
      <c r="DR543" s="77">
        <v>0</v>
      </c>
      <c r="DS543" s="77">
        <v>0</v>
      </c>
      <c r="DT543" s="77">
        <v>0</v>
      </c>
      <c r="DU543" s="77">
        <v>0</v>
      </c>
      <c r="DV543" s="77">
        <v>0</v>
      </c>
      <c r="DW543" s="77">
        <v>0</v>
      </c>
      <c r="DX543" s="77">
        <v>0</v>
      </c>
      <c r="DY543" s="77">
        <v>0</v>
      </c>
      <c r="DZ543" s="77">
        <v>0</v>
      </c>
      <c r="EA543" s="77">
        <v>0</v>
      </c>
      <c r="EB543" s="77">
        <v>0</v>
      </c>
      <c r="EC543" s="77">
        <v>0</v>
      </c>
      <c r="ED543" s="77">
        <v>0</v>
      </c>
      <c r="EE543" s="77">
        <v>0</v>
      </c>
      <c r="EF543" s="77">
        <v>0</v>
      </c>
      <c r="EG543" s="77">
        <v>0</v>
      </c>
      <c r="EH543" s="77">
        <v>0</v>
      </c>
      <c r="EI543" s="77">
        <v>0</v>
      </c>
      <c r="EJ543" s="77">
        <v>0</v>
      </c>
      <c r="EK543" s="77">
        <v>0</v>
      </c>
      <c r="EL543" s="77">
        <v>0</v>
      </c>
      <c r="EM543" s="59">
        <v>0</v>
      </c>
      <c r="EN543" s="77">
        <v>0</v>
      </c>
      <c r="EO543" s="59">
        <v>0</v>
      </c>
      <c r="EP543" s="77">
        <v>2</v>
      </c>
      <c r="EQ543" s="59">
        <v>4</v>
      </c>
    </row>
    <row r="544" spans="1:147" s="82" customFormat="1" ht="15" customHeight="1" x14ac:dyDescent="0.25">
      <c r="A544" s="505" t="s">
        <v>2567</v>
      </c>
      <c r="B544" s="77">
        <v>2</v>
      </c>
      <c r="C544" s="108" t="s">
        <v>344</v>
      </c>
      <c r="D544" s="76">
        <v>2000</v>
      </c>
      <c r="E544" s="108" t="s">
        <v>1323</v>
      </c>
      <c r="F544" s="108" t="s">
        <v>1324</v>
      </c>
      <c r="G544" s="76">
        <v>171</v>
      </c>
      <c r="H544" s="231" t="s">
        <v>345</v>
      </c>
      <c r="I544" s="75" t="s">
        <v>50</v>
      </c>
      <c r="J544" s="59">
        <v>0</v>
      </c>
      <c r="K544" s="76" t="s">
        <v>3</v>
      </c>
      <c r="L544" s="77" t="s">
        <v>89</v>
      </c>
      <c r="M544" s="77">
        <v>7</v>
      </c>
      <c r="N544" s="77">
        <v>7</v>
      </c>
      <c r="O544" s="59">
        <f t="shared" si="317"/>
        <v>0.84509804001425681</v>
      </c>
      <c r="P544" s="77">
        <v>1997</v>
      </c>
      <c r="R544" s="77">
        <v>1</v>
      </c>
      <c r="S544" s="77">
        <v>17</v>
      </c>
      <c r="T544" s="77">
        <v>1</v>
      </c>
      <c r="U544" s="77">
        <v>1</v>
      </c>
      <c r="V544" s="77" t="s">
        <v>1046</v>
      </c>
      <c r="W544" s="77"/>
      <c r="X544" s="77" t="s">
        <v>1046</v>
      </c>
      <c r="Z544" s="95" t="s">
        <v>958</v>
      </c>
      <c r="AA544" s="77" t="s">
        <v>1581</v>
      </c>
      <c r="AB544" s="77" t="s">
        <v>1581</v>
      </c>
      <c r="AC544" s="77" t="s">
        <v>1583</v>
      </c>
      <c r="AD544" s="77">
        <v>0</v>
      </c>
      <c r="AE544" s="77" t="s">
        <v>1582</v>
      </c>
      <c r="AF544" s="77">
        <v>45</v>
      </c>
      <c r="AG544" s="59">
        <f t="shared" si="328"/>
        <v>1.6532125137753437</v>
      </c>
      <c r="AH544" s="177">
        <f t="shared" ref="AH544:AH548" si="392">AF544*10.3</f>
        <v>463.50000000000006</v>
      </c>
      <c r="AI544" s="72">
        <f t="shared" si="359"/>
        <v>2.666049738480516</v>
      </c>
      <c r="AJ544" s="59">
        <f t="shared" si="360"/>
        <v>315</v>
      </c>
      <c r="AK544" s="59">
        <f t="shared" si="361"/>
        <v>2.4983105537896004</v>
      </c>
      <c r="AL544" s="72">
        <f t="shared" si="362"/>
        <v>3244.5000000000005</v>
      </c>
      <c r="AM544" s="72">
        <f t="shared" si="374"/>
        <v>3.5111477784947729</v>
      </c>
      <c r="AN544" s="78" t="s">
        <v>28</v>
      </c>
      <c r="AO544" s="77" t="s">
        <v>28</v>
      </c>
      <c r="AQ544" s="74" t="s">
        <v>516</v>
      </c>
      <c r="AR544" s="108" t="s">
        <v>1047</v>
      </c>
      <c r="AS544" s="81" t="s">
        <v>1048</v>
      </c>
      <c r="AT544" s="228" t="s">
        <v>2464</v>
      </c>
      <c r="AU544" s="5">
        <v>53.7</v>
      </c>
      <c r="AV544" s="5">
        <v>10.6</v>
      </c>
      <c r="AW544" s="77"/>
      <c r="AX544" s="277">
        <v>8.4749999999999996</v>
      </c>
      <c r="AY544" s="278">
        <v>737</v>
      </c>
      <c r="AZ544" s="455">
        <f t="shared" si="318"/>
        <v>2.8674674878590514</v>
      </c>
      <c r="BA544" s="187" t="s">
        <v>82</v>
      </c>
      <c r="BB544" s="115" t="s">
        <v>1049</v>
      </c>
      <c r="BC544" s="77"/>
      <c r="BD544" s="77" t="s">
        <v>2349</v>
      </c>
      <c r="BE544" s="77" t="s">
        <v>2331</v>
      </c>
      <c r="BF544" s="81" t="s">
        <v>537</v>
      </c>
      <c r="BI544" s="82" t="s">
        <v>2232</v>
      </c>
      <c r="BJ544" s="82" t="s">
        <v>12</v>
      </c>
      <c r="BK544" s="82" t="s">
        <v>1050</v>
      </c>
      <c r="BL544" s="77"/>
      <c r="BM544" s="77"/>
      <c r="BN544" s="82" t="s">
        <v>1325</v>
      </c>
      <c r="BO544" s="77" t="s">
        <v>1669</v>
      </c>
      <c r="BP544" s="67" t="s">
        <v>51</v>
      </c>
      <c r="BQ544" s="77" t="s">
        <v>38</v>
      </c>
      <c r="BR544" s="82">
        <v>5.3</v>
      </c>
      <c r="BS544" s="77" t="s">
        <v>21</v>
      </c>
      <c r="BT544" s="77" t="s">
        <v>54</v>
      </c>
      <c r="BU544" s="140">
        <v>1.6</v>
      </c>
      <c r="BW544" s="79" t="s">
        <v>26</v>
      </c>
      <c r="BX544" s="77" t="s">
        <v>67</v>
      </c>
      <c r="BY544" s="80"/>
      <c r="BZ544" s="80">
        <f t="shared" si="390"/>
        <v>1.6</v>
      </c>
      <c r="CA544" s="77" t="s">
        <v>57</v>
      </c>
      <c r="CB544" s="77" t="s">
        <v>1046</v>
      </c>
      <c r="CC544" s="77">
        <v>17</v>
      </c>
      <c r="CD544" s="77">
        <v>17</v>
      </c>
      <c r="CF544" s="78" t="s">
        <v>1584</v>
      </c>
      <c r="CG544" s="82">
        <v>6</v>
      </c>
      <c r="CH544" s="77" t="s">
        <v>21</v>
      </c>
      <c r="CI544" s="82">
        <v>2.2000000000000002</v>
      </c>
      <c r="CL544" s="78">
        <f t="shared" si="391"/>
        <v>2.2000000000000002</v>
      </c>
      <c r="CM544" s="77">
        <v>17</v>
      </c>
      <c r="CN544" s="77">
        <v>17</v>
      </c>
      <c r="CP544" s="67">
        <f t="shared" si="351"/>
        <v>-0.36391267143702549</v>
      </c>
      <c r="CQ544" s="67">
        <f t="shared" si="352"/>
        <v>0.97637795275590555</v>
      </c>
      <c r="CR544" s="67">
        <f t="shared" si="319"/>
        <v>-0.35531630911961548</v>
      </c>
      <c r="CS544" s="67">
        <f t="shared" si="353"/>
        <v>0.11950367175774097</v>
      </c>
      <c r="CT544" s="77">
        <v>0</v>
      </c>
      <c r="CU544" s="77">
        <v>0</v>
      </c>
      <c r="CV544" s="77" t="s">
        <v>1782</v>
      </c>
      <c r="CW544" s="77">
        <v>0</v>
      </c>
      <c r="CX544" s="77">
        <v>0</v>
      </c>
      <c r="CY544" s="74">
        <v>1</v>
      </c>
      <c r="CZ544" s="74">
        <v>0</v>
      </c>
      <c r="DA544" s="74">
        <v>0</v>
      </c>
      <c r="DB544" s="74">
        <v>0</v>
      </c>
      <c r="DC544" s="74">
        <v>0</v>
      </c>
      <c r="DD544" s="77">
        <v>0</v>
      </c>
      <c r="DE544" s="60">
        <v>1</v>
      </c>
      <c r="DF544" s="60">
        <v>0</v>
      </c>
      <c r="DG544" s="60">
        <v>0</v>
      </c>
      <c r="DH544" s="60">
        <v>0</v>
      </c>
      <c r="DI544" s="60">
        <v>0</v>
      </c>
      <c r="DJ544" s="60">
        <v>0</v>
      </c>
      <c r="DK544" s="60">
        <v>0</v>
      </c>
      <c r="DL544" s="74">
        <v>0</v>
      </c>
      <c r="DM544" s="74">
        <v>0</v>
      </c>
      <c r="DN544" s="74">
        <v>0</v>
      </c>
      <c r="DO544" s="77">
        <v>0</v>
      </c>
      <c r="DP544" s="77">
        <v>0</v>
      </c>
      <c r="DQ544" s="77">
        <v>0</v>
      </c>
      <c r="DR544" s="77">
        <v>0</v>
      </c>
      <c r="DS544" s="77">
        <v>0</v>
      </c>
      <c r="DT544" s="77">
        <v>0</v>
      </c>
      <c r="DU544" s="77">
        <v>0</v>
      </c>
      <c r="DV544" s="77">
        <v>0</v>
      </c>
      <c r="DW544" s="77">
        <v>0</v>
      </c>
      <c r="DX544" s="77">
        <v>0</v>
      </c>
      <c r="DY544" s="77">
        <v>0</v>
      </c>
      <c r="DZ544" s="77">
        <v>0</v>
      </c>
      <c r="EA544" s="77">
        <v>0</v>
      </c>
      <c r="EB544" s="77">
        <v>0</v>
      </c>
      <c r="EC544" s="77">
        <v>0</v>
      </c>
      <c r="ED544" s="77">
        <v>0</v>
      </c>
      <c r="EE544" s="77">
        <v>0</v>
      </c>
      <c r="EF544" s="77">
        <v>0</v>
      </c>
      <c r="EG544" s="77">
        <v>0</v>
      </c>
      <c r="EH544" s="77">
        <v>0</v>
      </c>
      <c r="EI544" s="77">
        <v>0</v>
      </c>
      <c r="EJ544" s="77">
        <v>0</v>
      </c>
      <c r="EK544" s="77">
        <v>0</v>
      </c>
      <c r="EL544" s="77">
        <v>0</v>
      </c>
      <c r="EM544" s="59">
        <v>0</v>
      </c>
      <c r="EN544" s="77">
        <v>0</v>
      </c>
      <c r="EO544" s="59">
        <v>0</v>
      </c>
      <c r="EP544" s="77">
        <v>2</v>
      </c>
      <c r="EQ544" s="59">
        <v>4</v>
      </c>
    </row>
    <row r="545" spans="1:147" s="82" customFormat="1" ht="15" customHeight="1" x14ac:dyDescent="0.25">
      <c r="A545" s="505" t="s">
        <v>2567</v>
      </c>
      <c r="B545" s="77">
        <v>3</v>
      </c>
      <c r="C545" s="108" t="s">
        <v>344</v>
      </c>
      <c r="D545" s="76">
        <v>2000</v>
      </c>
      <c r="E545" s="108" t="s">
        <v>1323</v>
      </c>
      <c r="F545" s="108" t="s">
        <v>1324</v>
      </c>
      <c r="G545" s="76">
        <v>171</v>
      </c>
      <c r="H545" s="231" t="s">
        <v>345</v>
      </c>
      <c r="I545" s="75" t="s">
        <v>50</v>
      </c>
      <c r="J545" s="59">
        <v>0</v>
      </c>
      <c r="K545" s="76" t="s">
        <v>3</v>
      </c>
      <c r="L545" s="77" t="s">
        <v>89</v>
      </c>
      <c r="M545" s="77">
        <v>7</v>
      </c>
      <c r="N545" s="77">
        <v>7</v>
      </c>
      <c r="O545" s="59">
        <f t="shared" si="317"/>
        <v>0.84509804001425681</v>
      </c>
      <c r="P545" s="77">
        <v>1997</v>
      </c>
      <c r="R545" s="77">
        <v>1</v>
      </c>
      <c r="S545" s="77">
        <v>17</v>
      </c>
      <c r="T545" s="77">
        <v>1</v>
      </c>
      <c r="U545" s="77">
        <v>1</v>
      </c>
      <c r="V545" s="77" t="s">
        <v>1046</v>
      </c>
      <c r="W545" s="77">
        <v>1</v>
      </c>
      <c r="X545" s="77" t="s">
        <v>1046</v>
      </c>
      <c r="Z545" s="95" t="s">
        <v>958</v>
      </c>
      <c r="AA545" s="77" t="s">
        <v>1581</v>
      </c>
      <c r="AB545" s="77" t="s">
        <v>1581</v>
      </c>
      <c r="AC545" s="77" t="s">
        <v>1583</v>
      </c>
      <c r="AD545" s="77">
        <v>0</v>
      </c>
      <c r="AE545" s="77" t="s">
        <v>1582</v>
      </c>
      <c r="AF545" s="77">
        <v>45</v>
      </c>
      <c r="AG545" s="59">
        <f t="shared" si="328"/>
        <v>1.6532125137753437</v>
      </c>
      <c r="AH545" s="177">
        <f t="shared" si="392"/>
        <v>463.50000000000006</v>
      </c>
      <c r="AI545" s="72">
        <f t="shared" si="359"/>
        <v>2.666049738480516</v>
      </c>
      <c r="AJ545" s="59">
        <f t="shared" si="360"/>
        <v>315</v>
      </c>
      <c r="AK545" s="59">
        <f t="shared" si="361"/>
        <v>2.4983105537896004</v>
      </c>
      <c r="AL545" s="72">
        <f t="shared" si="362"/>
        <v>3244.5000000000005</v>
      </c>
      <c r="AM545" s="72">
        <f t="shared" si="374"/>
        <v>3.5111477784947729</v>
      </c>
      <c r="AN545" s="78" t="s">
        <v>28</v>
      </c>
      <c r="AO545" s="77" t="s">
        <v>28</v>
      </c>
      <c r="AQ545" s="74" t="s">
        <v>516</v>
      </c>
      <c r="AR545" s="108" t="s">
        <v>1047</v>
      </c>
      <c r="AS545" s="81" t="s">
        <v>1048</v>
      </c>
      <c r="AT545" s="228" t="s">
        <v>2464</v>
      </c>
      <c r="AU545" s="5">
        <v>53.7</v>
      </c>
      <c r="AV545" s="5">
        <v>10.6</v>
      </c>
      <c r="AW545" s="77"/>
      <c r="AX545" s="277">
        <v>8.4749999999999996</v>
      </c>
      <c r="AY545" s="278">
        <v>737</v>
      </c>
      <c r="AZ545" s="455">
        <f t="shared" si="318"/>
        <v>2.8674674878590514</v>
      </c>
      <c r="BA545" s="187" t="s">
        <v>82</v>
      </c>
      <c r="BB545" s="115" t="s">
        <v>1049</v>
      </c>
      <c r="BC545" s="77"/>
      <c r="BD545" s="77" t="s">
        <v>2349</v>
      </c>
      <c r="BE545" s="77" t="s">
        <v>2331</v>
      </c>
      <c r="BF545" s="81" t="s">
        <v>537</v>
      </c>
      <c r="BI545" s="82" t="s">
        <v>2232</v>
      </c>
      <c r="BJ545" s="82" t="s">
        <v>12</v>
      </c>
      <c r="BK545" s="82" t="s">
        <v>1715</v>
      </c>
      <c r="BL545" s="77"/>
      <c r="BM545" s="77"/>
      <c r="BO545" s="77"/>
      <c r="BP545" s="67" t="s">
        <v>51</v>
      </c>
      <c r="BQ545" s="77" t="s">
        <v>38</v>
      </c>
      <c r="BR545" s="82">
        <v>14</v>
      </c>
      <c r="BS545" s="77" t="s">
        <v>21</v>
      </c>
      <c r="BT545" s="77" t="s">
        <v>54</v>
      </c>
      <c r="BU545" s="140">
        <v>6.1</v>
      </c>
      <c r="BW545" s="79" t="s">
        <v>26</v>
      </c>
      <c r="BX545" s="77" t="s">
        <v>67</v>
      </c>
      <c r="BY545" s="80"/>
      <c r="BZ545" s="80">
        <f t="shared" si="390"/>
        <v>6.1</v>
      </c>
      <c r="CA545" s="77" t="s">
        <v>57</v>
      </c>
      <c r="CB545" s="77" t="s">
        <v>1046</v>
      </c>
      <c r="CC545" s="77">
        <v>17</v>
      </c>
      <c r="CD545" s="77">
        <v>17</v>
      </c>
      <c r="CF545" s="78" t="s">
        <v>1584</v>
      </c>
      <c r="CG545" s="82">
        <v>12.2</v>
      </c>
      <c r="CH545" s="77" t="s">
        <v>21</v>
      </c>
      <c r="CI545" s="82">
        <v>5.5</v>
      </c>
      <c r="CL545" s="78">
        <f t="shared" si="391"/>
        <v>5.5</v>
      </c>
      <c r="CM545" s="77">
        <v>17</v>
      </c>
      <c r="CN545" s="77">
        <v>17</v>
      </c>
      <c r="CP545" s="67">
        <f t="shared" si="351"/>
        <v>0.30993051256824072</v>
      </c>
      <c r="CQ545" s="67">
        <f t="shared" si="352"/>
        <v>0.97637795275590555</v>
      </c>
      <c r="CR545" s="67">
        <f t="shared" si="319"/>
        <v>0.30260931935796731</v>
      </c>
      <c r="CS545" s="67">
        <f t="shared" si="353"/>
        <v>0.11899371176709253</v>
      </c>
      <c r="CT545" s="77">
        <v>0</v>
      </c>
      <c r="CU545" s="77">
        <v>0</v>
      </c>
      <c r="CV545" s="77" t="s">
        <v>1782</v>
      </c>
      <c r="CW545" s="77">
        <v>0</v>
      </c>
      <c r="CX545" s="77">
        <v>0</v>
      </c>
      <c r="CY545" s="74">
        <v>1</v>
      </c>
      <c r="CZ545" s="74">
        <v>0</v>
      </c>
      <c r="DA545" s="74">
        <v>0</v>
      </c>
      <c r="DB545" s="74">
        <v>0</v>
      </c>
      <c r="DC545" s="74">
        <v>0</v>
      </c>
      <c r="DD545" s="60">
        <v>0</v>
      </c>
      <c r="DE545" s="60">
        <v>0</v>
      </c>
      <c r="DF545" s="60">
        <v>0</v>
      </c>
      <c r="DG545" s="60">
        <v>0</v>
      </c>
      <c r="DH545" s="60">
        <v>0</v>
      </c>
      <c r="DI545" s="60">
        <v>0</v>
      </c>
      <c r="DJ545" s="60">
        <v>0</v>
      </c>
      <c r="DK545" s="60">
        <v>0</v>
      </c>
      <c r="DL545" s="74">
        <v>0</v>
      </c>
      <c r="DM545" s="74">
        <v>0</v>
      </c>
      <c r="DN545" s="74">
        <v>0</v>
      </c>
      <c r="DO545" s="77">
        <v>0</v>
      </c>
      <c r="DP545" s="77">
        <v>0</v>
      </c>
      <c r="DQ545" s="77">
        <v>0</v>
      </c>
      <c r="DR545" s="77">
        <v>0</v>
      </c>
      <c r="DS545" s="77">
        <v>0</v>
      </c>
      <c r="DT545" s="77">
        <v>0</v>
      </c>
      <c r="DU545" s="77">
        <v>0</v>
      </c>
      <c r="DV545" s="77">
        <v>0</v>
      </c>
      <c r="DW545" s="77">
        <v>0</v>
      </c>
      <c r="DX545" s="77">
        <v>0</v>
      </c>
      <c r="DY545" s="77">
        <v>0</v>
      </c>
      <c r="DZ545" s="77">
        <v>0</v>
      </c>
      <c r="EA545" s="77">
        <v>0</v>
      </c>
      <c r="EB545" s="77">
        <v>0</v>
      </c>
      <c r="EC545" s="77">
        <v>0</v>
      </c>
      <c r="ED545" s="77">
        <v>0</v>
      </c>
      <c r="EE545" s="77">
        <v>0</v>
      </c>
      <c r="EF545" s="77">
        <v>0</v>
      </c>
      <c r="EG545" s="77">
        <v>0</v>
      </c>
      <c r="EH545" s="77">
        <v>0</v>
      </c>
      <c r="EI545" s="77">
        <v>0</v>
      </c>
      <c r="EJ545" s="77">
        <v>0</v>
      </c>
      <c r="EK545" s="77">
        <v>0</v>
      </c>
      <c r="EL545" s="77">
        <v>0</v>
      </c>
      <c r="EM545" s="59">
        <v>0</v>
      </c>
      <c r="EN545" s="77">
        <v>0</v>
      </c>
      <c r="EO545" s="59">
        <v>0</v>
      </c>
      <c r="EP545" s="77">
        <v>2</v>
      </c>
      <c r="EQ545" s="59">
        <v>4</v>
      </c>
    </row>
    <row r="546" spans="1:147" s="82" customFormat="1" ht="15" customHeight="1" x14ac:dyDescent="0.25">
      <c r="A546" s="505" t="s">
        <v>2567</v>
      </c>
      <c r="B546" s="77">
        <v>4</v>
      </c>
      <c r="C546" s="108" t="s">
        <v>344</v>
      </c>
      <c r="D546" s="76">
        <v>2000</v>
      </c>
      <c r="E546" s="108" t="s">
        <v>1323</v>
      </c>
      <c r="F546" s="108" t="s">
        <v>1324</v>
      </c>
      <c r="G546" s="76">
        <v>171</v>
      </c>
      <c r="H546" s="231" t="s">
        <v>345</v>
      </c>
      <c r="I546" s="75" t="s">
        <v>50</v>
      </c>
      <c r="J546" s="59">
        <v>0</v>
      </c>
      <c r="K546" s="76" t="s">
        <v>3</v>
      </c>
      <c r="L546" s="77" t="s">
        <v>89</v>
      </c>
      <c r="M546" s="77">
        <v>7</v>
      </c>
      <c r="N546" s="77">
        <v>7</v>
      </c>
      <c r="O546" s="59">
        <f t="shared" si="317"/>
        <v>0.84509804001425681</v>
      </c>
      <c r="P546" s="77">
        <v>1997</v>
      </c>
      <c r="R546" s="77">
        <v>1</v>
      </c>
      <c r="S546" s="77">
        <v>17</v>
      </c>
      <c r="T546" s="77">
        <v>1</v>
      </c>
      <c r="U546" s="77">
        <v>1</v>
      </c>
      <c r="V546" s="77" t="s">
        <v>1046</v>
      </c>
      <c r="W546" s="77">
        <v>1</v>
      </c>
      <c r="X546" s="77" t="s">
        <v>1046</v>
      </c>
      <c r="Z546" s="95" t="s">
        <v>958</v>
      </c>
      <c r="AA546" s="77" t="s">
        <v>1581</v>
      </c>
      <c r="AB546" s="77" t="s">
        <v>1581</v>
      </c>
      <c r="AC546" s="77" t="s">
        <v>1583</v>
      </c>
      <c r="AD546" s="77">
        <v>0</v>
      </c>
      <c r="AE546" s="77" t="s">
        <v>1582</v>
      </c>
      <c r="AF546" s="77">
        <v>45</v>
      </c>
      <c r="AG546" s="59">
        <f t="shared" si="328"/>
        <v>1.6532125137753437</v>
      </c>
      <c r="AH546" s="177">
        <f t="shared" si="392"/>
        <v>463.50000000000006</v>
      </c>
      <c r="AI546" s="72">
        <f t="shared" si="359"/>
        <v>2.666049738480516</v>
      </c>
      <c r="AJ546" s="59">
        <f t="shared" si="360"/>
        <v>315</v>
      </c>
      <c r="AK546" s="59">
        <f t="shared" si="361"/>
        <v>2.4983105537896004</v>
      </c>
      <c r="AL546" s="72">
        <f t="shared" si="362"/>
        <v>3244.5000000000005</v>
      </c>
      <c r="AM546" s="72">
        <f t="shared" si="374"/>
        <v>3.5111477784947729</v>
      </c>
      <c r="AN546" s="78" t="s">
        <v>28</v>
      </c>
      <c r="AO546" s="77" t="s">
        <v>28</v>
      </c>
      <c r="AQ546" s="74" t="s">
        <v>516</v>
      </c>
      <c r="AR546" s="108" t="s">
        <v>1047</v>
      </c>
      <c r="AS546" s="81" t="s">
        <v>1048</v>
      </c>
      <c r="AT546" s="228" t="s">
        <v>2464</v>
      </c>
      <c r="AU546" s="5">
        <v>53.7</v>
      </c>
      <c r="AV546" s="5">
        <v>10.6</v>
      </c>
      <c r="AW546" s="77"/>
      <c r="AX546" s="277">
        <v>8.4749999999999996</v>
      </c>
      <c r="AY546" s="278">
        <v>737</v>
      </c>
      <c r="AZ546" s="455">
        <f t="shared" si="318"/>
        <v>2.8674674878590514</v>
      </c>
      <c r="BA546" s="187" t="s">
        <v>82</v>
      </c>
      <c r="BB546" s="115" t="s">
        <v>1049</v>
      </c>
      <c r="BC546" s="77"/>
      <c r="BD546" s="77" t="s">
        <v>2349</v>
      </c>
      <c r="BE546" s="77" t="s">
        <v>2331</v>
      </c>
      <c r="BF546" s="81" t="s">
        <v>537</v>
      </c>
      <c r="BI546" s="82" t="s">
        <v>2232</v>
      </c>
      <c r="BJ546" s="82" t="s">
        <v>8</v>
      </c>
      <c r="BK546" s="82" t="s">
        <v>1713</v>
      </c>
      <c r="BL546" s="77"/>
      <c r="BM546" s="77"/>
      <c r="BN546" s="82" t="s">
        <v>1325</v>
      </c>
      <c r="BO546" s="77" t="s">
        <v>1669</v>
      </c>
      <c r="BP546" s="67" t="s">
        <v>51</v>
      </c>
      <c r="BQ546" s="77" t="s">
        <v>38</v>
      </c>
      <c r="BR546" s="82">
        <v>105.8</v>
      </c>
      <c r="BS546" s="77" t="s">
        <v>21</v>
      </c>
      <c r="BT546" s="77" t="s">
        <v>9</v>
      </c>
      <c r="BU546" s="140">
        <v>44.9</v>
      </c>
      <c r="BW546" s="79" t="s">
        <v>26</v>
      </c>
      <c r="BX546" s="77" t="s">
        <v>67</v>
      </c>
      <c r="BY546" s="80"/>
      <c r="BZ546" s="80">
        <f t="shared" si="390"/>
        <v>44.9</v>
      </c>
      <c r="CA546" s="77" t="s">
        <v>57</v>
      </c>
      <c r="CB546" s="77" t="s">
        <v>1046</v>
      </c>
      <c r="CC546" s="77">
        <v>17</v>
      </c>
      <c r="CD546" s="77">
        <v>17</v>
      </c>
      <c r="CF546" s="78" t="s">
        <v>1584</v>
      </c>
      <c r="CG546" s="82">
        <v>119.5</v>
      </c>
      <c r="CH546" s="77" t="s">
        <v>21</v>
      </c>
      <c r="CI546" s="82">
        <v>35</v>
      </c>
      <c r="CL546" s="78">
        <f t="shared" si="391"/>
        <v>35</v>
      </c>
      <c r="CM546" s="77">
        <v>17</v>
      </c>
      <c r="CN546" s="77">
        <v>17</v>
      </c>
      <c r="CP546" s="67">
        <f t="shared" si="351"/>
        <v>-0.34032619603876196</v>
      </c>
      <c r="CQ546" s="67">
        <f t="shared" si="352"/>
        <v>0.97637795275590555</v>
      </c>
      <c r="CR546" s="67">
        <f t="shared" si="319"/>
        <v>-0.33228699455753136</v>
      </c>
      <c r="CS546" s="67">
        <f t="shared" si="353"/>
        <v>0.11927080362870701</v>
      </c>
      <c r="CT546" s="77">
        <v>0</v>
      </c>
      <c r="CU546" s="77">
        <v>0</v>
      </c>
      <c r="CV546" s="77" t="s">
        <v>1782</v>
      </c>
      <c r="CW546" s="77">
        <v>0</v>
      </c>
      <c r="CX546" s="77">
        <v>0</v>
      </c>
      <c r="CY546" s="74">
        <v>0</v>
      </c>
      <c r="CZ546" s="102">
        <v>2</v>
      </c>
      <c r="DA546" s="74">
        <v>0</v>
      </c>
      <c r="DB546" s="74">
        <v>0</v>
      </c>
      <c r="DC546" s="74">
        <v>0</v>
      </c>
      <c r="DD546" s="60">
        <v>1</v>
      </c>
      <c r="DE546" s="60">
        <v>0</v>
      </c>
      <c r="DF546" s="60">
        <v>0</v>
      </c>
      <c r="DG546" s="60">
        <v>0</v>
      </c>
      <c r="DH546" s="60">
        <v>0</v>
      </c>
      <c r="DI546" s="60">
        <v>0</v>
      </c>
      <c r="DJ546" s="60">
        <v>0</v>
      </c>
      <c r="DK546" s="60">
        <v>0</v>
      </c>
      <c r="DL546" s="74">
        <v>0</v>
      </c>
      <c r="DM546" s="74">
        <v>0</v>
      </c>
      <c r="DN546" s="74">
        <v>0</v>
      </c>
      <c r="DO546" s="77">
        <v>0</v>
      </c>
      <c r="DP546" s="77">
        <v>0</v>
      </c>
      <c r="DQ546" s="77">
        <v>0</v>
      </c>
      <c r="DR546" s="77">
        <v>0</v>
      </c>
      <c r="DS546" s="77">
        <v>0</v>
      </c>
      <c r="DT546" s="77">
        <v>0</v>
      </c>
      <c r="DU546" s="77">
        <v>0</v>
      </c>
      <c r="DV546" s="77">
        <v>0</v>
      </c>
      <c r="DW546" s="77">
        <v>0</v>
      </c>
      <c r="DX546" s="77">
        <v>0</v>
      </c>
      <c r="DY546" s="77">
        <v>0</v>
      </c>
      <c r="DZ546" s="77">
        <v>0</v>
      </c>
      <c r="EA546" s="77">
        <v>0</v>
      </c>
      <c r="EB546" s="77">
        <v>0</v>
      </c>
      <c r="EC546" s="77">
        <v>0</v>
      </c>
      <c r="ED546" s="77">
        <v>0</v>
      </c>
      <c r="EE546" s="77">
        <v>0</v>
      </c>
      <c r="EF546" s="77">
        <v>0</v>
      </c>
      <c r="EG546" s="77">
        <v>0</v>
      </c>
      <c r="EH546" s="77">
        <v>0</v>
      </c>
      <c r="EI546" s="77">
        <v>0</v>
      </c>
      <c r="EJ546" s="77">
        <v>0</v>
      </c>
      <c r="EK546" s="77">
        <v>0</v>
      </c>
      <c r="EL546" s="77">
        <v>0</v>
      </c>
      <c r="EM546" s="59">
        <v>0</v>
      </c>
      <c r="EN546" s="77">
        <v>0</v>
      </c>
      <c r="EO546" s="59">
        <v>0</v>
      </c>
      <c r="EP546" s="77">
        <v>2</v>
      </c>
      <c r="EQ546" s="59">
        <v>4</v>
      </c>
    </row>
    <row r="547" spans="1:147" s="82" customFormat="1" ht="15" customHeight="1" x14ac:dyDescent="0.25">
      <c r="A547" s="505" t="s">
        <v>2567</v>
      </c>
      <c r="B547" s="77">
        <v>5</v>
      </c>
      <c r="C547" s="108" t="s">
        <v>344</v>
      </c>
      <c r="D547" s="76">
        <v>2000</v>
      </c>
      <c r="E547" s="108" t="s">
        <v>1323</v>
      </c>
      <c r="F547" s="108" t="s">
        <v>1324</v>
      </c>
      <c r="G547" s="76">
        <v>171</v>
      </c>
      <c r="H547" s="231" t="s">
        <v>345</v>
      </c>
      <c r="I547" s="75" t="s">
        <v>50</v>
      </c>
      <c r="J547" s="59">
        <v>0</v>
      </c>
      <c r="K547" s="76" t="s">
        <v>3</v>
      </c>
      <c r="L547" s="77" t="s">
        <v>89</v>
      </c>
      <c r="M547" s="77">
        <v>7</v>
      </c>
      <c r="N547" s="77">
        <v>7</v>
      </c>
      <c r="O547" s="59">
        <f t="shared" si="317"/>
        <v>0.84509804001425681</v>
      </c>
      <c r="P547" s="77">
        <v>1997</v>
      </c>
      <c r="R547" s="77">
        <v>1</v>
      </c>
      <c r="S547" s="77">
        <v>17</v>
      </c>
      <c r="T547" s="77">
        <v>1</v>
      </c>
      <c r="U547" s="77">
        <v>1</v>
      </c>
      <c r="V547" s="77" t="s">
        <v>1046</v>
      </c>
      <c r="W547" s="77"/>
      <c r="X547" s="77" t="s">
        <v>1046</v>
      </c>
      <c r="Z547" s="95" t="s">
        <v>958</v>
      </c>
      <c r="AA547" s="77" t="s">
        <v>1581</v>
      </c>
      <c r="AB547" s="77" t="s">
        <v>1581</v>
      </c>
      <c r="AC547" s="77" t="s">
        <v>1583</v>
      </c>
      <c r="AD547" s="77">
        <v>0</v>
      </c>
      <c r="AE547" s="77" t="s">
        <v>1582</v>
      </c>
      <c r="AF547" s="77">
        <v>45</v>
      </c>
      <c r="AG547" s="59">
        <f t="shared" si="328"/>
        <v>1.6532125137753437</v>
      </c>
      <c r="AH547" s="177">
        <f t="shared" si="392"/>
        <v>463.50000000000006</v>
      </c>
      <c r="AI547" s="72">
        <f t="shared" si="359"/>
        <v>2.666049738480516</v>
      </c>
      <c r="AJ547" s="59">
        <f t="shared" si="360"/>
        <v>315</v>
      </c>
      <c r="AK547" s="59">
        <f t="shared" si="361"/>
        <v>2.4983105537896004</v>
      </c>
      <c r="AL547" s="72">
        <f t="shared" si="362"/>
        <v>3244.5000000000005</v>
      </c>
      <c r="AM547" s="72">
        <f t="shared" si="374"/>
        <v>3.5111477784947729</v>
      </c>
      <c r="AN547" s="78" t="s">
        <v>28</v>
      </c>
      <c r="AO547" s="77" t="s">
        <v>28</v>
      </c>
      <c r="AQ547" s="74" t="s">
        <v>516</v>
      </c>
      <c r="AR547" s="108" t="s">
        <v>1047</v>
      </c>
      <c r="AS547" s="81" t="s">
        <v>1048</v>
      </c>
      <c r="AT547" s="228" t="s">
        <v>2464</v>
      </c>
      <c r="AU547" s="5">
        <v>53.7</v>
      </c>
      <c r="AV547" s="5">
        <v>10.6</v>
      </c>
      <c r="AW547" s="77"/>
      <c r="AX547" s="277">
        <v>8.4749999999999996</v>
      </c>
      <c r="AY547" s="278">
        <v>737</v>
      </c>
      <c r="AZ547" s="455">
        <f t="shared" si="318"/>
        <v>2.8674674878590514</v>
      </c>
      <c r="BA547" s="187" t="s">
        <v>82</v>
      </c>
      <c r="BB547" s="115" t="s">
        <v>1049</v>
      </c>
      <c r="BC547" s="77"/>
      <c r="BD547" s="77" t="s">
        <v>2349</v>
      </c>
      <c r="BE547" s="77" t="s">
        <v>2331</v>
      </c>
      <c r="BF547" s="81" t="s">
        <v>537</v>
      </c>
      <c r="BI547" s="82" t="s">
        <v>2232</v>
      </c>
      <c r="BJ547" s="82" t="s">
        <v>8</v>
      </c>
      <c r="BK547" s="82" t="s">
        <v>1050</v>
      </c>
      <c r="BL547" s="77"/>
      <c r="BM547" s="77"/>
      <c r="BN547" s="82" t="s">
        <v>1325</v>
      </c>
      <c r="BO547" s="77" t="s">
        <v>1669</v>
      </c>
      <c r="BP547" s="67" t="s">
        <v>51</v>
      </c>
      <c r="BQ547" s="77" t="s">
        <v>38</v>
      </c>
      <c r="BR547" s="82">
        <v>35.700000000000003</v>
      </c>
      <c r="BS547" s="77" t="s">
        <v>21</v>
      </c>
      <c r="BT547" s="77" t="s">
        <v>9</v>
      </c>
      <c r="BU547" s="140">
        <v>26.8</v>
      </c>
      <c r="BW547" s="79" t="s">
        <v>26</v>
      </c>
      <c r="BX547" s="77" t="s">
        <v>67</v>
      </c>
      <c r="BY547" s="80"/>
      <c r="BZ547" s="80">
        <f t="shared" si="390"/>
        <v>26.8</v>
      </c>
      <c r="CA547" s="77" t="s">
        <v>57</v>
      </c>
      <c r="CB547" s="77" t="s">
        <v>1046</v>
      </c>
      <c r="CC547" s="77">
        <v>17</v>
      </c>
      <c r="CD547" s="77">
        <v>17</v>
      </c>
      <c r="CF547" s="78" t="s">
        <v>1584</v>
      </c>
      <c r="CG547" s="82">
        <v>62</v>
      </c>
      <c r="CH547" s="77" t="s">
        <v>21</v>
      </c>
      <c r="CI547" s="82">
        <v>40</v>
      </c>
      <c r="CL547" s="78">
        <f t="shared" si="391"/>
        <v>40</v>
      </c>
      <c r="CM547" s="77">
        <v>17</v>
      </c>
      <c r="CN547" s="77">
        <v>17</v>
      </c>
      <c r="CP547" s="67">
        <f t="shared" si="351"/>
        <v>-0.77248765681375242</v>
      </c>
      <c r="CQ547" s="67">
        <f t="shared" si="352"/>
        <v>0.97637795275590555</v>
      </c>
      <c r="CR547" s="67">
        <f t="shared" si="319"/>
        <v>-0.75423991688901815</v>
      </c>
      <c r="CS547" s="67">
        <f t="shared" si="353"/>
        <v>0.1260129095915993</v>
      </c>
      <c r="CT547" s="77">
        <v>0</v>
      </c>
      <c r="CU547" s="77">
        <v>0</v>
      </c>
      <c r="CV547" s="77" t="s">
        <v>1782</v>
      </c>
      <c r="CW547" s="77">
        <v>0</v>
      </c>
      <c r="CX547" s="77">
        <v>0</v>
      </c>
      <c r="CY547" s="74">
        <v>0</v>
      </c>
      <c r="CZ547" s="102">
        <v>2</v>
      </c>
      <c r="DA547" s="74">
        <v>0</v>
      </c>
      <c r="DB547" s="74">
        <v>0</v>
      </c>
      <c r="DC547" s="74">
        <v>0</v>
      </c>
      <c r="DD547" s="77">
        <v>0</v>
      </c>
      <c r="DE547" s="60">
        <v>1</v>
      </c>
      <c r="DF547" s="60">
        <v>0</v>
      </c>
      <c r="DG547" s="60">
        <v>0</v>
      </c>
      <c r="DH547" s="60">
        <v>0</v>
      </c>
      <c r="DI547" s="60">
        <v>0</v>
      </c>
      <c r="DJ547" s="60">
        <v>0</v>
      </c>
      <c r="DK547" s="60">
        <v>0</v>
      </c>
      <c r="DL547" s="74">
        <v>0</v>
      </c>
      <c r="DM547" s="74">
        <v>0</v>
      </c>
      <c r="DN547" s="74">
        <v>0</v>
      </c>
      <c r="DO547" s="77">
        <v>0</v>
      </c>
      <c r="DP547" s="77">
        <v>0</v>
      </c>
      <c r="DQ547" s="77">
        <v>0</v>
      </c>
      <c r="DR547" s="77">
        <v>0</v>
      </c>
      <c r="DS547" s="77">
        <v>0</v>
      </c>
      <c r="DT547" s="77">
        <v>0</v>
      </c>
      <c r="DU547" s="77">
        <v>0</v>
      </c>
      <c r="DV547" s="77">
        <v>0</v>
      </c>
      <c r="DW547" s="77">
        <v>0</v>
      </c>
      <c r="DX547" s="77">
        <v>0</v>
      </c>
      <c r="DY547" s="77">
        <v>0</v>
      </c>
      <c r="DZ547" s="77">
        <v>0</v>
      </c>
      <c r="EA547" s="77">
        <v>0</v>
      </c>
      <c r="EB547" s="77">
        <v>0</v>
      </c>
      <c r="EC547" s="77">
        <v>0</v>
      </c>
      <c r="ED547" s="77">
        <v>0</v>
      </c>
      <c r="EE547" s="77">
        <v>0</v>
      </c>
      <c r="EF547" s="77">
        <v>0</v>
      </c>
      <c r="EG547" s="77">
        <v>0</v>
      </c>
      <c r="EH547" s="77">
        <v>0</v>
      </c>
      <c r="EI547" s="77">
        <v>0</v>
      </c>
      <c r="EJ547" s="77">
        <v>0</v>
      </c>
      <c r="EK547" s="77">
        <v>0</v>
      </c>
      <c r="EL547" s="77">
        <v>0</v>
      </c>
      <c r="EM547" s="59">
        <v>0</v>
      </c>
      <c r="EN547" s="77">
        <v>0</v>
      </c>
      <c r="EO547" s="59">
        <v>0</v>
      </c>
      <c r="EP547" s="77">
        <v>2</v>
      </c>
      <c r="EQ547" s="59">
        <v>4</v>
      </c>
    </row>
    <row r="548" spans="1:147" s="82" customFormat="1" ht="15" customHeight="1" x14ac:dyDescent="0.25">
      <c r="A548" s="505" t="s">
        <v>2567</v>
      </c>
      <c r="B548" s="77">
        <v>6</v>
      </c>
      <c r="C548" s="108" t="s">
        <v>344</v>
      </c>
      <c r="D548" s="76">
        <v>2000</v>
      </c>
      <c r="E548" s="108" t="s">
        <v>1323</v>
      </c>
      <c r="F548" s="108" t="s">
        <v>1324</v>
      </c>
      <c r="G548" s="76">
        <v>171</v>
      </c>
      <c r="H548" s="231" t="s">
        <v>345</v>
      </c>
      <c r="I548" s="75" t="s">
        <v>50</v>
      </c>
      <c r="J548" s="59">
        <v>0</v>
      </c>
      <c r="K548" s="76" t="s">
        <v>3</v>
      </c>
      <c r="L548" s="77" t="s">
        <v>89</v>
      </c>
      <c r="M548" s="77">
        <v>7</v>
      </c>
      <c r="N548" s="77">
        <v>7</v>
      </c>
      <c r="O548" s="59">
        <f t="shared" si="317"/>
        <v>0.84509804001425681</v>
      </c>
      <c r="P548" s="77">
        <v>1997</v>
      </c>
      <c r="R548" s="77">
        <v>1</v>
      </c>
      <c r="S548" s="77">
        <v>17</v>
      </c>
      <c r="T548" s="77">
        <v>1</v>
      </c>
      <c r="U548" s="77">
        <v>1</v>
      </c>
      <c r="V548" s="77" t="s">
        <v>1046</v>
      </c>
      <c r="W548" s="77">
        <v>1</v>
      </c>
      <c r="X548" s="77" t="s">
        <v>1046</v>
      </c>
      <c r="Z548" s="95" t="s">
        <v>958</v>
      </c>
      <c r="AA548" s="77" t="s">
        <v>1581</v>
      </c>
      <c r="AB548" s="77" t="s">
        <v>1581</v>
      </c>
      <c r="AC548" s="77" t="s">
        <v>1583</v>
      </c>
      <c r="AD548" s="77">
        <v>0</v>
      </c>
      <c r="AE548" s="77" t="s">
        <v>1582</v>
      </c>
      <c r="AF548" s="77">
        <v>45</v>
      </c>
      <c r="AG548" s="59">
        <f t="shared" si="328"/>
        <v>1.6532125137753437</v>
      </c>
      <c r="AH548" s="177">
        <f t="shared" si="392"/>
        <v>463.50000000000006</v>
      </c>
      <c r="AI548" s="72">
        <f t="shared" si="359"/>
        <v>2.666049738480516</v>
      </c>
      <c r="AJ548" s="59">
        <f t="shared" si="360"/>
        <v>315</v>
      </c>
      <c r="AK548" s="59">
        <f t="shared" si="361"/>
        <v>2.4983105537896004</v>
      </c>
      <c r="AL548" s="72">
        <f t="shared" si="362"/>
        <v>3244.5000000000005</v>
      </c>
      <c r="AM548" s="72">
        <f t="shared" si="374"/>
        <v>3.5111477784947729</v>
      </c>
      <c r="AN548" s="78" t="s">
        <v>28</v>
      </c>
      <c r="AO548" s="77" t="s">
        <v>28</v>
      </c>
      <c r="AQ548" s="74" t="s">
        <v>516</v>
      </c>
      <c r="AR548" s="108" t="s">
        <v>1047</v>
      </c>
      <c r="AS548" s="81" t="s">
        <v>1048</v>
      </c>
      <c r="AT548" s="228" t="s">
        <v>2464</v>
      </c>
      <c r="AU548" s="5">
        <v>53.7</v>
      </c>
      <c r="AV548" s="5">
        <v>10.6</v>
      </c>
      <c r="AW548" s="77"/>
      <c r="AX548" s="277">
        <v>8.4749999999999996</v>
      </c>
      <c r="AY548" s="278">
        <v>737</v>
      </c>
      <c r="AZ548" s="455">
        <f t="shared" si="318"/>
        <v>2.8674674878590514</v>
      </c>
      <c r="BA548" s="187" t="s">
        <v>82</v>
      </c>
      <c r="BB548" s="115" t="s">
        <v>1049</v>
      </c>
      <c r="BC548" s="77"/>
      <c r="BD548" s="77" t="s">
        <v>2349</v>
      </c>
      <c r="BE548" s="77" t="s">
        <v>2331</v>
      </c>
      <c r="BF548" s="81" t="s">
        <v>537</v>
      </c>
      <c r="BI548" s="82" t="s">
        <v>2232</v>
      </c>
      <c r="BJ548" s="82" t="s">
        <v>8</v>
      </c>
      <c r="BK548" s="82" t="s">
        <v>1715</v>
      </c>
      <c r="BL548" s="77"/>
      <c r="BM548" s="77"/>
      <c r="BO548" s="77"/>
      <c r="BP548" s="67" t="s">
        <v>51</v>
      </c>
      <c r="BQ548" s="77" t="s">
        <v>38</v>
      </c>
      <c r="BR548" s="82">
        <v>70.099999999999994</v>
      </c>
      <c r="BS548" s="77" t="s">
        <v>21</v>
      </c>
      <c r="BT548" s="77" t="s">
        <v>9</v>
      </c>
      <c r="BU548" s="140">
        <v>42.6</v>
      </c>
      <c r="BW548" s="79" t="s">
        <v>26</v>
      </c>
      <c r="BX548" s="77" t="s">
        <v>67</v>
      </c>
      <c r="BY548" s="80"/>
      <c r="BZ548" s="80">
        <f t="shared" si="390"/>
        <v>42.6</v>
      </c>
      <c r="CA548" s="77" t="s">
        <v>57</v>
      </c>
      <c r="CB548" s="77" t="s">
        <v>1046</v>
      </c>
      <c r="CC548" s="77">
        <v>17</v>
      </c>
      <c r="CD548" s="77">
        <v>17</v>
      </c>
      <c r="CF548" s="78" t="s">
        <v>1584</v>
      </c>
      <c r="CG548" s="82">
        <v>57.5</v>
      </c>
      <c r="CH548" s="77" t="s">
        <v>21</v>
      </c>
      <c r="CI548" s="82">
        <v>42.7</v>
      </c>
      <c r="CL548" s="78">
        <f t="shared" si="391"/>
        <v>42.7</v>
      </c>
      <c r="CM548" s="77">
        <v>17</v>
      </c>
      <c r="CN548" s="77">
        <v>17</v>
      </c>
      <c r="CP548" s="67">
        <f t="shared" si="351"/>
        <v>0.29542769851142769</v>
      </c>
      <c r="CQ548" s="67">
        <f t="shared" si="352"/>
        <v>0.97637795275590555</v>
      </c>
      <c r="CR548" s="67">
        <f t="shared" si="319"/>
        <v>0.28844909145997666</v>
      </c>
      <c r="CS548" s="67">
        <f t="shared" si="353"/>
        <v>0.11887063056417774</v>
      </c>
      <c r="CT548" s="77">
        <v>0</v>
      </c>
      <c r="CU548" s="77">
        <v>0</v>
      </c>
      <c r="CV548" s="77" t="s">
        <v>1782</v>
      </c>
      <c r="CW548" s="77">
        <v>0</v>
      </c>
      <c r="CX548" s="77">
        <v>0</v>
      </c>
      <c r="CY548" s="74">
        <v>0</v>
      </c>
      <c r="CZ548" s="102">
        <v>2</v>
      </c>
      <c r="DA548" s="74">
        <v>0</v>
      </c>
      <c r="DB548" s="74">
        <v>0</v>
      </c>
      <c r="DC548" s="74">
        <v>0</v>
      </c>
      <c r="DD548" s="60">
        <v>0</v>
      </c>
      <c r="DE548" s="60">
        <v>0</v>
      </c>
      <c r="DF548" s="60">
        <v>0</v>
      </c>
      <c r="DG548" s="60">
        <v>0</v>
      </c>
      <c r="DH548" s="60">
        <v>0</v>
      </c>
      <c r="DI548" s="60">
        <v>0</v>
      </c>
      <c r="DJ548" s="60">
        <v>0</v>
      </c>
      <c r="DK548" s="60">
        <v>0</v>
      </c>
      <c r="DL548" s="74">
        <v>0</v>
      </c>
      <c r="DM548" s="74">
        <v>0</v>
      </c>
      <c r="DN548" s="74">
        <v>0</v>
      </c>
      <c r="DO548" s="77">
        <v>0</v>
      </c>
      <c r="DP548" s="77">
        <v>0</v>
      </c>
      <c r="DQ548" s="77">
        <v>0</v>
      </c>
      <c r="DR548" s="77">
        <v>0</v>
      </c>
      <c r="DS548" s="77">
        <v>0</v>
      </c>
      <c r="DT548" s="77">
        <v>0</v>
      </c>
      <c r="DU548" s="77">
        <v>0</v>
      </c>
      <c r="DV548" s="77">
        <v>0</v>
      </c>
      <c r="DW548" s="77">
        <v>0</v>
      </c>
      <c r="DX548" s="77">
        <v>0</v>
      </c>
      <c r="DY548" s="77">
        <v>0</v>
      </c>
      <c r="DZ548" s="77">
        <v>0</v>
      </c>
      <c r="EA548" s="77">
        <v>0</v>
      </c>
      <c r="EB548" s="77">
        <v>0</v>
      </c>
      <c r="EC548" s="77">
        <v>0</v>
      </c>
      <c r="ED548" s="77">
        <v>0</v>
      </c>
      <c r="EE548" s="77">
        <v>0</v>
      </c>
      <c r="EF548" s="77">
        <v>0</v>
      </c>
      <c r="EG548" s="77">
        <v>0</v>
      </c>
      <c r="EH548" s="77">
        <v>0</v>
      </c>
      <c r="EI548" s="77">
        <v>0</v>
      </c>
      <c r="EJ548" s="77">
        <v>0</v>
      </c>
      <c r="EK548" s="77">
        <v>0</v>
      </c>
      <c r="EL548" s="77">
        <v>0</v>
      </c>
      <c r="EM548" s="59">
        <v>0</v>
      </c>
      <c r="EN548" s="77">
        <v>0</v>
      </c>
      <c r="EO548" s="59">
        <v>0</v>
      </c>
      <c r="EP548" s="77">
        <v>2</v>
      </c>
      <c r="EQ548" s="59">
        <v>4</v>
      </c>
    </row>
    <row r="549" spans="1:147" ht="15" customHeight="1" x14ac:dyDescent="0.25">
      <c r="A549" s="500" t="s">
        <v>2568</v>
      </c>
      <c r="B549" s="138">
        <v>1</v>
      </c>
      <c r="C549" s="108" t="s">
        <v>347</v>
      </c>
      <c r="D549" s="167">
        <v>2010</v>
      </c>
      <c r="E549" s="103" t="s">
        <v>348</v>
      </c>
      <c r="F549" s="39" t="s">
        <v>45</v>
      </c>
      <c r="G549" s="37">
        <v>98</v>
      </c>
      <c r="H549" s="37" t="s">
        <v>664</v>
      </c>
      <c r="I549" s="64" t="s">
        <v>50</v>
      </c>
      <c r="J549" s="59">
        <v>0</v>
      </c>
      <c r="K549" s="37" t="s">
        <v>3</v>
      </c>
      <c r="L549" s="37" t="s">
        <v>89</v>
      </c>
      <c r="M549" s="37" t="s">
        <v>1329</v>
      </c>
      <c r="N549" s="37">
        <v>4</v>
      </c>
      <c r="O549" s="59">
        <f t="shared" si="317"/>
        <v>0.6020599913279624</v>
      </c>
      <c r="P549" s="37" t="s">
        <v>679</v>
      </c>
      <c r="Q549" s="39"/>
      <c r="R549" s="37">
        <v>1</v>
      </c>
      <c r="S549" s="59">
        <v>29</v>
      </c>
      <c r="T549" s="59">
        <v>1</v>
      </c>
      <c r="U549" s="67"/>
      <c r="V549" s="37" t="s">
        <v>2350</v>
      </c>
      <c r="W549" s="37"/>
      <c r="X549" s="37" t="s">
        <v>667</v>
      </c>
      <c r="Y549" s="39" t="s">
        <v>19</v>
      </c>
      <c r="Z549" s="168" t="s">
        <v>681</v>
      </c>
      <c r="AA549" s="37" t="s">
        <v>1327</v>
      </c>
      <c r="AB549" s="37" t="s">
        <v>1328</v>
      </c>
      <c r="AC549" s="59" t="s">
        <v>668</v>
      </c>
      <c r="AD549" s="37">
        <v>0</v>
      </c>
      <c r="AE549" s="37" t="s">
        <v>1071</v>
      </c>
      <c r="AF549" s="59">
        <v>14.37</v>
      </c>
      <c r="AG549" s="59">
        <f t="shared" si="328"/>
        <v>1.1574567681342256</v>
      </c>
      <c r="AH549" s="177">
        <v>524</v>
      </c>
      <c r="AI549" s="72">
        <f t="shared" si="359"/>
        <v>2.7193312869837265</v>
      </c>
      <c r="AJ549" s="59">
        <f t="shared" si="360"/>
        <v>57.48</v>
      </c>
      <c r="AK549" s="59">
        <f t="shared" si="361"/>
        <v>1.7595167594621881</v>
      </c>
      <c r="AL549" s="72">
        <f t="shared" si="362"/>
        <v>2096</v>
      </c>
      <c r="AM549" s="72">
        <f t="shared" si="374"/>
        <v>3.321391278311689</v>
      </c>
      <c r="AN549" s="168" t="s">
        <v>1326</v>
      </c>
      <c r="AO549" s="37" t="s">
        <v>470</v>
      </c>
      <c r="AQ549" s="37" t="s">
        <v>665</v>
      </c>
      <c r="AR549" s="39"/>
      <c r="AS549" s="39" t="s">
        <v>666</v>
      </c>
      <c r="AT549" s="178" t="s">
        <v>2465</v>
      </c>
      <c r="AU549" s="11">
        <v>52.75</v>
      </c>
      <c r="AV549" s="11">
        <v>23.9</v>
      </c>
      <c r="AW549" s="37" t="s">
        <v>2020</v>
      </c>
      <c r="AX549" s="277">
        <v>6.7416666666666663</v>
      </c>
      <c r="AY549" s="278">
        <v>596</v>
      </c>
      <c r="AZ549" s="455">
        <f t="shared" si="318"/>
        <v>2.7752462597402365</v>
      </c>
      <c r="BA549" s="16" t="s">
        <v>1751</v>
      </c>
      <c r="BB549" s="276" t="s">
        <v>2018</v>
      </c>
      <c r="BC549" s="16" t="s">
        <v>2019</v>
      </c>
      <c r="BD549" s="60">
        <v>73</v>
      </c>
      <c r="BE549" s="37" t="s">
        <v>2331</v>
      </c>
      <c r="BG549" s="39" t="s">
        <v>2021</v>
      </c>
      <c r="BH549" s="39" t="s">
        <v>19</v>
      </c>
      <c r="BI549" s="82" t="s">
        <v>2232</v>
      </c>
      <c r="BJ549" s="39" t="s">
        <v>610</v>
      </c>
      <c r="BK549" s="67" t="s">
        <v>170</v>
      </c>
      <c r="BN549" s="67" t="s">
        <v>1330</v>
      </c>
      <c r="BO549" s="37" t="s">
        <v>1682</v>
      </c>
      <c r="BP549" s="67" t="s">
        <v>51</v>
      </c>
      <c r="BQ549" s="59" t="s">
        <v>38</v>
      </c>
      <c r="BR549" s="67">
        <v>3.89</v>
      </c>
      <c r="BS549" s="59" t="s">
        <v>21</v>
      </c>
      <c r="BT549" s="59" t="s">
        <v>1220</v>
      </c>
      <c r="BU549" s="169">
        <v>1.08</v>
      </c>
      <c r="BW549" s="63" t="s">
        <v>26</v>
      </c>
      <c r="BX549" s="59" t="s">
        <v>27</v>
      </c>
      <c r="BY549" s="70">
        <f t="shared" ref="BY549:BY593" si="393">BU549*SQRT(CC549)</f>
        <v>5.8159779917052647</v>
      </c>
      <c r="BZ549" s="70">
        <f t="shared" si="390"/>
        <v>5.8159779917052647</v>
      </c>
      <c r="CA549" s="59" t="s">
        <v>18</v>
      </c>
      <c r="CB549" s="59" t="s">
        <v>667</v>
      </c>
      <c r="CC549" s="59">
        <v>29</v>
      </c>
      <c r="CD549" s="59">
        <v>29</v>
      </c>
      <c r="CF549" s="78" t="s">
        <v>1584</v>
      </c>
      <c r="CG549" s="67">
        <v>3.79</v>
      </c>
      <c r="CH549" s="59" t="s">
        <v>21</v>
      </c>
      <c r="CI549" s="67">
        <v>0.77</v>
      </c>
      <c r="CJ549" s="39"/>
      <c r="CK549" s="59">
        <f t="shared" ref="CK549:CK593" si="394">CI549*SQRT(CM549)</f>
        <v>4.1465769014935683</v>
      </c>
      <c r="CL549" s="59">
        <f t="shared" ref="CL549:CL580" si="395">CK549</f>
        <v>4.1465769014935683</v>
      </c>
      <c r="CM549" s="59">
        <v>29</v>
      </c>
      <c r="CN549" s="59">
        <v>29</v>
      </c>
      <c r="CO549" s="39"/>
      <c r="CP549" s="67">
        <f t="shared" si="351"/>
        <v>1.9799127279643471E-2</v>
      </c>
      <c r="CQ549" s="67">
        <f t="shared" si="352"/>
        <v>0.98654708520179368</v>
      </c>
      <c r="CR549" s="67">
        <f t="shared" si="319"/>
        <v>1.9532771307271584E-2</v>
      </c>
      <c r="CS549" s="67">
        <f t="shared" si="353"/>
        <v>6.896880628581846E-2</v>
      </c>
      <c r="CT549" s="77">
        <v>0</v>
      </c>
      <c r="CU549" s="37">
        <v>0</v>
      </c>
      <c r="CV549" s="59" t="s">
        <v>1782</v>
      </c>
      <c r="CW549" s="59">
        <v>0</v>
      </c>
      <c r="CX549" s="59">
        <v>0</v>
      </c>
      <c r="CY549" s="102">
        <v>0</v>
      </c>
      <c r="CZ549" s="102">
        <v>3</v>
      </c>
      <c r="DA549" s="102">
        <v>0</v>
      </c>
      <c r="DB549" s="102">
        <v>0</v>
      </c>
      <c r="DC549" s="102">
        <v>0</v>
      </c>
      <c r="DD549" s="59">
        <v>0</v>
      </c>
      <c r="DE549" s="60">
        <v>0</v>
      </c>
      <c r="DF549" s="60">
        <v>2</v>
      </c>
      <c r="DG549" s="60">
        <v>0</v>
      </c>
      <c r="DH549" s="60">
        <v>0</v>
      </c>
      <c r="DI549" s="60">
        <v>0</v>
      </c>
      <c r="DJ549" s="60">
        <v>0</v>
      </c>
      <c r="DK549" s="60">
        <v>0</v>
      </c>
      <c r="DL549" s="60">
        <v>0</v>
      </c>
      <c r="DM549" s="60">
        <v>0</v>
      </c>
      <c r="DN549" s="60">
        <v>0</v>
      </c>
      <c r="DO549" s="59">
        <v>0</v>
      </c>
      <c r="DP549" s="59">
        <v>0</v>
      </c>
      <c r="DQ549" s="59">
        <v>0</v>
      </c>
      <c r="DR549" s="59">
        <v>0</v>
      </c>
      <c r="DS549" s="59">
        <v>0</v>
      </c>
      <c r="DT549" s="59">
        <v>0</v>
      </c>
      <c r="DU549" s="59">
        <v>0</v>
      </c>
      <c r="DV549" s="59">
        <v>0</v>
      </c>
      <c r="DW549" s="59">
        <v>0</v>
      </c>
      <c r="DX549" s="59">
        <v>0</v>
      </c>
      <c r="DY549" s="59">
        <v>0</v>
      </c>
      <c r="DZ549" s="59">
        <v>0</v>
      </c>
      <c r="EA549" s="59">
        <v>0</v>
      </c>
      <c r="EB549" s="59">
        <v>0</v>
      </c>
      <c r="EC549" s="59">
        <v>0</v>
      </c>
      <c r="ED549" s="59">
        <v>0</v>
      </c>
      <c r="EE549" s="59">
        <v>0</v>
      </c>
      <c r="EF549" s="59">
        <v>0</v>
      </c>
      <c r="EG549" s="59">
        <v>0</v>
      </c>
      <c r="EH549" s="59">
        <v>0</v>
      </c>
      <c r="EI549" s="59">
        <v>0</v>
      </c>
      <c r="EJ549" s="59">
        <v>0</v>
      </c>
      <c r="EK549" s="59">
        <v>0</v>
      </c>
      <c r="EL549" s="59">
        <v>0</v>
      </c>
      <c r="EM549" s="59">
        <v>0</v>
      </c>
      <c r="EN549" s="59">
        <v>0</v>
      </c>
      <c r="EO549" s="59">
        <v>3</v>
      </c>
      <c r="EP549" s="77">
        <v>2</v>
      </c>
      <c r="EQ549" s="59">
        <v>4</v>
      </c>
    </row>
    <row r="550" spans="1:147" ht="15" customHeight="1" x14ac:dyDescent="0.25">
      <c r="A550" s="500" t="s">
        <v>2568</v>
      </c>
      <c r="B550" s="138">
        <v>2</v>
      </c>
      <c r="C550" s="108" t="s">
        <v>347</v>
      </c>
      <c r="D550" s="167">
        <v>2010</v>
      </c>
      <c r="E550" s="103" t="s">
        <v>348</v>
      </c>
      <c r="F550" s="39" t="s">
        <v>45</v>
      </c>
      <c r="G550" s="37">
        <v>98</v>
      </c>
      <c r="H550" s="37" t="s">
        <v>664</v>
      </c>
      <c r="I550" s="64" t="s">
        <v>50</v>
      </c>
      <c r="J550" s="59">
        <v>0</v>
      </c>
      <c r="K550" s="37" t="s">
        <v>3</v>
      </c>
      <c r="L550" s="37" t="s">
        <v>89</v>
      </c>
      <c r="M550" s="37">
        <v>7</v>
      </c>
      <c r="N550" s="37">
        <v>7</v>
      </c>
      <c r="O550" s="59">
        <f t="shared" si="317"/>
        <v>0.84509804001425681</v>
      </c>
      <c r="P550" s="37">
        <v>2007</v>
      </c>
      <c r="Q550" s="39"/>
      <c r="R550" s="37">
        <v>1</v>
      </c>
      <c r="S550" s="59">
        <v>29</v>
      </c>
      <c r="T550" s="59">
        <v>1</v>
      </c>
      <c r="U550" s="67"/>
      <c r="V550" s="37" t="s">
        <v>2350</v>
      </c>
      <c r="W550" s="37"/>
      <c r="X550" s="37" t="s">
        <v>667</v>
      </c>
      <c r="Y550" s="39" t="s">
        <v>19</v>
      </c>
      <c r="Z550" s="168" t="s">
        <v>681</v>
      </c>
      <c r="AA550" s="37" t="s">
        <v>1327</v>
      </c>
      <c r="AB550" s="37" t="s">
        <v>1328</v>
      </c>
      <c r="AC550" s="59" t="s">
        <v>668</v>
      </c>
      <c r="AD550" s="37">
        <v>0</v>
      </c>
      <c r="AE550" s="37" t="s">
        <v>1071</v>
      </c>
      <c r="AF550" s="59">
        <v>14.37</v>
      </c>
      <c r="AG550" s="59">
        <f t="shared" si="328"/>
        <v>1.1574567681342256</v>
      </c>
      <c r="AH550" s="177">
        <v>524</v>
      </c>
      <c r="AI550" s="72">
        <f t="shared" si="359"/>
        <v>2.7193312869837265</v>
      </c>
      <c r="AJ550" s="59">
        <f t="shared" si="360"/>
        <v>100.58999999999999</v>
      </c>
      <c r="AK550" s="59">
        <f t="shared" si="361"/>
        <v>2.0025548081484823</v>
      </c>
      <c r="AL550" s="72">
        <f t="shared" si="362"/>
        <v>3668</v>
      </c>
      <c r="AM550" s="72">
        <f t="shared" si="374"/>
        <v>3.5644293269979834</v>
      </c>
      <c r="AN550" s="168" t="s">
        <v>1003</v>
      </c>
      <c r="AO550" s="37" t="s">
        <v>470</v>
      </c>
      <c r="AQ550" s="37" t="s">
        <v>665</v>
      </c>
      <c r="AR550" s="39"/>
      <c r="AS550" s="39" t="s">
        <v>666</v>
      </c>
      <c r="AT550" s="178" t="s">
        <v>2465</v>
      </c>
      <c r="AU550" s="11">
        <v>52.75</v>
      </c>
      <c r="AV550" s="11">
        <v>23.9</v>
      </c>
      <c r="AW550" s="37" t="s">
        <v>2020</v>
      </c>
      <c r="AX550" s="277">
        <v>6.7416666666666663</v>
      </c>
      <c r="AY550" s="278">
        <v>596</v>
      </c>
      <c r="AZ550" s="455">
        <f t="shared" si="318"/>
        <v>2.7752462597402365</v>
      </c>
      <c r="BA550" s="16" t="s">
        <v>1751</v>
      </c>
      <c r="BB550" s="276" t="s">
        <v>2018</v>
      </c>
      <c r="BC550" s="16" t="s">
        <v>2019</v>
      </c>
      <c r="BD550" s="60">
        <v>73</v>
      </c>
      <c r="BE550" s="37" t="s">
        <v>2331</v>
      </c>
      <c r="BG550" s="39" t="s">
        <v>2021</v>
      </c>
      <c r="BH550" s="39" t="s">
        <v>19</v>
      </c>
      <c r="BI550" s="82" t="s">
        <v>2232</v>
      </c>
      <c r="BJ550" s="39" t="s">
        <v>610</v>
      </c>
      <c r="BK550" s="67" t="s">
        <v>170</v>
      </c>
      <c r="BN550" s="67" t="s">
        <v>1331</v>
      </c>
      <c r="BO550" s="59" t="s">
        <v>1684</v>
      </c>
      <c r="BP550" s="67" t="s">
        <v>51</v>
      </c>
      <c r="BQ550" s="59" t="s">
        <v>38</v>
      </c>
      <c r="BR550" s="67">
        <v>0.21</v>
      </c>
      <c r="BS550" s="59" t="s">
        <v>21</v>
      </c>
      <c r="BT550" s="59" t="s">
        <v>1220</v>
      </c>
      <c r="BU550" s="169">
        <v>0.05</v>
      </c>
      <c r="BW550" s="63" t="s">
        <v>26</v>
      </c>
      <c r="BX550" s="59" t="s">
        <v>27</v>
      </c>
      <c r="BY550" s="70">
        <f t="shared" si="393"/>
        <v>0.26925824035672519</v>
      </c>
      <c r="BZ550" s="70">
        <f t="shared" si="390"/>
        <v>0.26925824035672519</v>
      </c>
      <c r="CA550" s="59" t="s">
        <v>18</v>
      </c>
      <c r="CB550" s="59" t="s">
        <v>667</v>
      </c>
      <c r="CC550" s="59">
        <v>29</v>
      </c>
      <c r="CD550" s="59">
        <v>29</v>
      </c>
      <c r="CF550" s="78" t="s">
        <v>1584</v>
      </c>
      <c r="CG550" s="67">
        <v>0.69</v>
      </c>
      <c r="CH550" s="59" t="s">
        <v>21</v>
      </c>
      <c r="CI550" s="67">
        <v>0.18</v>
      </c>
      <c r="CK550" s="59">
        <f t="shared" si="394"/>
        <v>0.96932966528421061</v>
      </c>
      <c r="CL550" s="59">
        <f t="shared" si="395"/>
        <v>0.96932966528421061</v>
      </c>
      <c r="CM550" s="59">
        <v>29</v>
      </c>
      <c r="CN550" s="59">
        <v>29</v>
      </c>
      <c r="CP550" s="67">
        <f t="shared" si="351"/>
        <v>-0.67475253178647487</v>
      </c>
      <c r="CQ550" s="67">
        <f t="shared" si="352"/>
        <v>0.98654708520179368</v>
      </c>
      <c r="CR550" s="67">
        <f t="shared" si="319"/>
        <v>-0.66567514346647738</v>
      </c>
      <c r="CS550" s="67">
        <f t="shared" si="353"/>
        <v>7.2785546522664779E-2</v>
      </c>
      <c r="CT550" s="77">
        <v>0</v>
      </c>
      <c r="CU550" s="59">
        <v>0</v>
      </c>
      <c r="CV550" s="59" t="s">
        <v>1782</v>
      </c>
      <c r="CW550" s="59">
        <v>0</v>
      </c>
      <c r="CX550" s="59">
        <v>0</v>
      </c>
      <c r="CY550" s="102">
        <v>0</v>
      </c>
      <c r="CZ550" s="102">
        <v>3</v>
      </c>
      <c r="DA550" s="102">
        <v>0</v>
      </c>
      <c r="DB550" s="102">
        <v>0</v>
      </c>
      <c r="DC550" s="102">
        <v>0</v>
      </c>
      <c r="DD550" s="59">
        <v>0</v>
      </c>
      <c r="DE550" s="60">
        <v>1</v>
      </c>
      <c r="DF550" s="60">
        <v>1</v>
      </c>
      <c r="DG550" s="60">
        <v>1</v>
      </c>
      <c r="DH550" s="60">
        <v>0</v>
      </c>
      <c r="DI550" s="60">
        <v>0</v>
      </c>
      <c r="DJ550" s="60">
        <v>0</v>
      </c>
      <c r="DK550" s="60">
        <v>0</v>
      </c>
      <c r="DL550" s="60">
        <v>0</v>
      </c>
      <c r="DM550" s="60">
        <v>0</v>
      </c>
      <c r="DN550" s="60">
        <v>0</v>
      </c>
      <c r="DO550" s="59">
        <v>0</v>
      </c>
      <c r="DP550" s="59">
        <v>0</v>
      </c>
      <c r="DQ550" s="59">
        <v>0</v>
      </c>
      <c r="DR550" s="59">
        <v>0</v>
      </c>
      <c r="DS550" s="59">
        <v>0</v>
      </c>
      <c r="DT550" s="59">
        <v>0</v>
      </c>
      <c r="DU550" s="59">
        <v>0</v>
      </c>
      <c r="DV550" s="59">
        <v>0</v>
      </c>
      <c r="DW550" s="59">
        <v>0</v>
      </c>
      <c r="DX550" s="59">
        <v>0</v>
      </c>
      <c r="DY550" s="59">
        <v>0</v>
      </c>
      <c r="DZ550" s="59">
        <v>0</v>
      </c>
      <c r="EA550" s="59">
        <v>0</v>
      </c>
      <c r="EB550" s="59">
        <v>0</v>
      </c>
      <c r="EC550" s="59">
        <v>0</v>
      </c>
      <c r="ED550" s="59">
        <v>0</v>
      </c>
      <c r="EE550" s="59">
        <v>0</v>
      </c>
      <c r="EF550" s="59">
        <v>0</v>
      </c>
      <c r="EG550" s="59">
        <v>0</v>
      </c>
      <c r="EH550" s="59">
        <v>0</v>
      </c>
      <c r="EI550" s="59">
        <v>0</v>
      </c>
      <c r="EJ550" s="59">
        <v>0</v>
      </c>
      <c r="EK550" s="59">
        <v>0</v>
      </c>
      <c r="EL550" s="59">
        <v>0</v>
      </c>
      <c r="EM550" s="59">
        <v>0</v>
      </c>
      <c r="EN550" s="59">
        <v>0</v>
      </c>
      <c r="EO550" s="59">
        <v>3</v>
      </c>
      <c r="EP550" s="77">
        <v>2</v>
      </c>
      <c r="EQ550" s="59">
        <v>4</v>
      </c>
    </row>
    <row r="551" spans="1:147" ht="15" customHeight="1" x14ac:dyDescent="0.25">
      <c r="A551" s="500" t="s">
        <v>2568</v>
      </c>
      <c r="B551" s="138">
        <v>3</v>
      </c>
      <c r="C551" s="108" t="s">
        <v>347</v>
      </c>
      <c r="D551" s="167">
        <v>2010</v>
      </c>
      <c r="E551" s="103" t="s">
        <v>348</v>
      </c>
      <c r="F551" s="39" t="s">
        <v>45</v>
      </c>
      <c r="G551" s="37">
        <v>98</v>
      </c>
      <c r="H551" s="37" t="s">
        <v>664</v>
      </c>
      <c r="I551" s="64" t="s">
        <v>50</v>
      </c>
      <c r="J551" s="59">
        <v>0</v>
      </c>
      <c r="K551" s="37" t="s">
        <v>3</v>
      </c>
      <c r="L551" s="37" t="s">
        <v>89</v>
      </c>
      <c r="M551" s="37" t="s">
        <v>1329</v>
      </c>
      <c r="N551" s="37">
        <v>4</v>
      </c>
      <c r="O551" s="59">
        <f t="shared" si="317"/>
        <v>0.6020599913279624</v>
      </c>
      <c r="P551" s="37" t="s">
        <v>679</v>
      </c>
      <c r="Q551" s="39"/>
      <c r="R551" s="37">
        <v>1</v>
      </c>
      <c r="S551" s="59">
        <v>29</v>
      </c>
      <c r="T551" s="59">
        <v>1</v>
      </c>
      <c r="U551" s="67"/>
      <c r="V551" s="37" t="s">
        <v>2350</v>
      </c>
      <c r="W551" s="37"/>
      <c r="X551" s="37" t="s">
        <v>667</v>
      </c>
      <c r="Y551" s="39" t="s">
        <v>19</v>
      </c>
      <c r="Z551" s="168" t="s">
        <v>681</v>
      </c>
      <c r="AA551" s="37" t="s">
        <v>1327</v>
      </c>
      <c r="AB551" s="37" t="s">
        <v>1328</v>
      </c>
      <c r="AC551" s="59" t="s">
        <v>668</v>
      </c>
      <c r="AD551" s="37">
        <v>0</v>
      </c>
      <c r="AE551" s="37" t="s">
        <v>1071</v>
      </c>
      <c r="AF551" s="59">
        <v>14.37</v>
      </c>
      <c r="AG551" s="59">
        <f t="shared" si="328"/>
        <v>1.1574567681342256</v>
      </c>
      <c r="AH551" s="177">
        <v>524</v>
      </c>
      <c r="AI551" s="72">
        <f t="shared" si="359"/>
        <v>2.7193312869837265</v>
      </c>
      <c r="AJ551" s="59">
        <f t="shared" si="360"/>
        <v>57.48</v>
      </c>
      <c r="AK551" s="59">
        <f t="shared" si="361"/>
        <v>1.7595167594621881</v>
      </c>
      <c r="AL551" s="72">
        <f t="shared" si="362"/>
        <v>2096</v>
      </c>
      <c r="AM551" s="72">
        <f t="shared" si="374"/>
        <v>3.321391278311689</v>
      </c>
      <c r="AN551" s="168" t="s">
        <v>1003</v>
      </c>
      <c r="AO551" s="37" t="s">
        <v>470</v>
      </c>
      <c r="AQ551" s="37" t="s">
        <v>665</v>
      </c>
      <c r="AR551" s="39"/>
      <c r="AS551" s="39" t="s">
        <v>666</v>
      </c>
      <c r="AT551" s="178" t="s">
        <v>2465</v>
      </c>
      <c r="AU551" s="11">
        <v>52.75</v>
      </c>
      <c r="AV551" s="11">
        <v>23.9</v>
      </c>
      <c r="AW551" s="37" t="s">
        <v>2020</v>
      </c>
      <c r="AX551" s="277">
        <v>6.7416666666666663</v>
      </c>
      <c r="AY551" s="278">
        <v>596</v>
      </c>
      <c r="AZ551" s="455">
        <f t="shared" si="318"/>
        <v>2.7752462597402365</v>
      </c>
      <c r="BA551" s="16" t="s">
        <v>1751</v>
      </c>
      <c r="BB551" s="276" t="s">
        <v>2018</v>
      </c>
      <c r="BC551" s="16" t="s">
        <v>2019</v>
      </c>
      <c r="BD551" s="60">
        <v>73</v>
      </c>
      <c r="BE551" s="37" t="s">
        <v>2331</v>
      </c>
      <c r="BG551" s="39" t="s">
        <v>2021</v>
      </c>
      <c r="BH551" s="39" t="s">
        <v>19</v>
      </c>
      <c r="BI551" s="82" t="s">
        <v>2232</v>
      </c>
      <c r="BJ551" s="39" t="s">
        <v>12</v>
      </c>
      <c r="BK551" s="67" t="s">
        <v>170</v>
      </c>
      <c r="BN551" s="67" t="s">
        <v>1330</v>
      </c>
      <c r="BO551" s="37" t="s">
        <v>1682</v>
      </c>
      <c r="BP551" s="67" t="s">
        <v>51</v>
      </c>
      <c r="BQ551" s="59" t="s">
        <v>38</v>
      </c>
      <c r="BR551" s="67">
        <v>3.9</v>
      </c>
      <c r="BS551" s="59" t="s">
        <v>21</v>
      </c>
      <c r="BT551" s="59" t="s">
        <v>54</v>
      </c>
      <c r="BU551" s="169">
        <v>0.28000000000000003</v>
      </c>
      <c r="BW551" s="63" t="s">
        <v>26</v>
      </c>
      <c r="BX551" s="59" t="s">
        <v>27</v>
      </c>
      <c r="BY551" s="70">
        <f t="shared" si="393"/>
        <v>1.5078461459976611</v>
      </c>
      <c r="BZ551" s="70">
        <f t="shared" si="390"/>
        <v>1.5078461459976611</v>
      </c>
      <c r="CA551" s="59" t="s">
        <v>18</v>
      </c>
      <c r="CB551" s="59" t="s">
        <v>667</v>
      </c>
      <c r="CC551" s="59">
        <v>29</v>
      </c>
      <c r="CD551" s="59">
        <v>29</v>
      </c>
      <c r="CF551" s="78" t="s">
        <v>1584</v>
      </c>
      <c r="CG551" s="67">
        <v>3.93</v>
      </c>
      <c r="CH551" s="59" t="s">
        <v>21</v>
      </c>
      <c r="CI551" s="67">
        <v>0.27</v>
      </c>
      <c r="CK551" s="59">
        <f t="shared" si="394"/>
        <v>1.4539944979263162</v>
      </c>
      <c r="CL551" s="59">
        <f t="shared" si="395"/>
        <v>1.4539944979263162</v>
      </c>
      <c r="CM551" s="59">
        <v>29</v>
      </c>
      <c r="CN551" s="59">
        <v>29</v>
      </c>
      <c r="CP551" s="67">
        <f t="shared" si="351"/>
        <v>-2.0254325709880984E-2</v>
      </c>
      <c r="CQ551" s="67">
        <f t="shared" si="352"/>
        <v>0.98654708520179368</v>
      </c>
      <c r="CR551" s="67">
        <f t="shared" si="319"/>
        <v>-1.9981845991810836E-2</v>
      </c>
      <c r="CS551" s="67">
        <f t="shared" si="353"/>
        <v>6.8968959260079662E-2</v>
      </c>
      <c r="CT551" s="77">
        <v>0</v>
      </c>
      <c r="CU551" s="59">
        <v>0</v>
      </c>
      <c r="CV551" s="59" t="s">
        <v>1782</v>
      </c>
      <c r="CW551" s="59">
        <v>0</v>
      </c>
      <c r="CX551" s="59">
        <v>0</v>
      </c>
      <c r="CY551" s="102">
        <v>1</v>
      </c>
      <c r="CZ551" s="102">
        <v>0</v>
      </c>
      <c r="DA551" s="102">
        <v>0</v>
      </c>
      <c r="DB551" s="102">
        <v>0</v>
      </c>
      <c r="DC551" s="102">
        <v>0</v>
      </c>
      <c r="DD551" s="59">
        <v>0</v>
      </c>
      <c r="DE551" s="60">
        <v>0</v>
      </c>
      <c r="DF551" s="60">
        <v>2</v>
      </c>
      <c r="DG551" s="60">
        <v>0</v>
      </c>
      <c r="DH551" s="60">
        <v>0</v>
      </c>
      <c r="DI551" s="60">
        <v>0</v>
      </c>
      <c r="DJ551" s="60">
        <v>0</v>
      </c>
      <c r="DK551" s="60">
        <v>0</v>
      </c>
      <c r="DL551" s="60">
        <v>0</v>
      </c>
      <c r="DM551" s="60">
        <v>0</v>
      </c>
      <c r="DN551" s="60">
        <v>0</v>
      </c>
      <c r="DO551" s="59">
        <v>0</v>
      </c>
      <c r="DP551" s="59">
        <v>0</v>
      </c>
      <c r="DQ551" s="59">
        <v>0</v>
      </c>
      <c r="DR551" s="59">
        <v>0</v>
      </c>
      <c r="DS551" s="59">
        <v>0</v>
      </c>
      <c r="DT551" s="59">
        <v>0</v>
      </c>
      <c r="DU551" s="59">
        <v>0</v>
      </c>
      <c r="DV551" s="59">
        <v>0</v>
      </c>
      <c r="DW551" s="59">
        <v>0</v>
      </c>
      <c r="DX551" s="59">
        <v>0</v>
      </c>
      <c r="DY551" s="59">
        <v>0</v>
      </c>
      <c r="DZ551" s="59">
        <v>0</v>
      </c>
      <c r="EA551" s="59">
        <v>0</v>
      </c>
      <c r="EB551" s="59">
        <v>0</v>
      </c>
      <c r="EC551" s="59">
        <v>0</v>
      </c>
      <c r="ED551" s="59">
        <v>0</v>
      </c>
      <c r="EE551" s="59">
        <v>0</v>
      </c>
      <c r="EF551" s="59">
        <v>0</v>
      </c>
      <c r="EG551" s="59">
        <v>0</v>
      </c>
      <c r="EH551" s="59">
        <v>0</v>
      </c>
      <c r="EI551" s="59">
        <v>0</v>
      </c>
      <c r="EJ551" s="59">
        <v>0</v>
      </c>
      <c r="EK551" s="59">
        <v>0</v>
      </c>
      <c r="EL551" s="59">
        <v>0</v>
      </c>
      <c r="EM551" s="59">
        <v>0</v>
      </c>
      <c r="EN551" s="59">
        <v>0</v>
      </c>
      <c r="EO551" s="59">
        <v>3</v>
      </c>
      <c r="EP551" s="77">
        <v>2</v>
      </c>
      <c r="EQ551" s="59">
        <v>4</v>
      </c>
    </row>
    <row r="552" spans="1:147" ht="15" customHeight="1" x14ac:dyDescent="0.25">
      <c r="A552" s="500" t="s">
        <v>2568</v>
      </c>
      <c r="B552" s="138">
        <v>4</v>
      </c>
      <c r="C552" s="108" t="s">
        <v>347</v>
      </c>
      <c r="D552" s="167">
        <v>2010</v>
      </c>
      <c r="E552" s="103" t="s">
        <v>348</v>
      </c>
      <c r="F552" s="39" t="s">
        <v>45</v>
      </c>
      <c r="G552" s="37">
        <v>98</v>
      </c>
      <c r="H552" s="37" t="s">
        <v>664</v>
      </c>
      <c r="I552" s="64" t="s">
        <v>50</v>
      </c>
      <c r="J552" s="59">
        <v>0</v>
      </c>
      <c r="K552" s="37" t="s">
        <v>3</v>
      </c>
      <c r="L552" s="37" t="s">
        <v>89</v>
      </c>
      <c r="M552" s="37">
        <v>7</v>
      </c>
      <c r="N552" s="37">
        <v>7</v>
      </c>
      <c r="O552" s="59">
        <f t="shared" ref="O552:O614" si="396">LOG10(N552)</f>
        <v>0.84509804001425681</v>
      </c>
      <c r="P552" s="37">
        <v>2007</v>
      </c>
      <c r="Q552" s="39"/>
      <c r="R552" s="37">
        <v>1</v>
      </c>
      <c r="S552" s="59">
        <v>29</v>
      </c>
      <c r="T552" s="59">
        <v>1</v>
      </c>
      <c r="U552" s="67"/>
      <c r="V552" s="37" t="s">
        <v>2350</v>
      </c>
      <c r="W552" s="37"/>
      <c r="X552" s="37" t="s">
        <v>667</v>
      </c>
      <c r="Y552" s="39" t="s">
        <v>19</v>
      </c>
      <c r="Z552" s="168" t="s">
        <v>681</v>
      </c>
      <c r="AA552" s="37" t="s">
        <v>1327</v>
      </c>
      <c r="AB552" s="37" t="s">
        <v>1328</v>
      </c>
      <c r="AC552" s="59" t="s">
        <v>668</v>
      </c>
      <c r="AD552" s="37">
        <v>0</v>
      </c>
      <c r="AE552" s="37" t="s">
        <v>1071</v>
      </c>
      <c r="AF552" s="59">
        <v>14.37</v>
      </c>
      <c r="AG552" s="59">
        <f t="shared" ref="AG552:AG614" si="397">LOG10(AF552)</f>
        <v>1.1574567681342256</v>
      </c>
      <c r="AH552" s="177">
        <v>524</v>
      </c>
      <c r="AI552" s="72">
        <f t="shared" si="359"/>
        <v>2.7193312869837265</v>
      </c>
      <c r="AJ552" s="59">
        <f t="shared" si="360"/>
        <v>100.58999999999999</v>
      </c>
      <c r="AK552" s="59">
        <f t="shared" ref="AK552:AK614" si="398">LOG10(AJ552)</f>
        <v>2.0025548081484823</v>
      </c>
      <c r="AL552" s="72">
        <f t="shared" si="362"/>
        <v>3668</v>
      </c>
      <c r="AM552" s="72">
        <f t="shared" si="374"/>
        <v>3.5644293269979834</v>
      </c>
      <c r="AN552" s="168" t="s">
        <v>1003</v>
      </c>
      <c r="AO552" s="37" t="s">
        <v>470</v>
      </c>
      <c r="AQ552" s="37" t="s">
        <v>665</v>
      </c>
      <c r="AR552" s="39"/>
      <c r="AS552" s="39" t="s">
        <v>666</v>
      </c>
      <c r="AT552" s="178" t="s">
        <v>2465</v>
      </c>
      <c r="AU552" s="11">
        <v>52.75</v>
      </c>
      <c r="AV552" s="11">
        <v>23.9</v>
      </c>
      <c r="AW552" s="37" t="s">
        <v>2020</v>
      </c>
      <c r="AX552" s="277">
        <v>6.7416666666666663</v>
      </c>
      <c r="AY552" s="278">
        <v>596</v>
      </c>
      <c r="AZ552" s="455">
        <f t="shared" ref="AZ552:AZ614" si="399">LOG10(AY552)</f>
        <v>2.7752462597402365</v>
      </c>
      <c r="BA552" s="16" t="s">
        <v>1751</v>
      </c>
      <c r="BB552" s="276" t="s">
        <v>2018</v>
      </c>
      <c r="BC552" s="16" t="s">
        <v>2019</v>
      </c>
      <c r="BD552" s="60">
        <v>73</v>
      </c>
      <c r="BE552" s="37" t="s">
        <v>2331</v>
      </c>
      <c r="BG552" s="39" t="s">
        <v>2021</v>
      </c>
      <c r="BH552" s="39" t="s">
        <v>19</v>
      </c>
      <c r="BI552" s="82" t="s">
        <v>2232</v>
      </c>
      <c r="BJ552" s="39" t="s">
        <v>12</v>
      </c>
      <c r="BK552" s="67" t="s">
        <v>170</v>
      </c>
      <c r="BN552" s="67" t="s">
        <v>1271</v>
      </c>
      <c r="BO552" s="59" t="s">
        <v>1677</v>
      </c>
      <c r="BP552" s="67" t="s">
        <v>51</v>
      </c>
      <c r="BQ552" s="59" t="s">
        <v>38</v>
      </c>
      <c r="BR552" s="67">
        <v>3.72</v>
      </c>
      <c r="BS552" s="59" t="s">
        <v>21</v>
      </c>
      <c r="BT552" s="59" t="s">
        <v>54</v>
      </c>
      <c r="BU552" s="169">
        <v>0.34</v>
      </c>
      <c r="BW552" s="63" t="s">
        <v>26</v>
      </c>
      <c r="BX552" s="59" t="s">
        <v>27</v>
      </c>
      <c r="BY552" s="70">
        <f t="shared" si="393"/>
        <v>1.8309560344257314</v>
      </c>
      <c r="BZ552" s="70">
        <f t="shared" si="390"/>
        <v>1.8309560344257314</v>
      </c>
      <c r="CA552" s="59" t="s">
        <v>18</v>
      </c>
      <c r="CB552" s="59" t="s">
        <v>667</v>
      </c>
      <c r="CC552" s="59">
        <v>29</v>
      </c>
      <c r="CD552" s="59">
        <v>29</v>
      </c>
      <c r="CF552" s="78" t="s">
        <v>1584</v>
      </c>
      <c r="CG552" s="67">
        <v>4</v>
      </c>
      <c r="CH552" s="59" t="s">
        <v>21</v>
      </c>
      <c r="CI552" s="67">
        <v>0.28000000000000003</v>
      </c>
      <c r="CK552" s="59">
        <f t="shared" si="394"/>
        <v>1.5078461459976611</v>
      </c>
      <c r="CL552" s="59">
        <f t="shared" si="395"/>
        <v>1.5078461459976611</v>
      </c>
      <c r="CM552" s="59">
        <v>29</v>
      </c>
      <c r="CN552" s="59">
        <v>29</v>
      </c>
      <c r="CP552" s="67">
        <f t="shared" si="351"/>
        <v>-0.16694490343248922</v>
      </c>
      <c r="CQ552" s="67">
        <f t="shared" si="352"/>
        <v>0.98654708520179368</v>
      </c>
      <c r="CR552" s="67">
        <f t="shared" ref="CR552:CR614" si="400">CP552*CQ552</f>
        <v>-0.16469900787061717</v>
      </c>
      <c r="CS552" s="67">
        <f t="shared" si="353"/>
        <v>6.9199360027530743E-2</v>
      </c>
      <c r="CT552" s="77">
        <v>0</v>
      </c>
      <c r="CU552" s="59">
        <v>0</v>
      </c>
      <c r="CV552" s="59" t="s">
        <v>1782</v>
      </c>
      <c r="CW552" s="59">
        <v>0</v>
      </c>
      <c r="CX552" s="59">
        <v>0</v>
      </c>
      <c r="CY552" s="102">
        <v>1</v>
      </c>
      <c r="CZ552" s="102">
        <v>0</v>
      </c>
      <c r="DA552" s="102">
        <v>0</v>
      </c>
      <c r="DB552" s="102">
        <v>0</v>
      </c>
      <c r="DC552" s="102">
        <v>0</v>
      </c>
      <c r="DD552" s="59">
        <v>0</v>
      </c>
      <c r="DE552" s="60">
        <v>0</v>
      </c>
      <c r="DF552" s="60">
        <v>3</v>
      </c>
      <c r="DG552" s="60">
        <v>0</v>
      </c>
      <c r="DH552" s="60">
        <v>0</v>
      </c>
      <c r="DI552" s="60">
        <v>0</v>
      </c>
      <c r="DJ552" s="60">
        <v>0</v>
      </c>
      <c r="DK552" s="60">
        <v>0</v>
      </c>
      <c r="DL552" s="60">
        <v>0</v>
      </c>
      <c r="DM552" s="60">
        <v>0</v>
      </c>
      <c r="DN552" s="60">
        <v>0</v>
      </c>
      <c r="DO552" s="59">
        <v>0</v>
      </c>
      <c r="DP552" s="59">
        <v>0</v>
      </c>
      <c r="DQ552" s="59">
        <v>0</v>
      </c>
      <c r="DR552" s="59">
        <v>0</v>
      </c>
      <c r="DS552" s="59">
        <v>0</v>
      </c>
      <c r="DT552" s="59">
        <v>0</v>
      </c>
      <c r="DU552" s="59">
        <v>0</v>
      </c>
      <c r="DV552" s="59">
        <v>0</v>
      </c>
      <c r="DW552" s="59">
        <v>0</v>
      </c>
      <c r="DX552" s="59">
        <v>0</v>
      </c>
      <c r="DY552" s="59">
        <v>0</v>
      </c>
      <c r="DZ552" s="59">
        <v>0</v>
      </c>
      <c r="EA552" s="59">
        <v>0</v>
      </c>
      <c r="EB552" s="59">
        <v>0</v>
      </c>
      <c r="EC552" s="59">
        <v>0</v>
      </c>
      <c r="ED552" s="59">
        <v>0</v>
      </c>
      <c r="EE552" s="59">
        <v>0</v>
      </c>
      <c r="EF552" s="59">
        <v>0</v>
      </c>
      <c r="EG552" s="59">
        <v>0</v>
      </c>
      <c r="EH552" s="59">
        <v>0</v>
      </c>
      <c r="EI552" s="59">
        <v>0</v>
      </c>
      <c r="EJ552" s="59">
        <v>0</v>
      </c>
      <c r="EK552" s="59">
        <v>0</v>
      </c>
      <c r="EL552" s="59">
        <v>0</v>
      </c>
      <c r="EM552" s="59">
        <v>0</v>
      </c>
      <c r="EN552" s="59">
        <v>0</v>
      </c>
      <c r="EO552" s="59">
        <v>3</v>
      </c>
      <c r="EP552" s="77">
        <v>2</v>
      </c>
      <c r="EQ552" s="59">
        <v>4</v>
      </c>
    </row>
    <row r="553" spans="1:147" ht="15" customHeight="1" x14ac:dyDescent="0.25">
      <c r="A553" s="500" t="s">
        <v>2568</v>
      </c>
      <c r="B553" s="138">
        <v>5</v>
      </c>
      <c r="C553" s="108" t="s">
        <v>347</v>
      </c>
      <c r="D553" s="167">
        <v>2010</v>
      </c>
      <c r="E553" s="103" t="s">
        <v>348</v>
      </c>
      <c r="F553" s="39" t="s">
        <v>45</v>
      </c>
      <c r="G553" s="37">
        <v>98</v>
      </c>
      <c r="H553" s="37" t="s">
        <v>664</v>
      </c>
      <c r="I553" s="64" t="s">
        <v>50</v>
      </c>
      <c r="J553" s="59">
        <v>0</v>
      </c>
      <c r="K553" s="37" t="s">
        <v>3</v>
      </c>
      <c r="L553" s="37" t="s">
        <v>89</v>
      </c>
      <c r="M553" s="37">
        <v>7</v>
      </c>
      <c r="N553" s="37">
        <v>7</v>
      </c>
      <c r="O553" s="59">
        <f t="shared" si="396"/>
        <v>0.84509804001425681</v>
      </c>
      <c r="P553" s="37">
        <v>2007</v>
      </c>
      <c r="Q553" s="39"/>
      <c r="R553" s="37">
        <v>1</v>
      </c>
      <c r="S553" s="59">
        <v>29</v>
      </c>
      <c r="T553" s="59">
        <v>1</v>
      </c>
      <c r="U553" s="67"/>
      <c r="V553" s="37" t="s">
        <v>2350</v>
      </c>
      <c r="W553" s="37"/>
      <c r="X553" s="37" t="s">
        <v>667</v>
      </c>
      <c r="Y553" s="39" t="s">
        <v>19</v>
      </c>
      <c r="Z553" s="168" t="s">
        <v>681</v>
      </c>
      <c r="AA553" s="37" t="s">
        <v>1327</v>
      </c>
      <c r="AB553" s="37" t="s">
        <v>1328</v>
      </c>
      <c r="AC553" s="59" t="s">
        <v>668</v>
      </c>
      <c r="AD553" s="37">
        <v>0</v>
      </c>
      <c r="AE553" s="37" t="s">
        <v>1071</v>
      </c>
      <c r="AF553" s="59">
        <v>14.37</v>
      </c>
      <c r="AG553" s="59">
        <f t="shared" si="397"/>
        <v>1.1574567681342256</v>
      </c>
      <c r="AH553" s="177">
        <v>524</v>
      </c>
      <c r="AI553" s="72">
        <f t="shared" si="359"/>
        <v>2.7193312869837265</v>
      </c>
      <c r="AJ553" s="59">
        <f t="shared" si="360"/>
        <v>100.58999999999999</v>
      </c>
      <c r="AK553" s="59">
        <f t="shared" si="398"/>
        <v>2.0025548081484823</v>
      </c>
      <c r="AL553" s="72">
        <f t="shared" si="362"/>
        <v>3668</v>
      </c>
      <c r="AM553" s="72">
        <f t="shared" si="374"/>
        <v>3.5644293269979834</v>
      </c>
      <c r="AN553" s="168" t="s">
        <v>1003</v>
      </c>
      <c r="AO553" s="37" t="s">
        <v>470</v>
      </c>
      <c r="AQ553" s="37" t="s">
        <v>665</v>
      </c>
      <c r="AR553" s="39"/>
      <c r="AS553" s="39" t="s">
        <v>666</v>
      </c>
      <c r="AT553" s="178" t="s">
        <v>2465</v>
      </c>
      <c r="AU553" s="11">
        <v>52.75</v>
      </c>
      <c r="AV553" s="11">
        <v>23.9</v>
      </c>
      <c r="AW553" s="37" t="s">
        <v>2020</v>
      </c>
      <c r="AX553" s="277">
        <v>6.7416666666666663</v>
      </c>
      <c r="AY553" s="278">
        <v>596</v>
      </c>
      <c r="AZ553" s="455">
        <f t="shared" si="399"/>
        <v>2.7752462597402365</v>
      </c>
      <c r="BA553" s="16" t="s">
        <v>1751</v>
      </c>
      <c r="BB553" s="276" t="s">
        <v>2018</v>
      </c>
      <c r="BC553" s="16" t="s">
        <v>2019</v>
      </c>
      <c r="BD553" s="60">
        <v>73</v>
      </c>
      <c r="BE553" s="37" t="s">
        <v>2331</v>
      </c>
      <c r="BG553" s="39" t="s">
        <v>2021</v>
      </c>
      <c r="BH553" s="39" t="s">
        <v>19</v>
      </c>
      <c r="BI553" s="82" t="s">
        <v>2232</v>
      </c>
      <c r="BJ553" s="39" t="s">
        <v>12</v>
      </c>
      <c r="BK553" s="67" t="s">
        <v>170</v>
      </c>
      <c r="BN553" s="67" t="s">
        <v>1331</v>
      </c>
      <c r="BO553" s="59" t="s">
        <v>1684</v>
      </c>
      <c r="BP553" s="67" t="s">
        <v>51</v>
      </c>
      <c r="BQ553" s="59" t="s">
        <v>38</v>
      </c>
      <c r="BR553" s="67">
        <v>1.72</v>
      </c>
      <c r="BS553" s="59" t="s">
        <v>21</v>
      </c>
      <c r="BT553" s="59" t="s">
        <v>54</v>
      </c>
      <c r="BU553" s="169">
        <v>0.19</v>
      </c>
      <c r="BW553" s="63" t="s">
        <v>26</v>
      </c>
      <c r="BX553" s="59" t="s">
        <v>27</v>
      </c>
      <c r="BY553" s="70">
        <f t="shared" si="393"/>
        <v>1.0231813133555556</v>
      </c>
      <c r="BZ553" s="70">
        <f t="shared" si="390"/>
        <v>1.0231813133555556</v>
      </c>
      <c r="CA553" s="59" t="s">
        <v>18</v>
      </c>
      <c r="CB553" s="59" t="s">
        <v>667</v>
      </c>
      <c r="CC553" s="59">
        <v>29</v>
      </c>
      <c r="CD553" s="59">
        <v>29</v>
      </c>
      <c r="CF553" s="78" t="s">
        <v>1584</v>
      </c>
      <c r="CG553" s="67">
        <v>3.07</v>
      </c>
      <c r="CH553" s="59" t="s">
        <v>21</v>
      </c>
      <c r="CI553" s="67">
        <v>0.3</v>
      </c>
      <c r="CK553" s="59">
        <f t="shared" si="394"/>
        <v>1.6155494421403511</v>
      </c>
      <c r="CL553" s="59">
        <f t="shared" si="395"/>
        <v>1.6155494421403511</v>
      </c>
      <c r="CM553" s="59">
        <v>29</v>
      </c>
      <c r="CN553" s="59">
        <v>29</v>
      </c>
      <c r="CP553" s="67">
        <f t="shared" si="351"/>
        <v>-0.99837161300586752</v>
      </c>
      <c r="CQ553" s="67">
        <f t="shared" si="352"/>
        <v>0.98654708520179368</v>
      </c>
      <c r="CR553" s="67">
        <f t="shared" si="400"/>
        <v>-0.98494060475915179</v>
      </c>
      <c r="CS553" s="67">
        <f t="shared" si="353"/>
        <v>7.7328517197442437E-2</v>
      </c>
      <c r="CT553" s="77">
        <v>0</v>
      </c>
      <c r="CU553" s="59">
        <v>0</v>
      </c>
      <c r="CV553" s="59" t="s">
        <v>1782</v>
      </c>
      <c r="CW553" s="59">
        <v>0</v>
      </c>
      <c r="CX553" s="59">
        <v>0</v>
      </c>
      <c r="CY553" s="102">
        <v>1</v>
      </c>
      <c r="CZ553" s="102">
        <v>0</v>
      </c>
      <c r="DA553" s="102">
        <v>0</v>
      </c>
      <c r="DB553" s="102">
        <v>0</v>
      </c>
      <c r="DC553" s="102">
        <v>0</v>
      </c>
      <c r="DD553" s="59">
        <v>0</v>
      </c>
      <c r="DE553" s="60">
        <v>1</v>
      </c>
      <c r="DF553" s="60">
        <v>1</v>
      </c>
      <c r="DG553" s="60">
        <v>1</v>
      </c>
      <c r="DH553" s="60">
        <v>0</v>
      </c>
      <c r="DI553" s="60">
        <v>0</v>
      </c>
      <c r="DJ553" s="60">
        <v>0</v>
      </c>
      <c r="DK553" s="60">
        <v>0</v>
      </c>
      <c r="DL553" s="60">
        <v>0</v>
      </c>
      <c r="DM553" s="60">
        <v>0</v>
      </c>
      <c r="DN553" s="60">
        <v>0</v>
      </c>
      <c r="DO553" s="59">
        <v>0</v>
      </c>
      <c r="DP553" s="59">
        <v>0</v>
      </c>
      <c r="DQ553" s="59">
        <v>0</v>
      </c>
      <c r="DR553" s="59">
        <v>0</v>
      </c>
      <c r="DS553" s="59">
        <v>0</v>
      </c>
      <c r="DT553" s="59">
        <v>0</v>
      </c>
      <c r="DU553" s="59">
        <v>0</v>
      </c>
      <c r="DV553" s="59">
        <v>0</v>
      </c>
      <c r="DW553" s="59">
        <v>0</v>
      </c>
      <c r="DX553" s="59">
        <v>0</v>
      </c>
      <c r="DY553" s="59">
        <v>0</v>
      </c>
      <c r="DZ553" s="59">
        <v>0</v>
      </c>
      <c r="EA553" s="59">
        <v>0</v>
      </c>
      <c r="EB553" s="59">
        <v>0</v>
      </c>
      <c r="EC553" s="59">
        <v>0</v>
      </c>
      <c r="ED553" s="59">
        <v>0</v>
      </c>
      <c r="EE553" s="59">
        <v>0</v>
      </c>
      <c r="EF553" s="59">
        <v>0</v>
      </c>
      <c r="EG553" s="59">
        <v>0</v>
      </c>
      <c r="EH553" s="59">
        <v>0</v>
      </c>
      <c r="EI553" s="59">
        <v>0</v>
      </c>
      <c r="EJ553" s="59">
        <v>0</v>
      </c>
      <c r="EK553" s="59">
        <v>0</v>
      </c>
      <c r="EL553" s="59">
        <v>0</v>
      </c>
      <c r="EM553" s="59">
        <v>0</v>
      </c>
      <c r="EN553" s="59">
        <v>0</v>
      </c>
      <c r="EO553" s="59">
        <v>3</v>
      </c>
      <c r="EP553" s="77">
        <v>2</v>
      </c>
      <c r="EQ553" s="59">
        <v>4</v>
      </c>
    </row>
    <row r="554" spans="1:147" ht="15" customHeight="1" x14ac:dyDescent="0.25">
      <c r="A554" s="500" t="s">
        <v>2568</v>
      </c>
      <c r="B554" s="138">
        <v>6</v>
      </c>
      <c r="C554" s="108" t="s">
        <v>347</v>
      </c>
      <c r="D554" s="167">
        <v>2010</v>
      </c>
      <c r="E554" s="103" t="s">
        <v>348</v>
      </c>
      <c r="F554" s="39" t="s">
        <v>45</v>
      </c>
      <c r="G554" s="37">
        <v>98</v>
      </c>
      <c r="H554" s="37" t="s">
        <v>664</v>
      </c>
      <c r="I554" s="64" t="s">
        <v>50</v>
      </c>
      <c r="J554" s="59">
        <v>0</v>
      </c>
      <c r="K554" s="37" t="s">
        <v>3</v>
      </c>
      <c r="L554" s="37" t="s">
        <v>89</v>
      </c>
      <c r="M554" s="37" t="s">
        <v>1329</v>
      </c>
      <c r="N554" s="37">
        <v>4</v>
      </c>
      <c r="O554" s="59">
        <f t="shared" si="396"/>
        <v>0.6020599913279624</v>
      </c>
      <c r="P554" s="37" t="s">
        <v>679</v>
      </c>
      <c r="Q554" s="39"/>
      <c r="R554" s="37">
        <v>1</v>
      </c>
      <c r="S554" s="59">
        <v>27</v>
      </c>
      <c r="T554" s="59">
        <v>1</v>
      </c>
      <c r="U554" s="67"/>
      <c r="V554" s="37" t="s">
        <v>2350</v>
      </c>
      <c r="W554" s="37"/>
      <c r="X554" s="37" t="s">
        <v>667</v>
      </c>
      <c r="Y554" s="39" t="s">
        <v>19</v>
      </c>
      <c r="Z554" s="168" t="s">
        <v>681</v>
      </c>
      <c r="AA554" s="37" t="s">
        <v>1327</v>
      </c>
      <c r="AB554" s="37" t="s">
        <v>1328</v>
      </c>
      <c r="AC554" s="59" t="s">
        <v>668</v>
      </c>
      <c r="AD554" s="37">
        <v>0</v>
      </c>
      <c r="AE554" s="37" t="s">
        <v>1071</v>
      </c>
      <c r="AF554" s="59">
        <v>14.37</v>
      </c>
      <c r="AG554" s="59">
        <f t="shared" si="397"/>
        <v>1.1574567681342256</v>
      </c>
      <c r="AH554" s="177">
        <v>524</v>
      </c>
      <c r="AI554" s="72">
        <f t="shared" si="359"/>
        <v>2.7193312869837265</v>
      </c>
      <c r="AJ554" s="59">
        <f t="shared" si="360"/>
        <v>57.48</v>
      </c>
      <c r="AK554" s="59">
        <f t="shared" si="398"/>
        <v>1.7595167594621881</v>
      </c>
      <c r="AL554" s="72">
        <f t="shared" si="362"/>
        <v>2096</v>
      </c>
      <c r="AM554" s="72">
        <f t="shared" si="374"/>
        <v>3.321391278311689</v>
      </c>
      <c r="AN554" s="168" t="s">
        <v>1003</v>
      </c>
      <c r="AO554" s="37" t="s">
        <v>470</v>
      </c>
      <c r="AQ554" s="37" t="s">
        <v>665</v>
      </c>
      <c r="AR554" s="39"/>
      <c r="AS554" s="39" t="s">
        <v>666</v>
      </c>
      <c r="AT554" s="178" t="s">
        <v>2465</v>
      </c>
      <c r="AU554" s="11">
        <v>52.75</v>
      </c>
      <c r="AV554" s="11">
        <v>23.9</v>
      </c>
      <c r="AW554" s="37" t="s">
        <v>2020</v>
      </c>
      <c r="AX554" s="277">
        <v>6.7416666666666663</v>
      </c>
      <c r="AY554" s="278">
        <v>596</v>
      </c>
      <c r="AZ554" s="455">
        <f t="shared" si="399"/>
        <v>2.7752462597402365</v>
      </c>
      <c r="BA554" s="16" t="s">
        <v>1751</v>
      </c>
      <c r="BB554" s="276" t="s">
        <v>2018</v>
      </c>
      <c r="BC554" s="16" t="s">
        <v>2019</v>
      </c>
      <c r="BD554" s="60">
        <v>73</v>
      </c>
      <c r="BE554" s="37" t="s">
        <v>2331</v>
      </c>
      <c r="BG554" s="39" t="s">
        <v>2021</v>
      </c>
      <c r="BH554" s="39" t="s">
        <v>19</v>
      </c>
      <c r="BI554" s="82" t="s">
        <v>2232</v>
      </c>
      <c r="BJ554" s="39" t="s">
        <v>1749</v>
      </c>
      <c r="BK554" s="67" t="s">
        <v>170</v>
      </c>
      <c r="BN554" s="67" t="s">
        <v>1330</v>
      </c>
      <c r="BO554" s="37" t="s">
        <v>1682</v>
      </c>
      <c r="BP554" s="67" t="s">
        <v>51</v>
      </c>
      <c r="BQ554" s="59" t="s">
        <v>38</v>
      </c>
      <c r="BR554" s="67">
        <v>0.79</v>
      </c>
      <c r="BS554" s="59" t="s">
        <v>21</v>
      </c>
      <c r="BU554" s="169">
        <v>0.08</v>
      </c>
      <c r="BW554" s="63" t="s">
        <v>26</v>
      </c>
      <c r="BX554" s="59" t="s">
        <v>27</v>
      </c>
      <c r="BY554" s="70">
        <f t="shared" si="393"/>
        <v>0.41569219381653055</v>
      </c>
      <c r="BZ554" s="70">
        <f t="shared" si="390"/>
        <v>0.41569219381653055</v>
      </c>
      <c r="CA554" s="59" t="s">
        <v>18</v>
      </c>
      <c r="CB554" s="59" t="s">
        <v>667</v>
      </c>
      <c r="CC554" s="59">
        <v>27</v>
      </c>
      <c r="CD554" s="59">
        <v>27</v>
      </c>
      <c r="CF554" s="78" t="s">
        <v>1584</v>
      </c>
      <c r="CG554" s="67">
        <v>0.62</v>
      </c>
      <c r="CH554" s="59" t="s">
        <v>21</v>
      </c>
      <c r="CI554" s="67">
        <v>0.08</v>
      </c>
      <c r="CK554" s="59">
        <f t="shared" si="394"/>
        <v>0.41569219381653055</v>
      </c>
      <c r="CL554" s="59">
        <f t="shared" si="395"/>
        <v>0.41569219381653055</v>
      </c>
      <c r="CM554" s="59">
        <v>27</v>
      </c>
      <c r="CN554" s="59">
        <v>27</v>
      </c>
      <c r="CP554" s="67">
        <f t="shared" si="351"/>
        <v>0.40895644067598502</v>
      </c>
      <c r="CQ554" s="67">
        <f t="shared" si="352"/>
        <v>0.98550724637681164</v>
      </c>
      <c r="CR554" s="67">
        <f t="shared" si="400"/>
        <v>0.40302953573865191</v>
      </c>
      <c r="CS554" s="67">
        <f t="shared" si="353"/>
        <v>7.5578081543312151E-2</v>
      </c>
      <c r="CT554" s="77">
        <v>0</v>
      </c>
      <c r="CU554" s="59">
        <v>0</v>
      </c>
      <c r="CV554" s="59" t="s">
        <v>1782</v>
      </c>
      <c r="CW554" s="59">
        <v>0</v>
      </c>
      <c r="CX554" s="59">
        <v>0</v>
      </c>
      <c r="CY554" s="102">
        <v>0</v>
      </c>
      <c r="CZ554" s="102">
        <v>0</v>
      </c>
      <c r="DA554" s="102">
        <v>0</v>
      </c>
      <c r="DB554" s="102">
        <v>0</v>
      </c>
      <c r="DC554" s="102">
        <v>0</v>
      </c>
      <c r="DD554" s="59">
        <v>0</v>
      </c>
      <c r="DE554" s="60">
        <v>0</v>
      </c>
      <c r="DF554" s="60">
        <v>2</v>
      </c>
      <c r="DG554" s="60">
        <v>0</v>
      </c>
      <c r="DH554" s="60">
        <v>0</v>
      </c>
      <c r="DI554" s="60">
        <v>0</v>
      </c>
      <c r="DJ554" s="60">
        <v>0</v>
      </c>
      <c r="DK554" s="60">
        <v>0</v>
      </c>
      <c r="DL554" s="60">
        <v>0</v>
      </c>
      <c r="DM554" s="60">
        <v>0</v>
      </c>
      <c r="DN554" s="60">
        <v>0</v>
      </c>
      <c r="DO554" s="59">
        <v>0</v>
      </c>
      <c r="DP554" s="59">
        <v>0</v>
      </c>
      <c r="DQ554" s="59">
        <v>0</v>
      </c>
      <c r="DR554" s="59">
        <v>0</v>
      </c>
      <c r="DS554" s="59">
        <v>0</v>
      </c>
      <c r="DT554" s="59">
        <v>0</v>
      </c>
      <c r="DU554" s="59">
        <v>0</v>
      </c>
      <c r="DV554" s="59">
        <v>0</v>
      </c>
      <c r="DW554" s="59">
        <v>0</v>
      </c>
      <c r="DX554" s="59">
        <v>0</v>
      </c>
      <c r="DY554" s="59">
        <v>0</v>
      </c>
      <c r="DZ554" s="59">
        <v>0</v>
      </c>
      <c r="EA554" s="59">
        <v>0</v>
      </c>
      <c r="EB554" s="59">
        <v>0</v>
      </c>
      <c r="EC554" s="59">
        <v>0</v>
      </c>
      <c r="ED554" s="59">
        <v>0</v>
      </c>
      <c r="EE554" s="59">
        <v>0</v>
      </c>
      <c r="EF554" s="59">
        <v>0</v>
      </c>
      <c r="EG554" s="59">
        <v>0</v>
      </c>
      <c r="EH554" s="59">
        <v>0</v>
      </c>
      <c r="EI554" s="59">
        <v>0</v>
      </c>
      <c r="EJ554" s="59">
        <v>0</v>
      </c>
      <c r="EK554" s="59">
        <v>0</v>
      </c>
      <c r="EL554" s="59">
        <v>0</v>
      </c>
      <c r="EM554" s="59">
        <v>0</v>
      </c>
      <c r="EN554" s="59">
        <v>0</v>
      </c>
      <c r="EO554" s="59">
        <v>3</v>
      </c>
      <c r="EP554" s="77">
        <v>2</v>
      </c>
      <c r="EQ554" s="59">
        <v>4</v>
      </c>
    </row>
    <row r="555" spans="1:147" ht="15" customHeight="1" x14ac:dyDescent="0.25">
      <c r="A555" s="500" t="s">
        <v>2568</v>
      </c>
      <c r="B555" s="138">
        <v>7</v>
      </c>
      <c r="C555" s="108" t="s">
        <v>347</v>
      </c>
      <c r="D555" s="167">
        <v>2010</v>
      </c>
      <c r="E555" s="103" t="s">
        <v>348</v>
      </c>
      <c r="F555" s="39" t="s">
        <v>45</v>
      </c>
      <c r="G555" s="37">
        <v>98</v>
      </c>
      <c r="H555" s="37" t="s">
        <v>664</v>
      </c>
      <c r="I555" s="64" t="s">
        <v>50</v>
      </c>
      <c r="J555" s="59">
        <v>0</v>
      </c>
      <c r="K555" s="37" t="s">
        <v>3</v>
      </c>
      <c r="L555" s="37" t="s">
        <v>89</v>
      </c>
      <c r="M555" s="37">
        <v>7</v>
      </c>
      <c r="N555" s="37">
        <v>7</v>
      </c>
      <c r="O555" s="59">
        <f t="shared" si="396"/>
        <v>0.84509804001425681</v>
      </c>
      <c r="P555" s="37">
        <v>2007</v>
      </c>
      <c r="Q555" s="39"/>
      <c r="R555" s="37">
        <v>1</v>
      </c>
      <c r="S555" s="59">
        <v>28</v>
      </c>
      <c r="T555" s="59">
        <v>1</v>
      </c>
      <c r="U555" s="67"/>
      <c r="V555" s="37" t="s">
        <v>2350</v>
      </c>
      <c r="W555" s="37"/>
      <c r="X555" s="37" t="s">
        <v>667</v>
      </c>
      <c r="Y555" s="39" t="s">
        <v>19</v>
      </c>
      <c r="Z555" s="168" t="s">
        <v>681</v>
      </c>
      <c r="AA555" s="37" t="s">
        <v>1327</v>
      </c>
      <c r="AB555" s="37" t="s">
        <v>1328</v>
      </c>
      <c r="AC555" s="59" t="s">
        <v>668</v>
      </c>
      <c r="AD555" s="37">
        <v>0</v>
      </c>
      <c r="AE555" s="37" t="s">
        <v>1071</v>
      </c>
      <c r="AF555" s="59">
        <v>14.37</v>
      </c>
      <c r="AG555" s="59">
        <f t="shared" si="397"/>
        <v>1.1574567681342256</v>
      </c>
      <c r="AH555" s="177">
        <v>524</v>
      </c>
      <c r="AI555" s="72">
        <f t="shared" ref="AI555:AI586" si="401">LOG10(AH555)</f>
        <v>2.7193312869837265</v>
      </c>
      <c r="AJ555" s="59">
        <f t="shared" ref="AJ555:AJ586" si="402">AF555*N555</f>
        <v>100.58999999999999</v>
      </c>
      <c r="AK555" s="59">
        <f t="shared" si="398"/>
        <v>2.0025548081484823</v>
      </c>
      <c r="AL555" s="72">
        <f t="shared" ref="AL555:AL586" si="403">AH555*N555</f>
        <v>3668</v>
      </c>
      <c r="AM555" s="72">
        <f t="shared" si="374"/>
        <v>3.5644293269979834</v>
      </c>
      <c r="AN555" s="168" t="s">
        <v>1003</v>
      </c>
      <c r="AO555" s="37" t="s">
        <v>470</v>
      </c>
      <c r="AQ555" s="37" t="s">
        <v>665</v>
      </c>
      <c r="AR555" s="39"/>
      <c r="AS555" s="39" t="s">
        <v>666</v>
      </c>
      <c r="AT555" s="178" t="s">
        <v>2465</v>
      </c>
      <c r="AU555" s="11">
        <v>52.75</v>
      </c>
      <c r="AV555" s="11">
        <v>23.9</v>
      </c>
      <c r="AW555" s="37" t="s">
        <v>2020</v>
      </c>
      <c r="AX555" s="277">
        <v>6.7416666666666663</v>
      </c>
      <c r="AY555" s="278">
        <v>596</v>
      </c>
      <c r="AZ555" s="455">
        <f t="shared" si="399"/>
        <v>2.7752462597402365</v>
      </c>
      <c r="BA555" s="16" t="s">
        <v>1751</v>
      </c>
      <c r="BB555" s="276" t="s">
        <v>2018</v>
      </c>
      <c r="BC555" s="16" t="s">
        <v>2019</v>
      </c>
      <c r="BD555" s="60">
        <v>73</v>
      </c>
      <c r="BE555" s="37" t="s">
        <v>2331</v>
      </c>
      <c r="BG555" s="39" t="s">
        <v>2021</v>
      </c>
      <c r="BH555" s="39" t="s">
        <v>19</v>
      </c>
      <c r="BI555" s="82" t="s">
        <v>2232</v>
      </c>
      <c r="BJ555" s="39" t="s">
        <v>1749</v>
      </c>
      <c r="BK555" s="67" t="s">
        <v>170</v>
      </c>
      <c r="BN555" s="67" t="s">
        <v>1271</v>
      </c>
      <c r="BO555" s="59" t="s">
        <v>1677</v>
      </c>
      <c r="BP555" s="67" t="s">
        <v>51</v>
      </c>
      <c r="BQ555" s="59" t="s">
        <v>38</v>
      </c>
      <c r="BR555" s="67">
        <v>0.77</v>
      </c>
      <c r="BS555" s="59" t="s">
        <v>21</v>
      </c>
      <c r="BU555" s="169">
        <v>0.08</v>
      </c>
      <c r="BW555" s="63" t="s">
        <v>26</v>
      </c>
      <c r="BX555" s="59" t="s">
        <v>27</v>
      </c>
      <c r="BY555" s="70">
        <f t="shared" si="393"/>
        <v>0.42332020977033452</v>
      </c>
      <c r="BZ555" s="70">
        <f t="shared" si="390"/>
        <v>0.42332020977033452</v>
      </c>
      <c r="CA555" s="59" t="s">
        <v>18</v>
      </c>
      <c r="CB555" s="59" t="s">
        <v>667</v>
      </c>
      <c r="CC555" s="59">
        <v>28</v>
      </c>
      <c r="CD555" s="59">
        <v>28</v>
      </c>
      <c r="CF555" s="78" t="s">
        <v>1584</v>
      </c>
      <c r="CG555" s="67">
        <v>0.89</v>
      </c>
      <c r="CH555" s="59" t="s">
        <v>21</v>
      </c>
      <c r="CI555" s="67">
        <v>7.0000000000000007E-2</v>
      </c>
      <c r="CK555" s="59">
        <f t="shared" si="394"/>
        <v>0.37040518354904273</v>
      </c>
      <c r="CL555" s="59">
        <f t="shared" si="395"/>
        <v>0.37040518354904273</v>
      </c>
      <c r="CM555" s="59">
        <v>28</v>
      </c>
      <c r="CN555" s="59">
        <v>28</v>
      </c>
      <c r="CP555" s="67">
        <f t="shared" si="351"/>
        <v>-0.30170187309256141</v>
      </c>
      <c r="CQ555" s="67">
        <f t="shared" si="352"/>
        <v>0.98604651162790702</v>
      </c>
      <c r="CR555" s="67">
        <f t="shared" si="400"/>
        <v>-0.29749207951452566</v>
      </c>
      <c r="CS555" s="67">
        <f t="shared" si="353"/>
        <v>7.2218763726552462E-2</v>
      </c>
      <c r="CT555" s="77">
        <v>0</v>
      </c>
      <c r="CU555" s="59">
        <v>0</v>
      </c>
      <c r="CV555" s="59" t="s">
        <v>1782</v>
      </c>
      <c r="CW555" s="59">
        <v>0</v>
      </c>
      <c r="CX555" s="59">
        <v>0</v>
      </c>
      <c r="CY555" s="102">
        <v>0</v>
      </c>
      <c r="CZ555" s="102">
        <v>0</v>
      </c>
      <c r="DA555" s="102">
        <v>0</v>
      </c>
      <c r="DB555" s="102">
        <v>0</v>
      </c>
      <c r="DC555" s="102">
        <v>0</v>
      </c>
      <c r="DD555" s="59">
        <v>0</v>
      </c>
      <c r="DE555" s="60">
        <v>0</v>
      </c>
      <c r="DF555" s="60">
        <v>3</v>
      </c>
      <c r="DG555" s="60">
        <v>0</v>
      </c>
      <c r="DH555" s="60">
        <v>0</v>
      </c>
      <c r="DI555" s="60">
        <v>0</v>
      </c>
      <c r="DJ555" s="60">
        <v>0</v>
      </c>
      <c r="DK555" s="60">
        <v>0</v>
      </c>
      <c r="DL555" s="60">
        <v>0</v>
      </c>
      <c r="DM555" s="60">
        <v>0</v>
      </c>
      <c r="DN555" s="60">
        <v>0</v>
      </c>
      <c r="DO555" s="59">
        <v>0</v>
      </c>
      <c r="DP555" s="59">
        <v>0</v>
      </c>
      <c r="DQ555" s="59">
        <v>0</v>
      </c>
      <c r="DR555" s="59">
        <v>0</v>
      </c>
      <c r="DS555" s="59">
        <v>0</v>
      </c>
      <c r="DT555" s="59">
        <v>0</v>
      </c>
      <c r="DU555" s="59">
        <v>0</v>
      </c>
      <c r="DV555" s="59">
        <v>0</v>
      </c>
      <c r="DW555" s="59">
        <v>0</v>
      </c>
      <c r="DX555" s="59">
        <v>0</v>
      </c>
      <c r="DY555" s="59">
        <v>0</v>
      </c>
      <c r="DZ555" s="59">
        <v>0</v>
      </c>
      <c r="EA555" s="59">
        <v>0</v>
      </c>
      <c r="EB555" s="59">
        <v>0</v>
      </c>
      <c r="EC555" s="59">
        <v>0</v>
      </c>
      <c r="ED555" s="59">
        <v>0</v>
      </c>
      <c r="EE555" s="59">
        <v>0</v>
      </c>
      <c r="EF555" s="59">
        <v>0</v>
      </c>
      <c r="EG555" s="59">
        <v>0</v>
      </c>
      <c r="EH555" s="59">
        <v>0</v>
      </c>
      <c r="EI555" s="59">
        <v>0</v>
      </c>
      <c r="EJ555" s="59">
        <v>0</v>
      </c>
      <c r="EK555" s="59">
        <v>0</v>
      </c>
      <c r="EL555" s="59">
        <v>0</v>
      </c>
      <c r="EM555" s="59">
        <v>0</v>
      </c>
      <c r="EN555" s="59">
        <v>0</v>
      </c>
      <c r="EO555" s="59">
        <v>3</v>
      </c>
      <c r="EP555" s="77">
        <v>2</v>
      </c>
      <c r="EQ555" s="59">
        <v>4</v>
      </c>
    </row>
    <row r="556" spans="1:147" ht="15" customHeight="1" x14ac:dyDescent="0.25">
      <c r="A556" s="500" t="s">
        <v>2568</v>
      </c>
      <c r="B556" s="138">
        <v>8</v>
      </c>
      <c r="C556" s="108" t="s">
        <v>347</v>
      </c>
      <c r="D556" s="167">
        <v>2010</v>
      </c>
      <c r="E556" s="103" t="s">
        <v>348</v>
      </c>
      <c r="F556" s="39" t="s">
        <v>45</v>
      </c>
      <c r="G556" s="37">
        <v>98</v>
      </c>
      <c r="H556" s="37" t="s">
        <v>664</v>
      </c>
      <c r="I556" s="64" t="s">
        <v>50</v>
      </c>
      <c r="J556" s="59">
        <v>0</v>
      </c>
      <c r="K556" s="37" t="s">
        <v>3</v>
      </c>
      <c r="L556" s="37" t="s">
        <v>89</v>
      </c>
      <c r="M556" s="37">
        <v>7</v>
      </c>
      <c r="N556" s="37">
        <v>7</v>
      </c>
      <c r="O556" s="59">
        <f t="shared" si="396"/>
        <v>0.84509804001425681</v>
      </c>
      <c r="P556" s="37">
        <v>2007</v>
      </c>
      <c r="Q556" s="39"/>
      <c r="R556" s="37">
        <v>1</v>
      </c>
      <c r="S556" s="59">
        <v>23</v>
      </c>
      <c r="T556" s="59">
        <v>1</v>
      </c>
      <c r="U556" s="67"/>
      <c r="V556" s="37" t="s">
        <v>2350</v>
      </c>
      <c r="W556" s="37"/>
      <c r="X556" s="37" t="s">
        <v>667</v>
      </c>
      <c r="Y556" s="39" t="s">
        <v>19</v>
      </c>
      <c r="Z556" s="168" t="s">
        <v>681</v>
      </c>
      <c r="AA556" s="37" t="s">
        <v>1327</v>
      </c>
      <c r="AB556" s="37" t="s">
        <v>1328</v>
      </c>
      <c r="AC556" s="59" t="s">
        <v>668</v>
      </c>
      <c r="AD556" s="37">
        <v>0</v>
      </c>
      <c r="AE556" s="37" t="s">
        <v>1071</v>
      </c>
      <c r="AF556" s="59">
        <v>14.37</v>
      </c>
      <c r="AG556" s="59">
        <f t="shared" si="397"/>
        <v>1.1574567681342256</v>
      </c>
      <c r="AH556" s="177">
        <v>524</v>
      </c>
      <c r="AI556" s="72">
        <f t="shared" si="401"/>
        <v>2.7193312869837265</v>
      </c>
      <c r="AJ556" s="59">
        <f t="shared" si="402"/>
        <v>100.58999999999999</v>
      </c>
      <c r="AK556" s="59">
        <f t="shared" si="398"/>
        <v>2.0025548081484823</v>
      </c>
      <c r="AL556" s="72">
        <f t="shared" si="403"/>
        <v>3668</v>
      </c>
      <c r="AM556" s="72">
        <f t="shared" si="374"/>
        <v>3.5644293269979834</v>
      </c>
      <c r="AN556" s="168" t="s">
        <v>1003</v>
      </c>
      <c r="AO556" s="37" t="s">
        <v>470</v>
      </c>
      <c r="AQ556" s="37" t="s">
        <v>665</v>
      </c>
      <c r="AR556" s="39"/>
      <c r="AS556" s="39" t="s">
        <v>666</v>
      </c>
      <c r="AT556" s="178" t="s">
        <v>2465</v>
      </c>
      <c r="AU556" s="11">
        <v>52.75</v>
      </c>
      <c r="AV556" s="11">
        <v>23.9</v>
      </c>
      <c r="AW556" s="37" t="s">
        <v>2020</v>
      </c>
      <c r="AX556" s="277">
        <v>6.7416666666666663</v>
      </c>
      <c r="AY556" s="278">
        <v>596</v>
      </c>
      <c r="AZ556" s="455">
        <f t="shared" si="399"/>
        <v>2.7752462597402365</v>
      </c>
      <c r="BA556" s="16" t="s">
        <v>1751</v>
      </c>
      <c r="BB556" s="276" t="s">
        <v>2018</v>
      </c>
      <c r="BC556" s="16" t="s">
        <v>2019</v>
      </c>
      <c r="BD556" s="60">
        <v>73</v>
      </c>
      <c r="BE556" s="37" t="s">
        <v>2331</v>
      </c>
      <c r="BG556" s="39" t="s">
        <v>2021</v>
      </c>
      <c r="BH556" s="39" t="s">
        <v>19</v>
      </c>
      <c r="BI556" s="82" t="s">
        <v>2232</v>
      </c>
      <c r="BJ556" s="39" t="s">
        <v>1749</v>
      </c>
      <c r="BK556" s="67" t="s">
        <v>170</v>
      </c>
      <c r="BN556" s="67" t="s">
        <v>1331</v>
      </c>
      <c r="BO556" s="59" t="s">
        <v>1684</v>
      </c>
      <c r="BP556" s="67" t="s">
        <v>51</v>
      </c>
      <c r="BQ556" s="59" t="s">
        <v>38</v>
      </c>
      <c r="BR556" s="67">
        <v>0.45</v>
      </c>
      <c r="BS556" s="59" t="s">
        <v>21</v>
      </c>
      <c r="BU556" s="169">
        <v>0.06</v>
      </c>
      <c r="BW556" s="63" t="s">
        <v>26</v>
      </c>
      <c r="BX556" s="59" t="s">
        <v>27</v>
      </c>
      <c r="BY556" s="70">
        <f t="shared" si="393"/>
        <v>0.28774989139876311</v>
      </c>
      <c r="BZ556" s="70">
        <f t="shared" si="390"/>
        <v>0.28774989139876311</v>
      </c>
      <c r="CA556" s="59" t="s">
        <v>18</v>
      </c>
      <c r="CB556" s="59" t="s">
        <v>667</v>
      </c>
      <c r="CC556" s="59">
        <v>23</v>
      </c>
      <c r="CD556" s="59">
        <v>23</v>
      </c>
      <c r="CF556" s="78" t="s">
        <v>1584</v>
      </c>
      <c r="CG556" s="67">
        <v>0.72</v>
      </c>
      <c r="CH556" s="59" t="s">
        <v>21</v>
      </c>
      <c r="CI556" s="67">
        <v>0.08</v>
      </c>
      <c r="CK556" s="59">
        <f t="shared" si="394"/>
        <v>0.38366652186501754</v>
      </c>
      <c r="CL556" s="59">
        <f t="shared" si="395"/>
        <v>0.38366652186501754</v>
      </c>
      <c r="CM556" s="59">
        <v>23</v>
      </c>
      <c r="CN556" s="59">
        <v>23</v>
      </c>
      <c r="CP556" s="67">
        <f t="shared" si="351"/>
        <v>-0.79618656323644454</v>
      </c>
      <c r="CQ556" s="67">
        <f t="shared" si="352"/>
        <v>0.98285714285714287</v>
      </c>
      <c r="CR556" s="67">
        <f t="shared" si="400"/>
        <v>-0.78253765072381976</v>
      </c>
      <c r="CS556" s="67">
        <f t="shared" si="353"/>
        <v>9.361266494348211E-2</v>
      </c>
      <c r="CT556" s="77">
        <v>0</v>
      </c>
      <c r="CU556" s="59">
        <v>0</v>
      </c>
      <c r="CV556" s="59" t="s">
        <v>1782</v>
      </c>
      <c r="CW556" s="59">
        <v>0</v>
      </c>
      <c r="CX556" s="59">
        <v>0</v>
      </c>
      <c r="CY556" s="102">
        <v>0</v>
      </c>
      <c r="CZ556" s="102">
        <v>0</v>
      </c>
      <c r="DA556" s="102">
        <v>0</v>
      </c>
      <c r="DB556" s="102">
        <v>0</v>
      </c>
      <c r="DC556" s="102">
        <v>0</v>
      </c>
      <c r="DD556" s="59">
        <v>0</v>
      </c>
      <c r="DE556" s="60">
        <v>1</v>
      </c>
      <c r="DF556" s="60">
        <v>1</v>
      </c>
      <c r="DG556" s="60">
        <v>1</v>
      </c>
      <c r="DH556" s="60">
        <v>0</v>
      </c>
      <c r="DI556" s="60">
        <v>0</v>
      </c>
      <c r="DJ556" s="60">
        <v>0</v>
      </c>
      <c r="DK556" s="60">
        <v>0</v>
      </c>
      <c r="DL556" s="60">
        <v>0</v>
      </c>
      <c r="DM556" s="60">
        <v>0</v>
      </c>
      <c r="DN556" s="60">
        <v>0</v>
      </c>
      <c r="DO556" s="59">
        <v>0</v>
      </c>
      <c r="DP556" s="59">
        <v>0</v>
      </c>
      <c r="DQ556" s="59">
        <v>0</v>
      </c>
      <c r="DR556" s="59">
        <v>0</v>
      </c>
      <c r="DS556" s="59">
        <v>0</v>
      </c>
      <c r="DT556" s="59">
        <v>0</v>
      </c>
      <c r="DU556" s="59">
        <v>0</v>
      </c>
      <c r="DV556" s="59">
        <v>0</v>
      </c>
      <c r="DW556" s="59">
        <v>0</v>
      </c>
      <c r="DX556" s="59">
        <v>0</v>
      </c>
      <c r="DY556" s="59">
        <v>0</v>
      </c>
      <c r="DZ556" s="59">
        <v>0</v>
      </c>
      <c r="EA556" s="59">
        <v>0</v>
      </c>
      <c r="EB556" s="59">
        <v>0</v>
      </c>
      <c r="EC556" s="59">
        <v>0</v>
      </c>
      <c r="ED556" s="59">
        <v>0</v>
      </c>
      <c r="EE556" s="59">
        <v>0</v>
      </c>
      <c r="EF556" s="59">
        <v>0</v>
      </c>
      <c r="EG556" s="59">
        <v>0</v>
      </c>
      <c r="EH556" s="59">
        <v>0</v>
      </c>
      <c r="EI556" s="59">
        <v>0</v>
      </c>
      <c r="EJ556" s="59">
        <v>0</v>
      </c>
      <c r="EK556" s="59">
        <v>0</v>
      </c>
      <c r="EL556" s="59">
        <v>0</v>
      </c>
      <c r="EM556" s="59">
        <v>0</v>
      </c>
      <c r="EN556" s="59">
        <v>0</v>
      </c>
      <c r="EO556" s="59">
        <v>3</v>
      </c>
      <c r="EP556" s="77">
        <v>2</v>
      </c>
      <c r="EQ556" s="59">
        <v>4</v>
      </c>
    </row>
    <row r="557" spans="1:147" ht="15" customHeight="1" x14ac:dyDescent="0.25">
      <c r="A557" s="500" t="s">
        <v>2568</v>
      </c>
      <c r="B557" s="138">
        <v>9</v>
      </c>
      <c r="C557" s="108" t="s">
        <v>347</v>
      </c>
      <c r="D557" s="167">
        <v>2010</v>
      </c>
      <c r="E557" s="103" t="s">
        <v>348</v>
      </c>
      <c r="F557" s="39" t="s">
        <v>45</v>
      </c>
      <c r="G557" s="37">
        <v>98</v>
      </c>
      <c r="H557" s="37" t="s">
        <v>664</v>
      </c>
      <c r="I557" s="64" t="s">
        <v>50</v>
      </c>
      <c r="J557" s="59">
        <v>0</v>
      </c>
      <c r="K557" s="37" t="s">
        <v>3</v>
      </c>
      <c r="L557" s="37" t="s">
        <v>89</v>
      </c>
      <c r="M557" s="37">
        <v>7</v>
      </c>
      <c r="N557" s="37">
        <v>7</v>
      </c>
      <c r="O557" s="59">
        <f t="shared" si="396"/>
        <v>0.84509804001425681</v>
      </c>
      <c r="P557" s="37">
        <v>2007</v>
      </c>
      <c r="Q557" s="39"/>
      <c r="R557" s="37">
        <v>1</v>
      </c>
      <c r="S557" s="37">
        <v>18</v>
      </c>
      <c r="T557" s="59">
        <v>1</v>
      </c>
      <c r="U557" s="67"/>
      <c r="V557" s="37" t="s">
        <v>2350</v>
      </c>
      <c r="W557" s="37"/>
      <c r="X557" s="37" t="s">
        <v>667</v>
      </c>
      <c r="Y557" s="39" t="s">
        <v>19</v>
      </c>
      <c r="Z557" s="168" t="s">
        <v>681</v>
      </c>
      <c r="AA557" s="37" t="s">
        <v>1327</v>
      </c>
      <c r="AB557" s="37" t="s">
        <v>1328</v>
      </c>
      <c r="AC557" s="59" t="s">
        <v>668</v>
      </c>
      <c r="AD557" s="37">
        <v>0</v>
      </c>
      <c r="AE557" s="37" t="s">
        <v>1071</v>
      </c>
      <c r="AF557" s="59">
        <v>14.37</v>
      </c>
      <c r="AG557" s="59">
        <f t="shared" si="397"/>
        <v>1.1574567681342256</v>
      </c>
      <c r="AH557" s="177">
        <v>524</v>
      </c>
      <c r="AI557" s="72">
        <f t="shared" si="401"/>
        <v>2.7193312869837265</v>
      </c>
      <c r="AJ557" s="59">
        <f t="shared" si="402"/>
        <v>100.58999999999999</v>
      </c>
      <c r="AK557" s="59">
        <f t="shared" si="398"/>
        <v>2.0025548081484823</v>
      </c>
      <c r="AL557" s="72">
        <f t="shared" si="403"/>
        <v>3668</v>
      </c>
      <c r="AM557" s="72">
        <f t="shared" si="374"/>
        <v>3.5644293269979834</v>
      </c>
      <c r="AN557" s="168" t="s">
        <v>1003</v>
      </c>
      <c r="AO557" s="37" t="s">
        <v>470</v>
      </c>
      <c r="AQ557" s="37" t="s">
        <v>665</v>
      </c>
      <c r="AR557" s="39"/>
      <c r="AS557" s="39" t="s">
        <v>666</v>
      </c>
      <c r="AT557" s="178" t="s">
        <v>2465</v>
      </c>
      <c r="AU557" s="11">
        <v>52.75</v>
      </c>
      <c r="AV557" s="11">
        <v>23.9</v>
      </c>
      <c r="AW557" s="37" t="s">
        <v>2020</v>
      </c>
      <c r="AX557" s="277">
        <v>6.7416666666666663</v>
      </c>
      <c r="AY557" s="278">
        <v>596</v>
      </c>
      <c r="AZ557" s="455">
        <f t="shared" si="399"/>
        <v>2.7752462597402365</v>
      </c>
      <c r="BA557" s="16" t="s">
        <v>1751</v>
      </c>
      <c r="BB557" s="276" t="s">
        <v>2018</v>
      </c>
      <c r="BC557" s="16" t="s">
        <v>2019</v>
      </c>
      <c r="BD557" s="60">
        <v>73</v>
      </c>
      <c r="BE557" s="37" t="s">
        <v>2331</v>
      </c>
      <c r="BG557" s="39" t="s">
        <v>2021</v>
      </c>
      <c r="BH557" s="67" t="s">
        <v>669</v>
      </c>
      <c r="BI557" s="73" t="s">
        <v>2617</v>
      </c>
      <c r="BJ557" s="39" t="s">
        <v>610</v>
      </c>
      <c r="BK557" s="67" t="s">
        <v>170</v>
      </c>
      <c r="BN557" s="67" t="s">
        <v>1271</v>
      </c>
      <c r="BO557" s="59" t="s">
        <v>1677</v>
      </c>
      <c r="BP557" s="67" t="s">
        <v>51</v>
      </c>
      <c r="BQ557" s="37" t="s">
        <v>35</v>
      </c>
      <c r="BR557" s="67">
        <v>1.85885870527371</v>
      </c>
      <c r="BS557" s="59" t="s">
        <v>21</v>
      </c>
      <c r="BT557" s="59" t="s">
        <v>1220</v>
      </c>
      <c r="BU557" s="169">
        <v>0.48526860357613999</v>
      </c>
      <c r="BW557" s="63" t="s">
        <v>26</v>
      </c>
      <c r="BX557" s="59" t="s">
        <v>27</v>
      </c>
      <c r="BY557" s="70">
        <f t="shared" si="393"/>
        <v>2.0588203217136902</v>
      </c>
      <c r="BZ557" s="70">
        <f t="shared" si="390"/>
        <v>2.0588203217136902</v>
      </c>
      <c r="CA557" s="59" t="s">
        <v>18</v>
      </c>
      <c r="CB557" s="59" t="s">
        <v>667</v>
      </c>
      <c r="CC557" s="37">
        <v>18</v>
      </c>
      <c r="CD557" s="37">
        <v>18</v>
      </c>
      <c r="CF557" s="78" t="s">
        <v>1584</v>
      </c>
      <c r="CG557" s="67">
        <v>1.51311052973228</v>
      </c>
      <c r="CH557" s="59" t="s">
        <v>21</v>
      </c>
      <c r="CI557" s="67">
        <v>0.3336585557763001</v>
      </c>
      <c r="CK557" s="59">
        <f t="shared" si="394"/>
        <v>1.41559336434199</v>
      </c>
      <c r="CL557" s="59">
        <f t="shared" si="395"/>
        <v>1.41559336434199</v>
      </c>
      <c r="CM557" s="37">
        <v>18</v>
      </c>
      <c r="CN557" s="37">
        <v>18</v>
      </c>
      <c r="CP557" s="67">
        <f t="shared" si="351"/>
        <v>0.19569987649770043</v>
      </c>
      <c r="CQ557" s="67">
        <f t="shared" si="352"/>
        <v>0.97777777777777775</v>
      </c>
      <c r="CR557" s="67">
        <f t="shared" si="400"/>
        <v>0.19135099035330708</v>
      </c>
      <c r="CS557" s="67">
        <f t="shared" si="353"/>
        <v>0.11161965557651654</v>
      </c>
      <c r="CT557" s="77">
        <v>0</v>
      </c>
      <c r="CU557" s="59">
        <v>0</v>
      </c>
      <c r="CV557" s="59" t="s">
        <v>1782</v>
      </c>
      <c r="CW557" s="59">
        <v>0</v>
      </c>
      <c r="CX557" s="59">
        <v>0</v>
      </c>
      <c r="CY557" s="102">
        <v>0</v>
      </c>
      <c r="CZ557" s="102">
        <v>3</v>
      </c>
      <c r="DA557" s="102">
        <v>0</v>
      </c>
      <c r="DB557" s="102">
        <v>0</v>
      </c>
      <c r="DC557" s="102">
        <v>0</v>
      </c>
      <c r="DD557" s="59">
        <v>0</v>
      </c>
      <c r="DE557" s="60">
        <v>0</v>
      </c>
      <c r="DF557" s="60">
        <v>3</v>
      </c>
      <c r="DG557" s="60">
        <v>0</v>
      </c>
      <c r="DH557" s="60">
        <v>0</v>
      </c>
      <c r="DI557" s="60">
        <v>0</v>
      </c>
      <c r="DJ557" s="60">
        <v>0</v>
      </c>
      <c r="DK557" s="60">
        <v>0</v>
      </c>
      <c r="DL557" s="60">
        <v>0</v>
      </c>
      <c r="DM557" s="60">
        <v>0</v>
      </c>
      <c r="DN557" s="60">
        <v>0</v>
      </c>
      <c r="DO557" s="59">
        <v>0</v>
      </c>
      <c r="DP557" s="59">
        <v>0</v>
      </c>
      <c r="DQ557" s="59">
        <v>0</v>
      </c>
      <c r="DR557" s="59">
        <v>0</v>
      </c>
      <c r="DS557" s="59">
        <v>0</v>
      </c>
      <c r="DT557" s="59">
        <v>0</v>
      </c>
      <c r="DU557" s="59">
        <v>0</v>
      </c>
      <c r="DV557" s="59">
        <v>0</v>
      </c>
      <c r="DW557" s="59">
        <v>0</v>
      </c>
      <c r="DX557" s="59">
        <v>0</v>
      </c>
      <c r="DY557" s="59">
        <v>0</v>
      </c>
      <c r="DZ557" s="59">
        <v>0</v>
      </c>
      <c r="EA557" s="59">
        <v>0</v>
      </c>
      <c r="EB557" s="59">
        <v>0</v>
      </c>
      <c r="EC557" s="59">
        <v>0</v>
      </c>
      <c r="ED557" s="59">
        <v>0</v>
      </c>
      <c r="EE557" s="59">
        <v>0</v>
      </c>
      <c r="EF557" s="59">
        <v>0</v>
      </c>
      <c r="EG557" s="59">
        <v>0</v>
      </c>
      <c r="EH557" s="59">
        <v>0</v>
      </c>
      <c r="EI557" s="59">
        <v>0</v>
      </c>
      <c r="EJ557" s="59">
        <v>0</v>
      </c>
      <c r="EK557" s="59">
        <v>0</v>
      </c>
      <c r="EL557" s="59">
        <v>0</v>
      </c>
      <c r="EM557" s="59">
        <v>0</v>
      </c>
      <c r="EN557" s="59">
        <v>0</v>
      </c>
      <c r="EO557" s="59">
        <v>3</v>
      </c>
      <c r="EP557" s="77">
        <v>2</v>
      </c>
      <c r="EQ557" s="59">
        <v>4</v>
      </c>
    </row>
    <row r="558" spans="1:147" ht="15" customHeight="1" x14ac:dyDescent="0.25">
      <c r="A558" s="500" t="s">
        <v>2568</v>
      </c>
      <c r="B558" s="138">
        <v>10</v>
      </c>
      <c r="C558" s="108" t="s">
        <v>347</v>
      </c>
      <c r="D558" s="167">
        <v>2010</v>
      </c>
      <c r="E558" s="103" t="s">
        <v>348</v>
      </c>
      <c r="F558" s="39" t="s">
        <v>45</v>
      </c>
      <c r="G558" s="37">
        <v>98</v>
      </c>
      <c r="H558" s="37" t="s">
        <v>664</v>
      </c>
      <c r="I558" s="64" t="s">
        <v>50</v>
      </c>
      <c r="J558" s="59">
        <v>0</v>
      </c>
      <c r="K558" s="37" t="s">
        <v>3</v>
      </c>
      <c r="L558" s="37" t="s">
        <v>89</v>
      </c>
      <c r="M558" s="37">
        <v>7</v>
      </c>
      <c r="N558" s="37">
        <v>7</v>
      </c>
      <c r="O558" s="59">
        <f t="shared" si="396"/>
        <v>0.84509804001425681</v>
      </c>
      <c r="P558" s="37">
        <v>2007</v>
      </c>
      <c r="Q558" s="39"/>
      <c r="R558" s="37">
        <v>1</v>
      </c>
      <c r="S558" s="37">
        <v>11</v>
      </c>
      <c r="T558" s="59">
        <v>1</v>
      </c>
      <c r="U558" s="67"/>
      <c r="V558" s="37" t="s">
        <v>2350</v>
      </c>
      <c r="W558" s="37"/>
      <c r="X558" s="37" t="s">
        <v>667</v>
      </c>
      <c r="Y558" s="39" t="s">
        <v>19</v>
      </c>
      <c r="Z558" s="168" t="s">
        <v>681</v>
      </c>
      <c r="AA558" s="37" t="s">
        <v>1327</v>
      </c>
      <c r="AB558" s="37" t="s">
        <v>1328</v>
      </c>
      <c r="AC558" s="59" t="s">
        <v>668</v>
      </c>
      <c r="AD558" s="37">
        <v>0</v>
      </c>
      <c r="AE558" s="37" t="s">
        <v>1071</v>
      </c>
      <c r="AF558" s="59">
        <v>14.37</v>
      </c>
      <c r="AG558" s="59">
        <f t="shared" si="397"/>
        <v>1.1574567681342256</v>
      </c>
      <c r="AH558" s="177">
        <v>524</v>
      </c>
      <c r="AI558" s="72">
        <f t="shared" si="401"/>
        <v>2.7193312869837265</v>
      </c>
      <c r="AJ558" s="59">
        <f t="shared" si="402"/>
        <v>100.58999999999999</v>
      </c>
      <c r="AK558" s="59">
        <f t="shared" si="398"/>
        <v>2.0025548081484823</v>
      </c>
      <c r="AL558" s="72">
        <f t="shared" si="403"/>
        <v>3668</v>
      </c>
      <c r="AM558" s="72">
        <f t="shared" si="374"/>
        <v>3.5644293269979834</v>
      </c>
      <c r="AN558" s="168" t="s">
        <v>1003</v>
      </c>
      <c r="AO558" s="37" t="s">
        <v>470</v>
      </c>
      <c r="AQ558" s="37" t="s">
        <v>665</v>
      </c>
      <c r="AR558" s="39"/>
      <c r="AS558" s="39" t="s">
        <v>666</v>
      </c>
      <c r="AT558" s="178" t="s">
        <v>2465</v>
      </c>
      <c r="AU558" s="11">
        <v>52.75</v>
      </c>
      <c r="AV558" s="11">
        <v>23.9</v>
      </c>
      <c r="AW558" s="37" t="s">
        <v>2020</v>
      </c>
      <c r="AX558" s="277">
        <v>6.7416666666666663</v>
      </c>
      <c r="AY558" s="278">
        <v>596</v>
      </c>
      <c r="AZ558" s="455">
        <f t="shared" si="399"/>
        <v>2.7752462597402365</v>
      </c>
      <c r="BA558" s="16" t="s">
        <v>1751</v>
      </c>
      <c r="BB558" s="276" t="s">
        <v>2018</v>
      </c>
      <c r="BC558" s="16" t="s">
        <v>2019</v>
      </c>
      <c r="BD558" s="60">
        <v>73</v>
      </c>
      <c r="BE558" s="37" t="s">
        <v>2331</v>
      </c>
      <c r="BG558" s="39" t="s">
        <v>2021</v>
      </c>
      <c r="BH558" s="67" t="s">
        <v>669</v>
      </c>
      <c r="BI558" s="58" t="s">
        <v>2618</v>
      </c>
      <c r="BJ558" s="39" t="s">
        <v>610</v>
      </c>
      <c r="BK558" s="67" t="s">
        <v>170</v>
      </c>
      <c r="BN558" s="67" t="s">
        <v>1271</v>
      </c>
      <c r="BO558" s="59" t="s">
        <v>1677</v>
      </c>
      <c r="BP558" s="67" t="s">
        <v>51</v>
      </c>
      <c r="BQ558" s="37" t="s">
        <v>35</v>
      </c>
      <c r="BR558" s="67">
        <v>0.70900328500895105</v>
      </c>
      <c r="BS558" s="59" t="s">
        <v>21</v>
      </c>
      <c r="BT558" s="59" t="s">
        <v>1220</v>
      </c>
      <c r="BU558" s="169">
        <v>0.20476031237091097</v>
      </c>
      <c r="BW558" s="63" t="s">
        <v>26</v>
      </c>
      <c r="BX558" s="59" t="s">
        <v>27</v>
      </c>
      <c r="BY558" s="70">
        <f t="shared" si="393"/>
        <v>0.67911312809027879</v>
      </c>
      <c r="BZ558" s="70">
        <f t="shared" si="390"/>
        <v>0.67911312809027879</v>
      </c>
      <c r="CA558" s="59" t="s">
        <v>18</v>
      </c>
      <c r="CB558" s="59" t="s">
        <v>667</v>
      </c>
      <c r="CC558" s="37">
        <v>11</v>
      </c>
      <c r="CD558" s="37">
        <v>11</v>
      </c>
      <c r="CF558" s="78" t="s">
        <v>1584</v>
      </c>
      <c r="CG558" s="67">
        <v>0.43327497688691402</v>
      </c>
      <c r="CH558" s="59" t="s">
        <v>21</v>
      </c>
      <c r="CI558" s="67">
        <v>7.287212069949095E-2</v>
      </c>
      <c r="CK558" s="59">
        <f t="shared" si="394"/>
        <v>0.24168948203770257</v>
      </c>
      <c r="CL558" s="59">
        <f t="shared" si="395"/>
        <v>0.24168948203770257</v>
      </c>
      <c r="CM558" s="37">
        <v>11</v>
      </c>
      <c r="CN558" s="37">
        <v>11</v>
      </c>
      <c r="CP558" s="67">
        <f t="shared" si="351"/>
        <v>0.54095140456187862</v>
      </c>
      <c r="CQ558" s="67">
        <f t="shared" si="352"/>
        <v>0.96202531645569622</v>
      </c>
      <c r="CR558" s="67">
        <f t="shared" si="400"/>
        <v>0.52040894616079458</v>
      </c>
      <c r="CS558" s="67">
        <f t="shared" si="353"/>
        <v>0.18797330616464067</v>
      </c>
      <c r="CT558" s="77">
        <v>0</v>
      </c>
      <c r="CU558" s="59">
        <v>0</v>
      </c>
      <c r="CV558" s="59" t="s">
        <v>1782</v>
      </c>
      <c r="CW558" s="59">
        <v>0</v>
      </c>
      <c r="CX558" s="59">
        <v>0</v>
      </c>
      <c r="CY558" s="102">
        <v>0</v>
      </c>
      <c r="CZ558" s="102">
        <v>3</v>
      </c>
      <c r="DA558" s="102">
        <v>0</v>
      </c>
      <c r="DB558" s="102">
        <v>0</v>
      </c>
      <c r="DC558" s="102">
        <v>0</v>
      </c>
      <c r="DD558" s="59">
        <v>0</v>
      </c>
      <c r="DE558" s="60">
        <v>0</v>
      </c>
      <c r="DF558" s="60">
        <v>3</v>
      </c>
      <c r="DG558" s="60">
        <v>0</v>
      </c>
      <c r="DH558" s="60">
        <v>0</v>
      </c>
      <c r="DI558" s="60">
        <v>0</v>
      </c>
      <c r="DJ558" s="60">
        <v>0</v>
      </c>
      <c r="DK558" s="60">
        <v>0</v>
      </c>
      <c r="DL558" s="60">
        <v>0</v>
      </c>
      <c r="DM558" s="60">
        <v>0</v>
      </c>
      <c r="DN558" s="60">
        <v>0</v>
      </c>
      <c r="DO558" s="59">
        <v>0</v>
      </c>
      <c r="DP558" s="59">
        <v>0</v>
      </c>
      <c r="DQ558" s="59">
        <v>0</v>
      </c>
      <c r="DR558" s="59">
        <v>0</v>
      </c>
      <c r="DS558" s="59">
        <v>0</v>
      </c>
      <c r="DT558" s="59">
        <v>0</v>
      </c>
      <c r="DU558" s="59">
        <v>0</v>
      </c>
      <c r="DV558" s="59">
        <v>0</v>
      </c>
      <c r="DW558" s="59">
        <v>0</v>
      </c>
      <c r="DX558" s="59">
        <v>0</v>
      </c>
      <c r="DY558" s="59">
        <v>0</v>
      </c>
      <c r="DZ558" s="59">
        <v>0</v>
      </c>
      <c r="EA558" s="59">
        <v>0</v>
      </c>
      <c r="EB558" s="59">
        <v>0</v>
      </c>
      <c r="EC558" s="59">
        <v>0</v>
      </c>
      <c r="ED558" s="59">
        <v>0</v>
      </c>
      <c r="EE558" s="59">
        <v>0</v>
      </c>
      <c r="EF558" s="59">
        <v>0</v>
      </c>
      <c r="EG558" s="59">
        <v>0</v>
      </c>
      <c r="EH558" s="59">
        <v>0</v>
      </c>
      <c r="EI558" s="59">
        <v>0</v>
      </c>
      <c r="EJ558" s="59">
        <v>0</v>
      </c>
      <c r="EK558" s="59">
        <v>0</v>
      </c>
      <c r="EL558" s="59">
        <v>0</v>
      </c>
      <c r="EM558" s="59">
        <v>0</v>
      </c>
      <c r="EN558" s="59">
        <v>0</v>
      </c>
      <c r="EO558" s="59">
        <v>3</v>
      </c>
      <c r="EP558" s="77">
        <v>2</v>
      </c>
      <c r="EQ558" s="59">
        <v>4</v>
      </c>
    </row>
    <row r="559" spans="1:147" s="58" customFormat="1" ht="15" customHeight="1" x14ac:dyDescent="0.25">
      <c r="A559" s="500" t="s">
        <v>2568</v>
      </c>
      <c r="B559" s="138">
        <v>11</v>
      </c>
      <c r="C559" s="108" t="s">
        <v>347</v>
      </c>
      <c r="D559" s="167">
        <v>2010</v>
      </c>
      <c r="E559" s="103" t="s">
        <v>348</v>
      </c>
      <c r="F559" s="39" t="s">
        <v>45</v>
      </c>
      <c r="G559" s="37">
        <v>98</v>
      </c>
      <c r="H559" s="37" t="s">
        <v>664</v>
      </c>
      <c r="I559" s="127" t="s">
        <v>50</v>
      </c>
      <c r="J559" s="59">
        <v>0</v>
      </c>
      <c r="K559" s="37" t="s">
        <v>3</v>
      </c>
      <c r="L559" s="37" t="s">
        <v>89</v>
      </c>
      <c r="M559" s="37" t="s">
        <v>1329</v>
      </c>
      <c r="N559" s="37">
        <v>4</v>
      </c>
      <c r="O559" s="59">
        <f t="shared" si="396"/>
        <v>0.6020599913279624</v>
      </c>
      <c r="P559" s="59" t="s">
        <v>679</v>
      </c>
      <c r="Q559" s="39"/>
      <c r="R559" s="37">
        <v>1</v>
      </c>
      <c r="S559" s="37">
        <v>29</v>
      </c>
      <c r="T559" s="59">
        <v>1</v>
      </c>
      <c r="V559" s="37" t="s">
        <v>2350</v>
      </c>
      <c r="W559" s="37"/>
      <c r="X559" s="37" t="s">
        <v>667</v>
      </c>
      <c r="Y559" s="39" t="s">
        <v>19</v>
      </c>
      <c r="Z559" s="168" t="s">
        <v>681</v>
      </c>
      <c r="AA559" s="37" t="s">
        <v>1327</v>
      </c>
      <c r="AB559" s="37" t="s">
        <v>1328</v>
      </c>
      <c r="AC559" s="59" t="s">
        <v>668</v>
      </c>
      <c r="AD559" s="37">
        <v>0</v>
      </c>
      <c r="AE559" s="37" t="s">
        <v>1071</v>
      </c>
      <c r="AF559" s="59">
        <v>14.37</v>
      </c>
      <c r="AG559" s="59">
        <f t="shared" si="397"/>
        <v>1.1574567681342256</v>
      </c>
      <c r="AH559" s="177">
        <v>524</v>
      </c>
      <c r="AI559" s="72">
        <f t="shared" si="401"/>
        <v>2.7193312869837265</v>
      </c>
      <c r="AJ559" s="59">
        <f t="shared" si="402"/>
        <v>57.48</v>
      </c>
      <c r="AK559" s="59">
        <f t="shared" si="398"/>
        <v>1.7595167594621881</v>
      </c>
      <c r="AL559" s="72">
        <f t="shared" si="403"/>
        <v>2096</v>
      </c>
      <c r="AM559" s="72">
        <f t="shared" si="374"/>
        <v>3.321391278311689</v>
      </c>
      <c r="AN559" s="168" t="s">
        <v>1003</v>
      </c>
      <c r="AO559" s="37" t="s">
        <v>470</v>
      </c>
      <c r="AP559" s="39"/>
      <c r="AQ559" s="37" t="s">
        <v>665</v>
      </c>
      <c r="AR559" s="39"/>
      <c r="AS559" s="39" t="s">
        <v>666</v>
      </c>
      <c r="AT559" s="178" t="s">
        <v>2465</v>
      </c>
      <c r="AU559" s="11">
        <v>52.75</v>
      </c>
      <c r="AV559" s="11">
        <v>23.9</v>
      </c>
      <c r="AW559" s="37" t="s">
        <v>2020</v>
      </c>
      <c r="AX559" s="277">
        <v>6.7416666666666663</v>
      </c>
      <c r="AY559" s="278">
        <v>596</v>
      </c>
      <c r="AZ559" s="455">
        <f t="shared" si="399"/>
        <v>2.7752462597402365</v>
      </c>
      <c r="BA559" s="16" t="s">
        <v>1751</v>
      </c>
      <c r="BB559" s="276" t="s">
        <v>2018</v>
      </c>
      <c r="BC559" s="16" t="s">
        <v>2019</v>
      </c>
      <c r="BD559" s="60">
        <v>73</v>
      </c>
      <c r="BE559" s="37" t="s">
        <v>2331</v>
      </c>
      <c r="BG559" s="39" t="s">
        <v>2021</v>
      </c>
      <c r="BH559" s="67" t="s">
        <v>19</v>
      </c>
      <c r="BI559" s="358" t="s">
        <v>2232</v>
      </c>
      <c r="BJ559" s="67" t="s">
        <v>610</v>
      </c>
      <c r="BK559" s="40" t="s">
        <v>670</v>
      </c>
      <c r="BL559" s="59"/>
      <c r="BM559" s="59"/>
      <c r="BN559" s="67" t="s">
        <v>1330</v>
      </c>
      <c r="BO559" s="59" t="s">
        <v>1682</v>
      </c>
      <c r="BP559" s="67" t="s">
        <v>51</v>
      </c>
      <c r="BQ559" s="37" t="s">
        <v>617</v>
      </c>
      <c r="BR559" s="67">
        <v>2.2768932927583498</v>
      </c>
      <c r="BS559" s="59" t="s">
        <v>21</v>
      </c>
      <c r="BT559" s="59" t="s">
        <v>1220</v>
      </c>
      <c r="BU559" s="169">
        <v>0.93019758653109008</v>
      </c>
      <c r="BV559" s="67"/>
      <c r="BW559" s="63" t="s">
        <v>26</v>
      </c>
      <c r="BX559" s="59" t="s">
        <v>27</v>
      </c>
      <c r="BY559" s="70">
        <f t="shared" si="393"/>
        <v>5.0092673066686784</v>
      </c>
      <c r="BZ559" s="70">
        <f t="shared" si="390"/>
        <v>5.0092673066686784</v>
      </c>
      <c r="CA559" s="59" t="s">
        <v>18</v>
      </c>
      <c r="CB559" s="59" t="s">
        <v>667</v>
      </c>
      <c r="CC559" s="37">
        <v>29</v>
      </c>
      <c r="CD559" s="37">
        <v>29</v>
      </c>
      <c r="CE559" s="67"/>
      <c r="CF559" s="78" t="s">
        <v>1584</v>
      </c>
      <c r="CG559" s="67">
        <v>2.2623967069942301</v>
      </c>
      <c r="CH559" s="59" t="s">
        <v>21</v>
      </c>
      <c r="CI559" s="67">
        <v>0.72724538583339982</v>
      </c>
      <c r="CJ559" s="67"/>
      <c r="CK559" s="59">
        <f t="shared" si="394"/>
        <v>3.9163362579409782</v>
      </c>
      <c r="CL559" s="59">
        <f t="shared" si="395"/>
        <v>3.9163362579409782</v>
      </c>
      <c r="CM559" s="37">
        <v>29</v>
      </c>
      <c r="CN559" s="37">
        <v>29</v>
      </c>
      <c r="CO559" s="67"/>
      <c r="CP559" s="67">
        <f t="shared" si="351"/>
        <v>3.2242332090737708E-3</v>
      </c>
      <c r="CQ559" s="67">
        <f t="shared" si="352"/>
        <v>0.98654708520179368</v>
      </c>
      <c r="CR559" s="67">
        <f t="shared" si="400"/>
        <v>3.1808578744225539E-3</v>
      </c>
      <c r="CS559" s="67">
        <f t="shared" si="353"/>
        <v>6.8965604464282904E-2</v>
      </c>
      <c r="CT559" s="77">
        <v>0</v>
      </c>
      <c r="CU559" s="59">
        <v>0</v>
      </c>
      <c r="CV559" s="59" t="s">
        <v>1782</v>
      </c>
      <c r="CW559" s="59">
        <v>0</v>
      </c>
      <c r="CX559" s="59">
        <v>0</v>
      </c>
      <c r="CY559" s="102">
        <v>0</v>
      </c>
      <c r="CZ559" s="102">
        <v>3</v>
      </c>
      <c r="DA559" s="102">
        <v>0</v>
      </c>
      <c r="DB559" s="102">
        <v>0</v>
      </c>
      <c r="DC559" s="102">
        <v>0</v>
      </c>
      <c r="DD559" s="59">
        <v>0</v>
      </c>
      <c r="DE559" s="60">
        <v>0</v>
      </c>
      <c r="DF559" s="60">
        <v>0</v>
      </c>
      <c r="DG559" s="60">
        <v>0</v>
      </c>
      <c r="DH559" s="60">
        <v>0</v>
      </c>
      <c r="DI559" s="60">
        <v>0</v>
      </c>
      <c r="DJ559" s="60">
        <v>0</v>
      </c>
      <c r="DK559" s="60">
        <v>0</v>
      </c>
      <c r="DL559" s="60">
        <v>0</v>
      </c>
      <c r="DM559" s="60">
        <v>0</v>
      </c>
      <c r="DN559" s="60">
        <v>0</v>
      </c>
      <c r="DO559" s="59">
        <v>0</v>
      </c>
      <c r="DP559" s="59">
        <v>0</v>
      </c>
      <c r="DQ559" s="59">
        <v>0</v>
      </c>
      <c r="DR559" s="59">
        <v>0</v>
      </c>
      <c r="DS559" s="59">
        <v>0</v>
      </c>
      <c r="DT559" s="59">
        <v>0</v>
      </c>
      <c r="DU559" s="59">
        <v>0</v>
      </c>
      <c r="DV559" s="59">
        <v>0</v>
      </c>
      <c r="DW559" s="59">
        <v>0</v>
      </c>
      <c r="DX559" s="59">
        <v>0</v>
      </c>
      <c r="DY559" s="59">
        <v>0</v>
      </c>
      <c r="DZ559" s="59">
        <v>0</v>
      </c>
      <c r="EA559" s="59">
        <v>0</v>
      </c>
      <c r="EB559" s="59">
        <v>0</v>
      </c>
      <c r="EC559" s="59">
        <v>0</v>
      </c>
      <c r="ED559" s="59">
        <v>0</v>
      </c>
      <c r="EE559" s="59">
        <v>0</v>
      </c>
      <c r="EF559" s="59">
        <v>0</v>
      </c>
      <c r="EG559" s="59">
        <v>0</v>
      </c>
      <c r="EH559" s="59">
        <v>0</v>
      </c>
      <c r="EI559" s="59">
        <v>0</v>
      </c>
      <c r="EJ559" s="59">
        <v>0</v>
      </c>
      <c r="EK559" s="59">
        <v>0</v>
      </c>
      <c r="EL559" s="59">
        <v>0</v>
      </c>
      <c r="EM559" s="59">
        <v>0</v>
      </c>
      <c r="EN559" s="59">
        <v>0</v>
      </c>
      <c r="EO559" s="59">
        <v>3</v>
      </c>
      <c r="EP559" s="77">
        <v>2</v>
      </c>
      <c r="EQ559" s="59">
        <v>4</v>
      </c>
    </row>
    <row r="560" spans="1:147" s="58" customFormat="1" ht="15" customHeight="1" x14ac:dyDescent="0.25">
      <c r="A560" s="500" t="s">
        <v>2568</v>
      </c>
      <c r="B560" s="138">
        <v>12</v>
      </c>
      <c r="C560" s="108" t="s">
        <v>347</v>
      </c>
      <c r="D560" s="167">
        <v>2010</v>
      </c>
      <c r="E560" s="103" t="s">
        <v>348</v>
      </c>
      <c r="F560" s="39" t="s">
        <v>45</v>
      </c>
      <c r="G560" s="37">
        <v>98</v>
      </c>
      <c r="H560" s="37" t="s">
        <v>664</v>
      </c>
      <c r="I560" s="127" t="s">
        <v>50</v>
      </c>
      <c r="J560" s="59">
        <v>0</v>
      </c>
      <c r="K560" s="37" t="s">
        <v>3</v>
      </c>
      <c r="L560" s="37" t="s">
        <v>89</v>
      </c>
      <c r="M560" s="37" t="s">
        <v>1329</v>
      </c>
      <c r="N560" s="37">
        <v>4</v>
      </c>
      <c r="O560" s="59">
        <f t="shared" si="396"/>
        <v>0.6020599913279624</v>
      </c>
      <c r="P560" s="59" t="s">
        <v>679</v>
      </c>
      <c r="Q560" s="39"/>
      <c r="R560" s="37">
        <v>1</v>
      </c>
      <c r="S560" s="37">
        <v>29</v>
      </c>
      <c r="T560" s="59">
        <v>1</v>
      </c>
      <c r="V560" s="37" t="s">
        <v>2350</v>
      </c>
      <c r="W560" s="37"/>
      <c r="X560" s="37" t="s">
        <v>667</v>
      </c>
      <c r="Y560" s="39" t="s">
        <v>19</v>
      </c>
      <c r="Z560" s="168" t="s">
        <v>681</v>
      </c>
      <c r="AA560" s="37" t="s">
        <v>1327</v>
      </c>
      <c r="AB560" s="37" t="s">
        <v>1328</v>
      </c>
      <c r="AC560" s="59" t="s">
        <v>668</v>
      </c>
      <c r="AD560" s="37">
        <v>0</v>
      </c>
      <c r="AE560" s="37" t="s">
        <v>1071</v>
      </c>
      <c r="AF560" s="59">
        <v>14.37</v>
      </c>
      <c r="AG560" s="59">
        <f t="shared" si="397"/>
        <v>1.1574567681342256</v>
      </c>
      <c r="AH560" s="177">
        <v>524</v>
      </c>
      <c r="AI560" s="72">
        <f t="shared" si="401"/>
        <v>2.7193312869837265</v>
      </c>
      <c r="AJ560" s="59">
        <f t="shared" si="402"/>
        <v>57.48</v>
      </c>
      <c r="AK560" s="59">
        <f t="shared" si="398"/>
        <v>1.7595167594621881</v>
      </c>
      <c r="AL560" s="72">
        <f t="shared" si="403"/>
        <v>2096</v>
      </c>
      <c r="AM560" s="72">
        <f t="shared" si="374"/>
        <v>3.321391278311689</v>
      </c>
      <c r="AN560" s="168" t="s">
        <v>1003</v>
      </c>
      <c r="AO560" s="37" t="s">
        <v>470</v>
      </c>
      <c r="AP560" s="39"/>
      <c r="AQ560" s="37" t="s">
        <v>665</v>
      </c>
      <c r="AR560" s="39"/>
      <c r="AS560" s="39" t="s">
        <v>666</v>
      </c>
      <c r="AT560" s="178" t="s">
        <v>2465</v>
      </c>
      <c r="AU560" s="11">
        <v>52.75</v>
      </c>
      <c r="AV560" s="11">
        <v>23.9</v>
      </c>
      <c r="AW560" s="37" t="s">
        <v>2020</v>
      </c>
      <c r="AX560" s="277">
        <v>6.7416666666666663</v>
      </c>
      <c r="AY560" s="278">
        <v>596</v>
      </c>
      <c r="AZ560" s="455">
        <f t="shared" si="399"/>
        <v>2.7752462597402365</v>
      </c>
      <c r="BA560" s="16" t="s">
        <v>1751</v>
      </c>
      <c r="BB560" s="276" t="s">
        <v>2018</v>
      </c>
      <c r="BC560" s="16" t="s">
        <v>2019</v>
      </c>
      <c r="BD560" s="60">
        <v>73</v>
      </c>
      <c r="BE560" s="37" t="s">
        <v>2331</v>
      </c>
      <c r="BG560" s="39" t="s">
        <v>2021</v>
      </c>
      <c r="BH560" s="67" t="s">
        <v>19</v>
      </c>
      <c r="BI560" s="358" t="s">
        <v>2232</v>
      </c>
      <c r="BJ560" s="67" t="s">
        <v>610</v>
      </c>
      <c r="BK560" s="40" t="s">
        <v>671</v>
      </c>
      <c r="BL560" s="59" t="s">
        <v>2267</v>
      </c>
      <c r="BM560" s="59" t="s">
        <v>2267</v>
      </c>
      <c r="BN560" s="67" t="s">
        <v>1330</v>
      </c>
      <c r="BO560" s="59" t="s">
        <v>1682</v>
      </c>
      <c r="BP560" s="67" t="s">
        <v>51</v>
      </c>
      <c r="BQ560" s="37" t="s">
        <v>617</v>
      </c>
      <c r="BR560" s="67">
        <v>0.65810788243152796</v>
      </c>
      <c r="BS560" s="59" t="s">
        <v>21</v>
      </c>
      <c r="BT560" s="59" t="s">
        <v>1220</v>
      </c>
      <c r="BU560" s="169">
        <v>0.21503268883445903</v>
      </c>
      <c r="BV560" s="67"/>
      <c r="BW560" s="63" t="s">
        <v>26</v>
      </c>
      <c r="BX560" s="59" t="s">
        <v>27</v>
      </c>
      <c r="BY560" s="70">
        <f t="shared" si="393"/>
        <v>1.1579864682948333</v>
      </c>
      <c r="BZ560" s="70">
        <f t="shared" si="390"/>
        <v>1.1579864682948333</v>
      </c>
      <c r="CA560" s="59" t="s">
        <v>18</v>
      </c>
      <c r="CB560" s="59" t="s">
        <v>667</v>
      </c>
      <c r="CC560" s="37">
        <v>29</v>
      </c>
      <c r="CD560" s="37">
        <v>29</v>
      </c>
      <c r="CE560" s="67"/>
      <c r="CF560" s="78" t="s">
        <v>1584</v>
      </c>
      <c r="CG560" s="67">
        <v>0.53971909869120804</v>
      </c>
      <c r="CH560" s="59" t="s">
        <v>21</v>
      </c>
      <c r="CI560" s="67">
        <v>0.21503268883445892</v>
      </c>
      <c r="CJ560" s="67"/>
      <c r="CK560" s="59">
        <f t="shared" si="394"/>
        <v>1.1579864682948326</v>
      </c>
      <c r="CL560" s="59">
        <f t="shared" si="395"/>
        <v>1.1579864682948326</v>
      </c>
      <c r="CM560" s="37">
        <v>29</v>
      </c>
      <c r="CN560" s="37">
        <v>29</v>
      </c>
      <c r="CO560" s="67"/>
      <c r="CP560" s="67">
        <f t="shared" si="351"/>
        <v>0.10223675922107332</v>
      </c>
      <c r="CQ560" s="67">
        <f t="shared" si="352"/>
        <v>0.98654708520179368</v>
      </c>
      <c r="CR560" s="67">
        <f t="shared" si="400"/>
        <v>0.10086137681002749</v>
      </c>
      <c r="CS560" s="67">
        <f t="shared" si="353"/>
        <v>6.9053215666655302E-2</v>
      </c>
      <c r="CT560" s="77">
        <v>0</v>
      </c>
      <c r="CU560" s="59">
        <v>0</v>
      </c>
      <c r="CV560" s="59" t="s">
        <v>1782</v>
      </c>
      <c r="CW560" s="59">
        <v>0</v>
      </c>
      <c r="CX560" s="59">
        <v>0</v>
      </c>
      <c r="CY560" s="102">
        <v>0</v>
      </c>
      <c r="CZ560" s="102">
        <v>3</v>
      </c>
      <c r="DA560" s="102">
        <v>0</v>
      </c>
      <c r="DB560" s="102">
        <v>0</v>
      </c>
      <c r="DC560" s="102">
        <v>0</v>
      </c>
      <c r="DD560" s="59">
        <v>0</v>
      </c>
      <c r="DE560" s="60">
        <v>0</v>
      </c>
      <c r="DF560" s="60">
        <v>0</v>
      </c>
      <c r="DG560" s="60">
        <v>0</v>
      </c>
      <c r="DH560" s="60">
        <v>0</v>
      </c>
      <c r="DI560" s="60">
        <v>0</v>
      </c>
      <c r="DJ560" s="60">
        <v>0</v>
      </c>
      <c r="DK560" s="60">
        <v>0</v>
      </c>
      <c r="DL560" s="60">
        <v>0</v>
      </c>
      <c r="DM560" s="60">
        <v>0</v>
      </c>
      <c r="DN560" s="60">
        <v>0</v>
      </c>
      <c r="DO560" s="59">
        <v>0</v>
      </c>
      <c r="DP560" s="59">
        <v>0</v>
      </c>
      <c r="DQ560" s="59">
        <v>0</v>
      </c>
      <c r="DR560" s="59">
        <v>0</v>
      </c>
      <c r="DS560" s="59">
        <v>0</v>
      </c>
      <c r="DT560" s="59">
        <v>0</v>
      </c>
      <c r="DU560" s="59">
        <v>0</v>
      </c>
      <c r="DV560" s="59">
        <v>0</v>
      </c>
      <c r="DW560" s="59">
        <v>0</v>
      </c>
      <c r="DX560" s="59">
        <v>0</v>
      </c>
      <c r="DY560" s="59">
        <v>0</v>
      </c>
      <c r="DZ560" s="59">
        <v>0</v>
      </c>
      <c r="EA560" s="77">
        <v>1</v>
      </c>
      <c r="EB560" s="59">
        <v>0</v>
      </c>
      <c r="EC560" s="59">
        <v>0</v>
      </c>
      <c r="ED560" s="59">
        <v>0</v>
      </c>
      <c r="EE560" s="59">
        <v>0</v>
      </c>
      <c r="EF560" s="59">
        <v>0</v>
      </c>
      <c r="EG560" s="59">
        <v>0</v>
      </c>
      <c r="EH560" s="59">
        <v>0</v>
      </c>
      <c r="EI560" s="59">
        <v>0</v>
      </c>
      <c r="EJ560" s="59">
        <v>0</v>
      </c>
      <c r="EK560" s="59">
        <v>0</v>
      </c>
      <c r="EL560" s="59">
        <v>0</v>
      </c>
      <c r="EM560" s="59">
        <v>0</v>
      </c>
      <c r="EN560" s="59">
        <v>0</v>
      </c>
      <c r="EO560" s="59">
        <v>3</v>
      </c>
      <c r="EP560" s="77">
        <v>2</v>
      </c>
      <c r="EQ560" s="59">
        <v>4</v>
      </c>
    </row>
    <row r="561" spans="1:147" s="58" customFormat="1" ht="15" customHeight="1" x14ac:dyDescent="0.25">
      <c r="A561" s="500" t="s">
        <v>2568</v>
      </c>
      <c r="B561" s="138">
        <v>13</v>
      </c>
      <c r="C561" s="108" t="s">
        <v>347</v>
      </c>
      <c r="D561" s="167">
        <v>2010</v>
      </c>
      <c r="E561" s="103" t="s">
        <v>348</v>
      </c>
      <c r="F561" s="39" t="s">
        <v>45</v>
      </c>
      <c r="G561" s="37">
        <v>98</v>
      </c>
      <c r="H561" s="37" t="s">
        <v>664</v>
      </c>
      <c r="I561" s="127" t="s">
        <v>50</v>
      </c>
      <c r="J561" s="59">
        <v>0</v>
      </c>
      <c r="K561" s="37" t="s">
        <v>3</v>
      </c>
      <c r="L561" s="37" t="s">
        <v>89</v>
      </c>
      <c r="M561" s="37" t="s">
        <v>1329</v>
      </c>
      <c r="N561" s="37">
        <v>4</v>
      </c>
      <c r="O561" s="59">
        <f t="shared" si="396"/>
        <v>0.6020599913279624</v>
      </c>
      <c r="P561" s="59" t="s">
        <v>679</v>
      </c>
      <c r="Q561" s="39"/>
      <c r="R561" s="37">
        <v>1</v>
      </c>
      <c r="S561" s="37">
        <v>29</v>
      </c>
      <c r="T561" s="59">
        <v>1</v>
      </c>
      <c r="V561" s="37" t="s">
        <v>2350</v>
      </c>
      <c r="W561" s="37"/>
      <c r="X561" s="37" t="s">
        <v>667</v>
      </c>
      <c r="Y561" s="39" t="s">
        <v>19</v>
      </c>
      <c r="Z561" s="168" t="s">
        <v>681</v>
      </c>
      <c r="AA561" s="37" t="s">
        <v>1327</v>
      </c>
      <c r="AB561" s="37" t="s">
        <v>1328</v>
      </c>
      <c r="AC561" s="59" t="s">
        <v>668</v>
      </c>
      <c r="AD561" s="37">
        <v>0</v>
      </c>
      <c r="AE561" s="37" t="s">
        <v>1071</v>
      </c>
      <c r="AF561" s="59">
        <v>14.37</v>
      </c>
      <c r="AG561" s="59">
        <f t="shared" si="397"/>
        <v>1.1574567681342256</v>
      </c>
      <c r="AH561" s="177">
        <v>524</v>
      </c>
      <c r="AI561" s="72">
        <f t="shared" si="401"/>
        <v>2.7193312869837265</v>
      </c>
      <c r="AJ561" s="59">
        <f t="shared" si="402"/>
        <v>57.48</v>
      </c>
      <c r="AK561" s="59">
        <f t="shared" si="398"/>
        <v>1.7595167594621881</v>
      </c>
      <c r="AL561" s="72">
        <f t="shared" si="403"/>
        <v>2096</v>
      </c>
      <c r="AM561" s="72">
        <f t="shared" si="374"/>
        <v>3.321391278311689</v>
      </c>
      <c r="AN561" s="168" t="s">
        <v>1003</v>
      </c>
      <c r="AO561" s="37" t="s">
        <v>470</v>
      </c>
      <c r="AP561" s="39"/>
      <c r="AQ561" s="37" t="s">
        <v>665</v>
      </c>
      <c r="AR561" s="39"/>
      <c r="AS561" s="39" t="s">
        <v>666</v>
      </c>
      <c r="AT561" s="178" t="s">
        <v>2465</v>
      </c>
      <c r="AU561" s="11">
        <v>52.75</v>
      </c>
      <c r="AV561" s="11">
        <v>23.9</v>
      </c>
      <c r="AW561" s="37" t="s">
        <v>2020</v>
      </c>
      <c r="AX561" s="277">
        <v>6.7416666666666663</v>
      </c>
      <c r="AY561" s="278">
        <v>596</v>
      </c>
      <c r="AZ561" s="455">
        <f t="shared" si="399"/>
        <v>2.7752462597402365</v>
      </c>
      <c r="BA561" s="16" t="s">
        <v>1751</v>
      </c>
      <c r="BB561" s="276" t="s">
        <v>2018</v>
      </c>
      <c r="BC561" s="16" t="s">
        <v>2019</v>
      </c>
      <c r="BD561" s="60">
        <v>73</v>
      </c>
      <c r="BE561" s="37" t="s">
        <v>2331</v>
      </c>
      <c r="BG561" s="39" t="s">
        <v>2021</v>
      </c>
      <c r="BH561" s="67" t="s">
        <v>19</v>
      </c>
      <c r="BI561" s="358" t="s">
        <v>2232</v>
      </c>
      <c r="BJ561" s="67" t="s">
        <v>610</v>
      </c>
      <c r="BK561" s="40" t="s">
        <v>672</v>
      </c>
      <c r="BL561" s="77" t="s">
        <v>2269</v>
      </c>
      <c r="BM561" s="77" t="s">
        <v>2269</v>
      </c>
      <c r="BN561" s="67" t="s">
        <v>1330</v>
      </c>
      <c r="BO561" s="59" t="s">
        <v>1682</v>
      </c>
      <c r="BP561" s="67" t="s">
        <v>51</v>
      </c>
      <c r="BQ561" s="37" t="s">
        <v>617</v>
      </c>
      <c r="BR561" s="67">
        <v>3.2338596946978798E-2</v>
      </c>
      <c r="BS561" s="59" t="s">
        <v>21</v>
      </c>
      <c r="BT561" s="59" t="s">
        <v>1220</v>
      </c>
      <c r="BU561" s="169">
        <v>1.6912683391474802E-2</v>
      </c>
      <c r="BV561" s="67"/>
      <c r="BW561" s="63" t="s">
        <v>26</v>
      </c>
      <c r="BX561" s="59" t="s">
        <v>27</v>
      </c>
      <c r="BY561" s="70">
        <f t="shared" si="393"/>
        <v>9.1077587393978324E-2</v>
      </c>
      <c r="BZ561" s="70">
        <f t="shared" si="390"/>
        <v>9.1077587393978324E-2</v>
      </c>
      <c r="CA561" s="59" t="s">
        <v>18</v>
      </c>
      <c r="CB561" s="59" t="s">
        <v>667</v>
      </c>
      <c r="CC561" s="37">
        <v>29</v>
      </c>
      <c r="CD561" s="37">
        <v>29</v>
      </c>
      <c r="CE561" s="67"/>
      <c r="CF561" s="78" t="s">
        <v>1584</v>
      </c>
      <c r="CG561" s="67">
        <v>1.0593718300797699E-2</v>
      </c>
      <c r="CH561" s="59" t="s">
        <v>21</v>
      </c>
      <c r="CI561" s="67">
        <v>0</v>
      </c>
      <c r="CJ561" s="67"/>
      <c r="CK561" s="59">
        <f t="shared" si="394"/>
        <v>0</v>
      </c>
      <c r="CL561" s="59">
        <f t="shared" si="395"/>
        <v>0</v>
      </c>
      <c r="CM561" s="37">
        <v>29</v>
      </c>
      <c r="CN561" s="37">
        <v>29</v>
      </c>
      <c r="CO561" s="67"/>
      <c r="CP561" s="67">
        <f t="shared" si="351"/>
        <v>0.33764511306784573</v>
      </c>
      <c r="CQ561" s="67">
        <f t="shared" si="352"/>
        <v>0.98654708520179368</v>
      </c>
      <c r="CR561" s="67">
        <f t="shared" si="400"/>
        <v>0.33310280212971327</v>
      </c>
      <c r="CS561" s="67">
        <f t="shared" si="353"/>
        <v>6.992204721367816E-2</v>
      </c>
      <c r="CT561" s="77">
        <v>0</v>
      </c>
      <c r="CU561" s="59">
        <v>0</v>
      </c>
      <c r="CV561" s="59" t="s">
        <v>1782</v>
      </c>
      <c r="CW561" s="59">
        <v>0</v>
      </c>
      <c r="CX561" s="59">
        <v>0</v>
      </c>
      <c r="CY561" s="102">
        <v>0</v>
      </c>
      <c r="CZ561" s="102">
        <v>3</v>
      </c>
      <c r="DA561" s="102">
        <v>0</v>
      </c>
      <c r="DB561" s="102">
        <v>0</v>
      </c>
      <c r="DC561" s="102">
        <v>0</v>
      </c>
      <c r="DD561" s="59">
        <v>0</v>
      </c>
      <c r="DE561" s="60">
        <v>0</v>
      </c>
      <c r="DF561" s="60">
        <v>0</v>
      </c>
      <c r="DG561" s="60">
        <v>0</v>
      </c>
      <c r="DH561" s="60">
        <v>0</v>
      </c>
      <c r="DI561" s="60">
        <v>0</v>
      </c>
      <c r="DJ561" s="60">
        <v>0</v>
      </c>
      <c r="DK561" s="60">
        <v>0</v>
      </c>
      <c r="DL561" s="60">
        <v>0</v>
      </c>
      <c r="DM561" s="60">
        <v>0</v>
      </c>
      <c r="DN561" s="60">
        <v>0</v>
      </c>
      <c r="DO561" s="59">
        <v>0</v>
      </c>
      <c r="DP561" s="59">
        <v>0</v>
      </c>
      <c r="DQ561" s="59">
        <v>0</v>
      </c>
      <c r="DR561" s="59">
        <v>0</v>
      </c>
      <c r="DS561" s="59">
        <v>0</v>
      </c>
      <c r="DT561" s="59">
        <v>0</v>
      </c>
      <c r="DU561" s="59">
        <v>0</v>
      </c>
      <c r="DV561" s="59">
        <v>0</v>
      </c>
      <c r="DW561" s="59">
        <v>0</v>
      </c>
      <c r="DX561" s="59">
        <v>0</v>
      </c>
      <c r="DY561" s="59">
        <v>0</v>
      </c>
      <c r="DZ561" s="59">
        <v>1</v>
      </c>
      <c r="EA561" s="59">
        <v>0</v>
      </c>
      <c r="EB561" s="59">
        <v>0</v>
      </c>
      <c r="EC561" s="59">
        <v>0</v>
      </c>
      <c r="ED561" s="59">
        <v>0</v>
      </c>
      <c r="EE561" s="59">
        <v>0</v>
      </c>
      <c r="EF561" s="59">
        <v>0</v>
      </c>
      <c r="EG561" s="59">
        <v>0</v>
      </c>
      <c r="EH561" s="59">
        <v>0</v>
      </c>
      <c r="EI561" s="59">
        <v>0</v>
      </c>
      <c r="EJ561" s="59">
        <v>0</v>
      </c>
      <c r="EK561" s="59">
        <v>0</v>
      </c>
      <c r="EL561" s="59">
        <v>0</v>
      </c>
      <c r="EM561" s="59">
        <v>0</v>
      </c>
      <c r="EN561" s="59">
        <v>0</v>
      </c>
      <c r="EO561" s="59">
        <v>3</v>
      </c>
      <c r="EP561" s="77">
        <v>2</v>
      </c>
      <c r="EQ561" s="59">
        <v>4</v>
      </c>
    </row>
    <row r="562" spans="1:147" s="58" customFormat="1" ht="15" customHeight="1" x14ac:dyDescent="0.25">
      <c r="A562" s="500" t="s">
        <v>2568</v>
      </c>
      <c r="B562" s="138">
        <v>14</v>
      </c>
      <c r="C562" s="108" t="s">
        <v>347</v>
      </c>
      <c r="D562" s="167">
        <v>2010</v>
      </c>
      <c r="E562" s="103" t="s">
        <v>348</v>
      </c>
      <c r="F562" s="39" t="s">
        <v>45</v>
      </c>
      <c r="G562" s="37">
        <v>98</v>
      </c>
      <c r="H562" s="37" t="s">
        <v>664</v>
      </c>
      <c r="I562" s="127" t="s">
        <v>50</v>
      </c>
      <c r="J562" s="59">
        <v>0</v>
      </c>
      <c r="K562" s="37" t="s">
        <v>3</v>
      </c>
      <c r="L562" s="37" t="s">
        <v>89</v>
      </c>
      <c r="M562" s="37" t="s">
        <v>1329</v>
      </c>
      <c r="N562" s="37">
        <v>4</v>
      </c>
      <c r="O562" s="59">
        <f t="shared" si="396"/>
        <v>0.6020599913279624</v>
      </c>
      <c r="P562" s="59" t="s">
        <v>679</v>
      </c>
      <c r="Q562" s="39"/>
      <c r="R562" s="37">
        <v>1</v>
      </c>
      <c r="S562" s="37">
        <v>29</v>
      </c>
      <c r="T562" s="59">
        <v>1</v>
      </c>
      <c r="V562" s="37" t="s">
        <v>2350</v>
      </c>
      <c r="W562" s="37"/>
      <c r="X562" s="37" t="s">
        <v>667</v>
      </c>
      <c r="Y562" s="39" t="s">
        <v>19</v>
      </c>
      <c r="Z562" s="168" t="s">
        <v>681</v>
      </c>
      <c r="AA562" s="37" t="s">
        <v>1327</v>
      </c>
      <c r="AB562" s="37" t="s">
        <v>1328</v>
      </c>
      <c r="AC562" s="59" t="s">
        <v>668</v>
      </c>
      <c r="AD562" s="37">
        <v>0</v>
      </c>
      <c r="AE562" s="37" t="s">
        <v>1071</v>
      </c>
      <c r="AF562" s="59">
        <v>14.37</v>
      </c>
      <c r="AG562" s="59">
        <f t="shared" si="397"/>
        <v>1.1574567681342256</v>
      </c>
      <c r="AH562" s="177">
        <v>524</v>
      </c>
      <c r="AI562" s="72">
        <f t="shared" si="401"/>
        <v>2.7193312869837265</v>
      </c>
      <c r="AJ562" s="59">
        <f t="shared" si="402"/>
        <v>57.48</v>
      </c>
      <c r="AK562" s="59">
        <f t="shared" si="398"/>
        <v>1.7595167594621881</v>
      </c>
      <c r="AL562" s="72">
        <f t="shared" si="403"/>
        <v>2096</v>
      </c>
      <c r="AM562" s="72">
        <f t="shared" si="374"/>
        <v>3.321391278311689</v>
      </c>
      <c r="AN562" s="168" t="s">
        <v>1003</v>
      </c>
      <c r="AO562" s="37" t="s">
        <v>470</v>
      </c>
      <c r="AP562" s="39"/>
      <c r="AQ562" s="37" t="s">
        <v>665</v>
      </c>
      <c r="AR562" s="39"/>
      <c r="AS562" s="39" t="s">
        <v>666</v>
      </c>
      <c r="AT562" s="178" t="s">
        <v>2465</v>
      </c>
      <c r="AU562" s="11">
        <v>52.75</v>
      </c>
      <c r="AV562" s="11">
        <v>23.9</v>
      </c>
      <c r="AW562" s="37" t="s">
        <v>2020</v>
      </c>
      <c r="AX562" s="277">
        <v>6.7416666666666663</v>
      </c>
      <c r="AY562" s="278">
        <v>596</v>
      </c>
      <c r="AZ562" s="455">
        <f t="shared" si="399"/>
        <v>2.7752462597402365</v>
      </c>
      <c r="BA562" s="16" t="s">
        <v>1751</v>
      </c>
      <c r="BB562" s="276" t="s">
        <v>2018</v>
      </c>
      <c r="BC562" s="16" t="s">
        <v>2019</v>
      </c>
      <c r="BD562" s="60">
        <v>73</v>
      </c>
      <c r="BE562" s="37" t="s">
        <v>2331</v>
      </c>
      <c r="BG562" s="39" t="s">
        <v>2021</v>
      </c>
      <c r="BH562" s="67" t="s">
        <v>19</v>
      </c>
      <c r="BI562" s="358" t="s">
        <v>2232</v>
      </c>
      <c r="BJ562" s="67" t="s">
        <v>610</v>
      </c>
      <c r="BK562" s="40" t="s">
        <v>673</v>
      </c>
      <c r="BL562" s="59" t="s">
        <v>2267</v>
      </c>
      <c r="BM562" s="59" t="s">
        <v>2267</v>
      </c>
      <c r="BN562" s="67" t="s">
        <v>1330</v>
      </c>
      <c r="BO562" s="59" t="s">
        <v>1682</v>
      </c>
      <c r="BP562" s="67" t="s">
        <v>51</v>
      </c>
      <c r="BQ562" s="37" t="s">
        <v>617</v>
      </c>
      <c r="BR562" s="67">
        <v>4.92512803384536E-2</v>
      </c>
      <c r="BS562" s="59" t="s">
        <v>21</v>
      </c>
      <c r="BT562" s="59" t="s">
        <v>1220</v>
      </c>
      <c r="BU562" s="169">
        <v>3.6241464410301898E-2</v>
      </c>
      <c r="BV562" s="67"/>
      <c r="BW562" s="63" t="s">
        <v>26</v>
      </c>
      <c r="BX562" s="59" t="s">
        <v>27</v>
      </c>
      <c r="BY562" s="70">
        <f t="shared" si="393"/>
        <v>0.19516625870137541</v>
      </c>
      <c r="BZ562" s="70">
        <f t="shared" si="390"/>
        <v>0.19516625870137541</v>
      </c>
      <c r="CA562" s="59" t="s">
        <v>18</v>
      </c>
      <c r="CB562" s="59" t="s">
        <v>667</v>
      </c>
      <c r="CC562" s="37">
        <v>29</v>
      </c>
      <c r="CD562" s="37">
        <v>29</v>
      </c>
      <c r="CE562" s="67"/>
      <c r="CF562" s="78" t="s">
        <v>1584</v>
      </c>
      <c r="CG562" s="67">
        <v>5.8915670847867502E-2</v>
      </c>
      <c r="CH562" s="59" t="s">
        <v>21</v>
      </c>
      <c r="CI562" s="67">
        <v>2.6577073900887996E-2</v>
      </c>
      <c r="CJ562" s="67"/>
      <c r="CK562" s="59">
        <f t="shared" si="394"/>
        <v>0.14312192304767496</v>
      </c>
      <c r="CL562" s="59">
        <f t="shared" si="395"/>
        <v>0.14312192304767496</v>
      </c>
      <c r="CM562" s="37">
        <v>29</v>
      </c>
      <c r="CN562" s="37">
        <v>29</v>
      </c>
      <c r="CO562" s="67"/>
      <c r="CP562" s="67">
        <f t="shared" si="351"/>
        <v>-5.647262050457217E-2</v>
      </c>
      <c r="CQ562" s="67">
        <f t="shared" si="352"/>
        <v>0.98654708520179368</v>
      </c>
      <c r="CR562" s="67">
        <f t="shared" si="400"/>
        <v>-5.5712899152492723E-2</v>
      </c>
      <c r="CS562" s="67">
        <f t="shared" si="353"/>
        <v>6.8992275233896339E-2</v>
      </c>
      <c r="CT562" s="77">
        <v>0</v>
      </c>
      <c r="CU562" s="59">
        <v>0</v>
      </c>
      <c r="CV562" s="59" t="s">
        <v>1782</v>
      </c>
      <c r="CW562" s="59">
        <v>0</v>
      </c>
      <c r="CX562" s="59">
        <v>0</v>
      </c>
      <c r="CY562" s="102">
        <v>0</v>
      </c>
      <c r="CZ562" s="102">
        <v>3</v>
      </c>
      <c r="DA562" s="102">
        <v>0</v>
      </c>
      <c r="DB562" s="102">
        <v>0</v>
      </c>
      <c r="DC562" s="102">
        <v>0</v>
      </c>
      <c r="DD562" s="59">
        <v>0</v>
      </c>
      <c r="DE562" s="60">
        <v>0</v>
      </c>
      <c r="DF562" s="60">
        <v>0</v>
      </c>
      <c r="DG562" s="60">
        <v>0</v>
      </c>
      <c r="DH562" s="60">
        <v>0</v>
      </c>
      <c r="DI562" s="60">
        <v>0</v>
      </c>
      <c r="DJ562" s="60">
        <v>0</v>
      </c>
      <c r="DK562" s="60">
        <v>0</v>
      </c>
      <c r="DL562" s="60">
        <v>0</v>
      </c>
      <c r="DM562" s="60">
        <v>0</v>
      </c>
      <c r="DN562" s="60">
        <v>0</v>
      </c>
      <c r="DO562" s="59">
        <v>0</v>
      </c>
      <c r="DP562" s="59">
        <v>0</v>
      </c>
      <c r="DQ562" s="59">
        <v>0</v>
      </c>
      <c r="DR562" s="59">
        <v>0</v>
      </c>
      <c r="DS562" s="59">
        <v>0</v>
      </c>
      <c r="DT562" s="59">
        <v>0</v>
      </c>
      <c r="DU562" s="128">
        <v>1</v>
      </c>
      <c r="DV562" s="59">
        <v>0</v>
      </c>
      <c r="DW562" s="59">
        <v>0</v>
      </c>
      <c r="DX562" s="59">
        <v>0</v>
      </c>
      <c r="DY562" s="59">
        <v>0</v>
      </c>
      <c r="DZ562" s="59">
        <v>0</v>
      </c>
      <c r="EA562" s="59">
        <v>0</v>
      </c>
      <c r="EB562" s="59">
        <v>0</v>
      </c>
      <c r="EC562" s="59">
        <v>0</v>
      </c>
      <c r="ED562" s="59">
        <v>0</v>
      </c>
      <c r="EE562" s="59">
        <v>0</v>
      </c>
      <c r="EF562" s="59">
        <v>0</v>
      </c>
      <c r="EG562" s="59">
        <v>0</v>
      </c>
      <c r="EH562" s="59">
        <v>0</v>
      </c>
      <c r="EI562" s="59">
        <v>0</v>
      </c>
      <c r="EJ562" s="59">
        <v>0</v>
      </c>
      <c r="EK562" s="59">
        <v>0</v>
      </c>
      <c r="EL562" s="59">
        <v>0</v>
      </c>
      <c r="EM562" s="59">
        <v>0</v>
      </c>
      <c r="EN562" s="59">
        <v>0</v>
      </c>
      <c r="EO562" s="59">
        <v>3</v>
      </c>
      <c r="EP562" s="77">
        <v>2</v>
      </c>
      <c r="EQ562" s="59">
        <v>4</v>
      </c>
    </row>
    <row r="563" spans="1:147" s="58" customFormat="1" ht="15" customHeight="1" x14ac:dyDescent="0.25">
      <c r="A563" s="500" t="s">
        <v>2568</v>
      </c>
      <c r="B563" s="138">
        <v>15</v>
      </c>
      <c r="C563" s="108" t="s">
        <v>347</v>
      </c>
      <c r="D563" s="167">
        <v>2010</v>
      </c>
      <c r="E563" s="103" t="s">
        <v>348</v>
      </c>
      <c r="F563" s="39" t="s">
        <v>45</v>
      </c>
      <c r="G563" s="37">
        <v>98</v>
      </c>
      <c r="H563" s="37" t="s">
        <v>664</v>
      </c>
      <c r="I563" s="127" t="s">
        <v>50</v>
      </c>
      <c r="J563" s="59">
        <v>0</v>
      </c>
      <c r="K563" s="37" t="s">
        <v>3</v>
      </c>
      <c r="L563" s="37" t="s">
        <v>89</v>
      </c>
      <c r="M563" s="37" t="s">
        <v>1329</v>
      </c>
      <c r="N563" s="37">
        <v>4</v>
      </c>
      <c r="O563" s="59">
        <f t="shared" si="396"/>
        <v>0.6020599913279624</v>
      </c>
      <c r="P563" s="59" t="s">
        <v>679</v>
      </c>
      <c r="Q563" s="39"/>
      <c r="R563" s="37">
        <v>1</v>
      </c>
      <c r="S563" s="37">
        <v>29</v>
      </c>
      <c r="T563" s="59">
        <v>1</v>
      </c>
      <c r="V563" s="37" t="s">
        <v>2350</v>
      </c>
      <c r="W563" s="37"/>
      <c r="X563" s="37" t="s">
        <v>667</v>
      </c>
      <c r="Y563" s="39" t="s">
        <v>19</v>
      </c>
      <c r="Z563" s="168" t="s">
        <v>681</v>
      </c>
      <c r="AA563" s="37" t="s">
        <v>1327</v>
      </c>
      <c r="AB563" s="37" t="s">
        <v>1328</v>
      </c>
      <c r="AC563" s="59" t="s">
        <v>668</v>
      </c>
      <c r="AD563" s="37">
        <v>0</v>
      </c>
      <c r="AE563" s="37" t="s">
        <v>1071</v>
      </c>
      <c r="AF563" s="59">
        <v>14.37</v>
      </c>
      <c r="AG563" s="59">
        <f t="shared" si="397"/>
        <v>1.1574567681342256</v>
      </c>
      <c r="AH563" s="177">
        <v>524</v>
      </c>
      <c r="AI563" s="72">
        <f t="shared" si="401"/>
        <v>2.7193312869837265</v>
      </c>
      <c r="AJ563" s="59">
        <f t="shared" si="402"/>
        <v>57.48</v>
      </c>
      <c r="AK563" s="59">
        <f t="shared" si="398"/>
        <v>1.7595167594621881</v>
      </c>
      <c r="AL563" s="72">
        <f t="shared" si="403"/>
        <v>2096</v>
      </c>
      <c r="AM563" s="72">
        <f t="shared" si="374"/>
        <v>3.321391278311689</v>
      </c>
      <c r="AN563" s="168" t="s">
        <v>1003</v>
      </c>
      <c r="AO563" s="37" t="s">
        <v>470</v>
      </c>
      <c r="AP563" s="39"/>
      <c r="AQ563" s="37" t="s">
        <v>665</v>
      </c>
      <c r="AR563" s="39"/>
      <c r="AS563" s="39" t="s">
        <v>666</v>
      </c>
      <c r="AT563" s="178" t="s">
        <v>2465</v>
      </c>
      <c r="AU563" s="11">
        <v>52.75</v>
      </c>
      <c r="AV563" s="11">
        <v>23.9</v>
      </c>
      <c r="AW563" s="37" t="s">
        <v>2020</v>
      </c>
      <c r="AX563" s="277">
        <v>6.7416666666666663</v>
      </c>
      <c r="AY563" s="278">
        <v>596</v>
      </c>
      <c r="AZ563" s="455">
        <f t="shared" si="399"/>
        <v>2.7752462597402365</v>
      </c>
      <c r="BA563" s="16" t="s">
        <v>1751</v>
      </c>
      <c r="BB563" s="276" t="s">
        <v>2018</v>
      </c>
      <c r="BC563" s="16" t="s">
        <v>2019</v>
      </c>
      <c r="BD563" s="60">
        <v>73</v>
      </c>
      <c r="BE563" s="37" t="s">
        <v>2331</v>
      </c>
      <c r="BG563" s="39" t="s">
        <v>2021</v>
      </c>
      <c r="BH563" s="67" t="s">
        <v>19</v>
      </c>
      <c r="BI563" s="358" t="s">
        <v>2232</v>
      </c>
      <c r="BJ563" s="67" t="s">
        <v>610</v>
      </c>
      <c r="BK563" s="40" t="s">
        <v>674</v>
      </c>
      <c r="BL563" s="59" t="s">
        <v>2269</v>
      </c>
      <c r="BM563" s="59" t="s">
        <v>2268</v>
      </c>
      <c r="BN563" s="67" t="s">
        <v>1330</v>
      </c>
      <c r="BO563" s="59" t="s">
        <v>1682</v>
      </c>
      <c r="BP563" s="67" t="s">
        <v>51</v>
      </c>
      <c r="BQ563" s="37" t="s">
        <v>617</v>
      </c>
      <c r="BR563" s="67">
        <v>0.39475324104999998</v>
      </c>
      <c r="BS563" s="59" t="s">
        <v>21</v>
      </c>
      <c r="BT563" s="59" t="s">
        <v>1220</v>
      </c>
      <c r="BU563" s="169">
        <v>0.20295220069769104</v>
      </c>
      <c r="BV563" s="67"/>
      <c r="BW563" s="63" t="s">
        <v>26</v>
      </c>
      <c r="BX563" s="59" t="s">
        <v>27</v>
      </c>
      <c r="BY563" s="70">
        <f t="shared" si="393"/>
        <v>1.0929310487277044</v>
      </c>
      <c r="BZ563" s="70">
        <f t="shared" si="390"/>
        <v>1.0929310487277044</v>
      </c>
      <c r="CA563" s="59" t="s">
        <v>18</v>
      </c>
      <c r="CB563" s="59" t="s">
        <v>667</v>
      </c>
      <c r="CC563" s="37">
        <v>29</v>
      </c>
      <c r="CD563" s="37">
        <v>29</v>
      </c>
      <c r="CE563" s="67"/>
      <c r="CF563" s="78" t="s">
        <v>1584</v>
      </c>
      <c r="CG563" s="67">
        <v>0.68226885870506304</v>
      </c>
      <c r="CH563" s="59" t="s">
        <v>21</v>
      </c>
      <c r="CI563" s="67">
        <v>0.34791805833889689</v>
      </c>
      <c r="CJ563" s="67"/>
      <c r="CK563" s="59">
        <f t="shared" si="394"/>
        <v>1.8735960835331966</v>
      </c>
      <c r="CL563" s="59">
        <f t="shared" si="395"/>
        <v>1.8735960835331966</v>
      </c>
      <c r="CM563" s="37">
        <v>29</v>
      </c>
      <c r="CN563" s="37">
        <v>29</v>
      </c>
      <c r="CO563" s="67"/>
      <c r="CP563" s="67">
        <f t="shared" si="351"/>
        <v>-0.18745760311832557</v>
      </c>
      <c r="CQ563" s="67">
        <f t="shared" si="352"/>
        <v>0.98654708520179368</v>
      </c>
      <c r="CR563" s="67">
        <f t="shared" si="400"/>
        <v>-0.18493575195529877</v>
      </c>
      <c r="CS563" s="67">
        <f t="shared" si="353"/>
        <v>6.9260355451304073E-2</v>
      </c>
      <c r="CT563" s="77">
        <v>0</v>
      </c>
      <c r="CU563" s="59">
        <v>0</v>
      </c>
      <c r="CV563" s="59" t="s">
        <v>1782</v>
      </c>
      <c r="CW563" s="59">
        <v>0</v>
      </c>
      <c r="CX563" s="59">
        <v>0</v>
      </c>
      <c r="CY563" s="102">
        <v>0</v>
      </c>
      <c r="CZ563" s="102">
        <v>3</v>
      </c>
      <c r="DA563" s="102">
        <v>0</v>
      </c>
      <c r="DB563" s="102">
        <v>0</v>
      </c>
      <c r="DC563" s="102">
        <v>0</v>
      </c>
      <c r="DD563" s="59">
        <v>0</v>
      </c>
      <c r="DE563" s="60">
        <v>0</v>
      </c>
      <c r="DF563" s="60">
        <v>0</v>
      </c>
      <c r="DG563" s="60">
        <v>0</v>
      </c>
      <c r="DH563" s="60">
        <v>0</v>
      </c>
      <c r="DI563" s="60">
        <v>0</v>
      </c>
      <c r="DJ563" s="60">
        <v>0</v>
      </c>
      <c r="DK563" s="60">
        <v>0</v>
      </c>
      <c r="DL563" s="60">
        <v>0</v>
      </c>
      <c r="DM563" s="60">
        <v>0</v>
      </c>
      <c r="DN563" s="60">
        <v>0</v>
      </c>
      <c r="DO563" s="59">
        <v>0</v>
      </c>
      <c r="DP563" s="59">
        <v>0</v>
      </c>
      <c r="DQ563" s="59">
        <v>0</v>
      </c>
      <c r="DR563" s="59">
        <v>0</v>
      </c>
      <c r="DS563" s="59">
        <v>0</v>
      </c>
      <c r="DT563" s="59">
        <v>0</v>
      </c>
      <c r="DU563" s="59">
        <v>0</v>
      </c>
      <c r="DV563" s="59">
        <v>0</v>
      </c>
      <c r="DW563" s="59">
        <v>0</v>
      </c>
      <c r="DX563" s="59">
        <v>0</v>
      </c>
      <c r="DY563" s="59">
        <v>0</v>
      </c>
      <c r="DZ563" s="59">
        <v>0</v>
      </c>
      <c r="EA563" s="59">
        <v>0</v>
      </c>
      <c r="EB563" s="59">
        <v>0</v>
      </c>
      <c r="EC563" s="59">
        <v>0</v>
      </c>
      <c r="ED563" s="59">
        <v>0</v>
      </c>
      <c r="EE563" s="59">
        <v>0</v>
      </c>
      <c r="EF563" s="59">
        <v>0</v>
      </c>
      <c r="EG563" s="59">
        <v>0</v>
      </c>
      <c r="EH563" s="59">
        <v>0</v>
      </c>
      <c r="EI563" s="59">
        <v>0</v>
      </c>
      <c r="EJ563" s="59">
        <v>0</v>
      </c>
      <c r="EK563" s="59">
        <v>0</v>
      </c>
      <c r="EL563" s="59">
        <v>0</v>
      </c>
      <c r="EM563" s="59">
        <v>0</v>
      </c>
      <c r="EN563" s="59">
        <v>0</v>
      </c>
      <c r="EO563" s="59">
        <v>3</v>
      </c>
      <c r="EP563" s="77">
        <v>2</v>
      </c>
      <c r="EQ563" s="59">
        <v>4</v>
      </c>
    </row>
    <row r="564" spans="1:147" s="58" customFormat="1" ht="15" customHeight="1" x14ac:dyDescent="0.25">
      <c r="A564" s="500" t="s">
        <v>2568</v>
      </c>
      <c r="B564" s="138">
        <v>16</v>
      </c>
      <c r="C564" s="108" t="s">
        <v>347</v>
      </c>
      <c r="D564" s="167">
        <v>2010</v>
      </c>
      <c r="E564" s="103" t="s">
        <v>348</v>
      </c>
      <c r="F564" s="39" t="s">
        <v>45</v>
      </c>
      <c r="G564" s="37">
        <v>98</v>
      </c>
      <c r="H564" s="37" t="s">
        <v>664</v>
      </c>
      <c r="I564" s="127" t="s">
        <v>50</v>
      </c>
      <c r="J564" s="59">
        <v>0</v>
      </c>
      <c r="K564" s="37" t="s">
        <v>3</v>
      </c>
      <c r="L564" s="37" t="s">
        <v>89</v>
      </c>
      <c r="M564" s="37" t="s">
        <v>1329</v>
      </c>
      <c r="N564" s="37">
        <v>4</v>
      </c>
      <c r="O564" s="59">
        <f t="shared" si="396"/>
        <v>0.6020599913279624</v>
      </c>
      <c r="P564" s="59" t="s">
        <v>679</v>
      </c>
      <c r="Q564" s="39"/>
      <c r="R564" s="37">
        <v>1</v>
      </c>
      <c r="S564" s="37">
        <v>29</v>
      </c>
      <c r="T564" s="59">
        <v>1</v>
      </c>
      <c r="V564" s="37" t="s">
        <v>2350</v>
      </c>
      <c r="W564" s="37"/>
      <c r="X564" s="37" t="s">
        <v>667</v>
      </c>
      <c r="Y564" s="39" t="s">
        <v>19</v>
      </c>
      <c r="Z564" s="168" t="s">
        <v>681</v>
      </c>
      <c r="AA564" s="37" t="s">
        <v>1327</v>
      </c>
      <c r="AB564" s="37" t="s">
        <v>1328</v>
      </c>
      <c r="AC564" s="59" t="s">
        <v>668</v>
      </c>
      <c r="AD564" s="37">
        <v>0</v>
      </c>
      <c r="AE564" s="37" t="s">
        <v>1071</v>
      </c>
      <c r="AF564" s="59">
        <v>14.37</v>
      </c>
      <c r="AG564" s="59">
        <f t="shared" si="397"/>
        <v>1.1574567681342256</v>
      </c>
      <c r="AH564" s="177">
        <v>524</v>
      </c>
      <c r="AI564" s="72">
        <f t="shared" si="401"/>
        <v>2.7193312869837265</v>
      </c>
      <c r="AJ564" s="59">
        <f t="shared" si="402"/>
        <v>57.48</v>
      </c>
      <c r="AK564" s="59">
        <f t="shared" si="398"/>
        <v>1.7595167594621881</v>
      </c>
      <c r="AL564" s="72">
        <f t="shared" si="403"/>
        <v>2096</v>
      </c>
      <c r="AM564" s="72">
        <f t="shared" si="374"/>
        <v>3.321391278311689</v>
      </c>
      <c r="AN564" s="168" t="s">
        <v>1003</v>
      </c>
      <c r="AO564" s="37" t="s">
        <v>470</v>
      </c>
      <c r="AP564" s="39"/>
      <c r="AQ564" s="37" t="s">
        <v>665</v>
      </c>
      <c r="AR564" s="39"/>
      <c r="AS564" s="39" t="s">
        <v>666</v>
      </c>
      <c r="AT564" s="178" t="s">
        <v>2465</v>
      </c>
      <c r="AU564" s="11">
        <v>52.75</v>
      </c>
      <c r="AV564" s="11">
        <v>23.9</v>
      </c>
      <c r="AW564" s="37" t="s">
        <v>2020</v>
      </c>
      <c r="AX564" s="277">
        <v>6.7416666666666663</v>
      </c>
      <c r="AY564" s="278">
        <v>596</v>
      </c>
      <c r="AZ564" s="455">
        <f t="shared" si="399"/>
        <v>2.7752462597402365</v>
      </c>
      <c r="BA564" s="16" t="s">
        <v>1751</v>
      </c>
      <c r="BB564" s="276" t="s">
        <v>2018</v>
      </c>
      <c r="BC564" s="16" t="s">
        <v>2019</v>
      </c>
      <c r="BD564" s="60">
        <v>73</v>
      </c>
      <c r="BE564" s="37" t="s">
        <v>2331</v>
      </c>
      <c r="BG564" s="39" t="s">
        <v>2021</v>
      </c>
      <c r="BH564" s="67" t="s">
        <v>19</v>
      </c>
      <c r="BI564" s="358" t="s">
        <v>2232</v>
      </c>
      <c r="BJ564" s="67" t="s">
        <v>610</v>
      </c>
      <c r="BK564" s="40" t="s">
        <v>988</v>
      </c>
      <c r="BL564" s="77" t="s">
        <v>2268</v>
      </c>
      <c r="BM564" s="77" t="s">
        <v>2268</v>
      </c>
      <c r="BN564" s="67" t="s">
        <v>1330</v>
      </c>
      <c r="BO564" s="59" t="s">
        <v>1682</v>
      </c>
      <c r="BP564" s="67" t="s">
        <v>51</v>
      </c>
      <c r="BQ564" s="37" t="s">
        <v>617</v>
      </c>
      <c r="BR564" s="67">
        <v>1.54259135555046E-2</v>
      </c>
      <c r="BS564" s="59" t="s">
        <v>21</v>
      </c>
      <c r="BT564" s="59" t="s">
        <v>1220</v>
      </c>
      <c r="BU564" s="169">
        <v>1.2080488136767899E-2</v>
      </c>
      <c r="BV564" s="67"/>
      <c r="BW564" s="63" t="s">
        <v>26</v>
      </c>
      <c r="BX564" s="59" t="s">
        <v>27</v>
      </c>
      <c r="BY564" s="70">
        <f t="shared" si="393"/>
        <v>6.5055419567128361E-2</v>
      </c>
      <c r="BZ564" s="70">
        <f t="shared" si="390"/>
        <v>6.5055419567128361E-2</v>
      </c>
      <c r="CA564" s="59" t="s">
        <v>18</v>
      </c>
      <c r="CB564" s="59" t="s">
        <v>667</v>
      </c>
      <c r="CC564" s="37">
        <v>29</v>
      </c>
      <c r="CD564" s="37">
        <v>29</v>
      </c>
      <c r="CE564" s="67"/>
      <c r="CF564" s="78" t="s">
        <v>1584</v>
      </c>
      <c r="CG564" s="67">
        <v>1.54259135555046E-2</v>
      </c>
      <c r="CH564" s="59" t="s">
        <v>21</v>
      </c>
      <c r="CI564" s="67">
        <v>7.2482928820602997E-3</v>
      </c>
      <c r="CJ564" s="67"/>
      <c r="CK564" s="59">
        <f t="shared" si="394"/>
        <v>3.9033251740274652E-2</v>
      </c>
      <c r="CL564" s="59">
        <f t="shared" si="395"/>
        <v>3.9033251740274652E-2</v>
      </c>
      <c r="CM564" s="37">
        <v>29</v>
      </c>
      <c r="CN564" s="37">
        <v>29</v>
      </c>
      <c r="CO564" s="67"/>
      <c r="CP564" s="67">
        <f t="shared" si="351"/>
        <v>0</v>
      </c>
      <c r="CQ564" s="67">
        <f t="shared" si="352"/>
        <v>0.98654708520179368</v>
      </c>
      <c r="CR564" s="67">
        <f t="shared" si="400"/>
        <v>0</v>
      </c>
      <c r="CS564" s="67">
        <f t="shared" si="353"/>
        <v>6.8965517241379309E-2</v>
      </c>
      <c r="CT564" s="77">
        <v>0</v>
      </c>
      <c r="CU564" s="59">
        <v>0</v>
      </c>
      <c r="CV564" s="59" t="s">
        <v>1782</v>
      </c>
      <c r="CW564" s="59">
        <v>0</v>
      </c>
      <c r="CX564" s="59">
        <v>0</v>
      </c>
      <c r="CY564" s="102">
        <v>0</v>
      </c>
      <c r="CZ564" s="102">
        <v>3</v>
      </c>
      <c r="DA564" s="102">
        <v>0</v>
      </c>
      <c r="DB564" s="102">
        <v>0</v>
      </c>
      <c r="DC564" s="102">
        <v>0</v>
      </c>
      <c r="DD564" s="59">
        <v>0</v>
      </c>
      <c r="DE564" s="60">
        <v>0</v>
      </c>
      <c r="DF564" s="60">
        <v>0</v>
      </c>
      <c r="DG564" s="60">
        <v>0</v>
      </c>
      <c r="DH564" s="60">
        <v>0</v>
      </c>
      <c r="DI564" s="60">
        <v>0</v>
      </c>
      <c r="DJ564" s="60">
        <v>0</v>
      </c>
      <c r="DK564" s="60">
        <v>0</v>
      </c>
      <c r="DL564" s="60">
        <v>0</v>
      </c>
      <c r="DM564" s="60">
        <v>0</v>
      </c>
      <c r="DN564" s="60">
        <v>0</v>
      </c>
      <c r="DO564" s="59">
        <v>0</v>
      </c>
      <c r="DP564" s="59">
        <v>1</v>
      </c>
      <c r="DQ564" s="59">
        <v>0</v>
      </c>
      <c r="DR564" s="59">
        <v>0</v>
      </c>
      <c r="DS564" s="59">
        <v>0</v>
      </c>
      <c r="DT564" s="59">
        <v>0</v>
      </c>
      <c r="DU564" s="59">
        <v>0</v>
      </c>
      <c r="DV564" s="59">
        <v>0</v>
      </c>
      <c r="DW564" s="59">
        <v>0</v>
      </c>
      <c r="DX564" s="59">
        <v>0</v>
      </c>
      <c r="DY564" s="59">
        <v>0</v>
      </c>
      <c r="DZ564" s="59">
        <v>0</v>
      </c>
      <c r="EA564" s="59">
        <v>0</v>
      </c>
      <c r="EB564" s="59">
        <v>0</v>
      </c>
      <c r="EC564" s="59">
        <v>0</v>
      </c>
      <c r="ED564" s="59">
        <v>0</v>
      </c>
      <c r="EE564" s="59">
        <v>0</v>
      </c>
      <c r="EF564" s="59">
        <v>0</v>
      </c>
      <c r="EG564" s="59">
        <v>0</v>
      </c>
      <c r="EH564" s="59">
        <v>0</v>
      </c>
      <c r="EI564" s="59">
        <v>0</v>
      </c>
      <c r="EJ564" s="59">
        <v>0</v>
      </c>
      <c r="EK564" s="59">
        <v>0</v>
      </c>
      <c r="EL564" s="59">
        <v>0</v>
      </c>
      <c r="EM564" s="59">
        <v>0</v>
      </c>
      <c r="EN564" s="59">
        <v>0</v>
      </c>
      <c r="EO564" s="59">
        <v>3</v>
      </c>
      <c r="EP564" s="77">
        <v>2</v>
      </c>
      <c r="EQ564" s="59">
        <v>4</v>
      </c>
    </row>
    <row r="565" spans="1:147" s="58" customFormat="1" ht="15" customHeight="1" x14ac:dyDescent="0.25">
      <c r="A565" s="500" t="s">
        <v>2568</v>
      </c>
      <c r="B565" s="138">
        <v>17</v>
      </c>
      <c r="C565" s="108" t="s">
        <v>347</v>
      </c>
      <c r="D565" s="167">
        <v>2010</v>
      </c>
      <c r="E565" s="103" t="s">
        <v>348</v>
      </c>
      <c r="F565" s="39" t="s">
        <v>45</v>
      </c>
      <c r="G565" s="37">
        <v>98</v>
      </c>
      <c r="H565" s="37" t="s">
        <v>664</v>
      </c>
      <c r="I565" s="127" t="s">
        <v>50</v>
      </c>
      <c r="J565" s="59">
        <v>0</v>
      </c>
      <c r="K565" s="37" t="s">
        <v>3</v>
      </c>
      <c r="L565" s="37" t="s">
        <v>89</v>
      </c>
      <c r="M565" s="37" t="s">
        <v>1329</v>
      </c>
      <c r="N565" s="37">
        <v>4</v>
      </c>
      <c r="O565" s="59">
        <f t="shared" si="396"/>
        <v>0.6020599913279624</v>
      </c>
      <c r="P565" s="59" t="s">
        <v>679</v>
      </c>
      <c r="Q565" s="39"/>
      <c r="R565" s="37">
        <v>1</v>
      </c>
      <c r="S565" s="37">
        <v>29</v>
      </c>
      <c r="T565" s="59">
        <v>1</v>
      </c>
      <c r="V565" s="37" t="s">
        <v>2350</v>
      </c>
      <c r="W565" s="37"/>
      <c r="X565" s="37" t="s">
        <v>667</v>
      </c>
      <c r="Y565" s="39" t="s">
        <v>19</v>
      </c>
      <c r="Z565" s="168" t="s">
        <v>681</v>
      </c>
      <c r="AA565" s="37" t="s">
        <v>1327</v>
      </c>
      <c r="AB565" s="37" t="s">
        <v>1328</v>
      </c>
      <c r="AC565" s="59" t="s">
        <v>668</v>
      </c>
      <c r="AD565" s="37">
        <v>0</v>
      </c>
      <c r="AE565" s="37" t="s">
        <v>1071</v>
      </c>
      <c r="AF565" s="59">
        <v>14.37</v>
      </c>
      <c r="AG565" s="59">
        <f t="shared" si="397"/>
        <v>1.1574567681342256</v>
      </c>
      <c r="AH565" s="177">
        <v>524</v>
      </c>
      <c r="AI565" s="72">
        <f t="shared" si="401"/>
        <v>2.7193312869837265</v>
      </c>
      <c r="AJ565" s="59">
        <f t="shared" si="402"/>
        <v>57.48</v>
      </c>
      <c r="AK565" s="59">
        <f t="shared" si="398"/>
        <v>1.7595167594621881</v>
      </c>
      <c r="AL565" s="72">
        <f t="shared" si="403"/>
        <v>2096</v>
      </c>
      <c r="AM565" s="72">
        <f t="shared" si="374"/>
        <v>3.321391278311689</v>
      </c>
      <c r="AN565" s="168" t="s">
        <v>1003</v>
      </c>
      <c r="AO565" s="37" t="s">
        <v>470</v>
      </c>
      <c r="AP565" s="39"/>
      <c r="AQ565" s="37" t="s">
        <v>665</v>
      </c>
      <c r="AR565" s="39"/>
      <c r="AS565" s="39" t="s">
        <v>666</v>
      </c>
      <c r="AT565" s="178" t="s">
        <v>2465</v>
      </c>
      <c r="AU565" s="11">
        <v>52.75</v>
      </c>
      <c r="AV565" s="11">
        <v>23.9</v>
      </c>
      <c r="AW565" s="37" t="s">
        <v>2020</v>
      </c>
      <c r="AX565" s="277">
        <v>6.7416666666666663</v>
      </c>
      <c r="AY565" s="278">
        <v>596</v>
      </c>
      <c r="AZ565" s="455">
        <f t="shared" si="399"/>
        <v>2.7752462597402365</v>
      </c>
      <c r="BA565" s="16" t="s">
        <v>1751</v>
      </c>
      <c r="BB565" s="276" t="s">
        <v>2018</v>
      </c>
      <c r="BC565" s="16" t="s">
        <v>2019</v>
      </c>
      <c r="BD565" s="60">
        <v>73</v>
      </c>
      <c r="BE565" s="37" t="s">
        <v>2331</v>
      </c>
      <c r="BG565" s="39" t="s">
        <v>2021</v>
      </c>
      <c r="BH565" s="67" t="s">
        <v>19</v>
      </c>
      <c r="BI565" s="358" t="s">
        <v>2232</v>
      </c>
      <c r="BJ565" s="67" t="s">
        <v>610</v>
      </c>
      <c r="BK565" s="40" t="s">
        <v>676</v>
      </c>
      <c r="BL565" s="77" t="s">
        <v>2268</v>
      </c>
      <c r="BM565" s="77" t="s">
        <v>2268</v>
      </c>
      <c r="BN565" s="67" t="s">
        <v>1330</v>
      </c>
      <c r="BO565" s="59" t="s">
        <v>1682</v>
      </c>
      <c r="BP565" s="67" t="s">
        <v>51</v>
      </c>
      <c r="BQ565" s="37" t="s">
        <v>617</v>
      </c>
      <c r="BR565" s="67">
        <v>0.23529079764467101</v>
      </c>
      <c r="BS565" s="59" t="s">
        <v>21</v>
      </c>
      <c r="BT565" s="59" t="s">
        <v>1220</v>
      </c>
      <c r="BU565" s="169">
        <v>0.11355658848561298</v>
      </c>
      <c r="BV565" s="67"/>
      <c r="BW565" s="63" t="s">
        <v>26</v>
      </c>
      <c r="BX565" s="59" t="s">
        <v>27</v>
      </c>
      <c r="BY565" s="70">
        <f t="shared" si="393"/>
        <v>0.61152094393097822</v>
      </c>
      <c r="BZ565" s="70">
        <f t="shared" si="390"/>
        <v>0.61152094393097822</v>
      </c>
      <c r="CA565" s="59" t="s">
        <v>18</v>
      </c>
      <c r="CB565" s="59" t="s">
        <v>667</v>
      </c>
      <c r="CC565" s="37">
        <v>29</v>
      </c>
      <c r="CD565" s="37">
        <v>29</v>
      </c>
      <c r="CE565" s="67"/>
      <c r="CF565" s="78" t="s">
        <v>1584</v>
      </c>
      <c r="CG565" s="67">
        <v>9.5157135258169295E-2</v>
      </c>
      <c r="CH565" s="59" t="s">
        <v>21</v>
      </c>
      <c r="CI565" s="67">
        <v>3.624146441030171E-2</v>
      </c>
      <c r="CJ565" s="67"/>
      <c r="CK565" s="59">
        <f t="shared" si="394"/>
        <v>0.19516625870137438</v>
      </c>
      <c r="CL565" s="59">
        <f t="shared" si="395"/>
        <v>0.19516625870137438</v>
      </c>
      <c r="CM565" s="37">
        <v>29</v>
      </c>
      <c r="CN565" s="37">
        <v>29</v>
      </c>
      <c r="CO565" s="67"/>
      <c r="CP565" s="67">
        <f t="shared" si="351"/>
        <v>0.30873346382352362</v>
      </c>
      <c r="CQ565" s="67">
        <f t="shared" si="352"/>
        <v>0.98654708520179368</v>
      </c>
      <c r="CR565" s="67">
        <f t="shared" si="400"/>
        <v>0.30458009883935067</v>
      </c>
      <c r="CS565" s="67">
        <f t="shared" si="353"/>
        <v>6.9765250315594732E-2</v>
      </c>
      <c r="CT565" s="77">
        <v>0</v>
      </c>
      <c r="CU565" s="59">
        <v>0</v>
      </c>
      <c r="CV565" s="59" t="s">
        <v>1782</v>
      </c>
      <c r="CW565" s="59">
        <v>0</v>
      </c>
      <c r="CX565" s="59">
        <v>0</v>
      </c>
      <c r="CY565" s="102">
        <v>0</v>
      </c>
      <c r="CZ565" s="102">
        <v>3</v>
      </c>
      <c r="DA565" s="102">
        <v>0</v>
      </c>
      <c r="DB565" s="102">
        <v>0</v>
      </c>
      <c r="DC565" s="102">
        <v>0</v>
      </c>
      <c r="DD565" s="59">
        <v>0</v>
      </c>
      <c r="DE565" s="60">
        <v>0</v>
      </c>
      <c r="DF565" s="60">
        <v>0</v>
      </c>
      <c r="DG565" s="60">
        <v>0</v>
      </c>
      <c r="DH565" s="60">
        <v>0</v>
      </c>
      <c r="DI565" s="60">
        <v>0</v>
      </c>
      <c r="DJ565" s="60">
        <v>0</v>
      </c>
      <c r="DK565" s="60">
        <v>0</v>
      </c>
      <c r="DL565" s="60">
        <v>0</v>
      </c>
      <c r="DM565" s="60">
        <v>0</v>
      </c>
      <c r="DN565" s="60">
        <v>0</v>
      </c>
      <c r="DO565" s="59">
        <v>0</v>
      </c>
      <c r="DP565" s="59">
        <v>0</v>
      </c>
      <c r="DQ565" s="59">
        <v>0</v>
      </c>
      <c r="DR565" s="59">
        <v>0</v>
      </c>
      <c r="DS565" s="59">
        <v>0</v>
      </c>
      <c r="DT565" s="59">
        <v>0</v>
      </c>
      <c r="DU565" s="59">
        <v>0</v>
      </c>
      <c r="DV565" s="59">
        <v>0</v>
      </c>
      <c r="DW565" s="59">
        <v>0</v>
      </c>
      <c r="DX565" s="59">
        <v>1</v>
      </c>
      <c r="DY565" s="59">
        <v>0</v>
      </c>
      <c r="DZ565" s="59">
        <v>0</v>
      </c>
      <c r="EA565" s="59">
        <v>0</v>
      </c>
      <c r="EB565" s="59">
        <v>0</v>
      </c>
      <c r="EC565" s="59">
        <v>0</v>
      </c>
      <c r="ED565" s="59">
        <v>0</v>
      </c>
      <c r="EE565" s="59">
        <v>0</v>
      </c>
      <c r="EF565" s="59">
        <v>0</v>
      </c>
      <c r="EG565" s="59">
        <v>0</v>
      </c>
      <c r="EH565" s="59">
        <v>0</v>
      </c>
      <c r="EI565" s="59">
        <v>0</v>
      </c>
      <c r="EJ565" s="59">
        <v>0</v>
      </c>
      <c r="EK565" s="59">
        <v>0</v>
      </c>
      <c r="EL565" s="59">
        <v>0</v>
      </c>
      <c r="EM565" s="59">
        <v>0</v>
      </c>
      <c r="EN565" s="59">
        <v>0</v>
      </c>
      <c r="EO565" s="59">
        <v>3</v>
      </c>
      <c r="EP565" s="77">
        <v>2</v>
      </c>
      <c r="EQ565" s="59">
        <v>4</v>
      </c>
    </row>
    <row r="566" spans="1:147" s="58" customFormat="1" ht="15" customHeight="1" x14ac:dyDescent="0.25">
      <c r="A566" s="500" t="s">
        <v>2568</v>
      </c>
      <c r="B566" s="138">
        <v>18</v>
      </c>
      <c r="C566" s="108" t="s">
        <v>347</v>
      </c>
      <c r="D566" s="167">
        <v>2010</v>
      </c>
      <c r="E566" s="103" t="s">
        <v>348</v>
      </c>
      <c r="F566" s="39" t="s">
        <v>45</v>
      </c>
      <c r="G566" s="37">
        <v>98</v>
      </c>
      <c r="H566" s="37" t="s">
        <v>664</v>
      </c>
      <c r="I566" s="127" t="s">
        <v>50</v>
      </c>
      <c r="J566" s="59">
        <v>0</v>
      </c>
      <c r="K566" s="37" t="s">
        <v>3</v>
      </c>
      <c r="L566" s="37" t="s">
        <v>89</v>
      </c>
      <c r="M566" s="37" t="s">
        <v>1329</v>
      </c>
      <c r="N566" s="37">
        <v>4</v>
      </c>
      <c r="O566" s="59">
        <f t="shared" si="396"/>
        <v>0.6020599913279624</v>
      </c>
      <c r="P566" s="59" t="s">
        <v>679</v>
      </c>
      <c r="Q566" s="39"/>
      <c r="R566" s="37">
        <v>1</v>
      </c>
      <c r="S566" s="37">
        <v>29</v>
      </c>
      <c r="T566" s="59">
        <v>1</v>
      </c>
      <c r="V566" s="37" t="s">
        <v>2350</v>
      </c>
      <c r="W566" s="37"/>
      <c r="X566" s="37" t="s">
        <v>667</v>
      </c>
      <c r="Y566" s="39" t="s">
        <v>19</v>
      </c>
      <c r="Z566" s="168" t="s">
        <v>681</v>
      </c>
      <c r="AA566" s="37" t="s">
        <v>1327</v>
      </c>
      <c r="AB566" s="37" t="s">
        <v>1328</v>
      </c>
      <c r="AC566" s="59" t="s">
        <v>668</v>
      </c>
      <c r="AD566" s="37">
        <v>0</v>
      </c>
      <c r="AE566" s="37" t="s">
        <v>1071</v>
      </c>
      <c r="AF566" s="59">
        <v>14.37</v>
      </c>
      <c r="AG566" s="59">
        <f t="shared" si="397"/>
        <v>1.1574567681342256</v>
      </c>
      <c r="AH566" s="177">
        <v>524</v>
      </c>
      <c r="AI566" s="72">
        <f t="shared" si="401"/>
        <v>2.7193312869837265</v>
      </c>
      <c r="AJ566" s="59">
        <f t="shared" si="402"/>
        <v>57.48</v>
      </c>
      <c r="AK566" s="59">
        <f t="shared" si="398"/>
        <v>1.7595167594621881</v>
      </c>
      <c r="AL566" s="72">
        <f t="shared" si="403"/>
        <v>2096</v>
      </c>
      <c r="AM566" s="72">
        <f t="shared" si="374"/>
        <v>3.321391278311689</v>
      </c>
      <c r="AN566" s="168" t="s">
        <v>1003</v>
      </c>
      <c r="AO566" s="37" t="s">
        <v>470</v>
      </c>
      <c r="AP566" s="39"/>
      <c r="AQ566" s="37" t="s">
        <v>665</v>
      </c>
      <c r="AR566" s="39"/>
      <c r="AS566" s="39" t="s">
        <v>666</v>
      </c>
      <c r="AT566" s="178" t="s">
        <v>2465</v>
      </c>
      <c r="AU566" s="11">
        <v>52.75</v>
      </c>
      <c r="AV566" s="11">
        <v>23.9</v>
      </c>
      <c r="AW566" s="37" t="s">
        <v>2020</v>
      </c>
      <c r="AX566" s="277">
        <v>6.7416666666666663</v>
      </c>
      <c r="AY566" s="278">
        <v>596</v>
      </c>
      <c r="AZ566" s="455">
        <f t="shared" si="399"/>
        <v>2.7752462597402365</v>
      </c>
      <c r="BA566" s="16" t="s">
        <v>1751</v>
      </c>
      <c r="BB566" s="276" t="s">
        <v>2018</v>
      </c>
      <c r="BC566" s="16" t="s">
        <v>2019</v>
      </c>
      <c r="BD566" s="60">
        <v>73</v>
      </c>
      <c r="BE566" s="37" t="s">
        <v>2331</v>
      </c>
      <c r="BG566" s="39" t="s">
        <v>2021</v>
      </c>
      <c r="BH566" s="67" t="s">
        <v>19</v>
      </c>
      <c r="BI566" s="358" t="s">
        <v>2232</v>
      </c>
      <c r="BJ566" s="67" t="s">
        <v>610</v>
      </c>
      <c r="BK566" s="40" t="s">
        <v>677</v>
      </c>
      <c r="BL566" s="77" t="s">
        <v>2267</v>
      </c>
      <c r="BM566" s="77" t="s">
        <v>2267</v>
      </c>
      <c r="BN566" s="67" t="s">
        <v>1330</v>
      </c>
      <c r="BO566" s="59" t="s">
        <v>1682</v>
      </c>
      <c r="BP566" s="67" t="s">
        <v>51</v>
      </c>
      <c r="BQ566" s="37" t="s">
        <v>617</v>
      </c>
      <c r="BR566" s="67">
        <v>0.15555957594200601</v>
      </c>
      <c r="BS566" s="59" t="s">
        <v>21</v>
      </c>
      <c r="BT566" s="59" t="s">
        <v>1220</v>
      </c>
      <c r="BU566" s="169">
        <v>0.14254976001385497</v>
      </c>
      <c r="BV566" s="67"/>
      <c r="BW566" s="63" t="s">
        <v>26</v>
      </c>
      <c r="BX566" s="59" t="s">
        <v>27</v>
      </c>
      <c r="BY566" s="70">
        <f t="shared" si="393"/>
        <v>0.76765395089208111</v>
      </c>
      <c r="BZ566" s="70">
        <f t="shared" si="390"/>
        <v>0.76765395089208111</v>
      </c>
      <c r="CA566" s="59" t="s">
        <v>18</v>
      </c>
      <c r="CB566" s="59" t="s">
        <v>667</v>
      </c>
      <c r="CC566" s="37">
        <v>29</v>
      </c>
      <c r="CD566" s="37">
        <v>29</v>
      </c>
      <c r="CE566" s="67"/>
      <c r="CF566" s="78" t="s">
        <v>1584</v>
      </c>
      <c r="CG566" s="67">
        <v>3.7170792201686398E-2</v>
      </c>
      <c r="CH566" s="59" t="s">
        <v>21</v>
      </c>
      <c r="CI566" s="67">
        <v>2.1744878646181104E-2</v>
      </c>
      <c r="CJ566" s="67"/>
      <c r="CK566" s="59">
        <f t="shared" si="394"/>
        <v>0.11709975522082505</v>
      </c>
      <c r="CL566" s="59">
        <f t="shared" si="395"/>
        <v>0.11709975522082505</v>
      </c>
      <c r="CM566" s="37">
        <v>29</v>
      </c>
      <c r="CN566" s="37">
        <v>29</v>
      </c>
      <c r="CO566" s="67"/>
      <c r="CP566" s="67">
        <f t="shared" si="351"/>
        <v>0.21560812426718537</v>
      </c>
      <c r="CQ566" s="67">
        <f t="shared" si="352"/>
        <v>0.98654708520179368</v>
      </c>
      <c r="CR566" s="67">
        <f t="shared" si="400"/>
        <v>0.21270756654161785</v>
      </c>
      <c r="CS566" s="67">
        <f t="shared" si="353"/>
        <v>6.935555611089704E-2</v>
      </c>
      <c r="CT566" s="77">
        <v>0</v>
      </c>
      <c r="CU566" s="59">
        <v>0</v>
      </c>
      <c r="CV566" s="59" t="s">
        <v>1782</v>
      </c>
      <c r="CW566" s="59">
        <v>0</v>
      </c>
      <c r="CX566" s="59">
        <v>0</v>
      </c>
      <c r="CY566" s="102">
        <v>0</v>
      </c>
      <c r="CZ566" s="102">
        <v>3</v>
      </c>
      <c r="DA566" s="102">
        <v>0</v>
      </c>
      <c r="DB566" s="102">
        <v>0</v>
      </c>
      <c r="DC566" s="102">
        <v>0</v>
      </c>
      <c r="DD566" s="59">
        <v>0</v>
      </c>
      <c r="DE566" s="60">
        <v>0</v>
      </c>
      <c r="DF566" s="60">
        <v>0</v>
      </c>
      <c r="DG566" s="60">
        <v>0</v>
      </c>
      <c r="DH566" s="60">
        <v>0</v>
      </c>
      <c r="DI566" s="60">
        <v>0</v>
      </c>
      <c r="DJ566" s="60">
        <v>0</v>
      </c>
      <c r="DK566" s="60">
        <v>0</v>
      </c>
      <c r="DL566" s="60">
        <v>0</v>
      </c>
      <c r="DM566" s="60">
        <v>0</v>
      </c>
      <c r="DN566" s="60">
        <v>0</v>
      </c>
      <c r="DO566" s="128">
        <v>0</v>
      </c>
      <c r="DP566" s="128">
        <v>0</v>
      </c>
      <c r="DQ566" s="59">
        <v>0</v>
      </c>
      <c r="DR566" s="59">
        <v>0</v>
      </c>
      <c r="DS566" s="59">
        <v>1</v>
      </c>
      <c r="DT566" s="59">
        <v>0</v>
      </c>
      <c r="DU566" s="59">
        <v>0</v>
      </c>
      <c r="DV566" s="59">
        <v>0</v>
      </c>
      <c r="DW566" s="59">
        <v>0</v>
      </c>
      <c r="DX566" s="59">
        <v>0</v>
      </c>
      <c r="DY566" s="59">
        <v>0</v>
      </c>
      <c r="DZ566" s="59">
        <v>0</v>
      </c>
      <c r="EA566" s="59">
        <v>0</v>
      </c>
      <c r="EB566" s="59">
        <v>0</v>
      </c>
      <c r="EC566" s="59">
        <v>0</v>
      </c>
      <c r="ED566" s="59">
        <v>0</v>
      </c>
      <c r="EE566" s="59">
        <v>0</v>
      </c>
      <c r="EF566" s="59">
        <v>0</v>
      </c>
      <c r="EG566" s="59">
        <v>0</v>
      </c>
      <c r="EH566" s="59">
        <v>0</v>
      </c>
      <c r="EI566" s="59">
        <v>0</v>
      </c>
      <c r="EJ566" s="59">
        <v>0</v>
      </c>
      <c r="EK566" s="59">
        <v>0</v>
      </c>
      <c r="EL566" s="59">
        <v>0</v>
      </c>
      <c r="EM566" s="59">
        <v>0</v>
      </c>
      <c r="EN566" s="59">
        <v>0</v>
      </c>
      <c r="EO566" s="59">
        <v>3</v>
      </c>
      <c r="EP566" s="77">
        <v>2</v>
      </c>
      <c r="EQ566" s="59">
        <v>4</v>
      </c>
    </row>
    <row r="567" spans="1:147" s="58" customFormat="1" ht="15" customHeight="1" x14ac:dyDescent="0.25">
      <c r="A567" s="500" t="s">
        <v>2568</v>
      </c>
      <c r="B567" s="138">
        <v>19</v>
      </c>
      <c r="C567" s="108" t="s">
        <v>347</v>
      </c>
      <c r="D567" s="167">
        <v>2010</v>
      </c>
      <c r="E567" s="103" t="s">
        <v>348</v>
      </c>
      <c r="F567" s="39" t="s">
        <v>45</v>
      </c>
      <c r="G567" s="37">
        <v>98</v>
      </c>
      <c r="H567" s="37" t="s">
        <v>664</v>
      </c>
      <c r="I567" s="127" t="s">
        <v>50</v>
      </c>
      <c r="J567" s="59">
        <v>0</v>
      </c>
      <c r="K567" s="37" t="s">
        <v>3</v>
      </c>
      <c r="L567" s="37" t="s">
        <v>89</v>
      </c>
      <c r="M567" s="37" t="s">
        <v>1329</v>
      </c>
      <c r="N567" s="37">
        <v>4</v>
      </c>
      <c r="O567" s="59">
        <f t="shared" si="396"/>
        <v>0.6020599913279624</v>
      </c>
      <c r="P567" s="59" t="s">
        <v>679</v>
      </c>
      <c r="Q567" s="39"/>
      <c r="R567" s="37">
        <v>1</v>
      </c>
      <c r="S567" s="37">
        <v>29</v>
      </c>
      <c r="T567" s="59">
        <v>1</v>
      </c>
      <c r="V567" s="37" t="s">
        <v>2350</v>
      </c>
      <c r="W567" s="37"/>
      <c r="X567" s="37" t="s">
        <v>667</v>
      </c>
      <c r="Y567" s="39" t="s">
        <v>19</v>
      </c>
      <c r="Z567" s="168" t="s">
        <v>681</v>
      </c>
      <c r="AA567" s="37" t="s">
        <v>1327</v>
      </c>
      <c r="AB567" s="37" t="s">
        <v>1328</v>
      </c>
      <c r="AC567" s="59" t="s">
        <v>668</v>
      </c>
      <c r="AD567" s="37">
        <v>0</v>
      </c>
      <c r="AE567" s="37" t="s">
        <v>1071</v>
      </c>
      <c r="AF567" s="59">
        <v>14.37</v>
      </c>
      <c r="AG567" s="59">
        <f t="shared" si="397"/>
        <v>1.1574567681342256</v>
      </c>
      <c r="AH567" s="177">
        <v>524</v>
      </c>
      <c r="AI567" s="72">
        <f t="shared" si="401"/>
        <v>2.7193312869837265</v>
      </c>
      <c r="AJ567" s="59">
        <f t="shared" si="402"/>
        <v>57.48</v>
      </c>
      <c r="AK567" s="59">
        <f t="shared" si="398"/>
        <v>1.7595167594621881</v>
      </c>
      <c r="AL567" s="72">
        <f t="shared" si="403"/>
        <v>2096</v>
      </c>
      <c r="AM567" s="72">
        <f t="shared" si="374"/>
        <v>3.321391278311689</v>
      </c>
      <c r="AN567" s="168" t="s">
        <v>1003</v>
      </c>
      <c r="AO567" s="37" t="s">
        <v>470</v>
      </c>
      <c r="AP567" s="39"/>
      <c r="AQ567" s="37" t="s">
        <v>665</v>
      </c>
      <c r="AR567" s="39"/>
      <c r="AS567" s="39" t="s">
        <v>666</v>
      </c>
      <c r="AT567" s="178" t="s">
        <v>2465</v>
      </c>
      <c r="AU567" s="11">
        <v>52.75</v>
      </c>
      <c r="AV567" s="11">
        <v>23.9</v>
      </c>
      <c r="AW567" s="37" t="s">
        <v>2020</v>
      </c>
      <c r="AX567" s="277">
        <v>6.7416666666666663</v>
      </c>
      <c r="AY567" s="278">
        <v>596</v>
      </c>
      <c r="AZ567" s="455">
        <f t="shared" si="399"/>
        <v>2.7752462597402365</v>
      </c>
      <c r="BA567" s="16" t="s">
        <v>1751</v>
      </c>
      <c r="BB567" s="276" t="s">
        <v>2018</v>
      </c>
      <c r="BC567" s="16" t="s">
        <v>2019</v>
      </c>
      <c r="BD567" s="60">
        <v>73</v>
      </c>
      <c r="BE567" s="37" t="s">
        <v>2331</v>
      </c>
      <c r="BG567" s="39" t="s">
        <v>2021</v>
      </c>
      <c r="BH567" s="67" t="s">
        <v>19</v>
      </c>
      <c r="BI567" s="358" t="s">
        <v>2232</v>
      </c>
      <c r="BJ567" s="67" t="s">
        <v>610</v>
      </c>
      <c r="BK567" s="40" t="s">
        <v>138</v>
      </c>
      <c r="BL567" s="59" t="s">
        <v>2268</v>
      </c>
      <c r="BM567" s="59" t="s">
        <v>2268</v>
      </c>
      <c r="BN567" s="67" t="s">
        <v>1330</v>
      </c>
      <c r="BO567" s="59" t="s">
        <v>1682</v>
      </c>
      <c r="BP567" s="67" t="s">
        <v>51</v>
      </c>
      <c r="BQ567" s="37" t="s">
        <v>617</v>
      </c>
      <c r="BR567" s="67">
        <v>7.3412256611988205E-2</v>
      </c>
      <c r="BS567" s="59" t="s">
        <v>21</v>
      </c>
      <c r="BT567" s="59" t="s">
        <v>1220</v>
      </c>
      <c r="BU567" s="169">
        <v>4.59058549197148E-2</v>
      </c>
      <c r="BV567" s="67"/>
      <c r="BW567" s="63" t="s">
        <v>26</v>
      </c>
      <c r="BX567" s="59" t="s">
        <v>27</v>
      </c>
      <c r="BY567" s="70">
        <f t="shared" si="393"/>
        <v>0.24721059435507045</v>
      </c>
      <c r="BZ567" s="70">
        <f t="shared" si="390"/>
        <v>0.24721059435507045</v>
      </c>
      <c r="CA567" s="59" t="s">
        <v>18</v>
      </c>
      <c r="CB567" s="59" t="s">
        <v>667</v>
      </c>
      <c r="CC567" s="37">
        <v>29</v>
      </c>
      <c r="CD567" s="37">
        <v>29</v>
      </c>
      <c r="CE567" s="67"/>
      <c r="CF567" s="78" t="s">
        <v>1584</v>
      </c>
      <c r="CG567" s="67">
        <v>3.2338596946978798E-2</v>
      </c>
      <c r="CH567" s="59" t="s">
        <v>21</v>
      </c>
      <c r="CI567" s="67">
        <v>1.6912683391474802E-2</v>
      </c>
      <c r="CJ567" s="67"/>
      <c r="CK567" s="59">
        <f t="shared" si="394"/>
        <v>9.1077587393978324E-2</v>
      </c>
      <c r="CL567" s="59">
        <f t="shared" si="395"/>
        <v>9.1077587393978324E-2</v>
      </c>
      <c r="CM567" s="37">
        <v>29</v>
      </c>
      <c r="CN567" s="37">
        <v>29</v>
      </c>
      <c r="CO567" s="67"/>
      <c r="CP567" s="67">
        <f t="shared" si="351"/>
        <v>0.22048192494225755</v>
      </c>
      <c r="CQ567" s="67">
        <f t="shared" si="352"/>
        <v>0.98654708520179368</v>
      </c>
      <c r="CR567" s="67">
        <f t="shared" si="400"/>
        <v>0.21751580039146484</v>
      </c>
      <c r="CS567" s="67">
        <f t="shared" si="353"/>
        <v>6.937338899499948E-2</v>
      </c>
      <c r="CT567" s="77">
        <v>0</v>
      </c>
      <c r="CU567" s="59">
        <v>0</v>
      </c>
      <c r="CV567" s="59" t="s">
        <v>1782</v>
      </c>
      <c r="CW567" s="59">
        <v>0</v>
      </c>
      <c r="CX567" s="59">
        <v>0</v>
      </c>
      <c r="CY567" s="102">
        <v>0</v>
      </c>
      <c r="CZ567" s="102">
        <v>3</v>
      </c>
      <c r="DA567" s="102">
        <v>0</v>
      </c>
      <c r="DB567" s="102">
        <v>0</v>
      </c>
      <c r="DC567" s="102">
        <v>0</v>
      </c>
      <c r="DD567" s="59">
        <v>0</v>
      </c>
      <c r="DE567" s="60">
        <v>0</v>
      </c>
      <c r="DF567" s="60">
        <v>0</v>
      </c>
      <c r="DG567" s="60">
        <v>0</v>
      </c>
      <c r="DH567" s="60">
        <v>0</v>
      </c>
      <c r="DI567" s="60">
        <v>0</v>
      </c>
      <c r="DJ567" s="60">
        <v>0</v>
      </c>
      <c r="DK567" s="60">
        <v>0</v>
      </c>
      <c r="DL567" s="60">
        <v>0</v>
      </c>
      <c r="DM567" s="60">
        <v>0</v>
      </c>
      <c r="DN567" s="60">
        <v>0</v>
      </c>
      <c r="DO567" s="59">
        <v>0</v>
      </c>
      <c r="DP567" s="59">
        <v>0</v>
      </c>
      <c r="DQ567" s="59">
        <v>0</v>
      </c>
      <c r="DR567" s="59">
        <v>0</v>
      </c>
      <c r="DS567" s="59">
        <v>0</v>
      </c>
      <c r="DT567" s="59">
        <v>1</v>
      </c>
      <c r="DU567" s="59">
        <v>0</v>
      </c>
      <c r="DV567" s="59">
        <v>0</v>
      </c>
      <c r="DW567" s="59">
        <v>0</v>
      </c>
      <c r="DX567" s="59">
        <v>0</v>
      </c>
      <c r="DY567" s="59">
        <v>0</v>
      </c>
      <c r="DZ567" s="59">
        <v>0</v>
      </c>
      <c r="EA567" s="59">
        <v>0</v>
      </c>
      <c r="EB567" s="59">
        <v>0</v>
      </c>
      <c r="EC567" s="59">
        <v>0</v>
      </c>
      <c r="ED567" s="59">
        <v>0</v>
      </c>
      <c r="EE567" s="59">
        <v>0</v>
      </c>
      <c r="EF567" s="59">
        <v>0</v>
      </c>
      <c r="EG567" s="59">
        <v>0</v>
      </c>
      <c r="EH567" s="59">
        <v>0</v>
      </c>
      <c r="EI567" s="59">
        <v>0</v>
      </c>
      <c r="EJ567" s="59">
        <v>0</v>
      </c>
      <c r="EK567" s="59">
        <v>0</v>
      </c>
      <c r="EL567" s="59">
        <v>0</v>
      </c>
      <c r="EM567" s="59">
        <v>0</v>
      </c>
      <c r="EN567" s="59">
        <v>0</v>
      </c>
      <c r="EO567" s="59">
        <v>3</v>
      </c>
      <c r="EP567" s="77">
        <v>2</v>
      </c>
      <c r="EQ567" s="59">
        <v>4</v>
      </c>
    </row>
    <row r="568" spans="1:147" s="58" customFormat="1" ht="15" customHeight="1" x14ac:dyDescent="0.25">
      <c r="A568" s="500" t="s">
        <v>2568</v>
      </c>
      <c r="B568" s="138">
        <v>20</v>
      </c>
      <c r="C568" s="108" t="s">
        <v>347</v>
      </c>
      <c r="D568" s="167">
        <v>2010</v>
      </c>
      <c r="E568" s="103" t="s">
        <v>348</v>
      </c>
      <c r="F568" s="39" t="s">
        <v>45</v>
      </c>
      <c r="G568" s="37">
        <v>98</v>
      </c>
      <c r="H568" s="37" t="s">
        <v>664</v>
      </c>
      <c r="I568" s="127" t="s">
        <v>50</v>
      </c>
      <c r="J568" s="59">
        <v>0</v>
      </c>
      <c r="K568" s="37" t="s">
        <v>3</v>
      </c>
      <c r="L568" s="37" t="s">
        <v>89</v>
      </c>
      <c r="M568" s="37" t="s">
        <v>1329</v>
      </c>
      <c r="N568" s="37">
        <v>4</v>
      </c>
      <c r="O568" s="59">
        <f t="shared" si="396"/>
        <v>0.6020599913279624</v>
      </c>
      <c r="P568" s="59" t="s">
        <v>679</v>
      </c>
      <c r="Q568" s="39"/>
      <c r="R568" s="37">
        <v>1</v>
      </c>
      <c r="S568" s="37">
        <v>29</v>
      </c>
      <c r="T568" s="59">
        <v>1</v>
      </c>
      <c r="V568" s="37" t="s">
        <v>2350</v>
      </c>
      <c r="W568" s="37"/>
      <c r="X568" s="37" t="s">
        <v>667</v>
      </c>
      <c r="Y568" s="39" t="s">
        <v>19</v>
      </c>
      <c r="Z568" s="168" t="s">
        <v>681</v>
      </c>
      <c r="AA568" s="37" t="s">
        <v>1327</v>
      </c>
      <c r="AB568" s="37" t="s">
        <v>1328</v>
      </c>
      <c r="AC568" s="59" t="s">
        <v>668</v>
      </c>
      <c r="AD568" s="37">
        <v>0</v>
      </c>
      <c r="AE568" s="37" t="s">
        <v>1071</v>
      </c>
      <c r="AF568" s="59">
        <v>14.37</v>
      </c>
      <c r="AG568" s="59">
        <f t="shared" si="397"/>
        <v>1.1574567681342256</v>
      </c>
      <c r="AH568" s="177">
        <v>524</v>
      </c>
      <c r="AI568" s="72">
        <f t="shared" si="401"/>
        <v>2.7193312869837265</v>
      </c>
      <c r="AJ568" s="59">
        <f t="shared" si="402"/>
        <v>57.48</v>
      </c>
      <c r="AK568" s="59">
        <f t="shared" si="398"/>
        <v>1.7595167594621881</v>
      </c>
      <c r="AL568" s="72">
        <f t="shared" si="403"/>
        <v>2096</v>
      </c>
      <c r="AM568" s="72">
        <f t="shared" si="374"/>
        <v>3.321391278311689</v>
      </c>
      <c r="AN568" s="168" t="s">
        <v>1003</v>
      </c>
      <c r="AO568" s="37" t="s">
        <v>470</v>
      </c>
      <c r="AP568" s="39"/>
      <c r="AQ568" s="37" t="s">
        <v>665</v>
      </c>
      <c r="AR568" s="39"/>
      <c r="AS568" s="39" t="s">
        <v>666</v>
      </c>
      <c r="AT568" s="178" t="s">
        <v>2465</v>
      </c>
      <c r="AU568" s="11">
        <v>52.75</v>
      </c>
      <c r="AV568" s="11">
        <v>23.9</v>
      </c>
      <c r="AW568" s="37" t="s">
        <v>2020</v>
      </c>
      <c r="AX568" s="277">
        <v>6.7416666666666663</v>
      </c>
      <c r="AY568" s="278">
        <v>596</v>
      </c>
      <c r="AZ568" s="455">
        <f t="shared" si="399"/>
        <v>2.7752462597402365</v>
      </c>
      <c r="BA568" s="16" t="s">
        <v>1751</v>
      </c>
      <c r="BB568" s="276" t="s">
        <v>2018</v>
      </c>
      <c r="BC568" s="16" t="s">
        <v>2019</v>
      </c>
      <c r="BD568" s="60">
        <v>73</v>
      </c>
      <c r="BE568" s="37" t="s">
        <v>2331</v>
      </c>
      <c r="BG568" s="39" t="s">
        <v>2021</v>
      </c>
      <c r="BH568" s="67" t="s">
        <v>19</v>
      </c>
      <c r="BI568" s="358" t="s">
        <v>2232</v>
      </c>
      <c r="BJ568" s="67" t="s">
        <v>610</v>
      </c>
      <c r="BK568" s="40" t="s">
        <v>678</v>
      </c>
      <c r="BL568" s="59"/>
      <c r="BM568" s="59" t="s">
        <v>2268</v>
      </c>
      <c r="BN568" s="67" t="s">
        <v>1330</v>
      </c>
      <c r="BO568" s="59" t="s">
        <v>1682</v>
      </c>
      <c r="BP568" s="67" t="s">
        <v>51</v>
      </c>
      <c r="BQ568" s="37" t="s">
        <v>617</v>
      </c>
      <c r="BR568" s="67">
        <v>0</v>
      </c>
      <c r="BS568" s="59" t="s">
        <v>21</v>
      </c>
      <c r="BT568" s="59" t="s">
        <v>1220</v>
      </c>
      <c r="BU568" s="169">
        <v>0</v>
      </c>
      <c r="BV568" s="67"/>
      <c r="BW568" s="63" t="s">
        <v>26</v>
      </c>
      <c r="BX568" s="59" t="s">
        <v>27</v>
      </c>
      <c r="BY568" s="70">
        <f t="shared" si="393"/>
        <v>0</v>
      </c>
      <c r="BZ568" s="70">
        <f t="shared" si="390"/>
        <v>0</v>
      </c>
      <c r="CA568" s="59" t="s">
        <v>18</v>
      </c>
      <c r="CB568" s="59" t="s">
        <v>667</v>
      </c>
      <c r="CC568" s="37">
        <v>29</v>
      </c>
      <c r="CD568" s="37">
        <v>29</v>
      </c>
      <c r="CE568" s="67"/>
      <c r="CF568" s="78" t="s">
        <v>1584</v>
      </c>
      <c r="CG568" s="67">
        <v>1.30098159281511E-2</v>
      </c>
      <c r="CH568" s="59" t="s">
        <v>21</v>
      </c>
      <c r="CI568" s="67">
        <v>1.2080488136767998E-2</v>
      </c>
      <c r="CJ568" s="67"/>
      <c r="CK568" s="59">
        <f t="shared" si="394"/>
        <v>6.5055419567128903E-2</v>
      </c>
      <c r="CL568" s="59">
        <f t="shared" si="395"/>
        <v>6.5055419567128903E-2</v>
      </c>
      <c r="CM568" s="37">
        <v>29</v>
      </c>
      <c r="CN568" s="37">
        <v>29</v>
      </c>
      <c r="CO568" s="67"/>
      <c r="CP568" s="67">
        <f t="shared" si="351"/>
        <v>-0.28281514825346304</v>
      </c>
      <c r="CQ568" s="67">
        <f t="shared" si="352"/>
        <v>0.98654708520179368</v>
      </c>
      <c r="CR568" s="67">
        <f t="shared" si="400"/>
        <v>-0.27901046016036712</v>
      </c>
      <c r="CS568" s="67">
        <f t="shared" si="353"/>
        <v>6.9636610662749135E-2</v>
      </c>
      <c r="CT568" s="77">
        <v>0</v>
      </c>
      <c r="CU568" s="59">
        <v>0</v>
      </c>
      <c r="CV568" s="59" t="s">
        <v>1782</v>
      </c>
      <c r="CW568" s="59">
        <v>0</v>
      </c>
      <c r="CX568" s="59">
        <v>0</v>
      </c>
      <c r="CY568" s="102">
        <v>0</v>
      </c>
      <c r="CZ568" s="102">
        <v>3</v>
      </c>
      <c r="DA568" s="102">
        <v>0</v>
      </c>
      <c r="DB568" s="102">
        <v>0</v>
      </c>
      <c r="DC568" s="102">
        <v>0</v>
      </c>
      <c r="DD568" s="59">
        <v>0</v>
      </c>
      <c r="DE568" s="60">
        <v>0</v>
      </c>
      <c r="DF568" s="60">
        <v>0</v>
      </c>
      <c r="DG568" s="60">
        <v>0</v>
      </c>
      <c r="DH568" s="60">
        <v>0</v>
      </c>
      <c r="DI568" s="60">
        <v>0</v>
      </c>
      <c r="DJ568" s="60">
        <v>0</v>
      </c>
      <c r="DK568" s="60">
        <v>0</v>
      </c>
      <c r="DL568" s="60">
        <v>0</v>
      </c>
      <c r="DM568" s="60">
        <v>0</v>
      </c>
      <c r="DN568" s="60">
        <v>0</v>
      </c>
      <c r="DO568" s="59">
        <v>0</v>
      </c>
      <c r="DP568" s="59">
        <v>0</v>
      </c>
      <c r="DQ568" s="59">
        <v>0</v>
      </c>
      <c r="DR568" s="59">
        <v>0</v>
      </c>
      <c r="DS568" s="59">
        <v>0</v>
      </c>
      <c r="DT568" s="59">
        <v>0</v>
      </c>
      <c r="DU568" s="59">
        <v>0</v>
      </c>
      <c r="DV568" s="59">
        <v>0</v>
      </c>
      <c r="DW568" s="59">
        <v>0</v>
      </c>
      <c r="DX568" s="59">
        <v>0</v>
      </c>
      <c r="DY568" s="59">
        <v>0</v>
      </c>
      <c r="DZ568" s="59">
        <v>0</v>
      </c>
      <c r="EA568" s="59">
        <v>0</v>
      </c>
      <c r="EB568" s="59">
        <v>0</v>
      </c>
      <c r="EC568" s="59">
        <v>0</v>
      </c>
      <c r="ED568" s="59">
        <v>0</v>
      </c>
      <c r="EE568" s="59">
        <v>0</v>
      </c>
      <c r="EF568" s="59">
        <v>0</v>
      </c>
      <c r="EG568" s="59">
        <v>0</v>
      </c>
      <c r="EH568" s="59">
        <v>0</v>
      </c>
      <c r="EI568" s="59">
        <v>0</v>
      </c>
      <c r="EJ568" s="59">
        <v>0</v>
      </c>
      <c r="EK568" s="59">
        <v>0</v>
      </c>
      <c r="EL568" s="59">
        <v>0</v>
      </c>
      <c r="EM568" s="59">
        <v>0</v>
      </c>
      <c r="EN568" s="59">
        <v>0</v>
      </c>
      <c r="EO568" s="59">
        <v>3</v>
      </c>
      <c r="EP568" s="77">
        <v>2</v>
      </c>
      <c r="EQ568" s="59">
        <v>4</v>
      </c>
    </row>
    <row r="569" spans="1:147" s="58" customFormat="1" ht="15" customHeight="1" x14ac:dyDescent="0.25">
      <c r="A569" s="500" t="s">
        <v>2568</v>
      </c>
      <c r="B569" s="138">
        <v>21</v>
      </c>
      <c r="C569" s="108" t="s">
        <v>347</v>
      </c>
      <c r="D569" s="167">
        <v>2010</v>
      </c>
      <c r="E569" s="103" t="s">
        <v>348</v>
      </c>
      <c r="F569" s="39" t="s">
        <v>45</v>
      </c>
      <c r="G569" s="37">
        <v>98</v>
      </c>
      <c r="H569" s="37" t="s">
        <v>664</v>
      </c>
      <c r="I569" s="127" t="s">
        <v>50</v>
      </c>
      <c r="J569" s="59">
        <v>0</v>
      </c>
      <c r="K569" s="37" t="s">
        <v>3</v>
      </c>
      <c r="L569" s="37" t="s">
        <v>89</v>
      </c>
      <c r="M569" s="37" t="s">
        <v>1329</v>
      </c>
      <c r="N569" s="37">
        <v>4</v>
      </c>
      <c r="O569" s="59">
        <f t="shared" si="396"/>
        <v>0.6020599913279624</v>
      </c>
      <c r="P569" s="59" t="s">
        <v>679</v>
      </c>
      <c r="Q569" s="39"/>
      <c r="R569" s="37">
        <v>1</v>
      </c>
      <c r="S569" s="37">
        <v>29</v>
      </c>
      <c r="T569" s="59">
        <v>1</v>
      </c>
      <c r="V569" s="37" t="s">
        <v>2350</v>
      </c>
      <c r="W569" s="37"/>
      <c r="X569" s="37" t="s">
        <v>667</v>
      </c>
      <c r="Y569" s="39" t="s">
        <v>19</v>
      </c>
      <c r="Z569" s="168" t="s">
        <v>681</v>
      </c>
      <c r="AA569" s="37" t="s">
        <v>1327</v>
      </c>
      <c r="AB569" s="37" t="s">
        <v>1328</v>
      </c>
      <c r="AC569" s="59" t="s">
        <v>668</v>
      </c>
      <c r="AD569" s="37">
        <v>0</v>
      </c>
      <c r="AE569" s="37" t="s">
        <v>1071</v>
      </c>
      <c r="AF569" s="59">
        <v>14.37</v>
      </c>
      <c r="AG569" s="59">
        <f t="shared" si="397"/>
        <v>1.1574567681342256</v>
      </c>
      <c r="AH569" s="177">
        <v>524</v>
      </c>
      <c r="AI569" s="72">
        <f t="shared" si="401"/>
        <v>2.7193312869837265</v>
      </c>
      <c r="AJ569" s="59">
        <f t="shared" si="402"/>
        <v>57.48</v>
      </c>
      <c r="AK569" s="59">
        <f t="shared" si="398"/>
        <v>1.7595167594621881</v>
      </c>
      <c r="AL569" s="72">
        <f t="shared" si="403"/>
        <v>2096</v>
      </c>
      <c r="AM569" s="72">
        <f t="shared" si="374"/>
        <v>3.321391278311689</v>
      </c>
      <c r="AN569" s="168" t="s">
        <v>1003</v>
      </c>
      <c r="AO569" s="37" t="s">
        <v>470</v>
      </c>
      <c r="AP569" s="39"/>
      <c r="AQ569" s="37" t="s">
        <v>665</v>
      </c>
      <c r="AR569" s="39"/>
      <c r="AS569" s="39" t="s">
        <v>666</v>
      </c>
      <c r="AT569" s="178" t="s">
        <v>2465</v>
      </c>
      <c r="AU569" s="11">
        <v>52.75</v>
      </c>
      <c r="AV569" s="11">
        <v>23.9</v>
      </c>
      <c r="AW569" s="37" t="s">
        <v>2020</v>
      </c>
      <c r="AX569" s="277">
        <v>6.7416666666666663</v>
      </c>
      <c r="AY569" s="278">
        <v>596</v>
      </c>
      <c r="AZ569" s="455">
        <f t="shared" si="399"/>
        <v>2.7752462597402365</v>
      </c>
      <c r="BA569" s="16" t="s">
        <v>1751</v>
      </c>
      <c r="BB569" s="276" t="s">
        <v>2018</v>
      </c>
      <c r="BC569" s="16" t="s">
        <v>2019</v>
      </c>
      <c r="BD569" s="60">
        <v>73</v>
      </c>
      <c r="BE569" s="37" t="s">
        <v>2331</v>
      </c>
      <c r="BG569" s="39" t="s">
        <v>2021</v>
      </c>
      <c r="BH569" s="67" t="s">
        <v>19</v>
      </c>
      <c r="BI569" s="358" t="s">
        <v>2232</v>
      </c>
      <c r="BJ569" s="67" t="s">
        <v>610</v>
      </c>
      <c r="BK569" s="40" t="s">
        <v>307</v>
      </c>
      <c r="BL569" s="77" t="s">
        <v>2268</v>
      </c>
      <c r="BM569" s="77" t="s">
        <v>2268</v>
      </c>
      <c r="BN569" s="67" t="s">
        <v>1330</v>
      </c>
      <c r="BO569" s="59" t="s">
        <v>1682</v>
      </c>
      <c r="BP569" s="67" t="s">
        <v>51</v>
      </c>
      <c r="BQ569" s="37" t="s">
        <v>617</v>
      </c>
      <c r="BR569" s="67">
        <v>3.2338596946978798E-2</v>
      </c>
      <c r="BS569" s="59" t="s">
        <v>21</v>
      </c>
      <c r="BT569" s="59" t="s">
        <v>1220</v>
      </c>
      <c r="BU569" s="169">
        <v>1.9328781018828303E-2</v>
      </c>
      <c r="BV569" s="67"/>
      <c r="BW569" s="63" t="s">
        <v>26</v>
      </c>
      <c r="BX569" s="59" t="s">
        <v>27</v>
      </c>
      <c r="BY569" s="70">
        <f t="shared" si="393"/>
        <v>0.10408867130740358</v>
      </c>
      <c r="BZ569" s="70">
        <f t="shared" si="390"/>
        <v>0.10408867130740358</v>
      </c>
      <c r="CA569" s="59" t="s">
        <v>18</v>
      </c>
      <c r="CB569" s="59" t="s">
        <v>667</v>
      </c>
      <c r="CC569" s="37">
        <v>29</v>
      </c>
      <c r="CD569" s="37">
        <v>29</v>
      </c>
      <c r="CE569" s="67"/>
      <c r="CF569" s="78" t="s">
        <v>1584</v>
      </c>
      <c r="CG569" s="67">
        <v>0.107237623394936</v>
      </c>
      <c r="CH569" s="59" t="s">
        <v>21</v>
      </c>
      <c r="CI569" s="67">
        <v>4.8321952547070002E-2</v>
      </c>
      <c r="CJ569" s="67"/>
      <c r="CK569" s="59">
        <f t="shared" si="394"/>
        <v>0.26022167826850484</v>
      </c>
      <c r="CL569" s="59">
        <f t="shared" si="395"/>
        <v>0.26022167826850484</v>
      </c>
      <c r="CM569" s="37">
        <v>29</v>
      </c>
      <c r="CN569" s="37">
        <v>29</v>
      </c>
      <c r="CO569" s="67"/>
      <c r="CP569" s="67">
        <f t="shared" si="351"/>
        <v>-0.377936383047975</v>
      </c>
      <c r="CQ569" s="67">
        <f t="shared" si="352"/>
        <v>0.98654708520179368</v>
      </c>
      <c r="CR569" s="67">
        <f t="shared" si="400"/>
        <v>-0.37285203708768833</v>
      </c>
      <c r="CS569" s="67">
        <f t="shared" si="353"/>
        <v>7.0163953806555504E-2</v>
      </c>
      <c r="CT569" s="77">
        <v>0</v>
      </c>
      <c r="CU569" s="59">
        <v>0</v>
      </c>
      <c r="CV569" s="59" t="s">
        <v>1782</v>
      </c>
      <c r="CW569" s="59">
        <v>0</v>
      </c>
      <c r="CX569" s="59">
        <v>0</v>
      </c>
      <c r="CY569" s="102">
        <v>0</v>
      </c>
      <c r="CZ569" s="102">
        <v>3</v>
      </c>
      <c r="DA569" s="102">
        <v>0</v>
      </c>
      <c r="DB569" s="102">
        <v>0</v>
      </c>
      <c r="DC569" s="102">
        <v>0</v>
      </c>
      <c r="DD569" s="59">
        <v>0</v>
      </c>
      <c r="DE569" s="60">
        <v>0</v>
      </c>
      <c r="DF569" s="60">
        <v>0</v>
      </c>
      <c r="DG569" s="60">
        <v>0</v>
      </c>
      <c r="DH569" s="60">
        <v>0</v>
      </c>
      <c r="DI569" s="60">
        <v>0</v>
      </c>
      <c r="DJ569" s="60">
        <v>0</v>
      </c>
      <c r="DK569" s="60">
        <v>0</v>
      </c>
      <c r="DL569" s="60">
        <v>0</v>
      </c>
      <c r="DM569" s="60">
        <v>0</v>
      </c>
      <c r="DN569" s="60">
        <v>0</v>
      </c>
      <c r="DO569" s="59">
        <v>0</v>
      </c>
      <c r="DP569" s="59">
        <v>0</v>
      </c>
      <c r="DQ569" s="59">
        <v>0</v>
      </c>
      <c r="DR569" s="59">
        <v>0</v>
      </c>
      <c r="DS569" s="59">
        <v>0</v>
      </c>
      <c r="DT569" s="59">
        <v>0</v>
      </c>
      <c r="DU569" s="59">
        <v>0</v>
      </c>
      <c r="DV569" s="59">
        <v>1</v>
      </c>
      <c r="DW569" s="59">
        <v>0</v>
      </c>
      <c r="DX569" s="59">
        <v>0</v>
      </c>
      <c r="DY569" s="59">
        <v>0</v>
      </c>
      <c r="DZ569" s="59">
        <v>0</v>
      </c>
      <c r="EA569" s="59">
        <v>0</v>
      </c>
      <c r="EB569" s="59">
        <v>0</v>
      </c>
      <c r="EC569" s="59">
        <v>0</v>
      </c>
      <c r="ED569" s="59">
        <v>0</v>
      </c>
      <c r="EE569" s="59">
        <v>0</v>
      </c>
      <c r="EF569" s="59">
        <v>0</v>
      </c>
      <c r="EG569" s="59">
        <v>0</v>
      </c>
      <c r="EH569" s="59">
        <v>0</v>
      </c>
      <c r="EI569" s="59">
        <v>0</v>
      </c>
      <c r="EJ569" s="59">
        <v>0</v>
      </c>
      <c r="EK569" s="59">
        <v>0</v>
      </c>
      <c r="EL569" s="59">
        <v>0</v>
      </c>
      <c r="EM569" s="59">
        <v>0</v>
      </c>
      <c r="EN569" s="59">
        <v>0</v>
      </c>
      <c r="EO569" s="59">
        <v>3</v>
      </c>
      <c r="EP569" s="77">
        <v>2</v>
      </c>
      <c r="EQ569" s="59">
        <v>4</v>
      </c>
    </row>
    <row r="570" spans="1:147" s="82" customFormat="1" ht="15" customHeight="1" x14ac:dyDescent="0.25">
      <c r="A570" s="500" t="s">
        <v>2568</v>
      </c>
      <c r="B570" s="138">
        <v>22</v>
      </c>
      <c r="C570" s="108" t="s">
        <v>347</v>
      </c>
      <c r="D570" s="114">
        <v>2010</v>
      </c>
      <c r="E570" s="108" t="s">
        <v>348</v>
      </c>
      <c r="F570" s="78" t="s">
        <v>45</v>
      </c>
      <c r="G570" s="77">
        <v>98</v>
      </c>
      <c r="H570" s="77" t="s">
        <v>664</v>
      </c>
      <c r="I570" s="75" t="s">
        <v>50</v>
      </c>
      <c r="J570" s="59">
        <v>0</v>
      </c>
      <c r="K570" s="77" t="s">
        <v>3</v>
      </c>
      <c r="L570" s="77" t="s">
        <v>89</v>
      </c>
      <c r="M570" s="77">
        <v>7</v>
      </c>
      <c r="N570" s="77">
        <v>7</v>
      </c>
      <c r="O570" s="59">
        <f t="shared" si="396"/>
        <v>0.84509804001425681</v>
      </c>
      <c r="P570" s="77">
        <v>2007</v>
      </c>
      <c r="Q570" s="78"/>
      <c r="R570" s="77">
        <v>1</v>
      </c>
      <c r="S570" s="77">
        <v>29</v>
      </c>
      <c r="T570" s="77">
        <v>1</v>
      </c>
      <c r="V570" s="37" t="s">
        <v>2350</v>
      </c>
      <c r="W570" s="77"/>
      <c r="X570" s="77" t="s">
        <v>667</v>
      </c>
      <c r="Y570" s="78" t="s">
        <v>19</v>
      </c>
      <c r="Z570" s="139" t="s">
        <v>681</v>
      </c>
      <c r="AA570" s="77" t="s">
        <v>1327</v>
      </c>
      <c r="AB570" s="77" t="s">
        <v>1328</v>
      </c>
      <c r="AC570" s="77" t="s">
        <v>668</v>
      </c>
      <c r="AD570" s="77">
        <v>0</v>
      </c>
      <c r="AE570" s="77" t="s">
        <v>1071</v>
      </c>
      <c r="AF570" s="59">
        <v>14.37</v>
      </c>
      <c r="AG570" s="59">
        <f t="shared" si="397"/>
        <v>1.1574567681342256</v>
      </c>
      <c r="AH570" s="177">
        <v>524</v>
      </c>
      <c r="AI570" s="72">
        <f t="shared" si="401"/>
        <v>2.7193312869837265</v>
      </c>
      <c r="AJ570" s="59">
        <f t="shared" si="402"/>
        <v>100.58999999999999</v>
      </c>
      <c r="AK570" s="59">
        <f t="shared" si="398"/>
        <v>2.0025548081484823</v>
      </c>
      <c r="AL570" s="72">
        <f t="shared" si="403"/>
        <v>3668</v>
      </c>
      <c r="AM570" s="72">
        <f t="shared" si="374"/>
        <v>3.5644293269979834</v>
      </c>
      <c r="AN570" s="139" t="s">
        <v>1811</v>
      </c>
      <c r="AO570" s="77" t="s">
        <v>470</v>
      </c>
      <c r="AQ570" s="77" t="s">
        <v>665</v>
      </c>
      <c r="AR570" s="78"/>
      <c r="AS570" s="78" t="s">
        <v>666</v>
      </c>
      <c r="AT570" s="178" t="s">
        <v>2465</v>
      </c>
      <c r="AU570" s="11">
        <v>52.75</v>
      </c>
      <c r="AV570" s="11">
        <v>23.9</v>
      </c>
      <c r="AW570" s="37" t="s">
        <v>2020</v>
      </c>
      <c r="AX570" s="277">
        <v>6.7416666666666663</v>
      </c>
      <c r="AY570" s="278">
        <v>596</v>
      </c>
      <c r="AZ570" s="455">
        <f t="shared" si="399"/>
        <v>2.7752462597402365</v>
      </c>
      <c r="BA570" s="16" t="s">
        <v>1751</v>
      </c>
      <c r="BB570" s="276" t="s">
        <v>2018</v>
      </c>
      <c r="BC570" s="16" t="s">
        <v>2019</v>
      </c>
      <c r="BD570" s="74">
        <v>73</v>
      </c>
      <c r="BE570" s="37" t="s">
        <v>2331</v>
      </c>
      <c r="BG570" s="39" t="s">
        <v>2021</v>
      </c>
      <c r="BH570" s="82" t="s">
        <v>19</v>
      </c>
      <c r="BI570" s="358" t="s">
        <v>2232</v>
      </c>
      <c r="BJ570" s="82" t="s">
        <v>610</v>
      </c>
      <c r="BK570" s="95" t="s">
        <v>670</v>
      </c>
      <c r="BL570" s="77"/>
      <c r="BM570" s="77"/>
      <c r="BN570" s="82" t="s">
        <v>1271</v>
      </c>
      <c r="BO570" s="77" t="s">
        <v>1677</v>
      </c>
      <c r="BP570" s="67" t="s">
        <v>51</v>
      </c>
      <c r="BQ570" s="77" t="s">
        <v>651</v>
      </c>
      <c r="BR570" s="82">
        <v>0.36176745643788999</v>
      </c>
      <c r="BS570" s="77" t="s">
        <v>21</v>
      </c>
      <c r="BT570" s="77" t="s">
        <v>1220</v>
      </c>
      <c r="BU570" s="165">
        <v>0.10890906425505903</v>
      </c>
      <c r="BW570" s="79" t="s">
        <v>26</v>
      </c>
      <c r="BX570" s="77" t="s">
        <v>27</v>
      </c>
      <c r="BY570" s="80">
        <f t="shared" si="393"/>
        <v>0.58649326000429425</v>
      </c>
      <c r="BZ570" s="80">
        <f t="shared" si="390"/>
        <v>0.58649326000429425</v>
      </c>
      <c r="CA570" s="77" t="s">
        <v>18</v>
      </c>
      <c r="CB570" s="77" t="s">
        <v>667</v>
      </c>
      <c r="CC570" s="77">
        <v>29</v>
      </c>
      <c r="CD570" s="77">
        <v>29</v>
      </c>
      <c r="CF570" s="78" t="s">
        <v>1584</v>
      </c>
      <c r="CG570" s="82">
        <v>0.206840780301383</v>
      </c>
      <c r="CH570" s="77" t="s">
        <v>21</v>
      </c>
      <c r="CI570" s="82">
        <v>4.2940334949271991E-2</v>
      </c>
      <c r="CK570" s="77">
        <f t="shared" si="394"/>
        <v>0.2312407805753873</v>
      </c>
      <c r="CL570" s="77">
        <f t="shared" si="395"/>
        <v>0.2312407805753873</v>
      </c>
      <c r="CM570" s="77">
        <v>29</v>
      </c>
      <c r="CN570" s="77">
        <v>29</v>
      </c>
      <c r="CP570" s="67">
        <f t="shared" si="351"/>
        <v>0.34753758979412602</v>
      </c>
      <c r="CQ570" s="67">
        <f t="shared" si="352"/>
        <v>0.98654708520179368</v>
      </c>
      <c r="CR570" s="67">
        <f t="shared" si="400"/>
        <v>0.34286219620945169</v>
      </c>
      <c r="CS570" s="67">
        <f t="shared" si="353"/>
        <v>6.9978917979220415E-2</v>
      </c>
      <c r="CT570" s="77">
        <v>0</v>
      </c>
      <c r="CU570" s="77">
        <v>0</v>
      </c>
      <c r="CV570" s="77" t="s">
        <v>1782</v>
      </c>
      <c r="CW570" s="77">
        <v>1</v>
      </c>
      <c r="CX570" s="77">
        <v>0</v>
      </c>
      <c r="CY570" s="74">
        <v>0</v>
      </c>
      <c r="CZ570" s="102">
        <v>3</v>
      </c>
      <c r="DA570" s="74">
        <v>0</v>
      </c>
      <c r="DB570" s="74">
        <v>0</v>
      </c>
      <c r="DC570" s="74">
        <v>0</v>
      </c>
      <c r="DD570" s="77">
        <v>0</v>
      </c>
      <c r="DE570" s="60">
        <v>0</v>
      </c>
      <c r="DF570" s="60">
        <v>0</v>
      </c>
      <c r="DG570" s="60">
        <v>0</v>
      </c>
      <c r="DH570" s="60">
        <v>0</v>
      </c>
      <c r="DI570" s="60">
        <v>0</v>
      </c>
      <c r="DJ570" s="60">
        <v>0</v>
      </c>
      <c r="DK570" s="60">
        <v>0</v>
      </c>
      <c r="DL570" s="74">
        <v>0</v>
      </c>
      <c r="DM570" s="74">
        <v>0</v>
      </c>
      <c r="DN570" s="74">
        <v>0</v>
      </c>
      <c r="DO570" s="77">
        <v>0</v>
      </c>
      <c r="DP570" s="77">
        <v>0</v>
      </c>
      <c r="DQ570" s="77">
        <v>0</v>
      </c>
      <c r="DR570" s="77">
        <v>0</v>
      </c>
      <c r="DS570" s="77">
        <v>0</v>
      </c>
      <c r="DT570" s="77">
        <v>0</v>
      </c>
      <c r="DU570" s="77">
        <v>0</v>
      </c>
      <c r="DV570" s="77">
        <v>0</v>
      </c>
      <c r="DW570" s="77">
        <v>0</v>
      </c>
      <c r="DX570" s="77">
        <v>0</v>
      </c>
      <c r="DY570" s="77">
        <v>0</v>
      </c>
      <c r="DZ570" s="77">
        <v>0</v>
      </c>
      <c r="EA570" s="77">
        <v>0</v>
      </c>
      <c r="EB570" s="77">
        <v>0</v>
      </c>
      <c r="EC570" s="77">
        <v>0</v>
      </c>
      <c r="ED570" s="77">
        <v>0</v>
      </c>
      <c r="EE570" s="77">
        <v>0</v>
      </c>
      <c r="EF570" s="77">
        <v>0</v>
      </c>
      <c r="EG570" s="77">
        <v>0</v>
      </c>
      <c r="EH570" s="77">
        <v>0</v>
      </c>
      <c r="EI570" s="77">
        <v>0</v>
      </c>
      <c r="EJ570" s="77">
        <v>0</v>
      </c>
      <c r="EK570" s="77">
        <v>0</v>
      </c>
      <c r="EL570" s="77">
        <v>0</v>
      </c>
      <c r="EM570" s="59">
        <v>0</v>
      </c>
      <c r="EN570" s="77">
        <v>0</v>
      </c>
      <c r="EO570" s="59">
        <v>3</v>
      </c>
      <c r="EP570" s="77">
        <v>2</v>
      </c>
      <c r="EQ570" s="59">
        <v>4</v>
      </c>
    </row>
    <row r="571" spans="1:147" s="82" customFormat="1" ht="15" customHeight="1" x14ac:dyDescent="0.25">
      <c r="A571" s="500" t="s">
        <v>2568</v>
      </c>
      <c r="B571" s="138">
        <v>23</v>
      </c>
      <c r="C571" s="108" t="s">
        <v>347</v>
      </c>
      <c r="D571" s="114">
        <v>2010</v>
      </c>
      <c r="E571" s="108" t="s">
        <v>348</v>
      </c>
      <c r="F571" s="78" t="s">
        <v>45</v>
      </c>
      <c r="G571" s="77">
        <v>98</v>
      </c>
      <c r="H571" s="77" t="s">
        <v>664</v>
      </c>
      <c r="I571" s="75" t="s">
        <v>50</v>
      </c>
      <c r="J571" s="59">
        <v>0</v>
      </c>
      <c r="K571" s="77" t="s">
        <v>3</v>
      </c>
      <c r="L571" s="77" t="s">
        <v>89</v>
      </c>
      <c r="M571" s="77">
        <v>7</v>
      </c>
      <c r="N571" s="77">
        <v>7</v>
      </c>
      <c r="O571" s="59">
        <f t="shared" si="396"/>
        <v>0.84509804001425681</v>
      </c>
      <c r="P571" s="77">
        <v>2007</v>
      </c>
      <c r="Q571" s="78"/>
      <c r="R571" s="77">
        <v>1</v>
      </c>
      <c r="S571" s="77">
        <v>29</v>
      </c>
      <c r="T571" s="77">
        <v>1</v>
      </c>
      <c r="V571" s="37" t="s">
        <v>2350</v>
      </c>
      <c r="W571" s="77"/>
      <c r="X571" s="77" t="s">
        <v>667</v>
      </c>
      <c r="Y571" s="78" t="s">
        <v>19</v>
      </c>
      <c r="Z571" s="139" t="s">
        <v>681</v>
      </c>
      <c r="AA571" s="77" t="s">
        <v>1327</v>
      </c>
      <c r="AB571" s="77" t="s">
        <v>1328</v>
      </c>
      <c r="AC571" s="77" t="s">
        <v>668</v>
      </c>
      <c r="AD571" s="77">
        <v>0</v>
      </c>
      <c r="AE571" s="77" t="s">
        <v>1071</v>
      </c>
      <c r="AF571" s="59">
        <v>14.37</v>
      </c>
      <c r="AG571" s="59">
        <f t="shared" si="397"/>
        <v>1.1574567681342256</v>
      </c>
      <c r="AH571" s="177">
        <v>524</v>
      </c>
      <c r="AI571" s="72">
        <f t="shared" si="401"/>
        <v>2.7193312869837265</v>
      </c>
      <c r="AJ571" s="59">
        <f t="shared" si="402"/>
        <v>100.58999999999999</v>
      </c>
      <c r="AK571" s="59">
        <f t="shared" si="398"/>
        <v>2.0025548081484823</v>
      </c>
      <c r="AL571" s="72">
        <f t="shared" si="403"/>
        <v>3668</v>
      </c>
      <c r="AM571" s="72">
        <f t="shared" si="374"/>
        <v>3.5644293269979834</v>
      </c>
      <c r="AN571" s="139" t="s">
        <v>1811</v>
      </c>
      <c r="AO571" s="77" t="s">
        <v>470</v>
      </c>
      <c r="AQ571" s="77" t="s">
        <v>665</v>
      </c>
      <c r="AR571" s="78"/>
      <c r="AS571" s="78" t="s">
        <v>666</v>
      </c>
      <c r="AT571" s="178" t="s">
        <v>2465</v>
      </c>
      <c r="AU571" s="11">
        <v>52.75</v>
      </c>
      <c r="AV571" s="11">
        <v>23.9</v>
      </c>
      <c r="AW571" s="37" t="s">
        <v>2020</v>
      </c>
      <c r="AX571" s="277">
        <v>6.7416666666666663</v>
      </c>
      <c r="AY571" s="278">
        <v>596</v>
      </c>
      <c r="AZ571" s="455">
        <f t="shared" si="399"/>
        <v>2.7752462597402365</v>
      </c>
      <c r="BA571" s="16" t="s">
        <v>1751</v>
      </c>
      <c r="BB571" s="276" t="s">
        <v>2018</v>
      </c>
      <c r="BC571" s="16" t="s">
        <v>2019</v>
      </c>
      <c r="BD571" s="74">
        <v>73</v>
      </c>
      <c r="BE571" s="37" t="s">
        <v>2331</v>
      </c>
      <c r="BG571" s="39" t="s">
        <v>2021</v>
      </c>
      <c r="BH571" s="82" t="s">
        <v>19</v>
      </c>
      <c r="BI571" s="358" t="s">
        <v>2232</v>
      </c>
      <c r="BJ571" s="82" t="s">
        <v>610</v>
      </c>
      <c r="BK571" s="95" t="s">
        <v>671</v>
      </c>
      <c r="BL571" s="59" t="s">
        <v>2267</v>
      </c>
      <c r="BM571" s="59" t="s">
        <v>2267</v>
      </c>
      <c r="BN571" s="82" t="s">
        <v>1271</v>
      </c>
      <c r="BO571" s="77" t="s">
        <v>1677</v>
      </c>
      <c r="BP571" s="67" t="s">
        <v>51</v>
      </c>
      <c r="BQ571" s="77" t="s">
        <v>651</v>
      </c>
      <c r="BR571" s="82">
        <v>0.53434519085435705</v>
      </c>
      <c r="BS571" s="77" t="s">
        <v>21</v>
      </c>
      <c r="BT571" s="77" t="s">
        <v>1220</v>
      </c>
      <c r="BU571" s="165">
        <v>0.1963327958103549</v>
      </c>
      <c r="BW571" s="79" t="s">
        <v>26</v>
      </c>
      <c r="BX571" s="77" t="s">
        <v>27</v>
      </c>
      <c r="BY571" s="80">
        <f t="shared" si="393"/>
        <v>1.0572844624842477</v>
      </c>
      <c r="BZ571" s="80">
        <f t="shared" si="390"/>
        <v>1.0572844624842477</v>
      </c>
      <c r="CA571" s="77" t="s">
        <v>18</v>
      </c>
      <c r="CB571" s="77" t="s">
        <v>667</v>
      </c>
      <c r="CC571" s="77">
        <v>29</v>
      </c>
      <c r="CD571" s="77">
        <v>29</v>
      </c>
      <c r="CF571" s="78" t="s">
        <v>1584</v>
      </c>
      <c r="CG571" s="82">
        <v>0.31502949636287297</v>
      </c>
      <c r="CH571" s="77" t="s">
        <v>21</v>
      </c>
      <c r="CI571" s="82">
        <v>9.3784279727632036E-2</v>
      </c>
      <c r="CK571" s="77">
        <f t="shared" si="394"/>
        <v>0.5050438026517019</v>
      </c>
      <c r="CL571" s="77">
        <f t="shared" si="395"/>
        <v>0.5050438026517019</v>
      </c>
      <c r="CM571" s="77">
        <v>29</v>
      </c>
      <c r="CN571" s="77">
        <v>29</v>
      </c>
      <c r="CP571" s="67">
        <f t="shared" si="351"/>
        <v>0.26470499983746576</v>
      </c>
      <c r="CQ571" s="67">
        <f t="shared" si="352"/>
        <v>0.98654708520179368</v>
      </c>
      <c r="CR571" s="67">
        <f t="shared" si="400"/>
        <v>0.26114394602799312</v>
      </c>
      <c r="CS571" s="67">
        <f t="shared" si="353"/>
        <v>6.9553415177129929E-2</v>
      </c>
      <c r="CT571" s="77">
        <v>0</v>
      </c>
      <c r="CU571" s="77">
        <v>0</v>
      </c>
      <c r="CV571" s="77" t="s">
        <v>1782</v>
      </c>
      <c r="CW571" s="77">
        <v>1</v>
      </c>
      <c r="CX571" s="77">
        <v>0</v>
      </c>
      <c r="CY571" s="74">
        <v>0</v>
      </c>
      <c r="CZ571" s="102">
        <v>3</v>
      </c>
      <c r="DA571" s="74">
        <v>0</v>
      </c>
      <c r="DB571" s="74">
        <v>0</v>
      </c>
      <c r="DC571" s="74">
        <v>0</v>
      </c>
      <c r="DD571" s="77">
        <v>0</v>
      </c>
      <c r="DE571" s="60">
        <v>0</v>
      </c>
      <c r="DF571" s="60">
        <v>0</v>
      </c>
      <c r="DG571" s="60">
        <v>0</v>
      </c>
      <c r="DH571" s="60">
        <v>0</v>
      </c>
      <c r="DI571" s="60">
        <v>0</v>
      </c>
      <c r="DJ571" s="60">
        <v>0</v>
      </c>
      <c r="DK571" s="60">
        <v>0</v>
      </c>
      <c r="DL571" s="74">
        <v>0</v>
      </c>
      <c r="DM571" s="74">
        <v>0</v>
      </c>
      <c r="DN571" s="74">
        <v>0</v>
      </c>
      <c r="DO571" s="77">
        <v>0</v>
      </c>
      <c r="DP571" s="77">
        <v>0</v>
      </c>
      <c r="DQ571" s="77">
        <v>0</v>
      </c>
      <c r="DR571" s="77">
        <v>0</v>
      </c>
      <c r="DS571" s="77">
        <v>0</v>
      </c>
      <c r="DT571" s="77">
        <v>0</v>
      </c>
      <c r="DU571" s="77">
        <v>0</v>
      </c>
      <c r="DV571" s="77">
        <v>0</v>
      </c>
      <c r="DW571" s="77">
        <v>0</v>
      </c>
      <c r="DX571" s="77">
        <v>0</v>
      </c>
      <c r="DY571" s="77">
        <v>0</v>
      </c>
      <c r="DZ571" s="77">
        <v>0</v>
      </c>
      <c r="EA571" s="77">
        <v>1</v>
      </c>
      <c r="EB571" s="77">
        <v>0</v>
      </c>
      <c r="EC571" s="77">
        <v>0</v>
      </c>
      <c r="ED571" s="77">
        <v>0</v>
      </c>
      <c r="EE571" s="77">
        <v>0</v>
      </c>
      <c r="EF571" s="77">
        <v>0</v>
      </c>
      <c r="EG571" s="77">
        <v>0</v>
      </c>
      <c r="EH571" s="77">
        <v>0</v>
      </c>
      <c r="EI571" s="77">
        <v>0</v>
      </c>
      <c r="EJ571" s="77">
        <v>0</v>
      </c>
      <c r="EK571" s="77">
        <v>0</v>
      </c>
      <c r="EL571" s="77">
        <v>0</v>
      </c>
      <c r="EM571" s="59">
        <v>0</v>
      </c>
      <c r="EN571" s="77">
        <v>0</v>
      </c>
      <c r="EO571" s="59">
        <v>3</v>
      </c>
      <c r="EP571" s="77">
        <v>2</v>
      </c>
      <c r="EQ571" s="59">
        <v>4</v>
      </c>
    </row>
    <row r="572" spans="1:147" s="82" customFormat="1" ht="15" customHeight="1" x14ac:dyDescent="0.25">
      <c r="A572" s="500" t="s">
        <v>2568</v>
      </c>
      <c r="B572" s="138">
        <v>24</v>
      </c>
      <c r="C572" s="108" t="s">
        <v>347</v>
      </c>
      <c r="D572" s="114">
        <v>2010</v>
      </c>
      <c r="E572" s="108" t="s">
        <v>348</v>
      </c>
      <c r="F572" s="78" t="s">
        <v>45</v>
      </c>
      <c r="G572" s="77">
        <v>98</v>
      </c>
      <c r="H572" s="77" t="s">
        <v>664</v>
      </c>
      <c r="I572" s="75" t="s">
        <v>50</v>
      </c>
      <c r="J572" s="59">
        <v>0</v>
      </c>
      <c r="K572" s="77" t="s">
        <v>3</v>
      </c>
      <c r="L572" s="77" t="s">
        <v>89</v>
      </c>
      <c r="M572" s="77">
        <v>7</v>
      </c>
      <c r="N572" s="77">
        <v>7</v>
      </c>
      <c r="O572" s="59">
        <f t="shared" si="396"/>
        <v>0.84509804001425681</v>
      </c>
      <c r="P572" s="77">
        <v>2007</v>
      </c>
      <c r="Q572" s="78"/>
      <c r="R572" s="77">
        <v>1</v>
      </c>
      <c r="S572" s="77">
        <v>29</v>
      </c>
      <c r="T572" s="77">
        <v>1</v>
      </c>
      <c r="V572" s="37" t="s">
        <v>2350</v>
      </c>
      <c r="W572" s="77"/>
      <c r="X572" s="77" t="s">
        <v>667</v>
      </c>
      <c r="Y572" s="78" t="s">
        <v>19</v>
      </c>
      <c r="Z572" s="139" t="s">
        <v>681</v>
      </c>
      <c r="AA572" s="77" t="s">
        <v>1327</v>
      </c>
      <c r="AB572" s="77" t="s">
        <v>1328</v>
      </c>
      <c r="AC572" s="77" t="s">
        <v>668</v>
      </c>
      <c r="AD572" s="77">
        <v>0</v>
      </c>
      <c r="AE572" s="77" t="s">
        <v>1071</v>
      </c>
      <c r="AF572" s="59">
        <v>14.37</v>
      </c>
      <c r="AG572" s="59">
        <f t="shared" si="397"/>
        <v>1.1574567681342256</v>
      </c>
      <c r="AH572" s="177">
        <v>524</v>
      </c>
      <c r="AI572" s="72">
        <f t="shared" si="401"/>
        <v>2.7193312869837265</v>
      </c>
      <c r="AJ572" s="59">
        <f t="shared" si="402"/>
        <v>100.58999999999999</v>
      </c>
      <c r="AK572" s="59">
        <f t="shared" si="398"/>
        <v>2.0025548081484823</v>
      </c>
      <c r="AL572" s="72">
        <f t="shared" si="403"/>
        <v>3668</v>
      </c>
      <c r="AM572" s="72">
        <f t="shared" si="374"/>
        <v>3.5644293269979834</v>
      </c>
      <c r="AN572" s="139" t="s">
        <v>1811</v>
      </c>
      <c r="AO572" s="77" t="s">
        <v>470</v>
      </c>
      <c r="AQ572" s="77" t="s">
        <v>665</v>
      </c>
      <c r="AR572" s="78"/>
      <c r="AS572" s="78" t="s">
        <v>666</v>
      </c>
      <c r="AT572" s="178" t="s">
        <v>2465</v>
      </c>
      <c r="AU572" s="11">
        <v>52.75</v>
      </c>
      <c r="AV572" s="11">
        <v>23.9</v>
      </c>
      <c r="AW572" s="37" t="s">
        <v>2020</v>
      </c>
      <c r="AX572" s="277">
        <v>6.7416666666666663</v>
      </c>
      <c r="AY572" s="278">
        <v>596</v>
      </c>
      <c r="AZ572" s="455">
        <f t="shared" si="399"/>
        <v>2.7752462597402365</v>
      </c>
      <c r="BA572" s="16" t="s">
        <v>1751</v>
      </c>
      <c r="BB572" s="276" t="s">
        <v>2018</v>
      </c>
      <c r="BC572" s="16" t="s">
        <v>2019</v>
      </c>
      <c r="BD572" s="74">
        <v>73</v>
      </c>
      <c r="BE572" s="37" t="s">
        <v>2331</v>
      </c>
      <c r="BG572" s="39" t="s">
        <v>2021</v>
      </c>
      <c r="BH572" s="82" t="s">
        <v>19</v>
      </c>
      <c r="BI572" s="358" t="s">
        <v>2232</v>
      </c>
      <c r="BJ572" s="82" t="s">
        <v>610</v>
      </c>
      <c r="BK572" s="95" t="s">
        <v>672</v>
      </c>
      <c r="BL572" s="77" t="s">
        <v>2269</v>
      </c>
      <c r="BM572" s="77" t="s">
        <v>2269</v>
      </c>
      <c r="BN572" s="82" t="s">
        <v>1271</v>
      </c>
      <c r="BO572" s="77" t="s">
        <v>1677</v>
      </c>
      <c r="BP572" s="67" t="s">
        <v>51</v>
      </c>
      <c r="BQ572" s="77" t="s">
        <v>651</v>
      </c>
      <c r="BR572" s="82">
        <v>2.8809883682723102E-2</v>
      </c>
      <c r="BS572" s="77" t="s">
        <v>21</v>
      </c>
      <c r="BT572" s="77" t="s">
        <v>1220</v>
      </c>
      <c r="BU572" s="165">
        <v>1.2729942725999796E-2</v>
      </c>
      <c r="BW572" s="79" t="s">
        <v>26</v>
      </c>
      <c r="BX572" s="77" t="s">
        <v>27</v>
      </c>
      <c r="BY572" s="80">
        <f t="shared" si="393"/>
        <v>6.8552839564891971E-2</v>
      </c>
      <c r="BZ572" s="80">
        <f t="shared" si="390"/>
        <v>6.8552839564891971E-2</v>
      </c>
      <c r="CA572" s="77" t="s">
        <v>18</v>
      </c>
      <c r="CB572" s="77" t="s">
        <v>667</v>
      </c>
      <c r="CC572" s="77">
        <v>29</v>
      </c>
      <c r="CD572" s="77">
        <v>29</v>
      </c>
      <c r="CF572" s="78" t="s">
        <v>1584</v>
      </c>
      <c r="CG572" s="82">
        <v>3.5289226118561397E-2</v>
      </c>
      <c r="CH572" s="77" t="s">
        <v>21</v>
      </c>
      <c r="CI572" s="82">
        <v>2.3857426663498701E-2</v>
      </c>
      <c r="CK572" s="77">
        <f t="shared" si="394"/>
        <v>0.12847617445706555</v>
      </c>
      <c r="CL572" s="77">
        <f t="shared" si="395"/>
        <v>0.12847617445706555</v>
      </c>
      <c r="CM572" s="77">
        <v>29</v>
      </c>
      <c r="CN572" s="77">
        <v>29</v>
      </c>
      <c r="CP572" s="67">
        <f t="shared" si="351"/>
        <v>-6.2924598292328549E-2</v>
      </c>
      <c r="CQ572" s="67">
        <f t="shared" si="352"/>
        <v>0.98654708520179368</v>
      </c>
      <c r="CR572" s="67">
        <f t="shared" si="400"/>
        <v>-6.2078079032790494E-2</v>
      </c>
      <c r="CS572" s="67">
        <f t="shared" si="353"/>
        <v>6.8998738688762079E-2</v>
      </c>
      <c r="CT572" s="77">
        <v>0</v>
      </c>
      <c r="CU572" s="77">
        <v>0</v>
      </c>
      <c r="CV572" s="77" t="s">
        <v>1782</v>
      </c>
      <c r="CW572" s="77">
        <v>1</v>
      </c>
      <c r="CX572" s="77">
        <v>0</v>
      </c>
      <c r="CY572" s="74">
        <v>0</v>
      </c>
      <c r="CZ572" s="102">
        <v>3</v>
      </c>
      <c r="DA572" s="74">
        <v>0</v>
      </c>
      <c r="DB572" s="74">
        <v>0</v>
      </c>
      <c r="DC572" s="74">
        <v>0</v>
      </c>
      <c r="DD572" s="77">
        <v>0</v>
      </c>
      <c r="DE572" s="60">
        <v>0</v>
      </c>
      <c r="DF572" s="60">
        <v>0</v>
      </c>
      <c r="DG572" s="60">
        <v>0</v>
      </c>
      <c r="DH572" s="60">
        <v>0</v>
      </c>
      <c r="DI572" s="60">
        <v>0</v>
      </c>
      <c r="DJ572" s="60">
        <v>0</v>
      </c>
      <c r="DK572" s="60">
        <v>0</v>
      </c>
      <c r="DL572" s="74">
        <v>0</v>
      </c>
      <c r="DM572" s="74">
        <v>0</v>
      </c>
      <c r="DN572" s="74">
        <v>0</v>
      </c>
      <c r="DO572" s="77">
        <v>0</v>
      </c>
      <c r="DP572" s="77">
        <v>0</v>
      </c>
      <c r="DQ572" s="77">
        <v>0</v>
      </c>
      <c r="DR572" s="77">
        <v>0</v>
      </c>
      <c r="DS572" s="77">
        <v>0</v>
      </c>
      <c r="DT572" s="77">
        <v>0</v>
      </c>
      <c r="DU572" s="77">
        <v>0</v>
      </c>
      <c r="DV572" s="77">
        <v>0</v>
      </c>
      <c r="DW572" s="77">
        <v>0</v>
      </c>
      <c r="DX572" s="77">
        <v>0</v>
      </c>
      <c r="DY572" s="77">
        <v>0</v>
      </c>
      <c r="DZ572" s="77">
        <v>0</v>
      </c>
      <c r="EA572" s="77">
        <v>0</v>
      </c>
      <c r="EB572" s="77">
        <v>0</v>
      </c>
      <c r="EC572" s="77">
        <v>0</v>
      </c>
      <c r="ED572" s="77">
        <v>0</v>
      </c>
      <c r="EE572" s="77">
        <v>0</v>
      </c>
      <c r="EF572" s="77">
        <v>0</v>
      </c>
      <c r="EG572" s="77">
        <v>0</v>
      </c>
      <c r="EH572" s="77">
        <v>0</v>
      </c>
      <c r="EI572" s="77">
        <v>0</v>
      </c>
      <c r="EJ572" s="77">
        <v>0</v>
      </c>
      <c r="EK572" s="77">
        <v>0</v>
      </c>
      <c r="EL572" s="77">
        <v>0</v>
      </c>
      <c r="EM572" s="59">
        <v>0</v>
      </c>
      <c r="EN572" s="77">
        <v>0</v>
      </c>
      <c r="EO572" s="59">
        <v>3</v>
      </c>
      <c r="EP572" s="77">
        <v>2</v>
      </c>
      <c r="EQ572" s="59">
        <v>4</v>
      </c>
    </row>
    <row r="573" spans="1:147" s="82" customFormat="1" ht="15" customHeight="1" x14ac:dyDescent="0.25">
      <c r="A573" s="500" t="s">
        <v>2568</v>
      </c>
      <c r="B573" s="138">
        <v>25</v>
      </c>
      <c r="C573" s="108" t="s">
        <v>347</v>
      </c>
      <c r="D573" s="114">
        <v>2010</v>
      </c>
      <c r="E573" s="108" t="s">
        <v>348</v>
      </c>
      <c r="F573" s="78" t="s">
        <v>45</v>
      </c>
      <c r="G573" s="77">
        <v>98</v>
      </c>
      <c r="H573" s="77" t="s">
        <v>664</v>
      </c>
      <c r="I573" s="75" t="s">
        <v>50</v>
      </c>
      <c r="J573" s="59">
        <v>0</v>
      </c>
      <c r="K573" s="77" t="s">
        <v>3</v>
      </c>
      <c r="L573" s="77" t="s">
        <v>89</v>
      </c>
      <c r="M573" s="77">
        <v>7</v>
      </c>
      <c r="N573" s="77">
        <v>7</v>
      </c>
      <c r="O573" s="59">
        <f t="shared" si="396"/>
        <v>0.84509804001425681</v>
      </c>
      <c r="P573" s="77">
        <v>2007</v>
      </c>
      <c r="Q573" s="78"/>
      <c r="R573" s="77">
        <v>1</v>
      </c>
      <c r="S573" s="77">
        <v>29</v>
      </c>
      <c r="T573" s="77">
        <v>1</v>
      </c>
      <c r="V573" s="37" t="s">
        <v>2350</v>
      </c>
      <c r="W573" s="77"/>
      <c r="X573" s="77" t="s">
        <v>667</v>
      </c>
      <c r="Y573" s="78" t="s">
        <v>19</v>
      </c>
      <c r="Z573" s="139" t="s">
        <v>681</v>
      </c>
      <c r="AA573" s="77" t="s">
        <v>1327</v>
      </c>
      <c r="AB573" s="77" t="s">
        <v>1328</v>
      </c>
      <c r="AC573" s="77" t="s">
        <v>668</v>
      </c>
      <c r="AD573" s="77">
        <v>0</v>
      </c>
      <c r="AE573" s="77" t="s">
        <v>1071</v>
      </c>
      <c r="AF573" s="59">
        <v>14.37</v>
      </c>
      <c r="AG573" s="59">
        <f t="shared" si="397"/>
        <v>1.1574567681342256</v>
      </c>
      <c r="AH573" s="177">
        <v>524</v>
      </c>
      <c r="AI573" s="72">
        <f t="shared" si="401"/>
        <v>2.7193312869837265</v>
      </c>
      <c r="AJ573" s="59">
        <f t="shared" si="402"/>
        <v>100.58999999999999</v>
      </c>
      <c r="AK573" s="59">
        <f t="shared" si="398"/>
        <v>2.0025548081484823</v>
      </c>
      <c r="AL573" s="72">
        <f t="shared" si="403"/>
        <v>3668</v>
      </c>
      <c r="AM573" s="72">
        <f t="shared" si="374"/>
        <v>3.5644293269979834</v>
      </c>
      <c r="AN573" s="139" t="s">
        <v>1811</v>
      </c>
      <c r="AO573" s="77" t="s">
        <v>470</v>
      </c>
      <c r="AQ573" s="77" t="s">
        <v>665</v>
      </c>
      <c r="AR573" s="78"/>
      <c r="AS573" s="78" t="s">
        <v>666</v>
      </c>
      <c r="AT573" s="178" t="s">
        <v>2465</v>
      </c>
      <c r="AU573" s="11">
        <v>52.75</v>
      </c>
      <c r="AV573" s="11">
        <v>23.9</v>
      </c>
      <c r="AW573" s="37" t="s">
        <v>2020</v>
      </c>
      <c r="AX573" s="277">
        <v>6.7416666666666663</v>
      </c>
      <c r="AY573" s="278">
        <v>596</v>
      </c>
      <c r="AZ573" s="455">
        <f t="shared" si="399"/>
        <v>2.7752462597402365</v>
      </c>
      <c r="BA573" s="16" t="s">
        <v>1751</v>
      </c>
      <c r="BB573" s="276" t="s">
        <v>2018</v>
      </c>
      <c r="BC573" s="16" t="s">
        <v>2019</v>
      </c>
      <c r="BD573" s="74">
        <v>73</v>
      </c>
      <c r="BE573" s="37" t="s">
        <v>2331</v>
      </c>
      <c r="BG573" s="39" t="s">
        <v>2021</v>
      </c>
      <c r="BH573" s="82" t="s">
        <v>19</v>
      </c>
      <c r="BI573" s="358" t="s">
        <v>2232</v>
      </c>
      <c r="BJ573" s="82" t="s">
        <v>610</v>
      </c>
      <c r="BK573" s="95" t="s">
        <v>673</v>
      </c>
      <c r="BL573" s="59" t="s">
        <v>2267</v>
      </c>
      <c r="BM573" s="59" t="s">
        <v>2267</v>
      </c>
      <c r="BN573" s="82" t="s">
        <v>1271</v>
      </c>
      <c r="BO573" s="77" t="s">
        <v>1677</v>
      </c>
      <c r="BP573" s="67" t="s">
        <v>51</v>
      </c>
      <c r="BQ573" s="77" t="s">
        <v>651</v>
      </c>
      <c r="BR573" s="82">
        <v>2.8080689107829699E-2</v>
      </c>
      <c r="BS573" s="77" t="s">
        <v>21</v>
      </c>
      <c r="BT573" s="77" t="s">
        <v>1220</v>
      </c>
      <c r="BU573" s="165">
        <v>1.9077853210731101E-2</v>
      </c>
      <c r="BW573" s="79" t="s">
        <v>26</v>
      </c>
      <c r="BX573" s="77" t="s">
        <v>27</v>
      </c>
      <c r="BY573" s="80">
        <f t="shared" si="393"/>
        <v>0.10273738370610712</v>
      </c>
      <c r="BZ573" s="80">
        <f t="shared" si="390"/>
        <v>0.10273738370610712</v>
      </c>
      <c r="CA573" s="77" t="s">
        <v>18</v>
      </c>
      <c r="CB573" s="77" t="s">
        <v>667</v>
      </c>
      <c r="CC573" s="77">
        <v>29</v>
      </c>
      <c r="CD573" s="77">
        <v>29</v>
      </c>
      <c r="CF573" s="78" t="s">
        <v>1584</v>
      </c>
      <c r="CG573" s="82">
        <v>6.4771687535701297E-2</v>
      </c>
      <c r="CH573" s="77" t="s">
        <v>21</v>
      </c>
      <c r="CI573" s="82">
        <v>3.4993756982322405E-2</v>
      </c>
      <c r="CK573" s="77">
        <f t="shared" si="394"/>
        <v>0.18844714857061992</v>
      </c>
      <c r="CL573" s="77">
        <f t="shared" si="395"/>
        <v>0.18844714857061992</v>
      </c>
      <c r="CM573" s="77">
        <v>29</v>
      </c>
      <c r="CN573" s="77">
        <v>29</v>
      </c>
      <c r="CP573" s="67">
        <f t="shared" si="351"/>
        <v>-0.24175649936712795</v>
      </c>
      <c r="CQ573" s="67">
        <f t="shared" si="352"/>
        <v>0.98654708520179368</v>
      </c>
      <c r="CR573" s="67">
        <f t="shared" si="400"/>
        <v>-0.23850416977922936</v>
      </c>
      <c r="CS573" s="67">
        <f t="shared" si="353"/>
        <v>6.9455898612086897E-2</v>
      </c>
      <c r="CT573" s="77">
        <v>0</v>
      </c>
      <c r="CU573" s="77">
        <v>0</v>
      </c>
      <c r="CV573" s="77" t="s">
        <v>1782</v>
      </c>
      <c r="CW573" s="77">
        <v>1</v>
      </c>
      <c r="CX573" s="77">
        <v>0</v>
      </c>
      <c r="CY573" s="74">
        <v>0</v>
      </c>
      <c r="CZ573" s="102">
        <v>3</v>
      </c>
      <c r="DA573" s="74">
        <v>0</v>
      </c>
      <c r="DB573" s="74">
        <v>0</v>
      </c>
      <c r="DC573" s="74">
        <v>0</v>
      </c>
      <c r="DD573" s="77">
        <v>0</v>
      </c>
      <c r="DE573" s="60">
        <v>0</v>
      </c>
      <c r="DF573" s="60">
        <v>0</v>
      </c>
      <c r="DG573" s="60">
        <v>0</v>
      </c>
      <c r="DH573" s="60">
        <v>0</v>
      </c>
      <c r="DI573" s="60">
        <v>0</v>
      </c>
      <c r="DJ573" s="60">
        <v>0</v>
      </c>
      <c r="DK573" s="60">
        <v>0</v>
      </c>
      <c r="DL573" s="74">
        <v>0</v>
      </c>
      <c r="DM573" s="74">
        <v>0</v>
      </c>
      <c r="DN573" s="74">
        <v>0</v>
      </c>
      <c r="DO573" s="77">
        <v>0</v>
      </c>
      <c r="DP573" s="77">
        <v>0</v>
      </c>
      <c r="DQ573" s="77">
        <v>0</v>
      </c>
      <c r="DR573" s="77">
        <v>0</v>
      </c>
      <c r="DS573" s="77">
        <v>0</v>
      </c>
      <c r="DT573" s="77">
        <v>0</v>
      </c>
      <c r="DU573" s="77">
        <v>0</v>
      </c>
      <c r="DV573" s="77">
        <v>0</v>
      </c>
      <c r="DW573" s="77">
        <v>0</v>
      </c>
      <c r="DX573" s="77">
        <v>0</v>
      </c>
      <c r="DY573" s="77">
        <v>0</v>
      </c>
      <c r="DZ573" s="77">
        <v>0</v>
      </c>
      <c r="EA573" s="77">
        <v>0</v>
      </c>
      <c r="EB573" s="77">
        <v>0</v>
      </c>
      <c r="EC573" s="77">
        <v>0</v>
      </c>
      <c r="ED573" s="77">
        <v>0</v>
      </c>
      <c r="EE573" s="77">
        <v>0</v>
      </c>
      <c r="EF573" s="77">
        <v>0</v>
      </c>
      <c r="EG573" s="77">
        <v>0</v>
      </c>
      <c r="EH573" s="77">
        <v>0</v>
      </c>
      <c r="EI573" s="77">
        <v>0</v>
      </c>
      <c r="EJ573" s="77">
        <v>0</v>
      </c>
      <c r="EK573" s="77">
        <v>0</v>
      </c>
      <c r="EL573" s="77">
        <v>0</v>
      </c>
      <c r="EM573" s="59">
        <v>0</v>
      </c>
      <c r="EN573" s="77">
        <v>0</v>
      </c>
      <c r="EO573" s="59">
        <v>3</v>
      </c>
      <c r="EP573" s="77">
        <v>2</v>
      </c>
      <c r="EQ573" s="59">
        <v>4</v>
      </c>
    </row>
    <row r="574" spans="1:147" s="82" customFormat="1" ht="15" customHeight="1" x14ac:dyDescent="0.25">
      <c r="A574" s="500" t="s">
        <v>2568</v>
      </c>
      <c r="B574" s="138">
        <v>26</v>
      </c>
      <c r="C574" s="108" t="s">
        <v>347</v>
      </c>
      <c r="D574" s="114">
        <v>2010</v>
      </c>
      <c r="E574" s="108" t="s">
        <v>348</v>
      </c>
      <c r="F574" s="78" t="s">
        <v>45</v>
      </c>
      <c r="G574" s="77">
        <v>98</v>
      </c>
      <c r="H574" s="77" t="s">
        <v>664</v>
      </c>
      <c r="I574" s="75" t="s">
        <v>50</v>
      </c>
      <c r="J574" s="59">
        <v>0</v>
      </c>
      <c r="K574" s="77" t="s">
        <v>3</v>
      </c>
      <c r="L574" s="77" t="s">
        <v>89</v>
      </c>
      <c r="M574" s="77">
        <v>7</v>
      </c>
      <c r="N574" s="77">
        <v>7</v>
      </c>
      <c r="O574" s="59">
        <f t="shared" si="396"/>
        <v>0.84509804001425681</v>
      </c>
      <c r="P574" s="77">
        <v>2007</v>
      </c>
      <c r="Q574" s="78"/>
      <c r="R574" s="77">
        <v>1</v>
      </c>
      <c r="S574" s="77">
        <v>29</v>
      </c>
      <c r="T574" s="77">
        <v>1</v>
      </c>
      <c r="V574" s="37" t="s">
        <v>2350</v>
      </c>
      <c r="W574" s="77"/>
      <c r="X574" s="77" t="s">
        <v>667</v>
      </c>
      <c r="Y574" s="78" t="s">
        <v>19</v>
      </c>
      <c r="Z574" s="139" t="s">
        <v>681</v>
      </c>
      <c r="AA574" s="77" t="s">
        <v>1327</v>
      </c>
      <c r="AB574" s="77" t="s">
        <v>1328</v>
      </c>
      <c r="AC574" s="77" t="s">
        <v>668</v>
      </c>
      <c r="AD574" s="77">
        <v>0</v>
      </c>
      <c r="AE574" s="77" t="s">
        <v>1071</v>
      </c>
      <c r="AF574" s="59">
        <v>14.37</v>
      </c>
      <c r="AG574" s="59">
        <f t="shared" si="397"/>
        <v>1.1574567681342256</v>
      </c>
      <c r="AH574" s="177">
        <v>524</v>
      </c>
      <c r="AI574" s="72">
        <f t="shared" si="401"/>
        <v>2.7193312869837265</v>
      </c>
      <c r="AJ574" s="59">
        <f t="shared" si="402"/>
        <v>100.58999999999999</v>
      </c>
      <c r="AK574" s="59">
        <f t="shared" si="398"/>
        <v>2.0025548081484823</v>
      </c>
      <c r="AL574" s="72">
        <f t="shared" si="403"/>
        <v>3668</v>
      </c>
      <c r="AM574" s="72">
        <f t="shared" si="374"/>
        <v>3.5644293269979834</v>
      </c>
      <c r="AN574" s="139" t="s">
        <v>1811</v>
      </c>
      <c r="AO574" s="77" t="s">
        <v>470</v>
      </c>
      <c r="AQ574" s="77" t="s">
        <v>665</v>
      </c>
      <c r="AR574" s="78"/>
      <c r="AS574" s="78" t="s">
        <v>666</v>
      </c>
      <c r="AT574" s="178" t="s">
        <v>2465</v>
      </c>
      <c r="AU574" s="11">
        <v>52.75</v>
      </c>
      <c r="AV574" s="11">
        <v>23.9</v>
      </c>
      <c r="AW574" s="37" t="s">
        <v>2020</v>
      </c>
      <c r="AX574" s="277">
        <v>6.7416666666666663</v>
      </c>
      <c r="AY574" s="278">
        <v>596</v>
      </c>
      <c r="AZ574" s="455">
        <f t="shared" si="399"/>
        <v>2.7752462597402365</v>
      </c>
      <c r="BA574" s="16" t="s">
        <v>1751</v>
      </c>
      <c r="BB574" s="276" t="s">
        <v>2018</v>
      </c>
      <c r="BC574" s="16" t="s">
        <v>2019</v>
      </c>
      <c r="BD574" s="74">
        <v>73</v>
      </c>
      <c r="BE574" s="37" t="s">
        <v>2331</v>
      </c>
      <c r="BG574" s="39" t="s">
        <v>2021</v>
      </c>
      <c r="BH574" s="82" t="s">
        <v>19</v>
      </c>
      <c r="BI574" s="358" t="s">
        <v>2232</v>
      </c>
      <c r="BJ574" s="82" t="s">
        <v>610</v>
      </c>
      <c r="BK574" s="95" t="s">
        <v>674</v>
      </c>
      <c r="BL574" s="59" t="s">
        <v>2269</v>
      </c>
      <c r="BM574" s="59" t="s">
        <v>2268</v>
      </c>
      <c r="BN574" s="82" t="s">
        <v>1271</v>
      </c>
      <c r="BO574" s="77" t="s">
        <v>1677</v>
      </c>
      <c r="BP574" s="67" t="s">
        <v>51</v>
      </c>
      <c r="BQ574" s="77" t="s">
        <v>651</v>
      </c>
      <c r="BR574" s="82">
        <v>0.183878101920422</v>
      </c>
      <c r="BS574" s="77" t="s">
        <v>21</v>
      </c>
      <c r="BT574" s="77" t="s">
        <v>1220</v>
      </c>
      <c r="BU574" s="165">
        <v>9.5401903741261979E-2</v>
      </c>
      <c r="BW574" s="79" t="s">
        <v>26</v>
      </c>
      <c r="BX574" s="77" t="s">
        <v>27</v>
      </c>
      <c r="BY574" s="80">
        <f t="shared" si="393"/>
        <v>0.51375497456107755</v>
      </c>
      <c r="BZ574" s="80">
        <f t="shared" si="390"/>
        <v>0.51375497456107755</v>
      </c>
      <c r="CA574" s="77" t="s">
        <v>18</v>
      </c>
      <c r="CB574" s="77" t="s">
        <v>667</v>
      </c>
      <c r="CC574" s="77">
        <v>29</v>
      </c>
      <c r="CD574" s="77">
        <v>29</v>
      </c>
      <c r="CF574" s="78" t="s">
        <v>1584</v>
      </c>
      <c r="CG574" s="82">
        <v>0.35420506417417702</v>
      </c>
      <c r="CH574" s="77" t="s">
        <v>21</v>
      </c>
      <c r="CI574" s="82">
        <v>0.20030734856258897</v>
      </c>
      <c r="CK574" s="77">
        <f t="shared" si="394"/>
        <v>1.0786880840896782</v>
      </c>
      <c r="CL574" s="77">
        <f t="shared" si="395"/>
        <v>1.0786880840896782</v>
      </c>
      <c r="CM574" s="77">
        <v>29</v>
      </c>
      <c r="CN574" s="77">
        <v>29</v>
      </c>
      <c r="CP574" s="67">
        <f t="shared" si="351"/>
        <v>-0.20160833876091788</v>
      </c>
      <c r="CQ574" s="67">
        <f t="shared" si="352"/>
        <v>0.98654708520179368</v>
      </c>
      <c r="CR574" s="67">
        <f t="shared" si="400"/>
        <v>-0.19889611895695933</v>
      </c>
      <c r="CS574" s="67">
        <f t="shared" si="353"/>
        <v>6.9306548846001209E-2</v>
      </c>
      <c r="CT574" s="77">
        <v>0</v>
      </c>
      <c r="CU574" s="77">
        <v>0</v>
      </c>
      <c r="CV574" s="77" t="s">
        <v>1782</v>
      </c>
      <c r="CW574" s="77">
        <v>1</v>
      </c>
      <c r="CX574" s="77">
        <v>0</v>
      </c>
      <c r="CY574" s="74">
        <v>0</v>
      </c>
      <c r="CZ574" s="102">
        <v>3</v>
      </c>
      <c r="DA574" s="74">
        <v>0</v>
      </c>
      <c r="DB574" s="74">
        <v>0</v>
      </c>
      <c r="DC574" s="74">
        <v>0</v>
      </c>
      <c r="DD574" s="77">
        <v>0</v>
      </c>
      <c r="DE574" s="60">
        <v>0</v>
      </c>
      <c r="DF574" s="60">
        <v>0</v>
      </c>
      <c r="DG574" s="60">
        <v>0</v>
      </c>
      <c r="DH574" s="60">
        <v>0</v>
      </c>
      <c r="DI574" s="60">
        <v>0</v>
      </c>
      <c r="DJ574" s="60">
        <v>0</v>
      </c>
      <c r="DK574" s="60">
        <v>0</v>
      </c>
      <c r="DL574" s="74">
        <v>0</v>
      </c>
      <c r="DM574" s="74">
        <v>0</v>
      </c>
      <c r="DN574" s="74">
        <v>0</v>
      </c>
      <c r="DO574" s="77">
        <v>0</v>
      </c>
      <c r="DP574" s="77">
        <v>0</v>
      </c>
      <c r="DQ574" s="77">
        <v>0</v>
      </c>
      <c r="DR574" s="77">
        <v>0</v>
      </c>
      <c r="DS574" s="77">
        <v>0</v>
      </c>
      <c r="DT574" s="77">
        <v>0</v>
      </c>
      <c r="DU574" s="77">
        <v>0</v>
      </c>
      <c r="DV574" s="77">
        <v>0</v>
      </c>
      <c r="DW574" s="77">
        <v>0</v>
      </c>
      <c r="DX574" s="77">
        <v>0</v>
      </c>
      <c r="DY574" s="77">
        <v>0</v>
      </c>
      <c r="DZ574" s="77">
        <v>0</v>
      </c>
      <c r="EA574" s="77">
        <v>0</v>
      </c>
      <c r="EB574" s="77">
        <v>0</v>
      </c>
      <c r="EC574" s="77">
        <v>0</v>
      </c>
      <c r="ED574" s="77">
        <v>0</v>
      </c>
      <c r="EE574" s="77">
        <v>0</v>
      </c>
      <c r="EF574" s="77">
        <v>0</v>
      </c>
      <c r="EG574" s="77">
        <v>0</v>
      </c>
      <c r="EH574" s="77">
        <v>0</v>
      </c>
      <c r="EI574" s="77">
        <v>0</v>
      </c>
      <c r="EJ574" s="77">
        <v>0</v>
      </c>
      <c r="EK574" s="77">
        <v>0</v>
      </c>
      <c r="EL574" s="77">
        <v>0</v>
      </c>
      <c r="EM574" s="59">
        <v>0</v>
      </c>
      <c r="EN574" s="77">
        <v>0</v>
      </c>
      <c r="EO574" s="59">
        <v>3</v>
      </c>
      <c r="EP574" s="77">
        <v>2</v>
      </c>
      <c r="EQ574" s="59">
        <v>4</v>
      </c>
    </row>
    <row r="575" spans="1:147" s="82" customFormat="1" ht="15" customHeight="1" x14ac:dyDescent="0.25">
      <c r="A575" s="500" t="s">
        <v>2568</v>
      </c>
      <c r="B575" s="138">
        <v>27</v>
      </c>
      <c r="C575" s="108" t="s">
        <v>347</v>
      </c>
      <c r="D575" s="114">
        <v>2010</v>
      </c>
      <c r="E575" s="108" t="s">
        <v>348</v>
      </c>
      <c r="F575" s="78" t="s">
        <v>45</v>
      </c>
      <c r="G575" s="77">
        <v>98</v>
      </c>
      <c r="H575" s="77" t="s">
        <v>664</v>
      </c>
      <c r="I575" s="75" t="s">
        <v>50</v>
      </c>
      <c r="J575" s="59">
        <v>0</v>
      </c>
      <c r="K575" s="77" t="s">
        <v>3</v>
      </c>
      <c r="L575" s="77" t="s">
        <v>89</v>
      </c>
      <c r="M575" s="77">
        <v>7</v>
      </c>
      <c r="N575" s="77">
        <v>7</v>
      </c>
      <c r="O575" s="59">
        <f t="shared" si="396"/>
        <v>0.84509804001425681</v>
      </c>
      <c r="P575" s="77">
        <v>2007</v>
      </c>
      <c r="Q575" s="78"/>
      <c r="R575" s="77">
        <v>1</v>
      </c>
      <c r="S575" s="77">
        <v>29</v>
      </c>
      <c r="T575" s="77">
        <v>1</v>
      </c>
      <c r="V575" s="37" t="s">
        <v>2350</v>
      </c>
      <c r="W575" s="77"/>
      <c r="X575" s="77" t="s">
        <v>667</v>
      </c>
      <c r="Y575" s="78" t="s">
        <v>19</v>
      </c>
      <c r="Z575" s="139" t="s">
        <v>681</v>
      </c>
      <c r="AA575" s="77" t="s">
        <v>1327</v>
      </c>
      <c r="AB575" s="77" t="s">
        <v>1328</v>
      </c>
      <c r="AC575" s="77" t="s">
        <v>668</v>
      </c>
      <c r="AD575" s="77">
        <v>0</v>
      </c>
      <c r="AE575" s="77" t="s">
        <v>1071</v>
      </c>
      <c r="AF575" s="59">
        <v>14.37</v>
      </c>
      <c r="AG575" s="59">
        <f t="shared" si="397"/>
        <v>1.1574567681342256</v>
      </c>
      <c r="AH575" s="177">
        <v>524</v>
      </c>
      <c r="AI575" s="72">
        <f t="shared" si="401"/>
        <v>2.7193312869837265</v>
      </c>
      <c r="AJ575" s="59">
        <f t="shared" si="402"/>
        <v>100.58999999999999</v>
      </c>
      <c r="AK575" s="59">
        <f t="shared" si="398"/>
        <v>2.0025548081484823</v>
      </c>
      <c r="AL575" s="72">
        <f t="shared" si="403"/>
        <v>3668</v>
      </c>
      <c r="AM575" s="72">
        <f t="shared" si="374"/>
        <v>3.5644293269979834</v>
      </c>
      <c r="AN575" s="139" t="s">
        <v>1811</v>
      </c>
      <c r="AO575" s="77" t="s">
        <v>470</v>
      </c>
      <c r="AQ575" s="77" t="s">
        <v>665</v>
      </c>
      <c r="AR575" s="78"/>
      <c r="AS575" s="78" t="s">
        <v>666</v>
      </c>
      <c r="AT575" s="178" t="s">
        <v>2465</v>
      </c>
      <c r="AU575" s="11">
        <v>52.75</v>
      </c>
      <c r="AV575" s="11">
        <v>23.9</v>
      </c>
      <c r="AW575" s="37" t="s">
        <v>2020</v>
      </c>
      <c r="AX575" s="277">
        <v>6.7416666666666663</v>
      </c>
      <c r="AY575" s="278">
        <v>596</v>
      </c>
      <c r="AZ575" s="455">
        <f t="shared" si="399"/>
        <v>2.7752462597402365</v>
      </c>
      <c r="BA575" s="16" t="s">
        <v>1751</v>
      </c>
      <c r="BB575" s="276" t="s">
        <v>2018</v>
      </c>
      <c r="BC575" s="16" t="s">
        <v>2019</v>
      </c>
      <c r="BD575" s="74">
        <v>73</v>
      </c>
      <c r="BE575" s="37" t="s">
        <v>2331</v>
      </c>
      <c r="BG575" s="39" t="s">
        <v>2021</v>
      </c>
      <c r="BH575" s="82" t="s">
        <v>19</v>
      </c>
      <c r="BI575" s="358" t="s">
        <v>2232</v>
      </c>
      <c r="BJ575" s="82" t="s">
        <v>610</v>
      </c>
      <c r="BK575" s="95" t="s">
        <v>675</v>
      </c>
      <c r="BL575" s="77" t="s">
        <v>2267</v>
      </c>
      <c r="BM575" s="77" t="s">
        <v>2267</v>
      </c>
      <c r="BN575" s="82" t="s">
        <v>1271</v>
      </c>
      <c r="BO575" s="77" t="s">
        <v>1677</v>
      </c>
      <c r="BP575" s="67" t="s">
        <v>51</v>
      </c>
      <c r="BQ575" s="77" t="s">
        <v>651</v>
      </c>
      <c r="BR575" s="82">
        <v>7.5144701523093799E-2</v>
      </c>
      <c r="BS575" s="77" t="s">
        <v>21</v>
      </c>
      <c r="BT575" s="77" t="s">
        <v>1220</v>
      </c>
      <c r="BU575" s="165">
        <v>5.9589224602038193E-2</v>
      </c>
      <c r="BW575" s="79" t="s">
        <v>26</v>
      </c>
      <c r="BX575" s="77" t="s">
        <v>27</v>
      </c>
      <c r="BY575" s="80">
        <f t="shared" si="393"/>
        <v>0.32089779521132961</v>
      </c>
      <c r="BZ575" s="80">
        <f t="shared" ref="BZ575:BZ593" si="404">IF(BX575="SE",BY575,BU575)</f>
        <v>0.32089779521132961</v>
      </c>
      <c r="CA575" s="77" t="s">
        <v>18</v>
      </c>
      <c r="CB575" s="77" t="s">
        <v>667</v>
      </c>
      <c r="CC575" s="77">
        <v>29</v>
      </c>
      <c r="CD575" s="77">
        <v>29</v>
      </c>
      <c r="CF575" s="78" t="s">
        <v>1584</v>
      </c>
      <c r="CG575" s="82">
        <v>4.9013754859190801E-2</v>
      </c>
      <c r="CH575" s="77" t="s">
        <v>21</v>
      </c>
      <c r="CI575" s="82">
        <v>3.4972272913390896E-2</v>
      </c>
      <c r="CK575" s="77">
        <f t="shared" si="394"/>
        <v>0.18833145331869591</v>
      </c>
      <c r="CL575" s="77">
        <f t="shared" si="395"/>
        <v>0.18833145331869591</v>
      </c>
      <c r="CM575" s="77">
        <v>29</v>
      </c>
      <c r="CN575" s="77">
        <v>29</v>
      </c>
      <c r="CP575" s="67">
        <f t="shared" si="351"/>
        <v>9.9319120725630636E-2</v>
      </c>
      <c r="CQ575" s="67">
        <f t="shared" si="352"/>
        <v>0.98654708520179368</v>
      </c>
      <c r="CR575" s="67">
        <f t="shared" si="400"/>
        <v>9.7982989056675962E-2</v>
      </c>
      <c r="CS575" s="67">
        <f t="shared" si="353"/>
        <v>6.9048281604693798E-2</v>
      </c>
      <c r="CT575" s="77">
        <v>0</v>
      </c>
      <c r="CU575" s="77">
        <v>0</v>
      </c>
      <c r="CV575" s="77" t="s">
        <v>1782</v>
      </c>
      <c r="CW575" s="77">
        <v>1</v>
      </c>
      <c r="CX575" s="77">
        <v>0</v>
      </c>
      <c r="CY575" s="74">
        <v>0</v>
      </c>
      <c r="CZ575" s="102">
        <v>3</v>
      </c>
      <c r="DA575" s="74">
        <v>0</v>
      </c>
      <c r="DB575" s="74">
        <v>0</v>
      </c>
      <c r="DC575" s="74">
        <v>0</v>
      </c>
      <c r="DD575" s="77">
        <v>0</v>
      </c>
      <c r="DE575" s="60">
        <v>0</v>
      </c>
      <c r="DF575" s="60">
        <v>0</v>
      </c>
      <c r="DG575" s="60">
        <v>0</v>
      </c>
      <c r="DH575" s="60">
        <v>0</v>
      </c>
      <c r="DI575" s="60">
        <v>0</v>
      </c>
      <c r="DJ575" s="60">
        <v>0</v>
      </c>
      <c r="DK575" s="60">
        <v>0</v>
      </c>
      <c r="DL575" s="74">
        <v>0</v>
      </c>
      <c r="DM575" s="74">
        <v>0</v>
      </c>
      <c r="DN575" s="74">
        <v>0</v>
      </c>
      <c r="DO575" s="77">
        <v>0</v>
      </c>
      <c r="DP575" s="77">
        <v>0</v>
      </c>
      <c r="DQ575" s="77">
        <v>0</v>
      </c>
      <c r="DR575" s="77">
        <v>0</v>
      </c>
      <c r="DS575" s="77">
        <v>0</v>
      </c>
      <c r="DT575" s="77">
        <v>0</v>
      </c>
      <c r="DU575" s="77">
        <v>0</v>
      </c>
      <c r="DV575" s="77">
        <v>0</v>
      </c>
      <c r="DW575" s="77">
        <v>0</v>
      </c>
      <c r="DX575" s="77">
        <v>0</v>
      </c>
      <c r="DY575" s="77">
        <v>0</v>
      </c>
      <c r="DZ575" s="77">
        <v>0</v>
      </c>
      <c r="EA575" s="77">
        <v>0</v>
      </c>
      <c r="EB575" s="77">
        <v>0</v>
      </c>
      <c r="EC575" s="77">
        <v>0</v>
      </c>
      <c r="ED575" s="77">
        <v>0</v>
      </c>
      <c r="EE575" s="77">
        <v>0</v>
      </c>
      <c r="EF575" s="77">
        <v>0</v>
      </c>
      <c r="EG575" s="77">
        <v>0</v>
      </c>
      <c r="EH575" s="77">
        <v>0</v>
      </c>
      <c r="EI575" s="77">
        <v>0</v>
      </c>
      <c r="EJ575" s="77">
        <v>0</v>
      </c>
      <c r="EK575" s="77">
        <v>0</v>
      </c>
      <c r="EL575" s="77">
        <v>0</v>
      </c>
      <c r="EM575" s="59">
        <v>0</v>
      </c>
      <c r="EN575" s="77">
        <v>0</v>
      </c>
      <c r="EO575" s="59">
        <v>3</v>
      </c>
      <c r="EP575" s="77">
        <v>2</v>
      </c>
      <c r="EQ575" s="59">
        <v>4</v>
      </c>
    </row>
    <row r="576" spans="1:147" s="82" customFormat="1" ht="15" customHeight="1" x14ac:dyDescent="0.25">
      <c r="A576" s="500" t="s">
        <v>2568</v>
      </c>
      <c r="B576" s="138">
        <v>28</v>
      </c>
      <c r="C576" s="108" t="s">
        <v>347</v>
      </c>
      <c r="D576" s="114">
        <v>2010</v>
      </c>
      <c r="E576" s="108" t="s">
        <v>348</v>
      </c>
      <c r="F576" s="78" t="s">
        <v>45</v>
      </c>
      <c r="G576" s="77">
        <v>98</v>
      </c>
      <c r="H576" s="77" t="s">
        <v>664</v>
      </c>
      <c r="I576" s="75" t="s">
        <v>50</v>
      </c>
      <c r="J576" s="59">
        <v>0</v>
      </c>
      <c r="K576" s="77" t="s">
        <v>3</v>
      </c>
      <c r="L576" s="77" t="s">
        <v>89</v>
      </c>
      <c r="M576" s="77">
        <v>7</v>
      </c>
      <c r="N576" s="77">
        <v>7</v>
      </c>
      <c r="O576" s="59">
        <f t="shared" si="396"/>
        <v>0.84509804001425681</v>
      </c>
      <c r="P576" s="77">
        <v>2007</v>
      </c>
      <c r="Q576" s="78"/>
      <c r="R576" s="77">
        <v>1</v>
      </c>
      <c r="S576" s="77">
        <v>29</v>
      </c>
      <c r="T576" s="77">
        <v>1</v>
      </c>
      <c r="V576" s="37" t="s">
        <v>2350</v>
      </c>
      <c r="W576" s="77"/>
      <c r="X576" s="77" t="s">
        <v>667</v>
      </c>
      <c r="Y576" s="78" t="s">
        <v>19</v>
      </c>
      <c r="Z576" s="139" t="s">
        <v>681</v>
      </c>
      <c r="AA576" s="77" t="s">
        <v>1327</v>
      </c>
      <c r="AB576" s="77" t="s">
        <v>1328</v>
      </c>
      <c r="AC576" s="77" t="s">
        <v>668</v>
      </c>
      <c r="AD576" s="77">
        <v>0</v>
      </c>
      <c r="AE576" s="77" t="s">
        <v>1071</v>
      </c>
      <c r="AF576" s="59">
        <v>14.37</v>
      </c>
      <c r="AG576" s="59">
        <f t="shared" si="397"/>
        <v>1.1574567681342256</v>
      </c>
      <c r="AH576" s="177">
        <v>524</v>
      </c>
      <c r="AI576" s="72">
        <f t="shared" si="401"/>
        <v>2.7193312869837265</v>
      </c>
      <c r="AJ576" s="59">
        <f t="shared" si="402"/>
        <v>100.58999999999999</v>
      </c>
      <c r="AK576" s="59">
        <f t="shared" si="398"/>
        <v>2.0025548081484823</v>
      </c>
      <c r="AL576" s="72">
        <f t="shared" si="403"/>
        <v>3668</v>
      </c>
      <c r="AM576" s="72">
        <f t="shared" si="374"/>
        <v>3.5644293269979834</v>
      </c>
      <c r="AN576" s="139" t="s">
        <v>1811</v>
      </c>
      <c r="AO576" s="77" t="s">
        <v>470</v>
      </c>
      <c r="AQ576" s="77" t="s">
        <v>665</v>
      </c>
      <c r="AR576" s="78"/>
      <c r="AS576" s="78" t="s">
        <v>666</v>
      </c>
      <c r="AT576" s="178" t="s">
        <v>2465</v>
      </c>
      <c r="AU576" s="11">
        <v>52.75</v>
      </c>
      <c r="AV576" s="11">
        <v>23.9</v>
      </c>
      <c r="AW576" s="37" t="s">
        <v>2020</v>
      </c>
      <c r="AX576" s="277">
        <v>6.7416666666666663</v>
      </c>
      <c r="AY576" s="278">
        <v>596</v>
      </c>
      <c r="AZ576" s="455">
        <f t="shared" si="399"/>
        <v>2.7752462597402365</v>
      </c>
      <c r="BA576" s="16" t="s">
        <v>1751</v>
      </c>
      <c r="BB576" s="276" t="s">
        <v>2018</v>
      </c>
      <c r="BC576" s="16" t="s">
        <v>2019</v>
      </c>
      <c r="BD576" s="74">
        <v>73</v>
      </c>
      <c r="BE576" s="37" t="s">
        <v>2331</v>
      </c>
      <c r="BG576" s="39" t="s">
        <v>2021</v>
      </c>
      <c r="BH576" s="82" t="s">
        <v>19</v>
      </c>
      <c r="BI576" s="358" t="s">
        <v>2232</v>
      </c>
      <c r="BJ576" s="82" t="s">
        <v>610</v>
      </c>
      <c r="BK576" s="95" t="s">
        <v>988</v>
      </c>
      <c r="BL576" s="77" t="s">
        <v>2268</v>
      </c>
      <c r="BM576" s="77" t="s">
        <v>2268</v>
      </c>
      <c r="BN576" s="82" t="s">
        <v>1271</v>
      </c>
      <c r="BO576" s="77" t="s">
        <v>1677</v>
      </c>
      <c r="BP576" s="67" t="s">
        <v>51</v>
      </c>
      <c r="BQ576" s="77" t="s">
        <v>651</v>
      </c>
      <c r="BR576" s="82">
        <v>9.9860479928820592E-3</v>
      </c>
      <c r="BS576" s="77" t="s">
        <v>21</v>
      </c>
      <c r="BT576" s="77" t="s">
        <v>1220</v>
      </c>
      <c r="BU576" s="165">
        <v>4.7884198340923407E-3</v>
      </c>
      <c r="BW576" s="79" t="s">
        <v>26</v>
      </c>
      <c r="BX576" s="77" t="s">
        <v>27</v>
      </c>
      <c r="BY576" s="80">
        <f t="shared" si="393"/>
        <v>2.5786429972338914E-2</v>
      </c>
      <c r="BZ576" s="80">
        <f t="shared" si="404"/>
        <v>2.5786429972338914E-2</v>
      </c>
      <c r="CA576" s="77" t="s">
        <v>18</v>
      </c>
      <c r="CB576" s="77" t="s">
        <v>667</v>
      </c>
      <c r="CC576" s="77">
        <v>29</v>
      </c>
      <c r="CD576" s="77">
        <v>29</v>
      </c>
      <c r="CF576" s="78" t="s">
        <v>1584</v>
      </c>
      <c r="CG576" s="82">
        <v>7.6885163860258097E-3</v>
      </c>
      <c r="CH576" s="77" t="s">
        <v>21</v>
      </c>
      <c r="CI576" s="82">
        <v>3.2061813457620898E-3</v>
      </c>
      <c r="CK576" s="77">
        <f t="shared" si="394"/>
        <v>1.7265814948489149E-2</v>
      </c>
      <c r="CL576" s="77">
        <f t="shared" si="395"/>
        <v>1.7265814948489149E-2</v>
      </c>
      <c r="CM576" s="77">
        <v>29</v>
      </c>
      <c r="CN576" s="77">
        <v>29</v>
      </c>
      <c r="CP576" s="67">
        <f t="shared" si="351"/>
        <v>0.10470139057950527</v>
      </c>
      <c r="CQ576" s="67">
        <f t="shared" si="352"/>
        <v>0.98654708520179368</v>
      </c>
      <c r="CR576" s="67">
        <f t="shared" si="400"/>
        <v>0.10329285169278546</v>
      </c>
      <c r="CS576" s="67">
        <f t="shared" si="353"/>
        <v>6.9057494941472647E-2</v>
      </c>
      <c r="CT576" s="77">
        <v>0</v>
      </c>
      <c r="CU576" s="77">
        <v>0</v>
      </c>
      <c r="CV576" s="77" t="s">
        <v>1782</v>
      </c>
      <c r="CW576" s="77">
        <v>1</v>
      </c>
      <c r="CX576" s="77">
        <v>0</v>
      </c>
      <c r="CY576" s="74">
        <v>0</v>
      </c>
      <c r="CZ576" s="102">
        <v>3</v>
      </c>
      <c r="DA576" s="74">
        <v>0</v>
      </c>
      <c r="DB576" s="74">
        <v>0</v>
      </c>
      <c r="DC576" s="74">
        <v>0</v>
      </c>
      <c r="DD576" s="77">
        <v>0</v>
      </c>
      <c r="DE576" s="60">
        <v>0</v>
      </c>
      <c r="DF576" s="60">
        <v>0</v>
      </c>
      <c r="DG576" s="60">
        <v>0</v>
      </c>
      <c r="DH576" s="60">
        <v>0</v>
      </c>
      <c r="DI576" s="60">
        <v>0</v>
      </c>
      <c r="DJ576" s="60">
        <v>0</v>
      </c>
      <c r="DK576" s="60">
        <v>0</v>
      </c>
      <c r="DL576" s="74">
        <v>0</v>
      </c>
      <c r="DM576" s="74">
        <v>0</v>
      </c>
      <c r="DN576" s="74">
        <v>0</v>
      </c>
      <c r="DO576" s="77">
        <v>0</v>
      </c>
      <c r="DP576" s="77">
        <v>0</v>
      </c>
      <c r="DQ576" s="77">
        <v>0</v>
      </c>
      <c r="DR576" s="77">
        <v>0</v>
      </c>
      <c r="DS576" s="77">
        <v>0</v>
      </c>
      <c r="DT576" s="77">
        <v>0</v>
      </c>
      <c r="DU576" s="77">
        <v>0</v>
      </c>
      <c r="DV576" s="77">
        <v>0</v>
      </c>
      <c r="DW576" s="77">
        <v>0</v>
      </c>
      <c r="DX576" s="77">
        <v>0</v>
      </c>
      <c r="DY576" s="77">
        <v>0</v>
      </c>
      <c r="DZ576" s="77">
        <v>0</v>
      </c>
      <c r="EA576" s="77">
        <v>0</v>
      </c>
      <c r="EB576" s="77">
        <v>0</v>
      </c>
      <c r="EC576" s="77">
        <v>0</v>
      </c>
      <c r="ED576" s="77">
        <v>0</v>
      </c>
      <c r="EE576" s="77">
        <v>0</v>
      </c>
      <c r="EF576" s="77">
        <v>0</v>
      </c>
      <c r="EG576" s="77">
        <v>0</v>
      </c>
      <c r="EH576" s="77">
        <v>0</v>
      </c>
      <c r="EI576" s="77">
        <v>0</v>
      </c>
      <c r="EJ576" s="77">
        <v>0</v>
      </c>
      <c r="EK576" s="77">
        <v>0</v>
      </c>
      <c r="EL576" s="77">
        <v>0</v>
      </c>
      <c r="EM576" s="59">
        <v>0</v>
      </c>
      <c r="EN576" s="77">
        <v>0</v>
      </c>
      <c r="EO576" s="59">
        <v>3</v>
      </c>
      <c r="EP576" s="77">
        <v>2</v>
      </c>
      <c r="EQ576" s="59">
        <v>4</v>
      </c>
    </row>
    <row r="577" spans="1:147" s="82" customFormat="1" ht="15" customHeight="1" x14ac:dyDescent="0.25">
      <c r="A577" s="500" t="s">
        <v>2568</v>
      </c>
      <c r="B577" s="138">
        <v>29</v>
      </c>
      <c r="C577" s="108" t="s">
        <v>347</v>
      </c>
      <c r="D577" s="114">
        <v>2010</v>
      </c>
      <c r="E577" s="108" t="s">
        <v>348</v>
      </c>
      <c r="F577" s="78" t="s">
        <v>45</v>
      </c>
      <c r="G577" s="77">
        <v>98</v>
      </c>
      <c r="H577" s="77" t="s">
        <v>664</v>
      </c>
      <c r="I577" s="75" t="s">
        <v>50</v>
      </c>
      <c r="J577" s="59">
        <v>0</v>
      </c>
      <c r="K577" s="77" t="s">
        <v>3</v>
      </c>
      <c r="L577" s="77" t="s">
        <v>89</v>
      </c>
      <c r="M577" s="77">
        <v>7</v>
      </c>
      <c r="N577" s="77">
        <v>7</v>
      </c>
      <c r="O577" s="59">
        <f t="shared" si="396"/>
        <v>0.84509804001425681</v>
      </c>
      <c r="P577" s="77">
        <v>2007</v>
      </c>
      <c r="Q577" s="78"/>
      <c r="R577" s="77">
        <v>1</v>
      </c>
      <c r="S577" s="77">
        <v>29</v>
      </c>
      <c r="T577" s="77">
        <v>1</v>
      </c>
      <c r="V577" s="37" t="s">
        <v>2350</v>
      </c>
      <c r="W577" s="77"/>
      <c r="X577" s="77" t="s">
        <v>667</v>
      </c>
      <c r="Y577" s="78" t="s">
        <v>19</v>
      </c>
      <c r="Z577" s="139" t="s">
        <v>681</v>
      </c>
      <c r="AA577" s="77" t="s">
        <v>1327</v>
      </c>
      <c r="AB577" s="77" t="s">
        <v>1328</v>
      </c>
      <c r="AC577" s="77" t="s">
        <v>668</v>
      </c>
      <c r="AD577" s="77">
        <v>0</v>
      </c>
      <c r="AE577" s="77" t="s">
        <v>1071</v>
      </c>
      <c r="AF577" s="59">
        <v>14.37</v>
      </c>
      <c r="AG577" s="59">
        <f t="shared" si="397"/>
        <v>1.1574567681342256</v>
      </c>
      <c r="AH577" s="177">
        <v>524</v>
      </c>
      <c r="AI577" s="72">
        <f t="shared" si="401"/>
        <v>2.7193312869837265</v>
      </c>
      <c r="AJ577" s="59">
        <f t="shared" si="402"/>
        <v>100.58999999999999</v>
      </c>
      <c r="AK577" s="59">
        <f t="shared" si="398"/>
        <v>2.0025548081484823</v>
      </c>
      <c r="AL577" s="72">
        <f t="shared" si="403"/>
        <v>3668</v>
      </c>
      <c r="AM577" s="72">
        <f t="shared" si="374"/>
        <v>3.5644293269979834</v>
      </c>
      <c r="AN577" s="139" t="s">
        <v>1811</v>
      </c>
      <c r="AO577" s="77" t="s">
        <v>470</v>
      </c>
      <c r="AQ577" s="77" t="s">
        <v>665</v>
      </c>
      <c r="AR577" s="78"/>
      <c r="AS577" s="78" t="s">
        <v>666</v>
      </c>
      <c r="AT577" s="178" t="s">
        <v>2465</v>
      </c>
      <c r="AU577" s="11">
        <v>52.75</v>
      </c>
      <c r="AV577" s="11">
        <v>23.9</v>
      </c>
      <c r="AW577" s="37" t="s">
        <v>2020</v>
      </c>
      <c r="AX577" s="277">
        <v>6.7416666666666663</v>
      </c>
      <c r="AY577" s="278">
        <v>596</v>
      </c>
      <c r="AZ577" s="455">
        <f t="shared" si="399"/>
        <v>2.7752462597402365</v>
      </c>
      <c r="BA577" s="16" t="s">
        <v>1751</v>
      </c>
      <c r="BB577" s="276" t="s">
        <v>2018</v>
      </c>
      <c r="BC577" s="16" t="s">
        <v>2019</v>
      </c>
      <c r="BD577" s="74">
        <v>73</v>
      </c>
      <c r="BE577" s="37" t="s">
        <v>2331</v>
      </c>
      <c r="BG577" s="39" t="s">
        <v>2021</v>
      </c>
      <c r="BH577" s="82" t="s">
        <v>19</v>
      </c>
      <c r="BI577" s="358" t="s">
        <v>2232</v>
      </c>
      <c r="BJ577" s="82" t="s">
        <v>610</v>
      </c>
      <c r="BK577" s="95" t="s">
        <v>676</v>
      </c>
      <c r="BL577" s="77" t="s">
        <v>2268</v>
      </c>
      <c r="BM577" s="77" t="s">
        <v>2268</v>
      </c>
      <c r="BN577" s="82" t="s">
        <v>1271</v>
      </c>
      <c r="BO577" s="77" t="s">
        <v>1677</v>
      </c>
      <c r="BP577" s="67" t="s">
        <v>51</v>
      </c>
      <c r="BQ577" s="77" t="s">
        <v>651</v>
      </c>
      <c r="BR577" s="82">
        <v>2.83688283852572E-2</v>
      </c>
      <c r="BS577" s="77" t="s">
        <v>21</v>
      </c>
      <c r="BT577" s="77" t="s">
        <v>1220</v>
      </c>
      <c r="BU577" s="165">
        <v>8.7440160549184034E-3</v>
      </c>
      <c r="BW577" s="79" t="s">
        <v>26</v>
      </c>
      <c r="BX577" s="77" t="s">
        <v>27</v>
      </c>
      <c r="BY577" s="80">
        <f t="shared" si="393"/>
        <v>4.7087967531965667E-2</v>
      </c>
      <c r="BZ577" s="80">
        <f t="shared" si="404"/>
        <v>4.7087967531965667E-2</v>
      </c>
      <c r="CA577" s="77" t="s">
        <v>18</v>
      </c>
      <c r="CB577" s="77" t="s">
        <v>667</v>
      </c>
      <c r="CC577" s="77">
        <v>29</v>
      </c>
      <c r="CD577" s="77">
        <v>29</v>
      </c>
      <c r="CF577" s="78" t="s">
        <v>1584</v>
      </c>
      <c r="CG577" s="82">
        <v>2.7668700491858701E-2</v>
      </c>
      <c r="CH577" s="77" t="s">
        <v>21</v>
      </c>
      <c r="CI577" s="82">
        <v>1.5903266083985099E-2</v>
      </c>
      <c r="CK577" s="77">
        <f t="shared" si="394"/>
        <v>8.5641708833972319E-2</v>
      </c>
      <c r="CL577" s="77">
        <f t="shared" si="395"/>
        <v>8.5641708833972319E-2</v>
      </c>
      <c r="CM577" s="77">
        <v>29</v>
      </c>
      <c r="CN577" s="77">
        <v>29</v>
      </c>
      <c r="CP577" s="67">
        <f t="shared" si="351"/>
        <v>1.0130951727218437E-2</v>
      </c>
      <c r="CQ577" s="67">
        <f t="shared" si="352"/>
        <v>0.98654708520179368</v>
      </c>
      <c r="CR577" s="67">
        <f t="shared" si="400"/>
        <v>9.9946608968074259E-3</v>
      </c>
      <c r="CS577" s="67">
        <f t="shared" si="353"/>
        <v>6.8966378390055538E-2</v>
      </c>
      <c r="CT577" s="77">
        <v>0</v>
      </c>
      <c r="CU577" s="77">
        <v>0</v>
      </c>
      <c r="CV577" s="77" t="s">
        <v>1782</v>
      </c>
      <c r="CW577" s="77">
        <v>1</v>
      </c>
      <c r="CX577" s="77">
        <v>0</v>
      </c>
      <c r="CY577" s="74">
        <v>0</v>
      </c>
      <c r="CZ577" s="102">
        <v>3</v>
      </c>
      <c r="DA577" s="74">
        <v>0</v>
      </c>
      <c r="DB577" s="74">
        <v>0</v>
      </c>
      <c r="DC577" s="74">
        <v>0</v>
      </c>
      <c r="DD577" s="77">
        <v>0</v>
      </c>
      <c r="DE577" s="60">
        <v>0</v>
      </c>
      <c r="DF577" s="60">
        <v>0</v>
      </c>
      <c r="DG577" s="60">
        <v>0</v>
      </c>
      <c r="DH577" s="60">
        <v>0</v>
      </c>
      <c r="DI577" s="60">
        <v>0</v>
      </c>
      <c r="DJ577" s="60">
        <v>0</v>
      </c>
      <c r="DK577" s="60">
        <v>0</v>
      </c>
      <c r="DL577" s="74">
        <v>0</v>
      </c>
      <c r="DM577" s="74">
        <v>0</v>
      </c>
      <c r="DN577" s="74">
        <v>0</v>
      </c>
      <c r="DO577" s="77">
        <v>0</v>
      </c>
      <c r="DP577" s="77">
        <v>0</v>
      </c>
      <c r="DQ577" s="77">
        <v>0</v>
      </c>
      <c r="DR577" s="77">
        <v>0</v>
      </c>
      <c r="DS577" s="77">
        <v>0</v>
      </c>
      <c r="DT577" s="77">
        <v>0</v>
      </c>
      <c r="DU577" s="77">
        <v>0</v>
      </c>
      <c r="DV577" s="77">
        <v>0</v>
      </c>
      <c r="DW577" s="77">
        <v>0</v>
      </c>
      <c r="DX577" s="77">
        <v>0</v>
      </c>
      <c r="DY577" s="77">
        <v>0</v>
      </c>
      <c r="DZ577" s="77">
        <v>0</v>
      </c>
      <c r="EA577" s="77">
        <v>0</v>
      </c>
      <c r="EB577" s="77">
        <v>0</v>
      </c>
      <c r="EC577" s="77">
        <v>0</v>
      </c>
      <c r="ED577" s="77">
        <v>0</v>
      </c>
      <c r="EE577" s="77">
        <v>0</v>
      </c>
      <c r="EF577" s="77">
        <v>0</v>
      </c>
      <c r="EG577" s="77">
        <v>0</v>
      </c>
      <c r="EH577" s="77">
        <v>0</v>
      </c>
      <c r="EI577" s="77">
        <v>0</v>
      </c>
      <c r="EJ577" s="77">
        <v>0</v>
      </c>
      <c r="EK577" s="77">
        <v>0</v>
      </c>
      <c r="EL577" s="77">
        <v>0</v>
      </c>
      <c r="EM577" s="59">
        <v>0</v>
      </c>
      <c r="EN577" s="77">
        <v>0</v>
      </c>
      <c r="EO577" s="59">
        <v>3</v>
      </c>
      <c r="EP577" s="77">
        <v>2</v>
      </c>
      <c r="EQ577" s="59">
        <v>4</v>
      </c>
    </row>
    <row r="578" spans="1:147" s="82" customFormat="1" ht="15" customHeight="1" x14ac:dyDescent="0.25">
      <c r="A578" s="500" t="s">
        <v>2568</v>
      </c>
      <c r="B578" s="138">
        <v>30</v>
      </c>
      <c r="C578" s="108" t="s">
        <v>347</v>
      </c>
      <c r="D578" s="114">
        <v>2010</v>
      </c>
      <c r="E578" s="108" t="s">
        <v>348</v>
      </c>
      <c r="F578" s="78" t="s">
        <v>45</v>
      </c>
      <c r="G578" s="77">
        <v>98</v>
      </c>
      <c r="H578" s="77" t="s">
        <v>664</v>
      </c>
      <c r="I578" s="75" t="s">
        <v>50</v>
      </c>
      <c r="J578" s="59">
        <v>0</v>
      </c>
      <c r="K578" s="77" t="s">
        <v>3</v>
      </c>
      <c r="L578" s="77" t="s">
        <v>89</v>
      </c>
      <c r="M578" s="77">
        <v>7</v>
      </c>
      <c r="N578" s="77">
        <v>7</v>
      </c>
      <c r="O578" s="59">
        <f t="shared" si="396"/>
        <v>0.84509804001425681</v>
      </c>
      <c r="P578" s="77">
        <v>2007</v>
      </c>
      <c r="Q578" s="78"/>
      <c r="R578" s="77">
        <v>1</v>
      </c>
      <c r="S578" s="77">
        <v>29</v>
      </c>
      <c r="T578" s="77">
        <v>1</v>
      </c>
      <c r="V578" s="37" t="s">
        <v>2350</v>
      </c>
      <c r="W578" s="77"/>
      <c r="X578" s="77" t="s">
        <v>667</v>
      </c>
      <c r="Y578" s="78" t="s">
        <v>19</v>
      </c>
      <c r="Z578" s="139" t="s">
        <v>681</v>
      </c>
      <c r="AA578" s="77" t="s">
        <v>1327</v>
      </c>
      <c r="AB578" s="77" t="s">
        <v>1328</v>
      </c>
      <c r="AC578" s="77" t="s">
        <v>668</v>
      </c>
      <c r="AD578" s="77">
        <v>0</v>
      </c>
      <c r="AE578" s="77" t="s">
        <v>1071</v>
      </c>
      <c r="AF578" s="59">
        <v>14.37</v>
      </c>
      <c r="AG578" s="59">
        <f t="shared" si="397"/>
        <v>1.1574567681342256</v>
      </c>
      <c r="AH578" s="177">
        <v>524</v>
      </c>
      <c r="AI578" s="72">
        <f t="shared" si="401"/>
        <v>2.7193312869837265</v>
      </c>
      <c r="AJ578" s="59">
        <f t="shared" si="402"/>
        <v>100.58999999999999</v>
      </c>
      <c r="AK578" s="59">
        <f t="shared" si="398"/>
        <v>2.0025548081484823</v>
      </c>
      <c r="AL578" s="72">
        <f t="shared" si="403"/>
        <v>3668</v>
      </c>
      <c r="AM578" s="72">
        <f t="shared" si="374"/>
        <v>3.5644293269979834</v>
      </c>
      <c r="AN578" s="139" t="s">
        <v>1811</v>
      </c>
      <c r="AO578" s="77" t="s">
        <v>470</v>
      </c>
      <c r="AQ578" s="77" t="s">
        <v>665</v>
      </c>
      <c r="AR578" s="78"/>
      <c r="AS578" s="78" t="s">
        <v>666</v>
      </c>
      <c r="AT578" s="178" t="s">
        <v>2465</v>
      </c>
      <c r="AU578" s="11">
        <v>52.75</v>
      </c>
      <c r="AV578" s="11">
        <v>23.9</v>
      </c>
      <c r="AW578" s="37" t="s">
        <v>2020</v>
      </c>
      <c r="AX578" s="277">
        <v>6.7416666666666663</v>
      </c>
      <c r="AY578" s="278">
        <v>596</v>
      </c>
      <c r="AZ578" s="455">
        <f t="shared" si="399"/>
        <v>2.7752462597402365</v>
      </c>
      <c r="BA578" s="16" t="s">
        <v>1751</v>
      </c>
      <c r="BB578" s="276" t="s">
        <v>2018</v>
      </c>
      <c r="BC578" s="16" t="s">
        <v>2019</v>
      </c>
      <c r="BD578" s="74">
        <v>73</v>
      </c>
      <c r="BE578" s="37" t="s">
        <v>2331</v>
      </c>
      <c r="BG578" s="39" t="s">
        <v>2021</v>
      </c>
      <c r="BH578" s="82" t="s">
        <v>19</v>
      </c>
      <c r="BI578" s="358" t="s">
        <v>2232</v>
      </c>
      <c r="BJ578" s="82" t="s">
        <v>610</v>
      </c>
      <c r="BK578" s="95" t="s">
        <v>677</v>
      </c>
      <c r="BL578" s="77" t="s">
        <v>2267</v>
      </c>
      <c r="BM578" s="77" t="s">
        <v>2267</v>
      </c>
      <c r="BN578" s="82" t="s">
        <v>1271</v>
      </c>
      <c r="BO578" s="77" t="s">
        <v>1677</v>
      </c>
      <c r="BP578" s="67" t="s">
        <v>51</v>
      </c>
      <c r="BQ578" s="77" t="s">
        <v>651</v>
      </c>
      <c r="BR578" s="82">
        <v>0.18818881716298999</v>
      </c>
      <c r="BS578" s="77" t="s">
        <v>21</v>
      </c>
      <c r="BT578" s="77" t="s">
        <v>1220</v>
      </c>
      <c r="BU578" s="165">
        <v>0.11284949525075702</v>
      </c>
      <c r="BW578" s="79" t="s">
        <v>26</v>
      </c>
      <c r="BX578" s="77" t="s">
        <v>27</v>
      </c>
      <c r="BY578" s="80">
        <f t="shared" si="393"/>
        <v>0.60771313032726904</v>
      </c>
      <c r="BZ578" s="80">
        <f t="shared" si="404"/>
        <v>0.60771313032726904</v>
      </c>
      <c r="CA578" s="77" t="s">
        <v>18</v>
      </c>
      <c r="CB578" s="77" t="s">
        <v>667</v>
      </c>
      <c r="CC578" s="77">
        <v>29</v>
      </c>
      <c r="CD578" s="77">
        <v>29</v>
      </c>
      <c r="CF578" s="78" t="s">
        <v>1584</v>
      </c>
      <c r="CG578" s="82">
        <v>5.8766258385105602E-2</v>
      </c>
      <c r="CH578" s="77" t="s">
        <v>21</v>
      </c>
      <c r="CI578" s="82">
        <v>4.1337876160771392E-2</v>
      </c>
      <c r="CK578" s="77">
        <f t="shared" si="394"/>
        <v>0.22261127590267046</v>
      </c>
      <c r="CL578" s="77">
        <f t="shared" si="395"/>
        <v>0.22261127590267046</v>
      </c>
      <c r="CM578" s="77">
        <v>29</v>
      </c>
      <c r="CN578" s="77">
        <v>29</v>
      </c>
      <c r="CP578" s="67">
        <f t="shared" si="351"/>
        <v>0.28280352468623637</v>
      </c>
      <c r="CQ578" s="67">
        <f t="shared" si="352"/>
        <v>0.98654708520179368</v>
      </c>
      <c r="CR578" s="67">
        <f t="shared" si="400"/>
        <v>0.27899899296399999</v>
      </c>
      <c r="CS578" s="67">
        <f t="shared" si="353"/>
        <v>6.9636555500645916E-2</v>
      </c>
      <c r="CT578" s="77">
        <v>0</v>
      </c>
      <c r="CU578" s="77">
        <v>0</v>
      </c>
      <c r="CV578" s="77" t="s">
        <v>1782</v>
      </c>
      <c r="CW578" s="77">
        <v>1</v>
      </c>
      <c r="CX578" s="77">
        <v>0</v>
      </c>
      <c r="CY578" s="74">
        <v>0</v>
      </c>
      <c r="CZ578" s="102">
        <v>3</v>
      </c>
      <c r="DA578" s="74">
        <v>0</v>
      </c>
      <c r="DB578" s="74">
        <v>0</v>
      </c>
      <c r="DC578" s="74">
        <v>0</v>
      </c>
      <c r="DD578" s="77">
        <v>0</v>
      </c>
      <c r="DE578" s="60">
        <v>0</v>
      </c>
      <c r="DF578" s="60">
        <v>0</v>
      </c>
      <c r="DG578" s="60">
        <v>0</v>
      </c>
      <c r="DH578" s="60">
        <v>0</v>
      </c>
      <c r="DI578" s="60">
        <v>0</v>
      </c>
      <c r="DJ578" s="60">
        <v>0</v>
      </c>
      <c r="DK578" s="60">
        <v>0</v>
      </c>
      <c r="DL578" s="74">
        <v>0</v>
      </c>
      <c r="DM578" s="74">
        <v>0</v>
      </c>
      <c r="DN578" s="74">
        <v>0</v>
      </c>
      <c r="DO578" s="77">
        <v>0</v>
      </c>
      <c r="DP578" s="77">
        <v>0</v>
      </c>
      <c r="DQ578" s="77">
        <v>0</v>
      </c>
      <c r="DR578" s="77">
        <v>0</v>
      </c>
      <c r="DS578" s="77">
        <v>0</v>
      </c>
      <c r="DT578" s="77">
        <v>0</v>
      </c>
      <c r="DU578" s="77">
        <v>0</v>
      </c>
      <c r="DV578" s="77">
        <v>0</v>
      </c>
      <c r="DW578" s="77">
        <v>0</v>
      </c>
      <c r="DX578" s="77">
        <v>0</v>
      </c>
      <c r="DY578" s="77">
        <v>0</v>
      </c>
      <c r="DZ578" s="77">
        <v>0</v>
      </c>
      <c r="EA578" s="77">
        <v>0</v>
      </c>
      <c r="EB578" s="77">
        <v>0</v>
      </c>
      <c r="EC578" s="77">
        <v>0</v>
      </c>
      <c r="ED578" s="77">
        <v>0</v>
      </c>
      <c r="EE578" s="77">
        <v>0</v>
      </c>
      <c r="EF578" s="77">
        <v>0</v>
      </c>
      <c r="EG578" s="77">
        <v>0</v>
      </c>
      <c r="EH578" s="77">
        <v>0</v>
      </c>
      <c r="EI578" s="77">
        <v>0</v>
      </c>
      <c r="EJ578" s="77">
        <v>0</v>
      </c>
      <c r="EK578" s="77">
        <v>0</v>
      </c>
      <c r="EL578" s="77">
        <v>0</v>
      </c>
      <c r="EM578" s="59">
        <v>0</v>
      </c>
      <c r="EN578" s="77">
        <v>0</v>
      </c>
      <c r="EO578" s="59">
        <v>3</v>
      </c>
      <c r="EP578" s="77">
        <v>2</v>
      </c>
      <c r="EQ578" s="59">
        <v>4</v>
      </c>
    </row>
    <row r="579" spans="1:147" s="82" customFormat="1" ht="15" customHeight="1" x14ac:dyDescent="0.25">
      <c r="A579" s="500" t="s">
        <v>2568</v>
      </c>
      <c r="B579" s="138">
        <v>31</v>
      </c>
      <c r="C579" s="108" t="s">
        <v>347</v>
      </c>
      <c r="D579" s="114">
        <v>2010</v>
      </c>
      <c r="E579" s="108" t="s">
        <v>348</v>
      </c>
      <c r="F579" s="78" t="s">
        <v>45</v>
      </c>
      <c r="G579" s="77">
        <v>98</v>
      </c>
      <c r="H579" s="77" t="s">
        <v>664</v>
      </c>
      <c r="I579" s="75" t="s">
        <v>50</v>
      </c>
      <c r="J579" s="59">
        <v>0</v>
      </c>
      <c r="K579" s="77" t="s">
        <v>3</v>
      </c>
      <c r="L579" s="77" t="s">
        <v>89</v>
      </c>
      <c r="M579" s="77">
        <v>7</v>
      </c>
      <c r="N579" s="77">
        <v>7</v>
      </c>
      <c r="O579" s="59">
        <f t="shared" si="396"/>
        <v>0.84509804001425681</v>
      </c>
      <c r="P579" s="77">
        <v>2007</v>
      </c>
      <c r="Q579" s="78"/>
      <c r="R579" s="77">
        <v>1</v>
      </c>
      <c r="S579" s="77">
        <v>29</v>
      </c>
      <c r="T579" s="77">
        <v>1</v>
      </c>
      <c r="V579" s="37" t="s">
        <v>2350</v>
      </c>
      <c r="W579" s="77"/>
      <c r="X579" s="77" t="s">
        <v>667</v>
      </c>
      <c r="Y579" s="78" t="s">
        <v>19</v>
      </c>
      <c r="Z579" s="139" t="s">
        <v>681</v>
      </c>
      <c r="AA579" s="77" t="s">
        <v>1327</v>
      </c>
      <c r="AB579" s="77" t="s">
        <v>1328</v>
      </c>
      <c r="AC579" s="77" t="s">
        <v>668</v>
      </c>
      <c r="AD579" s="77">
        <v>0</v>
      </c>
      <c r="AE579" s="77" t="s">
        <v>1071</v>
      </c>
      <c r="AF579" s="59">
        <v>14.37</v>
      </c>
      <c r="AG579" s="59">
        <f t="shared" si="397"/>
        <v>1.1574567681342256</v>
      </c>
      <c r="AH579" s="177">
        <v>524</v>
      </c>
      <c r="AI579" s="72">
        <f t="shared" si="401"/>
        <v>2.7193312869837265</v>
      </c>
      <c r="AJ579" s="59">
        <f t="shared" si="402"/>
        <v>100.58999999999999</v>
      </c>
      <c r="AK579" s="59">
        <f t="shared" si="398"/>
        <v>2.0025548081484823</v>
      </c>
      <c r="AL579" s="72">
        <f t="shared" si="403"/>
        <v>3668</v>
      </c>
      <c r="AM579" s="72">
        <f t="shared" si="374"/>
        <v>3.5644293269979834</v>
      </c>
      <c r="AN579" s="139" t="s">
        <v>1811</v>
      </c>
      <c r="AO579" s="77" t="s">
        <v>470</v>
      </c>
      <c r="AQ579" s="77" t="s">
        <v>665</v>
      </c>
      <c r="AR579" s="78"/>
      <c r="AS579" s="78" t="s">
        <v>666</v>
      </c>
      <c r="AT579" s="178" t="s">
        <v>2465</v>
      </c>
      <c r="AU579" s="11">
        <v>52.75</v>
      </c>
      <c r="AV579" s="11">
        <v>23.9</v>
      </c>
      <c r="AW579" s="37" t="s">
        <v>2020</v>
      </c>
      <c r="AX579" s="277">
        <v>6.7416666666666663</v>
      </c>
      <c r="AY579" s="278">
        <v>596</v>
      </c>
      <c r="AZ579" s="455">
        <f t="shared" si="399"/>
        <v>2.7752462597402365</v>
      </c>
      <c r="BA579" s="16" t="s">
        <v>1751</v>
      </c>
      <c r="BB579" s="276" t="s">
        <v>2018</v>
      </c>
      <c r="BC579" s="16" t="s">
        <v>2019</v>
      </c>
      <c r="BD579" s="74">
        <v>73</v>
      </c>
      <c r="BE579" s="37" t="s">
        <v>2331</v>
      </c>
      <c r="BG579" s="39" t="s">
        <v>2021</v>
      </c>
      <c r="BH579" s="82" t="s">
        <v>19</v>
      </c>
      <c r="BI579" s="358" t="s">
        <v>2232</v>
      </c>
      <c r="BJ579" s="82" t="s">
        <v>610</v>
      </c>
      <c r="BK579" s="95" t="s">
        <v>138</v>
      </c>
      <c r="BL579" s="59" t="s">
        <v>2268</v>
      </c>
      <c r="BM579" s="59" t="s">
        <v>2268</v>
      </c>
      <c r="BN579" s="82" t="s">
        <v>1271</v>
      </c>
      <c r="BO579" s="77" t="s">
        <v>1677</v>
      </c>
      <c r="BP579" s="67" t="s">
        <v>51</v>
      </c>
      <c r="BQ579" s="77" t="s">
        <v>651</v>
      </c>
      <c r="BR579" s="82">
        <v>2.2928303870670599E-2</v>
      </c>
      <c r="BS579" s="77" t="s">
        <v>21</v>
      </c>
      <c r="BT579" s="77" t="s">
        <v>1220</v>
      </c>
      <c r="BU579" s="165">
        <v>2.2257495412519399E-2</v>
      </c>
      <c r="BW579" s="79" t="s">
        <v>26</v>
      </c>
      <c r="BX579" s="77" t="s">
        <v>27</v>
      </c>
      <c r="BY579" s="80">
        <f t="shared" si="393"/>
        <v>0.11986028099045713</v>
      </c>
      <c r="BZ579" s="80">
        <f t="shared" si="404"/>
        <v>0.11986028099045713</v>
      </c>
      <c r="CA579" s="77" t="s">
        <v>18</v>
      </c>
      <c r="CB579" s="77" t="s">
        <v>667</v>
      </c>
      <c r="CC579" s="77">
        <v>29</v>
      </c>
      <c r="CD579" s="77">
        <v>29</v>
      </c>
      <c r="CF579" s="78" t="s">
        <v>1584</v>
      </c>
      <c r="CG579" s="82">
        <v>1.42727516289975E-2</v>
      </c>
      <c r="CH579" s="77" t="s">
        <v>21</v>
      </c>
      <c r="CI579" s="82">
        <v>9.5869498182702996E-3</v>
      </c>
      <c r="CK579" s="77">
        <f t="shared" si="394"/>
        <v>5.1627304769113744E-2</v>
      </c>
      <c r="CL579" s="77">
        <f t="shared" si="395"/>
        <v>5.1627304769113744E-2</v>
      </c>
      <c r="CM579" s="77">
        <v>29</v>
      </c>
      <c r="CN579" s="77">
        <v>29</v>
      </c>
      <c r="CP579" s="67">
        <f t="shared" si="351"/>
        <v>9.3794780122612748E-2</v>
      </c>
      <c r="CQ579" s="67">
        <f t="shared" si="352"/>
        <v>0.98654708520179368</v>
      </c>
      <c r="CR579" s="67">
        <f t="shared" si="400"/>
        <v>9.2532966937106748E-2</v>
      </c>
      <c r="CS579" s="67">
        <f t="shared" si="353"/>
        <v>6.9039330603191243E-2</v>
      </c>
      <c r="CT579" s="77">
        <v>0</v>
      </c>
      <c r="CU579" s="77">
        <v>0</v>
      </c>
      <c r="CV579" s="77" t="s">
        <v>1782</v>
      </c>
      <c r="CW579" s="77">
        <v>1</v>
      </c>
      <c r="CX579" s="77">
        <v>0</v>
      </c>
      <c r="CY579" s="74">
        <v>0</v>
      </c>
      <c r="CZ579" s="102">
        <v>3</v>
      </c>
      <c r="DA579" s="74">
        <v>0</v>
      </c>
      <c r="DB579" s="74">
        <v>0</v>
      </c>
      <c r="DC579" s="74">
        <v>0</v>
      </c>
      <c r="DD579" s="77">
        <v>0</v>
      </c>
      <c r="DE579" s="60">
        <v>0</v>
      </c>
      <c r="DF579" s="60">
        <v>0</v>
      </c>
      <c r="DG579" s="60">
        <v>0</v>
      </c>
      <c r="DH579" s="60">
        <v>0</v>
      </c>
      <c r="DI579" s="60">
        <v>0</v>
      </c>
      <c r="DJ579" s="60">
        <v>0</v>
      </c>
      <c r="DK579" s="60">
        <v>0</v>
      </c>
      <c r="DL579" s="74">
        <v>0</v>
      </c>
      <c r="DM579" s="74">
        <v>0</v>
      </c>
      <c r="DN579" s="74">
        <v>0</v>
      </c>
      <c r="DO579" s="77">
        <v>0</v>
      </c>
      <c r="DP579" s="77">
        <v>0</v>
      </c>
      <c r="DQ579" s="77">
        <v>0</v>
      </c>
      <c r="DR579" s="77">
        <v>0</v>
      </c>
      <c r="DS579" s="77">
        <v>0</v>
      </c>
      <c r="DT579" s="77">
        <v>0</v>
      </c>
      <c r="DU579" s="77">
        <v>0</v>
      </c>
      <c r="DV579" s="77">
        <v>0</v>
      </c>
      <c r="DW579" s="77">
        <v>0</v>
      </c>
      <c r="DX579" s="77">
        <v>0</v>
      </c>
      <c r="DY579" s="77">
        <v>0</v>
      </c>
      <c r="DZ579" s="77">
        <v>0</v>
      </c>
      <c r="EA579" s="77">
        <v>0</v>
      </c>
      <c r="EB579" s="77">
        <v>0</v>
      </c>
      <c r="EC579" s="77">
        <v>0</v>
      </c>
      <c r="ED579" s="77">
        <v>0</v>
      </c>
      <c r="EE579" s="77">
        <v>0</v>
      </c>
      <c r="EF579" s="77">
        <v>0</v>
      </c>
      <c r="EG579" s="77">
        <v>0</v>
      </c>
      <c r="EH579" s="77">
        <v>0</v>
      </c>
      <c r="EI579" s="77">
        <v>0</v>
      </c>
      <c r="EJ579" s="77">
        <v>0</v>
      </c>
      <c r="EK579" s="77">
        <v>0</v>
      </c>
      <c r="EL579" s="77">
        <v>0</v>
      </c>
      <c r="EM579" s="59">
        <v>0</v>
      </c>
      <c r="EN579" s="77">
        <v>0</v>
      </c>
      <c r="EO579" s="59">
        <v>3</v>
      </c>
      <c r="EP579" s="77">
        <v>2</v>
      </c>
      <c r="EQ579" s="59">
        <v>4</v>
      </c>
    </row>
    <row r="580" spans="1:147" s="82" customFormat="1" ht="15" customHeight="1" x14ac:dyDescent="0.25">
      <c r="A580" s="500" t="s">
        <v>2568</v>
      </c>
      <c r="B580" s="138">
        <v>32</v>
      </c>
      <c r="C580" s="108" t="s">
        <v>347</v>
      </c>
      <c r="D580" s="114">
        <v>2010</v>
      </c>
      <c r="E580" s="108" t="s">
        <v>348</v>
      </c>
      <c r="F580" s="78" t="s">
        <v>45</v>
      </c>
      <c r="G580" s="77">
        <v>98</v>
      </c>
      <c r="H580" s="77" t="s">
        <v>664</v>
      </c>
      <c r="I580" s="75" t="s">
        <v>50</v>
      </c>
      <c r="J580" s="59">
        <v>0</v>
      </c>
      <c r="K580" s="77" t="s">
        <v>3</v>
      </c>
      <c r="L580" s="77" t="s">
        <v>89</v>
      </c>
      <c r="M580" s="77">
        <v>7</v>
      </c>
      <c r="N580" s="77">
        <v>7</v>
      </c>
      <c r="O580" s="59">
        <f t="shared" si="396"/>
        <v>0.84509804001425681</v>
      </c>
      <c r="P580" s="77">
        <v>2007</v>
      </c>
      <c r="Q580" s="78"/>
      <c r="R580" s="77">
        <v>1</v>
      </c>
      <c r="S580" s="77">
        <v>29</v>
      </c>
      <c r="T580" s="77">
        <v>1</v>
      </c>
      <c r="V580" s="37" t="s">
        <v>2350</v>
      </c>
      <c r="W580" s="77"/>
      <c r="X580" s="77" t="s">
        <v>667</v>
      </c>
      <c r="Y580" s="78" t="s">
        <v>19</v>
      </c>
      <c r="Z580" s="139" t="s">
        <v>681</v>
      </c>
      <c r="AA580" s="77" t="s">
        <v>1327</v>
      </c>
      <c r="AB580" s="77" t="s">
        <v>1328</v>
      </c>
      <c r="AC580" s="77" t="s">
        <v>668</v>
      </c>
      <c r="AD580" s="77">
        <v>0</v>
      </c>
      <c r="AE580" s="77" t="s">
        <v>1071</v>
      </c>
      <c r="AF580" s="59">
        <v>14.37</v>
      </c>
      <c r="AG580" s="59">
        <f t="shared" si="397"/>
        <v>1.1574567681342256</v>
      </c>
      <c r="AH580" s="177">
        <v>524</v>
      </c>
      <c r="AI580" s="72">
        <f t="shared" si="401"/>
        <v>2.7193312869837265</v>
      </c>
      <c r="AJ580" s="59">
        <f t="shared" si="402"/>
        <v>100.58999999999999</v>
      </c>
      <c r="AK580" s="59">
        <f t="shared" si="398"/>
        <v>2.0025548081484823</v>
      </c>
      <c r="AL580" s="72">
        <f t="shared" si="403"/>
        <v>3668</v>
      </c>
      <c r="AM580" s="72">
        <f t="shared" si="374"/>
        <v>3.5644293269979834</v>
      </c>
      <c r="AN580" s="139" t="s">
        <v>1811</v>
      </c>
      <c r="AO580" s="77" t="s">
        <v>470</v>
      </c>
      <c r="AQ580" s="77" t="s">
        <v>665</v>
      </c>
      <c r="AR580" s="78"/>
      <c r="AS580" s="78" t="s">
        <v>666</v>
      </c>
      <c r="AT580" s="178" t="s">
        <v>2465</v>
      </c>
      <c r="AU580" s="11">
        <v>52.75</v>
      </c>
      <c r="AV580" s="11">
        <v>23.9</v>
      </c>
      <c r="AW580" s="37" t="s">
        <v>2020</v>
      </c>
      <c r="AX580" s="277">
        <v>6.7416666666666663</v>
      </c>
      <c r="AY580" s="278">
        <v>596</v>
      </c>
      <c r="AZ580" s="455">
        <f t="shared" si="399"/>
        <v>2.7752462597402365</v>
      </c>
      <c r="BA580" s="16" t="s">
        <v>1751</v>
      </c>
      <c r="BB580" s="276" t="s">
        <v>2018</v>
      </c>
      <c r="BC580" s="16" t="s">
        <v>2019</v>
      </c>
      <c r="BD580" s="74">
        <v>73</v>
      </c>
      <c r="BE580" s="37" t="s">
        <v>2331</v>
      </c>
      <c r="BG580" s="39" t="s">
        <v>2021</v>
      </c>
      <c r="BH580" s="82" t="s">
        <v>19</v>
      </c>
      <c r="BI580" s="358" t="s">
        <v>2232</v>
      </c>
      <c r="BJ580" s="82" t="s">
        <v>610</v>
      </c>
      <c r="BK580" s="95" t="s">
        <v>678</v>
      </c>
      <c r="BL580" s="77"/>
      <c r="BM580" s="59" t="s">
        <v>2268</v>
      </c>
      <c r="BN580" s="82" t="s">
        <v>1271</v>
      </c>
      <c r="BO580" s="77" t="s">
        <v>1677</v>
      </c>
      <c r="BP580" s="67" t="s">
        <v>51</v>
      </c>
      <c r="BQ580" s="77" t="s">
        <v>651</v>
      </c>
      <c r="BR580" s="82">
        <v>0</v>
      </c>
      <c r="BS580" s="77" t="s">
        <v>21</v>
      </c>
      <c r="BT580" s="77" t="s">
        <v>1220</v>
      </c>
      <c r="BU580" s="165">
        <v>0</v>
      </c>
      <c r="BW580" s="79" t="s">
        <v>26</v>
      </c>
      <c r="BX580" s="77" t="s">
        <v>27</v>
      </c>
      <c r="BY580" s="80">
        <f t="shared" si="393"/>
        <v>0</v>
      </c>
      <c r="BZ580" s="80">
        <f t="shared" si="404"/>
        <v>0</v>
      </c>
      <c r="CA580" s="77" t="s">
        <v>18</v>
      </c>
      <c r="CB580" s="77" t="s">
        <v>667</v>
      </c>
      <c r="CC580" s="77">
        <v>29</v>
      </c>
      <c r="CD580" s="77">
        <v>29</v>
      </c>
      <c r="CF580" s="78" t="s">
        <v>1584</v>
      </c>
      <c r="CG580" s="82">
        <v>6.4361215442241496E-3</v>
      </c>
      <c r="CH580" s="77" t="s">
        <v>21</v>
      </c>
      <c r="CI580" s="82">
        <v>2.5100650000000001E-3</v>
      </c>
      <c r="CK580" s="77">
        <f t="shared" si="394"/>
        <v>1.3517113701620068E-2</v>
      </c>
      <c r="CL580" s="77">
        <f t="shared" si="395"/>
        <v>1.3517113701620068E-2</v>
      </c>
      <c r="CM580" s="77">
        <v>29</v>
      </c>
      <c r="CN580" s="77">
        <v>29</v>
      </c>
      <c r="CP580" s="67">
        <f t="shared" si="351"/>
        <v>-0.67337233212979108</v>
      </c>
      <c r="CQ580" s="67">
        <f t="shared" si="352"/>
        <v>0.98654708520179368</v>
      </c>
      <c r="CR580" s="67">
        <f t="shared" si="400"/>
        <v>-0.66431351151817952</v>
      </c>
      <c r="CS580" s="67">
        <f t="shared" si="353"/>
        <v>7.2769934841255296E-2</v>
      </c>
      <c r="CT580" s="77">
        <v>0</v>
      </c>
      <c r="CU580" s="77">
        <v>0</v>
      </c>
      <c r="CV580" s="77" t="s">
        <v>1782</v>
      </c>
      <c r="CW580" s="77">
        <v>1</v>
      </c>
      <c r="CX580" s="77">
        <v>0</v>
      </c>
      <c r="CY580" s="74">
        <v>0</v>
      </c>
      <c r="CZ580" s="102">
        <v>3</v>
      </c>
      <c r="DA580" s="74">
        <v>0</v>
      </c>
      <c r="DB580" s="74">
        <v>0</v>
      </c>
      <c r="DC580" s="74">
        <v>0</v>
      </c>
      <c r="DD580" s="77">
        <v>0</v>
      </c>
      <c r="DE580" s="60">
        <v>0</v>
      </c>
      <c r="DF580" s="60">
        <v>0</v>
      </c>
      <c r="DG580" s="60">
        <v>0</v>
      </c>
      <c r="DH580" s="60">
        <v>0</v>
      </c>
      <c r="DI580" s="60">
        <v>0</v>
      </c>
      <c r="DJ580" s="60">
        <v>0</v>
      </c>
      <c r="DK580" s="60">
        <v>0</v>
      </c>
      <c r="DL580" s="74">
        <v>0</v>
      </c>
      <c r="DM580" s="74">
        <v>0</v>
      </c>
      <c r="DN580" s="74">
        <v>0</v>
      </c>
      <c r="DO580" s="77">
        <v>0</v>
      </c>
      <c r="DP580" s="77">
        <v>0</v>
      </c>
      <c r="DQ580" s="77">
        <v>0</v>
      </c>
      <c r="DR580" s="77">
        <v>0</v>
      </c>
      <c r="DS580" s="77">
        <v>0</v>
      </c>
      <c r="DT580" s="77">
        <v>0</v>
      </c>
      <c r="DU580" s="77">
        <v>0</v>
      </c>
      <c r="DV580" s="77">
        <v>0</v>
      </c>
      <c r="DW580" s="77">
        <v>0</v>
      </c>
      <c r="DX580" s="77">
        <v>0</v>
      </c>
      <c r="DY580" s="77">
        <v>0</v>
      </c>
      <c r="DZ580" s="77">
        <v>0</v>
      </c>
      <c r="EA580" s="77">
        <v>0</v>
      </c>
      <c r="EB580" s="77">
        <v>0</v>
      </c>
      <c r="EC580" s="77">
        <v>0</v>
      </c>
      <c r="ED580" s="77">
        <v>0</v>
      </c>
      <c r="EE580" s="77">
        <v>0</v>
      </c>
      <c r="EF580" s="77">
        <v>0</v>
      </c>
      <c r="EG580" s="77">
        <v>0</v>
      </c>
      <c r="EH580" s="77">
        <v>0</v>
      </c>
      <c r="EI580" s="77">
        <v>0</v>
      </c>
      <c r="EJ580" s="77">
        <v>0</v>
      </c>
      <c r="EK580" s="77">
        <v>0</v>
      </c>
      <c r="EL580" s="77">
        <v>0</v>
      </c>
      <c r="EM580" s="59">
        <v>0</v>
      </c>
      <c r="EN580" s="77">
        <v>0</v>
      </c>
      <c r="EO580" s="59">
        <v>3</v>
      </c>
      <c r="EP580" s="77">
        <v>2</v>
      </c>
      <c r="EQ580" s="59">
        <v>4</v>
      </c>
    </row>
    <row r="581" spans="1:147" s="82" customFormat="1" ht="15" customHeight="1" x14ac:dyDescent="0.25">
      <c r="A581" s="500" t="s">
        <v>2568</v>
      </c>
      <c r="B581" s="138">
        <v>33</v>
      </c>
      <c r="C581" s="108" t="s">
        <v>347</v>
      </c>
      <c r="D581" s="114">
        <v>2010</v>
      </c>
      <c r="E581" s="108" t="s">
        <v>348</v>
      </c>
      <c r="F581" s="78" t="s">
        <v>45</v>
      </c>
      <c r="G581" s="77">
        <v>98</v>
      </c>
      <c r="H581" s="77" t="s">
        <v>664</v>
      </c>
      <c r="I581" s="75" t="s">
        <v>50</v>
      </c>
      <c r="J581" s="59">
        <v>0</v>
      </c>
      <c r="K581" s="77" t="s">
        <v>3</v>
      </c>
      <c r="L581" s="77" t="s">
        <v>89</v>
      </c>
      <c r="M581" s="77">
        <v>7</v>
      </c>
      <c r="N581" s="77">
        <v>7</v>
      </c>
      <c r="O581" s="59">
        <f t="shared" si="396"/>
        <v>0.84509804001425681</v>
      </c>
      <c r="P581" s="77">
        <v>2007</v>
      </c>
      <c r="Q581" s="78"/>
      <c r="R581" s="77">
        <v>1</v>
      </c>
      <c r="S581" s="77">
        <v>29</v>
      </c>
      <c r="T581" s="77">
        <v>1</v>
      </c>
      <c r="V581" s="37" t="s">
        <v>2350</v>
      </c>
      <c r="W581" s="77"/>
      <c r="X581" s="77" t="s">
        <v>667</v>
      </c>
      <c r="Y581" s="78" t="s">
        <v>19</v>
      </c>
      <c r="Z581" s="139" t="s">
        <v>681</v>
      </c>
      <c r="AA581" s="77" t="s">
        <v>1327</v>
      </c>
      <c r="AB581" s="77" t="s">
        <v>1328</v>
      </c>
      <c r="AC581" s="77" t="s">
        <v>668</v>
      </c>
      <c r="AD581" s="77">
        <v>0</v>
      </c>
      <c r="AE581" s="77" t="s">
        <v>1071</v>
      </c>
      <c r="AF581" s="59">
        <v>14.37</v>
      </c>
      <c r="AG581" s="59">
        <f t="shared" si="397"/>
        <v>1.1574567681342256</v>
      </c>
      <c r="AH581" s="177">
        <v>524</v>
      </c>
      <c r="AI581" s="72">
        <f t="shared" si="401"/>
        <v>2.7193312869837265</v>
      </c>
      <c r="AJ581" s="59">
        <f t="shared" si="402"/>
        <v>100.58999999999999</v>
      </c>
      <c r="AK581" s="59">
        <f t="shared" si="398"/>
        <v>2.0025548081484823</v>
      </c>
      <c r="AL581" s="72">
        <f t="shared" si="403"/>
        <v>3668</v>
      </c>
      <c r="AM581" s="72">
        <f t="shared" si="374"/>
        <v>3.5644293269979834</v>
      </c>
      <c r="AN581" s="139" t="s">
        <v>1811</v>
      </c>
      <c r="AO581" s="77" t="s">
        <v>470</v>
      </c>
      <c r="AQ581" s="77" t="s">
        <v>665</v>
      </c>
      <c r="AR581" s="78"/>
      <c r="AS581" s="78" t="s">
        <v>666</v>
      </c>
      <c r="AT581" s="178" t="s">
        <v>2465</v>
      </c>
      <c r="AU581" s="11">
        <v>52.75</v>
      </c>
      <c r="AV581" s="11">
        <v>23.9</v>
      </c>
      <c r="AW581" s="37" t="s">
        <v>2020</v>
      </c>
      <c r="AX581" s="277">
        <v>6.7416666666666663</v>
      </c>
      <c r="AY581" s="278">
        <v>596</v>
      </c>
      <c r="AZ581" s="455">
        <f t="shared" si="399"/>
        <v>2.7752462597402365</v>
      </c>
      <c r="BA581" s="16" t="s">
        <v>1751</v>
      </c>
      <c r="BB581" s="276" t="s">
        <v>2018</v>
      </c>
      <c r="BC581" s="16" t="s">
        <v>2019</v>
      </c>
      <c r="BD581" s="74">
        <v>73</v>
      </c>
      <c r="BE581" s="37" t="s">
        <v>2331</v>
      </c>
      <c r="BG581" s="39" t="s">
        <v>2021</v>
      </c>
      <c r="BH581" s="82" t="s">
        <v>19</v>
      </c>
      <c r="BI581" s="358" t="s">
        <v>2232</v>
      </c>
      <c r="BJ581" s="82" t="s">
        <v>610</v>
      </c>
      <c r="BK581" s="95" t="s">
        <v>307</v>
      </c>
      <c r="BL581" s="77" t="s">
        <v>2268</v>
      </c>
      <c r="BM581" s="77" t="s">
        <v>2268</v>
      </c>
      <c r="BN581" s="82" t="s">
        <v>1271</v>
      </c>
      <c r="BO581" s="77" t="s">
        <v>1677</v>
      </c>
      <c r="BP581" s="67" t="s">
        <v>51</v>
      </c>
      <c r="BQ581" s="77" t="s">
        <v>651</v>
      </c>
      <c r="BR581" s="82">
        <v>2.0657311407787302E-2</v>
      </c>
      <c r="BS581" s="77" t="s">
        <v>21</v>
      </c>
      <c r="BT581" s="77" t="s">
        <v>1220</v>
      </c>
      <c r="BU581" s="165">
        <v>4.7947386778955971E-3</v>
      </c>
      <c r="BW581" s="79" t="s">
        <v>26</v>
      </c>
      <c r="BX581" s="77" t="s">
        <v>27</v>
      </c>
      <c r="BY581" s="80">
        <f t="shared" si="393"/>
        <v>2.5820457987609988E-2</v>
      </c>
      <c r="BZ581" s="80">
        <f t="shared" si="404"/>
        <v>2.5820457987609988E-2</v>
      </c>
      <c r="CA581" s="77" t="s">
        <v>18</v>
      </c>
      <c r="CB581" s="77" t="s">
        <v>667</v>
      </c>
      <c r="CC581" s="77">
        <v>29</v>
      </c>
      <c r="CD581" s="77">
        <v>29</v>
      </c>
      <c r="CF581" s="78" t="s">
        <v>1584</v>
      </c>
      <c r="CG581" s="82">
        <v>3.67337138119814E-2</v>
      </c>
      <c r="CH581" s="77" t="s">
        <v>21</v>
      </c>
      <c r="CI581" s="82">
        <v>6.3668670161406982E-3</v>
      </c>
      <c r="CK581" s="77">
        <f t="shared" si="394"/>
        <v>3.4286628187026359E-2</v>
      </c>
      <c r="CL581" s="77">
        <f t="shared" ref="CL581:CL619" si="405">CK581</f>
        <v>3.4286628187026359E-2</v>
      </c>
      <c r="CM581" s="77">
        <v>29</v>
      </c>
      <c r="CN581" s="77">
        <v>29</v>
      </c>
      <c r="CP581" s="67">
        <f t="shared" ref="CP581:CP644" si="406">(BR581-CG581)/SQRT(((CC581-1)*BZ581^2+(CM581-1)*CL581^2)/(CC581+CM581-2))</f>
        <v>-0.52969680468864377</v>
      </c>
      <c r="CQ581" s="67">
        <f t="shared" ref="CQ581:CQ644" si="407">1-3/(4*(CC581+CM581-2)-1)</f>
        <v>0.98654708520179368</v>
      </c>
      <c r="CR581" s="67">
        <f t="shared" si="400"/>
        <v>-0.52257083870628529</v>
      </c>
      <c r="CS581" s="67">
        <f t="shared" ref="CS581:CS644" si="408">(CD581+CN581)/(CD581*CN581)+CR581^2/(2*(CC581+CM581))</f>
        <v>7.1319657598846467E-2</v>
      </c>
      <c r="CT581" s="77">
        <v>0</v>
      </c>
      <c r="CU581" s="77">
        <v>0</v>
      </c>
      <c r="CV581" s="77" t="s">
        <v>1782</v>
      </c>
      <c r="CW581" s="77">
        <v>1</v>
      </c>
      <c r="CX581" s="77">
        <v>0</v>
      </c>
      <c r="CY581" s="74">
        <v>0</v>
      </c>
      <c r="CZ581" s="102">
        <v>3</v>
      </c>
      <c r="DA581" s="74">
        <v>0</v>
      </c>
      <c r="DB581" s="74">
        <v>0</v>
      </c>
      <c r="DC581" s="74">
        <v>0</v>
      </c>
      <c r="DD581" s="77">
        <v>0</v>
      </c>
      <c r="DE581" s="60">
        <v>0</v>
      </c>
      <c r="DF581" s="60">
        <v>0</v>
      </c>
      <c r="DG581" s="60">
        <v>0</v>
      </c>
      <c r="DH581" s="60">
        <v>0</v>
      </c>
      <c r="DI581" s="60">
        <v>0</v>
      </c>
      <c r="DJ581" s="60">
        <v>0</v>
      </c>
      <c r="DK581" s="60">
        <v>0</v>
      </c>
      <c r="DL581" s="74">
        <v>0</v>
      </c>
      <c r="DM581" s="74">
        <v>0</v>
      </c>
      <c r="DN581" s="74">
        <v>0</v>
      </c>
      <c r="DO581" s="77">
        <v>0</v>
      </c>
      <c r="DP581" s="77">
        <v>0</v>
      </c>
      <c r="DQ581" s="77">
        <v>0</v>
      </c>
      <c r="DR581" s="77">
        <v>0</v>
      </c>
      <c r="DS581" s="77">
        <v>0</v>
      </c>
      <c r="DT581" s="77">
        <v>0</v>
      </c>
      <c r="DU581" s="77">
        <v>0</v>
      </c>
      <c r="DV581" s="77">
        <v>0</v>
      </c>
      <c r="DW581" s="77">
        <v>0</v>
      </c>
      <c r="DX581" s="77">
        <v>0</v>
      </c>
      <c r="DY581" s="77">
        <v>0</v>
      </c>
      <c r="DZ581" s="77">
        <v>0</v>
      </c>
      <c r="EA581" s="77">
        <v>0</v>
      </c>
      <c r="EB581" s="77">
        <v>0</v>
      </c>
      <c r="EC581" s="77">
        <v>0</v>
      </c>
      <c r="ED581" s="77">
        <v>0</v>
      </c>
      <c r="EE581" s="77">
        <v>0</v>
      </c>
      <c r="EF581" s="77">
        <v>0</v>
      </c>
      <c r="EG581" s="77">
        <v>0</v>
      </c>
      <c r="EH581" s="77">
        <v>0</v>
      </c>
      <c r="EI581" s="77">
        <v>0</v>
      </c>
      <c r="EJ581" s="77">
        <v>0</v>
      </c>
      <c r="EK581" s="77">
        <v>0</v>
      </c>
      <c r="EL581" s="77">
        <v>0</v>
      </c>
      <c r="EM581" s="59">
        <v>0</v>
      </c>
      <c r="EN581" s="77">
        <v>0</v>
      </c>
      <c r="EO581" s="59">
        <v>3</v>
      </c>
      <c r="EP581" s="77">
        <v>2</v>
      </c>
      <c r="EQ581" s="59">
        <v>4</v>
      </c>
    </row>
    <row r="582" spans="1:147" s="82" customFormat="1" ht="15" customHeight="1" x14ac:dyDescent="0.25">
      <c r="A582" s="500" t="s">
        <v>2568</v>
      </c>
      <c r="B582" s="138">
        <v>34</v>
      </c>
      <c r="C582" s="108" t="s">
        <v>347</v>
      </c>
      <c r="D582" s="114">
        <v>2010</v>
      </c>
      <c r="E582" s="108" t="s">
        <v>348</v>
      </c>
      <c r="F582" s="78" t="s">
        <v>45</v>
      </c>
      <c r="G582" s="77">
        <v>98</v>
      </c>
      <c r="H582" s="77" t="s">
        <v>664</v>
      </c>
      <c r="I582" s="75" t="s">
        <v>50</v>
      </c>
      <c r="J582" s="59">
        <v>0</v>
      </c>
      <c r="K582" s="77" t="s">
        <v>3</v>
      </c>
      <c r="L582" s="77" t="s">
        <v>89</v>
      </c>
      <c r="M582" s="77">
        <v>7</v>
      </c>
      <c r="N582" s="77">
        <v>7</v>
      </c>
      <c r="O582" s="59">
        <f t="shared" si="396"/>
        <v>0.84509804001425681</v>
      </c>
      <c r="P582" s="77">
        <v>2007</v>
      </c>
      <c r="Q582" s="78"/>
      <c r="R582" s="77">
        <v>1</v>
      </c>
      <c r="S582" s="77">
        <v>29</v>
      </c>
      <c r="T582" s="77">
        <v>1</v>
      </c>
      <c r="V582" s="37" t="s">
        <v>2350</v>
      </c>
      <c r="W582" s="77"/>
      <c r="X582" s="77" t="s">
        <v>667</v>
      </c>
      <c r="Y582" s="78" t="s">
        <v>19</v>
      </c>
      <c r="Z582" s="139" t="s">
        <v>681</v>
      </c>
      <c r="AA582" s="77" t="s">
        <v>1327</v>
      </c>
      <c r="AB582" s="77" t="s">
        <v>1328</v>
      </c>
      <c r="AC582" s="77" t="s">
        <v>668</v>
      </c>
      <c r="AD582" s="77">
        <v>0</v>
      </c>
      <c r="AE582" s="77" t="s">
        <v>1071</v>
      </c>
      <c r="AF582" s="59">
        <v>14.37</v>
      </c>
      <c r="AG582" s="59">
        <f t="shared" si="397"/>
        <v>1.1574567681342256</v>
      </c>
      <c r="AH582" s="177">
        <v>524</v>
      </c>
      <c r="AI582" s="72">
        <f t="shared" si="401"/>
        <v>2.7193312869837265</v>
      </c>
      <c r="AJ582" s="59">
        <f t="shared" si="402"/>
        <v>100.58999999999999</v>
      </c>
      <c r="AK582" s="59">
        <f t="shared" si="398"/>
        <v>2.0025548081484823</v>
      </c>
      <c r="AL582" s="72">
        <f t="shared" si="403"/>
        <v>3668</v>
      </c>
      <c r="AM582" s="72">
        <f t="shared" si="374"/>
        <v>3.5644293269979834</v>
      </c>
      <c r="AN582" s="139" t="s">
        <v>1811</v>
      </c>
      <c r="AO582" s="77" t="s">
        <v>470</v>
      </c>
      <c r="AQ582" s="77" t="s">
        <v>665</v>
      </c>
      <c r="AR582" s="78"/>
      <c r="AS582" s="78" t="s">
        <v>666</v>
      </c>
      <c r="AT582" s="178" t="s">
        <v>2465</v>
      </c>
      <c r="AU582" s="11">
        <v>52.75</v>
      </c>
      <c r="AV582" s="11">
        <v>23.9</v>
      </c>
      <c r="AW582" s="37" t="s">
        <v>2020</v>
      </c>
      <c r="AX582" s="277">
        <v>6.7416666666666663</v>
      </c>
      <c r="AY582" s="278">
        <v>596</v>
      </c>
      <c r="AZ582" s="455">
        <f t="shared" si="399"/>
        <v>2.7752462597402365</v>
      </c>
      <c r="BA582" s="16" t="s">
        <v>1751</v>
      </c>
      <c r="BB582" s="276" t="s">
        <v>2018</v>
      </c>
      <c r="BC582" s="16" t="s">
        <v>2019</v>
      </c>
      <c r="BD582" s="74">
        <v>73</v>
      </c>
      <c r="BE582" s="37" t="s">
        <v>2331</v>
      </c>
      <c r="BG582" s="39" t="s">
        <v>2021</v>
      </c>
      <c r="BH582" s="82" t="s">
        <v>19</v>
      </c>
      <c r="BI582" s="358" t="s">
        <v>2232</v>
      </c>
      <c r="BJ582" s="82" t="s">
        <v>610</v>
      </c>
      <c r="BK582" s="95" t="s">
        <v>670</v>
      </c>
      <c r="BL582" s="77"/>
      <c r="BM582" s="77"/>
      <c r="BN582" s="82" t="s">
        <v>1331</v>
      </c>
      <c r="BO582" s="77" t="s">
        <v>1684</v>
      </c>
      <c r="BP582" s="67" t="s">
        <v>51</v>
      </c>
      <c r="BQ582" s="77" t="s">
        <v>652</v>
      </c>
      <c r="BR582" s="82">
        <v>0.13271889400921599</v>
      </c>
      <c r="BS582" s="77" t="s">
        <v>21</v>
      </c>
      <c r="BT582" s="77" t="s">
        <v>1220</v>
      </c>
      <c r="BU582" s="165">
        <v>4.3548387096773999E-2</v>
      </c>
      <c r="BW582" s="79" t="s">
        <v>26</v>
      </c>
      <c r="BX582" s="77" t="s">
        <v>27</v>
      </c>
      <c r="BY582" s="80">
        <f t="shared" si="393"/>
        <v>0.23451524160101767</v>
      </c>
      <c r="BZ582" s="80">
        <f t="shared" si="404"/>
        <v>0.23451524160101767</v>
      </c>
      <c r="CA582" s="77" t="s">
        <v>18</v>
      </c>
      <c r="CB582" s="77" t="s">
        <v>667</v>
      </c>
      <c r="CC582" s="77">
        <v>29</v>
      </c>
      <c r="CD582" s="77">
        <v>29</v>
      </c>
      <c r="CF582" s="78" t="s">
        <v>1584</v>
      </c>
      <c r="CG582" s="82">
        <v>0.24746543778801799</v>
      </c>
      <c r="CH582" s="77" t="s">
        <v>21</v>
      </c>
      <c r="CI582" s="82">
        <v>0.10368663594470101</v>
      </c>
      <c r="CK582" s="77">
        <f t="shared" si="394"/>
        <v>0.55836962285957137</v>
      </c>
      <c r="CL582" s="77">
        <f t="shared" si="405"/>
        <v>0.55836962285957137</v>
      </c>
      <c r="CM582" s="77">
        <v>29</v>
      </c>
      <c r="CN582" s="77">
        <v>29</v>
      </c>
      <c r="CP582" s="67">
        <f t="shared" si="406"/>
        <v>-0.2679509616044603</v>
      </c>
      <c r="CQ582" s="67">
        <f t="shared" si="407"/>
        <v>0.98654708520179368</v>
      </c>
      <c r="CR582" s="67">
        <f t="shared" si="400"/>
        <v>-0.26434624014789804</v>
      </c>
      <c r="CS582" s="67">
        <f t="shared" si="408"/>
        <v>6.9567921850692507E-2</v>
      </c>
      <c r="CT582" s="77">
        <v>0</v>
      </c>
      <c r="CU582" s="77">
        <v>0</v>
      </c>
      <c r="CV582" s="77" t="s">
        <v>1782</v>
      </c>
      <c r="CW582" s="77">
        <v>1</v>
      </c>
      <c r="CX582" s="77">
        <v>0</v>
      </c>
      <c r="CY582" s="74">
        <v>0</v>
      </c>
      <c r="CZ582" s="102">
        <v>3</v>
      </c>
      <c r="DA582" s="74">
        <v>0</v>
      </c>
      <c r="DB582" s="74">
        <v>0</v>
      </c>
      <c r="DC582" s="74">
        <v>0</v>
      </c>
      <c r="DD582" s="77">
        <v>0</v>
      </c>
      <c r="DE582" s="60">
        <v>0</v>
      </c>
      <c r="DF582" s="60">
        <v>0</v>
      </c>
      <c r="DG582" s="60">
        <v>1</v>
      </c>
      <c r="DH582" s="60">
        <v>0</v>
      </c>
      <c r="DI582" s="60">
        <v>0</v>
      </c>
      <c r="DJ582" s="60">
        <v>0</v>
      </c>
      <c r="DK582" s="60">
        <v>0</v>
      </c>
      <c r="DL582" s="74">
        <v>0</v>
      </c>
      <c r="DM582" s="74">
        <v>0</v>
      </c>
      <c r="DN582" s="74">
        <v>0</v>
      </c>
      <c r="DO582" s="77">
        <v>0</v>
      </c>
      <c r="DP582" s="77">
        <v>0</v>
      </c>
      <c r="DQ582" s="77">
        <v>0</v>
      </c>
      <c r="DR582" s="77">
        <v>0</v>
      </c>
      <c r="DS582" s="77">
        <v>0</v>
      </c>
      <c r="DT582" s="77">
        <v>0</v>
      </c>
      <c r="DU582" s="77">
        <v>0</v>
      </c>
      <c r="DV582" s="77">
        <v>0</v>
      </c>
      <c r="DW582" s="77">
        <v>0</v>
      </c>
      <c r="DX582" s="77">
        <v>0</v>
      </c>
      <c r="DY582" s="77">
        <v>0</v>
      </c>
      <c r="DZ582" s="77">
        <v>0</v>
      </c>
      <c r="EA582" s="77">
        <v>0</v>
      </c>
      <c r="EB582" s="77">
        <v>0</v>
      </c>
      <c r="EC582" s="77">
        <v>0</v>
      </c>
      <c r="ED582" s="77">
        <v>0</v>
      </c>
      <c r="EE582" s="77">
        <v>0</v>
      </c>
      <c r="EF582" s="77">
        <v>0</v>
      </c>
      <c r="EG582" s="77">
        <v>0</v>
      </c>
      <c r="EH582" s="77">
        <v>0</v>
      </c>
      <c r="EI582" s="77">
        <v>0</v>
      </c>
      <c r="EJ582" s="77">
        <v>0</v>
      </c>
      <c r="EK582" s="77">
        <v>0</v>
      </c>
      <c r="EL582" s="77">
        <v>0</v>
      </c>
      <c r="EM582" s="59">
        <v>0</v>
      </c>
      <c r="EN582" s="77">
        <v>0</v>
      </c>
      <c r="EO582" s="59">
        <v>3</v>
      </c>
      <c r="EP582" s="77">
        <v>2</v>
      </c>
      <c r="EQ582" s="59">
        <v>4</v>
      </c>
    </row>
    <row r="583" spans="1:147" s="82" customFormat="1" ht="15" customHeight="1" x14ac:dyDescent="0.25">
      <c r="A583" s="500" t="s">
        <v>2568</v>
      </c>
      <c r="B583" s="138">
        <v>35</v>
      </c>
      <c r="C583" s="108" t="s">
        <v>347</v>
      </c>
      <c r="D583" s="114">
        <v>2010</v>
      </c>
      <c r="E583" s="108" t="s">
        <v>348</v>
      </c>
      <c r="F583" s="78" t="s">
        <v>45</v>
      </c>
      <c r="G583" s="77">
        <v>98</v>
      </c>
      <c r="H583" s="77" t="s">
        <v>664</v>
      </c>
      <c r="I583" s="75" t="s">
        <v>50</v>
      </c>
      <c r="J583" s="59">
        <v>0</v>
      </c>
      <c r="K583" s="77" t="s">
        <v>3</v>
      </c>
      <c r="L583" s="77" t="s">
        <v>89</v>
      </c>
      <c r="M583" s="77">
        <v>7</v>
      </c>
      <c r="N583" s="77">
        <v>7</v>
      </c>
      <c r="O583" s="59">
        <f t="shared" si="396"/>
        <v>0.84509804001425681</v>
      </c>
      <c r="P583" s="77">
        <v>2007</v>
      </c>
      <c r="Q583" s="78"/>
      <c r="R583" s="77">
        <v>1</v>
      </c>
      <c r="S583" s="77">
        <v>29</v>
      </c>
      <c r="T583" s="77">
        <v>1</v>
      </c>
      <c r="V583" s="37" t="s">
        <v>2350</v>
      </c>
      <c r="W583" s="77"/>
      <c r="X583" s="77" t="s">
        <v>667</v>
      </c>
      <c r="Y583" s="78" t="s">
        <v>19</v>
      </c>
      <c r="Z583" s="139" t="s">
        <v>681</v>
      </c>
      <c r="AA583" s="77" t="s">
        <v>1327</v>
      </c>
      <c r="AB583" s="77" t="s">
        <v>1328</v>
      </c>
      <c r="AC583" s="77" t="s">
        <v>668</v>
      </c>
      <c r="AD583" s="77">
        <v>0</v>
      </c>
      <c r="AE583" s="77" t="s">
        <v>1071</v>
      </c>
      <c r="AF583" s="59">
        <v>14.37</v>
      </c>
      <c r="AG583" s="59">
        <f t="shared" si="397"/>
        <v>1.1574567681342256</v>
      </c>
      <c r="AH583" s="177">
        <v>524</v>
      </c>
      <c r="AI583" s="72">
        <f t="shared" si="401"/>
        <v>2.7193312869837265</v>
      </c>
      <c r="AJ583" s="59">
        <f t="shared" si="402"/>
        <v>100.58999999999999</v>
      </c>
      <c r="AK583" s="59">
        <f t="shared" si="398"/>
        <v>2.0025548081484823</v>
      </c>
      <c r="AL583" s="72">
        <f t="shared" si="403"/>
        <v>3668</v>
      </c>
      <c r="AM583" s="72">
        <f t="shared" si="374"/>
        <v>3.5644293269979834</v>
      </c>
      <c r="AN583" s="139" t="s">
        <v>1811</v>
      </c>
      <c r="AO583" s="77" t="s">
        <v>470</v>
      </c>
      <c r="AP583" s="78"/>
      <c r="AQ583" s="77" t="s">
        <v>665</v>
      </c>
      <c r="AR583" s="78"/>
      <c r="AS583" s="78" t="s">
        <v>666</v>
      </c>
      <c r="AT583" s="178" t="s">
        <v>2465</v>
      </c>
      <c r="AU583" s="11">
        <v>52.75</v>
      </c>
      <c r="AV583" s="11">
        <v>23.9</v>
      </c>
      <c r="AW583" s="37" t="s">
        <v>2020</v>
      </c>
      <c r="AX583" s="277">
        <v>6.7416666666666663</v>
      </c>
      <c r="AY583" s="278">
        <v>596</v>
      </c>
      <c r="AZ583" s="455">
        <f t="shared" si="399"/>
        <v>2.7752462597402365</v>
      </c>
      <c r="BA583" s="16" t="s">
        <v>1751</v>
      </c>
      <c r="BB583" s="276" t="s">
        <v>2018</v>
      </c>
      <c r="BC583" s="16" t="s">
        <v>2019</v>
      </c>
      <c r="BD583" s="74">
        <v>73</v>
      </c>
      <c r="BE583" s="37" t="s">
        <v>2331</v>
      </c>
      <c r="BG583" s="39" t="s">
        <v>2021</v>
      </c>
      <c r="BH583" s="82" t="s">
        <v>19</v>
      </c>
      <c r="BI583" s="358" t="s">
        <v>2232</v>
      </c>
      <c r="BJ583" s="82" t="s">
        <v>610</v>
      </c>
      <c r="BK583" s="95" t="s">
        <v>671</v>
      </c>
      <c r="BL583" s="59" t="s">
        <v>2267</v>
      </c>
      <c r="BM583" s="59" t="s">
        <v>2267</v>
      </c>
      <c r="BN583" s="82" t="s">
        <v>1331</v>
      </c>
      <c r="BO583" s="77" t="s">
        <v>1684</v>
      </c>
      <c r="BP583" s="67" t="s">
        <v>51</v>
      </c>
      <c r="BQ583" s="77" t="s">
        <v>652</v>
      </c>
      <c r="BR583" s="82">
        <v>1.38248847926267E-3</v>
      </c>
      <c r="BS583" s="77" t="s">
        <v>21</v>
      </c>
      <c r="BT583" s="77" t="s">
        <v>1220</v>
      </c>
      <c r="BU583" s="165">
        <v>6.912442396313299E-4</v>
      </c>
      <c r="BW583" s="79" t="s">
        <v>26</v>
      </c>
      <c r="BX583" s="77" t="s">
        <v>27</v>
      </c>
      <c r="BY583" s="80">
        <f t="shared" si="393"/>
        <v>3.7224641523970876E-3</v>
      </c>
      <c r="BZ583" s="80">
        <f t="shared" si="404"/>
        <v>3.7224641523970876E-3</v>
      </c>
      <c r="CA583" s="77" t="s">
        <v>18</v>
      </c>
      <c r="CB583" s="77" t="s">
        <v>667</v>
      </c>
      <c r="CC583" s="77">
        <v>29</v>
      </c>
      <c r="CD583" s="77">
        <v>29</v>
      </c>
      <c r="CF583" s="78" t="s">
        <v>1584</v>
      </c>
      <c r="CG583" s="82">
        <v>0.116820276497695</v>
      </c>
      <c r="CH583" s="77" t="s">
        <v>21</v>
      </c>
      <c r="CI583" s="82">
        <v>6.9124423963134007E-2</v>
      </c>
      <c r="CK583" s="77">
        <f t="shared" si="394"/>
        <v>0.37224641523971419</v>
      </c>
      <c r="CL583" s="77">
        <f t="shared" si="405"/>
        <v>0.37224641523971419</v>
      </c>
      <c r="CM583" s="77">
        <v>29</v>
      </c>
      <c r="CN583" s="77">
        <v>29</v>
      </c>
      <c r="CP583" s="67">
        <f t="shared" si="406"/>
        <v>-0.43854155922165627</v>
      </c>
      <c r="CQ583" s="67">
        <f t="shared" si="407"/>
        <v>0.98654708520179368</v>
      </c>
      <c r="CR583" s="67">
        <f t="shared" si="400"/>
        <v>-0.43264189698997479</v>
      </c>
      <c r="CS583" s="67">
        <f t="shared" si="408"/>
        <v>7.057912940544038E-2</v>
      </c>
      <c r="CT583" s="77">
        <v>0</v>
      </c>
      <c r="CU583" s="77">
        <v>0</v>
      </c>
      <c r="CV583" s="77" t="s">
        <v>1782</v>
      </c>
      <c r="CW583" s="77">
        <v>1</v>
      </c>
      <c r="CX583" s="77">
        <v>0</v>
      </c>
      <c r="CY583" s="74">
        <v>0</v>
      </c>
      <c r="CZ583" s="102">
        <v>3</v>
      </c>
      <c r="DA583" s="74">
        <v>0</v>
      </c>
      <c r="DB583" s="74">
        <v>0</v>
      </c>
      <c r="DC583" s="74">
        <v>0</v>
      </c>
      <c r="DD583" s="77">
        <v>0</v>
      </c>
      <c r="DE583" s="60">
        <v>0</v>
      </c>
      <c r="DF583" s="60">
        <v>0</v>
      </c>
      <c r="DG583" s="60">
        <v>1</v>
      </c>
      <c r="DH583" s="60">
        <v>0</v>
      </c>
      <c r="DI583" s="60">
        <v>0</v>
      </c>
      <c r="DJ583" s="60">
        <v>0</v>
      </c>
      <c r="DK583" s="60">
        <v>0</v>
      </c>
      <c r="DL583" s="74">
        <v>0</v>
      </c>
      <c r="DM583" s="74">
        <v>0</v>
      </c>
      <c r="DN583" s="74">
        <v>0</v>
      </c>
      <c r="DO583" s="77">
        <v>0</v>
      </c>
      <c r="DP583" s="77">
        <v>0</v>
      </c>
      <c r="DQ583" s="77">
        <v>0</v>
      </c>
      <c r="DR583" s="77">
        <v>0</v>
      </c>
      <c r="DS583" s="77">
        <v>0</v>
      </c>
      <c r="DT583" s="77">
        <v>0</v>
      </c>
      <c r="DU583" s="77">
        <v>0</v>
      </c>
      <c r="DV583" s="77">
        <v>0</v>
      </c>
      <c r="DW583" s="77">
        <v>0</v>
      </c>
      <c r="DX583" s="77">
        <v>0</v>
      </c>
      <c r="DY583" s="77">
        <v>0</v>
      </c>
      <c r="DZ583" s="77">
        <v>0</v>
      </c>
      <c r="EA583" s="77">
        <v>1</v>
      </c>
      <c r="EB583" s="77">
        <v>0</v>
      </c>
      <c r="EC583" s="77">
        <v>0</v>
      </c>
      <c r="ED583" s="77">
        <v>0</v>
      </c>
      <c r="EE583" s="77">
        <v>0</v>
      </c>
      <c r="EF583" s="77">
        <v>0</v>
      </c>
      <c r="EG583" s="77">
        <v>0</v>
      </c>
      <c r="EH583" s="77">
        <v>0</v>
      </c>
      <c r="EI583" s="77">
        <v>0</v>
      </c>
      <c r="EJ583" s="77">
        <v>0</v>
      </c>
      <c r="EK583" s="77">
        <v>0</v>
      </c>
      <c r="EL583" s="77">
        <v>0</v>
      </c>
      <c r="EM583" s="59">
        <v>0</v>
      </c>
      <c r="EN583" s="77">
        <v>0</v>
      </c>
      <c r="EO583" s="59">
        <v>3</v>
      </c>
      <c r="EP583" s="77">
        <v>2</v>
      </c>
      <c r="EQ583" s="59">
        <v>4</v>
      </c>
    </row>
    <row r="584" spans="1:147" s="82" customFormat="1" ht="15" customHeight="1" x14ac:dyDescent="0.25">
      <c r="A584" s="500" t="s">
        <v>2568</v>
      </c>
      <c r="B584" s="138">
        <v>36</v>
      </c>
      <c r="C584" s="108" t="s">
        <v>347</v>
      </c>
      <c r="D584" s="114">
        <v>2010</v>
      </c>
      <c r="E584" s="108" t="s">
        <v>348</v>
      </c>
      <c r="F584" s="78" t="s">
        <v>45</v>
      </c>
      <c r="G584" s="77">
        <v>98</v>
      </c>
      <c r="H584" s="77" t="s">
        <v>664</v>
      </c>
      <c r="I584" s="75" t="s">
        <v>50</v>
      </c>
      <c r="J584" s="59">
        <v>0</v>
      </c>
      <c r="K584" s="77" t="s">
        <v>3</v>
      </c>
      <c r="L584" s="77" t="s">
        <v>89</v>
      </c>
      <c r="M584" s="77">
        <v>7</v>
      </c>
      <c r="N584" s="77">
        <v>7</v>
      </c>
      <c r="O584" s="59">
        <f t="shared" si="396"/>
        <v>0.84509804001425681</v>
      </c>
      <c r="P584" s="77">
        <v>2007</v>
      </c>
      <c r="Q584" s="78"/>
      <c r="R584" s="77">
        <v>1</v>
      </c>
      <c r="S584" s="77">
        <v>29</v>
      </c>
      <c r="T584" s="77">
        <v>1</v>
      </c>
      <c r="V584" s="37" t="s">
        <v>2350</v>
      </c>
      <c r="W584" s="77"/>
      <c r="X584" s="77" t="s">
        <v>667</v>
      </c>
      <c r="Y584" s="78" t="s">
        <v>19</v>
      </c>
      <c r="Z584" s="139" t="s">
        <v>681</v>
      </c>
      <c r="AA584" s="77" t="s">
        <v>1327</v>
      </c>
      <c r="AB584" s="77" t="s">
        <v>1328</v>
      </c>
      <c r="AC584" s="77" t="s">
        <v>668</v>
      </c>
      <c r="AD584" s="77">
        <v>0</v>
      </c>
      <c r="AE584" s="77" t="s">
        <v>1071</v>
      </c>
      <c r="AF584" s="59">
        <v>14.37</v>
      </c>
      <c r="AG584" s="59">
        <f t="shared" si="397"/>
        <v>1.1574567681342256</v>
      </c>
      <c r="AH584" s="177">
        <v>524</v>
      </c>
      <c r="AI584" s="72">
        <f t="shared" si="401"/>
        <v>2.7193312869837265</v>
      </c>
      <c r="AJ584" s="59">
        <f t="shared" si="402"/>
        <v>100.58999999999999</v>
      </c>
      <c r="AK584" s="59">
        <f t="shared" si="398"/>
        <v>2.0025548081484823</v>
      </c>
      <c r="AL584" s="72">
        <f t="shared" si="403"/>
        <v>3668</v>
      </c>
      <c r="AM584" s="72">
        <f t="shared" si="374"/>
        <v>3.5644293269979834</v>
      </c>
      <c r="AN584" s="139" t="s">
        <v>1811</v>
      </c>
      <c r="AO584" s="77" t="s">
        <v>470</v>
      </c>
      <c r="AP584" s="78"/>
      <c r="AQ584" s="77" t="s">
        <v>665</v>
      </c>
      <c r="AR584" s="78"/>
      <c r="AS584" s="78" t="s">
        <v>666</v>
      </c>
      <c r="AT584" s="178" t="s">
        <v>2465</v>
      </c>
      <c r="AU584" s="11">
        <v>52.75</v>
      </c>
      <c r="AV584" s="11">
        <v>23.9</v>
      </c>
      <c r="AW584" s="37" t="s">
        <v>2020</v>
      </c>
      <c r="AX584" s="277">
        <v>6.7416666666666663</v>
      </c>
      <c r="AY584" s="278">
        <v>596</v>
      </c>
      <c r="AZ584" s="455">
        <f t="shared" si="399"/>
        <v>2.7752462597402365</v>
      </c>
      <c r="BA584" s="16" t="s">
        <v>1751</v>
      </c>
      <c r="BB584" s="276" t="s">
        <v>2018</v>
      </c>
      <c r="BC584" s="16" t="s">
        <v>2019</v>
      </c>
      <c r="BD584" s="74">
        <v>73</v>
      </c>
      <c r="BE584" s="37" t="s">
        <v>2331</v>
      </c>
      <c r="BG584" s="39" t="s">
        <v>2021</v>
      </c>
      <c r="BH584" s="82" t="s">
        <v>19</v>
      </c>
      <c r="BI584" s="358" t="s">
        <v>2232</v>
      </c>
      <c r="BJ584" s="82" t="s">
        <v>610</v>
      </c>
      <c r="BK584" s="95" t="s">
        <v>672</v>
      </c>
      <c r="BL584" s="77" t="s">
        <v>2269</v>
      </c>
      <c r="BM584" s="77" t="s">
        <v>2269</v>
      </c>
      <c r="BN584" s="82" t="s">
        <v>1331</v>
      </c>
      <c r="BO584" s="77" t="s">
        <v>1684</v>
      </c>
      <c r="BP584" s="67" t="s">
        <v>51</v>
      </c>
      <c r="BQ584" s="77" t="s">
        <v>652</v>
      </c>
      <c r="BR584" s="82">
        <v>8.29493087557601E-3</v>
      </c>
      <c r="BS584" s="77" t="s">
        <v>21</v>
      </c>
      <c r="BT584" s="77" t="s">
        <v>1220</v>
      </c>
      <c r="BU584" s="165">
        <v>2.7649769585252892E-3</v>
      </c>
      <c r="BW584" s="79" t="s">
        <v>26</v>
      </c>
      <c r="BX584" s="77" t="s">
        <v>27</v>
      </c>
      <c r="BY584" s="80">
        <f t="shared" si="393"/>
        <v>1.4889856609588185E-2</v>
      </c>
      <c r="BZ584" s="80">
        <f t="shared" si="404"/>
        <v>1.4889856609588185E-2</v>
      </c>
      <c r="CA584" s="77" t="s">
        <v>18</v>
      </c>
      <c r="CB584" s="77" t="s">
        <v>667</v>
      </c>
      <c r="CC584" s="77">
        <v>29</v>
      </c>
      <c r="CD584" s="77">
        <v>29</v>
      </c>
      <c r="CF584" s="78" t="s">
        <v>1584</v>
      </c>
      <c r="CG584" s="82">
        <v>7.6036866359446995E-2</v>
      </c>
      <c r="CH584" s="77" t="s">
        <v>21</v>
      </c>
      <c r="CI584" s="82">
        <v>3.940092165898601E-2</v>
      </c>
      <c r="CK584" s="77">
        <f t="shared" si="394"/>
        <v>0.2121804566866351</v>
      </c>
      <c r="CL584" s="77">
        <f t="shared" si="405"/>
        <v>0.2121804566866351</v>
      </c>
      <c r="CM584" s="77">
        <v>29</v>
      </c>
      <c r="CN584" s="77">
        <v>29</v>
      </c>
      <c r="CP584" s="67">
        <f t="shared" si="406"/>
        <v>-0.45040217780578484</v>
      </c>
      <c r="CQ584" s="67">
        <f t="shared" si="407"/>
        <v>0.98654708520179368</v>
      </c>
      <c r="CR584" s="67">
        <f t="shared" si="400"/>
        <v>-0.44434295568283705</v>
      </c>
      <c r="CS584" s="67">
        <f t="shared" si="408"/>
        <v>7.0667591916077244E-2</v>
      </c>
      <c r="CT584" s="77">
        <v>0</v>
      </c>
      <c r="CU584" s="77">
        <v>0</v>
      </c>
      <c r="CV584" s="77" t="s">
        <v>1782</v>
      </c>
      <c r="CW584" s="77">
        <v>1</v>
      </c>
      <c r="CX584" s="77">
        <v>0</v>
      </c>
      <c r="CY584" s="74">
        <v>0</v>
      </c>
      <c r="CZ584" s="102">
        <v>3</v>
      </c>
      <c r="DA584" s="74">
        <v>0</v>
      </c>
      <c r="DB584" s="74">
        <v>0</v>
      </c>
      <c r="DC584" s="74">
        <v>0</v>
      </c>
      <c r="DD584" s="77">
        <v>0</v>
      </c>
      <c r="DE584" s="60">
        <v>0</v>
      </c>
      <c r="DF584" s="60">
        <v>0</v>
      </c>
      <c r="DG584" s="60">
        <v>1</v>
      </c>
      <c r="DH584" s="60">
        <v>0</v>
      </c>
      <c r="DI584" s="60">
        <v>0</v>
      </c>
      <c r="DJ584" s="60">
        <v>0</v>
      </c>
      <c r="DK584" s="60">
        <v>0</v>
      </c>
      <c r="DL584" s="74">
        <v>0</v>
      </c>
      <c r="DM584" s="74">
        <v>0</v>
      </c>
      <c r="DN584" s="74">
        <v>0</v>
      </c>
      <c r="DO584" s="77">
        <v>0</v>
      </c>
      <c r="DP584" s="77">
        <v>0</v>
      </c>
      <c r="DQ584" s="77">
        <v>0</v>
      </c>
      <c r="DR584" s="77">
        <v>0</v>
      </c>
      <c r="DS584" s="77">
        <v>0</v>
      </c>
      <c r="DT584" s="77">
        <v>0</v>
      </c>
      <c r="DU584" s="77">
        <v>0</v>
      </c>
      <c r="DV584" s="77">
        <v>0</v>
      </c>
      <c r="DW584" s="77">
        <v>0</v>
      </c>
      <c r="DX584" s="77">
        <v>0</v>
      </c>
      <c r="DY584" s="77">
        <v>0</v>
      </c>
      <c r="DZ584" s="77">
        <v>0</v>
      </c>
      <c r="EA584" s="77">
        <v>0</v>
      </c>
      <c r="EB584" s="77">
        <v>0</v>
      </c>
      <c r="EC584" s="77">
        <v>0</v>
      </c>
      <c r="ED584" s="77">
        <v>0</v>
      </c>
      <c r="EE584" s="77">
        <v>0</v>
      </c>
      <c r="EF584" s="77">
        <v>0</v>
      </c>
      <c r="EG584" s="77">
        <v>0</v>
      </c>
      <c r="EH584" s="77">
        <v>0</v>
      </c>
      <c r="EI584" s="77">
        <v>0</v>
      </c>
      <c r="EJ584" s="77">
        <v>0</v>
      </c>
      <c r="EK584" s="77">
        <v>0</v>
      </c>
      <c r="EL584" s="77">
        <v>0</v>
      </c>
      <c r="EM584" s="59">
        <v>0</v>
      </c>
      <c r="EN584" s="77">
        <v>0</v>
      </c>
      <c r="EO584" s="59">
        <v>3</v>
      </c>
      <c r="EP584" s="77">
        <v>2</v>
      </c>
      <c r="EQ584" s="59">
        <v>4</v>
      </c>
    </row>
    <row r="585" spans="1:147" s="82" customFormat="1" ht="15" customHeight="1" x14ac:dyDescent="0.25">
      <c r="A585" s="500" t="s">
        <v>2568</v>
      </c>
      <c r="B585" s="138">
        <v>37</v>
      </c>
      <c r="C585" s="108" t="s">
        <v>347</v>
      </c>
      <c r="D585" s="114">
        <v>2010</v>
      </c>
      <c r="E585" s="108" t="s">
        <v>348</v>
      </c>
      <c r="F585" s="78" t="s">
        <v>45</v>
      </c>
      <c r="G585" s="77">
        <v>98</v>
      </c>
      <c r="H585" s="77" t="s">
        <v>664</v>
      </c>
      <c r="I585" s="75" t="s">
        <v>50</v>
      </c>
      <c r="J585" s="59">
        <v>0</v>
      </c>
      <c r="K585" s="77" t="s">
        <v>3</v>
      </c>
      <c r="L585" s="77" t="s">
        <v>89</v>
      </c>
      <c r="M585" s="77">
        <v>7</v>
      </c>
      <c r="N585" s="77">
        <v>7</v>
      </c>
      <c r="O585" s="59">
        <f t="shared" si="396"/>
        <v>0.84509804001425681</v>
      </c>
      <c r="P585" s="77">
        <v>2007</v>
      </c>
      <c r="Q585" s="78"/>
      <c r="R585" s="77">
        <v>1</v>
      </c>
      <c r="S585" s="77">
        <v>29</v>
      </c>
      <c r="T585" s="77">
        <v>1</v>
      </c>
      <c r="V585" s="37" t="s">
        <v>2350</v>
      </c>
      <c r="W585" s="77"/>
      <c r="X585" s="77" t="s">
        <v>667</v>
      </c>
      <c r="Y585" s="78" t="s">
        <v>19</v>
      </c>
      <c r="Z585" s="139" t="s">
        <v>681</v>
      </c>
      <c r="AA585" s="77" t="s">
        <v>1327</v>
      </c>
      <c r="AB585" s="77" t="s">
        <v>1328</v>
      </c>
      <c r="AC585" s="77" t="s">
        <v>668</v>
      </c>
      <c r="AD585" s="77">
        <v>0</v>
      </c>
      <c r="AE585" s="77" t="s">
        <v>1071</v>
      </c>
      <c r="AF585" s="59">
        <v>14.37</v>
      </c>
      <c r="AG585" s="59">
        <f t="shared" si="397"/>
        <v>1.1574567681342256</v>
      </c>
      <c r="AH585" s="177">
        <v>524</v>
      </c>
      <c r="AI585" s="72">
        <f t="shared" si="401"/>
        <v>2.7193312869837265</v>
      </c>
      <c r="AJ585" s="59">
        <f t="shared" si="402"/>
        <v>100.58999999999999</v>
      </c>
      <c r="AK585" s="59">
        <f t="shared" si="398"/>
        <v>2.0025548081484823</v>
      </c>
      <c r="AL585" s="72">
        <f t="shared" si="403"/>
        <v>3668</v>
      </c>
      <c r="AM585" s="72">
        <f t="shared" si="374"/>
        <v>3.5644293269979834</v>
      </c>
      <c r="AN585" s="139" t="s">
        <v>1811</v>
      </c>
      <c r="AO585" s="77" t="s">
        <v>470</v>
      </c>
      <c r="AP585" s="78"/>
      <c r="AQ585" s="77" t="s">
        <v>665</v>
      </c>
      <c r="AR585" s="78"/>
      <c r="AS585" s="78" t="s">
        <v>666</v>
      </c>
      <c r="AT585" s="178" t="s">
        <v>2465</v>
      </c>
      <c r="AU585" s="11">
        <v>52.75</v>
      </c>
      <c r="AV585" s="11">
        <v>23.9</v>
      </c>
      <c r="AW585" s="37" t="s">
        <v>2020</v>
      </c>
      <c r="AX585" s="277">
        <v>6.7416666666666663</v>
      </c>
      <c r="AY585" s="278">
        <v>596</v>
      </c>
      <c r="AZ585" s="455">
        <f t="shared" si="399"/>
        <v>2.7752462597402365</v>
      </c>
      <c r="BA585" s="16" t="s">
        <v>1751</v>
      </c>
      <c r="BB585" s="276" t="s">
        <v>2018</v>
      </c>
      <c r="BC585" s="16" t="s">
        <v>2019</v>
      </c>
      <c r="BD585" s="74">
        <v>73</v>
      </c>
      <c r="BE585" s="37" t="s">
        <v>2331</v>
      </c>
      <c r="BG585" s="39" t="s">
        <v>2021</v>
      </c>
      <c r="BH585" s="82" t="s">
        <v>19</v>
      </c>
      <c r="BI585" s="358" t="s">
        <v>2232</v>
      </c>
      <c r="BJ585" s="82" t="s">
        <v>610</v>
      </c>
      <c r="BK585" s="95" t="s">
        <v>673</v>
      </c>
      <c r="BL585" s="59" t="s">
        <v>2267</v>
      </c>
      <c r="BM585" s="59" t="s">
        <v>2267</v>
      </c>
      <c r="BN585" s="82" t="s">
        <v>1331</v>
      </c>
      <c r="BO585" s="77" t="s">
        <v>1684</v>
      </c>
      <c r="BP585" s="67" t="s">
        <v>51</v>
      </c>
      <c r="BQ585" s="77" t="s">
        <v>652</v>
      </c>
      <c r="BR585" s="82">
        <v>5.5299539170506704E-3</v>
      </c>
      <c r="BS585" s="77" t="s">
        <v>21</v>
      </c>
      <c r="BT585" s="77" t="s">
        <v>1220</v>
      </c>
      <c r="BU585" s="165">
        <v>4.1474654377879998E-3</v>
      </c>
      <c r="BW585" s="79" t="s">
        <v>26</v>
      </c>
      <c r="BX585" s="77" t="s">
        <v>27</v>
      </c>
      <c r="BY585" s="80">
        <f t="shared" si="393"/>
        <v>2.2334784914382635E-2</v>
      </c>
      <c r="BZ585" s="80">
        <f t="shared" si="404"/>
        <v>2.2334784914382635E-2</v>
      </c>
      <c r="CA585" s="77" t="s">
        <v>18</v>
      </c>
      <c r="CB585" s="77" t="s">
        <v>667</v>
      </c>
      <c r="CC585" s="77">
        <v>29</v>
      </c>
      <c r="CD585" s="77">
        <v>29</v>
      </c>
      <c r="CF585" s="78" t="s">
        <v>1584</v>
      </c>
      <c r="CG585" s="82">
        <v>5.6682027649769699E-2</v>
      </c>
      <c r="CH585" s="77" t="s">
        <v>21</v>
      </c>
      <c r="CI585" s="82">
        <v>2.8341013824884596E-2</v>
      </c>
      <c r="CK585" s="77">
        <f t="shared" si="394"/>
        <v>0.15262103024828097</v>
      </c>
      <c r="CL585" s="77">
        <f t="shared" si="405"/>
        <v>0.15262103024828097</v>
      </c>
      <c r="CM585" s="77">
        <v>29</v>
      </c>
      <c r="CN585" s="77">
        <v>29</v>
      </c>
      <c r="CP585" s="67">
        <f t="shared" si="406"/>
        <v>-0.4689889076142742</v>
      </c>
      <c r="CQ585" s="67">
        <f t="shared" si="407"/>
        <v>0.98654708520179368</v>
      </c>
      <c r="CR585" s="67">
        <f t="shared" si="400"/>
        <v>-0.46267963979883553</v>
      </c>
      <c r="CS585" s="67">
        <f t="shared" si="408"/>
        <v>7.0810969388658454E-2</v>
      </c>
      <c r="CT585" s="77">
        <v>0</v>
      </c>
      <c r="CU585" s="77">
        <v>0</v>
      </c>
      <c r="CV585" s="77" t="s">
        <v>1782</v>
      </c>
      <c r="CW585" s="77">
        <v>1</v>
      </c>
      <c r="CX585" s="77">
        <v>0</v>
      </c>
      <c r="CY585" s="74">
        <v>0</v>
      </c>
      <c r="CZ585" s="102">
        <v>3</v>
      </c>
      <c r="DA585" s="74">
        <v>0</v>
      </c>
      <c r="DB585" s="74">
        <v>0</v>
      </c>
      <c r="DC585" s="74">
        <v>0</v>
      </c>
      <c r="DD585" s="77">
        <v>0</v>
      </c>
      <c r="DE585" s="60">
        <v>0</v>
      </c>
      <c r="DF585" s="60">
        <v>0</v>
      </c>
      <c r="DG585" s="60">
        <v>1</v>
      </c>
      <c r="DH585" s="60">
        <v>0</v>
      </c>
      <c r="DI585" s="60">
        <v>0</v>
      </c>
      <c r="DJ585" s="60">
        <v>0</v>
      </c>
      <c r="DK585" s="60">
        <v>0</v>
      </c>
      <c r="DL585" s="74">
        <v>0</v>
      </c>
      <c r="DM585" s="74">
        <v>0</v>
      </c>
      <c r="DN585" s="74">
        <v>0</v>
      </c>
      <c r="DO585" s="77">
        <v>0</v>
      </c>
      <c r="DP585" s="77">
        <v>0</v>
      </c>
      <c r="DQ585" s="77">
        <v>0</v>
      </c>
      <c r="DR585" s="77">
        <v>0</v>
      </c>
      <c r="DS585" s="77">
        <v>0</v>
      </c>
      <c r="DT585" s="77">
        <v>0</v>
      </c>
      <c r="DU585" s="77">
        <v>0</v>
      </c>
      <c r="DV585" s="77">
        <v>0</v>
      </c>
      <c r="DW585" s="77">
        <v>0</v>
      </c>
      <c r="DX585" s="77">
        <v>0</v>
      </c>
      <c r="DY585" s="77">
        <v>0</v>
      </c>
      <c r="DZ585" s="77">
        <v>0</v>
      </c>
      <c r="EA585" s="77">
        <v>0</v>
      </c>
      <c r="EB585" s="77">
        <v>0</v>
      </c>
      <c r="EC585" s="77">
        <v>0</v>
      </c>
      <c r="ED585" s="77">
        <v>0</v>
      </c>
      <c r="EE585" s="77">
        <v>0</v>
      </c>
      <c r="EF585" s="77">
        <v>0</v>
      </c>
      <c r="EG585" s="77">
        <v>0</v>
      </c>
      <c r="EH585" s="77">
        <v>0</v>
      </c>
      <c r="EI585" s="77">
        <v>0</v>
      </c>
      <c r="EJ585" s="77">
        <v>0</v>
      </c>
      <c r="EK585" s="77">
        <v>0</v>
      </c>
      <c r="EL585" s="77">
        <v>0</v>
      </c>
      <c r="EM585" s="59">
        <v>0</v>
      </c>
      <c r="EN585" s="77">
        <v>0</v>
      </c>
      <c r="EO585" s="59">
        <v>3</v>
      </c>
      <c r="EP585" s="77">
        <v>2</v>
      </c>
      <c r="EQ585" s="59">
        <v>4</v>
      </c>
    </row>
    <row r="586" spans="1:147" s="82" customFormat="1" ht="15" customHeight="1" x14ac:dyDescent="0.25">
      <c r="A586" s="500" t="s">
        <v>2568</v>
      </c>
      <c r="B586" s="138">
        <v>38</v>
      </c>
      <c r="C586" s="108" t="s">
        <v>347</v>
      </c>
      <c r="D586" s="114">
        <v>2010</v>
      </c>
      <c r="E586" s="108" t="s">
        <v>348</v>
      </c>
      <c r="F586" s="78" t="s">
        <v>45</v>
      </c>
      <c r="G586" s="77">
        <v>98</v>
      </c>
      <c r="H586" s="77" t="s">
        <v>664</v>
      </c>
      <c r="I586" s="75" t="s">
        <v>50</v>
      </c>
      <c r="J586" s="59">
        <v>0</v>
      </c>
      <c r="K586" s="77" t="s">
        <v>3</v>
      </c>
      <c r="L586" s="77" t="s">
        <v>89</v>
      </c>
      <c r="M586" s="77">
        <v>7</v>
      </c>
      <c r="N586" s="77">
        <v>7</v>
      </c>
      <c r="O586" s="59">
        <f t="shared" si="396"/>
        <v>0.84509804001425681</v>
      </c>
      <c r="P586" s="77">
        <v>2007</v>
      </c>
      <c r="Q586" s="78"/>
      <c r="R586" s="77">
        <v>1</v>
      </c>
      <c r="S586" s="77">
        <v>29</v>
      </c>
      <c r="T586" s="77">
        <v>1</v>
      </c>
      <c r="V586" s="37" t="s">
        <v>2350</v>
      </c>
      <c r="W586" s="77"/>
      <c r="X586" s="77" t="s">
        <v>667</v>
      </c>
      <c r="Y586" s="78" t="s">
        <v>19</v>
      </c>
      <c r="Z586" s="139" t="s">
        <v>681</v>
      </c>
      <c r="AA586" s="77" t="s">
        <v>1327</v>
      </c>
      <c r="AB586" s="77" t="s">
        <v>1328</v>
      </c>
      <c r="AC586" s="77" t="s">
        <v>668</v>
      </c>
      <c r="AD586" s="77">
        <v>0</v>
      </c>
      <c r="AE586" s="77" t="s">
        <v>1071</v>
      </c>
      <c r="AF586" s="59">
        <v>14.37</v>
      </c>
      <c r="AG586" s="59">
        <f t="shared" si="397"/>
        <v>1.1574567681342256</v>
      </c>
      <c r="AH586" s="177">
        <v>524</v>
      </c>
      <c r="AI586" s="72">
        <f t="shared" si="401"/>
        <v>2.7193312869837265</v>
      </c>
      <c r="AJ586" s="59">
        <f t="shared" si="402"/>
        <v>100.58999999999999</v>
      </c>
      <c r="AK586" s="59">
        <f t="shared" si="398"/>
        <v>2.0025548081484823</v>
      </c>
      <c r="AL586" s="72">
        <f t="shared" si="403"/>
        <v>3668</v>
      </c>
      <c r="AM586" s="72">
        <f t="shared" si="374"/>
        <v>3.5644293269979834</v>
      </c>
      <c r="AN586" s="139" t="s">
        <v>1811</v>
      </c>
      <c r="AO586" s="77" t="s">
        <v>470</v>
      </c>
      <c r="AP586" s="78"/>
      <c r="AQ586" s="77" t="s">
        <v>665</v>
      </c>
      <c r="AR586" s="78"/>
      <c r="AS586" s="78" t="s">
        <v>666</v>
      </c>
      <c r="AT586" s="178" t="s">
        <v>2465</v>
      </c>
      <c r="AU586" s="11">
        <v>52.75</v>
      </c>
      <c r="AV586" s="11">
        <v>23.9</v>
      </c>
      <c r="AW586" s="37" t="s">
        <v>2020</v>
      </c>
      <c r="AX586" s="277">
        <v>6.7416666666666663</v>
      </c>
      <c r="AY586" s="278">
        <v>596</v>
      </c>
      <c r="AZ586" s="455">
        <f t="shared" si="399"/>
        <v>2.7752462597402365</v>
      </c>
      <c r="BA586" s="16" t="s">
        <v>1751</v>
      </c>
      <c r="BB586" s="276" t="s">
        <v>2018</v>
      </c>
      <c r="BC586" s="16" t="s">
        <v>2019</v>
      </c>
      <c r="BD586" s="74">
        <v>73</v>
      </c>
      <c r="BE586" s="37" t="s">
        <v>2331</v>
      </c>
      <c r="BG586" s="39" t="s">
        <v>2021</v>
      </c>
      <c r="BH586" s="82" t="s">
        <v>19</v>
      </c>
      <c r="BI586" s="358" t="s">
        <v>2232</v>
      </c>
      <c r="BJ586" s="82" t="s">
        <v>610</v>
      </c>
      <c r="BK586" s="95" t="s">
        <v>674</v>
      </c>
      <c r="BL586" s="59" t="s">
        <v>2269</v>
      </c>
      <c r="BM586" s="59" t="s">
        <v>2268</v>
      </c>
      <c r="BN586" s="82" t="s">
        <v>1331</v>
      </c>
      <c r="BO586" s="77" t="s">
        <v>1684</v>
      </c>
      <c r="BP586" s="67" t="s">
        <v>51</v>
      </c>
      <c r="BQ586" s="77" t="s">
        <v>652</v>
      </c>
      <c r="BR586" s="82">
        <v>1.4516129032257999E-2</v>
      </c>
      <c r="BS586" s="77" t="s">
        <v>21</v>
      </c>
      <c r="BT586" s="77" t="s">
        <v>1220</v>
      </c>
      <c r="BU586" s="165">
        <v>1.17511520737328E-2</v>
      </c>
      <c r="BW586" s="79" t="s">
        <v>26</v>
      </c>
      <c r="BX586" s="77" t="s">
        <v>27</v>
      </c>
      <c r="BY586" s="80">
        <f t="shared" si="393"/>
        <v>6.3281890590751524E-2</v>
      </c>
      <c r="BZ586" s="80">
        <f t="shared" si="404"/>
        <v>6.3281890590751524E-2</v>
      </c>
      <c r="CA586" s="77" t="s">
        <v>18</v>
      </c>
      <c r="CB586" s="77" t="s">
        <v>667</v>
      </c>
      <c r="CC586" s="77">
        <v>29</v>
      </c>
      <c r="CD586" s="77">
        <v>29</v>
      </c>
      <c r="CF586" s="78" t="s">
        <v>1584</v>
      </c>
      <c r="CG586" s="82">
        <v>5.9447004608295002E-2</v>
      </c>
      <c r="CH586" s="77" t="s">
        <v>21</v>
      </c>
      <c r="CI586" s="82">
        <v>5.3225806451611991E-2</v>
      </c>
      <c r="CK586" s="77">
        <f t="shared" si="394"/>
        <v>0.28662973973457351</v>
      </c>
      <c r="CL586" s="77">
        <f t="shared" si="405"/>
        <v>0.28662973973457351</v>
      </c>
      <c r="CM586" s="77">
        <v>29</v>
      </c>
      <c r="CN586" s="77">
        <v>29</v>
      </c>
      <c r="CP586" s="67">
        <f t="shared" si="406"/>
        <v>-0.21647312999340357</v>
      </c>
      <c r="CQ586" s="67">
        <f t="shared" si="407"/>
        <v>0.98654708520179368</v>
      </c>
      <c r="CR586" s="67">
        <f t="shared" si="400"/>
        <v>-0.21356093541950127</v>
      </c>
      <c r="CS586" s="67">
        <f t="shared" si="408"/>
        <v>6.9358692009803893E-2</v>
      </c>
      <c r="CT586" s="77">
        <v>0</v>
      </c>
      <c r="CU586" s="77">
        <v>0</v>
      </c>
      <c r="CV586" s="77" t="s">
        <v>1782</v>
      </c>
      <c r="CW586" s="77">
        <v>1</v>
      </c>
      <c r="CX586" s="77">
        <v>0</v>
      </c>
      <c r="CY586" s="74">
        <v>0</v>
      </c>
      <c r="CZ586" s="102">
        <v>3</v>
      </c>
      <c r="DA586" s="74">
        <v>0</v>
      </c>
      <c r="DB586" s="74">
        <v>0</v>
      </c>
      <c r="DC586" s="74">
        <v>0</v>
      </c>
      <c r="DD586" s="77">
        <v>0</v>
      </c>
      <c r="DE586" s="60">
        <v>0</v>
      </c>
      <c r="DF586" s="60">
        <v>0</v>
      </c>
      <c r="DG586" s="60">
        <v>1</v>
      </c>
      <c r="DH586" s="60">
        <v>0</v>
      </c>
      <c r="DI586" s="60">
        <v>0</v>
      </c>
      <c r="DJ586" s="60">
        <v>0</v>
      </c>
      <c r="DK586" s="60">
        <v>0</v>
      </c>
      <c r="DL586" s="74">
        <v>0</v>
      </c>
      <c r="DM586" s="74">
        <v>0</v>
      </c>
      <c r="DN586" s="74">
        <v>0</v>
      </c>
      <c r="DO586" s="77">
        <v>0</v>
      </c>
      <c r="DP586" s="77">
        <v>0</v>
      </c>
      <c r="DQ586" s="77">
        <v>0</v>
      </c>
      <c r="DR586" s="77">
        <v>0</v>
      </c>
      <c r="DS586" s="77">
        <v>0</v>
      </c>
      <c r="DT586" s="77">
        <v>0</v>
      </c>
      <c r="DU586" s="77">
        <v>0</v>
      </c>
      <c r="DV586" s="77">
        <v>0</v>
      </c>
      <c r="DW586" s="77">
        <v>0</v>
      </c>
      <c r="DX586" s="77">
        <v>0</v>
      </c>
      <c r="DY586" s="77">
        <v>0</v>
      </c>
      <c r="DZ586" s="77">
        <v>0</v>
      </c>
      <c r="EA586" s="77">
        <v>0</v>
      </c>
      <c r="EB586" s="77">
        <v>0</v>
      </c>
      <c r="EC586" s="77">
        <v>0</v>
      </c>
      <c r="ED586" s="77">
        <v>0</v>
      </c>
      <c r="EE586" s="77">
        <v>0</v>
      </c>
      <c r="EF586" s="77">
        <v>0</v>
      </c>
      <c r="EG586" s="77">
        <v>0</v>
      </c>
      <c r="EH586" s="77">
        <v>0</v>
      </c>
      <c r="EI586" s="77">
        <v>0</v>
      </c>
      <c r="EJ586" s="77">
        <v>0</v>
      </c>
      <c r="EK586" s="77">
        <v>0</v>
      </c>
      <c r="EL586" s="77">
        <v>0</v>
      </c>
      <c r="EM586" s="59">
        <v>0</v>
      </c>
      <c r="EN586" s="77">
        <v>0</v>
      </c>
      <c r="EO586" s="59">
        <v>3</v>
      </c>
      <c r="EP586" s="77">
        <v>2</v>
      </c>
      <c r="EQ586" s="59">
        <v>4</v>
      </c>
    </row>
    <row r="587" spans="1:147" s="82" customFormat="1" ht="15" customHeight="1" x14ac:dyDescent="0.25">
      <c r="A587" s="500" t="s">
        <v>2568</v>
      </c>
      <c r="B587" s="138">
        <v>39</v>
      </c>
      <c r="C587" s="108" t="s">
        <v>347</v>
      </c>
      <c r="D587" s="114">
        <v>2010</v>
      </c>
      <c r="E587" s="108" t="s">
        <v>348</v>
      </c>
      <c r="F587" s="78" t="s">
        <v>45</v>
      </c>
      <c r="G587" s="77">
        <v>98</v>
      </c>
      <c r="H587" s="77" t="s">
        <v>664</v>
      </c>
      <c r="I587" s="75" t="s">
        <v>50</v>
      </c>
      <c r="J587" s="59">
        <v>0</v>
      </c>
      <c r="K587" s="77" t="s">
        <v>3</v>
      </c>
      <c r="L587" s="77" t="s">
        <v>89</v>
      </c>
      <c r="M587" s="77">
        <v>7</v>
      </c>
      <c r="N587" s="77">
        <v>7</v>
      </c>
      <c r="O587" s="59">
        <f t="shared" si="396"/>
        <v>0.84509804001425681</v>
      </c>
      <c r="P587" s="77">
        <v>2007</v>
      </c>
      <c r="Q587" s="78"/>
      <c r="R587" s="77">
        <v>1</v>
      </c>
      <c r="S587" s="77">
        <v>29</v>
      </c>
      <c r="T587" s="77">
        <v>1</v>
      </c>
      <c r="V587" s="37" t="s">
        <v>2350</v>
      </c>
      <c r="W587" s="77"/>
      <c r="X587" s="77" t="s">
        <v>667</v>
      </c>
      <c r="Y587" s="78" t="s">
        <v>19</v>
      </c>
      <c r="Z587" s="139" t="s">
        <v>681</v>
      </c>
      <c r="AA587" s="77" t="s">
        <v>1327</v>
      </c>
      <c r="AB587" s="77" t="s">
        <v>1328</v>
      </c>
      <c r="AC587" s="77" t="s">
        <v>668</v>
      </c>
      <c r="AD587" s="77">
        <v>0</v>
      </c>
      <c r="AE587" s="77" t="s">
        <v>1071</v>
      </c>
      <c r="AF587" s="59">
        <v>14.37</v>
      </c>
      <c r="AG587" s="59">
        <f t="shared" si="397"/>
        <v>1.1574567681342256</v>
      </c>
      <c r="AH587" s="177">
        <v>524</v>
      </c>
      <c r="AI587" s="72">
        <f t="shared" ref="AI587:AI618" si="409">LOG10(AH587)</f>
        <v>2.7193312869837265</v>
      </c>
      <c r="AJ587" s="59">
        <f t="shared" ref="AJ587:AJ618" si="410">AF587*N587</f>
        <v>100.58999999999999</v>
      </c>
      <c r="AK587" s="59">
        <f t="shared" si="398"/>
        <v>2.0025548081484823</v>
      </c>
      <c r="AL587" s="72">
        <f t="shared" ref="AL587:AL618" si="411">AH587*N587</f>
        <v>3668</v>
      </c>
      <c r="AM587" s="72">
        <f t="shared" si="374"/>
        <v>3.5644293269979834</v>
      </c>
      <c r="AN587" s="139" t="s">
        <v>1811</v>
      </c>
      <c r="AO587" s="77" t="s">
        <v>470</v>
      </c>
      <c r="AP587" s="78"/>
      <c r="AQ587" s="77" t="s">
        <v>665</v>
      </c>
      <c r="AR587" s="78"/>
      <c r="AS587" s="78" t="s">
        <v>666</v>
      </c>
      <c r="AT587" s="178" t="s">
        <v>2465</v>
      </c>
      <c r="AU587" s="11">
        <v>52.75</v>
      </c>
      <c r="AV587" s="11">
        <v>23.9</v>
      </c>
      <c r="AW587" s="37" t="s">
        <v>2020</v>
      </c>
      <c r="AX587" s="277">
        <v>6.7416666666666663</v>
      </c>
      <c r="AY587" s="278">
        <v>596</v>
      </c>
      <c r="AZ587" s="455">
        <f t="shared" si="399"/>
        <v>2.7752462597402365</v>
      </c>
      <c r="BA587" s="16" t="s">
        <v>1751</v>
      </c>
      <c r="BB587" s="276" t="s">
        <v>2018</v>
      </c>
      <c r="BC587" s="16" t="s">
        <v>2019</v>
      </c>
      <c r="BD587" s="74">
        <v>73</v>
      </c>
      <c r="BE587" s="37" t="s">
        <v>2331</v>
      </c>
      <c r="BG587" s="39" t="s">
        <v>2021</v>
      </c>
      <c r="BH587" s="82" t="s">
        <v>19</v>
      </c>
      <c r="BI587" s="358" t="s">
        <v>2232</v>
      </c>
      <c r="BJ587" s="82" t="s">
        <v>610</v>
      </c>
      <c r="BK587" s="95" t="s">
        <v>675</v>
      </c>
      <c r="BL587" s="77" t="s">
        <v>2267</v>
      </c>
      <c r="BM587" s="77" t="s">
        <v>2267</v>
      </c>
      <c r="BN587" s="82" t="s">
        <v>1331</v>
      </c>
      <c r="BO587" s="77" t="s">
        <v>1684</v>
      </c>
      <c r="BP587" s="67" t="s">
        <v>51</v>
      </c>
      <c r="BQ587" s="77" t="s">
        <v>652</v>
      </c>
      <c r="BR587" s="82">
        <v>1.38248847926268E-2</v>
      </c>
      <c r="BS587" s="77" t="s">
        <v>21</v>
      </c>
      <c r="BT587" s="77" t="s">
        <v>1220</v>
      </c>
      <c r="BU587" s="165">
        <v>8.2949308755759996E-3</v>
      </c>
      <c r="BW587" s="79" t="s">
        <v>26</v>
      </c>
      <c r="BX587" s="77" t="s">
        <v>27</v>
      </c>
      <c r="BY587" s="80">
        <f t="shared" si="393"/>
        <v>4.4669569828765271E-2</v>
      </c>
      <c r="BZ587" s="80">
        <f t="shared" si="404"/>
        <v>4.4669569828765271E-2</v>
      </c>
      <c r="CA587" s="77" t="s">
        <v>18</v>
      </c>
      <c r="CB587" s="77" t="s">
        <v>667</v>
      </c>
      <c r="CC587" s="77">
        <v>29</v>
      </c>
      <c r="CD587" s="77">
        <v>29</v>
      </c>
      <c r="CF587" s="78" t="s">
        <v>1584</v>
      </c>
      <c r="CG587" s="82">
        <v>4.4239631336405502E-2</v>
      </c>
      <c r="CH587" s="77" t="s">
        <v>21</v>
      </c>
      <c r="CI587" s="82">
        <v>1.7972350230414796E-2</v>
      </c>
      <c r="CK587" s="77">
        <f t="shared" si="394"/>
        <v>9.6784067962325457E-2</v>
      </c>
      <c r="CL587" s="77">
        <f t="shared" si="405"/>
        <v>9.6784067962325457E-2</v>
      </c>
      <c r="CM587" s="77">
        <v>29</v>
      </c>
      <c r="CN587" s="77">
        <v>29</v>
      </c>
      <c r="CP587" s="67">
        <f t="shared" si="406"/>
        <v>-0.40351691925012095</v>
      </c>
      <c r="CQ587" s="67">
        <f t="shared" si="407"/>
        <v>0.98654708520179368</v>
      </c>
      <c r="CR587" s="67">
        <f t="shared" si="400"/>
        <v>-0.39808844051581438</v>
      </c>
      <c r="CS587" s="67">
        <f t="shared" si="408"/>
        <v>7.0331675917864767E-2</v>
      </c>
      <c r="CT587" s="77">
        <v>0</v>
      </c>
      <c r="CU587" s="77">
        <v>0</v>
      </c>
      <c r="CV587" s="77" t="s">
        <v>1782</v>
      </c>
      <c r="CW587" s="77">
        <v>1</v>
      </c>
      <c r="CX587" s="77">
        <v>0</v>
      </c>
      <c r="CY587" s="74">
        <v>0</v>
      </c>
      <c r="CZ587" s="102">
        <v>3</v>
      </c>
      <c r="DA587" s="74">
        <v>0</v>
      </c>
      <c r="DB587" s="74">
        <v>0</v>
      </c>
      <c r="DC587" s="74">
        <v>0</v>
      </c>
      <c r="DD587" s="77">
        <v>0</v>
      </c>
      <c r="DE587" s="60">
        <v>0</v>
      </c>
      <c r="DF587" s="60">
        <v>0</v>
      </c>
      <c r="DG587" s="60">
        <v>1</v>
      </c>
      <c r="DH587" s="60">
        <v>0</v>
      </c>
      <c r="DI587" s="60">
        <v>0</v>
      </c>
      <c r="DJ587" s="60">
        <v>0</v>
      </c>
      <c r="DK587" s="60">
        <v>0</v>
      </c>
      <c r="DL587" s="74">
        <v>0</v>
      </c>
      <c r="DM587" s="74">
        <v>0</v>
      </c>
      <c r="DN587" s="74">
        <v>0</v>
      </c>
      <c r="DO587" s="77">
        <v>0</v>
      </c>
      <c r="DP587" s="77">
        <v>0</v>
      </c>
      <c r="DQ587" s="77">
        <v>0</v>
      </c>
      <c r="DR587" s="77">
        <v>0</v>
      </c>
      <c r="DS587" s="77">
        <v>0</v>
      </c>
      <c r="DT587" s="77">
        <v>0</v>
      </c>
      <c r="DU587" s="77">
        <v>0</v>
      </c>
      <c r="DV587" s="77">
        <v>0</v>
      </c>
      <c r="DW587" s="77">
        <v>0</v>
      </c>
      <c r="DX587" s="77">
        <v>0</v>
      </c>
      <c r="DY587" s="77">
        <v>0</v>
      </c>
      <c r="DZ587" s="77">
        <v>0</v>
      </c>
      <c r="EA587" s="77">
        <v>0</v>
      </c>
      <c r="EB587" s="77">
        <v>0</v>
      </c>
      <c r="EC587" s="77">
        <v>0</v>
      </c>
      <c r="ED587" s="77">
        <v>0</v>
      </c>
      <c r="EE587" s="77">
        <v>0</v>
      </c>
      <c r="EF587" s="77">
        <v>0</v>
      </c>
      <c r="EG587" s="77">
        <v>0</v>
      </c>
      <c r="EH587" s="77">
        <v>0</v>
      </c>
      <c r="EI587" s="77">
        <v>0</v>
      </c>
      <c r="EJ587" s="77">
        <v>0</v>
      </c>
      <c r="EK587" s="77">
        <v>0</v>
      </c>
      <c r="EL587" s="77">
        <v>0</v>
      </c>
      <c r="EM587" s="59">
        <v>0</v>
      </c>
      <c r="EN587" s="77">
        <v>0</v>
      </c>
      <c r="EO587" s="59">
        <v>3</v>
      </c>
      <c r="EP587" s="77">
        <v>2</v>
      </c>
      <c r="EQ587" s="59">
        <v>4</v>
      </c>
    </row>
    <row r="588" spans="1:147" s="78" customFormat="1" ht="15" customHeight="1" x14ac:dyDescent="0.25">
      <c r="A588" s="500" t="s">
        <v>2568</v>
      </c>
      <c r="B588" s="138">
        <v>40</v>
      </c>
      <c r="C588" s="108" t="s">
        <v>347</v>
      </c>
      <c r="D588" s="114">
        <v>2010</v>
      </c>
      <c r="E588" s="108" t="s">
        <v>348</v>
      </c>
      <c r="F588" s="78" t="s">
        <v>45</v>
      </c>
      <c r="G588" s="77">
        <v>98</v>
      </c>
      <c r="H588" s="77" t="s">
        <v>664</v>
      </c>
      <c r="I588" s="75" t="s">
        <v>50</v>
      </c>
      <c r="J588" s="59">
        <v>0</v>
      </c>
      <c r="K588" s="77" t="s">
        <v>3</v>
      </c>
      <c r="L588" s="77" t="s">
        <v>89</v>
      </c>
      <c r="M588" s="77">
        <v>7</v>
      </c>
      <c r="N588" s="77">
        <v>7</v>
      </c>
      <c r="O588" s="59">
        <f t="shared" si="396"/>
        <v>0.84509804001425681</v>
      </c>
      <c r="P588" s="77">
        <v>2007</v>
      </c>
      <c r="R588" s="77">
        <v>1</v>
      </c>
      <c r="S588" s="77">
        <v>29</v>
      </c>
      <c r="T588" s="77">
        <v>1</v>
      </c>
      <c r="V588" s="37" t="s">
        <v>2350</v>
      </c>
      <c r="W588" s="77"/>
      <c r="X588" s="77" t="s">
        <v>667</v>
      </c>
      <c r="Y588" s="78" t="s">
        <v>19</v>
      </c>
      <c r="Z588" s="139" t="s">
        <v>681</v>
      </c>
      <c r="AA588" s="77" t="s">
        <v>1327</v>
      </c>
      <c r="AB588" s="77" t="s">
        <v>1328</v>
      </c>
      <c r="AC588" s="77" t="s">
        <v>668</v>
      </c>
      <c r="AD588" s="77">
        <v>0</v>
      </c>
      <c r="AE588" s="77" t="s">
        <v>1071</v>
      </c>
      <c r="AF588" s="59">
        <v>14.37</v>
      </c>
      <c r="AG588" s="59">
        <f t="shared" si="397"/>
        <v>1.1574567681342256</v>
      </c>
      <c r="AH588" s="177">
        <v>524</v>
      </c>
      <c r="AI588" s="72">
        <f t="shared" si="409"/>
        <v>2.7193312869837265</v>
      </c>
      <c r="AJ588" s="59">
        <f t="shared" si="410"/>
        <v>100.58999999999999</v>
      </c>
      <c r="AK588" s="59">
        <f t="shared" si="398"/>
        <v>2.0025548081484823</v>
      </c>
      <c r="AL588" s="72">
        <f t="shared" si="411"/>
        <v>3668</v>
      </c>
      <c r="AM588" s="72">
        <f t="shared" si="374"/>
        <v>3.5644293269979834</v>
      </c>
      <c r="AN588" s="139" t="s">
        <v>1811</v>
      </c>
      <c r="AO588" s="77" t="s">
        <v>470</v>
      </c>
      <c r="AQ588" s="77" t="s">
        <v>665</v>
      </c>
      <c r="AS588" s="78" t="s">
        <v>666</v>
      </c>
      <c r="AT588" s="178" t="s">
        <v>2465</v>
      </c>
      <c r="AU588" s="11">
        <v>52.75</v>
      </c>
      <c r="AV588" s="11">
        <v>23.9</v>
      </c>
      <c r="AW588" s="37" t="s">
        <v>2020</v>
      </c>
      <c r="AX588" s="277">
        <v>6.7416666666666663</v>
      </c>
      <c r="AY588" s="278">
        <v>596</v>
      </c>
      <c r="AZ588" s="455">
        <f t="shared" si="399"/>
        <v>2.7752462597402365</v>
      </c>
      <c r="BA588" s="16" t="s">
        <v>1751</v>
      </c>
      <c r="BB588" s="276" t="s">
        <v>2018</v>
      </c>
      <c r="BC588" s="16" t="s">
        <v>2019</v>
      </c>
      <c r="BD588" s="74">
        <v>73</v>
      </c>
      <c r="BE588" s="37" t="s">
        <v>2331</v>
      </c>
      <c r="BG588" s="39" t="s">
        <v>2021</v>
      </c>
      <c r="BH588" s="82" t="s">
        <v>19</v>
      </c>
      <c r="BI588" s="358" t="s">
        <v>2232</v>
      </c>
      <c r="BJ588" s="82" t="s">
        <v>610</v>
      </c>
      <c r="BK588" s="95" t="s">
        <v>988</v>
      </c>
      <c r="BL588" s="77" t="s">
        <v>2268</v>
      </c>
      <c r="BM588" s="77" t="s">
        <v>2268</v>
      </c>
      <c r="BN588" s="82" t="s">
        <v>1331</v>
      </c>
      <c r="BO588" s="77" t="s">
        <v>1684</v>
      </c>
      <c r="BP588" s="67" t="s">
        <v>51</v>
      </c>
      <c r="BQ588" s="77" t="s">
        <v>652</v>
      </c>
      <c r="BR588" s="82">
        <v>6.9124423963133497E-3</v>
      </c>
      <c r="BS588" s="77" t="s">
        <v>21</v>
      </c>
      <c r="BT588" s="77" t="s">
        <v>1220</v>
      </c>
      <c r="BU588" s="165">
        <v>4.1474654377879495E-3</v>
      </c>
      <c r="BV588" s="82"/>
      <c r="BW588" s="79" t="s">
        <v>26</v>
      </c>
      <c r="BX588" s="77" t="s">
        <v>27</v>
      </c>
      <c r="BY588" s="80">
        <f t="shared" si="393"/>
        <v>2.2334784914382361E-2</v>
      </c>
      <c r="BZ588" s="80">
        <f t="shared" si="404"/>
        <v>2.2334784914382361E-2</v>
      </c>
      <c r="CA588" s="77" t="s">
        <v>18</v>
      </c>
      <c r="CB588" s="77" t="s">
        <v>667</v>
      </c>
      <c r="CC588" s="77">
        <v>29</v>
      </c>
      <c r="CD588" s="77">
        <v>29</v>
      </c>
      <c r="CE588" s="82"/>
      <c r="CF588" s="78" t="s">
        <v>1584</v>
      </c>
      <c r="CG588" s="82">
        <v>3.0414746543778799E-2</v>
      </c>
      <c r="CH588" s="77" t="s">
        <v>21</v>
      </c>
      <c r="CI588" s="82">
        <v>2.48847926267282E-2</v>
      </c>
      <c r="CJ588" s="82"/>
      <c r="CK588" s="77">
        <f t="shared" si="394"/>
        <v>0.1340087094862969</v>
      </c>
      <c r="CL588" s="77">
        <f t="shared" si="405"/>
        <v>0.1340087094862969</v>
      </c>
      <c r="CM588" s="77">
        <v>29</v>
      </c>
      <c r="CN588" s="77">
        <v>29</v>
      </c>
      <c r="CO588" s="82"/>
      <c r="CP588" s="67">
        <f t="shared" si="406"/>
        <v>-0.24464863867326186</v>
      </c>
      <c r="CQ588" s="67">
        <f t="shared" si="407"/>
        <v>0.98654708520179368</v>
      </c>
      <c r="CR588" s="67">
        <f t="shared" si="400"/>
        <v>-0.24135740138169332</v>
      </c>
      <c r="CS588" s="67">
        <f t="shared" si="408"/>
        <v>6.9467701682773483E-2</v>
      </c>
      <c r="CT588" s="77">
        <v>0</v>
      </c>
      <c r="CU588" s="77">
        <v>0</v>
      </c>
      <c r="CV588" s="77" t="s">
        <v>1782</v>
      </c>
      <c r="CW588" s="77">
        <v>1</v>
      </c>
      <c r="CX588" s="77">
        <v>0</v>
      </c>
      <c r="CY588" s="74">
        <v>0</v>
      </c>
      <c r="CZ588" s="102">
        <v>3</v>
      </c>
      <c r="DA588" s="74">
        <v>0</v>
      </c>
      <c r="DB588" s="74">
        <v>0</v>
      </c>
      <c r="DC588" s="74">
        <v>0</v>
      </c>
      <c r="DD588" s="77">
        <v>0</v>
      </c>
      <c r="DE588" s="60">
        <v>0</v>
      </c>
      <c r="DF588" s="60">
        <v>0</v>
      </c>
      <c r="DG588" s="60">
        <v>1</v>
      </c>
      <c r="DH588" s="60">
        <v>0</v>
      </c>
      <c r="DI588" s="60">
        <v>0</v>
      </c>
      <c r="DJ588" s="60">
        <v>0</v>
      </c>
      <c r="DK588" s="60">
        <v>0</v>
      </c>
      <c r="DL588" s="74">
        <v>0</v>
      </c>
      <c r="DM588" s="74">
        <v>0</v>
      </c>
      <c r="DN588" s="74">
        <v>0</v>
      </c>
      <c r="DO588" s="77">
        <v>0</v>
      </c>
      <c r="DP588" s="77">
        <v>0</v>
      </c>
      <c r="DQ588" s="77">
        <v>0</v>
      </c>
      <c r="DR588" s="77">
        <v>0</v>
      </c>
      <c r="DS588" s="77">
        <v>0</v>
      </c>
      <c r="DT588" s="77">
        <v>0</v>
      </c>
      <c r="DU588" s="77">
        <v>0</v>
      </c>
      <c r="DV588" s="77">
        <v>0</v>
      </c>
      <c r="DW588" s="77">
        <v>0</v>
      </c>
      <c r="DX588" s="77">
        <v>0</v>
      </c>
      <c r="DY588" s="77">
        <v>0</v>
      </c>
      <c r="DZ588" s="77">
        <v>0</v>
      </c>
      <c r="EA588" s="77">
        <v>0</v>
      </c>
      <c r="EB588" s="77">
        <v>0</v>
      </c>
      <c r="EC588" s="77">
        <v>0</v>
      </c>
      <c r="ED588" s="77">
        <v>0</v>
      </c>
      <c r="EE588" s="77">
        <v>0</v>
      </c>
      <c r="EF588" s="77">
        <v>0</v>
      </c>
      <c r="EG588" s="77">
        <v>0</v>
      </c>
      <c r="EH588" s="77">
        <v>0</v>
      </c>
      <c r="EI588" s="77">
        <v>0</v>
      </c>
      <c r="EJ588" s="77">
        <v>0</v>
      </c>
      <c r="EK588" s="77">
        <v>0</v>
      </c>
      <c r="EL588" s="77">
        <v>0</v>
      </c>
      <c r="EM588" s="59">
        <v>0</v>
      </c>
      <c r="EN588" s="77">
        <v>0</v>
      </c>
      <c r="EO588" s="59">
        <v>3</v>
      </c>
      <c r="EP588" s="77">
        <v>2</v>
      </c>
      <c r="EQ588" s="59">
        <v>4</v>
      </c>
    </row>
    <row r="589" spans="1:147" s="78" customFormat="1" ht="15" customHeight="1" x14ac:dyDescent="0.25">
      <c r="A589" s="500" t="s">
        <v>2568</v>
      </c>
      <c r="B589" s="138">
        <v>41</v>
      </c>
      <c r="C589" s="108" t="s">
        <v>347</v>
      </c>
      <c r="D589" s="114">
        <v>2010</v>
      </c>
      <c r="E589" s="108" t="s">
        <v>348</v>
      </c>
      <c r="F589" s="78" t="s">
        <v>45</v>
      </c>
      <c r="G589" s="77">
        <v>98</v>
      </c>
      <c r="H589" s="77" t="s">
        <v>664</v>
      </c>
      <c r="I589" s="75" t="s">
        <v>50</v>
      </c>
      <c r="J589" s="59">
        <v>0</v>
      </c>
      <c r="K589" s="77" t="s">
        <v>3</v>
      </c>
      <c r="L589" s="77" t="s">
        <v>89</v>
      </c>
      <c r="M589" s="77">
        <v>7</v>
      </c>
      <c r="N589" s="77">
        <v>7</v>
      </c>
      <c r="O589" s="59">
        <f t="shared" si="396"/>
        <v>0.84509804001425681</v>
      </c>
      <c r="P589" s="77">
        <v>2007</v>
      </c>
      <c r="R589" s="77">
        <v>1</v>
      </c>
      <c r="S589" s="77">
        <v>29</v>
      </c>
      <c r="T589" s="77">
        <v>1</v>
      </c>
      <c r="V589" s="37" t="s">
        <v>2350</v>
      </c>
      <c r="W589" s="77"/>
      <c r="X589" s="77" t="s">
        <v>667</v>
      </c>
      <c r="Y589" s="78" t="s">
        <v>19</v>
      </c>
      <c r="Z589" s="139" t="s">
        <v>681</v>
      </c>
      <c r="AA589" s="77" t="s">
        <v>1327</v>
      </c>
      <c r="AB589" s="77" t="s">
        <v>1328</v>
      </c>
      <c r="AC589" s="77" t="s">
        <v>668</v>
      </c>
      <c r="AD589" s="77">
        <v>0</v>
      </c>
      <c r="AE589" s="77" t="s">
        <v>1071</v>
      </c>
      <c r="AF589" s="59">
        <v>14.37</v>
      </c>
      <c r="AG589" s="59">
        <f t="shared" si="397"/>
        <v>1.1574567681342256</v>
      </c>
      <c r="AH589" s="177">
        <v>524</v>
      </c>
      <c r="AI589" s="72">
        <f t="shared" si="409"/>
        <v>2.7193312869837265</v>
      </c>
      <c r="AJ589" s="59">
        <f t="shared" si="410"/>
        <v>100.58999999999999</v>
      </c>
      <c r="AK589" s="59">
        <f t="shared" si="398"/>
        <v>2.0025548081484823</v>
      </c>
      <c r="AL589" s="72">
        <f t="shared" si="411"/>
        <v>3668</v>
      </c>
      <c r="AM589" s="72">
        <f t="shared" si="374"/>
        <v>3.5644293269979834</v>
      </c>
      <c r="AN589" s="139" t="s">
        <v>1811</v>
      </c>
      <c r="AO589" s="77" t="s">
        <v>470</v>
      </c>
      <c r="AQ589" s="77" t="s">
        <v>665</v>
      </c>
      <c r="AS589" s="78" t="s">
        <v>666</v>
      </c>
      <c r="AT589" s="178" t="s">
        <v>2465</v>
      </c>
      <c r="AU589" s="11">
        <v>52.75</v>
      </c>
      <c r="AV589" s="11">
        <v>23.9</v>
      </c>
      <c r="AW589" s="37" t="s">
        <v>2020</v>
      </c>
      <c r="AX589" s="277">
        <v>6.7416666666666663</v>
      </c>
      <c r="AY589" s="278">
        <v>596</v>
      </c>
      <c r="AZ589" s="455">
        <f t="shared" si="399"/>
        <v>2.7752462597402365</v>
      </c>
      <c r="BA589" s="16" t="s">
        <v>1751</v>
      </c>
      <c r="BB589" s="276" t="s">
        <v>2018</v>
      </c>
      <c r="BC589" s="16" t="s">
        <v>2019</v>
      </c>
      <c r="BD589" s="74">
        <v>73</v>
      </c>
      <c r="BE589" s="37" t="s">
        <v>2331</v>
      </c>
      <c r="BG589" s="39" t="s">
        <v>2021</v>
      </c>
      <c r="BH589" s="82" t="s">
        <v>19</v>
      </c>
      <c r="BI589" s="358" t="s">
        <v>2232</v>
      </c>
      <c r="BJ589" s="82" t="s">
        <v>610</v>
      </c>
      <c r="BK589" s="95" t="s">
        <v>676</v>
      </c>
      <c r="BL589" s="77" t="s">
        <v>2268</v>
      </c>
      <c r="BM589" s="77" t="s">
        <v>2268</v>
      </c>
      <c r="BN589" s="82" t="s">
        <v>1331</v>
      </c>
      <c r="BO589" s="77" t="s">
        <v>1684</v>
      </c>
      <c r="BP589" s="67" t="s">
        <v>51</v>
      </c>
      <c r="BQ589" s="77" t="s">
        <v>652</v>
      </c>
      <c r="BR589" s="82">
        <v>1.93548387096775E-2</v>
      </c>
      <c r="BS589" s="77" t="s">
        <v>21</v>
      </c>
      <c r="BT589" s="77" t="s">
        <v>1220</v>
      </c>
      <c r="BU589" s="165">
        <v>8.2949308755759996E-3</v>
      </c>
      <c r="BV589" s="82"/>
      <c r="BW589" s="79" t="s">
        <v>26</v>
      </c>
      <c r="BX589" s="77" t="s">
        <v>27</v>
      </c>
      <c r="BY589" s="80">
        <f t="shared" si="393"/>
        <v>4.4669569828765271E-2</v>
      </c>
      <c r="BZ589" s="80">
        <f t="shared" si="404"/>
        <v>4.4669569828765271E-2</v>
      </c>
      <c r="CA589" s="77" t="s">
        <v>18</v>
      </c>
      <c r="CB589" s="77" t="s">
        <v>667</v>
      </c>
      <c r="CC589" s="77">
        <v>29</v>
      </c>
      <c r="CD589" s="77">
        <v>29</v>
      </c>
      <c r="CE589" s="82"/>
      <c r="CF589" s="78" t="s">
        <v>1584</v>
      </c>
      <c r="CG589" s="82">
        <v>2.35023041474655E-2</v>
      </c>
      <c r="CH589" s="77" t="s">
        <v>21</v>
      </c>
      <c r="CI589" s="82">
        <v>8.2949308755759996E-3</v>
      </c>
      <c r="CJ589" s="82"/>
      <c r="CK589" s="77">
        <f t="shared" si="394"/>
        <v>4.4669569828765271E-2</v>
      </c>
      <c r="CL589" s="77">
        <f t="shared" si="405"/>
        <v>4.4669569828765271E-2</v>
      </c>
      <c r="CM589" s="77">
        <v>29</v>
      </c>
      <c r="CN589" s="77">
        <v>29</v>
      </c>
      <c r="CO589" s="82"/>
      <c r="CP589" s="67">
        <f t="shared" si="406"/>
        <v>-9.284766908852593E-2</v>
      </c>
      <c r="CQ589" s="67">
        <f t="shared" si="407"/>
        <v>0.98654708520179368</v>
      </c>
      <c r="CR589" s="67">
        <f t="shared" si="400"/>
        <v>-9.1598597307065932E-2</v>
      </c>
      <c r="CS589" s="67">
        <f t="shared" si="408"/>
        <v>6.903784743990192E-2</v>
      </c>
      <c r="CT589" s="77">
        <v>0</v>
      </c>
      <c r="CU589" s="77">
        <v>0</v>
      </c>
      <c r="CV589" s="77" t="s">
        <v>1782</v>
      </c>
      <c r="CW589" s="77">
        <v>1</v>
      </c>
      <c r="CX589" s="77">
        <v>0</v>
      </c>
      <c r="CY589" s="74">
        <v>0</v>
      </c>
      <c r="CZ589" s="102">
        <v>3</v>
      </c>
      <c r="DA589" s="74">
        <v>0</v>
      </c>
      <c r="DB589" s="74">
        <v>0</v>
      </c>
      <c r="DC589" s="74">
        <v>0</v>
      </c>
      <c r="DD589" s="77">
        <v>0</v>
      </c>
      <c r="DE589" s="60">
        <v>0</v>
      </c>
      <c r="DF589" s="60">
        <v>0</v>
      </c>
      <c r="DG589" s="60">
        <v>1</v>
      </c>
      <c r="DH589" s="60">
        <v>0</v>
      </c>
      <c r="DI589" s="60">
        <v>0</v>
      </c>
      <c r="DJ589" s="60">
        <v>0</v>
      </c>
      <c r="DK589" s="60">
        <v>0</v>
      </c>
      <c r="DL589" s="74">
        <v>0</v>
      </c>
      <c r="DM589" s="74">
        <v>0</v>
      </c>
      <c r="DN589" s="74">
        <v>0</v>
      </c>
      <c r="DO589" s="77">
        <v>0</v>
      </c>
      <c r="DP589" s="77">
        <v>0</v>
      </c>
      <c r="DQ589" s="77">
        <v>0</v>
      </c>
      <c r="DR589" s="77">
        <v>0</v>
      </c>
      <c r="DS589" s="77">
        <v>0</v>
      </c>
      <c r="DT589" s="77">
        <v>0</v>
      </c>
      <c r="DU589" s="77">
        <v>0</v>
      </c>
      <c r="DV589" s="77">
        <v>0</v>
      </c>
      <c r="DW589" s="77">
        <v>0</v>
      </c>
      <c r="DX589" s="77">
        <v>0</v>
      </c>
      <c r="DY589" s="77">
        <v>0</v>
      </c>
      <c r="DZ589" s="77">
        <v>0</v>
      </c>
      <c r="EA589" s="77">
        <v>0</v>
      </c>
      <c r="EB589" s="77">
        <v>0</v>
      </c>
      <c r="EC589" s="77">
        <v>0</v>
      </c>
      <c r="ED589" s="77">
        <v>0</v>
      </c>
      <c r="EE589" s="77">
        <v>0</v>
      </c>
      <c r="EF589" s="77">
        <v>0</v>
      </c>
      <c r="EG589" s="77">
        <v>0</v>
      </c>
      <c r="EH589" s="77">
        <v>0</v>
      </c>
      <c r="EI589" s="77">
        <v>0</v>
      </c>
      <c r="EJ589" s="77">
        <v>0</v>
      </c>
      <c r="EK589" s="77">
        <v>0</v>
      </c>
      <c r="EL589" s="77">
        <v>0</v>
      </c>
      <c r="EM589" s="59">
        <v>0</v>
      </c>
      <c r="EN589" s="77">
        <v>0</v>
      </c>
      <c r="EO589" s="59">
        <v>3</v>
      </c>
      <c r="EP589" s="77">
        <v>2</v>
      </c>
      <c r="EQ589" s="59">
        <v>4</v>
      </c>
    </row>
    <row r="590" spans="1:147" s="78" customFormat="1" ht="15" customHeight="1" x14ac:dyDescent="0.25">
      <c r="A590" s="500" t="s">
        <v>2568</v>
      </c>
      <c r="B590" s="138">
        <v>42</v>
      </c>
      <c r="C590" s="108" t="s">
        <v>347</v>
      </c>
      <c r="D590" s="114">
        <v>2010</v>
      </c>
      <c r="E590" s="108" t="s">
        <v>348</v>
      </c>
      <c r="F590" s="78" t="s">
        <v>45</v>
      </c>
      <c r="G590" s="77">
        <v>98</v>
      </c>
      <c r="H590" s="77" t="s">
        <v>664</v>
      </c>
      <c r="I590" s="75" t="s">
        <v>50</v>
      </c>
      <c r="J590" s="59">
        <v>0</v>
      </c>
      <c r="K590" s="77" t="s">
        <v>3</v>
      </c>
      <c r="L590" s="77" t="s">
        <v>89</v>
      </c>
      <c r="M590" s="77">
        <v>7</v>
      </c>
      <c r="N590" s="77">
        <v>7</v>
      </c>
      <c r="O590" s="59">
        <f t="shared" si="396"/>
        <v>0.84509804001425681</v>
      </c>
      <c r="P590" s="77">
        <v>2007</v>
      </c>
      <c r="R590" s="77">
        <v>1</v>
      </c>
      <c r="S590" s="77">
        <v>29</v>
      </c>
      <c r="T590" s="77">
        <v>1</v>
      </c>
      <c r="V590" s="37" t="s">
        <v>2350</v>
      </c>
      <c r="W590" s="77"/>
      <c r="X590" s="77" t="s">
        <v>667</v>
      </c>
      <c r="Y590" s="78" t="s">
        <v>19</v>
      </c>
      <c r="Z590" s="139" t="s">
        <v>681</v>
      </c>
      <c r="AA590" s="77" t="s">
        <v>1327</v>
      </c>
      <c r="AB590" s="77" t="s">
        <v>1328</v>
      </c>
      <c r="AC590" s="77" t="s">
        <v>668</v>
      </c>
      <c r="AD590" s="77">
        <v>0</v>
      </c>
      <c r="AE590" s="77" t="s">
        <v>1071</v>
      </c>
      <c r="AF590" s="59">
        <v>14.37</v>
      </c>
      <c r="AG590" s="59">
        <f t="shared" si="397"/>
        <v>1.1574567681342256</v>
      </c>
      <c r="AH590" s="177">
        <v>524</v>
      </c>
      <c r="AI590" s="72">
        <f t="shared" si="409"/>
        <v>2.7193312869837265</v>
      </c>
      <c r="AJ590" s="59">
        <f t="shared" si="410"/>
        <v>100.58999999999999</v>
      </c>
      <c r="AK590" s="59">
        <f t="shared" si="398"/>
        <v>2.0025548081484823</v>
      </c>
      <c r="AL590" s="72">
        <f t="shared" si="411"/>
        <v>3668</v>
      </c>
      <c r="AM590" s="72">
        <f t="shared" si="374"/>
        <v>3.5644293269979834</v>
      </c>
      <c r="AN590" s="139" t="s">
        <v>1811</v>
      </c>
      <c r="AO590" s="77" t="s">
        <v>470</v>
      </c>
      <c r="AQ590" s="77" t="s">
        <v>665</v>
      </c>
      <c r="AS590" s="78" t="s">
        <v>666</v>
      </c>
      <c r="AT590" s="178" t="s">
        <v>2465</v>
      </c>
      <c r="AU590" s="11">
        <v>52.75</v>
      </c>
      <c r="AV590" s="11">
        <v>23.9</v>
      </c>
      <c r="AW590" s="37" t="s">
        <v>2020</v>
      </c>
      <c r="AX590" s="277">
        <v>6.7416666666666663</v>
      </c>
      <c r="AY590" s="278">
        <v>596</v>
      </c>
      <c r="AZ590" s="455">
        <f t="shared" si="399"/>
        <v>2.7752462597402365</v>
      </c>
      <c r="BA590" s="16" t="s">
        <v>1751</v>
      </c>
      <c r="BB590" s="276" t="s">
        <v>2018</v>
      </c>
      <c r="BC590" s="16" t="s">
        <v>2019</v>
      </c>
      <c r="BD590" s="74">
        <v>73</v>
      </c>
      <c r="BE590" s="37" t="s">
        <v>2331</v>
      </c>
      <c r="BG590" s="39" t="s">
        <v>2021</v>
      </c>
      <c r="BH590" s="82" t="s">
        <v>19</v>
      </c>
      <c r="BI590" s="358" t="s">
        <v>2232</v>
      </c>
      <c r="BJ590" s="82" t="s">
        <v>610</v>
      </c>
      <c r="BK590" s="95" t="s">
        <v>677</v>
      </c>
      <c r="BL590" s="77" t="s">
        <v>2267</v>
      </c>
      <c r="BM590" s="77" t="s">
        <v>2267</v>
      </c>
      <c r="BN590" s="82" t="s">
        <v>1331</v>
      </c>
      <c r="BO590" s="77" t="s">
        <v>1684</v>
      </c>
      <c r="BP590" s="67" t="s">
        <v>51</v>
      </c>
      <c r="BQ590" s="77" t="s">
        <v>652</v>
      </c>
      <c r="BR590" s="82">
        <v>2.7649769585253599E-3</v>
      </c>
      <c r="BS590" s="77" t="s">
        <v>21</v>
      </c>
      <c r="BT590" s="77" t="s">
        <v>1220</v>
      </c>
      <c r="BU590" s="165">
        <v>2.0737327188940003E-3</v>
      </c>
      <c r="BV590" s="82"/>
      <c r="BW590" s="79" t="s">
        <v>26</v>
      </c>
      <c r="BX590" s="77" t="s">
        <v>27</v>
      </c>
      <c r="BY590" s="80">
        <f t="shared" si="393"/>
        <v>1.1167392457191319E-2</v>
      </c>
      <c r="BZ590" s="80">
        <f t="shared" si="404"/>
        <v>1.1167392457191319E-2</v>
      </c>
      <c r="CA590" s="77" t="s">
        <v>18</v>
      </c>
      <c r="CB590" s="77" t="s">
        <v>667</v>
      </c>
      <c r="CC590" s="77">
        <v>29</v>
      </c>
      <c r="CD590" s="77">
        <v>29</v>
      </c>
      <c r="CE590" s="82"/>
      <c r="CF590" s="78" t="s">
        <v>1584</v>
      </c>
      <c r="CG590" s="82">
        <v>1.5898617511520802E-2</v>
      </c>
      <c r="CH590" s="77" t="s">
        <v>21</v>
      </c>
      <c r="CI590" s="82">
        <v>8.9861751152073982E-3</v>
      </c>
      <c r="CJ590" s="82"/>
      <c r="CK590" s="77">
        <f t="shared" si="394"/>
        <v>4.8392033981162728E-2</v>
      </c>
      <c r="CL590" s="77">
        <f t="shared" si="405"/>
        <v>4.8392033981162728E-2</v>
      </c>
      <c r="CM590" s="77">
        <v>29</v>
      </c>
      <c r="CN590" s="77">
        <v>29</v>
      </c>
      <c r="CO590" s="82"/>
      <c r="CP590" s="67">
        <f t="shared" si="406"/>
        <v>-0.3739896631100047</v>
      </c>
      <c r="CQ590" s="67">
        <f t="shared" si="407"/>
        <v>0.98654708520179368</v>
      </c>
      <c r="CR590" s="67">
        <f t="shared" si="400"/>
        <v>-0.36895841203677593</v>
      </c>
      <c r="CS590" s="67">
        <f t="shared" si="408"/>
        <v>7.0139054394937062E-2</v>
      </c>
      <c r="CT590" s="77">
        <v>0</v>
      </c>
      <c r="CU590" s="77">
        <v>0</v>
      </c>
      <c r="CV590" s="77" t="s">
        <v>1782</v>
      </c>
      <c r="CW590" s="77">
        <v>1</v>
      </c>
      <c r="CX590" s="77">
        <v>0</v>
      </c>
      <c r="CY590" s="74">
        <v>0</v>
      </c>
      <c r="CZ590" s="102">
        <v>3</v>
      </c>
      <c r="DA590" s="74">
        <v>0</v>
      </c>
      <c r="DB590" s="74">
        <v>0</v>
      </c>
      <c r="DC590" s="74">
        <v>0</v>
      </c>
      <c r="DD590" s="77">
        <v>0</v>
      </c>
      <c r="DE590" s="60">
        <v>0</v>
      </c>
      <c r="DF590" s="60">
        <v>0</v>
      </c>
      <c r="DG590" s="60">
        <v>1</v>
      </c>
      <c r="DH590" s="60">
        <v>0</v>
      </c>
      <c r="DI590" s="60">
        <v>0</v>
      </c>
      <c r="DJ590" s="60">
        <v>0</v>
      </c>
      <c r="DK590" s="60">
        <v>0</v>
      </c>
      <c r="DL590" s="74">
        <v>0</v>
      </c>
      <c r="DM590" s="74">
        <v>0</v>
      </c>
      <c r="DN590" s="74">
        <v>0</v>
      </c>
      <c r="DO590" s="77">
        <v>0</v>
      </c>
      <c r="DP590" s="77">
        <v>0</v>
      </c>
      <c r="DQ590" s="77">
        <v>0</v>
      </c>
      <c r="DR590" s="77">
        <v>0</v>
      </c>
      <c r="DS590" s="77">
        <v>0</v>
      </c>
      <c r="DT590" s="77">
        <v>0</v>
      </c>
      <c r="DU590" s="77">
        <v>0</v>
      </c>
      <c r="DV590" s="77">
        <v>0</v>
      </c>
      <c r="DW590" s="77">
        <v>0</v>
      </c>
      <c r="DX590" s="77">
        <v>0</v>
      </c>
      <c r="DY590" s="77">
        <v>0</v>
      </c>
      <c r="DZ590" s="77">
        <v>0</v>
      </c>
      <c r="EA590" s="77">
        <v>0</v>
      </c>
      <c r="EB590" s="77">
        <v>0</v>
      </c>
      <c r="EC590" s="77">
        <v>0</v>
      </c>
      <c r="ED590" s="77">
        <v>0</v>
      </c>
      <c r="EE590" s="77">
        <v>0</v>
      </c>
      <c r="EF590" s="77">
        <v>0</v>
      </c>
      <c r="EG590" s="77">
        <v>0</v>
      </c>
      <c r="EH590" s="77">
        <v>0</v>
      </c>
      <c r="EI590" s="77">
        <v>0</v>
      </c>
      <c r="EJ590" s="77">
        <v>0</v>
      </c>
      <c r="EK590" s="77">
        <v>0</v>
      </c>
      <c r="EL590" s="77">
        <v>0</v>
      </c>
      <c r="EM590" s="59">
        <v>0</v>
      </c>
      <c r="EN590" s="77">
        <v>0</v>
      </c>
      <c r="EO590" s="59">
        <v>3</v>
      </c>
      <c r="EP590" s="77">
        <v>2</v>
      </c>
      <c r="EQ590" s="59">
        <v>4</v>
      </c>
    </row>
    <row r="591" spans="1:147" s="78" customFormat="1" ht="15" customHeight="1" x14ac:dyDescent="0.25">
      <c r="A591" s="500" t="s">
        <v>2568</v>
      </c>
      <c r="B591" s="138">
        <v>43</v>
      </c>
      <c r="C591" s="108" t="s">
        <v>347</v>
      </c>
      <c r="D591" s="114">
        <v>2010</v>
      </c>
      <c r="E591" s="108" t="s">
        <v>348</v>
      </c>
      <c r="F591" s="78" t="s">
        <v>45</v>
      </c>
      <c r="G591" s="77">
        <v>98</v>
      </c>
      <c r="H591" s="77" t="s">
        <v>664</v>
      </c>
      <c r="I591" s="75" t="s">
        <v>50</v>
      </c>
      <c r="J591" s="59">
        <v>0</v>
      </c>
      <c r="K591" s="77" t="s">
        <v>3</v>
      </c>
      <c r="L591" s="77" t="s">
        <v>89</v>
      </c>
      <c r="M591" s="77">
        <v>7</v>
      </c>
      <c r="N591" s="77">
        <v>7</v>
      </c>
      <c r="O591" s="59">
        <f t="shared" si="396"/>
        <v>0.84509804001425681</v>
      </c>
      <c r="P591" s="77">
        <v>2007</v>
      </c>
      <c r="R591" s="77">
        <v>1</v>
      </c>
      <c r="S591" s="77">
        <v>29</v>
      </c>
      <c r="T591" s="77">
        <v>1</v>
      </c>
      <c r="V591" s="37" t="s">
        <v>2350</v>
      </c>
      <c r="W591" s="77"/>
      <c r="X591" s="77" t="s">
        <v>667</v>
      </c>
      <c r="Y591" s="78" t="s">
        <v>19</v>
      </c>
      <c r="Z591" s="139" t="s">
        <v>681</v>
      </c>
      <c r="AA591" s="77" t="s">
        <v>1327</v>
      </c>
      <c r="AB591" s="77" t="s">
        <v>1328</v>
      </c>
      <c r="AC591" s="77" t="s">
        <v>668</v>
      </c>
      <c r="AD591" s="77">
        <v>0</v>
      </c>
      <c r="AE591" s="77" t="s">
        <v>1071</v>
      </c>
      <c r="AF591" s="59">
        <v>14.37</v>
      </c>
      <c r="AG591" s="59">
        <f t="shared" si="397"/>
        <v>1.1574567681342256</v>
      </c>
      <c r="AH591" s="177">
        <v>524</v>
      </c>
      <c r="AI591" s="72">
        <f t="shared" si="409"/>
        <v>2.7193312869837265</v>
      </c>
      <c r="AJ591" s="59">
        <f t="shared" si="410"/>
        <v>100.58999999999999</v>
      </c>
      <c r="AK591" s="59">
        <f t="shared" si="398"/>
        <v>2.0025548081484823</v>
      </c>
      <c r="AL591" s="72">
        <f t="shared" si="411"/>
        <v>3668</v>
      </c>
      <c r="AM591" s="72">
        <f t="shared" si="374"/>
        <v>3.5644293269979834</v>
      </c>
      <c r="AN591" s="139" t="s">
        <v>1811</v>
      </c>
      <c r="AO591" s="77" t="s">
        <v>470</v>
      </c>
      <c r="AQ591" s="77" t="s">
        <v>665</v>
      </c>
      <c r="AS591" s="78" t="s">
        <v>666</v>
      </c>
      <c r="AT591" s="178" t="s">
        <v>2465</v>
      </c>
      <c r="AU591" s="11">
        <v>52.75</v>
      </c>
      <c r="AV591" s="11">
        <v>23.9</v>
      </c>
      <c r="AW591" s="37" t="s">
        <v>2020</v>
      </c>
      <c r="AX591" s="277">
        <v>6.7416666666666663</v>
      </c>
      <c r="AY591" s="278">
        <v>596</v>
      </c>
      <c r="AZ591" s="455">
        <f t="shared" si="399"/>
        <v>2.7752462597402365</v>
      </c>
      <c r="BA591" s="16" t="s">
        <v>1751</v>
      </c>
      <c r="BB591" s="276" t="s">
        <v>2018</v>
      </c>
      <c r="BC591" s="16" t="s">
        <v>2019</v>
      </c>
      <c r="BD591" s="74">
        <v>73</v>
      </c>
      <c r="BE591" s="37" t="s">
        <v>2331</v>
      </c>
      <c r="BG591" s="39" t="s">
        <v>2021</v>
      </c>
      <c r="BH591" s="82" t="s">
        <v>19</v>
      </c>
      <c r="BI591" s="358" t="s">
        <v>2232</v>
      </c>
      <c r="BJ591" s="82" t="s">
        <v>610</v>
      </c>
      <c r="BK591" s="95" t="s">
        <v>138</v>
      </c>
      <c r="BL591" s="59" t="s">
        <v>2268</v>
      </c>
      <c r="BM591" s="59" t="s">
        <v>2268</v>
      </c>
      <c r="BN591" s="82" t="s">
        <v>1331</v>
      </c>
      <c r="BO591" s="77" t="s">
        <v>1684</v>
      </c>
      <c r="BP591" s="67" t="s">
        <v>51</v>
      </c>
      <c r="BQ591" s="77" t="s">
        <v>652</v>
      </c>
      <c r="BR591" s="82">
        <v>0</v>
      </c>
      <c r="BS591" s="77" t="s">
        <v>21</v>
      </c>
      <c r="BT591" s="77" t="s">
        <v>1220</v>
      </c>
      <c r="BU591" s="165">
        <v>0</v>
      </c>
      <c r="BV591" s="82"/>
      <c r="BW591" s="79" t="s">
        <v>26</v>
      </c>
      <c r="BX591" s="77" t="s">
        <v>27</v>
      </c>
      <c r="BY591" s="80">
        <f t="shared" si="393"/>
        <v>0</v>
      </c>
      <c r="BZ591" s="80">
        <f t="shared" si="404"/>
        <v>0</v>
      </c>
      <c r="CA591" s="77" t="s">
        <v>18</v>
      </c>
      <c r="CB591" s="77" t="s">
        <v>667</v>
      </c>
      <c r="CC591" s="77">
        <v>29</v>
      </c>
      <c r="CD591" s="77">
        <v>29</v>
      </c>
      <c r="CE591" s="82"/>
      <c r="CF591" s="78" t="s">
        <v>1584</v>
      </c>
      <c r="CG591" s="82">
        <v>1.6589861751151999E-2</v>
      </c>
      <c r="CH591" s="77" t="s">
        <v>21</v>
      </c>
      <c r="CI591" s="82">
        <v>1.10599078341015E-2</v>
      </c>
      <c r="CJ591" s="82"/>
      <c r="CK591" s="77">
        <f t="shared" si="394"/>
        <v>5.9559426438354594E-2</v>
      </c>
      <c r="CL591" s="77">
        <f t="shared" si="405"/>
        <v>5.9559426438354594E-2</v>
      </c>
      <c r="CM591" s="77">
        <v>29</v>
      </c>
      <c r="CN591" s="77">
        <v>29</v>
      </c>
      <c r="CO591" s="82"/>
      <c r="CP591" s="67">
        <f t="shared" si="406"/>
        <v>-0.39391929857916169</v>
      </c>
      <c r="CQ591" s="67">
        <f t="shared" si="407"/>
        <v>0.98654708520179368</v>
      </c>
      <c r="CR591" s="67">
        <f t="shared" si="400"/>
        <v>-0.38861993581800702</v>
      </c>
      <c r="CS591" s="67">
        <f t="shared" si="408"/>
        <v>7.0267460814786131E-2</v>
      </c>
      <c r="CT591" s="77">
        <v>0</v>
      </c>
      <c r="CU591" s="77">
        <v>0</v>
      </c>
      <c r="CV591" s="77" t="s">
        <v>1782</v>
      </c>
      <c r="CW591" s="77">
        <v>1</v>
      </c>
      <c r="CX591" s="77">
        <v>0</v>
      </c>
      <c r="CY591" s="74">
        <v>0</v>
      </c>
      <c r="CZ591" s="102">
        <v>3</v>
      </c>
      <c r="DA591" s="74">
        <v>0</v>
      </c>
      <c r="DB591" s="74">
        <v>0</v>
      </c>
      <c r="DC591" s="74">
        <v>0</v>
      </c>
      <c r="DD591" s="77">
        <v>0</v>
      </c>
      <c r="DE591" s="60">
        <v>0</v>
      </c>
      <c r="DF591" s="60">
        <v>0</v>
      </c>
      <c r="DG591" s="60">
        <v>1</v>
      </c>
      <c r="DH591" s="60">
        <v>0</v>
      </c>
      <c r="DI591" s="60">
        <v>0</v>
      </c>
      <c r="DJ591" s="60">
        <v>0</v>
      </c>
      <c r="DK591" s="60">
        <v>0</v>
      </c>
      <c r="DL591" s="74">
        <v>0</v>
      </c>
      <c r="DM591" s="74">
        <v>0</v>
      </c>
      <c r="DN591" s="74">
        <v>0</v>
      </c>
      <c r="DO591" s="77">
        <v>0</v>
      </c>
      <c r="DP591" s="77">
        <v>0</v>
      </c>
      <c r="DQ591" s="77">
        <v>0</v>
      </c>
      <c r="DR591" s="77">
        <v>0</v>
      </c>
      <c r="DS591" s="77">
        <v>0</v>
      </c>
      <c r="DT591" s="77">
        <v>0</v>
      </c>
      <c r="DU591" s="77">
        <v>0</v>
      </c>
      <c r="DV591" s="77">
        <v>0</v>
      </c>
      <c r="DW591" s="77">
        <v>0</v>
      </c>
      <c r="DX591" s="77">
        <v>0</v>
      </c>
      <c r="DY591" s="77">
        <v>0</v>
      </c>
      <c r="DZ591" s="77">
        <v>0</v>
      </c>
      <c r="EA591" s="77">
        <v>0</v>
      </c>
      <c r="EB591" s="77">
        <v>0</v>
      </c>
      <c r="EC591" s="77">
        <v>0</v>
      </c>
      <c r="ED591" s="77">
        <v>0</v>
      </c>
      <c r="EE591" s="77">
        <v>0</v>
      </c>
      <c r="EF591" s="77">
        <v>0</v>
      </c>
      <c r="EG591" s="77">
        <v>0</v>
      </c>
      <c r="EH591" s="77">
        <v>0</v>
      </c>
      <c r="EI591" s="77">
        <v>0</v>
      </c>
      <c r="EJ591" s="77">
        <v>0</v>
      </c>
      <c r="EK591" s="77">
        <v>0</v>
      </c>
      <c r="EL591" s="77">
        <v>0</v>
      </c>
      <c r="EM591" s="59">
        <v>0</v>
      </c>
      <c r="EN591" s="77">
        <v>0</v>
      </c>
      <c r="EO591" s="59">
        <v>3</v>
      </c>
      <c r="EP591" s="77">
        <v>2</v>
      </c>
      <c r="EQ591" s="59">
        <v>4</v>
      </c>
    </row>
    <row r="592" spans="1:147" s="78" customFormat="1" ht="15" customHeight="1" x14ac:dyDescent="0.25">
      <c r="A592" s="500" t="s">
        <v>2568</v>
      </c>
      <c r="B592" s="138">
        <v>44</v>
      </c>
      <c r="C592" s="108" t="s">
        <v>347</v>
      </c>
      <c r="D592" s="114">
        <v>2010</v>
      </c>
      <c r="E592" s="108" t="s">
        <v>348</v>
      </c>
      <c r="F592" s="78" t="s">
        <v>45</v>
      </c>
      <c r="G592" s="77">
        <v>98</v>
      </c>
      <c r="H592" s="77" t="s">
        <v>664</v>
      </c>
      <c r="I592" s="75" t="s">
        <v>50</v>
      </c>
      <c r="J592" s="59">
        <v>0</v>
      </c>
      <c r="K592" s="77" t="s">
        <v>3</v>
      </c>
      <c r="L592" s="77" t="s">
        <v>89</v>
      </c>
      <c r="M592" s="77">
        <v>7</v>
      </c>
      <c r="N592" s="77">
        <v>7</v>
      </c>
      <c r="O592" s="59">
        <f t="shared" si="396"/>
        <v>0.84509804001425681</v>
      </c>
      <c r="P592" s="77">
        <v>2007</v>
      </c>
      <c r="R592" s="77">
        <v>1</v>
      </c>
      <c r="S592" s="77">
        <v>29</v>
      </c>
      <c r="T592" s="77">
        <v>1</v>
      </c>
      <c r="V592" s="37" t="s">
        <v>2350</v>
      </c>
      <c r="W592" s="77"/>
      <c r="X592" s="77" t="s">
        <v>667</v>
      </c>
      <c r="Y592" s="78" t="s">
        <v>19</v>
      </c>
      <c r="Z592" s="139" t="s">
        <v>681</v>
      </c>
      <c r="AA592" s="77" t="s">
        <v>1327</v>
      </c>
      <c r="AB592" s="77" t="s">
        <v>1328</v>
      </c>
      <c r="AC592" s="77" t="s">
        <v>668</v>
      </c>
      <c r="AD592" s="77">
        <v>0</v>
      </c>
      <c r="AE592" s="77" t="s">
        <v>1071</v>
      </c>
      <c r="AF592" s="59">
        <v>14.37</v>
      </c>
      <c r="AG592" s="59">
        <f t="shared" si="397"/>
        <v>1.1574567681342256</v>
      </c>
      <c r="AH592" s="177">
        <v>524</v>
      </c>
      <c r="AI592" s="72">
        <f t="shared" si="409"/>
        <v>2.7193312869837265</v>
      </c>
      <c r="AJ592" s="59">
        <f t="shared" si="410"/>
        <v>100.58999999999999</v>
      </c>
      <c r="AK592" s="59">
        <f t="shared" si="398"/>
        <v>2.0025548081484823</v>
      </c>
      <c r="AL592" s="72">
        <f t="shared" si="411"/>
        <v>3668</v>
      </c>
      <c r="AM592" s="72">
        <f t="shared" si="374"/>
        <v>3.5644293269979834</v>
      </c>
      <c r="AN592" s="139" t="s">
        <v>1811</v>
      </c>
      <c r="AO592" s="77" t="s">
        <v>470</v>
      </c>
      <c r="AQ592" s="77" t="s">
        <v>665</v>
      </c>
      <c r="AS592" s="78" t="s">
        <v>666</v>
      </c>
      <c r="AT592" s="178" t="s">
        <v>2465</v>
      </c>
      <c r="AU592" s="11">
        <v>52.75</v>
      </c>
      <c r="AV592" s="11">
        <v>23.9</v>
      </c>
      <c r="AW592" s="37" t="s">
        <v>2020</v>
      </c>
      <c r="AX592" s="277">
        <v>6.7416666666666663</v>
      </c>
      <c r="AY592" s="278">
        <v>596</v>
      </c>
      <c r="AZ592" s="455">
        <f t="shared" si="399"/>
        <v>2.7752462597402365</v>
      </c>
      <c r="BA592" s="16" t="s">
        <v>1751</v>
      </c>
      <c r="BB592" s="276" t="s">
        <v>2018</v>
      </c>
      <c r="BC592" s="16" t="s">
        <v>2019</v>
      </c>
      <c r="BD592" s="74">
        <v>73</v>
      </c>
      <c r="BE592" s="37" t="s">
        <v>2331</v>
      </c>
      <c r="BG592" s="39" t="s">
        <v>2021</v>
      </c>
      <c r="BH592" s="82" t="s">
        <v>19</v>
      </c>
      <c r="BI592" s="358" t="s">
        <v>2232</v>
      </c>
      <c r="BJ592" s="82" t="s">
        <v>610</v>
      </c>
      <c r="BK592" s="95" t="s">
        <v>678</v>
      </c>
      <c r="BL592" s="77" t="s">
        <v>2269</v>
      </c>
      <c r="BM592" s="59" t="s">
        <v>2268</v>
      </c>
      <c r="BN592" s="82" t="s">
        <v>1331</v>
      </c>
      <c r="BO592" s="77" t="s">
        <v>1684</v>
      </c>
      <c r="BP592" s="67" t="s">
        <v>51</v>
      </c>
      <c r="BQ592" s="77" t="s">
        <v>652</v>
      </c>
      <c r="BR592" s="82">
        <v>2.7649769585253599E-3</v>
      </c>
      <c r="BS592" s="77" t="s">
        <v>21</v>
      </c>
      <c r="BT592" s="77" t="s">
        <v>1220</v>
      </c>
      <c r="BU592" s="165">
        <v>2.7649769585253304E-3</v>
      </c>
      <c r="BV592" s="82"/>
      <c r="BW592" s="79" t="s">
        <v>26</v>
      </c>
      <c r="BX592" s="77" t="s">
        <v>27</v>
      </c>
      <c r="BY592" s="80">
        <f t="shared" si="393"/>
        <v>1.4889856609588407E-2</v>
      </c>
      <c r="BZ592" s="80">
        <f t="shared" si="404"/>
        <v>1.4889856609588407E-2</v>
      </c>
      <c r="CA592" s="77" t="s">
        <v>18</v>
      </c>
      <c r="CB592" s="77" t="s">
        <v>667</v>
      </c>
      <c r="CC592" s="77">
        <v>29</v>
      </c>
      <c r="CD592" s="77">
        <v>29</v>
      </c>
      <c r="CE592" s="82"/>
      <c r="CF592" s="78" t="s">
        <v>1584</v>
      </c>
      <c r="CG592" s="82">
        <v>6.9124423963134E-3</v>
      </c>
      <c r="CH592" s="77" t="s">
        <v>21</v>
      </c>
      <c r="CI592" s="82">
        <v>5.5299539170505993E-3</v>
      </c>
      <c r="CJ592" s="82"/>
      <c r="CK592" s="77">
        <f t="shared" si="394"/>
        <v>2.9779713219176485E-2</v>
      </c>
      <c r="CL592" s="77">
        <f t="shared" si="405"/>
        <v>2.9779713219176485E-2</v>
      </c>
      <c r="CM592" s="77">
        <v>29</v>
      </c>
      <c r="CN592" s="77">
        <v>29</v>
      </c>
      <c r="CO592" s="82"/>
      <c r="CP592" s="67">
        <f t="shared" si="406"/>
        <v>-0.17616606585441449</v>
      </c>
      <c r="CQ592" s="67">
        <f t="shared" si="407"/>
        <v>0.98654708520179368</v>
      </c>
      <c r="CR592" s="67">
        <f t="shared" si="400"/>
        <v>-0.17379611878013984</v>
      </c>
      <c r="CS592" s="67">
        <f t="shared" si="408"/>
        <v>6.9225905956060693E-2</v>
      </c>
      <c r="CT592" s="77">
        <v>0</v>
      </c>
      <c r="CU592" s="77">
        <v>0</v>
      </c>
      <c r="CV592" s="77" t="s">
        <v>1782</v>
      </c>
      <c r="CW592" s="77">
        <v>1</v>
      </c>
      <c r="CX592" s="77">
        <v>0</v>
      </c>
      <c r="CY592" s="74">
        <v>0</v>
      </c>
      <c r="CZ592" s="102">
        <v>3</v>
      </c>
      <c r="DA592" s="74">
        <v>0</v>
      </c>
      <c r="DB592" s="74">
        <v>0</v>
      </c>
      <c r="DC592" s="74">
        <v>0</v>
      </c>
      <c r="DD592" s="77">
        <v>0</v>
      </c>
      <c r="DE592" s="60">
        <v>0</v>
      </c>
      <c r="DF592" s="60">
        <v>0</v>
      </c>
      <c r="DG592" s="60">
        <v>1</v>
      </c>
      <c r="DH592" s="60">
        <v>0</v>
      </c>
      <c r="DI592" s="60">
        <v>0</v>
      </c>
      <c r="DJ592" s="60">
        <v>0</v>
      </c>
      <c r="DK592" s="60">
        <v>0</v>
      </c>
      <c r="DL592" s="74">
        <v>0</v>
      </c>
      <c r="DM592" s="74">
        <v>0</v>
      </c>
      <c r="DN592" s="74">
        <v>0</v>
      </c>
      <c r="DO592" s="77">
        <v>0</v>
      </c>
      <c r="DP592" s="77">
        <v>0</v>
      </c>
      <c r="DQ592" s="77">
        <v>0</v>
      </c>
      <c r="DR592" s="77">
        <v>0</v>
      </c>
      <c r="DS592" s="77">
        <v>0</v>
      </c>
      <c r="DT592" s="77">
        <v>0</v>
      </c>
      <c r="DU592" s="77">
        <v>0</v>
      </c>
      <c r="DV592" s="77">
        <v>0</v>
      </c>
      <c r="DW592" s="77">
        <v>0</v>
      </c>
      <c r="DX592" s="77">
        <v>0</v>
      </c>
      <c r="DY592" s="77">
        <v>0</v>
      </c>
      <c r="DZ592" s="77">
        <v>0</v>
      </c>
      <c r="EA592" s="77">
        <v>0</v>
      </c>
      <c r="EB592" s="77">
        <v>0</v>
      </c>
      <c r="EC592" s="77">
        <v>0</v>
      </c>
      <c r="ED592" s="77">
        <v>0</v>
      </c>
      <c r="EE592" s="77">
        <v>0</v>
      </c>
      <c r="EF592" s="77">
        <v>0</v>
      </c>
      <c r="EG592" s="77">
        <v>0</v>
      </c>
      <c r="EH592" s="77">
        <v>0</v>
      </c>
      <c r="EI592" s="77">
        <v>0</v>
      </c>
      <c r="EJ592" s="77">
        <v>0</v>
      </c>
      <c r="EK592" s="77">
        <v>0</v>
      </c>
      <c r="EL592" s="77">
        <v>0</v>
      </c>
      <c r="EM592" s="59">
        <v>0</v>
      </c>
      <c r="EN592" s="77">
        <v>0</v>
      </c>
      <c r="EO592" s="59">
        <v>3</v>
      </c>
      <c r="EP592" s="77">
        <v>2</v>
      </c>
      <c r="EQ592" s="59">
        <v>4</v>
      </c>
    </row>
    <row r="593" spans="1:147" s="78" customFormat="1" ht="15" customHeight="1" x14ac:dyDescent="0.25">
      <c r="A593" s="500" t="s">
        <v>2568</v>
      </c>
      <c r="B593" s="138">
        <v>45</v>
      </c>
      <c r="C593" s="108" t="s">
        <v>347</v>
      </c>
      <c r="D593" s="114">
        <v>2010</v>
      </c>
      <c r="E593" s="108" t="s">
        <v>348</v>
      </c>
      <c r="F593" s="78" t="s">
        <v>45</v>
      </c>
      <c r="G593" s="77">
        <v>98</v>
      </c>
      <c r="H593" s="77" t="s">
        <v>664</v>
      </c>
      <c r="I593" s="75" t="s">
        <v>50</v>
      </c>
      <c r="J593" s="59">
        <v>0</v>
      </c>
      <c r="K593" s="77" t="s">
        <v>3</v>
      </c>
      <c r="L593" s="77" t="s">
        <v>89</v>
      </c>
      <c r="M593" s="77">
        <v>7</v>
      </c>
      <c r="N593" s="77">
        <v>7</v>
      </c>
      <c r="O593" s="59">
        <f t="shared" si="396"/>
        <v>0.84509804001425681</v>
      </c>
      <c r="P593" s="77">
        <v>2007</v>
      </c>
      <c r="R593" s="77">
        <v>1</v>
      </c>
      <c r="S593" s="77">
        <v>29</v>
      </c>
      <c r="T593" s="77">
        <v>1</v>
      </c>
      <c r="V593" s="37" t="s">
        <v>2350</v>
      </c>
      <c r="W593" s="77"/>
      <c r="X593" s="77" t="s">
        <v>667</v>
      </c>
      <c r="Y593" s="78" t="s">
        <v>19</v>
      </c>
      <c r="Z593" s="139" t="s">
        <v>681</v>
      </c>
      <c r="AA593" s="77" t="s">
        <v>1327</v>
      </c>
      <c r="AB593" s="77" t="s">
        <v>1328</v>
      </c>
      <c r="AC593" s="77" t="s">
        <v>668</v>
      </c>
      <c r="AD593" s="77">
        <v>0</v>
      </c>
      <c r="AE593" s="77" t="s">
        <v>1071</v>
      </c>
      <c r="AF593" s="59">
        <v>14.37</v>
      </c>
      <c r="AG593" s="59">
        <f t="shared" si="397"/>
        <v>1.1574567681342256</v>
      </c>
      <c r="AH593" s="177">
        <v>524</v>
      </c>
      <c r="AI593" s="72">
        <f t="shared" si="409"/>
        <v>2.7193312869837265</v>
      </c>
      <c r="AJ593" s="59">
        <f t="shared" si="410"/>
        <v>100.58999999999999</v>
      </c>
      <c r="AK593" s="59">
        <f t="shared" si="398"/>
        <v>2.0025548081484823</v>
      </c>
      <c r="AL593" s="72">
        <f t="shared" si="411"/>
        <v>3668</v>
      </c>
      <c r="AM593" s="72">
        <f t="shared" ref="AM593:AM656" si="412">LOG10(AL593)</f>
        <v>3.5644293269979834</v>
      </c>
      <c r="AN593" s="139" t="s">
        <v>1811</v>
      </c>
      <c r="AO593" s="77" t="s">
        <v>470</v>
      </c>
      <c r="AQ593" s="77" t="s">
        <v>665</v>
      </c>
      <c r="AS593" s="78" t="s">
        <v>666</v>
      </c>
      <c r="AT593" s="178" t="s">
        <v>2465</v>
      </c>
      <c r="AU593" s="11">
        <v>52.75</v>
      </c>
      <c r="AV593" s="11">
        <v>23.9</v>
      </c>
      <c r="AW593" s="37" t="s">
        <v>2020</v>
      </c>
      <c r="AX593" s="277">
        <v>6.7416666666666663</v>
      </c>
      <c r="AY593" s="278">
        <v>596</v>
      </c>
      <c r="AZ593" s="455">
        <f t="shared" si="399"/>
        <v>2.7752462597402365</v>
      </c>
      <c r="BA593" s="16" t="s">
        <v>1751</v>
      </c>
      <c r="BB593" s="276" t="s">
        <v>2018</v>
      </c>
      <c r="BC593" s="16" t="s">
        <v>2019</v>
      </c>
      <c r="BD593" s="74">
        <v>73</v>
      </c>
      <c r="BE593" s="37" t="s">
        <v>2331</v>
      </c>
      <c r="BG593" s="39" t="s">
        <v>2021</v>
      </c>
      <c r="BH593" s="82" t="s">
        <v>19</v>
      </c>
      <c r="BI593" s="358" t="s">
        <v>2232</v>
      </c>
      <c r="BJ593" s="82" t="s">
        <v>610</v>
      </c>
      <c r="BK593" s="95" t="s">
        <v>307</v>
      </c>
      <c r="BL593" s="77" t="s">
        <v>2268</v>
      </c>
      <c r="BM593" s="77" t="s">
        <v>2268</v>
      </c>
      <c r="BN593" s="82" t="s">
        <v>1331</v>
      </c>
      <c r="BO593" s="77" t="s">
        <v>1684</v>
      </c>
      <c r="BP593" s="67" t="s">
        <v>51</v>
      </c>
      <c r="BQ593" s="77" t="s">
        <v>652</v>
      </c>
      <c r="BR593" s="82">
        <v>2.7649769585253599E-3</v>
      </c>
      <c r="BS593" s="77" t="s">
        <v>21</v>
      </c>
      <c r="BT593" s="77" t="s">
        <v>1220</v>
      </c>
      <c r="BU593" s="165">
        <v>1.3824884792626702E-3</v>
      </c>
      <c r="BV593" s="82"/>
      <c r="BW593" s="79" t="s">
        <v>26</v>
      </c>
      <c r="BX593" s="77" t="s">
        <v>27</v>
      </c>
      <c r="BY593" s="80">
        <f t="shared" si="393"/>
        <v>7.4449283047942306E-3</v>
      </c>
      <c r="BZ593" s="80">
        <f t="shared" si="404"/>
        <v>7.4449283047942306E-3</v>
      </c>
      <c r="CA593" s="77" t="s">
        <v>18</v>
      </c>
      <c r="CB593" s="77" t="s">
        <v>667</v>
      </c>
      <c r="CC593" s="77">
        <v>29</v>
      </c>
      <c r="CD593" s="77">
        <v>29</v>
      </c>
      <c r="CE593" s="82"/>
      <c r="CF593" s="78" t="s">
        <v>1584</v>
      </c>
      <c r="CG593" s="82">
        <v>4.14746543778807E-3</v>
      </c>
      <c r="CH593" s="77" t="s">
        <v>21</v>
      </c>
      <c r="CI593" s="82">
        <v>2.76497695852533E-3</v>
      </c>
      <c r="CJ593" s="82"/>
      <c r="CK593" s="77">
        <f t="shared" si="394"/>
        <v>1.4889856609588406E-2</v>
      </c>
      <c r="CL593" s="77">
        <f t="shared" si="405"/>
        <v>1.4889856609588406E-2</v>
      </c>
      <c r="CM593" s="77">
        <v>29</v>
      </c>
      <c r="CN593" s="77">
        <v>29</v>
      </c>
      <c r="CO593" s="82"/>
      <c r="CP593" s="67">
        <f t="shared" si="406"/>
        <v>-0.11744404390294445</v>
      </c>
      <c r="CQ593" s="67">
        <f t="shared" si="407"/>
        <v>0.98654708520179368</v>
      </c>
      <c r="CR593" s="67">
        <f t="shared" si="400"/>
        <v>-0.11586407918676134</v>
      </c>
      <c r="CS593" s="67">
        <f t="shared" si="408"/>
        <v>6.9081245559015486E-2</v>
      </c>
      <c r="CT593" s="77">
        <v>0</v>
      </c>
      <c r="CU593" s="77">
        <v>0</v>
      </c>
      <c r="CV593" s="77" t="s">
        <v>1782</v>
      </c>
      <c r="CW593" s="77">
        <v>1</v>
      </c>
      <c r="CX593" s="77">
        <v>0</v>
      </c>
      <c r="CY593" s="74">
        <v>0</v>
      </c>
      <c r="CZ593" s="102">
        <v>3</v>
      </c>
      <c r="DA593" s="74">
        <v>0</v>
      </c>
      <c r="DB593" s="74">
        <v>0</v>
      </c>
      <c r="DC593" s="74">
        <v>0</v>
      </c>
      <c r="DD593" s="77">
        <v>0</v>
      </c>
      <c r="DE593" s="60">
        <v>0</v>
      </c>
      <c r="DF593" s="60">
        <v>0</v>
      </c>
      <c r="DG593" s="60">
        <v>1</v>
      </c>
      <c r="DH593" s="60">
        <v>0</v>
      </c>
      <c r="DI593" s="60">
        <v>0</v>
      </c>
      <c r="DJ593" s="60">
        <v>0</v>
      </c>
      <c r="DK593" s="60">
        <v>0</v>
      </c>
      <c r="DL593" s="74">
        <v>0</v>
      </c>
      <c r="DM593" s="74">
        <v>0</v>
      </c>
      <c r="DN593" s="74">
        <v>0</v>
      </c>
      <c r="DO593" s="77">
        <v>0</v>
      </c>
      <c r="DP593" s="77">
        <v>0</v>
      </c>
      <c r="DQ593" s="77">
        <v>0</v>
      </c>
      <c r="DR593" s="77">
        <v>0</v>
      </c>
      <c r="DS593" s="77">
        <v>0</v>
      </c>
      <c r="DT593" s="77">
        <v>0</v>
      </c>
      <c r="DU593" s="77">
        <v>0</v>
      </c>
      <c r="DV593" s="77">
        <v>0</v>
      </c>
      <c r="DW593" s="77">
        <v>0</v>
      </c>
      <c r="DX593" s="77">
        <v>0</v>
      </c>
      <c r="DY593" s="77">
        <v>0</v>
      </c>
      <c r="DZ593" s="77">
        <v>0</v>
      </c>
      <c r="EA593" s="77">
        <v>0</v>
      </c>
      <c r="EB593" s="77">
        <v>0</v>
      </c>
      <c r="EC593" s="77">
        <v>0</v>
      </c>
      <c r="ED593" s="77">
        <v>0</v>
      </c>
      <c r="EE593" s="77">
        <v>0</v>
      </c>
      <c r="EF593" s="77">
        <v>0</v>
      </c>
      <c r="EG593" s="77">
        <v>0</v>
      </c>
      <c r="EH593" s="77">
        <v>0</v>
      </c>
      <c r="EI593" s="77">
        <v>0</v>
      </c>
      <c r="EJ593" s="77">
        <v>0</v>
      </c>
      <c r="EK593" s="77">
        <v>0</v>
      </c>
      <c r="EL593" s="77">
        <v>0</v>
      </c>
      <c r="EM593" s="59">
        <v>0</v>
      </c>
      <c r="EN593" s="77">
        <v>0</v>
      </c>
      <c r="EO593" s="59">
        <v>3</v>
      </c>
      <c r="EP593" s="77">
        <v>2</v>
      </c>
      <c r="EQ593" s="59">
        <v>4</v>
      </c>
    </row>
    <row r="594" spans="1:147" s="199" customFormat="1" ht="15" customHeight="1" x14ac:dyDescent="0.25">
      <c r="A594" s="500" t="s">
        <v>2568</v>
      </c>
      <c r="B594" s="285" t="s">
        <v>2079</v>
      </c>
      <c r="C594" s="227" t="s">
        <v>347</v>
      </c>
      <c r="D594" s="213">
        <v>2010</v>
      </c>
      <c r="E594" s="227" t="s">
        <v>348</v>
      </c>
      <c r="F594" s="195" t="s">
        <v>45</v>
      </c>
      <c r="G594" s="194">
        <v>98</v>
      </c>
      <c r="H594" s="194" t="s">
        <v>664</v>
      </c>
      <c r="I594" s="192" t="s">
        <v>50</v>
      </c>
      <c r="J594" s="201">
        <v>0</v>
      </c>
      <c r="K594" s="194" t="s">
        <v>3</v>
      </c>
      <c r="L594" s="194" t="s">
        <v>89</v>
      </c>
      <c r="M594" s="194">
        <v>7</v>
      </c>
      <c r="N594" s="194">
        <v>7</v>
      </c>
      <c r="O594" s="201">
        <f t="shared" si="396"/>
        <v>0.84509804001425681</v>
      </c>
      <c r="P594" s="194">
        <v>2007</v>
      </c>
      <c r="Q594" s="195"/>
      <c r="R594" s="194">
        <v>1</v>
      </c>
      <c r="S594" s="194">
        <v>29</v>
      </c>
      <c r="T594" s="194">
        <v>1</v>
      </c>
      <c r="V594" s="194" t="s">
        <v>2350</v>
      </c>
      <c r="W594" s="194"/>
      <c r="X594" s="194" t="s">
        <v>667</v>
      </c>
      <c r="Y594" s="195" t="s">
        <v>19</v>
      </c>
      <c r="Z594" s="217" t="s">
        <v>681</v>
      </c>
      <c r="AA594" s="194" t="s">
        <v>1327</v>
      </c>
      <c r="AB594" s="194" t="s">
        <v>1328</v>
      </c>
      <c r="AC594" s="194" t="s">
        <v>668</v>
      </c>
      <c r="AD594" s="194">
        <v>0</v>
      </c>
      <c r="AE594" s="194" t="s">
        <v>1071</v>
      </c>
      <c r="AF594" s="201">
        <v>14.37</v>
      </c>
      <c r="AG594" s="201">
        <f t="shared" si="397"/>
        <v>1.1574567681342256</v>
      </c>
      <c r="AH594" s="539">
        <v>524</v>
      </c>
      <c r="AI594" s="538">
        <f t="shared" si="409"/>
        <v>2.7193312869837265</v>
      </c>
      <c r="AJ594" s="201">
        <f t="shared" si="410"/>
        <v>100.58999999999999</v>
      </c>
      <c r="AK594" s="201">
        <f t="shared" si="398"/>
        <v>2.0025548081484823</v>
      </c>
      <c r="AL594" s="538">
        <f t="shared" si="411"/>
        <v>3668</v>
      </c>
      <c r="AM594" s="538">
        <f t="shared" si="412"/>
        <v>3.5644293269979834</v>
      </c>
      <c r="AN594" s="217" t="s">
        <v>2078</v>
      </c>
      <c r="AO594" s="194" t="s">
        <v>470</v>
      </c>
      <c r="AQ594" s="194" t="s">
        <v>665</v>
      </c>
      <c r="AR594" s="195"/>
      <c r="AS594" s="195" t="s">
        <v>666</v>
      </c>
      <c r="AT594" s="215" t="s">
        <v>2465</v>
      </c>
      <c r="AU594" s="271">
        <v>52.75</v>
      </c>
      <c r="AV594" s="271">
        <v>23.9</v>
      </c>
      <c r="AW594" s="194" t="s">
        <v>2020</v>
      </c>
      <c r="AX594" s="279">
        <v>6.7416666666666663</v>
      </c>
      <c r="AY594" s="280">
        <v>596</v>
      </c>
      <c r="AZ594" s="489">
        <f t="shared" si="399"/>
        <v>2.7752462597402365</v>
      </c>
      <c r="BA594" s="287" t="s">
        <v>1751</v>
      </c>
      <c r="BB594" s="286" t="s">
        <v>2018</v>
      </c>
      <c r="BC594" s="287" t="s">
        <v>2019</v>
      </c>
      <c r="BD594" s="191">
        <v>73</v>
      </c>
      <c r="BE594" s="194" t="s">
        <v>2331</v>
      </c>
      <c r="BG594" s="195" t="s">
        <v>2021</v>
      </c>
      <c r="BH594" s="199" t="s">
        <v>19</v>
      </c>
      <c r="BI594" s="200" t="s">
        <v>2232</v>
      </c>
      <c r="BJ594" s="199" t="s">
        <v>610</v>
      </c>
      <c r="BK594" s="214" t="s">
        <v>670</v>
      </c>
      <c r="BL594" s="194"/>
      <c r="BM594" s="194"/>
      <c r="BO594" s="194" t="s">
        <v>1669</v>
      </c>
      <c r="BP594" s="206" t="s">
        <v>51</v>
      </c>
      <c r="BQ594" s="194" t="s">
        <v>2091</v>
      </c>
      <c r="BR594" s="199">
        <v>0.49448635044710598</v>
      </c>
      <c r="BS594" s="194" t="s">
        <v>21</v>
      </c>
      <c r="BT594" s="194" t="s">
        <v>1220</v>
      </c>
      <c r="BU594" s="218"/>
      <c r="BW594" s="196" t="s">
        <v>26</v>
      </c>
      <c r="BX594" s="194" t="s">
        <v>27</v>
      </c>
      <c r="BY594" s="197"/>
      <c r="BZ594" s="218">
        <f>SQRT(BZ570^2+BZ582^2)</f>
        <v>0.63164210006430732</v>
      </c>
      <c r="CA594" s="194" t="s">
        <v>18</v>
      </c>
      <c r="CB594" s="194" t="s">
        <v>667</v>
      </c>
      <c r="CC594" s="194">
        <v>29</v>
      </c>
      <c r="CD594" s="194">
        <v>29</v>
      </c>
      <c r="CF594" s="195" t="s">
        <v>1584</v>
      </c>
      <c r="CG594" s="199">
        <v>0.45430621808940097</v>
      </c>
      <c r="CH594" s="194" t="s">
        <v>21</v>
      </c>
      <c r="CK594" s="194"/>
      <c r="CL594" s="218">
        <f>SQRT(CL570^2+CL582^2)</f>
        <v>0.6043582830850045</v>
      </c>
      <c r="CM594" s="194">
        <v>29</v>
      </c>
      <c r="CN594" s="194">
        <v>29</v>
      </c>
      <c r="CP594" s="206">
        <f t="shared" si="406"/>
        <v>6.5000540645383229E-2</v>
      </c>
      <c r="CQ594" s="206">
        <f t="shared" si="407"/>
        <v>0.98654708520179368</v>
      </c>
      <c r="CR594" s="206">
        <f t="shared" si="400"/>
        <v>6.4126093910243542E-2</v>
      </c>
      <c r="CS594" s="206">
        <f t="shared" si="408"/>
        <v>6.9000966861380908E-2</v>
      </c>
      <c r="CT594" s="194">
        <v>0</v>
      </c>
      <c r="CU594" s="194">
        <v>0</v>
      </c>
      <c r="CV594" s="194" t="s">
        <v>1782</v>
      </c>
      <c r="CW594" s="194">
        <v>2</v>
      </c>
      <c r="CX594" s="194">
        <v>0</v>
      </c>
      <c r="CY594" s="191">
        <v>0</v>
      </c>
      <c r="CZ594" s="191">
        <v>3</v>
      </c>
      <c r="DA594" s="191">
        <v>0</v>
      </c>
      <c r="DB594" s="191">
        <v>0</v>
      </c>
      <c r="DC594" s="191">
        <v>0</v>
      </c>
      <c r="DD594" s="194">
        <v>0</v>
      </c>
      <c r="DE594" s="202">
        <v>0</v>
      </c>
      <c r="DF594" s="202">
        <v>0</v>
      </c>
      <c r="DG594" s="202">
        <v>1</v>
      </c>
      <c r="DH594" s="202">
        <v>0</v>
      </c>
      <c r="DI594" s="202">
        <v>0</v>
      </c>
      <c r="DJ594" s="202">
        <v>0</v>
      </c>
      <c r="DK594" s="202">
        <v>0</v>
      </c>
      <c r="DL594" s="191">
        <v>0</v>
      </c>
      <c r="DM594" s="191">
        <v>0</v>
      </c>
      <c r="DN594" s="191">
        <v>0</v>
      </c>
      <c r="DO594" s="194">
        <v>0</v>
      </c>
      <c r="DP594" s="194">
        <v>0</v>
      </c>
      <c r="DQ594" s="194">
        <v>0</v>
      </c>
      <c r="DR594" s="194">
        <v>0</v>
      </c>
      <c r="DS594" s="194">
        <v>0</v>
      </c>
      <c r="DT594" s="194">
        <v>0</v>
      </c>
      <c r="DU594" s="194">
        <v>0</v>
      </c>
      <c r="DV594" s="194">
        <v>0</v>
      </c>
      <c r="DW594" s="194">
        <v>0</v>
      </c>
      <c r="DX594" s="194">
        <v>0</v>
      </c>
      <c r="DY594" s="194">
        <v>0</v>
      </c>
      <c r="DZ594" s="194">
        <v>0</v>
      </c>
      <c r="EA594" s="194">
        <v>0</v>
      </c>
      <c r="EB594" s="194">
        <v>0</v>
      </c>
      <c r="EC594" s="194">
        <v>0</v>
      </c>
      <c r="ED594" s="194">
        <v>0</v>
      </c>
      <c r="EE594" s="194">
        <v>0</v>
      </c>
      <c r="EF594" s="194">
        <v>0</v>
      </c>
      <c r="EG594" s="194">
        <v>0</v>
      </c>
      <c r="EH594" s="194">
        <v>0</v>
      </c>
      <c r="EI594" s="194">
        <v>0</v>
      </c>
      <c r="EJ594" s="194">
        <v>0</v>
      </c>
      <c r="EK594" s="194">
        <v>0</v>
      </c>
      <c r="EL594" s="194">
        <v>0</v>
      </c>
      <c r="EM594" s="201">
        <v>0</v>
      </c>
      <c r="EN594" s="194">
        <v>0</v>
      </c>
      <c r="EO594" s="201">
        <v>3</v>
      </c>
      <c r="EP594" s="194">
        <v>2</v>
      </c>
      <c r="EQ594" s="201">
        <v>4</v>
      </c>
    </row>
    <row r="595" spans="1:147" s="199" customFormat="1" ht="15" customHeight="1" x14ac:dyDescent="0.25">
      <c r="A595" s="500" t="s">
        <v>2568</v>
      </c>
      <c r="B595" s="285" t="s">
        <v>2080</v>
      </c>
      <c r="C595" s="227" t="s">
        <v>347</v>
      </c>
      <c r="D595" s="213">
        <v>2010</v>
      </c>
      <c r="E595" s="227" t="s">
        <v>348</v>
      </c>
      <c r="F595" s="195" t="s">
        <v>45</v>
      </c>
      <c r="G595" s="194">
        <v>98</v>
      </c>
      <c r="H595" s="194" t="s">
        <v>664</v>
      </c>
      <c r="I595" s="192" t="s">
        <v>50</v>
      </c>
      <c r="J595" s="201">
        <v>0</v>
      </c>
      <c r="K595" s="194" t="s">
        <v>3</v>
      </c>
      <c r="L595" s="194" t="s">
        <v>89</v>
      </c>
      <c r="M595" s="194">
        <v>7</v>
      </c>
      <c r="N595" s="194">
        <v>7</v>
      </c>
      <c r="O595" s="201">
        <f t="shared" si="396"/>
        <v>0.84509804001425681</v>
      </c>
      <c r="P595" s="194">
        <v>2007</v>
      </c>
      <c r="Q595" s="195"/>
      <c r="R595" s="194">
        <v>1</v>
      </c>
      <c r="S595" s="194">
        <v>29</v>
      </c>
      <c r="T595" s="194">
        <v>1</v>
      </c>
      <c r="V595" s="194" t="s">
        <v>2350</v>
      </c>
      <c r="W595" s="194"/>
      <c r="X595" s="194" t="s">
        <v>667</v>
      </c>
      <c r="Y595" s="195" t="s">
        <v>19</v>
      </c>
      <c r="Z595" s="217" t="s">
        <v>681</v>
      </c>
      <c r="AA595" s="194" t="s">
        <v>1327</v>
      </c>
      <c r="AB595" s="194" t="s">
        <v>1328</v>
      </c>
      <c r="AC595" s="194" t="s">
        <v>668</v>
      </c>
      <c r="AD595" s="194">
        <v>0</v>
      </c>
      <c r="AE595" s="194" t="s">
        <v>1071</v>
      </c>
      <c r="AF595" s="201">
        <v>14.37</v>
      </c>
      <c r="AG595" s="201">
        <f t="shared" si="397"/>
        <v>1.1574567681342256</v>
      </c>
      <c r="AH595" s="539">
        <v>524</v>
      </c>
      <c r="AI595" s="538">
        <f t="shared" si="409"/>
        <v>2.7193312869837265</v>
      </c>
      <c r="AJ595" s="201">
        <f t="shared" si="410"/>
        <v>100.58999999999999</v>
      </c>
      <c r="AK595" s="201">
        <f t="shared" si="398"/>
        <v>2.0025548081484823</v>
      </c>
      <c r="AL595" s="538">
        <f t="shared" si="411"/>
        <v>3668</v>
      </c>
      <c r="AM595" s="538">
        <f t="shared" si="412"/>
        <v>3.5644293269979834</v>
      </c>
      <c r="AN595" s="217" t="s">
        <v>2078</v>
      </c>
      <c r="AO595" s="194" t="s">
        <v>470</v>
      </c>
      <c r="AP595" s="195"/>
      <c r="AQ595" s="194" t="s">
        <v>665</v>
      </c>
      <c r="AR595" s="195"/>
      <c r="AS595" s="195" t="s">
        <v>666</v>
      </c>
      <c r="AT595" s="215" t="s">
        <v>2465</v>
      </c>
      <c r="AU595" s="271">
        <v>52.75</v>
      </c>
      <c r="AV595" s="271">
        <v>23.9</v>
      </c>
      <c r="AW595" s="194" t="s">
        <v>2020</v>
      </c>
      <c r="AX595" s="279">
        <v>6.7416666666666663</v>
      </c>
      <c r="AY595" s="280">
        <v>596</v>
      </c>
      <c r="AZ595" s="489">
        <f t="shared" si="399"/>
        <v>2.7752462597402365</v>
      </c>
      <c r="BA595" s="287" t="s">
        <v>1751</v>
      </c>
      <c r="BB595" s="286" t="s">
        <v>2018</v>
      </c>
      <c r="BC595" s="287" t="s">
        <v>2019</v>
      </c>
      <c r="BD595" s="191">
        <v>73</v>
      </c>
      <c r="BE595" s="194" t="s">
        <v>2331</v>
      </c>
      <c r="BG595" s="195" t="s">
        <v>2021</v>
      </c>
      <c r="BH595" s="199" t="s">
        <v>19</v>
      </c>
      <c r="BI595" s="200" t="s">
        <v>2232</v>
      </c>
      <c r="BJ595" s="199" t="s">
        <v>610</v>
      </c>
      <c r="BK595" s="214" t="s">
        <v>671</v>
      </c>
      <c r="BL595" s="201" t="s">
        <v>2267</v>
      </c>
      <c r="BM595" s="201" t="s">
        <v>2267</v>
      </c>
      <c r="BO595" s="194" t="s">
        <v>1669</v>
      </c>
      <c r="BP595" s="206" t="s">
        <v>51</v>
      </c>
      <c r="BQ595" s="194" t="s">
        <v>2091</v>
      </c>
      <c r="BR595" s="199">
        <v>0.53572767933361976</v>
      </c>
      <c r="BS595" s="194" t="s">
        <v>21</v>
      </c>
      <c r="BT595" s="194" t="s">
        <v>1220</v>
      </c>
      <c r="BU595" s="218"/>
      <c r="BW595" s="196" t="s">
        <v>26</v>
      </c>
      <c r="BX595" s="194" t="s">
        <v>27</v>
      </c>
      <c r="BY595" s="197"/>
      <c r="BZ595" s="218">
        <f t="shared" ref="BZ595:BZ605" si="413">SQRT(BZ571^2+BZ583^2)</f>
        <v>1.0572910154493751</v>
      </c>
      <c r="CA595" s="194" t="s">
        <v>18</v>
      </c>
      <c r="CB595" s="194" t="s">
        <v>667</v>
      </c>
      <c r="CC595" s="194">
        <v>29</v>
      </c>
      <c r="CD595" s="194">
        <v>29</v>
      </c>
      <c r="CF595" s="195" t="s">
        <v>1584</v>
      </c>
      <c r="CG595" s="199">
        <v>0.43184977286056797</v>
      </c>
      <c r="CH595" s="194" t="s">
        <v>21</v>
      </c>
      <c r="CK595" s="194"/>
      <c r="CL595" s="218">
        <f t="shared" ref="CL595:CL605" si="414">SQRT(CL571^2+CL583^2)</f>
        <v>0.62740468300428631</v>
      </c>
      <c r="CM595" s="194">
        <v>29</v>
      </c>
      <c r="CN595" s="194">
        <v>29</v>
      </c>
      <c r="CP595" s="206">
        <f t="shared" si="406"/>
        <v>0.11949066475114557</v>
      </c>
      <c r="CQ595" s="206">
        <f t="shared" si="407"/>
        <v>0.98654708520179368</v>
      </c>
      <c r="CR595" s="206">
        <f t="shared" si="400"/>
        <v>0.11788316701906737</v>
      </c>
      <c r="CS595" s="206">
        <f t="shared" si="408"/>
        <v>6.908531414712453E-2</v>
      </c>
      <c r="CT595" s="194">
        <v>0</v>
      </c>
      <c r="CU595" s="194">
        <v>0</v>
      </c>
      <c r="CV595" s="194" t="s">
        <v>1782</v>
      </c>
      <c r="CW595" s="194">
        <v>2</v>
      </c>
      <c r="CX595" s="194">
        <v>0</v>
      </c>
      <c r="CY595" s="191">
        <v>0</v>
      </c>
      <c r="CZ595" s="191">
        <v>3</v>
      </c>
      <c r="DA595" s="191">
        <v>0</v>
      </c>
      <c r="DB595" s="191">
        <v>0</v>
      </c>
      <c r="DC595" s="191">
        <v>0</v>
      </c>
      <c r="DD595" s="194">
        <v>0</v>
      </c>
      <c r="DE595" s="202">
        <v>0</v>
      </c>
      <c r="DF595" s="202">
        <v>0</v>
      </c>
      <c r="DG595" s="202">
        <v>1</v>
      </c>
      <c r="DH595" s="202">
        <v>0</v>
      </c>
      <c r="DI595" s="202">
        <v>0</v>
      </c>
      <c r="DJ595" s="202">
        <v>0</v>
      </c>
      <c r="DK595" s="202">
        <v>0</v>
      </c>
      <c r="DL595" s="191">
        <v>0</v>
      </c>
      <c r="DM595" s="191">
        <v>0</v>
      </c>
      <c r="DN595" s="191">
        <v>0</v>
      </c>
      <c r="DO595" s="194">
        <v>0</v>
      </c>
      <c r="DP595" s="194">
        <v>0</v>
      </c>
      <c r="DQ595" s="194">
        <v>0</v>
      </c>
      <c r="DR595" s="194">
        <v>0</v>
      </c>
      <c r="DS595" s="194">
        <v>0</v>
      </c>
      <c r="DT595" s="194">
        <v>0</v>
      </c>
      <c r="DU595" s="194">
        <v>0</v>
      </c>
      <c r="DV595" s="194">
        <v>0</v>
      </c>
      <c r="DW595" s="194">
        <v>0</v>
      </c>
      <c r="DX595" s="194">
        <v>0</v>
      </c>
      <c r="DY595" s="194">
        <v>0</v>
      </c>
      <c r="DZ595" s="194">
        <v>0</v>
      </c>
      <c r="EA595" s="194">
        <v>1</v>
      </c>
      <c r="EB595" s="194">
        <v>0</v>
      </c>
      <c r="EC595" s="194">
        <v>0</v>
      </c>
      <c r="ED595" s="194">
        <v>0</v>
      </c>
      <c r="EE595" s="194">
        <v>0</v>
      </c>
      <c r="EF595" s="194">
        <v>0</v>
      </c>
      <c r="EG595" s="194">
        <v>0</v>
      </c>
      <c r="EH595" s="194">
        <v>0</v>
      </c>
      <c r="EI595" s="194">
        <v>0</v>
      </c>
      <c r="EJ595" s="194">
        <v>0</v>
      </c>
      <c r="EK595" s="194">
        <v>0</v>
      </c>
      <c r="EL595" s="194">
        <v>0</v>
      </c>
      <c r="EM595" s="201">
        <v>0</v>
      </c>
      <c r="EN595" s="194">
        <v>0</v>
      </c>
      <c r="EO595" s="201">
        <v>3</v>
      </c>
      <c r="EP595" s="194">
        <v>2</v>
      </c>
      <c r="EQ595" s="201">
        <v>4</v>
      </c>
    </row>
    <row r="596" spans="1:147" s="199" customFormat="1" ht="15" customHeight="1" x14ac:dyDescent="0.25">
      <c r="A596" s="500" t="s">
        <v>2568</v>
      </c>
      <c r="B596" s="285" t="s">
        <v>2081</v>
      </c>
      <c r="C596" s="227" t="s">
        <v>347</v>
      </c>
      <c r="D596" s="213">
        <v>2010</v>
      </c>
      <c r="E596" s="227" t="s">
        <v>348</v>
      </c>
      <c r="F596" s="195" t="s">
        <v>45</v>
      </c>
      <c r="G596" s="194">
        <v>98</v>
      </c>
      <c r="H596" s="194" t="s">
        <v>664</v>
      </c>
      <c r="I596" s="192" t="s">
        <v>50</v>
      </c>
      <c r="J596" s="201">
        <v>0</v>
      </c>
      <c r="K596" s="194" t="s">
        <v>3</v>
      </c>
      <c r="L596" s="194" t="s">
        <v>89</v>
      </c>
      <c r="M596" s="194">
        <v>7</v>
      </c>
      <c r="N596" s="194">
        <v>7</v>
      </c>
      <c r="O596" s="201">
        <f t="shared" si="396"/>
        <v>0.84509804001425681</v>
      </c>
      <c r="P596" s="194">
        <v>2007</v>
      </c>
      <c r="Q596" s="195"/>
      <c r="R596" s="194">
        <v>1</v>
      </c>
      <c r="S596" s="194">
        <v>29</v>
      </c>
      <c r="T596" s="194">
        <v>1</v>
      </c>
      <c r="V596" s="194" t="s">
        <v>2350</v>
      </c>
      <c r="W596" s="194"/>
      <c r="X596" s="194" t="s">
        <v>667</v>
      </c>
      <c r="Y596" s="195" t="s">
        <v>19</v>
      </c>
      <c r="Z596" s="217" t="s">
        <v>681</v>
      </c>
      <c r="AA596" s="194" t="s">
        <v>1327</v>
      </c>
      <c r="AB596" s="194" t="s">
        <v>1328</v>
      </c>
      <c r="AC596" s="194" t="s">
        <v>668</v>
      </c>
      <c r="AD596" s="194">
        <v>0</v>
      </c>
      <c r="AE596" s="194" t="s">
        <v>1071</v>
      </c>
      <c r="AF596" s="201">
        <v>14.37</v>
      </c>
      <c r="AG596" s="201">
        <f t="shared" si="397"/>
        <v>1.1574567681342256</v>
      </c>
      <c r="AH596" s="539">
        <v>524</v>
      </c>
      <c r="AI596" s="538">
        <f t="shared" si="409"/>
        <v>2.7193312869837265</v>
      </c>
      <c r="AJ596" s="201">
        <f t="shared" si="410"/>
        <v>100.58999999999999</v>
      </c>
      <c r="AK596" s="201">
        <f t="shared" si="398"/>
        <v>2.0025548081484823</v>
      </c>
      <c r="AL596" s="538">
        <f t="shared" si="411"/>
        <v>3668</v>
      </c>
      <c r="AM596" s="538">
        <f t="shared" si="412"/>
        <v>3.5644293269979834</v>
      </c>
      <c r="AN596" s="217" t="s">
        <v>2078</v>
      </c>
      <c r="AO596" s="194" t="s">
        <v>470</v>
      </c>
      <c r="AP596" s="195"/>
      <c r="AQ596" s="194" t="s">
        <v>665</v>
      </c>
      <c r="AR596" s="195"/>
      <c r="AS596" s="195" t="s">
        <v>666</v>
      </c>
      <c r="AT596" s="215" t="s">
        <v>2465</v>
      </c>
      <c r="AU596" s="271">
        <v>52.75</v>
      </c>
      <c r="AV596" s="271">
        <v>23.9</v>
      </c>
      <c r="AW596" s="194" t="s">
        <v>2020</v>
      </c>
      <c r="AX596" s="279">
        <v>6.7416666666666663</v>
      </c>
      <c r="AY596" s="280">
        <v>596</v>
      </c>
      <c r="AZ596" s="489">
        <f t="shared" si="399"/>
        <v>2.7752462597402365</v>
      </c>
      <c r="BA596" s="287" t="s">
        <v>1751</v>
      </c>
      <c r="BB596" s="286" t="s">
        <v>2018</v>
      </c>
      <c r="BC596" s="287" t="s">
        <v>2019</v>
      </c>
      <c r="BD596" s="191">
        <v>73</v>
      </c>
      <c r="BE596" s="194" t="s">
        <v>2331</v>
      </c>
      <c r="BG596" s="195" t="s">
        <v>2021</v>
      </c>
      <c r="BH596" s="199" t="s">
        <v>19</v>
      </c>
      <c r="BI596" s="200" t="s">
        <v>2232</v>
      </c>
      <c r="BJ596" s="199" t="s">
        <v>610</v>
      </c>
      <c r="BK596" s="214" t="s">
        <v>672</v>
      </c>
      <c r="BL596" s="194" t="s">
        <v>2269</v>
      </c>
      <c r="BM596" s="194" t="s">
        <v>2269</v>
      </c>
      <c r="BO596" s="194" t="s">
        <v>1669</v>
      </c>
      <c r="BP596" s="206" t="s">
        <v>51</v>
      </c>
      <c r="BQ596" s="194" t="s">
        <v>2091</v>
      </c>
      <c r="BR596" s="199">
        <v>3.7104814558299115E-2</v>
      </c>
      <c r="BS596" s="194" t="s">
        <v>21</v>
      </c>
      <c r="BT596" s="194" t="s">
        <v>1220</v>
      </c>
      <c r="BU596" s="218"/>
      <c r="BW596" s="196" t="s">
        <v>26</v>
      </c>
      <c r="BX596" s="194" t="s">
        <v>27</v>
      </c>
      <c r="BY596" s="197"/>
      <c r="BZ596" s="218">
        <f t="shared" si="413"/>
        <v>7.0151262584959337E-2</v>
      </c>
      <c r="CA596" s="194" t="s">
        <v>18</v>
      </c>
      <c r="CB596" s="194" t="s">
        <v>667</v>
      </c>
      <c r="CC596" s="194">
        <v>29</v>
      </c>
      <c r="CD596" s="194">
        <v>29</v>
      </c>
      <c r="CF596" s="195" t="s">
        <v>1584</v>
      </c>
      <c r="CG596" s="199">
        <v>0.1113260924780084</v>
      </c>
      <c r="CH596" s="194" t="s">
        <v>21</v>
      </c>
      <c r="CK596" s="194"/>
      <c r="CL596" s="218">
        <f t="shared" si="414"/>
        <v>0.2480457086967468</v>
      </c>
      <c r="CM596" s="194">
        <v>29</v>
      </c>
      <c r="CN596" s="194">
        <v>29</v>
      </c>
      <c r="CP596" s="206">
        <f t="shared" si="406"/>
        <v>-0.40719541835886375</v>
      </c>
      <c r="CQ596" s="206">
        <f t="shared" si="407"/>
        <v>0.98654708520179368</v>
      </c>
      <c r="CR596" s="206">
        <f t="shared" si="400"/>
        <v>-0.401717453089462</v>
      </c>
      <c r="CS596" s="206">
        <f t="shared" si="408"/>
        <v>7.0356697518247274E-2</v>
      </c>
      <c r="CT596" s="194">
        <v>0</v>
      </c>
      <c r="CU596" s="194">
        <v>0</v>
      </c>
      <c r="CV596" s="194" t="s">
        <v>1782</v>
      </c>
      <c r="CW596" s="194">
        <v>2</v>
      </c>
      <c r="CX596" s="194">
        <v>0</v>
      </c>
      <c r="CY596" s="191">
        <v>0</v>
      </c>
      <c r="CZ596" s="191">
        <v>3</v>
      </c>
      <c r="DA596" s="191">
        <v>0</v>
      </c>
      <c r="DB596" s="191">
        <v>0</v>
      </c>
      <c r="DC596" s="191">
        <v>0</v>
      </c>
      <c r="DD596" s="194">
        <v>0</v>
      </c>
      <c r="DE596" s="202">
        <v>0</v>
      </c>
      <c r="DF596" s="202">
        <v>0</v>
      </c>
      <c r="DG596" s="202">
        <v>1</v>
      </c>
      <c r="DH596" s="202">
        <v>0</v>
      </c>
      <c r="DI596" s="202">
        <v>0</v>
      </c>
      <c r="DJ596" s="202">
        <v>0</v>
      </c>
      <c r="DK596" s="202">
        <v>0</v>
      </c>
      <c r="DL596" s="191">
        <v>0</v>
      </c>
      <c r="DM596" s="191">
        <v>0</v>
      </c>
      <c r="DN596" s="191">
        <v>0</v>
      </c>
      <c r="DO596" s="194">
        <v>0</v>
      </c>
      <c r="DP596" s="194">
        <v>0</v>
      </c>
      <c r="DQ596" s="194">
        <v>0</v>
      </c>
      <c r="DR596" s="194">
        <v>0</v>
      </c>
      <c r="DS596" s="194">
        <v>0</v>
      </c>
      <c r="DT596" s="194">
        <v>0</v>
      </c>
      <c r="DU596" s="194">
        <v>0</v>
      </c>
      <c r="DV596" s="194">
        <v>0</v>
      </c>
      <c r="DW596" s="194">
        <v>0</v>
      </c>
      <c r="DX596" s="194">
        <v>0</v>
      </c>
      <c r="DY596" s="194">
        <v>0</v>
      </c>
      <c r="DZ596" s="194">
        <v>1</v>
      </c>
      <c r="EA596" s="194">
        <v>0</v>
      </c>
      <c r="EB596" s="194">
        <v>0</v>
      </c>
      <c r="EC596" s="194">
        <v>0</v>
      </c>
      <c r="ED596" s="194">
        <v>0</v>
      </c>
      <c r="EE596" s="194">
        <v>0</v>
      </c>
      <c r="EF596" s="194">
        <v>0</v>
      </c>
      <c r="EG596" s="194">
        <v>0</v>
      </c>
      <c r="EH596" s="194">
        <v>0</v>
      </c>
      <c r="EI596" s="194">
        <v>0</v>
      </c>
      <c r="EJ596" s="194">
        <v>0</v>
      </c>
      <c r="EK596" s="194">
        <v>0</v>
      </c>
      <c r="EL596" s="194">
        <v>0</v>
      </c>
      <c r="EM596" s="201">
        <v>0</v>
      </c>
      <c r="EN596" s="194">
        <v>0</v>
      </c>
      <c r="EO596" s="201">
        <v>3</v>
      </c>
      <c r="EP596" s="194">
        <v>2</v>
      </c>
      <c r="EQ596" s="201">
        <v>4</v>
      </c>
    </row>
    <row r="597" spans="1:147" s="199" customFormat="1" ht="15" customHeight="1" x14ac:dyDescent="0.25">
      <c r="A597" s="500" t="s">
        <v>2568</v>
      </c>
      <c r="B597" s="285" t="s">
        <v>2082</v>
      </c>
      <c r="C597" s="227" t="s">
        <v>347</v>
      </c>
      <c r="D597" s="213">
        <v>2010</v>
      </c>
      <c r="E597" s="227" t="s">
        <v>348</v>
      </c>
      <c r="F597" s="195" t="s">
        <v>45</v>
      </c>
      <c r="G597" s="194">
        <v>98</v>
      </c>
      <c r="H597" s="194" t="s">
        <v>664</v>
      </c>
      <c r="I597" s="192" t="s">
        <v>50</v>
      </c>
      <c r="J597" s="201">
        <v>0</v>
      </c>
      <c r="K597" s="194" t="s">
        <v>3</v>
      </c>
      <c r="L597" s="194" t="s">
        <v>89</v>
      </c>
      <c r="M597" s="194">
        <v>7</v>
      </c>
      <c r="N597" s="194">
        <v>7</v>
      </c>
      <c r="O597" s="201">
        <f t="shared" si="396"/>
        <v>0.84509804001425681</v>
      </c>
      <c r="P597" s="194">
        <v>2007</v>
      </c>
      <c r="Q597" s="195"/>
      <c r="R597" s="194">
        <v>1</v>
      </c>
      <c r="S597" s="194">
        <v>29</v>
      </c>
      <c r="T597" s="194">
        <v>1</v>
      </c>
      <c r="V597" s="194" t="s">
        <v>2350</v>
      </c>
      <c r="W597" s="194"/>
      <c r="X597" s="194" t="s">
        <v>667</v>
      </c>
      <c r="Y597" s="195" t="s">
        <v>19</v>
      </c>
      <c r="Z597" s="217" t="s">
        <v>681</v>
      </c>
      <c r="AA597" s="194" t="s">
        <v>1327</v>
      </c>
      <c r="AB597" s="194" t="s">
        <v>1328</v>
      </c>
      <c r="AC597" s="194" t="s">
        <v>668</v>
      </c>
      <c r="AD597" s="194">
        <v>0</v>
      </c>
      <c r="AE597" s="194" t="s">
        <v>1071</v>
      </c>
      <c r="AF597" s="201">
        <v>14.37</v>
      </c>
      <c r="AG597" s="201">
        <f t="shared" si="397"/>
        <v>1.1574567681342256</v>
      </c>
      <c r="AH597" s="539">
        <v>524</v>
      </c>
      <c r="AI597" s="538">
        <f t="shared" si="409"/>
        <v>2.7193312869837265</v>
      </c>
      <c r="AJ597" s="201">
        <f t="shared" si="410"/>
        <v>100.58999999999999</v>
      </c>
      <c r="AK597" s="201">
        <f t="shared" si="398"/>
        <v>2.0025548081484823</v>
      </c>
      <c r="AL597" s="538">
        <f t="shared" si="411"/>
        <v>3668</v>
      </c>
      <c r="AM597" s="538">
        <f t="shared" si="412"/>
        <v>3.5644293269979834</v>
      </c>
      <c r="AN597" s="217" t="s">
        <v>2078</v>
      </c>
      <c r="AO597" s="194" t="s">
        <v>470</v>
      </c>
      <c r="AP597" s="195"/>
      <c r="AQ597" s="194" t="s">
        <v>665</v>
      </c>
      <c r="AR597" s="195"/>
      <c r="AS597" s="195" t="s">
        <v>666</v>
      </c>
      <c r="AT597" s="215" t="s">
        <v>2465</v>
      </c>
      <c r="AU597" s="271">
        <v>52.75</v>
      </c>
      <c r="AV597" s="271">
        <v>23.9</v>
      </c>
      <c r="AW597" s="194" t="s">
        <v>2020</v>
      </c>
      <c r="AX597" s="279">
        <v>6.7416666666666663</v>
      </c>
      <c r="AY597" s="280">
        <v>596</v>
      </c>
      <c r="AZ597" s="489">
        <f t="shared" si="399"/>
        <v>2.7752462597402365</v>
      </c>
      <c r="BA597" s="287" t="s">
        <v>1751</v>
      </c>
      <c r="BB597" s="286" t="s">
        <v>2018</v>
      </c>
      <c r="BC597" s="287" t="s">
        <v>2019</v>
      </c>
      <c r="BD597" s="191">
        <v>73</v>
      </c>
      <c r="BE597" s="194" t="s">
        <v>2331</v>
      </c>
      <c r="BG597" s="195" t="s">
        <v>2021</v>
      </c>
      <c r="BH597" s="199" t="s">
        <v>19</v>
      </c>
      <c r="BI597" s="200" t="s">
        <v>2232</v>
      </c>
      <c r="BJ597" s="199" t="s">
        <v>610</v>
      </c>
      <c r="BK597" s="214" t="s">
        <v>673</v>
      </c>
      <c r="BL597" s="201" t="s">
        <v>2267</v>
      </c>
      <c r="BM597" s="201" t="s">
        <v>2267</v>
      </c>
      <c r="BO597" s="194" t="s">
        <v>1669</v>
      </c>
      <c r="BP597" s="206" t="s">
        <v>51</v>
      </c>
      <c r="BQ597" s="194" t="s">
        <v>2091</v>
      </c>
      <c r="BR597" s="199">
        <v>3.3610643024880371E-2</v>
      </c>
      <c r="BS597" s="194" t="s">
        <v>21</v>
      </c>
      <c r="BT597" s="194" t="s">
        <v>1220</v>
      </c>
      <c r="BU597" s="218"/>
      <c r="BW597" s="196" t="s">
        <v>26</v>
      </c>
      <c r="BX597" s="194" t="s">
        <v>27</v>
      </c>
      <c r="BY597" s="197"/>
      <c r="BZ597" s="218">
        <f t="shared" si="413"/>
        <v>0.10513711346592895</v>
      </c>
      <c r="CA597" s="194" t="s">
        <v>18</v>
      </c>
      <c r="CB597" s="194" t="s">
        <v>667</v>
      </c>
      <c r="CC597" s="194">
        <v>29</v>
      </c>
      <c r="CD597" s="194">
        <v>29</v>
      </c>
      <c r="CF597" s="195" t="s">
        <v>1584</v>
      </c>
      <c r="CG597" s="199">
        <v>0.12145371518547099</v>
      </c>
      <c r="CH597" s="194" t="s">
        <v>21</v>
      </c>
      <c r="CK597" s="194"/>
      <c r="CL597" s="218">
        <f t="shared" si="414"/>
        <v>0.24249846737339184</v>
      </c>
      <c r="CM597" s="194">
        <v>29</v>
      </c>
      <c r="CN597" s="194">
        <v>29</v>
      </c>
      <c r="CP597" s="206">
        <f t="shared" si="406"/>
        <v>-0.47001350747599108</v>
      </c>
      <c r="CQ597" s="206">
        <f t="shared" si="407"/>
        <v>0.98654708520179368</v>
      </c>
      <c r="CR597" s="206">
        <f t="shared" si="400"/>
        <v>-0.46369045580591045</v>
      </c>
      <c r="CS597" s="206">
        <f t="shared" si="408"/>
        <v>7.0819041713840458E-2</v>
      </c>
      <c r="CT597" s="194">
        <v>0</v>
      </c>
      <c r="CU597" s="194">
        <v>0</v>
      </c>
      <c r="CV597" s="194" t="s">
        <v>1782</v>
      </c>
      <c r="CW597" s="194">
        <v>2</v>
      </c>
      <c r="CX597" s="194">
        <v>0</v>
      </c>
      <c r="CY597" s="191">
        <v>0</v>
      </c>
      <c r="CZ597" s="191">
        <v>3</v>
      </c>
      <c r="DA597" s="191">
        <v>0</v>
      </c>
      <c r="DB597" s="191">
        <v>0</v>
      </c>
      <c r="DC597" s="191">
        <v>0</v>
      </c>
      <c r="DD597" s="194">
        <v>0</v>
      </c>
      <c r="DE597" s="202">
        <v>0</v>
      </c>
      <c r="DF597" s="202">
        <v>0</v>
      </c>
      <c r="DG597" s="202">
        <v>1</v>
      </c>
      <c r="DH597" s="202">
        <v>0</v>
      </c>
      <c r="DI597" s="202">
        <v>0</v>
      </c>
      <c r="DJ597" s="202">
        <v>0</v>
      </c>
      <c r="DK597" s="202">
        <v>0</v>
      </c>
      <c r="DL597" s="191">
        <v>0</v>
      </c>
      <c r="DM597" s="191">
        <v>0</v>
      </c>
      <c r="DN597" s="191">
        <v>0</v>
      </c>
      <c r="DO597" s="194">
        <v>0</v>
      </c>
      <c r="DP597" s="194">
        <v>0</v>
      </c>
      <c r="DQ597" s="194">
        <v>0</v>
      </c>
      <c r="DR597" s="194">
        <v>0</v>
      </c>
      <c r="DS597" s="194">
        <v>0</v>
      </c>
      <c r="DT597" s="194">
        <v>0</v>
      </c>
      <c r="DU597" s="194">
        <v>1</v>
      </c>
      <c r="DV597" s="194">
        <v>0</v>
      </c>
      <c r="DW597" s="194">
        <v>0</v>
      </c>
      <c r="DX597" s="194">
        <v>0</v>
      </c>
      <c r="DY597" s="194">
        <v>0</v>
      </c>
      <c r="DZ597" s="194">
        <v>0</v>
      </c>
      <c r="EA597" s="194">
        <v>0</v>
      </c>
      <c r="EB597" s="194">
        <v>0</v>
      </c>
      <c r="EC597" s="194">
        <v>0</v>
      </c>
      <c r="ED597" s="194">
        <v>0</v>
      </c>
      <c r="EE597" s="194">
        <v>0</v>
      </c>
      <c r="EF597" s="194">
        <v>0</v>
      </c>
      <c r="EG597" s="194">
        <v>0</v>
      </c>
      <c r="EH597" s="194">
        <v>0</v>
      </c>
      <c r="EI597" s="194">
        <v>0</v>
      </c>
      <c r="EJ597" s="194">
        <v>0</v>
      </c>
      <c r="EK597" s="194">
        <v>0</v>
      </c>
      <c r="EL597" s="194">
        <v>0</v>
      </c>
      <c r="EM597" s="201">
        <v>0</v>
      </c>
      <c r="EN597" s="194">
        <v>0</v>
      </c>
      <c r="EO597" s="201">
        <v>3</v>
      </c>
      <c r="EP597" s="194">
        <v>2</v>
      </c>
      <c r="EQ597" s="201">
        <v>4</v>
      </c>
    </row>
    <row r="598" spans="1:147" s="199" customFormat="1" ht="15" customHeight="1" x14ac:dyDescent="0.25">
      <c r="A598" s="500" t="s">
        <v>2568</v>
      </c>
      <c r="B598" s="285" t="s">
        <v>2083</v>
      </c>
      <c r="C598" s="227" t="s">
        <v>347</v>
      </c>
      <c r="D598" s="213">
        <v>2010</v>
      </c>
      <c r="E598" s="227" t="s">
        <v>348</v>
      </c>
      <c r="F598" s="195" t="s">
        <v>45</v>
      </c>
      <c r="G598" s="194">
        <v>98</v>
      </c>
      <c r="H598" s="194" t="s">
        <v>664</v>
      </c>
      <c r="I598" s="192" t="s">
        <v>50</v>
      </c>
      <c r="J598" s="201">
        <v>0</v>
      </c>
      <c r="K598" s="194" t="s">
        <v>3</v>
      </c>
      <c r="L598" s="194" t="s">
        <v>89</v>
      </c>
      <c r="M598" s="194">
        <v>7</v>
      </c>
      <c r="N598" s="194">
        <v>7</v>
      </c>
      <c r="O598" s="201">
        <f t="shared" si="396"/>
        <v>0.84509804001425681</v>
      </c>
      <c r="P598" s="194">
        <v>2007</v>
      </c>
      <c r="Q598" s="195"/>
      <c r="R598" s="194">
        <v>1</v>
      </c>
      <c r="S598" s="194">
        <v>29</v>
      </c>
      <c r="T598" s="194">
        <v>1</v>
      </c>
      <c r="V598" s="194" t="s">
        <v>2350</v>
      </c>
      <c r="W598" s="194"/>
      <c r="X598" s="194" t="s">
        <v>667</v>
      </c>
      <c r="Y598" s="195" t="s">
        <v>19</v>
      </c>
      <c r="Z598" s="217" t="s">
        <v>681</v>
      </c>
      <c r="AA598" s="194" t="s">
        <v>1327</v>
      </c>
      <c r="AB598" s="194" t="s">
        <v>1328</v>
      </c>
      <c r="AC598" s="194" t="s">
        <v>668</v>
      </c>
      <c r="AD598" s="194">
        <v>0</v>
      </c>
      <c r="AE598" s="194" t="s">
        <v>1071</v>
      </c>
      <c r="AF598" s="201">
        <v>14.37</v>
      </c>
      <c r="AG598" s="201">
        <f t="shared" si="397"/>
        <v>1.1574567681342256</v>
      </c>
      <c r="AH598" s="539">
        <v>524</v>
      </c>
      <c r="AI598" s="538">
        <f t="shared" si="409"/>
        <v>2.7193312869837265</v>
      </c>
      <c r="AJ598" s="201">
        <f t="shared" si="410"/>
        <v>100.58999999999999</v>
      </c>
      <c r="AK598" s="201">
        <f t="shared" si="398"/>
        <v>2.0025548081484823</v>
      </c>
      <c r="AL598" s="538">
        <f t="shared" si="411"/>
        <v>3668</v>
      </c>
      <c r="AM598" s="538">
        <f t="shared" si="412"/>
        <v>3.5644293269979834</v>
      </c>
      <c r="AN598" s="217" t="s">
        <v>2078</v>
      </c>
      <c r="AO598" s="194" t="s">
        <v>470</v>
      </c>
      <c r="AP598" s="195"/>
      <c r="AQ598" s="194" t="s">
        <v>665</v>
      </c>
      <c r="AR598" s="195"/>
      <c r="AS598" s="195" t="s">
        <v>666</v>
      </c>
      <c r="AT598" s="215" t="s">
        <v>2465</v>
      </c>
      <c r="AU598" s="271">
        <v>52.75</v>
      </c>
      <c r="AV598" s="271">
        <v>23.9</v>
      </c>
      <c r="AW598" s="194" t="s">
        <v>2020</v>
      </c>
      <c r="AX598" s="279">
        <v>6.7416666666666663</v>
      </c>
      <c r="AY598" s="280">
        <v>596</v>
      </c>
      <c r="AZ598" s="489">
        <f t="shared" si="399"/>
        <v>2.7752462597402365</v>
      </c>
      <c r="BA598" s="287" t="s">
        <v>1751</v>
      </c>
      <c r="BB598" s="286" t="s">
        <v>2018</v>
      </c>
      <c r="BC598" s="287" t="s">
        <v>2019</v>
      </c>
      <c r="BD598" s="191">
        <v>73</v>
      </c>
      <c r="BE598" s="194" t="s">
        <v>2331</v>
      </c>
      <c r="BG598" s="195" t="s">
        <v>2021</v>
      </c>
      <c r="BH598" s="199" t="s">
        <v>19</v>
      </c>
      <c r="BI598" s="200" t="s">
        <v>2232</v>
      </c>
      <c r="BJ598" s="199" t="s">
        <v>610</v>
      </c>
      <c r="BK598" s="214" t="s">
        <v>674</v>
      </c>
      <c r="BL598" s="201" t="s">
        <v>2269</v>
      </c>
      <c r="BM598" s="201" t="s">
        <v>2268</v>
      </c>
      <c r="BO598" s="194" t="s">
        <v>1669</v>
      </c>
      <c r="BP598" s="206" t="s">
        <v>51</v>
      </c>
      <c r="BQ598" s="194" t="s">
        <v>2091</v>
      </c>
      <c r="BR598" s="199">
        <v>0.19839423095268</v>
      </c>
      <c r="BS598" s="194" t="s">
        <v>21</v>
      </c>
      <c r="BT598" s="194" t="s">
        <v>1220</v>
      </c>
      <c r="BU598" s="218"/>
      <c r="BW598" s="196" t="s">
        <v>26</v>
      </c>
      <c r="BX598" s="194" t="s">
        <v>27</v>
      </c>
      <c r="BY598" s="197"/>
      <c r="BZ598" s="218">
        <f t="shared" si="413"/>
        <v>0.51763768367748619</v>
      </c>
      <c r="CA598" s="194" t="s">
        <v>18</v>
      </c>
      <c r="CB598" s="194" t="s">
        <v>667</v>
      </c>
      <c r="CC598" s="194">
        <v>29</v>
      </c>
      <c r="CD598" s="194">
        <v>29</v>
      </c>
      <c r="CF598" s="195" t="s">
        <v>1584</v>
      </c>
      <c r="CG598" s="199">
        <v>0.41365206878247202</v>
      </c>
      <c r="CH598" s="194" t="s">
        <v>21</v>
      </c>
      <c r="CK598" s="194"/>
      <c r="CL598" s="218">
        <f t="shared" si="414"/>
        <v>1.1161203297393028</v>
      </c>
      <c r="CM598" s="194">
        <v>29</v>
      </c>
      <c r="CN598" s="194">
        <v>29</v>
      </c>
      <c r="CP598" s="206">
        <f t="shared" si="406"/>
        <v>-0.24743315191487752</v>
      </c>
      <c r="CQ598" s="206">
        <f t="shared" si="407"/>
        <v>0.98654708520179368</v>
      </c>
      <c r="CR598" s="206">
        <f t="shared" si="400"/>
        <v>-0.24410445480391504</v>
      </c>
      <c r="CS598" s="206">
        <f t="shared" si="408"/>
        <v>6.9479198145302734E-2</v>
      </c>
      <c r="CT598" s="194">
        <v>0</v>
      </c>
      <c r="CU598" s="194">
        <v>0</v>
      </c>
      <c r="CV598" s="194" t="s">
        <v>1782</v>
      </c>
      <c r="CW598" s="194">
        <v>2</v>
      </c>
      <c r="CX598" s="194">
        <v>0</v>
      </c>
      <c r="CY598" s="191">
        <v>0</v>
      </c>
      <c r="CZ598" s="191">
        <v>3</v>
      </c>
      <c r="DA598" s="191">
        <v>0</v>
      </c>
      <c r="DB598" s="191">
        <v>0</v>
      </c>
      <c r="DC598" s="191">
        <v>0</v>
      </c>
      <c r="DD598" s="194">
        <v>0</v>
      </c>
      <c r="DE598" s="202">
        <v>0</v>
      </c>
      <c r="DF598" s="202">
        <v>0</v>
      </c>
      <c r="DG598" s="202">
        <v>1</v>
      </c>
      <c r="DH598" s="202">
        <v>0</v>
      </c>
      <c r="DI598" s="202">
        <v>0</v>
      </c>
      <c r="DJ598" s="202">
        <v>0</v>
      </c>
      <c r="DK598" s="202">
        <v>0</v>
      </c>
      <c r="DL598" s="191">
        <v>0</v>
      </c>
      <c r="DM598" s="191">
        <v>0</v>
      </c>
      <c r="DN598" s="191">
        <v>0</v>
      </c>
      <c r="DO598" s="194">
        <v>0</v>
      </c>
      <c r="DP598" s="194">
        <v>0</v>
      </c>
      <c r="DQ598" s="194">
        <v>0</v>
      </c>
      <c r="DR598" s="194">
        <v>0</v>
      </c>
      <c r="DS598" s="194">
        <v>0</v>
      </c>
      <c r="DT598" s="194">
        <v>0</v>
      </c>
      <c r="DU598" s="194">
        <v>0</v>
      </c>
      <c r="DV598" s="194">
        <v>0</v>
      </c>
      <c r="DW598" s="194">
        <v>0</v>
      </c>
      <c r="DX598" s="194">
        <v>0</v>
      </c>
      <c r="DY598" s="194">
        <v>0</v>
      </c>
      <c r="DZ598" s="194">
        <v>0</v>
      </c>
      <c r="EA598" s="194">
        <v>0</v>
      </c>
      <c r="EB598" s="194">
        <v>0</v>
      </c>
      <c r="EC598" s="194">
        <v>0</v>
      </c>
      <c r="ED598" s="194">
        <v>0</v>
      </c>
      <c r="EE598" s="194">
        <v>0</v>
      </c>
      <c r="EF598" s="194">
        <v>0</v>
      </c>
      <c r="EG598" s="194">
        <v>0</v>
      </c>
      <c r="EH598" s="194">
        <v>0</v>
      </c>
      <c r="EI598" s="194">
        <v>0</v>
      </c>
      <c r="EJ598" s="194">
        <v>0</v>
      </c>
      <c r="EK598" s="194">
        <v>0</v>
      </c>
      <c r="EL598" s="194">
        <v>0</v>
      </c>
      <c r="EM598" s="201">
        <v>0</v>
      </c>
      <c r="EN598" s="194">
        <v>0</v>
      </c>
      <c r="EO598" s="201">
        <v>3</v>
      </c>
      <c r="EP598" s="194">
        <v>2</v>
      </c>
      <c r="EQ598" s="201">
        <v>4</v>
      </c>
    </row>
    <row r="599" spans="1:147" s="199" customFormat="1" ht="15" customHeight="1" x14ac:dyDescent="0.25">
      <c r="A599" s="500" t="s">
        <v>2568</v>
      </c>
      <c r="B599" s="285" t="s">
        <v>2084</v>
      </c>
      <c r="C599" s="227" t="s">
        <v>347</v>
      </c>
      <c r="D599" s="213">
        <v>2010</v>
      </c>
      <c r="E599" s="227" t="s">
        <v>348</v>
      </c>
      <c r="F599" s="195" t="s">
        <v>45</v>
      </c>
      <c r="G599" s="194">
        <v>98</v>
      </c>
      <c r="H599" s="194" t="s">
        <v>664</v>
      </c>
      <c r="I599" s="192" t="s">
        <v>50</v>
      </c>
      <c r="J599" s="201">
        <v>0</v>
      </c>
      <c r="K599" s="194" t="s">
        <v>3</v>
      </c>
      <c r="L599" s="194" t="s">
        <v>89</v>
      </c>
      <c r="M599" s="194">
        <v>7</v>
      </c>
      <c r="N599" s="194">
        <v>7</v>
      </c>
      <c r="O599" s="201">
        <f t="shared" si="396"/>
        <v>0.84509804001425681</v>
      </c>
      <c r="P599" s="194">
        <v>2007</v>
      </c>
      <c r="Q599" s="195"/>
      <c r="R599" s="194">
        <v>1</v>
      </c>
      <c r="S599" s="194">
        <v>29</v>
      </c>
      <c r="T599" s="194">
        <v>1</v>
      </c>
      <c r="V599" s="194" t="s">
        <v>2350</v>
      </c>
      <c r="W599" s="194"/>
      <c r="X599" s="194" t="s">
        <v>667</v>
      </c>
      <c r="Y599" s="195" t="s">
        <v>19</v>
      </c>
      <c r="Z599" s="217" t="s">
        <v>681</v>
      </c>
      <c r="AA599" s="194" t="s">
        <v>1327</v>
      </c>
      <c r="AB599" s="194" t="s">
        <v>1328</v>
      </c>
      <c r="AC599" s="194" t="s">
        <v>668</v>
      </c>
      <c r="AD599" s="194">
        <v>0</v>
      </c>
      <c r="AE599" s="194" t="s">
        <v>1071</v>
      </c>
      <c r="AF599" s="201">
        <v>14.37</v>
      </c>
      <c r="AG599" s="201">
        <f t="shared" si="397"/>
        <v>1.1574567681342256</v>
      </c>
      <c r="AH599" s="539">
        <v>524</v>
      </c>
      <c r="AI599" s="538">
        <f t="shared" si="409"/>
        <v>2.7193312869837265</v>
      </c>
      <c r="AJ599" s="201">
        <f t="shared" si="410"/>
        <v>100.58999999999999</v>
      </c>
      <c r="AK599" s="201">
        <f t="shared" si="398"/>
        <v>2.0025548081484823</v>
      </c>
      <c r="AL599" s="538">
        <f t="shared" si="411"/>
        <v>3668</v>
      </c>
      <c r="AM599" s="538">
        <f t="shared" si="412"/>
        <v>3.5644293269979834</v>
      </c>
      <c r="AN599" s="217" t="s">
        <v>2078</v>
      </c>
      <c r="AO599" s="194" t="s">
        <v>470</v>
      </c>
      <c r="AP599" s="195"/>
      <c r="AQ599" s="194" t="s">
        <v>665</v>
      </c>
      <c r="AR599" s="195"/>
      <c r="AS599" s="195" t="s">
        <v>666</v>
      </c>
      <c r="AT599" s="215" t="s">
        <v>2465</v>
      </c>
      <c r="AU599" s="271">
        <v>52.75</v>
      </c>
      <c r="AV599" s="271">
        <v>23.9</v>
      </c>
      <c r="AW599" s="194" t="s">
        <v>2020</v>
      </c>
      <c r="AX599" s="279">
        <v>6.7416666666666663</v>
      </c>
      <c r="AY599" s="280">
        <v>596</v>
      </c>
      <c r="AZ599" s="489">
        <f t="shared" si="399"/>
        <v>2.7752462597402365</v>
      </c>
      <c r="BA599" s="287" t="s">
        <v>1751</v>
      </c>
      <c r="BB599" s="286" t="s">
        <v>2018</v>
      </c>
      <c r="BC599" s="287" t="s">
        <v>2019</v>
      </c>
      <c r="BD599" s="191">
        <v>73</v>
      </c>
      <c r="BE599" s="194" t="s">
        <v>2331</v>
      </c>
      <c r="BG599" s="195" t="s">
        <v>2021</v>
      </c>
      <c r="BH599" s="199" t="s">
        <v>19</v>
      </c>
      <c r="BI599" s="200" t="s">
        <v>2232</v>
      </c>
      <c r="BJ599" s="199" t="s">
        <v>610</v>
      </c>
      <c r="BK599" s="214" t="s">
        <v>675</v>
      </c>
      <c r="BL599" s="194" t="s">
        <v>2267</v>
      </c>
      <c r="BM599" s="194" t="s">
        <v>2267</v>
      </c>
      <c r="BO599" s="194" t="s">
        <v>1669</v>
      </c>
      <c r="BP599" s="206" t="s">
        <v>51</v>
      </c>
      <c r="BQ599" s="194" t="s">
        <v>2091</v>
      </c>
      <c r="BR599" s="199">
        <v>8.8969586315720606E-2</v>
      </c>
      <c r="BS599" s="194" t="s">
        <v>21</v>
      </c>
      <c r="BT599" s="194" t="s">
        <v>1220</v>
      </c>
      <c r="BU599" s="218"/>
      <c r="BW599" s="196" t="s">
        <v>26</v>
      </c>
      <c r="BX599" s="194" t="s">
        <v>27</v>
      </c>
      <c r="BY599" s="197"/>
      <c r="BZ599" s="218">
        <f t="shared" si="413"/>
        <v>0.32399192187488157</v>
      </c>
      <c r="CA599" s="194" t="s">
        <v>18</v>
      </c>
      <c r="CB599" s="194" t="s">
        <v>667</v>
      </c>
      <c r="CC599" s="194">
        <v>29</v>
      </c>
      <c r="CD599" s="194">
        <v>29</v>
      </c>
      <c r="CF599" s="195" t="s">
        <v>1584</v>
      </c>
      <c r="CG599" s="199">
        <v>9.3253386195596311E-2</v>
      </c>
      <c r="CH599" s="194" t="s">
        <v>21</v>
      </c>
      <c r="CK599" s="194"/>
      <c r="CL599" s="218">
        <f t="shared" si="414"/>
        <v>0.21174487507486026</v>
      </c>
      <c r="CM599" s="194">
        <v>29</v>
      </c>
      <c r="CN599" s="194">
        <v>29</v>
      </c>
      <c r="CP599" s="206">
        <f t="shared" si="406"/>
        <v>-1.5652316283018445E-2</v>
      </c>
      <c r="CQ599" s="206">
        <f t="shared" si="407"/>
        <v>0.98654708520179368</v>
      </c>
      <c r="CR599" s="206">
        <f t="shared" si="400"/>
        <v>-1.5441747005668421E-2</v>
      </c>
      <c r="CS599" s="206">
        <f t="shared" si="408"/>
        <v>6.8967572823711951E-2</v>
      </c>
      <c r="CT599" s="194">
        <v>0</v>
      </c>
      <c r="CU599" s="194">
        <v>0</v>
      </c>
      <c r="CV599" s="194" t="s">
        <v>1782</v>
      </c>
      <c r="CW599" s="194">
        <v>2</v>
      </c>
      <c r="CX599" s="194">
        <v>0</v>
      </c>
      <c r="CY599" s="191">
        <v>0</v>
      </c>
      <c r="CZ599" s="191">
        <v>3</v>
      </c>
      <c r="DA599" s="191">
        <v>0</v>
      </c>
      <c r="DB599" s="191">
        <v>0</v>
      </c>
      <c r="DC599" s="191">
        <v>0</v>
      </c>
      <c r="DD599" s="194">
        <v>0</v>
      </c>
      <c r="DE599" s="202">
        <v>0</v>
      </c>
      <c r="DF599" s="202">
        <v>0</v>
      </c>
      <c r="DG599" s="202">
        <v>1</v>
      </c>
      <c r="DH599" s="202">
        <v>0</v>
      </c>
      <c r="DI599" s="202">
        <v>0</v>
      </c>
      <c r="DJ599" s="202">
        <v>0</v>
      </c>
      <c r="DK599" s="202">
        <v>0</v>
      </c>
      <c r="DL599" s="191">
        <v>0</v>
      </c>
      <c r="DM599" s="191">
        <v>0</v>
      </c>
      <c r="DN599" s="191">
        <v>0</v>
      </c>
      <c r="DO599" s="194">
        <v>0</v>
      </c>
      <c r="DP599" s="194">
        <v>0</v>
      </c>
      <c r="DQ599" s="194">
        <v>0</v>
      </c>
      <c r="DR599" s="194">
        <v>0</v>
      </c>
      <c r="DS599" s="194">
        <v>0</v>
      </c>
      <c r="DT599" s="194">
        <v>0</v>
      </c>
      <c r="DU599" s="194">
        <v>0</v>
      </c>
      <c r="DV599" s="194">
        <v>0</v>
      </c>
      <c r="DW599" s="194">
        <v>1</v>
      </c>
      <c r="DX599" s="194">
        <v>0</v>
      </c>
      <c r="DY599" s="194">
        <v>0</v>
      </c>
      <c r="DZ599" s="194">
        <v>0</v>
      </c>
      <c r="EA599" s="194">
        <v>0</v>
      </c>
      <c r="EB599" s="194">
        <v>0</v>
      </c>
      <c r="EC599" s="194">
        <v>0</v>
      </c>
      <c r="ED599" s="194">
        <v>0</v>
      </c>
      <c r="EE599" s="194">
        <v>0</v>
      </c>
      <c r="EF599" s="194">
        <v>0</v>
      </c>
      <c r="EG599" s="194">
        <v>0</v>
      </c>
      <c r="EH599" s="194">
        <v>0</v>
      </c>
      <c r="EI599" s="194">
        <v>0</v>
      </c>
      <c r="EJ599" s="194">
        <v>0</v>
      </c>
      <c r="EK599" s="194">
        <v>0</v>
      </c>
      <c r="EL599" s="194">
        <v>0</v>
      </c>
      <c r="EM599" s="201">
        <v>0</v>
      </c>
      <c r="EN599" s="194">
        <v>0</v>
      </c>
      <c r="EO599" s="201">
        <v>3</v>
      </c>
      <c r="EP599" s="194">
        <v>2</v>
      </c>
      <c r="EQ599" s="201">
        <v>4</v>
      </c>
    </row>
    <row r="600" spans="1:147" s="195" customFormat="1" ht="15" customHeight="1" x14ac:dyDescent="0.25">
      <c r="A600" s="500" t="s">
        <v>2568</v>
      </c>
      <c r="B600" s="285" t="s">
        <v>2085</v>
      </c>
      <c r="C600" s="227" t="s">
        <v>347</v>
      </c>
      <c r="D600" s="213">
        <v>2010</v>
      </c>
      <c r="E600" s="227" t="s">
        <v>348</v>
      </c>
      <c r="F600" s="195" t="s">
        <v>45</v>
      </c>
      <c r="G600" s="194">
        <v>98</v>
      </c>
      <c r="H600" s="194" t="s">
        <v>664</v>
      </c>
      <c r="I600" s="192" t="s">
        <v>50</v>
      </c>
      <c r="J600" s="201">
        <v>0</v>
      </c>
      <c r="K600" s="194" t="s">
        <v>3</v>
      </c>
      <c r="L600" s="194" t="s">
        <v>89</v>
      </c>
      <c r="M600" s="194">
        <v>7</v>
      </c>
      <c r="N600" s="194">
        <v>7</v>
      </c>
      <c r="O600" s="201">
        <f t="shared" si="396"/>
        <v>0.84509804001425681</v>
      </c>
      <c r="P600" s="194">
        <v>2007</v>
      </c>
      <c r="R600" s="194">
        <v>1</v>
      </c>
      <c r="S600" s="194">
        <v>29</v>
      </c>
      <c r="T600" s="194">
        <v>1</v>
      </c>
      <c r="V600" s="194" t="s">
        <v>2350</v>
      </c>
      <c r="W600" s="194"/>
      <c r="X600" s="194" t="s">
        <v>667</v>
      </c>
      <c r="Y600" s="195" t="s">
        <v>19</v>
      </c>
      <c r="Z600" s="217" t="s">
        <v>681</v>
      </c>
      <c r="AA600" s="194" t="s">
        <v>1327</v>
      </c>
      <c r="AB600" s="194" t="s">
        <v>1328</v>
      </c>
      <c r="AC600" s="194" t="s">
        <v>668</v>
      </c>
      <c r="AD600" s="194">
        <v>0</v>
      </c>
      <c r="AE600" s="194" t="s">
        <v>1071</v>
      </c>
      <c r="AF600" s="201">
        <v>14.37</v>
      </c>
      <c r="AG600" s="201">
        <f t="shared" si="397"/>
        <v>1.1574567681342256</v>
      </c>
      <c r="AH600" s="539">
        <v>524</v>
      </c>
      <c r="AI600" s="538">
        <f t="shared" si="409"/>
        <v>2.7193312869837265</v>
      </c>
      <c r="AJ600" s="201">
        <f t="shared" si="410"/>
        <v>100.58999999999999</v>
      </c>
      <c r="AK600" s="201">
        <f t="shared" si="398"/>
        <v>2.0025548081484823</v>
      </c>
      <c r="AL600" s="538">
        <f t="shared" si="411"/>
        <v>3668</v>
      </c>
      <c r="AM600" s="538">
        <f t="shared" si="412"/>
        <v>3.5644293269979834</v>
      </c>
      <c r="AN600" s="217" t="s">
        <v>2078</v>
      </c>
      <c r="AO600" s="194" t="s">
        <v>470</v>
      </c>
      <c r="AQ600" s="194" t="s">
        <v>665</v>
      </c>
      <c r="AS600" s="195" t="s">
        <v>666</v>
      </c>
      <c r="AT600" s="215" t="s">
        <v>2465</v>
      </c>
      <c r="AU600" s="271">
        <v>52.75</v>
      </c>
      <c r="AV600" s="271">
        <v>23.9</v>
      </c>
      <c r="AW600" s="194" t="s">
        <v>2020</v>
      </c>
      <c r="AX600" s="279">
        <v>6.7416666666666663</v>
      </c>
      <c r="AY600" s="280">
        <v>596</v>
      </c>
      <c r="AZ600" s="489">
        <f t="shared" si="399"/>
        <v>2.7752462597402365</v>
      </c>
      <c r="BA600" s="287" t="s">
        <v>1751</v>
      </c>
      <c r="BB600" s="286" t="s">
        <v>2018</v>
      </c>
      <c r="BC600" s="287" t="s">
        <v>2019</v>
      </c>
      <c r="BD600" s="191">
        <v>73</v>
      </c>
      <c r="BE600" s="194" t="s">
        <v>2331</v>
      </c>
      <c r="BG600" s="195" t="s">
        <v>2021</v>
      </c>
      <c r="BH600" s="199" t="s">
        <v>19</v>
      </c>
      <c r="BI600" s="200" t="s">
        <v>2232</v>
      </c>
      <c r="BJ600" s="199" t="s">
        <v>610</v>
      </c>
      <c r="BK600" s="214" t="s">
        <v>988</v>
      </c>
      <c r="BL600" s="194" t="s">
        <v>2268</v>
      </c>
      <c r="BM600" s="194" t="s">
        <v>2268</v>
      </c>
      <c r="BN600" s="199"/>
      <c r="BO600" s="194" t="s">
        <v>1669</v>
      </c>
      <c r="BP600" s="206" t="s">
        <v>51</v>
      </c>
      <c r="BQ600" s="194" t="s">
        <v>2091</v>
      </c>
      <c r="BR600" s="199">
        <v>1.6898490389195407E-2</v>
      </c>
      <c r="BS600" s="194" t="s">
        <v>21</v>
      </c>
      <c r="BT600" s="194" t="s">
        <v>1220</v>
      </c>
      <c r="BU600" s="218"/>
      <c r="BV600" s="199"/>
      <c r="BW600" s="196" t="s">
        <v>26</v>
      </c>
      <c r="BX600" s="194" t="s">
        <v>27</v>
      </c>
      <c r="BY600" s="197"/>
      <c r="BZ600" s="218">
        <f t="shared" si="413"/>
        <v>3.4114257838769708E-2</v>
      </c>
      <c r="CA600" s="194" t="s">
        <v>18</v>
      </c>
      <c r="CB600" s="194" t="s">
        <v>667</v>
      </c>
      <c r="CC600" s="194">
        <v>29</v>
      </c>
      <c r="CD600" s="194">
        <v>29</v>
      </c>
      <c r="CE600" s="199"/>
      <c r="CF600" s="195" t="s">
        <v>1584</v>
      </c>
      <c r="CG600" s="199">
        <v>3.8103262929804607E-2</v>
      </c>
      <c r="CH600" s="194" t="s">
        <v>21</v>
      </c>
      <c r="CI600" s="199"/>
      <c r="CJ600" s="199"/>
      <c r="CK600" s="194"/>
      <c r="CL600" s="218">
        <f t="shared" si="414"/>
        <v>0.13511640383024628</v>
      </c>
      <c r="CM600" s="194">
        <v>29</v>
      </c>
      <c r="CN600" s="194">
        <v>29</v>
      </c>
      <c r="CO600" s="199"/>
      <c r="CP600" s="206">
        <f t="shared" si="406"/>
        <v>-0.21518970267777537</v>
      </c>
      <c r="CQ600" s="206">
        <f t="shared" si="407"/>
        <v>0.98654708520179368</v>
      </c>
      <c r="CR600" s="206">
        <f t="shared" si="400"/>
        <v>-0.21229477394219992</v>
      </c>
      <c r="CS600" s="206">
        <f t="shared" si="408"/>
        <v>6.9354043715889394E-2</v>
      </c>
      <c r="CT600" s="194">
        <v>0</v>
      </c>
      <c r="CU600" s="194">
        <v>0</v>
      </c>
      <c r="CV600" s="194" t="s">
        <v>1782</v>
      </c>
      <c r="CW600" s="194">
        <v>2</v>
      </c>
      <c r="CX600" s="194">
        <v>0</v>
      </c>
      <c r="CY600" s="191">
        <v>0</v>
      </c>
      <c r="CZ600" s="191">
        <v>3</v>
      </c>
      <c r="DA600" s="191">
        <v>0</v>
      </c>
      <c r="DB600" s="191">
        <v>0</v>
      </c>
      <c r="DC600" s="191">
        <v>0</v>
      </c>
      <c r="DD600" s="194">
        <v>0</v>
      </c>
      <c r="DE600" s="202">
        <v>0</v>
      </c>
      <c r="DF600" s="202">
        <v>0</v>
      </c>
      <c r="DG600" s="202">
        <v>1</v>
      </c>
      <c r="DH600" s="202">
        <v>0</v>
      </c>
      <c r="DI600" s="202">
        <v>0</v>
      </c>
      <c r="DJ600" s="202">
        <v>0</v>
      </c>
      <c r="DK600" s="202">
        <v>0</v>
      </c>
      <c r="DL600" s="191">
        <v>0</v>
      </c>
      <c r="DM600" s="191">
        <v>0</v>
      </c>
      <c r="DN600" s="191">
        <v>0</v>
      </c>
      <c r="DO600" s="194">
        <v>0</v>
      </c>
      <c r="DP600" s="194">
        <v>1</v>
      </c>
      <c r="DQ600" s="194">
        <v>0</v>
      </c>
      <c r="DR600" s="194">
        <v>0</v>
      </c>
      <c r="DS600" s="194">
        <v>0</v>
      </c>
      <c r="DT600" s="194">
        <v>0</v>
      </c>
      <c r="DU600" s="194">
        <v>0</v>
      </c>
      <c r="DV600" s="194">
        <v>0</v>
      </c>
      <c r="DW600" s="194">
        <v>0</v>
      </c>
      <c r="DX600" s="194">
        <v>0</v>
      </c>
      <c r="DY600" s="194">
        <v>0</v>
      </c>
      <c r="DZ600" s="194">
        <v>0</v>
      </c>
      <c r="EA600" s="194">
        <v>0</v>
      </c>
      <c r="EB600" s="194">
        <v>0</v>
      </c>
      <c r="EC600" s="194">
        <v>0</v>
      </c>
      <c r="ED600" s="194">
        <v>0</v>
      </c>
      <c r="EE600" s="194">
        <v>0</v>
      </c>
      <c r="EF600" s="194">
        <v>0</v>
      </c>
      <c r="EG600" s="194">
        <v>0</v>
      </c>
      <c r="EH600" s="194">
        <v>0</v>
      </c>
      <c r="EI600" s="194">
        <v>0</v>
      </c>
      <c r="EJ600" s="194">
        <v>0</v>
      </c>
      <c r="EK600" s="194">
        <v>0</v>
      </c>
      <c r="EL600" s="194">
        <v>0</v>
      </c>
      <c r="EM600" s="201">
        <v>0</v>
      </c>
      <c r="EN600" s="194">
        <v>0</v>
      </c>
      <c r="EO600" s="201">
        <v>3</v>
      </c>
      <c r="EP600" s="194">
        <v>2</v>
      </c>
      <c r="EQ600" s="201">
        <v>4</v>
      </c>
    </row>
    <row r="601" spans="1:147" s="195" customFormat="1" ht="15" customHeight="1" x14ac:dyDescent="0.25">
      <c r="A601" s="500" t="s">
        <v>2568</v>
      </c>
      <c r="B601" s="285" t="s">
        <v>2086</v>
      </c>
      <c r="C601" s="227" t="s">
        <v>347</v>
      </c>
      <c r="D601" s="213">
        <v>2010</v>
      </c>
      <c r="E601" s="227" t="s">
        <v>348</v>
      </c>
      <c r="F601" s="195" t="s">
        <v>45</v>
      </c>
      <c r="G601" s="194">
        <v>98</v>
      </c>
      <c r="H601" s="194" t="s">
        <v>664</v>
      </c>
      <c r="I601" s="192" t="s">
        <v>50</v>
      </c>
      <c r="J601" s="201">
        <v>0</v>
      </c>
      <c r="K601" s="194" t="s">
        <v>3</v>
      </c>
      <c r="L601" s="194" t="s">
        <v>89</v>
      </c>
      <c r="M601" s="194">
        <v>7</v>
      </c>
      <c r="N601" s="194">
        <v>7</v>
      </c>
      <c r="O601" s="201">
        <f t="shared" si="396"/>
        <v>0.84509804001425681</v>
      </c>
      <c r="P601" s="194">
        <v>2007</v>
      </c>
      <c r="R601" s="194">
        <v>1</v>
      </c>
      <c r="S601" s="194">
        <v>29</v>
      </c>
      <c r="T601" s="194">
        <v>1</v>
      </c>
      <c r="V601" s="194" t="s">
        <v>2350</v>
      </c>
      <c r="W601" s="194"/>
      <c r="X601" s="194" t="s">
        <v>667</v>
      </c>
      <c r="Y601" s="195" t="s">
        <v>19</v>
      </c>
      <c r="Z601" s="217" t="s">
        <v>681</v>
      </c>
      <c r="AA601" s="194" t="s">
        <v>1327</v>
      </c>
      <c r="AB601" s="194" t="s">
        <v>1328</v>
      </c>
      <c r="AC601" s="194" t="s">
        <v>668</v>
      </c>
      <c r="AD601" s="194">
        <v>0</v>
      </c>
      <c r="AE601" s="194" t="s">
        <v>1071</v>
      </c>
      <c r="AF601" s="201">
        <v>14.37</v>
      </c>
      <c r="AG601" s="201">
        <f t="shared" si="397"/>
        <v>1.1574567681342256</v>
      </c>
      <c r="AH601" s="539">
        <v>524</v>
      </c>
      <c r="AI601" s="538">
        <f t="shared" si="409"/>
        <v>2.7193312869837265</v>
      </c>
      <c r="AJ601" s="201">
        <f t="shared" si="410"/>
        <v>100.58999999999999</v>
      </c>
      <c r="AK601" s="201">
        <f t="shared" si="398"/>
        <v>2.0025548081484823</v>
      </c>
      <c r="AL601" s="538">
        <f t="shared" si="411"/>
        <v>3668</v>
      </c>
      <c r="AM601" s="538">
        <f t="shared" si="412"/>
        <v>3.5644293269979834</v>
      </c>
      <c r="AN601" s="217" t="s">
        <v>2078</v>
      </c>
      <c r="AO601" s="194" t="s">
        <v>470</v>
      </c>
      <c r="AQ601" s="194" t="s">
        <v>665</v>
      </c>
      <c r="AS601" s="195" t="s">
        <v>666</v>
      </c>
      <c r="AT601" s="215" t="s">
        <v>2465</v>
      </c>
      <c r="AU601" s="271">
        <v>52.75</v>
      </c>
      <c r="AV601" s="271">
        <v>23.9</v>
      </c>
      <c r="AW601" s="194" t="s">
        <v>2020</v>
      </c>
      <c r="AX601" s="279">
        <v>6.7416666666666663</v>
      </c>
      <c r="AY601" s="280">
        <v>596</v>
      </c>
      <c r="AZ601" s="489">
        <f t="shared" si="399"/>
        <v>2.7752462597402365</v>
      </c>
      <c r="BA601" s="287" t="s">
        <v>1751</v>
      </c>
      <c r="BB601" s="286" t="s">
        <v>2018</v>
      </c>
      <c r="BC601" s="287" t="s">
        <v>2019</v>
      </c>
      <c r="BD601" s="191">
        <v>73</v>
      </c>
      <c r="BE601" s="194" t="s">
        <v>2331</v>
      </c>
      <c r="BG601" s="195" t="s">
        <v>2021</v>
      </c>
      <c r="BH601" s="199" t="s">
        <v>19</v>
      </c>
      <c r="BI601" s="200" t="s">
        <v>2232</v>
      </c>
      <c r="BJ601" s="199" t="s">
        <v>610</v>
      </c>
      <c r="BK601" s="214" t="s">
        <v>676</v>
      </c>
      <c r="BL601" s="194" t="s">
        <v>2268</v>
      </c>
      <c r="BM601" s="194" t="s">
        <v>2268</v>
      </c>
      <c r="BN601" s="199"/>
      <c r="BO601" s="194" t="s">
        <v>1669</v>
      </c>
      <c r="BP601" s="206" t="s">
        <v>51</v>
      </c>
      <c r="BQ601" s="194" t="s">
        <v>2091</v>
      </c>
      <c r="BR601" s="199">
        <v>4.7723667094934696E-2</v>
      </c>
      <c r="BS601" s="194" t="s">
        <v>21</v>
      </c>
      <c r="BT601" s="194" t="s">
        <v>1220</v>
      </c>
      <c r="BU601" s="218"/>
      <c r="BV601" s="199"/>
      <c r="BW601" s="196" t="s">
        <v>26</v>
      </c>
      <c r="BX601" s="194" t="s">
        <v>27</v>
      </c>
      <c r="BY601" s="197"/>
      <c r="BZ601" s="218">
        <f t="shared" si="413"/>
        <v>6.490490855843177E-2</v>
      </c>
      <c r="CA601" s="194" t="s">
        <v>18</v>
      </c>
      <c r="CB601" s="194" t="s">
        <v>667</v>
      </c>
      <c r="CC601" s="194">
        <v>29</v>
      </c>
      <c r="CD601" s="194">
        <v>29</v>
      </c>
      <c r="CE601" s="199"/>
      <c r="CF601" s="195" t="s">
        <v>1584</v>
      </c>
      <c r="CG601" s="199">
        <v>5.1171004639324197E-2</v>
      </c>
      <c r="CH601" s="194" t="s">
        <v>21</v>
      </c>
      <c r="CI601" s="199"/>
      <c r="CJ601" s="199"/>
      <c r="CK601" s="194"/>
      <c r="CL601" s="218">
        <f t="shared" si="414"/>
        <v>9.6591266482481883E-2</v>
      </c>
      <c r="CM601" s="194">
        <v>29</v>
      </c>
      <c r="CN601" s="194">
        <v>29</v>
      </c>
      <c r="CO601" s="199"/>
      <c r="CP601" s="206">
        <f t="shared" si="406"/>
        <v>-4.1893733490319135E-2</v>
      </c>
      <c r="CQ601" s="206">
        <f t="shared" si="407"/>
        <v>0.98654708520179368</v>
      </c>
      <c r="CR601" s="206">
        <f t="shared" si="400"/>
        <v>-4.1330140663095108E-2</v>
      </c>
      <c r="CS601" s="206">
        <f t="shared" si="408"/>
        <v>6.8980242935579583E-2</v>
      </c>
      <c r="CT601" s="194">
        <v>0</v>
      </c>
      <c r="CU601" s="194">
        <v>0</v>
      </c>
      <c r="CV601" s="194" t="s">
        <v>1782</v>
      </c>
      <c r="CW601" s="194">
        <v>2</v>
      </c>
      <c r="CX601" s="194">
        <v>0</v>
      </c>
      <c r="CY601" s="191">
        <v>0</v>
      </c>
      <c r="CZ601" s="191">
        <v>3</v>
      </c>
      <c r="DA601" s="191">
        <v>0</v>
      </c>
      <c r="DB601" s="191">
        <v>0</v>
      </c>
      <c r="DC601" s="191">
        <v>0</v>
      </c>
      <c r="DD601" s="194">
        <v>0</v>
      </c>
      <c r="DE601" s="202">
        <v>0</v>
      </c>
      <c r="DF601" s="202">
        <v>0</v>
      </c>
      <c r="DG601" s="202">
        <v>1</v>
      </c>
      <c r="DH601" s="202">
        <v>0</v>
      </c>
      <c r="DI601" s="202">
        <v>0</v>
      </c>
      <c r="DJ601" s="202">
        <v>0</v>
      </c>
      <c r="DK601" s="202">
        <v>0</v>
      </c>
      <c r="DL601" s="191">
        <v>0</v>
      </c>
      <c r="DM601" s="191">
        <v>0</v>
      </c>
      <c r="DN601" s="191">
        <v>0</v>
      </c>
      <c r="DO601" s="194">
        <v>0</v>
      </c>
      <c r="DP601" s="194">
        <v>0</v>
      </c>
      <c r="DQ601" s="194">
        <v>0</v>
      </c>
      <c r="DR601" s="194">
        <v>0</v>
      </c>
      <c r="DS601" s="194">
        <v>0</v>
      </c>
      <c r="DT601" s="194">
        <v>0</v>
      </c>
      <c r="DU601" s="194">
        <v>0</v>
      </c>
      <c r="DV601" s="194">
        <v>0</v>
      </c>
      <c r="DW601" s="194">
        <v>0</v>
      </c>
      <c r="DX601" s="194">
        <v>1</v>
      </c>
      <c r="DY601" s="194">
        <v>0</v>
      </c>
      <c r="DZ601" s="194">
        <v>0</v>
      </c>
      <c r="EA601" s="194">
        <v>0</v>
      </c>
      <c r="EB601" s="194">
        <v>0</v>
      </c>
      <c r="EC601" s="194">
        <v>0</v>
      </c>
      <c r="ED601" s="194">
        <v>0</v>
      </c>
      <c r="EE601" s="194">
        <v>0</v>
      </c>
      <c r="EF601" s="194">
        <v>0</v>
      </c>
      <c r="EG601" s="194">
        <v>0</v>
      </c>
      <c r="EH601" s="194">
        <v>0</v>
      </c>
      <c r="EI601" s="194">
        <v>0</v>
      </c>
      <c r="EJ601" s="194">
        <v>0</v>
      </c>
      <c r="EK601" s="194">
        <v>0</v>
      </c>
      <c r="EL601" s="194">
        <v>0</v>
      </c>
      <c r="EM601" s="201">
        <v>0</v>
      </c>
      <c r="EN601" s="194">
        <v>0</v>
      </c>
      <c r="EO601" s="201">
        <v>3</v>
      </c>
      <c r="EP601" s="194">
        <v>2</v>
      </c>
      <c r="EQ601" s="201">
        <v>4</v>
      </c>
    </row>
    <row r="602" spans="1:147" s="195" customFormat="1" ht="15" customHeight="1" x14ac:dyDescent="0.25">
      <c r="A602" s="500" t="s">
        <v>2568</v>
      </c>
      <c r="B602" s="285" t="s">
        <v>2087</v>
      </c>
      <c r="C602" s="227" t="s">
        <v>347</v>
      </c>
      <c r="D602" s="213">
        <v>2010</v>
      </c>
      <c r="E602" s="227" t="s">
        <v>348</v>
      </c>
      <c r="F602" s="195" t="s">
        <v>45</v>
      </c>
      <c r="G602" s="194">
        <v>98</v>
      </c>
      <c r="H602" s="194" t="s">
        <v>664</v>
      </c>
      <c r="I602" s="192" t="s">
        <v>50</v>
      </c>
      <c r="J602" s="201">
        <v>0</v>
      </c>
      <c r="K602" s="194" t="s">
        <v>3</v>
      </c>
      <c r="L602" s="194" t="s">
        <v>89</v>
      </c>
      <c r="M602" s="194">
        <v>7</v>
      </c>
      <c r="N602" s="194">
        <v>7</v>
      </c>
      <c r="O602" s="201">
        <f t="shared" si="396"/>
        <v>0.84509804001425681</v>
      </c>
      <c r="P602" s="194">
        <v>2007</v>
      </c>
      <c r="R602" s="194">
        <v>1</v>
      </c>
      <c r="S602" s="194">
        <v>29</v>
      </c>
      <c r="T602" s="194">
        <v>1</v>
      </c>
      <c r="V602" s="194" t="s">
        <v>2350</v>
      </c>
      <c r="W602" s="194"/>
      <c r="X602" s="194" t="s">
        <v>667</v>
      </c>
      <c r="Y602" s="195" t="s">
        <v>19</v>
      </c>
      <c r="Z602" s="217" t="s">
        <v>681</v>
      </c>
      <c r="AA602" s="194" t="s">
        <v>1327</v>
      </c>
      <c r="AB602" s="194" t="s">
        <v>1328</v>
      </c>
      <c r="AC602" s="194" t="s">
        <v>668</v>
      </c>
      <c r="AD602" s="194">
        <v>0</v>
      </c>
      <c r="AE602" s="194" t="s">
        <v>1071</v>
      </c>
      <c r="AF602" s="201">
        <v>14.37</v>
      </c>
      <c r="AG602" s="201">
        <f t="shared" si="397"/>
        <v>1.1574567681342256</v>
      </c>
      <c r="AH602" s="539">
        <v>524</v>
      </c>
      <c r="AI602" s="538">
        <f t="shared" si="409"/>
        <v>2.7193312869837265</v>
      </c>
      <c r="AJ602" s="201">
        <f t="shared" si="410"/>
        <v>100.58999999999999</v>
      </c>
      <c r="AK602" s="201">
        <f t="shared" si="398"/>
        <v>2.0025548081484823</v>
      </c>
      <c r="AL602" s="538">
        <f t="shared" si="411"/>
        <v>3668</v>
      </c>
      <c r="AM602" s="538">
        <f t="shared" si="412"/>
        <v>3.5644293269979834</v>
      </c>
      <c r="AN602" s="217" t="s">
        <v>2078</v>
      </c>
      <c r="AO602" s="194" t="s">
        <v>470</v>
      </c>
      <c r="AQ602" s="194" t="s">
        <v>665</v>
      </c>
      <c r="AS602" s="195" t="s">
        <v>666</v>
      </c>
      <c r="AT602" s="215" t="s">
        <v>2465</v>
      </c>
      <c r="AU602" s="271">
        <v>52.75</v>
      </c>
      <c r="AV602" s="271">
        <v>23.9</v>
      </c>
      <c r="AW602" s="194" t="s">
        <v>2020</v>
      </c>
      <c r="AX602" s="279">
        <v>6.7416666666666663</v>
      </c>
      <c r="AY602" s="280">
        <v>596</v>
      </c>
      <c r="AZ602" s="489">
        <f t="shared" si="399"/>
        <v>2.7752462597402365</v>
      </c>
      <c r="BA602" s="287" t="s">
        <v>1751</v>
      </c>
      <c r="BB602" s="286" t="s">
        <v>2018</v>
      </c>
      <c r="BC602" s="287" t="s">
        <v>2019</v>
      </c>
      <c r="BD602" s="191">
        <v>73</v>
      </c>
      <c r="BE602" s="194" t="s">
        <v>2331</v>
      </c>
      <c r="BG602" s="195" t="s">
        <v>2021</v>
      </c>
      <c r="BH602" s="199" t="s">
        <v>19</v>
      </c>
      <c r="BI602" s="200" t="s">
        <v>2232</v>
      </c>
      <c r="BJ602" s="199" t="s">
        <v>610</v>
      </c>
      <c r="BK602" s="214" t="s">
        <v>677</v>
      </c>
      <c r="BL602" s="194" t="s">
        <v>2267</v>
      </c>
      <c r="BM602" s="194" t="s">
        <v>2267</v>
      </c>
      <c r="BN602" s="199"/>
      <c r="BO602" s="194" t="s">
        <v>1669</v>
      </c>
      <c r="BP602" s="206" t="s">
        <v>51</v>
      </c>
      <c r="BQ602" s="194" t="s">
        <v>2091</v>
      </c>
      <c r="BR602" s="199">
        <v>0.19095379412151536</v>
      </c>
      <c r="BS602" s="194" t="s">
        <v>21</v>
      </c>
      <c r="BT602" s="194" t="s">
        <v>1220</v>
      </c>
      <c r="BU602" s="218"/>
      <c r="BV602" s="199"/>
      <c r="BW602" s="196" t="s">
        <v>26</v>
      </c>
      <c r="BX602" s="194" t="s">
        <v>27</v>
      </c>
      <c r="BY602" s="197"/>
      <c r="BZ602" s="218">
        <f t="shared" si="413"/>
        <v>0.60781572818286067</v>
      </c>
      <c r="CA602" s="194" t="s">
        <v>18</v>
      </c>
      <c r="CB602" s="194" t="s">
        <v>667</v>
      </c>
      <c r="CC602" s="194">
        <v>29</v>
      </c>
      <c r="CD602" s="194">
        <v>29</v>
      </c>
      <c r="CE602" s="199"/>
      <c r="CF602" s="195" t="s">
        <v>1584</v>
      </c>
      <c r="CG602" s="199">
        <v>7.4664875896626404E-2</v>
      </c>
      <c r="CH602" s="194" t="s">
        <v>21</v>
      </c>
      <c r="CI602" s="199"/>
      <c r="CJ602" s="199"/>
      <c r="CK602" s="194"/>
      <c r="CL602" s="218">
        <f t="shared" si="414"/>
        <v>0.22781037972807314</v>
      </c>
      <c r="CM602" s="194">
        <v>29</v>
      </c>
      <c r="CN602" s="194">
        <v>29</v>
      </c>
      <c r="CO602" s="199"/>
      <c r="CP602" s="206">
        <f t="shared" si="406"/>
        <v>0.25336012032812388</v>
      </c>
      <c r="CQ602" s="206">
        <f t="shared" si="407"/>
        <v>0.98654708520179368</v>
      </c>
      <c r="CR602" s="206">
        <f t="shared" si="400"/>
        <v>0.24995168821608632</v>
      </c>
      <c r="CS602" s="206">
        <f t="shared" si="408"/>
        <v>6.9504102124500616E-2</v>
      </c>
      <c r="CT602" s="194">
        <v>0</v>
      </c>
      <c r="CU602" s="194">
        <v>0</v>
      </c>
      <c r="CV602" s="194" t="s">
        <v>1782</v>
      </c>
      <c r="CW602" s="194">
        <v>2</v>
      </c>
      <c r="CX602" s="194">
        <v>0</v>
      </c>
      <c r="CY602" s="191">
        <v>0</v>
      </c>
      <c r="CZ602" s="191">
        <v>3</v>
      </c>
      <c r="DA602" s="191">
        <v>0</v>
      </c>
      <c r="DB602" s="191">
        <v>0</v>
      </c>
      <c r="DC602" s="191">
        <v>0</v>
      </c>
      <c r="DD602" s="194">
        <v>0</v>
      </c>
      <c r="DE602" s="202">
        <v>0</v>
      </c>
      <c r="DF602" s="202">
        <v>0</v>
      </c>
      <c r="DG602" s="202">
        <v>1</v>
      </c>
      <c r="DH602" s="202">
        <v>0</v>
      </c>
      <c r="DI602" s="202">
        <v>0</v>
      </c>
      <c r="DJ602" s="202">
        <v>0</v>
      </c>
      <c r="DK602" s="202">
        <v>0</v>
      </c>
      <c r="DL602" s="191">
        <v>0</v>
      </c>
      <c r="DM602" s="191">
        <v>0</v>
      </c>
      <c r="DN602" s="191">
        <v>0</v>
      </c>
      <c r="DO602" s="194">
        <v>0</v>
      </c>
      <c r="DP602" s="194">
        <v>0</v>
      </c>
      <c r="DQ602" s="194">
        <v>0</v>
      </c>
      <c r="DR602" s="194">
        <v>0</v>
      </c>
      <c r="DS602" s="194">
        <v>1</v>
      </c>
      <c r="DT602" s="194">
        <v>0</v>
      </c>
      <c r="DU602" s="194">
        <v>0</v>
      </c>
      <c r="DV602" s="194">
        <v>0</v>
      </c>
      <c r="DW602" s="194">
        <v>0</v>
      </c>
      <c r="DX602" s="194">
        <v>0</v>
      </c>
      <c r="DY602" s="194">
        <v>0</v>
      </c>
      <c r="DZ602" s="194">
        <v>0</v>
      </c>
      <c r="EA602" s="194">
        <v>0</v>
      </c>
      <c r="EB602" s="194">
        <v>0</v>
      </c>
      <c r="EC602" s="194">
        <v>0</v>
      </c>
      <c r="ED602" s="194">
        <v>0</v>
      </c>
      <c r="EE602" s="194">
        <v>0</v>
      </c>
      <c r="EF602" s="194">
        <v>0</v>
      </c>
      <c r="EG602" s="194">
        <v>0</v>
      </c>
      <c r="EH602" s="194">
        <v>0</v>
      </c>
      <c r="EI602" s="194">
        <v>0</v>
      </c>
      <c r="EJ602" s="194">
        <v>0</v>
      </c>
      <c r="EK602" s="194">
        <v>0</v>
      </c>
      <c r="EL602" s="194">
        <v>0</v>
      </c>
      <c r="EM602" s="201">
        <v>0</v>
      </c>
      <c r="EN602" s="194">
        <v>0</v>
      </c>
      <c r="EO602" s="201">
        <v>3</v>
      </c>
      <c r="EP602" s="194">
        <v>2</v>
      </c>
      <c r="EQ602" s="201">
        <v>4</v>
      </c>
    </row>
    <row r="603" spans="1:147" s="195" customFormat="1" ht="15" customHeight="1" x14ac:dyDescent="0.25">
      <c r="A603" s="500" t="s">
        <v>2568</v>
      </c>
      <c r="B603" s="285" t="s">
        <v>2088</v>
      </c>
      <c r="C603" s="227" t="s">
        <v>347</v>
      </c>
      <c r="D603" s="213">
        <v>2010</v>
      </c>
      <c r="E603" s="227" t="s">
        <v>348</v>
      </c>
      <c r="F603" s="195" t="s">
        <v>45</v>
      </c>
      <c r="G603" s="194">
        <v>98</v>
      </c>
      <c r="H603" s="194" t="s">
        <v>664</v>
      </c>
      <c r="I603" s="192" t="s">
        <v>50</v>
      </c>
      <c r="J603" s="201">
        <v>0</v>
      </c>
      <c r="K603" s="194" t="s">
        <v>3</v>
      </c>
      <c r="L603" s="194" t="s">
        <v>89</v>
      </c>
      <c r="M603" s="194">
        <v>7</v>
      </c>
      <c r="N603" s="194">
        <v>7</v>
      </c>
      <c r="O603" s="201">
        <f t="shared" si="396"/>
        <v>0.84509804001425681</v>
      </c>
      <c r="P603" s="194">
        <v>2007</v>
      </c>
      <c r="R603" s="194">
        <v>1</v>
      </c>
      <c r="S603" s="194">
        <v>29</v>
      </c>
      <c r="T603" s="194">
        <v>1</v>
      </c>
      <c r="V603" s="194" t="s">
        <v>2350</v>
      </c>
      <c r="W603" s="194"/>
      <c r="X603" s="194" t="s">
        <v>667</v>
      </c>
      <c r="Y603" s="195" t="s">
        <v>19</v>
      </c>
      <c r="Z603" s="217" t="s">
        <v>681</v>
      </c>
      <c r="AA603" s="194" t="s">
        <v>1327</v>
      </c>
      <c r="AB603" s="194" t="s">
        <v>1328</v>
      </c>
      <c r="AC603" s="194" t="s">
        <v>668</v>
      </c>
      <c r="AD603" s="194">
        <v>0</v>
      </c>
      <c r="AE603" s="194" t="s">
        <v>1071</v>
      </c>
      <c r="AF603" s="201">
        <v>14.37</v>
      </c>
      <c r="AG603" s="201">
        <f t="shared" si="397"/>
        <v>1.1574567681342256</v>
      </c>
      <c r="AH603" s="539">
        <v>524</v>
      </c>
      <c r="AI603" s="538">
        <f t="shared" si="409"/>
        <v>2.7193312869837265</v>
      </c>
      <c r="AJ603" s="201">
        <f t="shared" si="410"/>
        <v>100.58999999999999</v>
      </c>
      <c r="AK603" s="201">
        <f t="shared" si="398"/>
        <v>2.0025548081484823</v>
      </c>
      <c r="AL603" s="538">
        <f t="shared" si="411"/>
        <v>3668</v>
      </c>
      <c r="AM603" s="538">
        <f t="shared" si="412"/>
        <v>3.5644293269979834</v>
      </c>
      <c r="AN603" s="217" t="s">
        <v>2078</v>
      </c>
      <c r="AO603" s="194" t="s">
        <v>470</v>
      </c>
      <c r="AQ603" s="194" t="s">
        <v>665</v>
      </c>
      <c r="AS603" s="195" t="s">
        <v>666</v>
      </c>
      <c r="AT603" s="215" t="s">
        <v>2465</v>
      </c>
      <c r="AU603" s="271">
        <v>52.75</v>
      </c>
      <c r="AV603" s="271">
        <v>23.9</v>
      </c>
      <c r="AW603" s="194" t="s">
        <v>2020</v>
      </c>
      <c r="AX603" s="279">
        <v>6.7416666666666663</v>
      </c>
      <c r="AY603" s="280">
        <v>596</v>
      </c>
      <c r="AZ603" s="489">
        <f t="shared" si="399"/>
        <v>2.7752462597402365</v>
      </c>
      <c r="BA603" s="287" t="s">
        <v>1751</v>
      </c>
      <c r="BB603" s="286" t="s">
        <v>2018</v>
      </c>
      <c r="BC603" s="287" t="s">
        <v>2019</v>
      </c>
      <c r="BD603" s="191">
        <v>73</v>
      </c>
      <c r="BE603" s="194" t="s">
        <v>2331</v>
      </c>
      <c r="BG603" s="195" t="s">
        <v>2021</v>
      </c>
      <c r="BH603" s="199" t="s">
        <v>19</v>
      </c>
      <c r="BI603" s="200" t="s">
        <v>2232</v>
      </c>
      <c r="BJ603" s="199" t="s">
        <v>610</v>
      </c>
      <c r="BK603" s="214" t="s">
        <v>138</v>
      </c>
      <c r="BL603" s="201" t="s">
        <v>2268</v>
      </c>
      <c r="BM603" s="201" t="s">
        <v>2268</v>
      </c>
      <c r="BN603" s="199"/>
      <c r="BO603" s="194" t="s">
        <v>1669</v>
      </c>
      <c r="BP603" s="206" t="s">
        <v>51</v>
      </c>
      <c r="BQ603" s="194" t="s">
        <v>2091</v>
      </c>
      <c r="BR603" s="199">
        <v>2.2928303870670599E-2</v>
      </c>
      <c r="BS603" s="194" t="s">
        <v>21</v>
      </c>
      <c r="BT603" s="194" t="s">
        <v>1220</v>
      </c>
      <c r="BU603" s="218"/>
      <c r="BV603" s="199"/>
      <c r="BW603" s="196" t="s">
        <v>26</v>
      </c>
      <c r="BX603" s="194" t="s">
        <v>27</v>
      </c>
      <c r="BY603" s="197"/>
      <c r="BZ603" s="218">
        <f t="shared" si="413"/>
        <v>0.11986028099045713</v>
      </c>
      <c r="CA603" s="194" t="s">
        <v>18</v>
      </c>
      <c r="CB603" s="194" t="s">
        <v>667</v>
      </c>
      <c r="CC603" s="194">
        <v>29</v>
      </c>
      <c r="CD603" s="194">
        <v>29</v>
      </c>
      <c r="CE603" s="199"/>
      <c r="CF603" s="195" t="s">
        <v>1584</v>
      </c>
      <c r="CG603" s="199">
        <v>3.0862613380149499E-2</v>
      </c>
      <c r="CH603" s="194" t="s">
        <v>21</v>
      </c>
      <c r="CI603" s="199"/>
      <c r="CJ603" s="199"/>
      <c r="CK603" s="194"/>
      <c r="CL603" s="218">
        <f t="shared" si="414"/>
        <v>7.882070714849447E-2</v>
      </c>
      <c r="CM603" s="194">
        <v>29</v>
      </c>
      <c r="CN603" s="194">
        <v>29</v>
      </c>
      <c r="CO603" s="199"/>
      <c r="CP603" s="206">
        <f t="shared" si="406"/>
        <v>-7.8218590997180065E-2</v>
      </c>
      <c r="CQ603" s="206">
        <f t="shared" si="407"/>
        <v>0.98654708520179368</v>
      </c>
      <c r="CR603" s="206">
        <f t="shared" si="400"/>
        <v>-7.7166322956859254E-2</v>
      </c>
      <c r="CS603" s="206">
        <f t="shared" si="408"/>
        <v>6.9016850356885193E-2</v>
      </c>
      <c r="CT603" s="194">
        <v>0</v>
      </c>
      <c r="CU603" s="194">
        <v>0</v>
      </c>
      <c r="CV603" s="194" t="s">
        <v>1782</v>
      </c>
      <c r="CW603" s="194">
        <v>2</v>
      </c>
      <c r="CX603" s="194">
        <v>0</v>
      </c>
      <c r="CY603" s="191">
        <v>0</v>
      </c>
      <c r="CZ603" s="191">
        <v>3</v>
      </c>
      <c r="DA603" s="191">
        <v>0</v>
      </c>
      <c r="DB603" s="191">
        <v>0</v>
      </c>
      <c r="DC603" s="191">
        <v>0</v>
      </c>
      <c r="DD603" s="194">
        <v>0</v>
      </c>
      <c r="DE603" s="202">
        <v>0</v>
      </c>
      <c r="DF603" s="202">
        <v>0</v>
      </c>
      <c r="DG603" s="202">
        <v>1</v>
      </c>
      <c r="DH603" s="202">
        <v>0</v>
      </c>
      <c r="DI603" s="202">
        <v>0</v>
      </c>
      <c r="DJ603" s="202">
        <v>0</v>
      </c>
      <c r="DK603" s="202">
        <v>0</v>
      </c>
      <c r="DL603" s="191">
        <v>0</v>
      </c>
      <c r="DM603" s="191">
        <v>0</v>
      </c>
      <c r="DN603" s="191">
        <v>0</v>
      </c>
      <c r="DO603" s="194">
        <v>0</v>
      </c>
      <c r="DP603" s="194">
        <v>0</v>
      </c>
      <c r="DQ603" s="194">
        <v>0</v>
      </c>
      <c r="DR603" s="194">
        <v>0</v>
      </c>
      <c r="DS603" s="194">
        <v>0</v>
      </c>
      <c r="DT603" s="194">
        <v>1</v>
      </c>
      <c r="DU603" s="194">
        <v>0</v>
      </c>
      <c r="DV603" s="194">
        <v>0</v>
      </c>
      <c r="DW603" s="194">
        <v>0</v>
      </c>
      <c r="DX603" s="194">
        <v>0</v>
      </c>
      <c r="DY603" s="194">
        <v>0</v>
      </c>
      <c r="DZ603" s="194">
        <v>0</v>
      </c>
      <c r="EA603" s="194">
        <v>0</v>
      </c>
      <c r="EB603" s="194">
        <v>0</v>
      </c>
      <c r="EC603" s="194">
        <v>0</v>
      </c>
      <c r="ED603" s="194">
        <v>0</v>
      </c>
      <c r="EE603" s="194">
        <v>0</v>
      </c>
      <c r="EF603" s="194">
        <v>0</v>
      </c>
      <c r="EG603" s="194">
        <v>0</v>
      </c>
      <c r="EH603" s="194">
        <v>0</v>
      </c>
      <c r="EI603" s="194">
        <v>0</v>
      </c>
      <c r="EJ603" s="194">
        <v>0</v>
      </c>
      <c r="EK603" s="194">
        <v>0</v>
      </c>
      <c r="EL603" s="194">
        <v>0</v>
      </c>
      <c r="EM603" s="201">
        <v>0</v>
      </c>
      <c r="EN603" s="194">
        <v>0</v>
      </c>
      <c r="EO603" s="201">
        <v>3</v>
      </c>
      <c r="EP603" s="194">
        <v>2</v>
      </c>
      <c r="EQ603" s="201">
        <v>4</v>
      </c>
    </row>
    <row r="604" spans="1:147" s="195" customFormat="1" ht="15" customHeight="1" x14ac:dyDescent="0.25">
      <c r="A604" s="500" t="s">
        <v>2568</v>
      </c>
      <c r="B604" s="285" t="s">
        <v>2089</v>
      </c>
      <c r="C604" s="227" t="s">
        <v>347</v>
      </c>
      <c r="D604" s="213">
        <v>2010</v>
      </c>
      <c r="E604" s="227" t="s">
        <v>348</v>
      </c>
      <c r="F604" s="195" t="s">
        <v>45</v>
      </c>
      <c r="G604" s="194">
        <v>98</v>
      </c>
      <c r="H604" s="194" t="s">
        <v>664</v>
      </c>
      <c r="I604" s="192" t="s">
        <v>50</v>
      </c>
      <c r="J604" s="201">
        <v>0</v>
      </c>
      <c r="K604" s="194" t="s">
        <v>3</v>
      </c>
      <c r="L604" s="194" t="s">
        <v>89</v>
      </c>
      <c r="M604" s="194">
        <v>7</v>
      </c>
      <c r="N604" s="194">
        <v>7</v>
      </c>
      <c r="O604" s="201">
        <f t="shared" si="396"/>
        <v>0.84509804001425681</v>
      </c>
      <c r="P604" s="194">
        <v>2007</v>
      </c>
      <c r="R604" s="194">
        <v>1</v>
      </c>
      <c r="S604" s="194">
        <v>29</v>
      </c>
      <c r="T604" s="194">
        <v>1</v>
      </c>
      <c r="V604" s="194" t="s">
        <v>2350</v>
      </c>
      <c r="W604" s="194"/>
      <c r="X604" s="194" t="s">
        <v>667</v>
      </c>
      <c r="Y604" s="195" t="s">
        <v>19</v>
      </c>
      <c r="Z604" s="217" t="s">
        <v>681</v>
      </c>
      <c r="AA604" s="194" t="s">
        <v>1327</v>
      </c>
      <c r="AB604" s="194" t="s">
        <v>1328</v>
      </c>
      <c r="AC604" s="194" t="s">
        <v>668</v>
      </c>
      <c r="AD604" s="194">
        <v>0</v>
      </c>
      <c r="AE604" s="194" t="s">
        <v>1071</v>
      </c>
      <c r="AF604" s="201">
        <v>14.37</v>
      </c>
      <c r="AG604" s="201">
        <f t="shared" si="397"/>
        <v>1.1574567681342256</v>
      </c>
      <c r="AH604" s="539">
        <v>524</v>
      </c>
      <c r="AI604" s="538">
        <f t="shared" si="409"/>
        <v>2.7193312869837265</v>
      </c>
      <c r="AJ604" s="201">
        <f t="shared" si="410"/>
        <v>100.58999999999999</v>
      </c>
      <c r="AK604" s="201">
        <f t="shared" si="398"/>
        <v>2.0025548081484823</v>
      </c>
      <c r="AL604" s="538">
        <f t="shared" si="411"/>
        <v>3668</v>
      </c>
      <c r="AM604" s="538">
        <f t="shared" si="412"/>
        <v>3.5644293269979834</v>
      </c>
      <c r="AN604" s="217" t="s">
        <v>2078</v>
      </c>
      <c r="AO604" s="194" t="s">
        <v>470</v>
      </c>
      <c r="AQ604" s="194" t="s">
        <v>665</v>
      </c>
      <c r="AS604" s="195" t="s">
        <v>666</v>
      </c>
      <c r="AT604" s="215" t="s">
        <v>2465</v>
      </c>
      <c r="AU604" s="271">
        <v>52.75</v>
      </c>
      <c r="AV604" s="271">
        <v>23.9</v>
      </c>
      <c r="AW604" s="194" t="s">
        <v>2020</v>
      </c>
      <c r="AX604" s="279">
        <v>6.7416666666666663</v>
      </c>
      <c r="AY604" s="280">
        <v>596</v>
      </c>
      <c r="AZ604" s="489">
        <f t="shared" si="399"/>
        <v>2.7752462597402365</v>
      </c>
      <c r="BA604" s="287" t="s">
        <v>1751</v>
      </c>
      <c r="BB604" s="286" t="s">
        <v>2018</v>
      </c>
      <c r="BC604" s="287" t="s">
        <v>2019</v>
      </c>
      <c r="BD604" s="191">
        <v>73</v>
      </c>
      <c r="BE604" s="194" t="s">
        <v>2331</v>
      </c>
      <c r="BG604" s="195" t="s">
        <v>2021</v>
      </c>
      <c r="BH604" s="199" t="s">
        <v>19</v>
      </c>
      <c r="BI604" s="200" t="s">
        <v>2232</v>
      </c>
      <c r="BJ604" s="199" t="s">
        <v>610</v>
      </c>
      <c r="BK604" s="214" t="s">
        <v>678</v>
      </c>
      <c r="BL604" s="194" t="s">
        <v>2269</v>
      </c>
      <c r="BM604" s="201" t="s">
        <v>2268</v>
      </c>
      <c r="BN604" s="199"/>
      <c r="BO604" s="194" t="s">
        <v>1669</v>
      </c>
      <c r="BP604" s="206" t="s">
        <v>51</v>
      </c>
      <c r="BQ604" s="194" t="s">
        <v>2091</v>
      </c>
      <c r="BR604" s="199">
        <v>2.7649769585253599E-3</v>
      </c>
      <c r="BS604" s="194" t="s">
        <v>21</v>
      </c>
      <c r="BT604" s="194" t="s">
        <v>1220</v>
      </c>
      <c r="BU604" s="218"/>
      <c r="BV604" s="199"/>
      <c r="BW604" s="196" t="s">
        <v>26</v>
      </c>
      <c r="BX604" s="194" t="s">
        <v>27</v>
      </c>
      <c r="BY604" s="197"/>
      <c r="BZ604" s="218">
        <f t="shared" si="413"/>
        <v>1.4889856609588407E-2</v>
      </c>
      <c r="CA604" s="194" t="s">
        <v>18</v>
      </c>
      <c r="CB604" s="194" t="s">
        <v>667</v>
      </c>
      <c r="CC604" s="194">
        <v>29</v>
      </c>
      <c r="CD604" s="194">
        <v>29</v>
      </c>
      <c r="CE604" s="199"/>
      <c r="CF604" s="195" t="s">
        <v>1584</v>
      </c>
      <c r="CG604" s="199">
        <v>1.334856394053755E-2</v>
      </c>
      <c r="CH604" s="194" t="s">
        <v>21</v>
      </c>
      <c r="CI604" s="199"/>
      <c r="CJ604" s="199"/>
      <c r="CK604" s="194"/>
      <c r="CL604" s="218">
        <f t="shared" si="414"/>
        <v>3.270387870328105E-2</v>
      </c>
      <c r="CM604" s="194">
        <v>29</v>
      </c>
      <c r="CN604" s="194">
        <v>29</v>
      </c>
      <c r="CO604" s="199"/>
      <c r="CP604" s="206">
        <f t="shared" si="406"/>
        <v>-0.41652632992599586</v>
      </c>
      <c r="CQ604" s="206">
        <f t="shared" si="407"/>
        <v>0.98654708520179368</v>
      </c>
      <c r="CR604" s="206">
        <f t="shared" si="400"/>
        <v>-0.41092283669829188</v>
      </c>
      <c r="CS604" s="206">
        <f t="shared" si="408"/>
        <v>7.0421186014829065E-2</v>
      </c>
      <c r="CT604" s="194">
        <v>0</v>
      </c>
      <c r="CU604" s="194">
        <v>0</v>
      </c>
      <c r="CV604" s="194" t="s">
        <v>1782</v>
      </c>
      <c r="CW604" s="194">
        <v>2</v>
      </c>
      <c r="CX604" s="194">
        <v>0</v>
      </c>
      <c r="CY604" s="191">
        <v>0</v>
      </c>
      <c r="CZ604" s="191">
        <v>3</v>
      </c>
      <c r="DA604" s="191">
        <v>0</v>
      </c>
      <c r="DB604" s="191">
        <v>0</v>
      </c>
      <c r="DC604" s="191">
        <v>0</v>
      </c>
      <c r="DD604" s="194">
        <v>0</v>
      </c>
      <c r="DE604" s="202">
        <v>0</v>
      </c>
      <c r="DF604" s="202">
        <v>0</v>
      </c>
      <c r="DG604" s="202">
        <v>1</v>
      </c>
      <c r="DH604" s="202">
        <v>0</v>
      </c>
      <c r="DI604" s="202">
        <v>0</v>
      </c>
      <c r="DJ604" s="202">
        <v>0</v>
      </c>
      <c r="DK604" s="202">
        <v>0</v>
      </c>
      <c r="DL604" s="191">
        <v>0</v>
      </c>
      <c r="DM604" s="191">
        <v>0</v>
      </c>
      <c r="DN604" s="191">
        <v>0</v>
      </c>
      <c r="DO604" s="194">
        <v>0</v>
      </c>
      <c r="DP604" s="194">
        <v>0</v>
      </c>
      <c r="DQ604" s="194">
        <v>0</v>
      </c>
      <c r="DR604" s="194">
        <v>0</v>
      </c>
      <c r="DS604" s="194">
        <v>0</v>
      </c>
      <c r="DT604" s="194">
        <v>0</v>
      </c>
      <c r="DU604" s="194">
        <v>0</v>
      </c>
      <c r="DV604" s="194">
        <v>0</v>
      </c>
      <c r="DW604" s="194">
        <v>0</v>
      </c>
      <c r="DX604" s="194">
        <v>0</v>
      </c>
      <c r="DY604" s="194">
        <v>0</v>
      </c>
      <c r="DZ604" s="194">
        <v>0</v>
      </c>
      <c r="EA604" s="194">
        <v>0</v>
      </c>
      <c r="EB604" s="194">
        <v>0</v>
      </c>
      <c r="EC604" s="194">
        <v>0</v>
      </c>
      <c r="ED604" s="194">
        <v>0</v>
      </c>
      <c r="EE604" s="194">
        <v>0</v>
      </c>
      <c r="EF604" s="194">
        <v>0</v>
      </c>
      <c r="EG604" s="194">
        <v>0</v>
      </c>
      <c r="EH604" s="194">
        <v>0</v>
      </c>
      <c r="EI604" s="194">
        <v>0</v>
      </c>
      <c r="EJ604" s="194">
        <v>0</v>
      </c>
      <c r="EK604" s="194">
        <v>0</v>
      </c>
      <c r="EL604" s="194">
        <v>0</v>
      </c>
      <c r="EM604" s="201">
        <v>0</v>
      </c>
      <c r="EN604" s="194">
        <v>0</v>
      </c>
      <c r="EO604" s="201">
        <v>3</v>
      </c>
      <c r="EP604" s="194">
        <v>2</v>
      </c>
      <c r="EQ604" s="201">
        <v>4</v>
      </c>
    </row>
    <row r="605" spans="1:147" s="195" customFormat="1" ht="15" customHeight="1" x14ac:dyDescent="0.25">
      <c r="A605" s="500" t="s">
        <v>2568</v>
      </c>
      <c r="B605" s="285" t="s">
        <v>2090</v>
      </c>
      <c r="C605" s="227" t="s">
        <v>347</v>
      </c>
      <c r="D605" s="213">
        <v>2010</v>
      </c>
      <c r="E605" s="227" t="s">
        <v>348</v>
      </c>
      <c r="F605" s="195" t="s">
        <v>45</v>
      </c>
      <c r="G605" s="194">
        <v>98</v>
      </c>
      <c r="H605" s="194" t="s">
        <v>664</v>
      </c>
      <c r="I605" s="192" t="s">
        <v>50</v>
      </c>
      <c r="J605" s="201">
        <v>0</v>
      </c>
      <c r="K605" s="194" t="s">
        <v>3</v>
      </c>
      <c r="L605" s="194" t="s">
        <v>89</v>
      </c>
      <c r="M605" s="194">
        <v>7</v>
      </c>
      <c r="N605" s="194">
        <v>7</v>
      </c>
      <c r="O605" s="201">
        <f t="shared" si="396"/>
        <v>0.84509804001425681</v>
      </c>
      <c r="P605" s="194">
        <v>2007</v>
      </c>
      <c r="R605" s="194">
        <v>1</v>
      </c>
      <c r="S605" s="194">
        <v>29</v>
      </c>
      <c r="T605" s="194">
        <v>1</v>
      </c>
      <c r="V605" s="194" t="s">
        <v>2350</v>
      </c>
      <c r="W605" s="194"/>
      <c r="X605" s="194" t="s">
        <v>667</v>
      </c>
      <c r="Y605" s="195" t="s">
        <v>19</v>
      </c>
      <c r="Z605" s="217" t="s">
        <v>681</v>
      </c>
      <c r="AA605" s="194" t="s">
        <v>1327</v>
      </c>
      <c r="AB605" s="194" t="s">
        <v>1328</v>
      </c>
      <c r="AC605" s="194" t="s">
        <v>668</v>
      </c>
      <c r="AD605" s="194">
        <v>0</v>
      </c>
      <c r="AE605" s="194" t="s">
        <v>1071</v>
      </c>
      <c r="AF605" s="201">
        <v>14.37</v>
      </c>
      <c r="AG605" s="201">
        <f t="shared" si="397"/>
        <v>1.1574567681342256</v>
      </c>
      <c r="AH605" s="539">
        <v>524</v>
      </c>
      <c r="AI605" s="538">
        <f t="shared" si="409"/>
        <v>2.7193312869837265</v>
      </c>
      <c r="AJ605" s="201">
        <f t="shared" si="410"/>
        <v>100.58999999999999</v>
      </c>
      <c r="AK605" s="201">
        <f t="shared" si="398"/>
        <v>2.0025548081484823</v>
      </c>
      <c r="AL605" s="538">
        <f t="shared" si="411"/>
        <v>3668</v>
      </c>
      <c r="AM605" s="538">
        <f t="shared" si="412"/>
        <v>3.5644293269979834</v>
      </c>
      <c r="AN605" s="217" t="s">
        <v>2078</v>
      </c>
      <c r="AO605" s="194" t="s">
        <v>470</v>
      </c>
      <c r="AQ605" s="194" t="s">
        <v>665</v>
      </c>
      <c r="AS605" s="195" t="s">
        <v>666</v>
      </c>
      <c r="AT605" s="215" t="s">
        <v>2465</v>
      </c>
      <c r="AU605" s="271">
        <v>52.75</v>
      </c>
      <c r="AV605" s="271">
        <v>23.9</v>
      </c>
      <c r="AW605" s="194" t="s">
        <v>2020</v>
      </c>
      <c r="AX605" s="279">
        <v>6.7416666666666663</v>
      </c>
      <c r="AY605" s="280">
        <v>596</v>
      </c>
      <c r="AZ605" s="489">
        <f t="shared" si="399"/>
        <v>2.7752462597402365</v>
      </c>
      <c r="BA605" s="287" t="s">
        <v>1751</v>
      </c>
      <c r="BB605" s="286" t="s">
        <v>2018</v>
      </c>
      <c r="BC605" s="287" t="s">
        <v>2019</v>
      </c>
      <c r="BD605" s="191">
        <v>73</v>
      </c>
      <c r="BE605" s="194" t="s">
        <v>2331</v>
      </c>
      <c r="BG605" s="195" t="s">
        <v>2021</v>
      </c>
      <c r="BH605" s="199" t="s">
        <v>19</v>
      </c>
      <c r="BI605" s="200" t="s">
        <v>2232</v>
      </c>
      <c r="BJ605" s="199" t="s">
        <v>610</v>
      </c>
      <c r="BK605" s="214" t="s">
        <v>307</v>
      </c>
      <c r="BL605" s="194" t="s">
        <v>2268</v>
      </c>
      <c r="BM605" s="194" t="s">
        <v>2268</v>
      </c>
      <c r="BN605" s="199"/>
      <c r="BO605" s="194" t="s">
        <v>1669</v>
      </c>
      <c r="BP605" s="206" t="s">
        <v>51</v>
      </c>
      <c r="BQ605" s="194" t="s">
        <v>2091</v>
      </c>
      <c r="BR605" s="199">
        <v>2.342228836631266E-2</v>
      </c>
      <c r="BS605" s="194" t="s">
        <v>21</v>
      </c>
      <c r="BT605" s="194" t="s">
        <v>1220</v>
      </c>
      <c r="BU605" s="218"/>
      <c r="BV605" s="199"/>
      <c r="BW605" s="196" t="s">
        <v>26</v>
      </c>
      <c r="BX605" s="194" t="s">
        <v>27</v>
      </c>
      <c r="BY605" s="197"/>
      <c r="BZ605" s="218">
        <f t="shared" si="413"/>
        <v>2.6872346532326848E-2</v>
      </c>
      <c r="CA605" s="194" t="s">
        <v>18</v>
      </c>
      <c r="CB605" s="194" t="s">
        <v>667</v>
      </c>
      <c r="CC605" s="194">
        <v>29</v>
      </c>
      <c r="CD605" s="194">
        <v>29</v>
      </c>
      <c r="CE605" s="199"/>
      <c r="CF605" s="195" t="s">
        <v>1584</v>
      </c>
      <c r="CG605" s="199">
        <v>4.0881179249769473E-2</v>
      </c>
      <c r="CH605" s="194" t="s">
        <v>21</v>
      </c>
      <c r="CI605" s="199"/>
      <c r="CJ605" s="199"/>
      <c r="CK605" s="194"/>
      <c r="CL605" s="218">
        <f t="shared" si="414"/>
        <v>3.7380218061021174E-2</v>
      </c>
      <c r="CM605" s="194">
        <v>29</v>
      </c>
      <c r="CN605" s="194">
        <v>29</v>
      </c>
      <c r="CO605" s="199"/>
      <c r="CP605" s="206">
        <f t="shared" si="406"/>
        <v>-0.53632100120104031</v>
      </c>
      <c r="CQ605" s="206">
        <f t="shared" si="407"/>
        <v>0.98654708520179368</v>
      </c>
      <c r="CR605" s="206">
        <f t="shared" si="400"/>
        <v>-0.52910592046739402</v>
      </c>
      <c r="CS605" s="206">
        <f t="shared" si="408"/>
        <v>7.1378905819600422E-2</v>
      </c>
      <c r="CT605" s="194">
        <v>0</v>
      </c>
      <c r="CU605" s="194">
        <v>0</v>
      </c>
      <c r="CV605" s="194" t="s">
        <v>1782</v>
      </c>
      <c r="CW605" s="194">
        <v>2</v>
      </c>
      <c r="CX605" s="194">
        <v>0</v>
      </c>
      <c r="CY605" s="191">
        <v>0</v>
      </c>
      <c r="CZ605" s="191">
        <v>3</v>
      </c>
      <c r="DA605" s="191">
        <v>0</v>
      </c>
      <c r="DB605" s="191">
        <v>0</v>
      </c>
      <c r="DC605" s="191">
        <v>0</v>
      </c>
      <c r="DD605" s="194">
        <v>0</v>
      </c>
      <c r="DE605" s="202">
        <v>0</v>
      </c>
      <c r="DF605" s="202">
        <v>0</v>
      </c>
      <c r="DG605" s="202">
        <v>1</v>
      </c>
      <c r="DH605" s="202">
        <v>0</v>
      </c>
      <c r="DI605" s="202">
        <v>0</v>
      </c>
      <c r="DJ605" s="202">
        <v>0</v>
      </c>
      <c r="DK605" s="202">
        <v>0</v>
      </c>
      <c r="DL605" s="191">
        <v>0</v>
      </c>
      <c r="DM605" s="191">
        <v>0</v>
      </c>
      <c r="DN605" s="191">
        <v>0</v>
      </c>
      <c r="DO605" s="194">
        <v>0</v>
      </c>
      <c r="DP605" s="194">
        <v>0</v>
      </c>
      <c r="DQ605" s="194">
        <v>0</v>
      </c>
      <c r="DR605" s="194">
        <v>0</v>
      </c>
      <c r="DS605" s="194">
        <v>0</v>
      </c>
      <c r="DT605" s="194">
        <v>0</v>
      </c>
      <c r="DU605" s="194">
        <v>0</v>
      </c>
      <c r="DV605" s="194">
        <v>1</v>
      </c>
      <c r="DW605" s="194">
        <v>0</v>
      </c>
      <c r="DX605" s="194">
        <v>0</v>
      </c>
      <c r="DY605" s="194">
        <v>0</v>
      </c>
      <c r="DZ605" s="194">
        <v>0</v>
      </c>
      <c r="EA605" s="194">
        <v>0</v>
      </c>
      <c r="EB605" s="194">
        <v>0</v>
      </c>
      <c r="EC605" s="194">
        <v>0</v>
      </c>
      <c r="ED605" s="194">
        <v>0</v>
      </c>
      <c r="EE605" s="194">
        <v>0</v>
      </c>
      <c r="EF605" s="194">
        <v>0</v>
      </c>
      <c r="EG605" s="194">
        <v>0</v>
      </c>
      <c r="EH605" s="194">
        <v>0</v>
      </c>
      <c r="EI605" s="194">
        <v>0</v>
      </c>
      <c r="EJ605" s="194">
        <v>0</v>
      </c>
      <c r="EK605" s="194">
        <v>0</v>
      </c>
      <c r="EL605" s="194">
        <v>0</v>
      </c>
      <c r="EM605" s="201">
        <v>0</v>
      </c>
      <c r="EN605" s="194">
        <v>0</v>
      </c>
      <c r="EO605" s="201">
        <v>3</v>
      </c>
      <c r="EP605" s="194">
        <v>2</v>
      </c>
      <c r="EQ605" s="201">
        <v>4</v>
      </c>
    </row>
    <row r="606" spans="1:147" s="58" customFormat="1" ht="15" customHeight="1" x14ac:dyDescent="0.25">
      <c r="A606" s="499" t="s">
        <v>2569</v>
      </c>
      <c r="B606" s="138">
        <v>1</v>
      </c>
      <c r="C606" s="63" t="s">
        <v>349</v>
      </c>
      <c r="D606" s="99">
        <v>2002</v>
      </c>
      <c r="E606" s="63" t="s">
        <v>350</v>
      </c>
      <c r="F606" s="63" t="s">
        <v>151</v>
      </c>
      <c r="G606" s="62">
        <v>105</v>
      </c>
      <c r="H606" s="62" t="s">
        <v>351</v>
      </c>
      <c r="I606" s="127" t="s">
        <v>50</v>
      </c>
      <c r="J606" s="59">
        <v>0</v>
      </c>
      <c r="K606" s="59" t="s">
        <v>3</v>
      </c>
      <c r="L606" s="59" t="s">
        <v>89</v>
      </c>
      <c r="M606" s="59">
        <v>10</v>
      </c>
      <c r="N606" s="59">
        <v>10</v>
      </c>
      <c r="O606" s="59">
        <f t="shared" si="396"/>
        <v>1</v>
      </c>
      <c r="P606" s="59">
        <v>1998</v>
      </c>
      <c r="R606" s="59">
        <v>1</v>
      </c>
      <c r="S606" s="59">
        <v>5</v>
      </c>
      <c r="T606" s="59">
        <v>1</v>
      </c>
      <c r="U606" s="59">
        <v>1</v>
      </c>
      <c r="V606" s="59" t="s">
        <v>1332</v>
      </c>
      <c r="W606" s="59"/>
      <c r="X606" s="59" t="s">
        <v>1338</v>
      </c>
      <c r="Y606" s="67"/>
      <c r="Z606" s="40" t="s">
        <v>681</v>
      </c>
      <c r="AA606" s="59" t="s">
        <v>571</v>
      </c>
      <c r="AB606" s="59" t="s">
        <v>685</v>
      </c>
      <c r="AC606" s="59" t="s">
        <v>1337</v>
      </c>
      <c r="AD606" s="37">
        <v>0</v>
      </c>
      <c r="AE606" s="37" t="s">
        <v>1071</v>
      </c>
      <c r="AF606" s="59">
        <v>13.6</v>
      </c>
      <c r="AG606" s="59">
        <f t="shared" si="397"/>
        <v>1.1335389083702174</v>
      </c>
      <c r="AH606" s="59">
        <v>361</v>
      </c>
      <c r="AI606" s="72">
        <f t="shared" si="409"/>
        <v>2.5575072019056577</v>
      </c>
      <c r="AJ606" s="59">
        <f t="shared" si="410"/>
        <v>136</v>
      </c>
      <c r="AK606" s="59">
        <f t="shared" si="398"/>
        <v>2.1335389083702174</v>
      </c>
      <c r="AL606" s="72">
        <f t="shared" si="411"/>
        <v>3610</v>
      </c>
      <c r="AM606" s="72">
        <f t="shared" si="412"/>
        <v>3.5575072019056577</v>
      </c>
      <c r="AN606" s="67" t="s">
        <v>1004</v>
      </c>
      <c r="AO606" s="59" t="s">
        <v>470</v>
      </c>
      <c r="AP606" s="39"/>
      <c r="AQ606" s="59" t="s">
        <v>352</v>
      </c>
      <c r="AR606" s="58" t="s">
        <v>353</v>
      </c>
      <c r="AS606" s="58" t="s">
        <v>354</v>
      </c>
      <c r="AT606" s="172" t="s">
        <v>2466</v>
      </c>
      <c r="AU606" s="270">
        <v>52.21</v>
      </c>
      <c r="AV606" s="11">
        <v>5.89</v>
      </c>
      <c r="AW606" s="59"/>
      <c r="AX606" s="277">
        <v>9.4083333333333332</v>
      </c>
      <c r="AY606" s="278">
        <v>890</v>
      </c>
      <c r="AZ606" s="455">
        <f t="shared" si="399"/>
        <v>2.9493900066449128</v>
      </c>
      <c r="BA606" s="515" t="s">
        <v>137</v>
      </c>
      <c r="BB606" s="66" t="s">
        <v>138</v>
      </c>
      <c r="BC606" s="59"/>
      <c r="BD606" s="59" t="s">
        <v>355</v>
      </c>
      <c r="BE606" s="59"/>
      <c r="BH606" s="58" t="s">
        <v>1334</v>
      </c>
      <c r="BI606" s="58" t="s">
        <v>683</v>
      </c>
      <c r="BJ606" s="67" t="s">
        <v>610</v>
      </c>
      <c r="BK606" s="67" t="s">
        <v>170</v>
      </c>
      <c r="BL606" s="59"/>
      <c r="BM606" s="59"/>
      <c r="BN606" s="58" t="s">
        <v>1339</v>
      </c>
      <c r="BO606" s="59" t="s">
        <v>1678</v>
      </c>
      <c r="BP606" s="67" t="s">
        <v>51</v>
      </c>
      <c r="BQ606" s="59" t="s">
        <v>37</v>
      </c>
      <c r="BR606" s="58">
        <v>1086.39705882352</v>
      </c>
      <c r="BS606" s="59" t="s">
        <v>21</v>
      </c>
      <c r="BT606" s="77" t="s">
        <v>1403</v>
      </c>
      <c r="BU606" s="69">
        <v>645.22058823529005</v>
      </c>
      <c r="BW606" s="63" t="s">
        <v>26</v>
      </c>
      <c r="BX606" s="59" t="s">
        <v>27</v>
      </c>
      <c r="BY606" s="70">
        <f t="shared" ref="BY606:BY617" si="415">BU606*SQRT(CC606)</f>
        <v>1442.7570957765097</v>
      </c>
      <c r="BZ606" s="70">
        <f t="shared" ref="BZ606:BZ617" si="416">IF(BX606="SE",BY606,BU606)</f>
        <v>1442.7570957765097</v>
      </c>
      <c r="CA606" s="59" t="s">
        <v>18</v>
      </c>
      <c r="CB606" s="59" t="s">
        <v>682</v>
      </c>
      <c r="CC606" s="59">
        <v>5</v>
      </c>
      <c r="CD606" s="59">
        <v>5</v>
      </c>
      <c r="CF606" s="78" t="s">
        <v>1584</v>
      </c>
      <c r="CG606" s="58">
        <v>1836.39705882352</v>
      </c>
      <c r="CH606" s="59" t="s">
        <v>21</v>
      </c>
      <c r="CI606" s="58">
        <v>1329.0441176470601</v>
      </c>
      <c r="CK606" s="59">
        <f t="shared" ref="CK606:CK619" si="417">CI606*SQRT(CM606)</f>
        <v>2971.8329921550544</v>
      </c>
      <c r="CL606" s="59">
        <f t="shared" si="405"/>
        <v>2971.8329921550544</v>
      </c>
      <c r="CM606" s="59">
        <v>5</v>
      </c>
      <c r="CN606" s="59">
        <v>5</v>
      </c>
      <c r="CP606" s="67">
        <f t="shared" si="406"/>
        <v>-0.3210683017614589</v>
      </c>
      <c r="CQ606" s="67">
        <f t="shared" si="407"/>
        <v>0.90322580645161288</v>
      </c>
      <c r="CR606" s="67">
        <f t="shared" si="400"/>
        <v>-0.28999717578454354</v>
      </c>
      <c r="CS606" s="67">
        <f t="shared" si="408"/>
        <v>0.40420491809815057</v>
      </c>
      <c r="CT606" s="77">
        <v>0</v>
      </c>
      <c r="CU606" s="59">
        <v>0</v>
      </c>
      <c r="CV606" s="59" t="s">
        <v>1782</v>
      </c>
      <c r="CW606" s="59">
        <v>0</v>
      </c>
      <c r="CX606" s="59">
        <v>0</v>
      </c>
      <c r="CY606" s="102">
        <v>0</v>
      </c>
      <c r="CZ606" s="102">
        <v>3</v>
      </c>
      <c r="DA606" s="102">
        <v>0</v>
      </c>
      <c r="DB606" s="102">
        <v>0</v>
      </c>
      <c r="DC606" s="102">
        <v>0</v>
      </c>
      <c r="DD606" s="59">
        <v>0</v>
      </c>
      <c r="DE606" s="60">
        <v>1</v>
      </c>
      <c r="DF606" s="60">
        <v>1</v>
      </c>
      <c r="DG606" s="60">
        <v>1</v>
      </c>
      <c r="DH606" s="60">
        <v>0</v>
      </c>
      <c r="DI606" s="60">
        <v>0</v>
      </c>
      <c r="DJ606" s="60">
        <v>0</v>
      </c>
      <c r="DK606" s="60">
        <v>0</v>
      </c>
      <c r="DL606" s="60">
        <v>0</v>
      </c>
      <c r="DM606" s="60">
        <v>0</v>
      </c>
      <c r="DN606" s="60">
        <v>0</v>
      </c>
      <c r="DO606" s="59">
        <v>0</v>
      </c>
      <c r="DP606" s="59">
        <v>0</v>
      </c>
      <c r="DQ606" s="59">
        <v>0</v>
      </c>
      <c r="DR606" s="59">
        <v>0</v>
      </c>
      <c r="DS606" s="59">
        <v>0</v>
      </c>
      <c r="DT606" s="59">
        <v>0</v>
      </c>
      <c r="DU606" s="59">
        <v>0</v>
      </c>
      <c r="DV606" s="59">
        <v>0</v>
      </c>
      <c r="DW606" s="59">
        <v>0</v>
      </c>
      <c r="DX606" s="59">
        <v>0</v>
      </c>
      <c r="DY606" s="59">
        <v>0</v>
      </c>
      <c r="DZ606" s="59">
        <v>0</v>
      </c>
      <c r="EA606" s="59">
        <v>0</v>
      </c>
      <c r="EB606" s="59">
        <v>0</v>
      </c>
      <c r="EC606" s="59">
        <v>0</v>
      </c>
      <c r="ED606" s="59">
        <v>0</v>
      </c>
      <c r="EE606" s="59">
        <v>0</v>
      </c>
      <c r="EF606" s="59">
        <v>0</v>
      </c>
      <c r="EG606" s="59">
        <v>0</v>
      </c>
      <c r="EH606" s="59">
        <v>0</v>
      </c>
      <c r="EI606" s="59">
        <v>0</v>
      </c>
      <c r="EJ606" s="59">
        <v>0</v>
      </c>
      <c r="EK606" s="59">
        <v>0</v>
      </c>
      <c r="EL606" s="59">
        <v>0</v>
      </c>
      <c r="EM606" s="59">
        <v>0</v>
      </c>
      <c r="EN606" s="59">
        <v>0</v>
      </c>
      <c r="EO606" s="59">
        <v>3</v>
      </c>
      <c r="EP606" s="77">
        <v>2</v>
      </c>
      <c r="EQ606" s="59">
        <v>1</v>
      </c>
    </row>
    <row r="607" spans="1:147" s="58" customFormat="1" ht="15" customHeight="1" x14ac:dyDescent="0.25">
      <c r="A607" s="499" t="s">
        <v>2569</v>
      </c>
      <c r="B607" s="138">
        <v>2</v>
      </c>
      <c r="C607" s="58" t="s">
        <v>349</v>
      </c>
      <c r="D607" s="59">
        <v>2002</v>
      </c>
      <c r="E607" s="67" t="s">
        <v>350</v>
      </c>
      <c r="F607" s="67" t="s">
        <v>151</v>
      </c>
      <c r="G607" s="59">
        <v>105</v>
      </c>
      <c r="H607" s="59" t="s">
        <v>351</v>
      </c>
      <c r="I607" s="127" t="s">
        <v>50</v>
      </c>
      <c r="J607" s="59">
        <v>0</v>
      </c>
      <c r="K607" s="59" t="s">
        <v>3</v>
      </c>
      <c r="L607" s="59" t="s">
        <v>89</v>
      </c>
      <c r="M607" s="59">
        <v>10</v>
      </c>
      <c r="N607" s="59">
        <v>10</v>
      </c>
      <c r="O607" s="59">
        <f t="shared" si="396"/>
        <v>1</v>
      </c>
      <c r="P607" s="59">
        <v>1998</v>
      </c>
      <c r="Q607" s="67"/>
      <c r="R607" s="37">
        <v>1</v>
      </c>
      <c r="S607" s="37">
        <v>3</v>
      </c>
      <c r="T607" s="59">
        <v>1</v>
      </c>
      <c r="U607" s="59">
        <v>1</v>
      </c>
      <c r="V607" s="59" t="s">
        <v>1332</v>
      </c>
      <c r="W607" s="59"/>
      <c r="X607" s="59" t="s">
        <v>1338</v>
      </c>
      <c r="Y607" s="67"/>
      <c r="Z607" s="40" t="s">
        <v>681</v>
      </c>
      <c r="AA607" s="59" t="s">
        <v>571</v>
      </c>
      <c r="AB607" s="59" t="s">
        <v>680</v>
      </c>
      <c r="AC607" s="59" t="s">
        <v>1337</v>
      </c>
      <c r="AD607" s="37">
        <v>0</v>
      </c>
      <c r="AE607" s="37" t="s">
        <v>1071</v>
      </c>
      <c r="AF607" s="59">
        <v>13.6</v>
      </c>
      <c r="AG607" s="59">
        <f t="shared" si="397"/>
        <v>1.1335389083702174</v>
      </c>
      <c r="AH607" s="59">
        <v>361</v>
      </c>
      <c r="AI607" s="72">
        <f t="shared" si="409"/>
        <v>2.5575072019056577</v>
      </c>
      <c r="AJ607" s="59">
        <f t="shared" si="410"/>
        <v>136</v>
      </c>
      <c r="AK607" s="59">
        <f t="shared" si="398"/>
        <v>2.1335389083702174</v>
      </c>
      <c r="AL607" s="72">
        <f t="shared" si="411"/>
        <v>3610</v>
      </c>
      <c r="AM607" s="72">
        <f t="shared" si="412"/>
        <v>3.5575072019056577</v>
      </c>
      <c r="AN607" s="67" t="s">
        <v>1004</v>
      </c>
      <c r="AO607" s="59" t="s">
        <v>470</v>
      </c>
      <c r="AP607" s="39"/>
      <c r="AQ607" s="59" t="s">
        <v>352</v>
      </c>
      <c r="AR607" s="67" t="s">
        <v>353</v>
      </c>
      <c r="AS607" s="67" t="s">
        <v>354</v>
      </c>
      <c r="AT607" s="172" t="s">
        <v>2467</v>
      </c>
      <c r="AU607" s="270">
        <v>52.21</v>
      </c>
      <c r="AV607" s="11">
        <v>5.89</v>
      </c>
      <c r="AW607" s="59"/>
      <c r="AX607" s="277">
        <v>9.4083333333333332</v>
      </c>
      <c r="AY607" s="278">
        <v>890</v>
      </c>
      <c r="AZ607" s="455">
        <f t="shared" si="399"/>
        <v>2.9493900066449128</v>
      </c>
      <c r="BA607" s="515" t="s">
        <v>82</v>
      </c>
      <c r="BB607" s="67" t="s">
        <v>1333</v>
      </c>
      <c r="BC607" s="59"/>
      <c r="BD607" s="59" t="s">
        <v>355</v>
      </c>
      <c r="BE607" s="59"/>
      <c r="BF607" s="67"/>
      <c r="BG607" s="67"/>
      <c r="BH607" s="58" t="s">
        <v>1334</v>
      </c>
      <c r="BI607" s="67" t="s">
        <v>684</v>
      </c>
      <c r="BJ607" s="67" t="s">
        <v>610</v>
      </c>
      <c r="BK607" s="67" t="s">
        <v>170</v>
      </c>
      <c r="BL607" s="59"/>
      <c r="BM607" s="59"/>
      <c r="BN607" s="58" t="s">
        <v>1339</v>
      </c>
      <c r="BO607" s="59" t="s">
        <v>1678</v>
      </c>
      <c r="BP607" s="67" t="s">
        <v>51</v>
      </c>
      <c r="BQ607" s="37" t="s">
        <v>37</v>
      </c>
      <c r="BR607" s="67">
        <v>629.92125984251504</v>
      </c>
      <c r="BS607" s="37" t="s">
        <v>21</v>
      </c>
      <c r="BT607" s="77" t="s">
        <v>1403</v>
      </c>
      <c r="BU607" s="124">
        <v>157.480314960638</v>
      </c>
      <c r="BV607" s="67"/>
      <c r="BW607" s="63" t="s">
        <v>26</v>
      </c>
      <c r="BX607" s="59" t="s">
        <v>27</v>
      </c>
      <c r="BY607" s="70">
        <f t="shared" si="415"/>
        <v>272.76390670377418</v>
      </c>
      <c r="BZ607" s="70">
        <f t="shared" si="416"/>
        <v>272.76390670377418</v>
      </c>
      <c r="CA607" s="59" t="s">
        <v>18</v>
      </c>
      <c r="CB607" s="59" t="s">
        <v>682</v>
      </c>
      <c r="CC607" s="37">
        <v>3</v>
      </c>
      <c r="CD607" s="37">
        <v>3</v>
      </c>
      <c r="CE607" s="67"/>
      <c r="CF607" s="78" t="s">
        <v>1584</v>
      </c>
      <c r="CG607" s="67">
        <v>1968.50393700787</v>
      </c>
      <c r="CH607" s="37" t="s">
        <v>21</v>
      </c>
      <c r="CI607" s="67">
        <v>1102.36220472441</v>
      </c>
      <c r="CJ607" s="67"/>
      <c r="CK607" s="59">
        <f t="shared" si="417"/>
        <v>1909.3473469263224</v>
      </c>
      <c r="CL607" s="59">
        <f t="shared" si="405"/>
        <v>1909.3473469263224</v>
      </c>
      <c r="CM607" s="37">
        <v>3</v>
      </c>
      <c r="CN607" s="37">
        <v>3</v>
      </c>
      <c r="CO607" s="67"/>
      <c r="CP607" s="67">
        <f t="shared" si="406"/>
        <v>-0.98149545762236279</v>
      </c>
      <c r="CQ607" s="67">
        <f t="shared" si="407"/>
        <v>0.8</v>
      </c>
      <c r="CR607" s="67">
        <f t="shared" si="400"/>
        <v>-0.78519636609789023</v>
      </c>
      <c r="CS607" s="67">
        <f t="shared" si="408"/>
        <v>0.71804444444444426</v>
      </c>
      <c r="CT607" s="77">
        <v>0</v>
      </c>
      <c r="CU607" s="59">
        <v>0</v>
      </c>
      <c r="CV607" s="59" t="s">
        <v>1782</v>
      </c>
      <c r="CW607" s="59">
        <v>0</v>
      </c>
      <c r="CX607" s="59">
        <v>0</v>
      </c>
      <c r="CY607" s="102">
        <v>0</v>
      </c>
      <c r="CZ607" s="102">
        <v>3</v>
      </c>
      <c r="DA607" s="102">
        <v>0</v>
      </c>
      <c r="DB607" s="102">
        <v>0</v>
      </c>
      <c r="DC607" s="102">
        <v>0</v>
      </c>
      <c r="DD607" s="59">
        <v>0</v>
      </c>
      <c r="DE607" s="60">
        <v>1</v>
      </c>
      <c r="DF607" s="60">
        <v>1</v>
      </c>
      <c r="DG607" s="60">
        <v>1</v>
      </c>
      <c r="DH607" s="60">
        <v>0</v>
      </c>
      <c r="DI607" s="60">
        <v>0</v>
      </c>
      <c r="DJ607" s="60">
        <v>0</v>
      </c>
      <c r="DK607" s="60">
        <v>0</v>
      </c>
      <c r="DL607" s="60">
        <v>0</v>
      </c>
      <c r="DM607" s="60">
        <v>0</v>
      </c>
      <c r="DN607" s="60">
        <v>0</v>
      </c>
      <c r="DO607" s="59">
        <v>0</v>
      </c>
      <c r="DP607" s="59">
        <v>0</v>
      </c>
      <c r="DQ607" s="59">
        <v>0</v>
      </c>
      <c r="DR607" s="59">
        <v>0</v>
      </c>
      <c r="DS607" s="59">
        <v>0</v>
      </c>
      <c r="DT607" s="59">
        <v>0</v>
      </c>
      <c r="DU607" s="59">
        <v>0</v>
      </c>
      <c r="DV607" s="59">
        <v>0</v>
      </c>
      <c r="DW607" s="59">
        <v>0</v>
      </c>
      <c r="DX607" s="59">
        <v>0</v>
      </c>
      <c r="DY607" s="59">
        <v>0</v>
      </c>
      <c r="DZ607" s="59">
        <v>0</v>
      </c>
      <c r="EA607" s="59">
        <v>0</v>
      </c>
      <c r="EB607" s="59">
        <v>0</v>
      </c>
      <c r="EC607" s="59">
        <v>0</v>
      </c>
      <c r="ED607" s="59">
        <v>0</v>
      </c>
      <c r="EE607" s="59">
        <v>0</v>
      </c>
      <c r="EF607" s="59">
        <v>0</v>
      </c>
      <c r="EG607" s="59">
        <v>0</v>
      </c>
      <c r="EH607" s="59">
        <v>0</v>
      </c>
      <c r="EI607" s="59">
        <v>0</v>
      </c>
      <c r="EJ607" s="59">
        <v>0</v>
      </c>
      <c r="EK607" s="59">
        <v>0</v>
      </c>
      <c r="EL607" s="59">
        <v>0</v>
      </c>
      <c r="EM607" s="59">
        <v>0</v>
      </c>
      <c r="EN607" s="59">
        <v>0</v>
      </c>
      <c r="EO607" s="59">
        <v>3</v>
      </c>
      <c r="EP607" s="77">
        <v>2</v>
      </c>
      <c r="EQ607" s="59">
        <v>4</v>
      </c>
    </row>
    <row r="608" spans="1:147" s="58" customFormat="1" ht="15" customHeight="1" x14ac:dyDescent="0.25">
      <c r="A608" s="499" t="s">
        <v>2569</v>
      </c>
      <c r="B608" s="138">
        <v>3</v>
      </c>
      <c r="C608" s="58" t="s">
        <v>349</v>
      </c>
      <c r="D608" s="59">
        <v>2002</v>
      </c>
      <c r="E608" s="67" t="s">
        <v>350</v>
      </c>
      <c r="F608" s="67" t="s">
        <v>151</v>
      </c>
      <c r="G608" s="59">
        <v>105</v>
      </c>
      <c r="H608" s="59" t="s">
        <v>351</v>
      </c>
      <c r="I608" s="127" t="s">
        <v>50</v>
      </c>
      <c r="J608" s="59">
        <v>0</v>
      </c>
      <c r="K608" s="59" t="s">
        <v>3</v>
      </c>
      <c r="L608" s="59" t="s">
        <v>89</v>
      </c>
      <c r="M608" s="59">
        <v>10</v>
      </c>
      <c r="N608" s="59">
        <v>10</v>
      </c>
      <c r="O608" s="59">
        <f t="shared" si="396"/>
        <v>1</v>
      </c>
      <c r="P608" s="59">
        <v>1998</v>
      </c>
      <c r="Q608" s="67"/>
      <c r="R608" s="37">
        <v>1</v>
      </c>
      <c r="S608" s="37">
        <v>5</v>
      </c>
      <c r="T608" s="59">
        <v>1</v>
      </c>
      <c r="U608" s="59">
        <v>1</v>
      </c>
      <c r="V608" s="59" t="s">
        <v>1332</v>
      </c>
      <c r="W608" s="59"/>
      <c r="X608" s="59" t="s">
        <v>1338</v>
      </c>
      <c r="Y608" s="67"/>
      <c r="Z608" s="40" t="s">
        <v>681</v>
      </c>
      <c r="AA608" s="59" t="s">
        <v>571</v>
      </c>
      <c r="AB608" s="59" t="s">
        <v>680</v>
      </c>
      <c r="AC608" s="59" t="s">
        <v>1337</v>
      </c>
      <c r="AD608" s="37">
        <v>0</v>
      </c>
      <c r="AE608" s="37" t="s">
        <v>1071</v>
      </c>
      <c r="AF608" s="59">
        <v>13.6</v>
      </c>
      <c r="AG608" s="59">
        <f t="shared" si="397"/>
        <v>1.1335389083702174</v>
      </c>
      <c r="AH608" s="59">
        <v>361</v>
      </c>
      <c r="AI608" s="72">
        <f t="shared" si="409"/>
        <v>2.5575072019056577</v>
      </c>
      <c r="AJ608" s="59">
        <f t="shared" si="410"/>
        <v>136</v>
      </c>
      <c r="AK608" s="59">
        <f t="shared" si="398"/>
        <v>2.1335389083702174</v>
      </c>
      <c r="AL608" s="72">
        <f t="shared" si="411"/>
        <v>3610</v>
      </c>
      <c r="AM608" s="72">
        <f t="shared" si="412"/>
        <v>3.5575072019056577</v>
      </c>
      <c r="AN608" s="67" t="s">
        <v>1004</v>
      </c>
      <c r="AO608" s="59" t="s">
        <v>470</v>
      </c>
      <c r="AP608" s="39"/>
      <c r="AQ608" s="59" t="s">
        <v>352</v>
      </c>
      <c r="AR608" s="67" t="s">
        <v>353</v>
      </c>
      <c r="AS608" s="67" t="s">
        <v>354</v>
      </c>
      <c r="AT608" s="172" t="s">
        <v>2466</v>
      </c>
      <c r="AU608" s="270">
        <v>52.21</v>
      </c>
      <c r="AV608" s="11">
        <v>5.89</v>
      </c>
      <c r="AW608" s="59"/>
      <c r="AX608" s="277">
        <v>9.4083333333333332</v>
      </c>
      <c r="AY608" s="278">
        <v>890</v>
      </c>
      <c r="AZ608" s="455">
        <f t="shared" si="399"/>
        <v>2.9493900066449128</v>
      </c>
      <c r="BA608" s="515" t="s">
        <v>137</v>
      </c>
      <c r="BB608" s="66" t="s">
        <v>138</v>
      </c>
      <c r="BC608" s="59"/>
      <c r="BD608" s="59" t="s">
        <v>355</v>
      </c>
      <c r="BE608" s="59"/>
      <c r="BF608" s="67"/>
      <c r="BG608" s="67"/>
      <c r="BH608" s="58" t="s">
        <v>1334</v>
      </c>
      <c r="BI608" s="67" t="s">
        <v>683</v>
      </c>
      <c r="BJ608" s="67" t="s">
        <v>610</v>
      </c>
      <c r="BK608" s="40" t="s">
        <v>675</v>
      </c>
      <c r="BL608" s="77" t="s">
        <v>2267</v>
      </c>
      <c r="BM608" s="77" t="s">
        <v>2267</v>
      </c>
      <c r="BN608" s="67" t="s">
        <v>1335</v>
      </c>
      <c r="BO608" s="59" t="s">
        <v>1671</v>
      </c>
      <c r="BP608" s="67" t="s">
        <v>51</v>
      </c>
      <c r="BQ608" s="37" t="s">
        <v>35</v>
      </c>
      <c r="BR608" s="67">
        <v>213.39950372208401</v>
      </c>
      <c r="BS608" s="37" t="s">
        <v>21</v>
      </c>
      <c r="BT608" s="77" t="s">
        <v>1403</v>
      </c>
      <c r="BU608" s="124">
        <v>163.77171215880898</v>
      </c>
      <c r="BV608" s="67"/>
      <c r="BW608" s="63" t="s">
        <v>26</v>
      </c>
      <c r="BX608" s="59" t="s">
        <v>27</v>
      </c>
      <c r="BY608" s="70">
        <f t="shared" si="415"/>
        <v>366.20468117862572</v>
      </c>
      <c r="BZ608" s="70">
        <f t="shared" si="416"/>
        <v>366.20468117862572</v>
      </c>
      <c r="CA608" s="59" t="s">
        <v>18</v>
      </c>
      <c r="CB608" s="59" t="s">
        <v>682</v>
      </c>
      <c r="CC608" s="37">
        <v>5</v>
      </c>
      <c r="CD608" s="37">
        <v>5</v>
      </c>
      <c r="CE608" s="67"/>
      <c r="CF608" s="78" t="s">
        <v>1584</v>
      </c>
      <c r="CG608" s="67">
        <v>399.50372208436698</v>
      </c>
      <c r="CH608" s="37" t="s">
        <v>21</v>
      </c>
      <c r="CI608" s="67">
        <v>210.91811414392004</v>
      </c>
      <c r="CJ608" s="67"/>
      <c r="CK608" s="59">
        <f t="shared" si="417"/>
        <v>471.6272409118651</v>
      </c>
      <c r="CL608" s="59">
        <f t="shared" si="405"/>
        <v>471.6272409118651</v>
      </c>
      <c r="CM608" s="37">
        <v>5</v>
      </c>
      <c r="CN608" s="37">
        <v>5</v>
      </c>
      <c r="CO608" s="67"/>
      <c r="CP608" s="67">
        <f t="shared" si="406"/>
        <v>-0.44077629315744737</v>
      </c>
      <c r="CQ608" s="67">
        <f t="shared" si="407"/>
        <v>0.90322580645161288</v>
      </c>
      <c r="CR608" s="67">
        <f t="shared" si="400"/>
        <v>-0.39812052285188793</v>
      </c>
      <c r="CS608" s="67">
        <f t="shared" si="408"/>
        <v>0.40792499753579303</v>
      </c>
      <c r="CT608" s="77">
        <v>0</v>
      </c>
      <c r="CU608" s="59">
        <v>0</v>
      </c>
      <c r="CV608" s="59" t="s">
        <v>1782</v>
      </c>
      <c r="CW608" s="59">
        <v>0</v>
      </c>
      <c r="CX608" s="59">
        <v>0</v>
      </c>
      <c r="CY608" s="102">
        <v>0</v>
      </c>
      <c r="CZ608" s="102">
        <v>3</v>
      </c>
      <c r="DA608" s="102">
        <v>0</v>
      </c>
      <c r="DB608" s="102">
        <v>0</v>
      </c>
      <c r="DC608" s="102">
        <v>0</v>
      </c>
      <c r="DD608" s="59">
        <v>0</v>
      </c>
      <c r="DE608" s="60">
        <v>0</v>
      </c>
      <c r="DF608" s="60">
        <v>0</v>
      </c>
      <c r="DG608" s="60">
        <v>2</v>
      </c>
      <c r="DH608" s="60">
        <v>0</v>
      </c>
      <c r="DI608" s="60">
        <v>0</v>
      </c>
      <c r="DJ608" s="60">
        <v>0</v>
      </c>
      <c r="DK608" s="60">
        <v>0</v>
      </c>
      <c r="DL608" s="60">
        <v>0</v>
      </c>
      <c r="DM608" s="60">
        <v>0</v>
      </c>
      <c r="DN608" s="60">
        <v>0</v>
      </c>
      <c r="DO608" s="59">
        <v>0</v>
      </c>
      <c r="DP608" s="59">
        <v>0</v>
      </c>
      <c r="DQ608" s="59">
        <v>0</v>
      </c>
      <c r="DR608" s="59">
        <v>0</v>
      </c>
      <c r="DS608" s="59">
        <v>0</v>
      </c>
      <c r="DT608" s="59">
        <v>0</v>
      </c>
      <c r="DU608" s="59">
        <v>0</v>
      </c>
      <c r="DV608" s="59">
        <v>0</v>
      </c>
      <c r="DW608" s="59">
        <v>1</v>
      </c>
      <c r="DX608" s="59">
        <v>0</v>
      </c>
      <c r="DY608" s="59">
        <v>0</v>
      </c>
      <c r="DZ608" s="59">
        <v>0</v>
      </c>
      <c r="EA608" s="59">
        <v>0</v>
      </c>
      <c r="EB608" s="59">
        <v>0</v>
      </c>
      <c r="EC608" s="59">
        <v>0</v>
      </c>
      <c r="ED608" s="59">
        <v>0</v>
      </c>
      <c r="EE608" s="59">
        <v>0</v>
      </c>
      <c r="EF608" s="59">
        <v>0</v>
      </c>
      <c r="EG608" s="59">
        <v>0</v>
      </c>
      <c r="EH608" s="59">
        <v>0</v>
      </c>
      <c r="EI608" s="59">
        <v>0</v>
      </c>
      <c r="EJ608" s="59">
        <v>0</v>
      </c>
      <c r="EK608" s="59">
        <v>0</v>
      </c>
      <c r="EL608" s="59">
        <v>0</v>
      </c>
      <c r="EM608" s="59">
        <v>0</v>
      </c>
      <c r="EN608" s="59">
        <v>0</v>
      </c>
      <c r="EO608" s="59">
        <v>3</v>
      </c>
      <c r="EP608" s="77">
        <v>2</v>
      </c>
      <c r="EQ608" s="59">
        <v>1</v>
      </c>
    </row>
    <row r="609" spans="1:147" s="58" customFormat="1" ht="15" customHeight="1" x14ac:dyDescent="0.25">
      <c r="A609" s="499" t="s">
        <v>2569</v>
      </c>
      <c r="B609" s="138">
        <v>4</v>
      </c>
      <c r="C609" s="58" t="s">
        <v>349</v>
      </c>
      <c r="D609" s="59">
        <v>2002</v>
      </c>
      <c r="E609" s="67" t="s">
        <v>350</v>
      </c>
      <c r="F609" s="67" t="s">
        <v>151</v>
      </c>
      <c r="G609" s="59">
        <v>105</v>
      </c>
      <c r="H609" s="59" t="s">
        <v>351</v>
      </c>
      <c r="I609" s="127" t="s">
        <v>50</v>
      </c>
      <c r="J609" s="59">
        <v>0</v>
      </c>
      <c r="K609" s="59" t="s">
        <v>3</v>
      </c>
      <c r="L609" s="59" t="s">
        <v>89</v>
      </c>
      <c r="M609" s="59">
        <v>10</v>
      </c>
      <c r="N609" s="59">
        <v>10</v>
      </c>
      <c r="O609" s="59">
        <f t="shared" si="396"/>
        <v>1</v>
      </c>
      <c r="P609" s="59">
        <v>1998</v>
      </c>
      <c r="Q609" s="67"/>
      <c r="R609" s="37">
        <v>1</v>
      </c>
      <c r="S609" s="37">
        <v>5</v>
      </c>
      <c r="T609" s="59">
        <v>1</v>
      </c>
      <c r="U609" s="59">
        <v>1</v>
      </c>
      <c r="V609" s="59" t="s">
        <v>1332</v>
      </c>
      <c r="W609" s="59"/>
      <c r="X609" s="59" t="s">
        <v>1338</v>
      </c>
      <c r="Y609" s="67"/>
      <c r="Z609" s="40" t="s">
        <v>681</v>
      </c>
      <c r="AA609" s="59" t="s">
        <v>571</v>
      </c>
      <c r="AB609" s="59" t="s">
        <v>680</v>
      </c>
      <c r="AC609" s="59" t="s">
        <v>1337</v>
      </c>
      <c r="AD609" s="37">
        <v>0</v>
      </c>
      <c r="AE609" s="37" t="s">
        <v>1071</v>
      </c>
      <c r="AF609" s="59">
        <v>13.6</v>
      </c>
      <c r="AG609" s="59">
        <f t="shared" si="397"/>
        <v>1.1335389083702174</v>
      </c>
      <c r="AH609" s="59">
        <v>361</v>
      </c>
      <c r="AI609" s="72">
        <f t="shared" si="409"/>
        <v>2.5575072019056577</v>
      </c>
      <c r="AJ609" s="59">
        <f t="shared" si="410"/>
        <v>136</v>
      </c>
      <c r="AK609" s="59">
        <f t="shared" si="398"/>
        <v>2.1335389083702174</v>
      </c>
      <c r="AL609" s="72">
        <f t="shared" si="411"/>
        <v>3610</v>
      </c>
      <c r="AM609" s="72">
        <f t="shared" si="412"/>
        <v>3.5575072019056577</v>
      </c>
      <c r="AN609" s="67" t="s">
        <v>1004</v>
      </c>
      <c r="AO609" s="59" t="s">
        <v>470</v>
      </c>
      <c r="AP609" s="39"/>
      <c r="AQ609" s="59" t="s">
        <v>352</v>
      </c>
      <c r="AR609" s="67" t="s">
        <v>353</v>
      </c>
      <c r="AS609" s="67" t="s">
        <v>354</v>
      </c>
      <c r="AT609" s="172" t="s">
        <v>2466</v>
      </c>
      <c r="AU609" s="270">
        <v>52.21</v>
      </c>
      <c r="AV609" s="11">
        <v>5.89</v>
      </c>
      <c r="AW609" s="59"/>
      <c r="AX609" s="277">
        <v>9.4083333333333332</v>
      </c>
      <c r="AY609" s="278">
        <v>890</v>
      </c>
      <c r="AZ609" s="455">
        <f t="shared" si="399"/>
        <v>2.9493900066449128</v>
      </c>
      <c r="BA609" s="515" t="s">
        <v>137</v>
      </c>
      <c r="BB609" s="66" t="s">
        <v>138</v>
      </c>
      <c r="BC609" s="59"/>
      <c r="BD609" s="59" t="s">
        <v>355</v>
      </c>
      <c r="BE609" s="59"/>
      <c r="BF609" s="67"/>
      <c r="BG609" s="67"/>
      <c r="BH609" s="58" t="s">
        <v>1334</v>
      </c>
      <c r="BI609" s="67" t="s">
        <v>683</v>
      </c>
      <c r="BJ609" s="67" t="s">
        <v>610</v>
      </c>
      <c r="BK609" s="40" t="s">
        <v>138</v>
      </c>
      <c r="BL609" s="59" t="s">
        <v>2268</v>
      </c>
      <c r="BM609" s="59" t="s">
        <v>2268</v>
      </c>
      <c r="BN609" s="67" t="s">
        <v>1335</v>
      </c>
      <c r="BO609" s="59" t="s">
        <v>1671</v>
      </c>
      <c r="BP609" s="67" t="s">
        <v>51</v>
      </c>
      <c r="BQ609" s="37" t="s">
        <v>35</v>
      </c>
      <c r="BR609" s="67">
        <v>372.20843672456601</v>
      </c>
      <c r="BS609" s="37" t="s">
        <v>21</v>
      </c>
      <c r="BT609" s="77" t="s">
        <v>1403</v>
      </c>
      <c r="BU609" s="124">
        <v>518.61042183622794</v>
      </c>
      <c r="BV609" s="67"/>
      <c r="BW609" s="63" t="s">
        <v>26</v>
      </c>
      <c r="BX609" s="59" t="s">
        <v>27</v>
      </c>
      <c r="BY609" s="70">
        <f t="shared" si="415"/>
        <v>1159.648157065647</v>
      </c>
      <c r="BZ609" s="70">
        <f t="shared" si="416"/>
        <v>1159.648157065647</v>
      </c>
      <c r="CA609" s="59" t="s">
        <v>18</v>
      </c>
      <c r="CB609" s="59" t="s">
        <v>682</v>
      </c>
      <c r="CC609" s="37">
        <v>5</v>
      </c>
      <c r="CD609" s="37">
        <v>5</v>
      </c>
      <c r="CE609" s="67"/>
      <c r="CF609" s="78" t="s">
        <v>1584</v>
      </c>
      <c r="CG609" s="67">
        <v>496.277915632754</v>
      </c>
      <c r="CH609" s="37" t="s">
        <v>21</v>
      </c>
      <c r="CI609" s="67">
        <v>526.05459057071596</v>
      </c>
      <c r="CJ609" s="67"/>
      <c r="CK609" s="59">
        <f t="shared" si="417"/>
        <v>1176.2938243919409</v>
      </c>
      <c r="CL609" s="59">
        <f t="shared" si="405"/>
        <v>1176.2938243919409</v>
      </c>
      <c r="CM609" s="37">
        <v>5</v>
      </c>
      <c r="CN609" s="37">
        <v>5</v>
      </c>
      <c r="CO609" s="67"/>
      <c r="CP609" s="67">
        <f t="shared" si="406"/>
        <v>-0.10622381034562883</v>
      </c>
      <c r="CQ609" s="67">
        <f t="shared" si="407"/>
        <v>0.90322580645161288</v>
      </c>
      <c r="CR609" s="67">
        <f t="shared" si="400"/>
        <v>-9.5944086763793776E-2</v>
      </c>
      <c r="CS609" s="67">
        <f t="shared" si="408"/>
        <v>0.40046026338924695</v>
      </c>
      <c r="CT609" s="77">
        <v>0</v>
      </c>
      <c r="CU609" s="59">
        <v>0</v>
      </c>
      <c r="CV609" s="59" t="s">
        <v>1782</v>
      </c>
      <c r="CW609" s="59">
        <v>0</v>
      </c>
      <c r="CX609" s="59">
        <v>0</v>
      </c>
      <c r="CY609" s="102">
        <v>0</v>
      </c>
      <c r="CZ609" s="102">
        <v>3</v>
      </c>
      <c r="DA609" s="102">
        <v>0</v>
      </c>
      <c r="DB609" s="102">
        <v>0</v>
      </c>
      <c r="DC609" s="102">
        <v>0</v>
      </c>
      <c r="DD609" s="59">
        <v>0</v>
      </c>
      <c r="DE609" s="60">
        <v>0</v>
      </c>
      <c r="DF609" s="60">
        <v>0</v>
      </c>
      <c r="DG609" s="60">
        <v>2</v>
      </c>
      <c r="DH609" s="60">
        <v>0</v>
      </c>
      <c r="DI609" s="60">
        <v>0</v>
      </c>
      <c r="DJ609" s="60">
        <v>0</v>
      </c>
      <c r="DK609" s="60">
        <v>0</v>
      </c>
      <c r="DL609" s="60">
        <v>0</v>
      </c>
      <c r="DM609" s="60">
        <v>0</v>
      </c>
      <c r="DN609" s="60">
        <v>0</v>
      </c>
      <c r="DO609" s="59">
        <v>0</v>
      </c>
      <c r="DP609" s="59">
        <v>0</v>
      </c>
      <c r="DQ609" s="59">
        <v>0</v>
      </c>
      <c r="DR609" s="59">
        <v>0</v>
      </c>
      <c r="DS609" s="59">
        <v>0</v>
      </c>
      <c r="DT609" s="59">
        <v>1</v>
      </c>
      <c r="DU609" s="59">
        <v>0</v>
      </c>
      <c r="DV609" s="59">
        <v>0</v>
      </c>
      <c r="DW609" s="59">
        <v>0</v>
      </c>
      <c r="DX609" s="59">
        <v>0</v>
      </c>
      <c r="DY609" s="59">
        <v>0</v>
      </c>
      <c r="DZ609" s="59">
        <v>0</v>
      </c>
      <c r="EA609" s="59">
        <v>0</v>
      </c>
      <c r="EB609" s="59">
        <v>0</v>
      </c>
      <c r="EC609" s="59">
        <v>0</v>
      </c>
      <c r="ED609" s="59">
        <v>0</v>
      </c>
      <c r="EE609" s="59">
        <v>0</v>
      </c>
      <c r="EF609" s="59">
        <v>0</v>
      </c>
      <c r="EG609" s="59">
        <v>0</v>
      </c>
      <c r="EH609" s="59">
        <v>0</v>
      </c>
      <c r="EI609" s="59">
        <v>0</v>
      </c>
      <c r="EJ609" s="59">
        <v>0</v>
      </c>
      <c r="EK609" s="59">
        <v>0</v>
      </c>
      <c r="EL609" s="59">
        <v>0</v>
      </c>
      <c r="EM609" s="59">
        <v>0</v>
      </c>
      <c r="EN609" s="59">
        <v>0</v>
      </c>
      <c r="EO609" s="59">
        <v>3</v>
      </c>
      <c r="EP609" s="77">
        <v>2</v>
      </c>
      <c r="EQ609" s="59">
        <v>1</v>
      </c>
    </row>
    <row r="610" spans="1:147" s="58" customFormat="1" ht="15" customHeight="1" x14ac:dyDescent="0.25">
      <c r="A610" s="499" t="s">
        <v>2569</v>
      </c>
      <c r="B610" s="138">
        <v>5</v>
      </c>
      <c r="C610" s="58" t="s">
        <v>349</v>
      </c>
      <c r="D610" s="59">
        <v>2002</v>
      </c>
      <c r="E610" s="67" t="s">
        <v>350</v>
      </c>
      <c r="F610" s="67" t="s">
        <v>151</v>
      </c>
      <c r="G610" s="59">
        <v>105</v>
      </c>
      <c r="H610" s="59" t="s">
        <v>351</v>
      </c>
      <c r="I610" s="127" t="s">
        <v>50</v>
      </c>
      <c r="J610" s="59">
        <v>0</v>
      </c>
      <c r="K610" s="59" t="s">
        <v>3</v>
      </c>
      <c r="L610" s="59" t="s">
        <v>89</v>
      </c>
      <c r="M610" s="59">
        <v>10</v>
      </c>
      <c r="N610" s="59">
        <v>10</v>
      </c>
      <c r="O610" s="59">
        <f t="shared" si="396"/>
        <v>1</v>
      </c>
      <c r="P610" s="59">
        <v>1998</v>
      </c>
      <c r="Q610" s="67"/>
      <c r="R610" s="37">
        <v>1</v>
      </c>
      <c r="S610" s="37">
        <v>5</v>
      </c>
      <c r="T610" s="59">
        <v>1</v>
      </c>
      <c r="U610" s="59">
        <v>1</v>
      </c>
      <c r="V610" s="59" t="s">
        <v>1332</v>
      </c>
      <c r="W610" s="59"/>
      <c r="X610" s="59" t="s">
        <v>1338</v>
      </c>
      <c r="Y610" s="67"/>
      <c r="Z610" s="40" t="s">
        <v>681</v>
      </c>
      <c r="AA610" s="59" t="s">
        <v>571</v>
      </c>
      <c r="AB610" s="59" t="s">
        <v>680</v>
      </c>
      <c r="AC610" s="59" t="s">
        <v>1337</v>
      </c>
      <c r="AD610" s="37">
        <v>0</v>
      </c>
      <c r="AE610" s="37" t="s">
        <v>1071</v>
      </c>
      <c r="AF610" s="59">
        <v>13.6</v>
      </c>
      <c r="AG610" s="59">
        <f t="shared" si="397"/>
        <v>1.1335389083702174</v>
      </c>
      <c r="AH610" s="59">
        <v>361</v>
      </c>
      <c r="AI610" s="72">
        <f t="shared" si="409"/>
        <v>2.5575072019056577</v>
      </c>
      <c r="AJ610" s="59">
        <f t="shared" si="410"/>
        <v>136</v>
      </c>
      <c r="AK610" s="59">
        <f t="shared" si="398"/>
        <v>2.1335389083702174</v>
      </c>
      <c r="AL610" s="72">
        <f t="shared" si="411"/>
        <v>3610</v>
      </c>
      <c r="AM610" s="72">
        <f t="shared" si="412"/>
        <v>3.5575072019056577</v>
      </c>
      <c r="AN610" s="67" t="s">
        <v>1004</v>
      </c>
      <c r="AO610" s="59" t="s">
        <v>470</v>
      </c>
      <c r="AP610" s="39"/>
      <c r="AQ610" s="59" t="s">
        <v>352</v>
      </c>
      <c r="AR610" s="67" t="s">
        <v>353</v>
      </c>
      <c r="AS610" s="67" t="s">
        <v>354</v>
      </c>
      <c r="AT610" s="172" t="s">
        <v>2466</v>
      </c>
      <c r="AU610" s="270">
        <v>52.21</v>
      </c>
      <c r="AV610" s="11">
        <v>5.89</v>
      </c>
      <c r="AW610" s="59"/>
      <c r="AX610" s="277">
        <v>9.4083333333333332</v>
      </c>
      <c r="AY610" s="278">
        <v>890</v>
      </c>
      <c r="AZ610" s="455">
        <f t="shared" si="399"/>
        <v>2.9493900066449128</v>
      </c>
      <c r="BA610" s="515" t="s">
        <v>137</v>
      </c>
      <c r="BB610" s="66" t="s">
        <v>138</v>
      </c>
      <c r="BC610" s="59"/>
      <c r="BD610" s="59" t="s">
        <v>355</v>
      </c>
      <c r="BE610" s="59"/>
      <c r="BF610" s="67"/>
      <c r="BG610" s="67"/>
      <c r="BH610" s="58" t="s">
        <v>1334</v>
      </c>
      <c r="BI610" s="67" t="s">
        <v>683</v>
      </c>
      <c r="BJ610" s="67" t="s">
        <v>610</v>
      </c>
      <c r="BK610" s="40" t="s">
        <v>988</v>
      </c>
      <c r="BL610" s="77" t="s">
        <v>2268</v>
      </c>
      <c r="BM610" s="77" t="s">
        <v>2268</v>
      </c>
      <c r="BN610" s="67" t="s">
        <v>1335</v>
      </c>
      <c r="BO610" s="59" t="s">
        <v>1671</v>
      </c>
      <c r="BP610" s="67" t="s">
        <v>51</v>
      </c>
      <c r="BQ610" s="37" t="s">
        <v>35</v>
      </c>
      <c r="BR610" s="67">
        <v>79.404466501241004</v>
      </c>
      <c r="BS610" s="37" t="s">
        <v>21</v>
      </c>
      <c r="BT610" s="77" t="s">
        <v>1403</v>
      </c>
      <c r="BU610" s="124">
        <v>156.32754342431701</v>
      </c>
      <c r="BV610" s="67"/>
      <c r="BW610" s="63" t="s">
        <v>26</v>
      </c>
      <c r="BX610" s="59" t="s">
        <v>27</v>
      </c>
      <c r="BY610" s="70">
        <f t="shared" si="415"/>
        <v>349.55901385232312</v>
      </c>
      <c r="BZ610" s="70">
        <f t="shared" si="416"/>
        <v>349.55901385232312</v>
      </c>
      <c r="CA610" s="59" t="s">
        <v>18</v>
      </c>
      <c r="CB610" s="59" t="s">
        <v>682</v>
      </c>
      <c r="CC610" s="37">
        <v>5</v>
      </c>
      <c r="CD610" s="37">
        <v>5</v>
      </c>
      <c r="CE610" s="67"/>
      <c r="CF610" s="78" t="s">
        <v>1584</v>
      </c>
      <c r="CG610" s="67">
        <v>280.39702233250603</v>
      </c>
      <c r="CH610" s="37" t="s">
        <v>21</v>
      </c>
      <c r="CI610" s="67">
        <v>580.64516129032199</v>
      </c>
      <c r="CJ610" s="67"/>
      <c r="CK610" s="59">
        <f t="shared" si="417"/>
        <v>1298.3620514514896</v>
      </c>
      <c r="CL610" s="59">
        <f t="shared" si="405"/>
        <v>1298.3620514514896</v>
      </c>
      <c r="CM610" s="37">
        <v>5</v>
      </c>
      <c r="CN610" s="37">
        <v>5</v>
      </c>
      <c r="CO610" s="67"/>
      <c r="CP610" s="67">
        <f t="shared" si="406"/>
        <v>-0.21139927902529296</v>
      </c>
      <c r="CQ610" s="67">
        <f t="shared" si="407"/>
        <v>0.90322580645161288</v>
      </c>
      <c r="CR610" s="67">
        <f t="shared" si="400"/>
        <v>-0.19094128428090976</v>
      </c>
      <c r="CS610" s="67">
        <f t="shared" si="408"/>
        <v>0.4018229287021422</v>
      </c>
      <c r="CT610" s="77">
        <v>0</v>
      </c>
      <c r="CU610" s="59">
        <v>0</v>
      </c>
      <c r="CV610" s="59" t="s">
        <v>1782</v>
      </c>
      <c r="CW610" s="59">
        <v>0</v>
      </c>
      <c r="CX610" s="59">
        <v>0</v>
      </c>
      <c r="CY610" s="102">
        <v>0</v>
      </c>
      <c r="CZ610" s="102">
        <v>3</v>
      </c>
      <c r="DA610" s="102">
        <v>0</v>
      </c>
      <c r="DB610" s="102">
        <v>0</v>
      </c>
      <c r="DC610" s="102">
        <v>0</v>
      </c>
      <c r="DD610" s="59">
        <v>0</v>
      </c>
      <c r="DE610" s="60">
        <v>0</v>
      </c>
      <c r="DF610" s="60">
        <v>0</v>
      </c>
      <c r="DG610" s="60">
        <v>2</v>
      </c>
      <c r="DH610" s="60">
        <v>0</v>
      </c>
      <c r="DI610" s="60">
        <v>0</v>
      </c>
      <c r="DJ610" s="60">
        <v>0</v>
      </c>
      <c r="DK610" s="60">
        <v>0</v>
      </c>
      <c r="DL610" s="60">
        <v>0</v>
      </c>
      <c r="DM610" s="60">
        <v>0</v>
      </c>
      <c r="DN610" s="60">
        <v>0</v>
      </c>
      <c r="DO610" s="59">
        <v>0</v>
      </c>
      <c r="DP610" s="59">
        <v>1</v>
      </c>
      <c r="DQ610" s="59">
        <v>0</v>
      </c>
      <c r="DR610" s="59">
        <v>0</v>
      </c>
      <c r="DS610" s="59">
        <v>0</v>
      </c>
      <c r="DT610" s="59">
        <v>0</v>
      </c>
      <c r="DU610" s="59">
        <v>0</v>
      </c>
      <c r="DV610" s="59">
        <v>0</v>
      </c>
      <c r="DW610" s="59">
        <v>0</v>
      </c>
      <c r="DX610" s="59">
        <v>0</v>
      </c>
      <c r="DY610" s="59">
        <v>0</v>
      </c>
      <c r="DZ610" s="59">
        <v>0</v>
      </c>
      <c r="EA610" s="59">
        <v>0</v>
      </c>
      <c r="EB610" s="59">
        <v>0</v>
      </c>
      <c r="EC610" s="59">
        <v>0</v>
      </c>
      <c r="ED610" s="59">
        <v>0</v>
      </c>
      <c r="EE610" s="59">
        <v>0</v>
      </c>
      <c r="EF610" s="59">
        <v>0</v>
      </c>
      <c r="EG610" s="59">
        <v>0</v>
      </c>
      <c r="EH610" s="59">
        <v>0</v>
      </c>
      <c r="EI610" s="59">
        <v>0</v>
      </c>
      <c r="EJ610" s="59">
        <v>0</v>
      </c>
      <c r="EK610" s="59">
        <v>0</v>
      </c>
      <c r="EL610" s="59">
        <v>0</v>
      </c>
      <c r="EM610" s="59">
        <v>0</v>
      </c>
      <c r="EN610" s="59">
        <v>0</v>
      </c>
      <c r="EO610" s="59">
        <v>3</v>
      </c>
      <c r="EP610" s="77">
        <v>2</v>
      </c>
      <c r="EQ610" s="59">
        <v>1</v>
      </c>
    </row>
    <row r="611" spans="1:147" s="58" customFormat="1" ht="15" customHeight="1" x14ac:dyDescent="0.25">
      <c r="A611" s="499" t="s">
        <v>2569</v>
      </c>
      <c r="B611" s="138">
        <v>6</v>
      </c>
      <c r="C611" s="58" t="s">
        <v>349</v>
      </c>
      <c r="D611" s="59">
        <v>2002</v>
      </c>
      <c r="E611" s="67" t="s">
        <v>350</v>
      </c>
      <c r="F611" s="67" t="s">
        <v>151</v>
      </c>
      <c r="G611" s="59">
        <v>105</v>
      </c>
      <c r="H611" s="59" t="s">
        <v>351</v>
      </c>
      <c r="I611" s="127" t="s">
        <v>50</v>
      </c>
      <c r="J611" s="59">
        <v>0</v>
      </c>
      <c r="K611" s="59" t="s">
        <v>3</v>
      </c>
      <c r="L611" s="59" t="s">
        <v>89</v>
      </c>
      <c r="M611" s="59">
        <v>10</v>
      </c>
      <c r="N611" s="59">
        <v>10</v>
      </c>
      <c r="O611" s="59">
        <f t="shared" si="396"/>
        <v>1</v>
      </c>
      <c r="P611" s="59">
        <v>1998</v>
      </c>
      <c r="Q611" s="67"/>
      <c r="R611" s="37">
        <v>1</v>
      </c>
      <c r="S611" s="37">
        <v>5</v>
      </c>
      <c r="T611" s="59">
        <v>1</v>
      </c>
      <c r="U611" s="59">
        <v>1</v>
      </c>
      <c r="V611" s="59" t="s">
        <v>1332</v>
      </c>
      <c r="W611" s="59"/>
      <c r="X611" s="59" t="s">
        <v>1338</v>
      </c>
      <c r="Y611" s="67"/>
      <c r="Z611" s="40" t="s">
        <v>681</v>
      </c>
      <c r="AA611" s="59" t="s">
        <v>571</v>
      </c>
      <c r="AB611" s="59" t="s">
        <v>680</v>
      </c>
      <c r="AC611" s="59" t="s">
        <v>1337</v>
      </c>
      <c r="AD611" s="37">
        <v>0</v>
      </c>
      <c r="AE611" s="37" t="s">
        <v>1071</v>
      </c>
      <c r="AF611" s="59">
        <v>13.6</v>
      </c>
      <c r="AG611" s="59">
        <f t="shared" si="397"/>
        <v>1.1335389083702174</v>
      </c>
      <c r="AH611" s="59">
        <v>361</v>
      </c>
      <c r="AI611" s="72">
        <f t="shared" si="409"/>
        <v>2.5575072019056577</v>
      </c>
      <c r="AJ611" s="59">
        <f t="shared" si="410"/>
        <v>136</v>
      </c>
      <c r="AK611" s="59">
        <f t="shared" si="398"/>
        <v>2.1335389083702174</v>
      </c>
      <c r="AL611" s="72">
        <f t="shared" si="411"/>
        <v>3610</v>
      </c>
      <c r="AM611" s="72">
        <f t="shared" si="412"/>
        <v>3.5575072019056577</v>
      </c>
      <c r="AN611" s="67" t="s">
        <v>1004</v>
      </c>
      <c r="AO611" s="59" t="s">
        <v>470</v>
      </c>
      <c r="AP611" s="39"/>
      <c r="AQ611" s="59" t="s">
        <v>352</v>
      </c>
      <c r="AR611" s="67" t="s">
        <v>353</v>
      </c>
      <c r="AS611" s="67" t="s">
        <v>354</v>
      </c>
      <c r="AT611" s="172" t="s">
        <v>2466</v>
      </c>
      <c r="AU611" s="270">
        <v>52.21</v>
      </c>
      <c r="AV611" s="11">
        <v>5.89</v>
      </c>
      <c r="AW611" s="59"/>
      <c r="AX611" s="277">
        <v>9.4083333333333332</v>
      </c>
      <c r="AY611" s="278">
        <v>890</v>
      </c>
      <c r="AZ611" s="455">
        <f t="shared" si="399"/>
        <v>2.9493900066449128</v>
      </c>
      <c r="BA611" s="515" t="s">
        <v>137</v>
      </c>
      <c r="BB611" s="66" t="s">
        <v>138</v>
      </c>
      <c r="BC611" s="59"/>
      <c r="BD611" s="59" t="s">
        <v>355</v>
      </c>
      <c r="BE611" s="59"/>
      <c r="BF611" s="67"/>
      <c r="BG611" s="67"/>
      <c r="BH611" s="58" t="s">
        <v>1334</v>
      </c>
      <c r="BI611" s="67" t="s">
        <v>683</v>
      </c>
      <c r="BJ611" s="67" t="s">
        <v>610</v>
      </c>
      <c r="BK611" s="40" t="s">
        <v>1644</v>
      </c>
      <c r="BL611" s="77" t="s">
        <v>2268</v>
      </c>
      <c r="BM611" s="77" t="s">
        <v>2268</v>
      </c>
      <c r="BN611" s="67" t="s">
        <v>1335</v>
      </c>
      <c r="BO611" s="59" t="s">
        <v>1671</v>
      </c>
      <c r="BP611" s="67" t="s">
        <v>51</v>
      </c>
      <c r="BQ611" s="37" t="s">
        <v>35</v>
      </c>
      <c r="BR611" s="67">
        <v>255.583126550868</v>
      </c>
      <c r="BS611" s="37" t="s">
        <v>21</v>
      </c>
      <c r="BT611" s="77" t="s">
        <v>1403</v>
      </c>
      <c r="BU611" s="124">
        <v>498.759305210918</v>
      </c>
      <c r="BV611" s="67"/>
      <c r="BW611" s="63" t="s">
        <v>26</v>
      </c>
      <c r="BX611" s="59" t="s">
        <v>27</v>
      </c>
      <c r="BY611" s="70">
        <f t="shared" si="415"/>
        <v>1115.2597108621778</v>
      </c>
      <c r="BZ611" s="70">
        <f t="shared" si="416"/>
        <v>1115.2597108621778</v>
      </c>
      <c r="CA611" s="59" t="s">
        <v>18</v>
      </c>
      <c r="CB611" s="59" t="s">
        <v>682</v>
      </c>
      <c r="CC611" s="37">
        <v>5</v>
      </c>
      <c r="CD611" s="37">
        <v>5</v>
      </c>
      <c r="CE611" s="67"/>
      <c r="CF611" s="78" t="s">
        <v>1584</v>
      </c>
      <c r="CG611" s="67">
        <v>372.20843672456601</v>
      </c>
      <c r="CH611" s="37" t="s">
        <v>21</v>
      </c>
      <c r="CI611" s="67">
        <v>545.90570719602999</v>
      </c>
      <c r="CJ611" s="67"/>
      <c r="CK611" s="59">
        <f t="shared" si="417"/>
        <v>1220.6822705954191</v>
      </c>
      <c r="CL611" s="59">
        <f t="shared" si="405"/>
        <v>1220.6822705954191</v>
      </c>
      <c r="CM611" s="37">
        <v>5</v>
      </c>
      <c r="CN611" s="37">
        <v>5</v>
      </c>
      <c r="CO611" s="67"/>
      <c r="CP611" s="67">
        <f t="shared" si="406"/>
        <v>-9.9751382933221777E-2</v>
      </c>
      <c r="CQ611" s="67">
        <f t="shared" si="407"/>
        <v>0.90322580645161288</v>
      </c>
      <c r="CR611" s="67">
        <f t="shared" si="400"/>
        <v>-9.0098023294522891E-2</v>
      </c>
      <c r="CS611" s="67">
        <f t="shared" si="408"/>
        <v>0.40040588269007904</v>
      </c>
      <c r="CT611" s="77">
        <v>0</v>
      </c>
      <c r="CU611" s="59">
        <v>0</v>
      </c>
      <c r="CV611" s="59" t="s">
        <v>1782</v>
      </c>
      <c r="CW611" s="59">
        <v>0</v>
      </c>
      <c r="CX611" s="59">
        <v>0</v>
      </c>
      <c r="CY611" s="102">
        <v>0</v>
      </c>
      <c r="CZ611" s="102">
        <v>3</v>
      </c>
      <c r="DA611" s="102">
        <v>0</v>
      </c>
      <c r="DB611" s="102">
        <v>0</v>
      </c>
      <c r="DC611" s="102">
        <v>0</v>
      </c>
      <c r="DD611" s="59">
        <v>0</v>
      </c>
      <c r="DE611" s="60">
        <v>0</v>
      </c>
      <c r="DF611" s="60">
        <v>0</v>
      </c>
      <c r="DG611" s="60">
        <v>2</v>
      </c>
      <c r="DH611" s="60">
        <v>0</v>
      </c>
      <c r="DI611" s="60">
        <v>0</v>
      </c>
      <c r="DJ611" s="60">
        <v>0</v>
      </c>
      <c r="DK611" s="60">
        <v>0</v>
      </c>
      <c r="DL611" s="60">
        <v>0</v>
      </c>
      <c r="DM611" s="60">
        <v>0</v>
      </c>
      <c r="DN611" s="60">
        <v>0</v>
      </c>
      <c r="DO611" s="59">
        <v>0</v>
      </c>
      <c r="DP611" s="59">
        <v>0</v>
      </c>
      <c r="DQ611" s="59">
        <v>0</v>
      </c>
      <c r="DR611" s="59">
        <v>0</v>
      </c>
      <c r="DS611" s="59">
        <v>0</v>
      </c>
      <c r="DT611" s="59">
        <v>0</v>
      </c>
      <c r="DU611" s="59">
        <v>0</v>
      </c>
      <c r="DV611" s="59">
        <v>1</v>
      </c>
      <c r="DW611" s="59">
        <v>0</v>
      </c>
      <c r="DX611" s="59">
        <v>0</v>
      </c>
      <c r="DY611" s="59">
        <v>0</v>
      </c>
      <c r="DZ611" s="59">
        <v>0</v>
      </c>
      <c r="EA611" s="59">
        <v>0</v>
      </c>
      <c r="EB611" s="59">
        <v>0</v>
      </c>
      <c r="EC611" s="59">
        <v>0</v>
      </c>
      <c r="ED611" s="59">
        <v>0</v>
      </c>
      <c r="EE611" s="59">
        <v>0</v>
      </c>
      <c r="EF611" s="59">
        <v>0</v>
      </c>
      <c r="EG611" s="59">
        <v>0</v>
      </c>
      <c r="EH611" s="59">
        <v>0</v>
      </c>
      <c r="EI611" s="59">
        <v>0</v>
      </c>
      <c r="EJ611" s="59">
        <v>0</v>
      </c>
      <c r="EK611" s="59">
        <v>0</v>
      </c>
      <c r="EL611" s="59">
        <v>0</v>
      </c>
      <c r="EM611" s="59">
        <v>0</v>
      </c>
      <c r="EN611" s="59">
        <v>0</v>
      </c>
      <c r="EO611" s="59">
        <v>3</v>
      </c>
      <c r="EP611" s="77">
        <v>2</v>
      </c>
      <c r="EQ611" s="59">
        <v>1</v>
      </c>
    </row>
    <row r="612" spans="1:147" s="58" customFormat="1" ht="15" customHeight="1" x14ac:dyDescent="0.25">
      <c r="A612" s="499" t="s">
        <v>2569</v>
      </c>
      <c r="B612" s="138">
        <v>7</v>
      </c>
      <c r="C612" s="58" t="s">
        <v>349</v>
      </c>
      <c r="D612" s="59">
        <v>2002</v>
      </c>
      <c r="E612" s="67" t="s">
        <v>350</v>
      </c>
      <c r="F612" s="67" t="s">
        <v>151</v>
      </c>
      <c r="G612" s="59">
        <v>105</v>
      </c>
      <c r="H612" s="59" t="s">
        <v>351</v>
      </c>
      <c r="I612" s="127" t="s">
        <v>50</v>
      </c>
      <c r="J612" s="59">
        <v>0</v>
      </c>
      <c r="K612" s="59" t="s">
        <v>3</v>
      </c>
      <c r="L612" s="59" t="s">
        <v>89</v>
      </c>
      <c r="M612" s="59">
        <v>10</v>
      </c>
      <c r="N612" s="59">
        <v>10</v>
      </c>
      <c r="O612" s="59">
        <f t="shared" si="396"/>
        <v>1</v>
      </c>
      <c r="P612" s="59">
        <v>1998</v>
      </c>
      <c r="Q612" s="67"/>
      <c r="R612" s="37">
        <v>1</v>
      </c>
      <c r="S612" s="37">
        <v>5</v>
      </c>
      <c r="T612" s="59">
        <v>1</v>
      </c>
      <c r="U612" s="59">
        <v>1</v>
      </c>
      <c r="V612" s="59" t="s">
        <v>1332</v>
      </c>
      <c r="W612" s="59"/>
      <c r="X612" s="59" t="s">
        <v>1338</v>
      </c>
      <c r="Y612" s="67"/>
      <c r="Z612" s="40" t="s">
        <v>681</v>
      </c>
      <c r="AA612" s="59" t="s">
        <v>571</v>
      </c>
      <c r="AB612" s="59" t="s">
        <v>680</v>
      </c>
      <c r="AC612" s="59" t="s">
        <v>1337</v>
      </c>
      <c r="AD612" s="37">
        <v>0</v>
      </c>
      <c r="AE612" s="37" t="s">
        <v>1071</v>
      </c>
      <c r="AF612" s="59">
        <v>13.6</v>
      </c>
      <c r="AG612" s="59">
        <f t="shared" si="397"/>
        <v>1.1335389083702174</v>
      </c>
      <c r="AH612" s="59">
        <v>361</v>
      </c>
      <c r="AI612" s="72">
        <f t="shared" si="409"/>
        <v>2.5575072019056577</v>
      </c>
      <c r="AJ612" s="59">
        <f t="shared" si="410"/>
        <v>136</v>
      </c>
      <c r="AK612" s="59">
        <f t="shared" si="398"/>
        <v>2.1335389083702174</v>
      </c>
      <c r="AL612" s="72">
        <f t="shared" si="411"/>
        <v>3610</v>
      </c>
      <c r="AM612" s="72">
        <f t="shared" si="412"/>
        <v>3.5575072019056577</v>
      </c>
      <c r="AN612" s="67" t="s">
        <v>1004</v>
      </c>
      <c r="AO612" s="59" t="s">
        <v>470</v>
      </c>
      <c r="AP612" s="39"/>
      <c r="AQ612" s="59" t="s">
        <v>352</v>
      </c>
      <c r="AR612" s="67" t="s">
        <v>353</v>
      </c>
      <c r="AS612" s="67" t="s">
        <v>354</v>
      </c>
      <c r="AT612" s="172" t="s">
        <v>2466</v>
      </c>
      <c r="AU612" s="270">
        <v>52.21</v>
      </c>
      <c r="AV612" s="11">
        <v>5.89</v>
      </c>
      <c r="AW612" s="59"/>
      <c r="AX612" s="277">
        <v>9.4083333333333332</v>
      </c>
      <c r="AY612" s="278">
        <v>890</v>
      </c>
      <c r="AZ612" s="455">
        <f t="shared" si="399"/>
        <v>2.9493900066449128</v>
      </c>
      <c r="BA612" s="515" t="s">
        <v>137</v>
      </c>
      <c r="BB612" s="66" t="s">
        <v>138</v>
      </c>
      <c r="BC612" s="59"/>
      <c r="BD612" s="59" t="s">
        <v>355</v>
      </c>
      <c r="BE612" s="59"/>
      <c r="BF612" s="67"/>
      <c r="BG612" s="67"/>
      <c r="BH612" s="58" t="s">
        <v>1334</v>
      </c>
      <c r="BI612" s="67" t="s">
        <v>683</v>
      </c>
      <c r="BJ612" s="67" t="s">
        <v>610</v>
      </c>
      <c r="BK612" s="40" t="s">
        <v>686</v>
      </c>
      <c r="BL612" s="37" t="s">
        <v>2269</v>
      </c>
      <c r="BM612" s="37" t="s">
        <v>2268</v>
      </c>
      <c r="BN612" s="67" t="s">
        <v>1335</v>
      </c>
      <c r="BO612" s="59" t="s">
        <v>1671</v>
      </c>
      <c r="BP612" s="67" t="s">
        <v>51</v>
      </c>
      <c r="BQ612" s="37" t="s">
        <v>35</v>
      </c>
      <c r="BR612" s="67">
        <v>121.588089330025</v>
      </c>
      <c r="BS612" s="37" t="s">
        <v>21</v>
      </c>
      <c r="BT612" s="77" t="s">
        <v>1403</v>
      </c>
      <c r="BU612" s="124">
        <v>220.84367245657501</v>
      </c>
      <c r="BV612" s="67"/>
      <c r="BW612" s="63" t="s">
        <v>26</v>
      </c>
      <c r="BX612" s="59" t="s">
        <v>27</v>
      </c>
      <c r="BY612" s="70">
        <f t="shared" si="415"/>
        <v>493.82146401359972</v>
      </c>
      <c r="BZ612" s="70">
        <f t="shared" si="416"/>
        <v>493.82146401359972</v>
      </c>
      <c r="CA612" s="59" t="s">
        <v>18</v>
      </c>
      <c r="CB612" s="59" t="s">
        <v>682</v>
      </c>
      <c r="CC612" s="37">
        <v>5</v>
      </c>
      <c r="CD612" s="37">
        <v>5</v>
      </c>
      <c r="CE612" s="67"/>
      <c r="CF612" s="78" t="s">
        <v>1584</v>
      </c>
      <c r="CG612" s="67">
        <v>32.258064516128897</v>
      </c>
      <c r="CH612" s="37" t="s">
        <v>21</v>
      </c>
      <c r="CI612" s="67">
        <v>37.22084367245661</v>
      </c>
      <c r="CJ612" s="67"/>
      <c r="CK612" s="59">
        <f t="shared" si="417"/>
        <v>83.228336631505897</v>
      </c>
      <c r="CL612" s="59">
        <f t="shared" si="405"/>
        <v>83.228336631505897</v>
      </c>
      <c r="CM612" s="37">
        <v>5</v>
      </c>
      <c r="CN612" s="37">
        <v>5</v>
      </c>
      <c r="CO612" s="67"/>
      <c r="CP612" s="67">
        <f t="shared" si="406"/>
        <v>0.25226691346618912</v>
      </c>
      <c r="CQ612" s="67">
        <f t="shared" si="407"/>
        <v>0.90322580645161288</v>
      </c>
      <c r="CR612" s="67">
        <f t="shared" si="400"/>
        <v>0.2278539863565579</v>
      </c>
      <c r="CS612" s="67">
        <f t="shared" si="408"/>
        <v>0.40259587195492874</v>
      </c>
      <c r="CT612" s="77">
        <v>0</v>
      </c>
      <c r="CU612" s="59">
        <v>0</v>
      </c>
      <c r="CV612" s="59" t="s">
        <v>1782</v>
      </c>
      <c r="CW612" s="59">
        <v>0</v>
      </c>
      <c r="CX612" s="59">
        <v>0</v>
      </c>
      <c r="CY612" s="102">
        <v>0</v>
      </c>
      <c r="CZ612" s="102">
        <v>3</v>
      </c>
      <c r="DA612" s="102">
        <v>0</v>
      </c>
      <c r="DB612" s="102">
        <v>0</v>
      </c>
      <c r="DC612" s="102">
        <v>0</v>
      </c>
      <c r="DD612" s="59">
        <v>0</v>
      </c>
      <c r="DE612" s="60">
        <v>0</v>
      </c>
      <c r="DF612" s="60">
        <v>0</v>
      </c>
      <c r="DG612" s="60">
        <v>2</v>
      </c>
      <c r="DH612" s="60">
        <v>0</v>
      </c>
      <c r="DI612" s="60">
        <v>0</v>
      </c>
      <c r="DJ612" s="60">
        <v>0</v>
      </c>
      <c r="DK612" s="60">
        <v>0</v>
      </c>
      <c r="DL612" s="60">
        <v>0</v>
      </c>
      <c r="DM612" s="60">
        <v>0</v>
      </c>
      <c r="DN612" s="60">
        <v>0</v>
      </c>
      <c r="DO612" s="59">
        <v>0</v>
      </c>
      <c r="DP612" s="59">
        <v>0</v>
      </c>
      <c r="DQ612" s="59">
        <v>0</v>
      </c>
      <c r="DR612" s="59">
        <v>1</v>
      </c>
      <c r="DS612" s="59">
        <v>0</v>
      </c>
      <c r="DT612" s="59">
        <v>0</v>
      </c>
      <c r="DU612" s="59">
        <v>0</v>
      </c>
      <c r="DV612" s="59">
        <v>0</v>
      </c>
      <c r="DW612" s="59">
        <v>0</v>
      </c>
      <c r="DX612" s="59">
        <v>0</v>
      </c>
      <c r="DY612" s="59">
        <v>0</v>
      </c>
      <c r="DZ612" s="59">
        <v>0</v>
      </c>
      <c r="EA612" s="59">
        <v>0</v>
      </c>
      <c r="EB612" s="59">
        <v>0</v>
      </c>
      <c r="EC612" s="59">
        <v>0</v>
      </c>
      <c r="ED612" s="59">
        <v>0</v>
      </c>
      <c r="EE612" s="59">
        <v>0</v>
      </c>
      <c r="EF612" s="59">
        <v>0</v>
      </c>
      <c r="EG612" s="59">
        <v>0</v>
      </c>
      <c r="EH612" s="59">
        <v>0</v>
      </c>
      <c r="EI612" s="59">
        <v>0</v>
      </c>
      <c r="EJ612" s="59">
        <v>0</v>
      </c>
      <c r="EK612" s="59">
        <v>0</v>
      </c>
      <c r="EL612" s="59">
        <v>0</v>
      </c>
      <c r="EM612" s="59">
        <v>0</v>
      </c>
      <c r="EN612" s="59">
        <v>0</v>
      </c>
      <c r="EO612" s="59">
        <v>3</v>
      </c>
      <c r="EP612" s="77">
        <v>2</v>
      </c>
      <c r="EQ612" s="59">
        <v>1</v>
      </c>
    </row>
    <row r="613" spans="1:147" s="58" customFormat="1" ht="15" customHeight="1" x14ac:dyDescent="0.25">
      <c r="A613" s="499" t="s">
        <v>2569</v>
      </c>
      <c r="B613" s="138">
        <v>8</v>
      </c>
      <c r="C613" s="58" t="s">
        <v>349</v>
      </c>
      <c r="D613" s="59">
        <v>2002</v>
      </c>
      <c r="E613" s="67" t="s">
        <v>350</v>
      </c>
      <c r="F613" s="67" t="s">
        <v>151</v>
      </c>
      <c r="G613" s="59">
        <v>105</v>
      </c>
      <c r="H613" s="59" t="s">
        <v>351</v>
      </c>
      <c r="I613" s="127" t="s">
        <v>50</v>
      </c>
      <c r="J613" s="59">
        <v>0</v>
      </c>
      <c r="K613" s="59" t="s">
        <v>3</v>
      </c>
      <c r="L613" s="59" t="s">
        <v>89</v>
      </c>
      <c r="M613" s="59">
        <v>10</v>
      </c>
      <c r="N613" s="59">
        <v>10</v>
      </c>
      <c r="O613" s="59">
        <f t="shared" si="396"/>
        <v>1</v>
      </c>
      <c r="P613" s="59">
        <v>1998</v>
      </c>
      <c r="Q613" s="67"/>
      <c r="R613" s="37">
        <v>1</v>
      </c>
      <c r="S613" s="59">
        <v>3</v>
      </c>
      <c r="T613" s="59">
        <v>1</v>
      </c>
      <c r="U613" s="59">
        <v>1</v>
      </c>
      <c r="V613" s="59" t="s">
        <v>1332</v>
      </c>
      <c r="W613" s="59"/>
      <c r="X613" s="59" t="s">
        <v>1338</v>
      </c>
      <c r="Y613" s="67"/>
      <c r="Z613" s="40" t="s">
        <v>681</v>
      </c>
      <c r="AA613" s="59" t="s">
        <v>571</v>
      </c>
      <c r="AB613" s="59" t="s">
        <v>680</v>
      </c>
      <c r="AC613" s="59" t="s">
        <v>1337</v>
      </c>
      <c r="AD613" s="37">
        <v>0</v>
      </c>
      <c r="AE613" s="37" t="s">
        <v>1071</v>
      </c>
      <c r="AF613" s="59">
        <v>13.6</v>
      </c>
      <c r="AG613" s="59">
        <f t="shared" si="397"/>
        <v>1.1335389083702174</v>
      </c>
      <c r="AH613" s="59">
        <v>361</v>
      </c>
      <c r="AI613" s="72">
        <f t="shared" si="409"/>
        <v>2.5575072019056577</v>
      </c>
      <c r="AJ613" s="59">
        <f t="shared" si="410"/>
        <v>136</v>
      </c>
      <c r="AK613" s="59">
        <f t="shared" si="398"/>
        <v>2.1335389083702174</v>
      </c>
      <c r="AL613" s="72">
        <f t="shared" si="411"/>
        <v>3610</v>
      </c>
      <c r="AM613" s="72">
        <f t="shared" si="412"/>
        <v>3.5575072019056577</v>
      </c>
      <c r="AN613" s="67" t="s">
        <v>1004</v>
      </c>
      <c r="AO613" s="59" t="s">
        <v>470</v>
      </c>
      <c r="AP613" s="39"/>
      <c r="AQ613" s="59" t="s">
        <v>352</v>
      </c>
      <c r="AR613" s="67" t="s">
        <v>353</v>
      </c>
      <c r="AS613" s="67" t="s">
        <v>354</v>
      </c>
      <c r="AT613" s="172" t="s">
        <v>2467</v>
      </c>
      <c r="AU613" s="270">
        <v>52.21</v>
      </c>
      <c r="AV613" s="11">
        <v>5.89</v>
      </c>
      <c r="AW613" s="59"/>
      <c r="AX613" s="277">
        <v>9.4083333333333332</v>
      </c>
      <c r="AY613" s="278">
        <v>890</v>
      </c>
      <c r="AZ613" s="455">
        <f t="shared" si="399"/>
        <v>2.9493900066449128</v>
      </c>
      <c r="BA613" s="515" t="s">
        <v>82</v>
      </c>
      <c r="BB613" s="67" t="s">
        <v>1333</v>
      </c>
      <c r="BC613" s="59"/>
      <c r="BD613" s="59" t="s">
        <v>355</v>
      </c>
      <c r="BE613" s="59"/>
      <c r="BF613" s="67"/>
      <c r="BG613" s="67"/>
      <c r="BH613" s="58" t="s">
        <v>1334</v>
      </c>
      <c r="BI613" s="67" t="s">
        <v>684</v>
      </c>
      <c r="BJ613" s="67" t="s">
        <v>610</v>
      </c>
      <c r="BK613" s="40" t="s">
        <v>675</v>
      </c>
      <c r="BL613" s="77" t="s">
        <v>2267</v>
      </c>
      <c r="BM613" s="77" t="s">
        <v>2267</v>
      </c>
      <c r="BN613" s="67" t="s">
        <v>1335</v>
      </c>
      <c r="BO613" s="59" t="s">
        <v>1671</v>
      </c>
      <c r="BP613" s="67" t="s">
        <v>51</v>
      </c>
      <c r="BQ613" s="37" t="s">
        <v>35</v>
      </c>
      <c r="BR613" s="67">
        <v>43.478260869563897</v>
      </c>
      <c r="BS613" s="37" t="s">
        <v>21</v>
      </c>
      <c r="BT613" s="77" t="s">
        <v>1403</v>
      </c>
      <c r="BU613" s="124">
        <v>61.381074168797099</v>
      </c>
      <c r="BV613" s="67"/>
      <c r="BW613" s="63" t="s">
        <v>26</v>
      </c>
      <c r="BX613" s="59" t="s">
        <v>27</v>
      </c>
      <c r="BY613" s="70">
        <f t="shared" si="415"/>
        <v>106.31513908351016</v>
      </c>
      <c r="BZ613" s="70">
        <f t="shared" si="416"/>
        <v>106.31513908351016</v>
      </c>
      <c r="CA613" s="59" t="s">
        <v>18</v>
      </c>
      <c r="CB613" s="59" t="s">
        <v>682</v>
      </c>
      <c r="CC613" s="59">
        <v>3</v>
      </c>
      <c r="CD613" s="59">
        <v>3</v>
      </c>
      <c r="CE613" s="67"/>
      <c r="CF613" s="78" t="s">
        <v>1584</v>
      </c>
      <c r="CG613" s="67">
        <v>94.629156010228996</v>
      </c>
      <c r="CH613" s="37" t="s">
        <v>21</v>
      </c>
      <c r="CI613" s="67">
        <v>89.514066496162997</v>
      </c>
      <c r="CJ613" s="67"/>
      <c r="CK613" s="59">
        <f t="shared" si="417"/>
        <v>155.04291116345328</v>
      </c>
      <c r="CL613" s="59">
        <f t="shared" si="405"/>
        <v>155.04291116345328</v>
      </c>
      <c r="CM613" s="59">
        <v>3</v>
      </c>
      <c r="CN613" s="59">
        <v>3</v>
      </c>
      <c r="CO613" s="67"/>
      <c r="CP613" s="67">
        <f t="shared" si="406"/>
        <v>-0.38479330727125621</v>
      </c>
      <c r="CQ613" s="67">
        <f t="shared" si="407"/>
        <v>0.8</v>
      </c>
      <c r="CR613" s="67">
        <f t="shared" si="400"/>
        <v>-0.30783464581700498</v>
      </c>
      <c r="CS613" s="67">
        <f t="shared" si="408"/>
        <v>0.67456351409710669</v>
      </c>
      <c r="CT613" s="77">
        <v>0</v>
      </c>
      <c r="CU613" s="59">
        <v>0</v>
      </c>
      <c r="CV613" s="59" t="s">
        <v>1782</v>
      </c>
      <c r="CW613" s="59">
        <v>0</v>
      </c>
      <c r="CX613" s="59">
        <v>0</v>
      </c>
      <c r="CY613" s="102">
        <v>0</v>
      </c>
      <c r="CZ613" s="102">
        <v>3</v>
      </c>
      <c r="DA613" s="102">
        <v>0</v>
      </c>
      <c r="DB613" s="102">
        <v>0</v>
      </c>
      <c r="DC613" s="102">
        <v>0</v>
      </c>
      <c r="DD613" s="59">
        <v>0</v>
      </c>
      <c r="DE613" s="60">
        <v>0</v>
      </c>
      <c r="DF613" s="60">
        <v>0</v>
      </c>
      <c r="DG613" s="60">
        <v>2</v>
      </c>
      <c r="DH613" s="60">
        <v>0</v>
      </c>
      <c r="DI613" s="60">
        <v>0</v>
      </c>
      <c r="DJ613" s="60">
        <v>0</v>
      </c>
      <c r="DK613" s="60">
        <v>0</v>
      </c>
      <c r="DL613" s="60">
        <v>0</v>
      </c>
      <c r="DM613" s="60">
        <v>0</v>
      </c>
      <c r="DN613" s="60">
        <v>0</v>
      </c>
      <c r="DO613" s="59">
        <v>0</v>
      </c>
      <c r="DP613" s="59">
        <v>0</v>
      </c>
      <c r="DQ613" s="59">
        <v>0</v>
      </c>
      <c r="DR613" s="59">
        <v>0</v>
      </c>
      <c r="DS613" s="59">
        <v>0</v>
      </c>
      <c r="DT613" s="59">
        <v>0</v>
      </c>
      <c r="DU613" s="59">
        <v>0</v>
      </c>
      <c r="DV613" s="59">
        <v>0</v>
      </c>
      <c r="DW613" s="59">
        <v>1</v>
      </c>
      <c r="DX613" s="59">
        <v>0</v>
      </c>
      <c r="DY613" s="59">
        <v>0</v>
      </c>
      <c r="DZ613" s="59">
        <v>0</v>
      </c>
      <c r="EA613" s="59">
        <v>0</v>
      </c>
      <c r="EB613" s="59">
        <v>0</v>
      </c>
      <c r="EC613" s="59">
        <v>0</v>
      </c>
      <c r="ED613" s="59">
        <v>0</v>
      </c>
      <c r="EE613" s="59">
        <v>0</v>
      </c>
      <c r="EF613" s="59">
        <v>0</v>
      </c>
      <c r="EG613" s="59">
        <v>0</v>
      </c>
      <c r="EH613" s="59">
        <v>0</v>
      </c>
      <c r="EI613" s="59">
        <v>0</v>
      </c>
      <c r="EJ613" s="59">
        <v>0</v>
      </c>
      <c r="EK613" s="59">
        <v>0</v>
      </c>
      <c r="EL613" s="59">
        <v>0</v>
      </c>
      <c r="EM613" s="59">
        <v>0</v>
      </c>
      <c r="EN613" s="59">
        <v>0</v>
      </c>
      <c r="EO613" s="59">
        <v>3</v>
      </c>
      <c r="EP613" s="77">
        <v>2</v>
      </c>
      <c r="EQ613" s="59">
        <v>4</v>
      </c>
    </row>
    <row r="614" spans="1:147" s="58" customFormat="1" ht="15" customHeight="1" x14ac:dyDescent="0.25">
      <c r="A614" s="499" t="s">
        <v>2569</v>
      </c>
      <c r="B614" s="138">
        <v>9</v>
      </c>
      <c r="C614" s="58" t="s">
        <v>349</v>
      </c>
      <c r="D614" s="59">
        <v>2002</v>
      </c>
      <c r="E614" s="67" t="s">
        <v>350</v>
      </c>
      <c r="F614" s="67" t="s">
        <v>151</v>
      </c>
      <c r="G614" s="59">
        <v>105</v>
      </c>
      <c r="H614" s="59" t="s">
        <v>351</v>
      </c>
      <c r="I614" s="127" t="s">
        <v>50</v>
      </c>
      <c r="J614" s="59">
        <v>0</v>
      </c>
      <c r="K614" s="59" t="s">
        <v>3</v>
      </c>
      <c r="L614" s="59" t="s">
        <v>89</v>
      </c>
      <c r="M614" s="59">
        <v>10</v>
      </c>
      <c r="N614" s="59">
        <v>10</v>
      </c>
      <c r="O614" s="59">
        <f t="shared" si="396"/>
        <v>1</v>
      </c>
      <c r="P614" s="59">
        <v>1998</v>
      </c>
      <c r="Q614" s="67"/>
      <c r="R614" s="37">
        <v>1</v>
      </c>
      <c r="S614" s="59">
        <v>3</v>
      </c>
      <c r="T614" s="59">
        <v>1</v>
      </c>
      <c r="U614" s="59">
        <v>1</v>
      </c>
      <c r="V614" s="59" t="s">
        <v>1332</v>
      </c>
      <c r="W614" s="59"/>
      <c r="X614" s="59" t="s">
        <v>1338</v>
      </c>
      <c r="Y614" s="67"/>
      <c r="Z614" s="40" t="s">
        <v>681</v>
      </c>
      <c r="AA614" s="59" t="s">
        <v>571</v>
      </c>
      <c r="AB614" s="59" t="s">
        <v>680</v>
      </c>
      <c r="AC614" s="59" t="s">
        <v>1337</v>
      </c>
      <c r="AD614" s="37">
        <v>0</v>
      </c>
      <c r="AE614" s="37" t="s">
        <v>1071</v>
      </c>
      <c r="AF614" s="59">
        <v>13.6</v>
      </c>
      <c r="AG614" s="59">
        <f t="shared" si="397"/>
        <v>1.1335389083702174</v>
      </c>
      <c r="AH614" s="59">
        <v>361</v>
      </c>
      <c r="AI614" s="72">
        <f t="shared" si="409"/>
        <v>2.5575072019056577</v>
      </c>
      <c r="AJ614" s="59">
        <f t="shared" si="410"/>
        <v>136</v>
      </c>
      <c r="AK614" s="59">
        <f t="shared" si="398"/>
        <v>2.1335389083702174</v>
      </c>
      <c r="AL614" s="72">
        <f t="shared" si="411"/>
        <v>3610</v>
      </c>
      <c r="AM614" s="72">
        <f t="shared" si="412"/>
        <v>3.5575072019056577</v>
      </c>
      <c r="AN614" s="67" t="s">
        <v>1004</v>
      </c>
      <c r="AO614" s="59" t="s">
        <v>470</v>
      </c>
      <c r="AP614" s="39"/>
      <c r="AQ614" s="59" t="s">
        <v>352</v>
      </c>
      <c r="AR614" s="67" t="s">
        <v>353</v>
      </c>
      <c r="AS614" s="67" t="s">
        <v>354</v>
      </c>
      <c r="AT614" s="172" t="s">
        <v>2467</v>
      </c>
      <c r="AU614" s="270">
        <v>52.21</v>
      </c>
      <c r="AV614" s="11">
        <v>5.89</v>
      </c>
      <c r="AW614" s="59"/>
      <c r="AX614" s="277">
        <v>9.4083333333333332</v>
      </c>
      <c r="AY614" s="278">
        <v>890</v>
      </c>
      <c r="AZ614" s="455">
        <f t="shared" si="399"/>
        <v>2.9493900066449128</v>
      </c>
      <c r="BA614" s="515" t="s">
        <v>82</v>
      </c>
      <c r="BB614" s="67" t="s">
        <v>1333</v>
      </c>
      <c r="BC614" s="59"/>
      <c r="BD614" s="59" t="s">
        <v>355</v>
      </c>
      <c r="BE614" s="59"/>
      <c r="BF614" s="67"/>
      <c r="BG614" s="67"/>
      <c r="BH614" s="58" t="s">
        <v>1334</v>
      </c>
      <c r="BI614" s="67" t="s">
        <v>684</v>
      </c>
      <c r="BJ614" s="67" t="s">
        <v>610</v>
      </c>
      <c r="BK614" s="40" t="s">
        <v>138</v>
      </c>
      <c r="BL614" s="59" t="s">
        <v>2268</v>
      </c>
      <c r="BM614" s="59" t="s">
        <v>2268</v>
      </c>
      <c r="BN614" s="67" t="s">
        <v>1335</v>
      </c>
      <c r="BO614" s="59" t="s">
        <v>1671</v>
      </c>
      <c r="BP614" s="67" t="s">
        <v>51</v>
      </c>
      <c r="BQ614" s="37" t="s">
        <v>35</v>
      </c>
      <c r="BR614" s="67">
        <v>17.9028132992315</v>
      </c>
      <c r="BS614" s="37" t="s">
        <v>21</v>
      </c>
      <c r="BT614" s="77" t="s">
        <v>1403</v>
      </c>
      <c r="BU614" s="124">
        <v>17.902813299233099</v>
      </c>
      <c r="BV614" s="67"/>
      <c r="BW614" s="63" t="s">
        <v>26</v>
      </c>
      <c r="BX614" s="59" t="s">
        <v>27</v>
      </c>
      <c r="BY614" s="70">
        <f t="shared" si="415"/>
        <v>31.008582232691523</v>
      </c>
      <c r="BZ614" s="70">
        <f t="shared" si="416"/>
        <v>31.008582232691523</v>
      </c>
      <c r="CA614" s="59" t="s">
        <v>18</v>
      </c>
      <c r="CB614" s="59" t="s">
        <v>682</v>
      </c>
      <c r="CC614" s="59">
        <v>3</v>
      </c>
      <c r="CD614" s="59">
        <v>3</v>
      </c>
      <c r="CE614" s="67"/>
      <c r="CF614" s="78" t="s">
        <v>1584</v>
      </c>
      <c r="CG614" s="67">
        <v>97.186700767262295</v>
      </c>
      <c r="CH614" s="37" t="s">
        <v>21</v>
      </c>
      <c r="CI614" s="67">
        <v>89.514066496163707</v>
      </c>
      <c r="CJ614" s="67"/>
      <c r="CK614" s="59">
        <f t="shared" si="417"/>
        <v>155.04291116345453</v>
      </c>
      <c r="CL614" s="59">
        <f t="shared" si="405"/>
        <v>155.04291116345453</v>
      </c>
      <c r="CM614" s="59">
        <v>3</v>
      </c>
      <c r="CN614" s="59">
        <v>3</v>
      </c>
      <c r="CO614" s="67"/>
      <c r="CP614" s="67">
        <f t="shared" si="406"/>
        <v>-0.70913896685110045</v>
      </c>
      <c r="CQ614" s="67">
        <f t="shared" si="407"/>
        <v>0.8</v>
      </c>
      <c r="CR614" s="67">
        <f t="shared" si="400"/>
        <v>-0.56731117348088034</v>
      </c>
      <c r="CS614" s="67">
        <f t="shared" si="408"/>
        <v>0.69348683062968774</v>
      </c>
      <c r="CT614" s="77">
        <v>0</v>
      </c>
      <c r="CU614" s="59">
        <v>0</v>
      </c>
      <c r="CV614" s="59" t="s">
        <v>1782</v>
      </c>
      <c r="CW614" s="59">
        <v>0</v>
      </c>
      <c r="CX614" s="59">
        <v>0</v>
      </c>
      <c r="CY614" s="102">
        <v>0</v>
      </c>
      <c r="CZ614" s="102">
        <v>3</v>
      </c>
      <c r="DA614" s="102">
        <v>0</v>
      </c>
      <c r="DB614" s="102">
        <v>0</v>
      </c>
      <c r="DC614" s="102">
        <v>0</v>
      </c>
      <c r="DD614" s="59">
        <v>0</v>
      </c>
      <c r="DE614" s="60">
        <v>0</v>
      </c>
      <c r="DF614" s="60">
        <v>0</v>
      </c>
      <c r="DG614" s="60">
        <v>2</v>
      </c>
      <c r="DH614" s="60">
        <v>0</v>
      </c>
      <c r="DI614" s="60">
        <v>0</v>
      </c>
      <c r="DJ614" s="60">
        <v>0</v>
      </c>
      <c r="DK614" s="60">
        <v>0</v>
      </c>
      <c r="DL614" s="60">
        <v>0</v>
      </c>
      <c r="DM614" s="60">
        <v>0</v>
      </c>
      <c r="DN614" s="60">
        <v>0</v>
      </c>
      <c r="DO614" s="59">
        <v>0</v>
      </c>
      <c r="DP614" s="59">
        <v>0</v>
      </c>
      <c r="DQ614" s="59">
        <v>0</v>
      </c>
      <c r="DR614" s="59">
        <v>0</v>
      </c>
      <c r="DS614" s="59">
        <v>0</v>
      </c>
      <c r="DT614" s="59">
        <v>1</v>
      </c>
      <c r="DU614" s="59">
        <v>0</v>
      </c>
      <c r="DV614" s="59">
        <v>0</v>
      </c>
      <c r="DW614" s="59">
        <v>0</v>
      </c>
      <c r="DX614" s="59">
        <v>0</v>
      </c>
      <c r="DY614" s="59">
        <v>0</v>
      </c>
      <c r="DZ614" s="59">
        <v>0</v>
      </c>
      <c r="EA614" s="59">
        <v>0</v>
      </c>
      <c r="EB614" s="59">
        <v>0</v>
      </c>
      <c r="EC614" s="59">
        <v>0</v>
      </c>
      <c r="ED614" s="59">
        <v>0</v>
      </c>
      <c r="EE614" s="59">
        <v>0</v>
      </c>
      <c r="EF614" s="59">
        <v>0</v>
      </c>
      <c r="EG614" s="59">
        <v>0</v>
      </c>
      <c r="EH614" s="59">
        <v>0</v>
      </c>
      <c r="EI614" s="59">
        <v>0</v>
      </c>
      <c r="EJ614" s="59">
        <v>0</v>
      </c>
      <c r="EK614" s="59">
        <v>0</v>
      </c>
      <c r="EL614" s="59">
        <v>0</v>
      </c>
      <c r="EM614" s="59">
        <v>0</v>
      </c>
      <c r="EN614" s="59">
        <v>0</v>
      </c>
      <c r="EO614" s="59">
        <v>3</v>
      </c>
      <c r="EP614" s="77">
        <v>2</v>
      </c>
      <c r="EQ614" s="59">
        <v>4</v>
      </c>
    </row>
    <row r="615" spans="1:147" s="58" customFormat="1" ht="15" customHeight="1" x14ac:dyDescent="0.25">
      <c r="A615" s="499" t="s">
        <v>2569</v>
      </c>
      <c r="B615" s="138">
        <v>10</v>
      </c>
      <c r="C615" s="58" t="s">
        <v>349</v>
      </c>
      <c r="D615" s="59">
        <v>2002</v>
      </c>
      <c r="E615" s="67" t="s">
        <v>350</v>
      </c>
      <c r="F615" s="67" t="s">
        <v>151</v>
      </c>
      <c r="G615" s="59">
        <v>105</v>
      </c>
      <c r="H615" s="59" t="s">
        <v>351</v>
      </c>
      <c r="I615" s="127" t="s">
        <v>50</v>
      </c>
      <c r="J615" s="59">
        <v>0</v>
      </c>
      <c r="K615" s="59" t="s">
        <v>3</v>
      </c>
      <c r="L615" s="59" t="s">
        <v>89</v>
      </c>
      <c r="M615" s="59">
        <v>10</v>
      </c>
      <c r="N615" s="59">
        <v>10</v>
      </c>
      <c r="O615" s="59">
        <f t="shared" ref="O615:O668" si="418">LOG10(N615)</f>
        <v>1</v>
      </c>
      <c r="P615" s="59">
        <v>1998</v>
      </c>
      <c r="Q615" s="67"/>
      <c r="R615" s="37">
        <v>1</v>
      </c>
      <c r="S615" s="59">
        <v>3</v>
      </c>
      <c r="T615" s="59">
        <v>1</v>
      </c>
      <c r="U615" s="59">
        <v>1</v>
      </c>
      <c r="V615" s="59" t="s">
        <v>1332</v>
      </c>
      <c r="W615" s="59"/>
      <c r="X615" s="59" t="s">
        <v>1338</v>
      </c>
      <c r="Y615" s="67"/>
      <c r="Z615" s="40" t="s">
        <v>681</v>
      </c>
      <c r="AA615" s="59" t="s">
        <v>571</v>
      </c>
      <c r="AB615" s="59" t="s">
        <v>680</v>
      </c>
      <c r="AC615" s="59" t="s">
        <v>1337</v>
      </c>
      <c r="AD615" s="37">
        <v>0</v>
      </c>
      <c r="AE615" s="37" t="s">
        <v>1071</v>
      </c>
      <c r="AF615" s="59">
        <v>13.6</v>
      </c>
      <c r="AG615" s="59">
        <f t="shared" ref="AG615:AG668" si="419">LOG10(AF615)</f>
        <v>1.1335389083702174</v>
      </c>
      <c r="AH615" s="59">
        <v>361</v>
      </c>
      <c r="AI615" s="72">
        <f t="shared" si="409"/>
        <v>2.5575072019056577</v>
      </c>
      <c r="AJ615" s="59">
        <f t="shared" si="410"/>
        <v>136</v>
      </c>
      <c r="AK615" s="59">
        <f t="shared" ref="AK615:AK668" si="420">LOG10(AJ615)</f>
        <v>2.1335389083702174</v>
      </c>
      <c r="AL615" s="72">
        <f t="shared" si="411"/>
        <v>3610</v>
      </c>
      <c r="AM615" s="72">
        <f t="shared" si="412"/>
        <v>3.5575072019056577</v>
      </c>
      <c r="AN615" s="67" t="s">
        <v>1004</v>
      </c>
      <c r="AO615" s="59" t="s">
        <v>470</v>
      </c>
      <c r="AP615" s="39"/>
      <c r="AQ615" s="59" t="s">
        <v>352</v>
      </c>
      <c r="AR615" s="67" t="s">
        <v>353</v>
      </c>
      <c r="AS615" s="67" t="s">
        <v>354</v>
      </c>
      <c r="AT615" s="172" t="s">
        <v>2467</v>
      </c>
      <c r="AU615" s="270">
        <v>52.21</v>
      </c>
      <c r="AV615" s="11">
        <v>5.89</v>
      </c>
      <c r="AW615" s="59"/>
      <c r="AX615" s="277">
        <v>9.4083333333333332</v>
      </c>
      <c r="AY615" s="278">
        <v>890</v>
      </c>
      <c r="AZ615" s="455">
        <f t="shared" ref="AZ615:AZ668" si="421">LOG10(AY615)</f>
        <v>2.9493900066449128</v>
      </c>
      <c r="BA615" s="515" t="s">
        <v>82</v>
      </c>
      <c r="BB615" s="67" t="s">
        <v>1333</v>
      </c>
      <c r="BC615" s="59"/>
      <c r="BD615" s="59" t="s">
        <v>355</v>
      </c>
      <c r="BE615" s="59"/>
      <c r="BF615" s="67"/>
      <c r="BG615" s="67"/>
      <c r="BH615" s="58" t="s">
        <v>1334</v>
      </c>
      <c r="BI615" s="67" t="s">
        <v>684</v>
      </c>
      <c r="BJ615" s="67" t="s">
        <v>610</v>
      </c>
      <c r="BK615" s="40" t="s">
        <v>988</v>
      </c>
      <c r="BL615" s="77" t="s">
        <v>2268</v>
      </c>
      <c r="BM615" s="77" t="s">
        <v>2268</v>
      </c>
      <c r="BN615" s="67" t="s">
        <v>1335</v>
      </c>
      <c r="BO615" s="59" t="s">
        <v>1671</v>
      </c>
      <c r="BP615" s="67" t="s">
        <v>51</v>
      </c>
      <c r="BQ615" s="37" t="s">
        <v>35</v>
      </c>
      <c r="BR615" s="67">
        <v>0</v>
      </c>
      <c r="BS615" s="37" t="s">
        <v>21</v>
      </c>
      <c r="BT615" s="77" t="s">
        <v>1403</v>
      </c>
      <c r="BU615" s="124">
        <v>0</v>
      </c>
      <c r="BV615" s="67"/>
      <c r="BW615" s="63" t="s">
        <v>26</v>
      </c>
      <c r="BX615" s="59" t="s">
        <v>27</v>
      </c>
      <c r="BY615" s="70">
        <f t="shared" si="415"/>
        <v>0</v>
      </c>
      <c r="BZ615" s="70">
        <f t="shared" si="416"/>
        <v>0</v>
      </c>
      <c r="CA615" s="59" t="s">
        <v>18</v>
      </c>
      <c r="CB615" s="59" t="s">
        <v>682</v>
      </c>
      <c r="CC615" s="59">
        <v>3</v>
      </c>
      <c r="CD615" s="59">
        <v>3</v>
      </c>
      <c r="CE615" s="67"/>
      <c r="CF615" s="78" t="s">
        <v>1584</v>
      </c>
      <c r="CG615" s="67">
        <v>130.434782608695</v>
      </c>
      <c r="CH615" s="37" t="s">
        <v>21</v>
      </c>
      <c r="CI615" s="67">
        <v>222.506393861893</v>
      </c>
      <c r="CJ615" s="67"/>
      <c r="CK615" s="59">
        <f t="shared" si="417"/>
        <v>385.39237917773045</v>
      </c>
      <c r="CL615" s="59">
        <f t="shared" si="405"/>
        <v>385.39237917773045</v>
      </c>
      <c r="CM615" s="59">
        <v>3</v>
      </c>
      <c r="CN615" s="59">
        <v>3</v>
      </c>
      <c r="CO615" s="67"/>
      <c r="CP615" s="67">
        <f t="shared" si="406"/>
        <v>-0.47863592675073263</v>
      </c>
      <c r="CQ615" s="67">
        <f t="shared" si="407"/>
        <v>0.8</v>
      </c>
      <c r="CR615" s="67">
        <f t="shared" ref="CR615:CR668" si="422">CP615*CQ615</f>
        <v>-0.38290874140058612</v>
      </c>
      <c r="CS615" s="67">
        <f t="shared" si="408"/>
        <v>0.67888492535341505</v>
      </c>
      <c r="CT615" s="77">
        <v>0</v>
      </c>
      <c r="CU615" s="59">
        <v>0</v>
      </c>
      <c r="CV615" s="59" t="s">
        <v>1782</v>
      </c>
      <c r="CW615" s="59">
        <v>0</v>
      </c>
      <c r="CX615" s="59">
        <v>0</v>
      </c>
      <c r="CY615" s="102">
        <v>0</v>
      </c>
      <c r="CZ615" s="102">
        <v>3</v>
      </c>
      <c r="DA615" s="102">
        <v>0</v>
      </c>
      <c r="DB615" s="102">
        <v>0</v>
      </c>
      <c r="DC615" s="102">
        <v>0</v>
      </c>
      <c r="DD615" s="59">
        <v>0</v>
      </c>
      <c r="DE615" s="60">
        <v>0</v>
      </c>
      <c r="DF615" s="60">
        <v>0</v>
      </c>
      <c r="DG615" s="60">
        <v>2</v>
      </c>
      <c r="DH615" s="60">
        <v>0</v>
      </c>
      <c r="DI615" s="60">
        <v>0</v>
      </c>
      <c r="DJ615" s="60">
        <v>0</v>
      </c>
      <c r="DK615" s="60">
        <v>0</v>
      </c>
      <c r="DL615" s="60">
        <v>0</v>
      </c>
      <c r="DM615" s="60">
        <v>0</v>
      </c>
      <c r="DN615" s="60">
        <v>0</v>
      </c>
      <c r="DO615" s="59">
        <v>0</v>
      </c>
      <c r="DP615" s="59">
        <v>1</v>
      </c>
      <c r="DQ615" s="59">
        <v>0</v>
      </c>
      <c r="DR615" s="59">
        <v>0</v>
      </c>
      <c r="DS615" s="59">
        <v>0</v>
      </c>
      <c r="DT615" s="59">
        <v>0</v>
      </c>
      <c r="DU615" s="59">
        <v>0</v>
      </c>
      <c r="DV615" s="59">
        <v>0</v>
      </c>
      <c r="DW615" s="59">
        <v>0</v>
      </c>
      <c r="DX615" s="59">
        <v>0</v>
      </c>
      <c r="DY615" s="59">
        <v>0</v>
      </c>
      <c r="DZ615" s="59">
        <v>0</v>
      </c>
      <c r="EA615" s="59">
        <v>0</v>
      </c>
      <c r="EB615" s="59">
        <v>0</v>
      </c>
      <c r="EC615" s="59">
        <v>0</v>
      </c>
      <c r="ED615" s="59">
        <v>0</v>
      </c>
      <c r="EE615" s="59">
        <v>0</v>
      </c>
      <c r="EF615" s="59">
        <v>0</v>
      </c>
      <c r="EG615" s="59">
        <v>0</v>
      </c>
      <c r="EH615" s="59">
        <v>0</v>
      </c>
      <c r="EI615" s="59">
        <v>0</v>
      </c>
      <c r="EJ615" s="59">
        <v>0</v>
      </c>
      <c r="EK615" s="59">
        <v>0</v>
      </c>
      <c r="EL615" s="59">
        <v>0</v>
      </c>
      <c r="EM615" s="59">
        <v>0</v>
      </c>
      <c r="EN615" s="59">
        <v>0</v>
      </c>
      <c r="EO615" s="59">
        <v>3</v>
      </c>
      <c r="EP615" s="77">
        <v>2</v>
      </c>
      <c r="EQ615" s="59">
        <v>4</v>
      </c>
    </row>
    <row r="616" spans="1:147" s="58" customFormat="1" ht="15" customHeight="1" x14ac:dyDescent="0.25">
      <c r="A616" s="499" t="s">
        <v>2569</v>
      </c>
      <c r="B616" s="138">
        <v>11</v>
      </c>
      <c r="C616" s="58" t="s">
        <v>349</v>
      </c>
      <c r="D616" s="59">
        <v>2002</v>
      </c>
      <c r="E616" s="67" t="s">
        <v>350</v>
      </c>
      <c r="F616" s="67" t="s">
        <v>151</v>
      </c>
      <c r="G616" s="59">
        <v>105</v>
      </c>
      <c r="H616" s="59" t="s">
        <v>351</v>
      </c>
      <c r="I616" s="127" t="s">
        <v>50</v>
      </c>
      <c r="J616" s="59">
        <v>0</v>
      </c>
      <c r="K616" s="59" t="s">
        <v>3</v>
      </c>
      <c r="L616" s="59" t="s">
        <v>89</v>
      </c>
      <c r="M616" s="59">
        <v>10</v>
      </c>
      <c r="N616" s="59">
        <v>10</v>
      </c>
      <c r="O616" s="59">
        <f t="shared" si="418"/>
        <v>1</v>
      </c>
      <c r="P616" s="59">
        <v>1998</v>
      </c>
      <c r="Q616" s="67"/>
      <c r="R616" s="37">
        <v>1</v>
      </c>
      <c r="S616" s="59">
        <v>3</v>
      </c>
      <c r="T616" s="59">
        <v>1</v>
      </c>
      <c r="U616" s="59">
        <v>1</v>
      </c>
      <c r="V616" s="59" t="s">
        <v>1332</v>
      </c>
      <c r="W616" s="59"/>
      <c r="X616" s="59" t="s">
        <v>1338</v>
      </c>
      <c r="Y616" s="67"/>
      <c r="Z616" s="40" t="s">
        <v>681</v>
      </c>
      <c r="AA616" s="59" t="s">
        <v>571</v>
      </c>
      <c r="AB616" s="59" t="s">
        <v>680</v>
      </c>
      <c r="AC616" s="59" t="s">
        <v>1337</v>
      </c>
      <c r="AD616" s="37">
        <v>0</v>
      </c>
      <c r="AE616" s="37" t="s">
        <v>1071</v>
      </c>
      <c r="AF616" s="59">
        <v>13.6</v>
      </c>
      <c r="AG616" s="59">
        <f t="shared" si="419"/>
        <v>1.1335389083702174</v>
      </c>
      <c r="AH616" s="59">
        <v>361</v>
      </c>
      <c r="AI616" s="72">
        <f t="shared" si="409"/>
        <v>2.5575072019056577</v>
      </c>
      <c r="AJ616" s="59">
        <f t="shared" si="410"/>
        <v>136</v>
      </c>
      <c r="AK616" s="59">
        <f t="shared" si="420"/>
        <v>2.1335389083702174</v>
      </c>
      <c r="AL616" s="72">
        <f t="shared" si="411"/>
        <v>3610</v>
      </c>
      <c r="AM616" s="72">
        <f t="shared" si="412"/>
        <v>3.5575072019056577</v>
      </c>
      <c r="AN616" s="67" t="s">
        <v>1004</v>
      </c>
      <c r="AO616" s="59" t="s">
        <v>470</v>
      </c>
      <c r="AP616" s="39"/>
      <c r="AQ616" s="59" t="s">
        <v>352</v>
      </c>
      <c r="AR616" s="67" t="s">
        <v>353</v>
      </c>
      <c r="AS616" s="67" t="s">
        <v>354</v>
      </c>
      <c r="AT616" s="172" t="s">
        <v>2467</v>
      </c>
      <c r="AU616" s="270">
        <v>52.21</v>
      </c>
      <c r="AV616" s="11">
        <v>5.89</v>
      </c>
      <c r="AW616" s="59"/>
      <c r="AX616" s="277">
        <v>9.4083333333333332</v>
      </c>
      <c r="AY616" s="278">
        <v>890</v>
      </c>
      <c r="AZ616" s="455">
        <f t="shared" si="421"/>
        <v>2.9493900066449128</v>
      </c>
      <c r="BA616" s="515" t="s">
        <v>82</v>
      </c>
      <c r="BB616" s="67" t="s">
        <v>1333</v>
      </c>
      <c r="BC616" s="59"/>
      <c r="BD616" s="59" t="s">
        <v>355</v>
      </c>
      <c r="BE616" s="59"/>
      <c r="BF616" s="67"/>
      <c r="BG616" s="67"/>
      <c r="BH616" s="58" t="s">
        <v>1334</v>
      </c>
      <c r="BI616" s="67" t="s">
        <v>684</v>
      </c>
      <c r="BJ616" s="67" t="s">
        <v>610</v>
      </c>
      <c r="BK616" s="40" t="s">
        <v>1644</v>
      </c>
      <c r="BL616" s="77" t="s">
        <v>2268</v>
      </c>
      <c r="BM616" s="77" t="s">
        <v>2268</v>
      </c>
      <c r="BN616" s="67" t="s">
        <v>1335</v>
      </c>
      <c r="BO616" s="59" t="s">
        <v>1671</v>
      </c>
      <c r="BP616" s="67" t="s">
        <v>51</v>
      </c>
      <c r="BQ616" s="37" t="s">
        <v>35</v>
      </c>
      <c r="BR616" s="67">
        <v>427.10997442455198</v>
      </c>
      <c r="BS616" s="37" t="s">
        <v>21</v>
      </c>
      <c r="BT616" s="77" t="s">
        <v>1403</v>
      </c>
      <c r="BU616" s="124">
        <v>79.283887468031025</v>
      </c>
      <c r="BV616" s="67"/>
      <c r="BW616" s="63" t="s">
        <v>26</v>
      </c>
      <c r="BX616" s="59" t="s">
        <v>27</v>
      </c>
      <c r="BY616" s="70">
        <f t="shared" si="415"/>
        <v>137.32372131620312</v>
      </c>
      <c r="BZ616" s="70">
        <f t="shared" si="416"/>
        <v>137.32372131620312</v>
      </c>
      <c r="CA616" s="59" t="s">
        <v>18</v>
      </c>
      <c r="CB616" s="59" t="s">
        <v>682</v>
      </c>
      <c r="CC616" s="59">
        <v>3</v>
      </c>
      <c r="CD616" s="59">
        <v>3</v>
      </c>
      <c r="CE616" s="67"/>
      <c r="CF616" s="78" t="s">
        <v>1584</v>
      </c>
      <c r="CG616" s="67">
        <v>785.16624040920703</v>
      </c>
      <c r="CH616" s="37" t="s">
        <v>21</v>
      </c>
      <c r="CI616" s="67">
        <v>237.85166240408296</v>
      </c>
      <c r="CJ616" s="67"/>
      <c r="CK616" s="59">
        <f t="shared" si="417"/>
        <v>411.97116394859182</v>
      </c>
      <c r="CL616" s="59">
        <f t="shared" si="405"/>
        <v>411.97116394859182</v>
      </c>
      <c r="CM616" s="59">
        <v>3</v>
      </c>
      <c r="CN616" s="59">
        <v>3</v>
      </c>
      <c r="CO616" s="67"/>
      <c r="CP616" s="67">
        <f t="shared" si="406"/>
        <v>-1.1660595020839943</v>
      </c>
      <c r="CQ616" s="67">
        <f t="shared" si="407"/>
        <v>0.8</v>
      </c>
      <c r="CR616" s="67">
        <f t="shared" si="422"/>
        <v>-0.93284760166719549</v>
      </c>
      <c r="CS616" s="67">
        <f t="shared" si="408"/>
        <v>0.73918372066135318</v>
      </c>
      <c r="CT616" s="77">
        <v>0</v>
      </c>
      <c r="CU616" s="59">
        <v>0</v>
      </c>
      <c r="CV616" s="59" t="s">
        <v>1782</v>
      </c>
      <c r="CW616" s="59">
        <v>0</v>
      </c>
      <c r="CX616" s="59">
        <v>0</v>
      </c>
      <c r="CY616" s="102">
        <v>0</v>
      </c>
      <c r="CZ616" s="102">
        <v>3</v>
      </c>
      <c r="DA616" s="102">
        <v>0</v>
      </c>
      <c r="DB616" s="102">
        <v>0</v>
      </c>
      <c r="DC616" s="102">
        <v>0</v>
      </c>
      <c r="DD616" s="59">
        <v>0</v>
      </c>
      <c r="DE616" s="60">
        <v>0</v>
      </c>
      <c r="DF616" s="60">
        <v>0</v>
      </c>
      <c r="DG616" s="60">
        <v>2</v>
      </c>
      <c r="DH616" s="60">
        <v>0</v>
      </c>
      <c r="DI616" s="60">
        <v>0</v>
      </c>
      <c r="DJ616" s="60">
        <v>0</v>
      </c>
      <c r="DK616" s="60">
        <v>0</v>
      </c>
      <c r="DL616" s="60">
        <v>0</v>
      </c>
      <c r="DM616" s="60">
        <v>0</v>
      </c>
      <c r="DN616" s="60">
        <v>0</v>
      </c>
      <c r="DO616" s="59">
        <v>0</v>
      </c>
      <c r="DP616" s="59">
        <v>0</v>
      </c>
      <c r="DQ616" s="59">
        <v>0</v>
      </c>
      <c r="DR616" s="59">
        <v>0</v>
      </c>
      <c r="DS616" s="59">
        <v>0</v>
      </c>
      <c r="DT616" s="59">
        <v>0</v>
      </c>
      <c r="DU616" s="59">
        <v>0</v>
      </c>
      <c r="DV616" s="59">
        <v>1</v>
      </c>
      <c r="DW616" s="59">
        <v>0</v>
      </c>
      <c r="DX616" s="59">
        <v>0</v>
      </c>
      <c r="DY616" s="59">
        <v>0</v>
      </c>
      <c r="DZ616" s="59">
        <v>0</v>
      </c>
      <c r="EA616" s="59">
        <v>0</v>
      </c>
      <c r="EB616" s="59">
        <v>0</v>
      </c>
      <c r="EC616" s="59">
        <v>0</v>
      </c>
      <c r="ED616" s="59">
        <v>0</v>
      </c>
      <c r="EE616" s="59">
        <v>0</v>
      </c>
      <c r="EF616" s="59">
        <v>0</v>
      </c>
      <c r="EG616" s="59">
        <v>0</v>
      </c>
      <c r="EH616" s="59">
        <v>0</v>
      </c>
      <c r="EI616" s="59">
        <v>0</v>
      </c>
      <c r="EJ616" s="59">
        <v>0</v>
      </c>
      <c r="EK616" s="59">
        <v>0</v>
      </c>
      <c r="EL616" s="59">
        <v>0</v>
      </c>
      <c r="EM616" s="59">
        <v>0</v>
      </c>
      <c r="EN616" s="59">
        <v>0</v>
      </c>
      <c r="EO616" s="59">
        <v>3</v>
      </c>
      <c r="EP616" s="77">
        <v>2</v>
      </c>
      <c r="EQ616" s="59">
        <v>4</v>
      </c>
    </row>
    <row r="617" spans="1:147" s="58" customFormat="1" ht="15" customHeight="1" x14ac:dyDescent="0.25">
      <c r="A617" s="499" t="s">
        <v>2569</v>
      </c>
      <c r="B617" s="138">
        <v>12</v>
      </c>
      <c r="C617" s="58" t="s">
        <v>349</v>
      </c>
      <c r="D617" s="59">
        <v>2002</v>
      </c>
      <c r="E617" s="67" t="s">
        <v>350</v>
      </c>
      <c r="F617" s="67" t="s">
        <v>151</v>
      </c>
      <c r="G617" s="59">
        <v>105</v>
      </c>
      <c r="H617" s="59" t="s">
        <v>351</v>
      </c>
      <c r="I617" s="127" t="s">
        <v>50</v>
      </c>
      <c r="J617" s="59">
        <v>0</v>
      </c>
      <c r="K617" s="59" t="s">
        <v>3</v>
      </c>
      <c r="L617" s="59" t="s">
        <v>89</v>
      </c>
      <c r="M617" s="59">
        <v>10</v>
      </c>
      <c r="N617" s="59">
        <v>10</v>
      </c>
      <c r="O617" s="59">
        <f t="shared" si="418"/>
        <v>1</v>
      </c>
      <c r="P617" s="59">
        <v>1998</v>
      </c>
      <c r="Q617" s="67"/>
      <c r="R617" s="37">
        <v>1</v>
      </c>
      <c r="S617" s="59">
        <v>3</v>
      </c>
      <c r="T617" s="59">
        <v>1</v>
      </c>
      <c r="U617" s="59">
        <v>1</v>
      </c>
      <c r="V617" s="59" t="s">
        <v>1332</v>
      </c>
      <c r="W617" s="59"/>
      <c r="X617" s="59" t="s">
        <v>1338</v>
      </c>
      <c r="Y617" s="67"/>
      <c r="Z617" s="40" t="s">
        <v>681</v>
      </c>
      <c r="AA617" s="59" t="s">
        <v>571</v>
      </c>
      <c r="AB617" s="59" t="s">
        <v>680</v>
      </c>
      <c r="AC617" s="59" t="s">
        <v>1337</v>
      </c>
      <c r="AD617" s="37">
        <v>0</v>
      </c>
      <c r="AE617" s="37" t="s">
        <v>1071</v>
      </c>
      <c r="AF617" s="59">
        <v>13.6</v>
      </c>
      <c r="AG617" s="59">
        <f t="shared" si="419"/>
        <v>1.1335389083702174</v>
      </c>
      <c r="AH617" s="59">
        <v>361</v>
      </c>
      <c r="AI617" s="72">
        <f t="shared" si="409"/>
        <v>2.5575072019056577</v>
      </c>
      <c r="AJ617" s="59">
        <f t="shared" si="410"/>
        <v>136</v>
      </c>
      <c r="AK617" s="59">
        <f t="shared" si="420"/>
        <v>2.1335389083702174</v>
      </c>
      <c r="AL617" s="72">
        <f t="shared" si="411"/>
        <v>3610</v>
      </c>
      <c r="AM617" s="72">
        <f t="shared" si="412"/>
        <v>3.5575072019056577</v>
      </c>
      <c r="AN617" s="67" t="s">
        <v>1004</v>
      </c>
      <c r="AO617" s="59" t="s">
        <v>470</v>
      </c>
      <c r="AP617" s="39"/>
      <c r="AQ617" s="59" t="s">
        <v>352</v>
      </c>
      <c r="AR617" s="67" t="s">
        <v>353</v>
      </c>
      <c r="AS617" s="67" t="s">
        <v>354</v>
      </c>
      <c r="AT617" s="172" t="s">
        <v>2467</v>
      </c>
      <c r="AU617" s="270">
        <v>52.21</v>
      </c>
      <c r="AV617" s="11">
        <v>5.89</v>
      </c>
      <c r="AW617" s="59"/>
      <c r="AX617" s="277">
        <v>9.4083333333333332</v>
      </c>
      <c r="AY617" s="278">
        <v>890</v>
      </c>
      <c r="AZ617" s="455">
        <f t="shared" si="421"/>
        <v>2.9493900066449128</v>
      </c>
      <c r="BA617" s="515" t="s">
        <v>82</v>
      </c>
      <c r="BB617" s="67" t="s">
        <v>1333</v>
      </c>
      <c r="BC617" s="59"/>
      <c r="BD617" s="59" t="s">
        <v>355</v>
      </c>
      <c r="BE617" s="59"/>
      <c r="BF617" s="67"/>
      <c r="BG617" s="67"/>
      <c r="BH617" s="58" t="s">
        <v>1334</v>
      </c>
      <c r="BI617" s="67" t="s">
        <v>684</v>
      </c>
      <c r="BJ617" s="67" t="s">
        <v>610</v>
      </c>
      <c r="BK617" s="40" t="s">
        <v>686</v>
      </c>
      <c r="BL617" s="37" t="s">
        <v>2269</v>
      </c>
      <c r="BM617" s="37" t="s">
        <v>2268</v>
      </c>
      <c r="BN617" s="67" t="s">
        <v>1335</v>
      </c>
      <c r="BO617" s="59" t="s">
        <v>1671</v>
      </c>
      <c r="BP617" s="67" t="s">
        <v>51</v>
      </c>
      <c r="BQ617" s="37" t="s">
        <v>35</v>
      </c>
      <c r="BR617" s="67">
        <v>132.99232736572799</v>
      </c>
      <c r="BS617" s="37" t="s">
        <v>21</v>
      </c>
      <c r="BT617" s="77" t="s">
        <v>1403</v>
      </c>
      <c r="BU617" s="124">
        <v>196.93094629156099</v>
      </c>
      <c r="BV617" s="67"/>
      <c r="BW617" s="63" t="s">
        <v>26</v>
      </c>
      <c r="BX617" s="59" t="s">
        <v>27</v>
      </c>
      <c r="BY617" s="70">
        <f t="shared" si="415"/>
        <v>341.0944045596014</v>
      </c>
      <c r="BZ617" s="70">
        <f t="shared" si="416"/>
        <v>341.0944045596014</v>
      </c>
      <c r="CA617" s="59" t="s">
        <v>18</v>
      </c>
      <c r="CB617" s="59" t="s">
        <v>682</v>
      </c>
      <c r="CC617" s="59">
        <v>3</v>
      </c>
      <c r="CD617" s="59">
        <v>3</v>
      </c>
      <c r="CE617" s="67"/>
      <c r="CF617" s="78" t="s">
        <v>1584</v>
      </c>
      <c r="CG617" s="67">
        <v>204.60358056266</v>
      </c>
      <c r="CH617" s="37" t="s">
        <v>21</v>
      </c>
      <c r="CI617" s="67">
        <v>296.67519181585698</v>
      </c>
      <c r="CJ617" s="67"/>
      <c r="CK617" s="59">
        <f t="shared" si="417"/>
        <v>513.85650557030658</v>
      </c>
      <c r="CL617" s="59">
        <f t="shared" si="405"/>
        <v>513.85650557030658</v>
      </c>
      <c r="CM617" s="59">
        <v>3</v>
      </c>
      <c r="CN617" s="59">
        <v>3</v>
      </c>
      <c r="CO617" s="67"/>
      <c r="CP617" s="67">
        <f t="shared" si="406"/>
        <v>-0.16420239947745668</v>
      </c>
      <c r="CQ617" s="67">
        <f t="shared" si="407"/>
        <v>0.8</v>
      </c>
      <c r="CR617" s="67">
        <f t="shared" si="422"/>
        <v>-0.13136191958196536</v>
      </c>
      <c r="CS617" s="67">
        <f t="shared" si="408"/>
        <v>0.66810466282635483</v>
      </c>
      <c r="CT617" s="77">
        <v>0</v>
      </c>
      <c r="CU617" s="59">
        <v>0</v>
      </c>
      <c r="CV617" s="59" t="s">
        <v>1782</v>
      </c>
      <c r="CW617" s="59">
        <v>0</v>
      </c>
      <c r="CX617" s="59">
        <v>0</v>
      </c>
      <c r="CY617" s="102">
        <v>0</v>
      </c>
      <c r="CZ617" s="102">
        <v>3</v>
      </c>
      <c r="DA617" s="102">
        <v>0</v>
      </c>
      <c r="DB617" s="102">
        <v>0</v>
      </c>
      <c r="DC617" s="102">
        <v>0</v>
      </c>
      <c r="DD617" s="59">
        <v>0</v>
      </c>
      <c r="DE617" s="60">
        <v>0</v>
      </c>
      <c r="DF617" s="60">
        <v>0</v>
      </c>
      <c r="DG617" s="60">
        <v>2</v>
      </c>
      <c r="DH617" s="60">
        <v>0</v>
      </c>
      <c r="DI617" s="60">
        <v>0</v>
      </c>
      <c r="DJ617" s="60">
        <v>0</v>
      </c>
      <c r="DK617" s="60">
        <v>0</v>
      </c>
      <c r="DL617" s="60">
        <v>0</v>
      </c>
      <c r="DM617" s="60">
        <v>0</v>
      </c>
      <c r="DN617" s="60">
        <v>0</v>
      </c>
      <c r="DO617" s="59">
        <v>0</v>
      </c>
      <c r="DP617" s="59">
        <v>0</v>
      </c>
      <c r="DQ617" s="59">
        <v>0</v>
      </c>
      <c r="DR617" s="59">
        <v>1</v>
      </c>
      <c r="DS617" s="59">
        <v>0</v>
      </c>
      <c r="DT617" s="59">
        <v>0</v>
      </c>
      <c r="DU617" s="59">
        <v>0</v>
      </c>
      <c r="DV617" s="59">
        <v>0</v>
      </c>
      <c r="DW617" s="59">
        <v>0</v>
      </c>
      <c r="DX617" s="59">
        <v>0</v>
      </c>
      <c r="DY617" s="59">
        <v>0</v>
      </c>
      <c r="DZ617" s="59">
        <v>0</v>
      </c>
      <c r="EA617" s="59">
        <v>0</v>
      </c>
      <c r="EB617" s="59">
        <v>0</v>
      </c>
      <c r="EC617" s="59">
        <v>0</v>
      </c>
      <c r="ED617" s="59">
        <v>0</v>
      </c>
      <c r="EE617" s="59">
        <v>0</v>
      </c>
      <c r="EF617" s="59">
        <v>0</v>
      </c>
      <c r="EG617" s="59">
        <v>0</v>
      </c>
      <c r="EH617" s="59">
        <v>0</v>
      </c>
      <c r="EI617" s="59">
        <v>0</v>
      </c>
      <c r="EJ617" s="59">
        <v>0</v>
      </c>
      <c r="EK617" s="59">
        <v>0</v>
      </c>
      <c r="EL617" s="59">
        <v>0</v>
      </c>
      <c r="EM617" s="59">
        <v>0</v>
      </c>
      <c r="EN617" s="59">
        <v>0</v>
      </c>
      <c r="EO617" s="59">
        <v>3</v>
      </c>
      <c r="EP617" s="77">
        <v>2</v>
      </c>
      <c r="EQ617" s="59">
        <v>4</v>
      </c>
    </row>
    <row r="618" spans="1:147" s="58" customFormat="1" ht="15" customHeight="1" x14ac:dyDescent="0.25">
      <c r="A618" s="499" t="s">
        <v>2569</v>
      </c>
      <c r="B618" s="138">
        <v>13</v>
      </c>
      <c r="C618" s="58" t="s">
        <v>349</v>
      </c>
      <c r="D618" s="59">
        <v>2002</v>
      </c>
      <c r="E618" s="67" t="s">
        <v>350</v>
      </c>
      <c r="F618" s="67" t="s">
        <v>151</v>
      </c>
      <c r="G618" s="59">
        <v>105</v>
      </c>
      <c r="H618" s="59" t="s">
        <v>351</v>
      </c>
      <c r="I618" s="127" t="s">
        <v>50</v>
      </c>
      <c r="J618" s="59">
        <v>0</v>
      </c>
      <c r="K618" s="59" t="s">
        <v>3</v>
      </c>
      <c r="L618" s="59" t="s">
        <v>89</v>
      </c>
      <c r="M618" s="59">
        <v>10</v>
      </c>
      <c r="N618" s="59">
        <v>10</v>
      </c>
      <c r="O618" s="59">
        <f t="shared" si="418"/>
        <v>1</v>
      </c>
      <c r="P618" s="59">
        <v>1998</v>
      </c>
      <c r="Q618" s="67"/>
      <c r="R618" s="37">
        <v>1</v>
      </c>
      <c r="S618" s="59">
        <v>5</v>
      </c>
      <c r="T618" s="59">
        <v>1</v>
      </c>
      <c r="U618" s="59">
        <v>1</v>
      </c>
      <c r="V618" s="59" t="s">
        <v>1332</v>
      </c>
      <c r="W618" s="59"/>
      <c r="X618" s="59" t="s">
        <v>1338</v>
      </c>
      <c r="Y618" s="67"/>
      <c r="Z618" s="40" t="s">
        <v>681</v>
      </c>
      <c r="AA618" s="59" t="s">
        <v>571</v>
      </c>
      <c r="AB618" s="59" t="s">
        <v>680</v>
      </c>
      <c r="AC618" s="59" t="s">
        <v>1337</v>
      </c>
      <c r="AD618" s="37">
        <v>0</v>
      </c>
      <c r="AE618" s="37" t="s">
        <v>1071</v>
      </c>
      <c r="AF618" s="59">
        <v>13.6</v>
      </c>
      <c r="AG618" s="59">
        <f t="shared" si="419"/>
        <v>1.1335389083702174</v>
      </c>
      <c r="AH618" s="59">
        <v>361</v>
      </c>
      <c r="AI618" s="72">
        <f t="shared" si="409"/>
        <v>2.5575072019056577</v>
      </c>
      <c r="AJ618" s="59">
        <f t="shared" si="410"/>
        <v>136</v>
      </c>
      <c r="AK618" s="59">
        <f t="shared" si="420"/>
        <v>2.1335389083702174</v>
      </c>
      <c r="AL618" s="72">
        <f t="shared" si="411"/>
        <v>3610</v>
      </c>
      <c r="AM618" s="72">
        <f t="shared" si="412"/>
        <v>3.5575072019056577</v>
      </c>
      <c r="AN618" s="67" t="s">
        <v>1004</v>
      </c>
      <c r="AO618" s="59" t="s">
        <v>470</v>
      </c>
      <c r="AP618" s="39"/>
      <c r="AQ618" s="59" t="s">
        <v>352</v>
      </c>
      <c r="AR618" s="67" t="s">
        <v>353</v>
      </c>
      <c r="AS618" s="67" t="s">
        <v>354</v>
      </c>
      <c r="AT618" s="172" t="s">
        <v>2466</v>
      </c>
      <c r="AU618" s="270">
        <v>52.21</v>
      </c>
      <c r="AV618" s="11">
        <v>5.89</v>
      </c>
      <c r="AW618" s="59"/>
      <c r="AX618" s="277">
        <v>9.4083333333333332</v>
      </c>
      <c r="AY618" s="278">
        <v>890</v>
      </c>
      <c r="AZ618" s="455">
        <f t="shared" si="421"/>
        <v>2.9493900066449128</v>
      </c>
      <c r="BA618" s="515" t="s">
        <v>137</v>
      </c>
      <c r="BB618" s="66" t="s">
        <v>138</v>
      </c>
      <c r="BC618" s="59"/>
      <c r="BD618" s="59" t="s">
        <v>355</v>
      </c>
      <c r="BE618" s="59"/>
      <c r="BF618" s="67"/>
      <c r="BG618" s="67"/>
      <c r="BH618" s="58" t="s">
        <v>1334</v>
      </c>
      <c r="BI618" s="58" t="s">
        <v>683</v>
      </c>
      <c r="BJ618" s="67" t="s">
        <v>10</v>
      </c>
      <c r="BK618" s="67" t="s">
        <v>170</v>
      </c>
      <c r="BL618" s="59"/>
      <c r="BM618" s="59"/>
      <c r="BN618" s="67"/>
      <c r="BO618" s="59" t="s">
        <v>1678</v>
      </c>
      <c r="BP618" s="67" t="s">
        <v>51</v>
      </c>
      <c r="BQ618" s="37" t="s">
        <v>49</v>
      </c>
      <c r="BR618" s="67">
        <v>253.23272090988601</v>
      </c>
      <c r="BS618" s="37" t="s">
        <v>21</v>
      </c>
      <c r="BT618" s="37" t="s">
        <v>11</v>
      </c>
      <c r="BU618" s="67">
        <v>46.478565179351989</v>
      </c>
      <c r="BV618" s="67">
        <v>48.939195100613006</v>
      </c>
      <c r="BW618" s="63" t="s">
        <v>634</v>
      </c>
      <c r="BX618" s="59" t="s">
        <v>27</v>
      </c>
      <c r="BY618" s="70">
        <f>AVERAGE(BU618,BV618)*SQRT(CC618)</f>
        <v>106.68029912339055</v>
      </c>
      <c r="BZ618" s="92">
        <f>BY618</f>
        <v>106.68029912339055</v>
      </c>
      <c r="CA618" s="59" t="s">
        <v>18</v>
      </c>
      <c r="CB618" s="59" t="s">
        <v>682</v>
      </c>
      <c r="CC618" s="59">
        <v>5</v>
      </c>
      <c r="CD618" s="59">
        <v>5</v>
      </c>
      <c r="CE618" s="67"/>
      <c r="CF618" s="78" t="s">
        <v>1584</v>
      </c>
      <c r="CG618" s="67">
        <v>63.490813648293901</v>
      </c>
      <c r="CH618" s="37" t="s">
        <v>21</v>
      </c>
      <c r="CI618" s="67">
        <v>30.621172353455798</v>
      </c>
      <c r="CJ618" s="67" t="s">
        <v>19</v>
      </c>
      <c r="CK618" s="59">
        <f t="shared" si="417"/>
        <v>68.47102293306439</v>
      </c>
      <c r="CL618" s="59">
        <f t="shared" si="405"/>
        <v>68.47102293306439</v>
      </c>
      <c r="CM618" s="59">
        <v>5</v>
      </c>
      <c r="CN618" s="59">
        <v>5</v>
      </c>
      <c r="CO618" s="67" t="s">
        <v>687</v>
      </c>
      <c r="CP618" s="67">
        <f t="shared" si="406"/>
        <v>2.116821692631242</v>
      </c>
      <c r="CQ618" s="67">
        <f t="shared" si="407"/>
        <v>0.90322580645161288</v>
      </c>
      <c r="CR618" s="67">
        <f t="shared" si="422"/>
        <v>1.9119679804411218</v>
      </c>
      <c r="CS618" s="67">
        <f t="shared" si="408"/>
        <v>0.58278107791160516</v>
      </c>
      <c r="CT618" s="77">
        <v>0</v>
      </c>
      <c r="CU618" s="59">
        <v>0</v>
      </c>
      <c r="CV618" s="59" t="s">
        <v>1782</v>
      </c>
      <c r="CW618" s="59">
        <v>0</v>
      </c>
      <c r="CX618" s="59">
        <v>0</v>
      </c>
      <c r="CY618" s="102">
        <v>0</v>
      </c>
      <c r="CZ618" s="102">
        <v>0</v>
      </c>
      <c r="DA618" s="102">
        <v>1</v>
      </c>
      <c r="DB618" s="102">
        <v>0</v>
      </c>
      <c r="DC618" s="102">
        <v>0</v>
      </c>
      <c r="DD618" s="59">
        <v>0</v>
      </c>
      <c r="DE618" s="60">
        <v>1</v>
      </c>
      <c r="DF618" s="60">
        <v>1</v>
      </c>
      <c r="DG618" s="60">
        <v>1</v>
      </c>
      <c r="DH618" s="60">
        <v>0</v>
      </c>
      <c r="DI618" s="60">
        <v>0</v>
      </c>
      <c r="DJ618" s="60">
        <v>0</v>
      </c>
      <c r="DK618" s="60">
        <v>0</v>
      </c>
      <c r="DL618" s="60">
        <v>0</v>
      </c>
      <c r="DM618" s="60">
        <v>0</v>
      </c>
      <c r="DN618" s="60">
        <v>0</v>
      </c>
      <c r="DO618" s="59">
        <v>0</v>
      </c>
      <c r="DP618" s="59">
        <v>0</v>
      </c>
      <c r="DQ618" s="59">
        <v>0</v>
      </c>
      <c r="DR618" s="59">
        <v>0</v>
      </c>
      <c r="DS618" s="59">
        <v>0</v>
      </c>
      <c r="DT618" s="59">
        <v>0</v>
      </c>
      <c r="DU618" s="59">
        <v>0</v>
      </c>
      <c r="DV618" s="59">
        <v>0</v>
      </c>
      <c r="DW618" s="59">
        <v>0</v>
      </c>
      <c r="DX618" s="59">
        <v>0</v>
      </c>
      <c r="DY618" s="59">
        <v>0</v>
      </c>
      <c r="DZ618" s="59">
        <v>0</v>
      </c>
      <c r="EA618" s="59">
        <v>0</v>
      </c>
      <c r="EB618" s="59">
        <v>0</v>
      </c>
      <c r="EC618" s="59">
        <v>0</v>
      </c>
      <c r="ED618" s="59">
        <v>0</v>
      </c>
      <c r="EE618" s="59">
        <v>0</v>
      </c>
      <c r="EF618" s="59">
        <v>0</v>
      </c>
      <c r="EG618" s="59">
        <v>0</v>
      </c>
      <c r="EH618" s="59">
        <v>0</v>
      </c>
      <c r="EI618" s="59">
        <v>0</v>
      </c>
      <c r="EJ618" s="59">
        <v>0</v>
      </c>
      <c r="EK618" s="59">
        <v>0</v>
      </c>
      <c r="EL618" s="59">
        <v>0</v>
      </c>
      <c r="EM618" s="59">
        <v>0</v>
      </c>
      <c r="EN618" s="59">
        <v>0</v>
      </c>
      <c r="EO618" s="59">
        <v>3</v>
      </c>
      <c r="EP618" s="77">
        <v>2</v>
      </c>
      <c r="EQ618" s="59">
        <v>1</v>
      </c>
    </row>
    <row r="619" spans="1:147" s="58" customFormat="1" ht="15" customHeight="1" x14ac:dyDescent="0.25">
      <c r="A619" s="499" t="s">
        <v>2569</v>
      </c>
      <c r="B619" s="138">
        <v>14</v>
      </c>
      <c r="C619" s="58" t="s">
        <v>349</v>
      </c>
      <c r="D619" s="59">
        <v>2002</v>
      </c>
      <c r="E619" s="67" t="s">
        <v>350</v>
      </c>
      <c r="F619" s="67" t="s">
        <v>151</v>
      </c>
      <c r="G619" s="59">
        <v>105</v>
      </c>
      <c r="H619" s="59" t="s">
        <v>351</v>
      </c>
      <c r="I619" s="127" t="s">
        <v>50</v>
      </c>
      <c r="J619" s="59">
        <v>0</v>
      </c>
      <c r="K619" s="59" t="s">
        <v>3</v>
      </c>
      <c r="L619" s="59" t="s">
        <v>89</v>
      </c>
      <c r="M619" s="59">
        <v>10</v>
      </c>
      <c r="N619" s="59">
        <v>10</v>
      </c>
      <c r="O619" s="59">
        <f t="shared" si="418"/>
        <v>1</v>
      </c>
      <c r="P619" s="59">
        <v>1998</v>
      </c>
      <c r="Q619" s="67"/>
      <c r="R619" s="37">
        <v>1</v>
      </c>
      <c r="S619" s="59">
        <v>3</v>
      </c>
      <c r="T619" s="59">
        <v>1</v>
      </c>
      <c r="U619" s="59">
        <v>1</v>
      </c>
      <c r="V619" s="59" t="s">
        <v>1332</v>
      </c>
      <c r="W619" s="59"/>
      <c r="X619" s="59" t="s">
        <v>1338</v>
      </c>
      <c r="Y619" s="67"/>
      <c r="Z619" s="40" t="s">
        <v>681</v>
      </c>
      <c r="AA619" s="59" t="s">
        <v>571</v>
      </c>
      <c r="AB619" s="59" t="s">
        <v>680</v>
      </c>
      <c r="AC619" s="59" t="s">
        <v>1337</v>
      </c>
      <c r="AD619" s="37">
        <v>0</v>
      </c>
      <c r="AE619" s="37" t="s">
        <v>1071</v>
      </c>
      <c r="AF619" s="59">
        <v>13.6</v>
      </c>
      <c r="AG619" s="59">
        <f t="shared" si="419"/>
        <v>1.1335389083702174</v>
      </c>
      <c r="AH619" s="59">
        <v>361</v>
      </c>
      <c r="AI619" s="72">
        <f t="shared" ref="AI619:AI642" si="423">LOG10(AH619)</f>
        <v>2.5575072019056577</v>
      </c>
      <c r="AJ619" s="59">
        <f t="shared" ref="AJ619:AJ642" si="424">AF619*N619</f>
        <v>136</v>
      </c>
      <c r="AK619" s="59">
        <f t="shared" si="420"/>
        <v>2.1335389083702174</v>
      </c>
      <c r="AL619" s="72">
        <f t="shared" ref="AL619:AL642" si="425">AH619*N619</f>
        <v>3610</v>
      </c>
      <c r="AM619" s="72">
        <f t="shared" si="412"/>
        <v>3.5575072019056577</v>
      </c>
      <c r="AN619" s="67" t="s">
        <v>1004</v>
      </c>
      <c r="AO619" s="59" t="s">
        <v>470</v>
      </c>
      <c r="AP619" s="39"/>
      <c r="AQ619" s="59" t="s">
        <v>352</v>
      </c>
      <c r="AR619" s="67" t="s">
        <v>353</v>
      </c>
      <c r="AS619" s="67" t="s">
        <v>354</v>
      </c>
      <c r="AT619" s="172" t="s">
        <v>2467</v>
      </c>
      <c r="AU619" s="270">
        <v>52.21</v>
      </c>
      <c r="AV619" s="11">
        <v>5.89</v>
      </c>
      <c r="AW619" s="59"/>
      <c r="AX619" s="277">
        <v>9.4083333333333332</v>
      </c>
      <c r="AY619" s="278">
        <v>890</v>
      </c>
      <c r="AZ619" s="455">
        <f t="shared" si="421"/>
        <v>2.9493900066449128</v>
      </c>
      <c r="BA619" s="515" t="s">
        <v>82</v>
      </c>
      <c r="BB619" s="67" t="s">
        <v>1333</v>
      </c>
      <c r="BC619" s="59"/>
      <c r="BD619" s="59" t="s">
        <v>355</v>
      </c>
      <c r="BE619" s="59"/>
      <c r="BF619" s="67"/>
      <c r="BG619" s="67"/>
      <c r="BH619" s="58" t="s">
        <v>1334</v>
      </c>
      <c r="BI619" s="67" t="s">
        <v>684</v>
      </c>
      <c r="BJ619" s="67" t="s">
        <v>10</v>
      </c>
      <c r="BK619" s="67" t="s">
        <v>170</v>
      </c>
      <c r="BL619" s="59"/>
      <c r="BM619" s="59"/>
      <c r="BN619" s="67"/>
      <c r="BO619" s="59" t="s">
        <v>1678</v>
      </c>
      <c r="BP619" s="67" t="s">
        <v>51</v>
      </c>
      <c r="BQ619" s="37" t="s">
        <v>49</v>
      </c>
      <c r="BR619" s="67">
        <v>46.598101265822997</v>
      </c>
      <c r="BS619" s="37" t="s">
        <v>21</v>
      </c>
      <c r="BT619" s="37" t="s">
        <v>11</v>
      </c>
      <c r="BU619" s="67">
        <v>9.8892405063291022</v>
      </c>
      <c r="BV619" s="67">
        <v>9.5595991561181961</v>
      </c>
      <c r="BW619" s="63" t="s">
        <v>634</v>
      </c>
      <c r="BX619" s="59" t="s">
        <v>27</v>
      </c>
      <c r="BY619" s="70">
        <f>AVERAGE(BU619,BV619)*SQRT(CC619)</f>
        <v>16.843189221809727</v>
      </c>
      <c r="BZ619" s="92">
        <f>BY619</f>
        <v>16.843189221809727</v>
      </c>
      <c r="CA619" s="59" t="s">
        <v>18</v>
      </c>
      <c r="CB619" s="59" t="s">
        <v>682</v>
      </c>
      <c r="CC619" s="59">
        <v>3</v>
      </c>
      <c r="CD619" s="59">
        <v>3</v>
      </c>
      <c r="CE619" s="67"/>
      <c r="CF619" s="78" t="s">
        <v>1584</v>
      </c>
      <c r="CG619" s="67">
        <v>94.725738396624706</v>
      </c>
      <c r="CH619" s="37" t="s">
        <v>21</v>
      </c>
      <c r="CI619" s="67">
        <v>22.085970464134292</v>
      </c>
      <c r="CJ619" s="67" t="s">
        <v>19</v>
      </c>
      <c r="CK619" s="59">
        <f t="shared" si="417"/>
        <v>38.254022978346171</v>
      </c>
      <c r="CL619" s="59">
        <f t="shared" si="405"/>
        <v>38.254022978346171</v>
      </c>
      <c r="CM619" s="59">
        <v>3</v>
      </c>
      <c r="CN619" s="59">
        <v>3</v>
      </c>
      <c r="CO619" s="67" t="s">
        <v>687</v>
      </c>
      <c r="CP619" s="67">
        <f t="shared" si="406"/>
        <v>-1.6283779688040099</v>
      </c>
      <c r="CQ619" s="67">
        <f t="shared" si="407"/>
        <v>0.8</v>
      </c>
      <c r="CR619" s="67">
        <f t="shared" si="422"/>
        <v>-1.3027023750432081</v>
      </c>
      <c r="CS619" s="67">
        <f t="shared" si="408"/>
        <v>0.80808612316193451</v>
      </c>
      <c r="CT619" s="77">
        <v>0</v>
      </c>
      <c r="CU619" s="59">
        <v>0</v>
      </c>
      <c r="CV619" s="59" t="s">
        <v>1782</v>
      </c>
      <c r="CW619" s="59">
        <v>0</v>
      </c>
      <c r="CX619" s="59">
        <v>0</v>
      </c>
      <c r="CY619" s="102">
        <v>0</v>
      </c>
      <c r="CZ619" s="102">
        <v>0</v>
      </c>
      <c r="DA619" s="102">
        <v>1</v>
      </c>
      <c r="DB619" s="102">
        <v>0</v>
      </c>
      <c r="DC619" s="102">
        <v>0</v>
      </c>
      <c r="DD619" s="59">
        <v>0</v>
      </c>
      <c r="DE619" s="60">
        <v>1</v>
      </c>
      <c r="DF619" s="60">
        <v>1</v>
      </c>
      <c r="DG619" s="60">
        <v>1</v>
      </c>
      <c r="DH619" s="60">
        <v>0</v>
      </c>
      <c r="DI619" s="60">
        <v>0</v>
      </c>
      <c r="DJ619" s="60">
        <v>0</v>
      </c>
      <c r="DK619" s="60">
        <v>0</v>
      </c>
      <c r="DL619" s="60">
        <v>0</v>
      </c>
      <c r="DM619" s="60">
        <v>0</v>
      </c>
      <c r="DN619" s="60">
        <v>0</v>
      </c>
      <c r="DO619" s="59">
        <v>0</v>
      </c>
      <c r="DP619" s="59">
        <v>0</v>
      </c>
      <c r="DQ619" s="59">
        <v>0</v>
      </c>
      <c r="DR619" s="59">
        <v>0</v>
      </c>
      <c r="DS619" s="59">
        <v>0</v>
      </c>
      <c r="DT619" s="59">
        <v>0</v>
      </c>
      <c r="DU619" s="59">
        <v>0</v>
      </c>
      <c r="DV619" s="59">
        <v>0</v>
      </c>
      <c r="DW619" s="59">
        <v>0</v>
      </c>
      <c r="DX619" s="59">
        <v>0</v>
      </c>
      <c r="DY619" s="59">
        <v>0</v>
      </c>
      <c r="DZ619" s="59">
        <v>0</v>
      </c>
      <c r="EA619" s="59">
        <v>0</v>
      </c>
      <c r="EB619" s="59">
        <v>0</v>
      </c>
      <c r="EC619" s="59">
        <v>0</v>
      </c>
      <c r="ED619" s="59">
        <v>0</v>
      </c>
      <c r="EE619" s="59">
        <v>0</v>
      </c>
      <c r="EF619" s="59">
        <v>0</v>
      </c>
      <c r="EG619" s="59">
        <v>0</v>
      </c>
      <c r="EH619" s="59">
        <v>0</v>
      </c>
      <c r="EI619" s="59">
        <v>0</v>
      </c>
      <c r="EJ619" s="59">
        <v>0</v>
      </c>
      <c r="EK619" s="59">
        <v>0</v>
      </c>
      <c r="EL619" s="59">
        <v>0</v>
      </c>
      <c r="EM619" s="59">
        <v>0</v>
      </c>
      <c r="EN619" s="59">
        <v>0</v>
      </c>
      <c r="EO619" s="59">
        <v>3</v>
      </c>
      <c r="EP619" s="77">
        <v>2</v>
      </c>
      <c r="EQ619" s="59">
        <v>4</v>
      </c>
    </row>
    <row r="620" spans="1:147" s="58" customFormat="1" ht="15" customHeight="1" x14ac:dyDescent="0.25">
      <c r="A620" s="499" t="s">
        <v>2569</v>
      </c>
      <c r="B620" s="138">
        <v>15</v>
      </c>
      <c r="C620" s="58" t="s">
        <v>349</v>
      </c>
      <c r="D620" s="59">
        <v>2002</v>
      </c>
      <c r="E620" s="67" t="s">
        <v>350</v>
      </c>
      <c r="F620" s="67" t="s">
        <v>151</v>
      </c>
      <c r="G620" s="59">
        <v>105</v>
      </c>
      <c r="H620" s="59" t="s">
        <v>351</v>
      </c>
      <c r="I620" s="127" t="s">
        <v>50</v>
      </c>
      <c r="J620" s="59">
        <v>0</v>
      </c>
      <c r="K620" s="59" t="s">
        <v>3</v>
      </c>
      <c r="L620" s="59" t="s">
        <v>89</v>
      </c>
      <c r="M620" s="59">
        <v>10</v>
      </c>
      <c r="N620" s="59">
        <v>10</v>
      </c>
      <c r="O620" s="59">
        <f t="shared" si="418"/>
        <v>1</v>
      </c>
      <c r="P620" s="59">
        <v>1998</v>
      </c>
      <c r="Q620" s="67"/>
      <c r="R620" s="59">
        <v>1</v>
      </c>
      <c r="S620" s="59">
        <v>5</v>
      </c>
      <c r="T620" s="59">
        <v>1</v>
      </c>
      <c r="U620" s="59">
        <v>1</v>
      </c>
      <c r="V620" s="59" t="s">
        <v>1332</v>
      </c>
      <c r="W620" s="59"/>
      <c r="X620" s="59" t="s">
        <v>1338</v>
      </c>
      <c r="Y620" s="67"/>
      <c r="Z620" s="40" t="s">
        <v>681</v>
      </c>
      <c r="AA620" s="59" t="s">
        <v>571</v>
      </c>
      <c r="AB620" s="59" t="s">
        <v>680</v>
      </c>
      <c r="AC620" s="59" t="s">
        <v>1337</v>
      </c>
      <c r="AD620" s="37">
        <v>0</v>
      </c>
      <c r="AE620" s="37" t="s">
        <v>1071</v>
      </c>
      <c r="AF620" s="59">
        <v>13.6</v>
      </c>
      <c r="AG620" s="59">
        <f t="shared" si="419"/>
        <v>1.1335389083702174</v>
      </c>
      <c r="AH620" s="59">
        <v>361</v>
      </c>
      <c r="AI620" s="72">
        <f t="shared" si="423"/>
        <v>2.5575072019056577</v>
      </c>
      <c r="AJ620" s="59">
        <f t="shared" si="424"/>
        <v>136</v>
      </c>
      <c r="AK620" s="59">
        <f t="shared" si="420"/>
        <v>2.1335389083702174</v>
      </c>
      <c r="AL620" s="72">
        <f t="shared" si="425"/>
        <v>3610</v>
      </c>
      <c r="AM620" s="72">
        <f t="shared" si="412"/>
        <v>3.5575072019056577</v>
      </c>
      <c r="AN620" s="67" t="s">
        <v>1004</v>
      </c>
      <c r="AO620" s="59" t="s">
        <v>470</v>
      </c>
      <c r="AP620" s="39"/>
      <c r="AQ620" s="59" t="s">
        <v>352</v>
      </c>
      <c r="AR620" s="67" t="s">
        <v>353</v>
      </c>
      <c r="AS620" s="67" t="s">
        <v>354</v>
      </c>
      <c r="AT620" s="172" t="s">
        <v>2466</v>
      </c>
      <c r="AU620" s="270">
        <v>52.21</v>
      </c>
      <c r="AV620" s="11">
        <v>5.89</v>
      </c>
      <c r="AW620" s="59"/>
      <c r="AX620" s="277">
        <v>9.4083333333333332</v>
      </c>
      <c r="AY620" s="278">
        <v>890</v>
      </c>
      <c r="AZ620" s="455">
        <f t="shared" si="421"/>
        <v>2.9493900066449128</v>
      </c>
      <c r="BA620" s="515" t="s">
        <v>137</v>
      </c>
      <c r="BB620" s="66" t="s">
        <v>138</v>
      </c>
      <c r="BC620" s="59"/>
      <c r="BD620" s="59" t="s">
        <v>355</v>
      </c>
      <c r="BE620" s="59"/>
      <c r="BF620" s="67"/>
      <c r="BG620" s="67"/>
      <c r="BH620" s="58" t="s">
        <v>1334</v>
      </c>
      <c r="BI620" s="67" t="s">
        <v>683</v>
      </c>
      <c r="BJ620" s="67" t="s">
        <v>610</v>
      </c>
      <c r="BK620" s="40" t="s">
        <v>1336</v>
      </c>
      <c r="BL620" s="59"/>
      <c r="BM620" s="59"/>
      <c r="BN620" s="38" t="s">
        <v>688</v>
      </c>
      <c r="BO620" s="59"/>
      <c r="BP620" s="67" t="s">
        <v>51</v>
      </c>
      <c r="BQ620" s="37" t="s">
        <v>38</v>
      </c>
      <c r="BR620" s="170">
        <v>60</v>
      </c>
      <c r="BS620" s="37" t="s">
        <v>21</v>
      </c>
      <c r="BT620" s="77" t="s">
        <v>1403</v>
      </c>
      <c r="BU620" s="67">
        <v>107</v>
      </c>
      <c r="BV620" s="67"/>
      <c r="BW620" s="63" t="s">
        <v>26</v>
      </c>
      <c r="BX620" s="59" t="s">
        <v>67</v>
      </c>
      <c r="BY620" s="70"/>
      <c r="BZ620" s="70">
        <f>IF(BX620="SE",BY620,BU620)</f>
        <v>107</v>
      </c>
      <c r="CA620" s="59" t="s">
        <v>18</v>
      </c>
      <c r="CB620" s="59" t="s">
        <v>682</v>
      </c>
      <c r="CC620" s="59">
        <v>5</v>
      </c>
      <c r="CD620" s="59">
        <v>5</v>
      </c>
      <c r="CE620" s="67"/>
      <c r="CF620" s="78" t="s">
        <v>1584</v>
      </c>
      <c r="CG620" s="171">
        <v>4085</v>
      </c>
      <c r="CH620" s="59" t="s">
        <v>21</v>
      </c>
      <c r="CI620" s="67">
        <v>4281</v>
      </c>
      <c r="CJ620" s="67"/>
      <c r="CK620" s="67"/>
      <c r="CL620" s="159">
        <f>CI620</f>
        <v>4281</v>
      </c>
      <c r="CM620" s="59">
        <v>5</v>
      </c>
      <c r="CN620" s="59">
        <v>5</v>
      </c>
      <c r="CO620" s="67"/>
      <c r="CP620" s="67">
        <f t="shared" si="406"/>
        <v>-1.3292297212319004</v>
      </c>
      <c r="CQ620" s="67">
        <f t="shared" si="407"/>
        <v>0.90322580645161288</v>
      </c>
      <c r="CR620" s="67">
        <f t="shared" si="422"/>
        <v>-1.2005945869191359</v>
      </c>
      <c r="CS620" s="67">
        <f t="shared" si="408"/>
        <v>0.47207136810697659</v>
      </c>
      <c r="CT620" s="77">
        <v>0</v>
      </c>
      <c r="CU620" s="59">
        <v>0</v>
      </c>
      <c r="CV620" s="59" t="s">
        <v>1782</v>
      </c>
      <c r="CW620" s="59">
        <v>0</v>
      </c>
      <c r="CX620" s="59">
        <v>0</v>
      </c>
      <c r="CY620" s="102">
        <v>0</v>
      </c>
      <c r="CZ620" s="102">
        <v>3</v>
      </c>
      <c r="DA620" s="102">
        <v>0</v>
      </c>
      <c r="DB620" s="102">
        <v>0</v>
      </c>
      <c r="DC620" s="102">
        <v>0</v>
      </c>
      <c r="DD620" s="59">
        <v>0</v>
      </c>
      <c r="DE620" s="60">
        <v>0</v>
      </c>
      <c r="DF620" s="60">
        <v>0</v>
      </c>
      <c r="DG620" s="60">
        <v>0</v>
      </c>
      <c r="DH620" s="60">
        <v>0</v>
      </c>
      <c r="DI620" s="60">
        <v>0</v>
      </c>
      <c r="DJ620" s="60">
        <v>0</v>
      </c>
      <c r="DK620" s="60">
        <v>0</v>
      </c>
      <c r="DL620" s="60">
        <v>0</v>
      </c>
      <c r="DM620" s="60">
        <v>0</v>
      </c>
      <c r="DN620" s="60">
        <v>0</v>
      </c>
      <c r="DO620" s="59">
        <v>0</v>
      </c>
      <c r="DP620" s="59">
        <v>0</v>
      </c>
      <c r="DQ620" s="59">
        <v>0</v>
      </c>
      <c r="DR620" s="59">
        <v>0</v>
      </c>
      <c r="DS620" s="59">
        <v>0</v>
      </c>
      <c r="DT620" s="59">
        <v>0</v>
      </c>
      <c r="DU620" s="59">
        <v>0</v>
      </c>
      <c r="DV620" s="59">
        <v>0</v>
      </c>
      <c r="DW620" s="59">
        <v>0</v>
      </c>
      <c r="DX620" s="59">
        <v>0</v>
      </c>
      <c r="DY620" s="59">
        <v>0</v>
      </c>
      <c r="DZ620" s="59">
        <v>0</v>
      </c>
      <c r="EA620" s="59">
        <v>0</v>
      </c>
      <c r="EB620" s="59">
        <v>0</v>
      </c>
      <c r="EC620" s="59">
        <v>0</v>
      </c>
      <c r="ED620" s="59">
        <v>0</v>
      </c>
      <c r="EE620" s="59">
        <v>0</v>
      </c>
      <c r="EF620" s="59">
        <v>0</v>
      </c>
      <c r="EG620" s="59">
        <v>0</v>
      </c>
      <c r="EH620" s="59">
        <v>0</v>
      </c>
      <c r="EI620" s="59">
        <v>0</v>
      </c>
      <c r="EJ620" s="59">
        <v>0</v>
      </c>
      <c r="EK620" s="59">
        <v>0</v>
      </c>
      <c r="EL620" s="59">
        <v>0</v>
      </c>
      <c r="EM620" s="59">
        <v>0</v>
      </c>
      <c r="EN620" s="59">
        <v>0</v>
      </c>
      <c r="EO620" s="59">
        <v>3</v>
      </c>
      <c r="EP620" s="77">
        <v>2</v>
      </c>
      <c r="EQ620" s="59">
        <v>1</v>
      </c>
    </row>
    <row r="621" spans="1:147" s="58" customFormat="1" ht="15" customHeight="1" x14ac:dyDescent="0.25">
      <c r="A621" s="499" t="s">
        <v>2569</v>
      </c>
      <c r="B621" s="138">
        <v>16</v>
      </c>
      <c r="C621" s="58" t="s">
        <v>349</v>
      </c>
      <c r="D621" s="59">
        <v>2002</v>
      </c>
      <c r="E621" s="67" t="s">
        <v>350</v>
      </c>
      <c r="F621" s="67" t="s">
        <v>151</v>
      </c>
      <c r="G621" s="59">
        <v>105</v>
      </c>
      <c r="H621" s="59" t="s">
        <v>351</v>
      </c>
      <c r="I621" s="127" t="s">
        <v>50</v>
      </c>
      <c r="J621" s="59">
        <v>0</v>
      </c>
      <c r="K621" s="59" t="s">
        <v>3</v>
      </c>
      <c r="L621" s="59" t="s">
        <v>89</v>
      </c>
      <c r="M621" s="59">
        <v>10</v>
      </c>
      <c r="N621" s="59">
        <v>10</v>
      </c>
      <c r="O621" s="59">
        <f t="shared" si="418"/>
        <v>1</v>
      </c>
      <c r="P621" s="59">
        <v>1998</v>
      </c>
      <c r="Q621" s="67"/>
      <c r="R621" s="59">
        <v>1</v>
      </c>
      <c r="S621" s="59">
        <v>3</v>
      </c>
      <c r="T621" s="59">
        <v>1</v>
      </c>
      <c r="U621" s="59">
        <v>1</v>
      </c>
      <c r="V621" s="59" t="s">
        <v>1332</v>
      </c>
      <c r="W621" s="59"/>
      <c r="X621" s="59" t="s">
        <v>1338</v>
      </c>
      <c r="Y621" s="67"/>
      <c r="Z621" s="40" t="s">
        <v>681</v>
      </c>
      <c r="AA621" s="59" t="s">
        <v>571</v>
      </c>
      <c r="AB621" s="59" t="s">
        <v>680</v>
      </c>
      <c r="AC621" s="59" t="s">
        <v>1337</v>
      </c>
      <c r="AD621" s="37">
        <v>0</v>
      </c>
      <c r="AE621" s="37" t="s">
        <v>1071</v>
      </c>
      <c r="AF621" s="59">
        <v>13.6</v>
      </c>
      <c r="AG621" s="59">
        <f t="shared" si="419"/>
        <v>1.1335389083702174</v>
      </c>
      <c r="AH621" s="59">
        <v>361</v>
      </c>
      <c r="AI621" s="72">
        <f t="shared" si="423"/>
        <v>2.5575072019056577</v>
      </c>
      <c r="AJ621" s="59">
        <f t="shared" si="424"/>
        <v>136</v>
      </c>
      <c r="AK621" s="59">
        <f t="shared" si="420"/>
        <v>2.1335389083702174</v>
      </c>
      <c r="AL621" s="72">
        <f t="shared" si="425"/>
        <v>3610</v>
      </c>
      <c r="AM621" s="72">
        <f t="shared" si="412"/>
        <v>3.5575072019056577</v>
      </c>
      <c r="AN621" s="67" t="s">
        <v>1004</v>
      </c>
      <c r="AO621" s="59" t="s">
        <v>470</v>
      </c>
      <c r="AP621" s="39"/>
      <c r="AQ621" s="59" t="s">
        <v>352</v>
      </c>
      <c r="AR621" s="67" t="s">
        <v>353</v>
      </c>
      <c r="AS621" s="67" t="s">
        <v>354</v>
      </c>
      <c r="AT621" s="172" t="s">
        <v>2467</v>
      </c>
      <c r="AU621" s="270">
        <v>52.21</v>
      </c>
      <c r="AV621" s="11">
        <v>5.89</v>
      </c>
      <c r="AW621" s="59"/>
      <c r="AX621" s="277">
        <v>9.4083333333333332</v>
      </c>
      <c r="AY621" s="278">
        <v>890</v>
      </c>
      <c r="AZ621" s="455">
        <f t="shared" si="421"/>
        <v>2.9493900066449128</v>
      </c>
      <c r="BA621" s="515" t="s">
        <v>82</v>
      </c>
      <c r="BB621" s="67" t="s">
        <v>1333</v>
      </c>
      <c r="BC621" s="59"/>
      <c r="BD621" s="59" t="s">
        <v>355</v>
      </c>
      <c r="BE621" s="59"/>
      <c r="BF621" s="67"/>
      <c r="BG621" s="67"/>
      <c r="BH621" s="58" t="s">
        <v>1334</v>
      </c>
      <c r="BI621" s="67" t="s">
        <v>684</v>
      </c>
      <c r="BJ621" s="38" t="s">
        <v>610</v>
      </c>
      <c r="BK621" s="40" t="s">
        <v>1336</v>
      </c>
      <c r="BL621" s="59"/>
      <c r="BM621" s="59"/>
      <c r="BN621" s="38" t="s">
        <v>688</v>
      </c>
      <c r="BO621" s="59"/>
      <c r="BP621" s="67" t="s">
        <v>51</v>
      </c>
      <c r="BQ621" s="37" t="s">
        <v>38</v>
      </c>
      <c r="BR621" s="170">
        <v>6</v>
      </c>
      <c r="BS621" s="37" t="s">
        <v>21</v>
      </c>
      <c r="BT621" s="77" t="s">
        <v>1403</v>
      </c>
      <c r="BU621" s="67">
        <v>10</v>
      </c>
      <c r="BV621" s="67"/>
      <c r="BW621" s="63" t="s">
        <v>26</v>
      </c>
      <c r="BX621" s="59" t="s">
        <v>67</v>
      </c>
      <c r="BY621" s="70"/>
      <c r="BZ621" s="70">
        <f>IF(BX621="SE",BY621,BU621)</f>
        <v>10</v>
      </c>
      <c r="CA621" s="59" t="s">
        <v>18</v>
      </c>
      <c r="CB621" s="59" t="s">
        <v>682</v>
      </c>
      <c r="CC621" s="59">
        <v>3</v>
      </c>
      <c r="CD621" s="59">
        <v>3</v>
      </c>
      <c r="CE621" s="67"/>
      <c r="CF621" s="78" t="s">
        <v>1584</v>
      </c>
      <c r="CG621" s="67">
        <v>718</v>
      </c>
      <c r="CH621" s="59" t="s">
        <v>21</v>
      </c>
      <c r="CI621" s="67">
        <v>353</v>
      </c>
      <c r="CJ621" s="67"/>
      <c r="CK621" s="67"/>
      <c r="CL621" s="159">
        <f>CI621</f>
        <v>353</v>
      </c>
      <c r="CM621" s="59">
        <v>3</v>
      </c>
      <c r="CN621" s="59">
        <v>3</v>
      </c>
      <c r="CO621" s="67"/>
      <c r="CP621" s="67">
        <f t="shared" si="406"/>
        <v>-2.8513208713675779</v>
      </c>
      <c r="CQ621" s="67">
        <f t="shared" si="407"/>
        <v>0.8</v>
      </c>
      <c r="CR621" s="67">
        <f t="shared" si="422"/>
        <v>-2.2810566970940624</v>
      </c>
      <c r="CS621" s="67">
        <f t="shared" si="408"/>
        <v>1.1002683046131394</v>
      </c>
      <c r="CT621" s="77">
        <v>0</v>
      </c>
      <c r="CU621" s="59">
        <v>0</v>
      </c>
      <c r="CV621" s="59" t="s">
        <v>1782</v>
      </c>
      <c r="CW621" s="59">
        <v>0</v>
      </c>
      <c r="CX621" s="59">
        <v>0</v>
      </c>
      <c r="CY621" s="102">
        <v>0</v>
      </c>
      <c r="CZ621" s="102">
        <v>3</v>
      </c>
      <c r="DA621" s="102">
        <v>0</v>
      </c>
      <c r="DB621" s="102">
        <v>0</v>
      </c>
      <c r="DC621" s="102">
        <v>0</v>
      </c>
      <c r="DD621" s="59">
        <v>0</v>
      </c>
      <c r="DE621" s="60">
        <v>0</v>
      </c>
      <c r="DF621" s="60">
        <v>0</v>
      </c>
      <c r="DG621" s="60">
        <v>0</v>
      </c>
      <c r="DH621" s="60">
        <v>0</v>
      </c>
      <c r="DI621" s="60">
        <v>0</v>
      </c>
      <c r="DJ621" s="60">
        <v>0</v>
      </c>
      <c r="DK621" s="60">
        <v>0</v>
      </c>
      <c r="DL621" s="60">
        <v>0</v>
      </c>
      <c r="DM621" s="60">
        <v>0</v>
      </c>
      <c r="DN621" s="60">
        <v>0</v>
      </c>
      <c r="DO621" s="59">
        <v>0</v>
      </c>
      <c r="DP621" s="59">
        <v>0</v>
      </c>
      <c r="DQ621" s="59">
        <v>0</v>
      </c>
      <c r="DR621" s="59">
        <v>0</v>
      </c>
      <c r="DS621" s="59">
        <v>0</v>
      </c>
      <c r="DT621" s="59">
        <v>0</v>
      </c>
      <c r="DU621" s="59">
        <v>0</v>
      </c>
      <c r="DV621" s="59">
        <v>0</v>
      </c>
      <c r="DW621" s="59">
        <v>0</v>
      </c>
      <c r="DX621" s="59">
        <v>0</v>
      </c>
      <c r="DY621" s="59">
        <v>0</v>
      </c>
      <c r="DZ621" s="59">
        <v>0</v>
      </c>
      <c r="EA621" s="59">
        <v>0</v>
      </c>
      <c r="EB621" s="59">
        <v>0</v>
      </c>
      <c r="EC621" s="59">
        <v>0</v>
      </c>
      <c r="ED621" s="59">
        <v>0</v>
      </c>
      <c r="EE621" s="59">
        <v>0</v>
      </c>
      <c r="EF621" s="59">
        <v>0</v>
      </c>
      <c r="EG621" s="59">
        <v>0</v>
      </c>
      <c r="EH621" s="59">
        <v>0</v>
      </c>
      <c r="EI621" s="59">
        <v>0</v>
      </c>
      <c r="EJ621" s="59">
        <v>0</v>
      </c>
      <c r="EK621" s="59">
        <v>0</v>
      </c>
      <c r="EL621" s="59">
        <v>0</v>
      </c>
      <c r="EM621" s="59">
        <v>0</v>
      </c>
      <c r="EN621" s="59">
        <v>0</v>
      </c>
      <c r="EO621" s="59">
        <v>3</v>
      </c>
      <c r="EP621" s="77">
        <v>2</v>
      </c>
      <c r="EQ621" s="59">
        <v>4</v>
      </c>
    </row>
    <row r="622" spans="1:147" s="58" customFormat="1" ht="15" customHeight="1" x14ac:dyDescent="0.25">
      <c r="A622" s="505" t="s">
        <v>783</v>
      </c>
      <c r="B622" s="37">
        <v>1</v>
      </c>
      <c r="C622" s="110" t="s">
        <v>912</v>
      </c>
      <c r="D622" s="99">
        <v>2015</v>
      </c>
      <c r="E622" s="58" t="s">
        <v>913</v>
      </c>
      <c r="F622" s="39" t="s">
        <v>97</v>
      </c>
      <c r="G622" s="59">
        <v>354</v>
      </c>
      <c r="H622" s="172" t="s">
        <v>784</v>
      </c>
      <c r="I622" s="64" t="s">
        <v>50</v>
      </c>
      <c r="J622" s="59">
        <v>0</v>
      </c>
      <c r="K622" s="37" t="s">
        <v>3</v>
      </c>
      <c r="L622" s="37" t="s">
        <v>89</v>
      </c>
      <c r="M622" s="59" t="s">
        <v>916</v>
      </c>
      <c r="N622" s="59">
        <v>9</v>
      </c>
      <c r="O622" s="59">
        <f t="shared" si="418"/>
        <v>0.95424250943932487</v>
      </c>
      <c r="P622" s="59">
        <v>2012</v>
      </c>
      <c r="R622" s="37">
        <v>1</v>
      </c>
      <c r="S622" s="37">
        <v>13</v>
      </c>
      <c r="T622" s="59" t="s">
        <v>755</v>
      </c>
      <c r="U622" s="59"/>
      <c r="V622" s="37" t="s">
        <v>1952</v>
      </c>
      <c r="W622" s="37"/>
      <c r="X622" s="37" t="s">
        <v>1952</v>
      </c>
      <c r="Y622" s="39" t="s">
        <v>915</v>
      </c>
      <c r="Z622" s="66" t="s">
        <v>1342</v>
      </c>
      <c r="AA622" s="37" t="s">
        <v>1304</v>
      </c>
      <c r="AB622" s="37" t="s">
        <v>1340</v>
      </c>
      <c r="AC622" s="59">
        <v>11</v>
      </c>
      <c r="AD622" s="59">
        <v>0</v>
      </c>
      <c r="AE622" s="59" t="s">
        <v>1071</v>
      </c>
      <c r="AF622" s="59">
        <v>11</v>
      </c>
      <c r="AG622" s="59">
        <f t="shared" si="419"/>
        <v>1.0413926851582251</v>
      </c>
      <c r="AH622" s="59">
        <v>185</v>
      </c>
      <c r="AI622" s="72">
        <f t="shared" si="423"/>
        <v>2.2671717284030137</v>
      </c>
      <c r="AJ622" s="59">
        <f t="shared" si="424"/>
        <v>99</v>
      </c>
      <c r="AK622" s="59">
        <f t="shared" si="420"/>
        <v>1.9956351945975499</v>
      </c>
      <c r="AL622" s="72">
        <f t="shared" si="425"/>
        <v>1665</v>
      </c>
      <c r="AM622" s="72">
        <f t="shared" si="412"/>
        <v>3.2214142378423385</v>
      </c>
      <c r="AN622" s="39" t="s">
        <v>1341</v>
      </c>
      <c r="AO622" s="37" t="s">
        <v>470</v>
      </c>
      <c r="AP622" s="39"/>
      <c r="AQ622" s="37" t="s">
        <v>213</v>
      </c>
      <c r="AR622" s="58" t="s">
        <v>305</v>
      </c>
      <c r="AS622" s="58" t="s">
        <v>1343</v>
      </c>
      <c r="AT622" s="172" t="s">
        <v>2450</v>
      </c>
      <c r="AU622" s="270">
        <v>57.3</v>
      </c>
      <c r="AV622" s="11">
        <v>14.6</v>
      </c>
      <c r="AW622" s="11" t="s">
        <v>306</v>
      </c>
      <c r="AX622" s="277">
        <v>5.6749999999999998</v>
      </c>
      <c r="AY622" s="278">
        <v>725</v>
      </c>
      <c r="AZ622" s="455">
        <f t="shared" si="421"/>
        <v>2.8603380065709936</v>
      </c>
      <c r="BA622" s="515" t="s">
        <v>103</v>
      </c>
      <c r="BB622" s="67" t="s">
        <v>1333</v>
      </c>
      <c r="BC622" s="59"/>
      <c r="BD622" s="59">
        <v>22.5</v>
      </c>
      <c r="BE622" s="37" t="s">
        <v>917</v>
      </c>
      <c r="BF622" s="58" t="s">
        <v>1344</v>
      </c>
      <c r="BI622" s="78" t="s">
        <v>2232</v>
      </c>
      <c r="BJ622" s="39" t="s">
        <v>610</v>
      </c>
      <c r="BK622" s="40" t="s">
        <v>1644</v>
      </c>
      <c r="BL622" s="77" t="s">
        <v>2268</v>
      </c>
      <c r="BM622" s="77" t="s">
        <v>2268</v>
      </c>
      <c r="BN622" s="67" t="s">
        <v>1345</v>
      </c>
      <c r="BO622" s="59" t="s">
        <v>1682</v>
      </c>
      <c r="BP622" s="58" t="s">
        <v>51</v>
      </c>
      <c r="BQ622" s="59" t="s">
        <v>59</v>
      </c>
      <c r="BR622" s="67">
        <v>27285.6640735568</v>
      </c>
      <c r="BS622" s="59" t="s">
        <v>21</v>
      </c>
      <c r="BT622" s="37" t="s">
        <v>886</v>
      </c>
      <c r="BU622" s="69">
        <v>12783.490706726901</v>
      </c>
      <c r="BV622" s="58">
        <v>12782.7195650018</v>
      </c>
      <c r="BW622" s="106" t="s">
        <v>634</v>
      </c>
      <c r="BX622" s="37" t="s">
        <v>27</v>
      </c>
      <c r="BY622" s="70">
        <f>AVERAGE(BU622,BV622)*SQRT(CC622)</f>
        <v>46090.141027005979</v>
      </c>
      <c r="BZ622" s="92">
        <f>BY622</f>
        <v>46090.141027005979</v>
      </c>
      <c r="CA622" s="59" t="s">
        <v>57</v>
      </c>
      <c r="CB622" s="37" t="s">
        <v>1193</v>
      </c>
      <c r="CC622" s="59">
        <v>13</v>
      </c>
      <c r="CD622" s="59">
        <v>13</v>
      </c>
      <c r="CF622" s="78" t="s">
        <v>1584</v>
      </c>
      <c r="CG622" s="58">
        <v>66302.283840982098</v>
      </c>
      <c r="CH622" s="37" t="s">
        <v>21</v>
      </c>
      <c r="CI622" s="58">
        <v>46989.153816031903</v>
      </c>
      <c r="CK622" s="59">
        <f>CI622*SQRT(CM622)</f>
        <v>169421.80347436739</v>
      </c>
      <c r="CL622" s="59">
        <f t="shared" ref="CL622:CL624" si="426">CK622</f>
        <v>169421.80347436739</v>
      </c>
      <c r="CM622" s="59">
        <v>13</v>
      </c>
      <c r="CN622" s="59">
        <v>13</v>
      </c>
      <c r="CP622" s="67">
        <f t="shared" si="406"/>
        <v>-0.31426182025192367</v>
      </c>
      <c r="CQ622" s="67">
        <f t="shared" si="407"/>
        <v>0.96842105263157896</v>
      </c>
      <c r="CR622" s="67">
        <f t="shared" si="422"/>
        <v>-0.30433776277028396</v>
      </c>
      <c r="CS622" s="67">
        <f t="shared" si="408"/>
        <v>0.15562733603553888</v>
      </c>
      <c r="CT622" s="77">
        <v>0</v>
      </c>
      <c r="CU622" s="59">
        <v>0</v>
      </c>
      <c r="CV622" s="59" t="s">
        <v>1782</v>
      </c>
      <c r="CW622" s="59">
        <v>1</v>
      </c>
      <c r="CX622" s="59">
        <v>0</v>
      </c>
      <c r="CY622" s="102">
        <v>0</v>
      </c>
      <c r="CZ622" s="102">
        <v>3</v>
      </c>
      <c r="DA622" s="102">
        <v>0</v>
      </c>
      <c r="DB622" s="102">
        <v>0</v>
      </c>
      <c r="DC622" s="102">
        <v>0</v>
      </c>
      <c r="DD622" s="59">
        <v>0</v>
      </c>
      <c r="DE622" s="60">
        <v>0</v>
      </c>
      <c r="DF622" s="60">
        <v>0</v>
      </c>
      <c r="DG622" s="60">
        <v>0</v>
      </c>
      <c r="DH622" s="60">
        <v>0</v>
      </c>
      <c r="DI622" s="60">
        <v>0</v>
      </c>
      <c r="DJ622" s="60">
        <v>0</v>
      </c>
      <c r="DK622" s="60">
        <v>0</v>
      </c>
      <c r="DL622" s="60">
        <v>0</v>
      </c>
      <c r="DM622" s="60">
        <v>0</v>
      </c>
      <c r="DN622" s="60">
        <v>0</v>
      </c>
      <c r="DO622" s="59">
        <v>0</v>
      </c>
      <c r="DP622" s="59">
        <v>0</v>
      </c>
      <c r="DQ622" s="59">
        <v>0</v>
      </c>
      <c r="DR622" s="59">
        <v>0</v>
      </c>
      <c r="DS622" s="59">
        <v>0</v>
      </c>
      <c r="DT622" s="59">
        <v>0</v>
      </c>
      <c r="DU622" s="59">
        <v>0</v>
      </c>
      <c r="DV622" s="59">
        <v>1</v>
      </c>
      <c r="DW622" s="59">
        <v>0</v>
      </c>
      <c r="DX622" s="59">
        <v>0</v>
      </c>
      <c r="DY622" s="59">
        <v>0</v>
      </c>
      <c r="DZ622" s="59">
        <v>0</v>
      </c>
      <c r="EA622" s="59">
        <v>0</v>
      </c>
      <c r="EB622" s="59">
        <v>0</v>
      </c>
      <c r="EC622" s="59">
        <v>0</v>
      </c>
      <c r="ED622" s="59">
        <v>0</v>
      </c>
      <c r="EE622" s="59">
        <v>0</v>
      </c>
      <c r="EF622" s="59">
        <v>0</v>
      </c>
      <c r="EG622" s="59">
        <v>0</v>
      </c>
      <c r="EH622" s="59">
        <v>0</v>
      </c>
      <c r="EI622" s="59">
        <v>0</v>
      </c>
      <c r="EJ622" s="59">
        <v>0</v>
      </c>
      <c r="EK622" s="59">
        <v>0</v>
      </c>
      <c r="EL622" s="59">
        <v>0</v>
      </c>
      <c r="EM622" s="59">
        <v>0</v>
      </c>
      <c r="EN622" s="59">
        <v>0</v>
      </c>
      <c r="EO622" s="59">
        <v>0</v>
      </c>
      <c r="EP622" s="77">
        <v>2</v>
      </c>
      <c r="EQ622" s="59">
        <v>4</v>
      </c>
    </row>
    <row r="623" spans="1:147" s="58" customFormat="1" ht="15" customHeight="1" x14ac:dyDescent="0.25">
      <c r="A623" s="505" t="s">
        <v>783</v>
      </c>
      <c r="B623" s="37">
        <v>2</v>
      </c>
      <c r="C623" s="110" t="s">
        <v>912</v>
      </c>
      <c r="D623" s="99">
        <v>2015</v>
      </c>
      <c r="E623" s="58" t="s">
        <v>913</v>
      </c>
      <c r="F623" s="39" t="s">
        <v>97</v>
      </c>
      <c r="G623" s="59">
        <v>354</v>
      </c>
      <c r="H623" s="172" t="s">
        <v>784</v>
      </c>
      <c r="I623" s="64" t="s">
        <v>50</v>
      </c>
      <c r="J623" s="59">
        <v>0</v>
      </c>
      <c r="K623" s="37" t="s">
        <v>3</v>
      </c>
      <c r="L623" s="37" t="s">
        <v>89</v>
      </c>
      <c r="M623" s="59" t="s">
        <v>916</v>
      </c>
      <c r="N623" s="59">
        <v>9</v>
      </c>
      <c r="O623" s="59">
        <f t="shared" si="418"/>
        <v>0.95424250943932487</v>
      </c>
      <c r="P623" s="59">
        <v>2012</v>
      </c>
      <c r="Q623" s="67"/>
      <c r="R623" s="37">
        <v>1</v>
      </c>
      <c r="S623" s="37">
        <v>13</v>
      </c>
      <c r="T623" s="59" t="s">
        <v>755</v>
      </c>
      <c r="U623" s="59"/>
      <c r="V623" s="37" t="s">
        <v>1952</v>
      </c>
      <c r="W623" s="37"/>
      <c r="X623" s="37" t="s">
        <v>1952</v>
      </c>
      <c r="Y623" s="39" t="s">
        <v>915</v>
      </c>
      <c r="Z623" s="66" t="s">
        <v>1342</v>
      </c>
      <c r="AA623" s="37" t="s">
        <v>1304</v>
      </c>
      <c r="AB623" s="37" t="s">
        <v>1340</v>
      </c>
      <c r="AC623" s="59">
        <v>11</v>
      </c>
      <c r="AD623" s="59">
        <v>0</v>
      </c>
      <c r="AE623" s="59" t="s">
        <v>1071</v>
      </c>
      <c r="AF623" s="59">
        <v>11</v>
      </c>
      <c r="AG623" s="59">
        <f t="shared" si="419"/>
        <v>1.0413926851582251</v>
      </c>
      <c r="AH623" s="59">
        <v>185</v>
      </c>
      <c r="AI623" s="72">
        <f t="shared" si="423"/>
        <v>2.2671717284030137</v>
      </c>
      <c r="AJ623" s="59">
        <f t="shared" si="424"/>
        <v>99</v>
      </c>
      <c r="AK623" s="59">
        <f t="shared" si="420"/>
        <v>1.9956351945975499</v>
      </c>
      <c r="AL623" s="72">
        <f t="shared" si="425"/>
        <v>1665</v>
      </c>
      <c r="AM623" s="72">
        <f t="shared" si="412"/>
        <v>3.2214142378423385</v>
      </c>
      <c r="AN623" s="39" t="s">
        <v>1341</v>
      </c>
      <c r="AO623" s="37" t="s">
        <v>470</v>
      </c>
      <c r="AP623" s="39"/>
      <c r="AQ623" s="37" t="s">
        <v>213</v>
      </c>
      <c r="AR623" s="58" t="s">
        <v>305</v>
      </c>
      <c r="AS623" s="58" t="s">
        <v>1343</v>
      </c>
      <c r="AT623" s="172" t="s">
        <v>2450</v>
      </c>
      <c r="AU623" s="270">
        <v>57.3</v>
      </c>
      <c r="AV623" s="11">
        <v>14.6</v>
      </c>
      <c r="AW623" s="11" t="s">
        <v>2004</v>
      </c>
      <c r="AX623" s="277">
        <v>5.6749999999999998</v>
      </c>
      <c r="AY623" s="278">
        <v>725</v>
      </c>
      <c r="AZ623" s="455">
        <f t="shared" si="421"/>
        <v>2.8603380065709936</v>
      </c>
      <c r="BA623" s="515" t="s">
        <v>103</v>
      </c>
      <c r="BB623" s="67" t="s">
        <v>1333</v>
      </c>
      <c r="BC623" s="59"/>
      <c r="BD623" s="59">
        <v>22.5</v>
      </c>
      <c r="BE623" s="37" t="s">
        <v>917</v>
      </c>
      <c r="BF623" s="58" t="s">
        <v>1344</v>
      </c>
      <c r="BG623" s="67"/>
      <c r="BH623" s="67"/>
      <c r="BI623" s="78" t="s">
        <v>2232</v>
      </c>
      <c r="BJ623" s="39" t="s">
        <v>610</v>
      </c>
      <c r="BK623" s="67" t="s">
        <v>1743</v>
      </c>
      <c r="BL623" s="59"/>
      <c r="BM623" s="59"/>
      <c r="BN623" s="67" t="s">
        <v>1345</v>
      </c>
      <c r="BO623" s="59" t="s">
        <v>1682</v>
      </c>
      <c r="BP623" s="58" t="s">
        <v>51</v>
      </c>
      <c r="BQ623" s="59" t="s">
        <v>59</v>
      </c>
      <c r="BR623" s="67">
        <v>13357.989131956199</v>
      </c>
      <c r="BS623" s="59" t="s">
        <v>21</v>
      </c>
      <c r="BT623" s="37" t="s">
        <v>886</v>
      </c>
      <c r="BU623" s="124">
        <v>5688.9133926191989</v>
      </c>
      <c r="BV623" s="67">
        <v>5626.0253808878697</v>
      </c>
      <c r="BW623" s="106" t="s">
        <v>634</v>
      </c>
      <c r="BX623" s="37" t="s">
        <v>27</v>
      </c>
      <c r="BY623" s="70">
        <f>AVERAGE(BU623,BV623)*SQRT(CC623)</f>
        <v>20398.295963307679</v>
      </c>
      <c r="BZ623" s="92">
        <f>BY623</f>
        <v>20398.295963307679</v>
      </c>
      <c r="CA623" s="59" t="s">
        <v>57</v>
      </c>
      <c r="CB623" s="37" t="s">
        <v>1193</v>
      </c>
      <c r="CC623" s="59">
        <v>13</v>
      </c>
      <c r="CD623" s="59">
        <v>13</v>
      </c>
      <c r="CE623" s="67"/>
      <c r="CF623" s="78" t="s">
        <v>1584</v>
      </c>
      <c r="CG623" s="67">
        <v>18031.403915136099</v>
      </c>
      <c r="CH623" s="37" t="s">
        <v>21</v>
      </c>
      <c r="CI623" s="67">
        <v>10090.724283957101</v>
      </c>
      <c r="CJ623" s="67"/>
      <c r="CK623" s="59">
        <f>CI623*SQRT(CM623)</f>
        <v>36382.623812376973</v>
      </c>
      <c r="CL623" s="59">
        <f t="shared" si="426"/>
        <v>36382.623812376973</v>
      </c>
      <c r="CM623" s="59">
        <v>13</v>
      </c>
      <c r="CN623" s="59">
        <v>13</v>
      </c>
      <c r="CO623" s="67"/>
      <c r="CP623" s="67">
        <f t="shared" si="406"/>
        <v>-0.15845335375290964</v>
      </c>
      <c r="CQ623" s="67">
        <f t="shared" si="407"/>
        <v>0.96842105263157896</v>
      </c>
      <c r="CR623" s="67">
        <f t="shared" si="422"/>
        <v>-0.15344956363439671</v>
      </c>
      <c r="CS623" s="67">
        <f t="shared" si="408"/>
        <v>0.15429897631883821</v>
      </c>
      <c r="CT623" s="77">
        <v>0</v>
      </c>
      <c r="CU623" s="59">
        <v>0</v>
      </c>
      <c r="CV623" s="59" t="s">
        <v>1782</v>
      </c>
      <c r="CW623" s="59">
        <v>1</v>
      </c>
      <c r="CX623" s="59">
        <v>0</v>
      </c>
      <c r="CY623" s="102">
        <v>0</v>
      </c>
      <c r="CZ623" s="102">
        <v>3</v>
      </c>
      <c r="DA623" s="102">
        <v>0</v>
      </c>
      <c r="DB623" s="102">
        <v>0</v>
      </c>
      <c r="DC623" s="102">
        <v>0</v>
      </c>
      <c r="DD623" s="59">
        <v>0</v>
      </c>
      <c r="DE623" s="60">
        <v>0</v>
      </c>
      <c r="DF623" s="60">
        <v>0</v>
      </c>
      <c r="DG623" s="60">
        <v>0</v>
      </c>
      <c r="DH623" s="60">
        <v>0</v>
      </c>
      <c r="DI623" s="60">
        <v>0</v>
      </c>
      <c r="DJ623" s="60">
        <v>0</v>
      </c>
      <c r="DK623" s="60">
        <v>0</v>
      </c>
      <c r="DL623" s="60">
        <v>0</v>
      </c>
      <c r="DM623" s="60">
        <v>0</v>
      </c>
      <c r="DN623" s="60">
        <v>0</v>
      </c>
      <c r="DO623" s="128">
        <v>0</v>
      </c>
      <c r="DP623" s="128">
        <v>0</v>
      </c>
      <c r="DQ623" s="59">
        <v>0</v>
      </c>
      <c r="DR623" s="59">
        <v>0</v>
      </c>
      <c r="DS623" s="59">
        <v>0</v>
      </c>
      <c r="DT623" s="59">
        <v>0</v>
      </c>
      <c r="DU623" s="128">
        <v>0</v>
      </c>
      <c r="DV623" s="59">
        <v>0</v>
      </c>
      <c r="DW623" s="59">
        <v>0</v>
      </c>
      <c r="DX623" s="59">
        <v>0</v>
      </c>
      <c r="DY623" s="59">
        <v>0</v>
      </c>
      <c r="DZ623" s="59">
        <v>0</v>
      </c>
      <c r="EA623" s="59">
        <v>0</v>
      </c>
      <c r="EB623" s="59">
        <v>0</v>
      </c>
      <c r="EC623" s="59">
        <v>0</v>
      </c>
      <c r="ED623" s="59">
        <v>0</v>
      </c>
      <c r="EE623" s="59">
        <v>0</v>
      </c>
      <c r="EF623" s="59">
        <v>0</v>
      </c>
      <c r="EG623" s="59">
        <v>0</v>
      </c>
      <c r="EH623" s="59">
        <v>0</v>
      </c>
      <c r="EI623" s="59">
        <v>0</v>
      </c>
      <c r="EJ623" s="59">
        <v>0</v>
      </c>
      <c r="EK623" s="59">
        <v>0</v>
      </c>
      <c r="EL623" s="59">
        <v>0</v>
      </c>
      <c r="EM623" s="59">
        <v>0</v>
      </c>
      <c r="EN623" s="59">
        <v>0</v>
      </c>
      <c r="EO623" s="59">
        <v>0</v>
      </c>
      <c r="EP623" s="77">
        <v>2</v>
      </c>
      <c r="EQ623" s="59">
        <v>4</v>
      </c>
    </row>
    <row r="624" spans="1:147" s="58" customFormat="1" ht="15" customHeight="1" x14ac:dyDescent="0.25">
      <c r="A624" s="505" t="s">
        <v>783</v>
      </c>
      <c r="B624" s="37">
        <v>3</v>
      </c>
      <c r="C624" s="110" t="s">
        <v>912</v>
      </c>
      <c r="D624" s="99">
        <v>2015</v>
      </c>
      <c r="E624" s="58" t="s">
        <v>913</v>
      </c>
      <c r="F624" s="39" t="s">
        <v>97</v>
      </c>
      <c r="G624" s="59">
        <v>354</v>
      </c>
      <c r="H624" s="172" t="s">
        <v>784</v>
      </c>
      <c r="I624" s="64" t="s">
        <v>50</v>
      </c>
      <c r="J624" s="59">
        <v>0</v>
      </c>
      <c r="K624" s="37" t="s">
        <v>3</v>
      </c>
      <c r="L624" s="37" t="s">
        <v>89</v>
      </c>
      <c r="M624" s="59" t="s">
        <v>916</v>
      </c>
      <c r="N624" s="59">
        <v>9</v>
      </c>
      <c r="O624" s="59">
        <f t="shared" si="418"/>
        <v>0.95424250943932487</v>
      </c>
      <c r="P624" s="59">
        <v>2012</v>
      </c>
      <c r="Q624" s="67"/>
      <c r="R624" s="37">
        <v>1</v>
      </c>
      <c r="S624" s="37">
        <v>13</v>
      </c>
      <c r="T624" s="59" t="s">
        <v>755</v>
      </c>
      <c r="U624" s="59"/>
      <c r="V624" s="37" t="s">
        <v>1952</v>
      </c>
      <c r="W624" s="37"/>
      <c r="X624" s="37" t="s">
        <v>1952</v>
      </c>
      <c r="Y624" s="39" t="s">
        <v>915</v>
      </c>
      <c r="Z624" s="66" t="s">
        <v>1342</v>
      </c>
      <c r="AA624" s="37" t="s">
        <v>1304</v>
      </c>
      <c r="AB624" s="37" t="s">
        <v>1340</v>
      </c>
      <c r="AC624" s="59">
        <v>11</v>
      </c>
      <c r="AD624" s="59">
        <v>0</v>
      </c>
      <c r="AE624" s="59" t="s">
        <v>1071</v>
      </c>
      <c r="AF624" s="59">
        <v>11</v>
      </c>
      <c r="AG624" s="59">
        <f t="shared" si="419"/>
        <v>1.0413926851582251</v>
      </c>
      <c r="AH624" s="59">
        <v>185</v>
      </c>
      <c r="AI624" s="72">
        <f t="shared" si="423"/>
        <v>2.2671717284030137</v>
      </c>
      <c r="AJ624" s="59">
        <f t="shared" si="424"/>
        <v>99</v>
      </c>
      <c r="AK624" s="59">
        <f t="shared" si="420"/>
        <v>1.9956351945975499</v>
      </c>
      <c r="AL624" s="72">
        <f t="shared" si="425"/>
        <v>1665</v>
      </c>
      <c r="AM624" s="72">
        <f t="shared" si="412"/>
        <v>3.2214142378423385</v>
      </c>
      <c r="AN624" s="39" t="s">
        <v>1341</v>
      </c>
      <c r="AO624" s="37" t="s">
        <v>470</v>
      </c>
      <c r="AP624" s="39"/>
      <c r="AQ624" s="37" t="s">
        <v>213</v>
      </c>
      <c r="AR624" s="58" t="s">
        <v>305</v>
      </c>
      <c r="AS624" s="58" t="s">
        <v>1343</v>
      </c>
      <c r="AT624" s="172" t="s">
        <v>2450</v>
      </c>
      <c r="AU624" s="270">
        <v>57.3</v>
      </c>
      <c r="AV624" s="11">
        <v>14.6</v>
      </c>
      <c r="AW624" s="11" t="s">
        <v>2005</v>
      </c>
      <c r="AX624" s="277">
        <v>5.6749999999999998</v>
      </c>
      <c r="AY624" s="278">
        <v>725</v>
      </c>
      <c r="AZ624" s="455">
        <f t="shared" si="421"/>
        <v>2.8603380065709936</v>
      </c>
      <c r="BA624" s="515" t="s">
        <v>103</v>
      </c>
      <c r="BB624" s="67" t="s">
        <v>1333</v>
      </c>
      <c r="BC624" s="59"/>
      <c r="BD624" s="59">
        <v>22.5</v>
      </c>
      <c r="BE624" s="37" t="s">
        <v>917</v>
      </c>
      <c r="BF624" s="58" t="s">
        <v>1344</v>
      </c>
      <c r="BG624" s="67"/>
      <c r="BH624" s="67"/>
      <c r="BI624" s="78" t="s">
        <v>2232</v>
      </c>
      <c r="BJ624" s="39" t="s">
        <v>610</v>
      </c>
      <c r="BK624" s="67" t="s">
        <v>1647</v>
      </c>
      <c r="BL624" s="59"/>
      <c r="BM624" s="59"/>
      <c r="BN624" s="67" t="s">
        <v>1345</v>
      </c>
      <c r="BO624" s="59" t="s">
        <v>1682</v>
      </c>
      <c r="BP624" s="58" t="s">
        <v>51</v>
      </c>
      <c r="BQ624" s="59" t="s">
        <v>59</v>
      </c>
      <c r="BR624" s="67">
        <v>1064.2533429965699</v>
      </c>
      <c r="BS624" s="59" t="s">
        <v>21</v>
      </c>
      <c r="BT624" s="37" t="s">
        <v>886</v>
      </c>
      <c r="BU624" s="124">
        <v>779.11450983723012</v>
      </c>
      <c r="BV624" s="67">
        <v>594.41418631201395</v>
      </c>
      <c r="BW624" s="106" t="s">
        <v>634</v>
      </c>
      <c r="BX624" s="37" t="s">
        <v>27</v>
      </c>
      <c r="BY624" s="70">
        <f>AVERAGE(BU624,BV624)*SQRT(CC624)</f>
        <v>2476.1640711436485</v>
      </c>
      <c r="BZ624" s="92">
        <f>BY624</f>
        <v>2476.1640711436485</v>
      </c>
      <c r="CA624" s="59" t="s">
        <v>57</v>
      </c>
      <c r="CB624" s="37" t="s">
        <v>1193</v>
      </c>
      <c r="CC624" s="59">
        <v>13</v>
      </c>
      <c r="CD624" s="59">
        <v>13</v>
      </c>
      <c r="CE624" s="67"/>
      <c r="CF624" s="78" t="s">
        <v>1584</v>
      </c>
      <c r="CG624" s="67">
        <v>1267.7116349862999</v>
      </c>
      <c r="CH624" s="37" t="s">
        <v>21</v>
      </c>
      <c r="CI624" s="67">
        <v>1380.0088787141299</v>
      </c>
      <c r="CJ624" s="67"/>
      <c r="CK624" s="59">
        <f>CI624*SQRT(CM624)</f>
        <v>4975.6927727993607</v>
      </c>
      <c r="CL624" s="59">
        <f t="shared" si="426"/>
        <v>4975.6927727993607</v>
      </c>
      <c r="CM624" s="59">
        <v>13</v>
      </c>
      <c r="CN624" s="59">
        <v>13</v>
      </c>
      <c r="CO624" s="67"/>
      <c r="CP624" s="67">
        <f t="shared" si="406"/>
        <v>-5.1771306033510656E-2</v>
      </c>
      <c r="CQ624" s="67">
        <f t="shared" si="407"/>
        <v>0.96842105263157896</v>
      </c>
      <c r="CR624" s="67">
        <f t="shared" si="422"/>
        <v>-5.0136422685084003E-2</v>
      </c>
      <c r="CS624" s="67">
        <f t="shared" si="408"/>
        <v>0.15389449347845496</v>
      </c>
      <c r="CT624" s="77">
        <v>0</v>
      </c>
      <c r="CU624" s="59">
        <v>0</v>
      </c>
      <c r="CV624" s="59" t="s">
        <v>1782</v>
      </c>
      <c r="CW624" s="59">
        <v>1</v>
      </c>
      <c r="CX624" s="59">
        <v>0</v>
      </c>
      <c r="CY624" s="102">
        <v>0</v>
      </c>
      <c r="CZ624" s="102">
        <v>3</v>
      </c>
      <c r="DA624" s="102">
        <v>0</v>
      </c>
      <c r="DB624" s="102">
        <v>0</v>
      </c>
      <c r="DC624" s="102">
        <v>0</v>
      </c>
      <c r="DD624" s="59">
        <v>0</v>
      </c>
      <c r="DE624" s="60">
        <v>0</v>
      </c>
      <c r="DF624" s="60">
        <v>0</v>
      </c>
      <c r="DG624" s="60">
        <v>0</v>
      </c>
      <c r="DH624" s="60">
        <v>0</v>
      </c>
      <c r="DI624" s="60">
        <v>0</v>
      </c>
      <c r="DJ624" s="60">
        <v>0</v>
      </c>
      <c r="DK624" s="60">
        <v>0</v>
      </c>
      <c r="DL624" s="60">
        <v>0</v>
      </c>
      <c r="DM624" s="60">
        <v>0</v>
      </c>
      <c r="DN624" s="60">
        <v>0</v>
      </c>
      <c r="DO624" s="59">
        <v>0</v>
      </c>
      <c r="DP624" s="59">
        <v>0</v>
      </c>
      <c r="DQ624" s="59">
        <v>0</v>
      </c>
      <c r="DR624" s="59">
        <v>0</v>
      </c>
      <c r="DS624" s="59">
        <v>0</v>
      </c>
      <c r="DT624" s="59">
        <v>0</v>
      </c>
      <c r="DU624" s="59">
        <v>0</v>
      </c>
      <c r="DV624" s="59">
        <v>0</v>
      </c>
      <c r="DW624" s="59">
        <v>0</v>
      </c>
      <c r="DX624" s="59">
        <v>0</v>
      </c>
      <c r="DY624" s="59">
        <v>0</v>
      </c>
      <c r="DZ624" s="59">
        <v>0</v>
      </c>
      <c r="EA624" s="59">
        <v>0</v>
      </c>
      <c r="EB624" s="59">
        <v>0</v>
      </c>
      <c r="EC624" s="59">
        <v>0</v>
      </c>
      <c r="ED624" s="59">
        <v>0</v>
      </c>
      <c r="EE624" s="59">
        <v>0</v>
      </c>
      <c r="EF624" s="59">
        <v>0</v>
      </c>
      <c r="EG624" s="59">
        <v>0</v>
      </c>
      <c r="EH624" s="59">
        <v>0</v>
      </c>
      <c r="EI624" s="59">
        <v>0</v>
      </c>
      <c r="EJ624" s="59">
        <v>0</v>
      </c>
      <c r="EK624" s="59">
        <v>0</v>
      </c>
      <c r="EL624" s="59">
        <v>0</v>
      </c>
      <c r="EM624" s="59">
        <v>0</v>
      </c>
      <c r="EN624" s="59">
        <v>0</v>
      </c>
      <c r="EO624" s="59">
        <v>0</v>
      </c>
      <c r="EP624" s="77">
        <v>2</v>
      </c>
      <c r="EQ624" s="59">
        <v>4</v>
      </c>
    </row>
    <row r="625" spans="1:147" s="200" customFormat="1" ht="15" customHeight="1" x14ac:dyDescent="0.25">
      <c r="A625" s="505" t="s">
        <v>783</v>
      </c>
      <c r="B625" s="215" t="s">
        <v>1832</v>
      </c>
      <c r="C625" s="219" t="s">
        <v>912</v>
      </c>
      <c r="D625" s="209">
        <v>2015</v>
      </c>
      <c r="E625" s="200" t="s">
        <v>913</v>
      </c>
      <c r="F625" s="195" t="s">
        <v>97</v>
      </c>
      <c r="G625" s="201">
        <v>354</v>
      </c>
      <c r="H625" s="212" t="s">
        <v>784</v>
      </c>
      <c r="I625" s="211" t="s">
        <v>50</v>
      </c>
      <c r="J625" s="201">
        <v>0</v>
      </c>
      <c r="K625" s="194" t="s">
        <v>3</v>
      </c>
      <c r="L625" s="194" t="s">
        <v>89</v>
      </c>
      <c r="M625" s="201" t="s">
        <v>916</v>
      </c>
      <c r="N625" s="201">
        <v>9</v>
      </c>
      <c r="O625" s="201">
        <f t="shared" si="418"/>
        <v>0.95424250943932487</v>
      </c>
      <c r="P625" s="201">
        <v>2012</v>
      </c>
      <c r="Q625" s="206"/>
      <c r="R625" s="194">
        <v>1</v>
      </c>
      <c r="S625" s="194">
        <v>13</v>
      </c>
      <c r="T625" s="201" t="s">
        <v>755</v>
      </c>
      <c r="U625" s="201"/>
      <c r="V625" s="194" t="s">
        <v>1952</v>
      </c>
      <c r="W625" s="194"/>
      <c r="X625" s="194" t="s">
        <v>1952</v>
      </c>
      <c r="Y625" s="195" t="s">
        <v>915</v>
      </c>
      <c r="Z625" s="207" t="s">
        <v>1342</v>
      </c>
      <c r="AA625" s="194" t="s">
        <v>1304</v>
      </c>
      <c r="AB625" s="194" t="s">
        <v>1340</v>
      </c>
      <c r="AC625" s="201">
        <v>11</v>
      </c>
      <c r="AD625" s="201">
        <v>0</v>
      </c>
      <c r="AE625" s="201" t="s">
        <v>1071</v>
      </c>
      <c r="AF625" s="201">
        <v>11</v>
      </c>
      <c r="AG625" s="201">
        <f t="shared" si="419"/>
        <v>1.0413926851582251</v>
      </c>
      <c r="AH625" s="201">
        <v>185</v>
      </c>
      <c r="AI625" s="538">
        <f t="shared" si="423"/>
        <v>2.2671717284030137</v>
      </c>
      <c r="AJ625" s="201">
        <f t="shared" si="424"/>
        <v>99</v>
      </c>
      <c r="AK625" s="201">
        <f t="shared" si="420"/>
        <v>1.9956351945975499</v>
      </c>
      <c r="AL625" s="538">
        <f t="shared" si="425"/>
        <v>1665</v>
      </c>
      <c r="AM625" s="538">
        <f t="shared" si="412"/>
        <v>3.2214142378423385</v>
      </c>
      <c r="AN625" s="195" t="s">
        <v>1830</v>
      </c>
      <c r="AO625" s="194" t="s">
        <v>470</v>
      </c>
      <c r="AP625" s="195"/>
      <c r="AQ625" s="194" t="s">
        <v>213</v>
      </c>
      <c r="AR625" s="200" t="s">
        <v>305</v>
      </c>
      <c r="AS625" s="200" t="s">
        <v>1343</v>
      </c>
      <c r="AT625" s="212" t="s">
        <v>2450</v>
      </c>
      <c r="AU625" s="273">
        <v>57.3</v>
      </c>
      <c r="AV625" s="271">
        <v>14.6</v>
      </c>
      <c r="AW625" s="271" t="s">
        <v>2006</v>
      </c>
      <c r="AX625" s="279">
        <v>5.6749999999999998</v>
      </c>
      <c r="AY625" s="280">
        <v>725</v>
      </c>
      <c r="AZ625" s="489">
        <f t="shared" si="421"/>
        <v>2.8603380065709936</v>
      </c>
      <c r="BA625" s="518" t="s">
        <v>103</v>
      </c>
      <c r="BB625" s="206" t="s">
        <v>1831</v>
      </c>
      <c r="BC625" s="201"/>
      <c r="BD625" s="201">
        <v>22.5</v>
      </c>
      <c r="BE625" s="194" t="s">
        <v>917</v>
      </c>
      <c r="BF625" s="200" t="s">
        <v>1344</v>
      </c>
      <c r="BG625" s="206"/>
      <c r="BH625" s="206"/>
      <c r="BI625" s="195" t="s">
        <v>2232</v>
      </c>
      <c r="BJ625" s="195" t="s">
        <v>610</v>
      </c>
      <c r="BK625" s="206" t="s">
        <v>170</v>
      </c>
      <c r="BL625" s="201"/>
      <c r="BM625" s="201"/>
      <c r="BN625" s="206" t="s">
        <v>1345</v>
      </c>
      <c r="BO625" s="201" t="s">
        <v>1682</v>
      </c>
      <c r="BP625" s="200" t="s">
        <v>51</v>
      </c>
      <c r="BQ625" s="201" t="s">
        <v>59</v>
      </c>
      <c r="BR625" s="206">
        <v>41707.906548509571</v>
      </c>
      <c r="BS625" s="201" t="s">
        <v>21</v>
      </c>
      <c r="BT625" s="194" t="s">
        <v>886</v>
      </c>
      <c r="BU625" s="221"/>
      <c r="BV625" s="206"/>
      <c r="BW625" s="196"/>
      <c r="BX625" s="194"/>
      <c r="BY625" s="208"/>
      <c r="BZ625" s="197">
        <v>50463.085187126802</v>
      </c>
      <c r="CA625" s="201" t="s">
        <v>57</v>
      </c>
      <c r="CB625" s="194" t="s">
        <v>1193</v>
      </c>
      <c r="CC625" s="201">
        <v>13</v>
      </c>
      <c r="CD625" s="201">
        <v>13</v>
      </c>
      <c r="CE625" s="206"/>
      <c r="CF625" s="195" t="s">
        <v>1584</v>
      </c>
      <c r="CG625" s="206">
        <v>85601.399391104496</v>
      </c>
      <c r="CH625" s="194" t="s">
        <v>21</v>
      </c>
      <c r="CI625" s="206"/>
      <c r="CJ625" s="206"/>
      <c r="CK625" s="201"/>
      <c r="CL625" s="201">
        <v>173355.70462649735</v>
      </c>
      <c r="CM625" s="201">
        <v>13</v>
      </c>
      <c r="CN625" s="201">
        <v>13</v>
      </c>
      <c r="CO625" s="206"/>
      <c r="CP625" s="206">
        <f t="shared" si="406"/>
        <v>-0.34380710184235813</v>
      </c>
      <c r="CQ625" s="206">
        <f t="shared" si="407"/>
        <v>0.96842105263157896</v>
      </c>
      <c r="CR625" s="206">
        <f t="shared" si="422"/>
        <v>-0.33295003546838892</v>
      </c>
      <c r="CS625" s="206">
        <f t="shared" si="408"/>
        <v>0.15597799473304619</v>
      </c>
      <c r="CT625" s="201">
        <v>0</v>
      </c>
      <c r="CU625" s="201">
        <v>0</v>
      </c>
      <c r="CV625" s="201" t="s">
        <v>1782</v>
      </c>
      <c r="CW625" s="201">
        <v>2</v>
      </c>
      <c r="CX625" s="201">
        <v>0</v>
      </c>
      <c r="CY625" s="191">
        <v>0</v>
      </c>
      <c r="CZ625" s="191">
        <v>3</v>
      </c>
      <c r="DA625" s="191">
        <v>0</v>
      </c>
      <c r="DB625" s="191">
        <v>0</v>
      </c>
      <c r="DC625" s="191">
        <v>0</v>
      </c>
      <c r="DD625" s="201">
        <v>0</v>
      </c>
      <c r="DE625" s="202">
        <v>0</v>
      </c>
      <c r="DF625" s="202">
        <v>2</v>
      </c>
      <c r="DG625" s="202">
        <v>0</v>
      </c>
      <c r="DH625" s="202">
        <v>0</v>
      </c>
      <c r="DI625" s="202">
        <v>0</v>
      </c>
      <c r="DJ625" s="202">
        <v>0</v>
      </c>
      <c r="DK625" s="202">
        <v>0</v>
      </c>
      <c r="DL625" s="202">
        <v>0</v>
      </c>
      <c r="DM625" s="202">
        <v>0</v>
      </c>
      <c r="DN625" s="202">
        <v>0</v>
      </c>
      <c r="DO625" s="201">
        <v>0</v>
      </c>
      <c r="DP625" s="201">
        <v>0</v>
      </c>
      <c r="DQ625" s="201">
        <v>0</v>
      </c>
      <c r="DR625" s="201">
        <v>0</v>
      </c>
      <c r="DS625" s="201">
        <v>0</v>
      </c>
      <c r="DT625" s="201">
        <v>0</v>
      </c>
      <c r="DU625" s="201">
        <v>0</v>
      </c>
      <c r="DV625" s="201">
        <v>0</v>
      </c>
      <c r="DW625" s="201">
        <v>0</v>
      </c>
      <c r="DX625" s="201">
        <v>0</v>
      </c>
      <c r="DY625" s="201">
        <v>0</v>
      </c>
      <c r="DZ625" s="201">
        <v>0</v>
      </c>
      <c r="EA625" s="201">
        <v>0</v>
      </c>
      <c r="EB625" s="201">
        <v>0</v>
      </c>
      <c r="EC625" s="201">
        <v>0</v>
      </c>
      <c r="ED625" s="201">
        <v>0</v>
      </c>
      <c r="EE625" s="201">
        <v>0</v>
      </c>
      <c r="EF625" s="201">
        <v>0</v>
      </c>
      <c r="EG625" s="201">
        <v>0</v>
      </c>
      <c r="EH625" s="201">
        <v>0</v>
      </c>
      <c r="EI625" s="201">
        <v>0</v>
      </c>
      <c r="EJ625" s="201">
        <v>0</v>
      </c>
      <c r="EK625" s="201">
        <v>0</v>
      </c>
      <c r="EL625" s="201">
        <v>0</v>
      </c>
      <c r="EM625" s="201">
        <v>0</v>
      </c>
      <c r="EN625" s="201">
        <v>0</v>
      </c>
      <c r="EO625" s="201">
        <v>0</v>
      </c>
      <c r="EP625" s="194">
        <v>2</v>
      </c>
      <c r="EQ625" s="201">
        <v>4</v>
      </c>
    </row>
    <row r="626" spans="1:147" s="58" customFormat="1" ht="15" customHeight="1" x14ac:dyDescent="0.25">
      <c r="A626" s="505" t="s">
        <v>783</v>
      </c>
      <c r="B626" s="37">
        <v>4</v>
      </c>
      <c r="C626" s="110" t="s">
        <v>912</v>
      </c>
      <c r="D626" s="99">
        <v>2015</v>
      </c>
      <c r="E626" s="58" t="s">
        <v>913</v>
      </c>
      <c r="F626" s="39" t="s">
        <v>97</v>
      </c>
      <c r="G626" s="59">
        <v>354</v>
      </c>
      <c r="H626" s="172" t="s">
        <v>784</v>
      </c>
      <c r="I626" s="64" t="s">
        <v>50</v>
      </c>
      <c r="J626" s="59">
        <v>0</v>
      </c>
      <c r="K626" s="37" t="s">
        <v>3</v>
      </c>
      <c r="L626" s="37" t="s">
        <v>89</v>
      </c>
      <c r="M626" s="59" t="s">
        <v>916</v>
      </c>
      <c r="N626" s="59">
        <v>9</v>
      </c>
      <c r="O626" s="59">
        <f t="shared" si="418"/>
        <v>0.95424250943932487</v>
      </c>
      <c r="P626" s="59">
        <v>2012</v>
      </c>
      <c r="Q626" s="67"/>
      <c r="R626" s="37">
        <v>1</v>
      </c>
      <c r="S626" s="37">
        <v>13</v>
      </c>
      <c r="T626" s="59" t="s">
        <v>755</v>
      </c>
      <c r="U626" s="59"/>
      <c r="V626" s="37" t="s">
        <v>1952</v>
      </c>
      <c r="W626" s="37"/>
      <c r="X626" s="37" t="s">
        <v>1952</v>
      </c>
      <c r="Y626" s="39" t="s">
        <v>915</v>
      </c>
      <c r="Z626" s="66" t="s">
        <v>1342</v>
      </c>
      <c r="AA626" s="37" t="s">
        <v>1304</v>
      </c>
      <c r="AB626" s="37" t="s">
        <v>1340</v>
      </c>
      <c r="AC626" s="59">
        <v>11</v>
      </c>
      <c r="AD626" s="59">
        <v>0</v>
      </c>
      <c r="AE626" s="59" t="s">
        <v>1071</v>
      </c>
      <c r="AF626" s="59">
        <v>11</v>
      </c>
      <c r="AG626" s="59">
        <f t="shared" si="419"/>
        <v>1.0413926851582251</v>
      </c>
      <c r="AH626" s="59">
        <v>185</v>
      </c>
      <c r="AI626" s="72">
        <f t="shared" si="423"/>
        <v>2.2671717284030137</v>
      </c>
      <c r="AJ626" s="59">
        <f t="shared" si="424"/>
        <v>99</v>
      </c>
      <c r="AK626" s="59">
        <f t="shared" si="420"/>
        <v>1.9956351945975499</v>
      </c>
      <c r="AL626" s="72">
        <f t="shared" si="425"/>
        <v>1665</v>
      </c>
      <c r="AM626" s="72">
        <f t="shared" si="412"/>
        <v>3.2214142378423385</v>
      </c>
      <c r="AN626" s="39" t="s">
        <v>1341</v>
      </c>
      <c r="AO626" s="37" t="s">
        <v>470</v>
      </c>
      <c r="AP626" s="67"/>
      <c r="AQ626" s="37" t="s">
        <v>213</v>
      </c>
      <c r="AR626" s="58" t="s">
        <v>305</v>
      </c>
      <c r="AS626" s="58" t="s">
        <v>1343</v>
      </c>
      <c r="AT626" s="172" t="s">
        <v>2450</v>
      </c>
      <c r="AU626" s="270">
        <v>57.3</v>
      </c>
      <c r="AV626" s="11">
        <v>14.6</v>
      </c>
      <c r="AW626" s="11" t="s">
        <v>2007</v>
      </c>
      <c r="AX626" s="277">
        <v>5.6749999999999998</v>
      </c>
      <c r="AY626" s="278">
        <v>725</v>
      </c>
      <c r="AZ626" s="455">
        <f t="shared" si="421"/>
        <v>2.8603380065709936</v>
      </c>
      <c r="BA626" s="515" t="s">
        <v>103</v>
      </c>
      <c r="BB626" s="67" t="s">
        <v>1333</v>
      </c>
      <c r="BC626" s="59"/>
      <c r="BD626" s="59">
        <v>22.5</v>
      </c>
      <c r="BE626" s="37" t="s">
        <v>917</v>
      </c>
      <c r="BF626" s="58" t="s">
        <v>1344</v>
      </c>
      <c r="BG626" s="67"/>
      <c r="BH626" s="67"/>
      <c r="BI626" s="78" t="s">
        <v>2232</v>
      </c>
      <c r="BJ626" s="39" t="s">
        <v>610</v>
      </c>
      <c r="BK626" s="67" t="s">
        <v>1348</v>
      </c>
      <c r="BL626" s="59"/>
      <c r="BM626" s="59"/>
      <c r="BN626" s="67" t="s">
        <v>1345</v>
      </c>
      <c r="BO626" s="59" t="s">
        <v>1682</v>
      </c>
      <c r="BP626" s="58" t="s">
        <v>51</v>
      </c>
      <c r="BQ626" s="59" t="s">
        <v>59</v>
      </c>
      <c r="BR626" s="67">
        <v>1633.3019346886999</v>
      </c>
      <c r="BS626" s="59" t="s">
        <v>21</v>
      </c>
      <c r="BT626" s="37" t="s">
        <v>886</v>
      </c>
      <c r="BU626" s="124">
        <v>447.40260458411012</v>
      </c>
      <c r="BV626" s="67">
        <v>775.19183932463591</v>
      </c>
      <c r="BW626" s="106" t="s">
        <v>634</v>
      </c>
      <c r="BX626" s="37" t="s">
        <v>27</v>
      </c>
      <c r="BY626" s="70">
        <f>AVERAGE(BU626,BV626)*SQRT(CC626)</f>
        <v>2204.0634783051833</v>
      </c>
      <c r="BZ626" s="92">
        <f>BY626</f>
        <v>2204.0634783051833</v>
      </c>
      <c r="CA626" s="59" t="s">
        <v>57</v>
      </c>
      <c r="CB626" s="37" t="s">
        <v>1193</v>
      </c>
      <c r="CC626" s="59">
        <v>13</v>
      </c>
      <c r="CD626" s="59">
        <v>13</v>
      </c>
      <c r="CE626" s="67"/>
      <c r="CF626" s="78" t="s">
        <v>1584</v>
      </c>
      <c r="CG626" s="67">
        <v>1059.80577769615</v>
      </c>
      <c r="CH626" s="37" t="s">
        <v>21</v>
      </c>
      <c r="CI626" s="67">
        <v>625.33761751165002</v>
      </c>
      <c r="CJ626" s="67"/>
      <c r="CK626" s="59">
        <f>CI626*SQRT(CM626)</f>
        <v>2254.6868444147417</v>
      </c>
      <c r="CL626" s="59">
        <f>CK626</f>
        <v>2254.6868444147417</v>
      </c>
      <c r="CM626" s="59">
        <v>13</v>
      </c>
      <c r="CN626" s="59">
        <v>13</v>
      </c>
      <c r="CO626" s="67"/>
      <c r="CP626" s="67">
        <f t="shared" si="406"/>
        <v>0.25722866511484549</v>
      </c>
      <c r="CQ626" s="67">
        <f t="shared" si="407"/>
        <v>0.96842105263157896</v>
      </c>
      <c r="CR626" s="67">
        <f t="shared" si="422"/>
        <v>0.24910565463753459</v>
      </c>
      <c r="CS626" s="67">
        <f t="shared" si="408"/>
        <v>0.15503949283023838</v>
      </c>
      <c r="CT626" s="59">
        <v>0</v>
      </c>
      <c r="CU626" s="59">
        <v>0</v>
      </c>
      <c r="CV626" s="59" t="s">
        <v>1782</v>
      </c>
      <c r="CW626" s="59">
        <v>1</v>
      </c>
      <c r="CX626" s="59">
        <v>0</v>
      </c>
      <c r="CY626" s="102">
        <v>0</v>
      </c>
      <c r="CZ626" s="102">
        <v>3</v>
      </c>
      <c r="DA626" s="102">
        <v>0</v>
      </c>
      <c r="DB626" s="102">
        <v>0</v>
      </c>
      <c r="DC626" s="102">
        <v>0</v>
      </c>
      <c r="DD626" s="59">
        <v>0</v>
      </c>
      <c r="DE626" s="60">
        <v>0</v>
      </c>
      <c r="DF626" s="60">
        <v>0</v>
      </c>
      <c r="DG626" s="60">
        <v>0</v>
      </c>
      <c r="DH626" s="60">
        <v>0</v>
      </c>
      <c r="DI626" s="60">
        <v>0</v>
      </c>
      <c r="DJ626" s="60">
        <v>0</v>
      </c>
      <c r="DK626" s="60">
        <v>0</v>
      </c>
      <c r="DL626" s="60">
        <v>0</v>
      </c>
      <c r="DM626" s="60">
        <v>0</v>
      </c>
      <c r="DN626" s="60">
        <v>0</v>
      </c>
      <c r="DO626" s="59">
        <v>0</v>
      </c>
      <c r="DP626" s="59">
        <v>0</v>
      </c>
      <c r="DQ626" s="59">
        <v>0</v>
      </c>
      <c r="DR626" s="59">
        <v>0</v>
      </c>
      <c r="DS626" s="59">
        <v>0</v>
      </c>
      <c r="DT626" s="59">
        <v>0</v>
      </c>
      <c r="DU626" s="59">
        <v>0</v>
      </c>
      <c r="DV626" s="59">
        <v>0</v>
      </c>
      <c r="DW626" s="59">
        <v>0</v>
      </c>
      <c r="DX626" s="59">
        <v>0</v>
      </c>
      <c r="DY626" s="59">
        <v>0</v>
      </c>
      <c r="DZ626" s="59">
        <v>0</v>
      </c>
      <c r="EA626" s="59">
        <v>0</v>
      </c>
      <c r="EB626" s="59">
        <v>0</v>
      </c>
      <c r="EC626" s="59">
        <v>0</v>
      </c>
      <c r="ED626" s="59">
        <v>0</v>
      </c>
      <c r="EE626" s="59">
        <v>0</v>
      </c>
      <c r="EF626" s="59">
        <v>0</v>
      </c>
      <c r="EG626" s="59">
        <v>0</v>
      </c>
      <c r="EH626" s="59">
        <v>0</v>
      </c>
      <c r="EI626" s="59">
        <v>0</v>
      </c>
      <c r="EJ626" s="59">
        <v>0</v>
      </c>
      <c r="EK626" s="59">
        <v>0</v>
      </c>
      <c r="EL626" s="59">
        <v>0</v>
      </c>
      <c r="EM626" s="59">
        <v>0</v>
      </c>
      <c r="EN626" s="59">
        <v>0</v>
      </c>
      <c r="EO626" s="59">
        <v>0</v>
      </c>
      <c r="EP626" s="77">
        <v>2</v>
      </c>
      <c r="EQ626" s="59">
        <v>4</v>
      </c>
    </row>
    <row r="627" spans="1:147" s="58" customFormat="1" ht="15" customHeight="1" x14ac:dyDescent="0.25">
      <c r="A627" s="505" t="s">
        <v>783</v>
      </c>
      <c r="B627" s="37">
        <v>5</v>
      </c>
      <c r="C627" s="110" t="s">
        <v>912</v>
      </c>
      <c r="D627" s="99">
        <v>2015</v>
      </c>
      <c r="E627" s="58" t="s">
        <v>913</v>
      </c>
      <c r="F627" s="39" t="s">
        <v>97</v>
      </c>
      <c r="G627" s="59">
        <v>354</v>
      </c>
      <c r="H627" s="172" t="s">
        <v>784</v>
      </c>
      <c r="I627" s="64" t="s">
        <v>50</v>
      </c>
      <c r="J627" s="59">
        <v>0</v>
      </c>
      <c r="K627" s="37" t="s">
        <v>3</v>
      </c>
      <c r="L627" s="37" t="s">
        <v>89</v>
      </c>
      <c r="M627" s="59" t="s">
        <v>916</v>
      </c>
      <c r="N627" s="59">
        <v>9</v>
      </c>
      <c r="O627" s="59">
        <f t="shared" si="418"/>
        <v>0.95424250943932487</v>
      </c>
      <c r="P627" s="59">
        <v>2012</v>
      </c>
      <c r="Q627" s="67"/>
      <c r="R627" s="37">
        <v>1</v>
      </c>
      <c r="S627" s="37">
        <v>13</v>
      </c>
      <c r="T627" s="59" t="s">
        <v>755</v>
      </c>
      <c r="U627" s="59"/>
      <c r="V627" s="37" t="s">
        <v>1952</v>
      </c>
      <c r="W627" s="37"/>
      <c r="X627" s="37" t="s">
        <v>1952</v>
      </c>
      <c r="Y627" s="39" t="s">
        <v>915</v>
      </c>
      <c r="Z627" s="66" t="s">
        <v>1342</v>
      </c>
      <c r="AA627" s="37" t="s">
        <v>1304</v>
      </c>
      <c r="AB627" s="37" t="s">
        <v>1340</v>
      </c>
      <c r="AC627" s="59">
        <v>11</v>
      </c>
      <c r="AD627" s="59">
        <v>0</v>
      </c>
      <c r="AE627" s="59" t="s">
        <v>1071</v>
      </c>
      <c r="AF627" s="59">
        <v>11</v>
      </c>
      <c r="AG627" s="59">
        <f t="shared" si="419"/>
        <v>1.0413926851582251</v>
      </c>
      <c r="AH627" s="59">
        <v>185</v>
      </c>
      <c r="AI627" s="72">
        <f t="shared" si="423"/>
        <v>2.2671717284030137</v>
      </c>
      <c r="AJ627" s="59">
        <f t="shared" si="424"/>
        <v>99</v>
      </c>
      <c r="AK627" s="59">
        <f t="shared" si="420"/>
        <v>1.9956351945975499</v>
      </c>
      <c r="AL627" s="72">
        <f t="shared" si="425"/>
        <v>1665</v>
      </c>
      <c r="AM627" s="72">
        <f t="shared" si="412"/>
        <v>3.2214142378423385</v>
      </c>
      <c r="AN627" s="39" t="s">
        <v>1341</v>
      </c>
      <c r="AO627" s="37" t="s">
        <v>470</v>
      </c>
      <c r="AP627" s="67"/>
      <c r="AQ627" s="37" t="s">
        <v>213</v>
      </c>
      <c r="AR627" s="58" t="s">
        <v>305</v>
      </c>
      <c r="AS627" s="58" t="s">
        <v>1343</v>
      </c>
      <c r="AT627" s="172" t="s">
        <v>2450</v>
      </c>
      <c r="AU627" s="270">
        <v>57.3</v>
      </c>
      <c r="AV627" s="11">
        <v>14.6</v>
      </c>
      <c r="AW627" s="11" t="s">
        <v>2008</v>
      </c>
      <c r="AX627" s="277">
        <v>5.6749999999999998</v>
      </c>
      <c r="AY627" s="278">
        <v>725</v>
      </c>
      <c r="AZ627" s="455">
        <f t="shared" si="421"/>
        <v>2.8603380065709936</v>
      </c>
      <c r="BA627" s="515" t="s">
        <v>103</v>
      </c>
      <c r="BB627" s="67" t="s">
        <v>1333</v>
      </c>
      <c r="BC627" s="59"/>
      <c r="BD627" s="59">
        <v>22.5</v>
      </c>
      <c r="BE627" s="37" t="s">
        <v>917</v>
      </c>
      <c r="BF627" s="58" t="s">
        <v>1344</v>
      </c>
      <c r="BG627" s="67"/>
      <c r="BH627" s="67"/>
      <c r="BI627" s="78" t="s">
        <v>2232</v>
      </c>
      <c r="BJ627" s="39" t="s">
        <v>610</v>
      </c>
      <c r="BK627" s="40" t="s">
        <v>1644</v>
      </c>
      <c r="BL627" s="77" t="s">
        <v>2268</v>
      </c>
      <c r="BM627" s="77" t="s">
        <v>2268</v>
      </c>
      <c r="BN627" s="67" t="s">
        <v>1346</v>
      </c>
      <c r="BO627" s="59" t="s">
        <v>1671</v>
      </c>
      <c r="BP627" s="58" t="s">
        <v>51</v>
      </c>
      <c r="BQ627" s="59" t="s">
        <v>60</v>
      </c>
      <c r="BR627" s="67">
        <v>4982.3693164243796</v>
      </c>
      <c r="BS627" s="59" t="s">
        <v>21</v>
      </c>
      <c r="BT627" s="37" t="s">
        <v>886</v>
      </c>
      <c r="BU627" s="124">
        <v>1549.6442932261007</v>
      </c>
      <c r="BV627" s="67">
        <v>1500.7732755954394</v>
      </c>
      <c r="BW627" s="106" t="s">
        <v>634</v>
      </c>
      <c r="BX627" s="37" t="s">
        <v>27</v>
      </c>
      <c r="BY627" s="70">
        <f>AVERAGE(BU627,BV627)*SQRT(CC627)</f>
        <v>5499.2184779811323</v>
      </c>
      <c r="BZ627" s="92">
        <f>BY627</f>
        <v>5499.2184779811323</v>
      </c>
      <c r="CA627" s="59" t="s">
        <v>57</v>
      </c>
      <c r="CB627" s="37" t="s">
        <v>1193</v>
      </c>
      <c r="CC627" s="59">
        <v>13</v>
      </c>
      <c r="CD627" s="59">
        <v>13</v>
      </c>
      <c r="CE627" s="67"/>
      <c r="CF627" s="78" t="s">
        <v>1584</v>
      </c>
      <c r="CG627" s="67">
        <v>14876.585214970601</v>
      </c>
      <c r="CH627" s="37" t="s">
        <v>21</v>
      </c>
      <c r="CI627" s="67">
        <v>4136.0965047942991</v>
      </c>
      <c r="CJ627" s="67"/>
      <c r="CK627" s="59">
        <f>CI627*SQRT(CM627)</f>
        <v>14912.908028303233</v>
      </c>
      <c r="CL627" s="59">
        <f>CK627</f>
        <v>14912.908028303233</v>
      </c>
      <c r="CM627" s="59">
        <v>13</v>
      </c>
      <c r="CN627" s="59">
        <v>13</v>
      </c>
      <c r="CO627" s="67"/>
      <c r="CP627" s="67">
        <f t="shared" si="406"/>
        <v>-0.88033620842483373</v>
      </c>
      <c r="CQ627" s="67">
        <f t="shared" si="407"/>
        <v>0.96842105263157896</v>
      </c>
      <c r="CR627" s="67">
        <f t="shared" si="422"/>
        <v>-0.85253611763247061</v>
      </c>
      <c r="CS627" s="67">
        <f t="shared" si="408"/>
        <v>0.16782341984361243</v>
      </c>
      <c r="CT627" s="59">
        <v>0</v>
      </c>
      <c r="CU627" s="59">
        <v>0</v>
      </c>
      <c r="CV627" s="59" t="s">
        <v>1782</v>
      </c>
      <c r="CW627" s="59">
        <v>1</v>
      </c>
      <c r="CX627" s="59">
        <v>0</v>
      </c>
      <c r="CY627" s="102">
        <v>0</v>
      </c>
      <c r="CZ627" s="102">
        <v>3</v>
      </c>
      <c r="DA627" s="102">
        <v>0</v>
      </c>
      <c r="DB627" s="102">
        <v>0</v>
      </c>
      <c r="DC627" s="102">
        <v>0</v>
      </c>
      <c r="DD627" s="59">
        <v>0</v>
      </c>
      <c r="DE627" s="60">
        <v>0</v>
      </c>
      <c r="DF627" s="60">
        <v>0</v>
      </c>
      <c r="DG627" s="60">
        <v>0</v>
      </c>
      <c r="DH627" s="60">
        <v>0</v>
      </c>
      <c r="DI627" s="60">
        <v>0</v>
      </c>
      <c r="DJ627" s="60">
        <v>0</v>
      </c>
      <c r="DK627" s="60">
        <v>0</v>
      </c>
      <c r="DL627" s="60">
        <v>0</v>
      </c>
      <c r="DM627" s="60">
        <v>0</v>
      </c>
      <c r="DN627" s="60">
        <v>0</v>
      </c>
      <c r="DO627" s="59">
        <v>0</v>
      </c>
      <c r="DP627" s="59">
        <v>0</v>
      </c>
      <c r="DQ627" s="59">
        <v>0</v>
      </c>
      <c r="DR627" s="59">
        <v>0</v>
      </c>
      <c r="DS627" s="59">
        <v>0</v>
      </c>
      <c r="DT627" s="59">
        <v>0</v>
      </c>
      <c r="DU627" s="59">
        <v>0</v>
      </c>
      <c r="DV627" s="59">
        <v>1</v>
      </c>
      <c r="DW627" s="59">
        <v>0</v>
      </c>
      <c r="DX627" s="59">
        <v>0</v>
      </c>
      <c r="DY627" s="59">
        <v>0</v>
      </c>
      <c r="DZ627" s="59">
        <v>0</v>
      </c>
      <c r="EA627" s="59">
        <v>0</v>
      </c>
      <c r="EB627" s="59">
        <v>0</v>
      </c>
      <c r="EC627" s="59">
        <v>0</v>
      </c>
      <c r="ED627" s="59">
        <v>0</v>
      </c>
      <c r="EE627" s="59">
        <v>0</v>
      </c>
      <c r="EF627" s="59">
        <v>0</v>
      </c>
      <c r="EG627" s="59">
        <v>0</v>
      </c>
      <c r="EH627" s="59">
        <v>0</v>
      </c>
      <c r="EI627" s="59">
        <v>0</v>
      </c>
      <c r="EJ627" s="59">
        <v>0</v>
      </c>
      <c r="EK627" s="59">
        <v>0</v>
      </c>
      <c r="EL627" s="59">
        <v>0</v>
      </c>
      <c r="EM627" s="59">
        <v>0</v>
      </c>
      <c r="EN627" s="59">
        <v>0</v>
      </c>
      <c r="EO627" s="59">
        <v>0</v>
      </c>
      <c r="EP627" s="77">
        <v>2</v>
      </c>
      <c r="EQ627" s="59">
        <v>4</v>
      </c>
    </row>
    <row r="628" spans="1:147" s="58" customFormat="1" ht="15" customHeight="1" x14ac:dyDescent="0.25">
      <c r="A628" s="505" t="s">
        <v>783</v>
      </c>
      <c r="B628" s="37">
        <v>6</v>
      </c>
      <c r="C628" s="110" t="s">
        <v>912</v>
      </c>
      <c r="D628" s="99">
        <v>2015</v>
      </c>
      <c r="E628" s="58" t="s">
        <v>913</v>
      </c>
      <c r="F628" s="39" t="s">
        <v>97</v>
      </c>
      <c r="G628" s="59">
        <v>354</v>
      </c>
      <c r="H628" s="172" t="s">
        <v>784</v>
      </c>
      <c r="I628" s="64" t="s">
        <v>50</v>
      </c>
      <c r="J628" s="59">
        <v>0</v>
      </c>
      <c r="K628" s="37" t="s">
        <v>3</v>
      </c>
      <c r="L628" s="37" t="s">
        <v>89</v>
      </c>
      <c r="M628" s="59" t="s">
        <v>916</v>
      </c>
      <c r="N628" s="59">
        <v>9</v>
      </c>
      <c r="O628" s="59">
        <f t="shared" si="418"/>
        <v>0.95424250943932487</v>
      </c>
      <c r="P628" s="59">
        <v>2012</v>
      </c>
      <c r="Q628" s="67"/>
      <c r="R628" s="37">
        <v>1</v>
      </c>
      <c r="S628" s="37">
        <v>13</v>
      </c>
      <c r="T628" s="59" t="s">
        <v>755</v>
      </c>
      <c r="U628" s="59"/>
      <c r="V628" s="37" t="s">
        <v>1952</v>
      </c>
      <c r="W628" s="37"/>
      <c r="X628" s="37" t="s">
        <v>1952</v>
      </c>
      <c r="Y628" s="39" t="s">
        <v>915</v>
      </c>
      <c r="Z628" s="66" t="s">
        <v>1342</v>
      </c>
      <c r="AA628" s="37" t="s">
        <v>1304</v>
      </c>
      <c r="AB628" s="37" t="s">
        <v>1340</v>
      </c>
      <c r="AC628" s="59">
        <v>11</v>
      </c>
      <c r="AD628" s="59">
        <v>0</v>
      </c>
      <c r="AE628" s="59" t="s">
        <v>1071</v>
      </c>
      <c r="AF628" s="59">
        <v>11</v>
      </c>
      <c r="AG628" s="59">
        <f t="shared" si="419"/>
        <v>1.0413926851582251</v>
      </c>
      <c r="AH628" s="59">
        <v>185</v>
      </c>
      <c r="AI628" s="72">
        <f t="shared" si="423"/>
        <v>2.2671717284030137</v>
      </c>
      <c r="AJ628" s="59">
        <f t="shared" si="424"/>
        <v>99</v>
      </c>
      <c r="AK628" s="59">
        <f t="shared" si="420"/>
        <v>1.9956351945975499</v>
      </c>
      <c r="AL628" s="72">
        <f t="shared" si="425"/>
        <v>1665</v>
      </c>
      <c r="AM628" s="72">
        <f t="shared" si="412"/>
        <v>3.2214142378423385</v>
      </c>
      <c r="AN628" s="39" t="s">
        <v>1341</v>
      </c>
      <c r="AO628" s="37" t="s">
        <v>470</v>
      </c>
      <c r="AP628" s="67"/>
      <c r="AQ628" s="37" t="s">
        <v>213</v>
      </c>
      <c r="AR628" s="58" t="s">
        <v>305</v>
      </c>
      <c r="AS628" s="58" t="s">
        <v>1343</v>
      </c>
      <c r="AT628" s="172" t="s">
        <v>2450</v>
      </c>
      <c r="AU628" s="270">
        <v>57.3</v>
      </c>
      <c r="AV628" s="11">
        <v>14.6</v>
      </c>
      <c r="AW628" s="11" t="s">
        <v>2009</v>
      </c>
      <c r="AX628" s="277">
        <v>5.6749999999999998</v>
      </c>
      <c r="AY628" s="278">
        <v>725</v>
      </c>
      <c r="AZ628" s="455">
        <f t="shared" si="421"/>
        <v>2.8603380065709936</v>
      </c>
      <c r="BA628" s="515" t="s">
        <v>103</v>
      </c>
      <c r="BB628" s="67" t="s">
        <v>1333</v>
      </c>
      <c r="BC628" s="59"/>
      <c r="BD628" s="59">
        <v>22.5</v>
      </c>
      <c r="BE628" s="37" t="s">
        <v>917</v>
      </c>
      <c r="BF628" s="58" t="s">
        <v>1344</v>
      </c>
      <c r="BG628" s="67"/>
      <c r="BH628" s="67"/>
      <c r="BI628" s="78" t="s">
        <v>2232</v>
      </c>
      <c r="BJ628" s="39" t="s">
        <v>610</v>
      </c>
      <c r="BK628" s="67" t="s">
        <v>1743</v>
      </c>
      <c r="BL628" s="59"/>
      <c r="BM628" s="59"/>
      <c r="BN628" s="67" t="s">
        <v>1346</v>
      </c>
      <c r="BO628" s="59" t="s">
        <v>1671</v>
      </c>
      <c r="BP628" s="58" t="s">
        <v>51</v>
      </c>
      <c r="BQ628" s="59" t="s">
        <v>60</v>
      </c>
      <c r="BR628" s="67">
        <v>23147.540983606501</v>
      </c>
      <c r="BS628" s="59" t="s">
        <v>21</v>
      </c>
      <c r="BT628" s="37" t="s">
        <v>886</v>
      </c>
      <c r="BU628" s="124">
        <v>9151.871326941</v>
      </c>
      <c r="BV628" s="67">
        <v>9047.9430869161006</v>
      </c>
      <c r="BW628" s="106" t="s">
        <v>634</v>
      </c>
      <c r="BX628" s="37" t="s">
        <v>27</v>
      </c>
      <c r="BY628" s="70">
        <f>AVERAGE(BU628,BV628)*SQRT(CC628)</f>
        <v>32810.182036545179</v>
      </c>
      <c r="BZ628" s="92">
        <f>BY628</f>
        <v>32810.182036545179</v>
      </c>
      <c r="CA628" s="59" t="s">
        <v>57</v>
      </c>
      <c r="CB628" s="37" t="s">
        <v>1193</v>
      </c>
      <c r="CC628" s="59">
        <v>13</v>
      </c>
      <c r="CD628" s="59">
        <v>13</v>
      </c>
      <c r="CE628" s="67"/>
      <c r="CF628" s="78" t="s">
        <v>1584</v>
      </c>
      <c r="CG628" s="67">
        <v>11550.881534178699</v>
      </c>
      <c r="CH628" s="37" t="s">
        <v>21</v>
      </c>
      <c r="CI628" s="67">
        <v>6116.3006495516001</v>
      </c>
      <c r="CJ628" s="67"/>
      <c r="CK628" s="59">
        <f>CI628*SQRT(CM628)</f>
        <v>22052.635608111996</v>
      </c>
      <c r="CL628" s="59">
        <f>CK628</f>
        <v>22052.635608111996</v>
      </c>
      <c r="CM628" s="59">
        <v>13</v>
      </c>
      <c r="CN628" s="59">
        <v>13</v>
      </c>
      <c r="CO628" s="67"/>
      <c r="CP628" s="67">
        <f t="shared" si="406"/>
        <v>0.41485132254789109</v>
      </c>
      <c r="CQ628" s="67">
        <f t="shared" si="407"/>
        <v>0.96842105263157896</v>
      </c>
      <c r="CR628" s="67">
        <f t="shared" si="422"/>
        <v>0.40175075446743136</v>
      </c>
      <c r="CS628" s="67">
        <f t="shared" si="408"/>
        <v>0.15695007055221444</v>
      </c>
      <c r="CT628" s="59">
        <v>0</v>
      </c>
      <c r="CU628" s="59">
        <v>0</v>
      </c>
      <c r="CV628" s="59" t="s">
        <v>1782</v>
      </c>
      <c r="CW628" s="59">
        <v>1</v>
      </c>
      <c r="CX628" s="59">
        <v>0</v>
      </c>
      <c r="CY628" s="102">
        <v>0</v>
      </c>
      <c r="CZ628" s="102">
        <v>3</v>
      </c>
      <c r="DA628" s="102">
        <v>0</v>
      </c>
      <c r="DB628" s="102">
        <v>0</v>
      </c>
      <c r="DC628" s="102">
        <v>0</v>
      </c>
      <c r="DD628" s="59">
        <v>0</v>
      </c>
      <c r="DE628" s="60">
        <v>0</v>
      </c>
      <c r="DF628" s="60">
        <v>0</v>
      </c>
      <c r="DG628" s="60">
        <v>0</v>
      </c>
      <c r="DH628" s="60">
        <v>0</v>
      </c>
      <c r="DI628" s="60">
        <v>0</v>
      </c>
      <c r="DJ628" s="60">
        <v>0</v>
      </c>
      <c r="DK628" s="60">
        <v>0</v>
      </c>
      <c r="DL628" s="60">
        <v>0</v>
      </c>
      <c r="DM628" s="60">
        <v>0</v>
      </c>
      <c r="DN628" s="60">
        <v>0</v>
      </c>
      <c r="DO628" s="128">
        <v>0</v>
      </c>
      <c r="DP628" s="128">
        <v>0</v>
      </c>
      <c r="DQ628" s="59">
        <v>0</v>
      </c>
      <c r="DR628" s="59">
        <v>0</v>
      </c>
      <c r="DS628" s="59">
        <v>0</v>
      </c>
      <c r="DT628" s="59">
        <v>0</v>
      </c>
      <c r="DU628" s="59">
        <v>0</v>
      </c>
      <c r="DV628" s="59">
        <v>0</v>
      </c>
      <c r="DW628" s="59">
        <v>0</v>
      </c>
      <c r="DX628" s="59">
        <v>0</v>
      </c>
      <c r="DY628" s="59">
        <v>0</v>
      </c>
      <c r="DZ628" s="59">
        <v>0</v>
      </c>
      <c r="EA628" s="59">
        <v>0</v>
      </c>
      <c r="EB628" s="59">
        <v>0</v>
      </c>
      <c r="EC628" s="59">
        <v>0</v>
      </c>
      <c r="ED628" s="59">
        <v>0</v>
      </c>
      <c r="EE628" s="59">
        <v>0</v>
      </c>
      <c r="EF628" s="59">
        <v>0</v>
      </c>
      <c r="EG628" s="59">
        <v>0</v>
      </c>
      <c r="EH628" s="59">
        <v>0</v>
      </c>
      <c r="EI628" s="59">
        <v>0</v>
      </c>
      <c r="EJ628" s="59">
        <v>0</v>
      </c>
      <c r="EK628" s="59">
        <v>0</v>
      </c>
      <c r="EL628" s="59">
        <v>0</v>
      </c>
      <c r="EM628" s="59">
        <v>0</v>
      </c>
      <c r="EN628" s="59">
        <v>0</v>
      </c>
      <c r="EO628" s="59">
        <v>0</v>
      </c>
      <c r="EP628" s="77">
        <v>2</v>
      </c>
      <c r="EQ628" s="59">
        <v>4</v>
      </c>
    </row>
    <row r="629" spans="1:147" s="58" customFormat="1" ht="15" customHeight="1" x14ac:dyDescent="0.25">
      <c r="A629" s="505" t="s">
        <v>783</v>
      </c>
      <c r="B629" s="37">
        <v>7</v>
      </c>
      <c r="C629" s="110" t="s">
        <v>912</v>
      </c>
      <c r="D629" s="99">
        <v>2015</v>
      </c>
      <c r="E629" s="58" t="s">
        <v>913</v>
      </c>
      <c r="F629" s="39" t="s">
        <v>97</v>
      </c>
      <c r="G629" s="59">
        <v>354</v>
      </c>
      <c r="H629" s="172" t="s">
        <v>784</v>
      </c>
      <c r="I629" s="64" t="s">
        <v>50</v>
      </c>
      <c r="J629" s="59">
        <v>0</v>
      </c>
      <c r="K629" s="37" t="s">
        <v>3</v>
      </c>
      <c r="L629" s="37" t="s">
        <v>89</v>
      </c>
      <c r="M629" s="59" t="s">
        <v>916</v>
      </c>
      <c r="N629" s="59">
        <v>9</v>
      </c>
      <c r="O629" s="59">
        <f t="shared" si="418"/>
        <v>0.95424250943932487</v>
      </c>
      <c r="P629" s="59">
        <v>2012</v>
      </c>
      <c r="Q629" s="67"/>
      <c r="R629" s="37">
        <v>1</v>
      </c>
      <c r="S629" s="37">
        <v>13</v>
      </c>
      <c r="T629" s="59" t="s">
        <v>755</v>
      </c>
      <c r="U629" s="59"/>
      <c r="V629" s="37" t="s">
        <v>1952</v>
      </c>
      <c r="W629" s="37"/>
      <c r="X629" s="37" t="s">
        <v>1952</v>
      </c>
      <c r="Y629" s="39" t="s">
        <v>915</v>
      </c>
      <c r="Z629" s="66" t="s">
        <v>1342</v>
      </c>
      <c r="AA629" s="37" t="s">
        <v>1304</v>
      </c>
      <c r="AB629" s="37" t="s">
        <v>1340</v>
      </c>
      <c r="AC629" s="59">
        <v>11</v>
      </c>
      <c r="AD629" s="59">
        <v>0</v>
      </c>
      <c r="AE629" s="59" t="s">
        <v>1071</v>
      </c>
      <c r="AF629" s="59">
        <v>11</v>
      </c>
      <c r="AG629" s="59">
        <f t="shared" si="419"/>
        <v>1.0413926851582251</v>
      </c>
      <c r="AH629" s="59">
        <v>185</v>
      </c>
      <c r="AI629" s="72">
        <f t="shared" si="423"/>
        <v>2.2671717284030137</v>
      </c>
      <c r="AJ629" s="59">
        <f t="shared" si="424"/>
        <v>99</v>
      </c>
      <c r="AK629" s="59">
        <f t="shared" si="420"/>
        <v>1.9956351945975499</v>
      </c>
      <c r="AL629" s="72">
        <f t="shared" si="425"/>
        <v>1665</v>
      </c>
      <c r="AM629" s="72">
        <f t="shared" si="412"/>
        <v>3.2214142378423385</v>
      </c>
      <c r="AN629" s="39" t="s">
        <v>1341</v>
      </c>
      <c r="AO629" s="37" t="s">
        <v>470</v>
      </c>
      <c r="AP629" s="67"/>
      <c r="AQ629" s="37" t="s">
        <v>213</v>
      </c>
      <c r="AR629" s="58" t="s">
        <v>305</v>
      </c>
      <c r="AS629" s="58" t="s">
        <v>1343</v>
      </c>
      <c r="AT629" s="172" t="s">
        <v>2450</v>
      </c>
      <c r="AU629" s="270">
        <v>57.3</v>
      </c>
      <c r="AV629" s="11">
        <v>14.6</v>
      </c>
      <c r="AW629" s="11" t="s">
        <v>2010</v>
      </c>
      <c r="AX629" s="277">
        <v>5.6749999999999998</v>
      </c>
      <c r="AY629" s="278">
        <v>725</v>
      </c>
      <c r="AZ629" s="455">
        <f t="shared" si="421"/>
        <v>2.8603380065709936</v>
      </c>
      <c r="BA629" s="515" t="s">
        <v>103</v>
      </c>
      <c r="BB629" s="67" t="s">
        <v>1333</v>
      </c>
      <c r="BC629" s="59"/>
      <c r="BD629" s="59">
        <v>22.5</v>
      </c>
      <c r="BE629" s="37" t="s">
        <v>917</v>
      </c>
      <c r="BF629" s="58" t="s">
        <v>1344</v>
      </c>
      <c r="BG629" s="67"/>
      <c r="BH629" s="67"/>
      <c r="BI629" s="78" t="s">
        <v>2232</v>
      </c>
      <c r="BJ629" s="39" t="s">
        <v>610</v>
      </c>
      <c r="BK629" s="67" t="s">
        <v>1647</v>
      </c>
      <c r="BL629" s="59"/>
      <c r="BM629" s="59"/>
      <c r="BN629" s="67" t="s">
        <v>1346</v>
      </c>
      <c r="BO629" s="59" t="s">
        <v>1671</v>
      </c>
      <c r="BP629" s="58" t="s">
        <v>51</v>
      </c>
      <c r="BQ629" s="59" t="s">
        <v>60</v>
      </c>
      <c r="BR629" s="67">
        <v>624.18806062484202</v>
      </c>
      <c r="BS629" s="59" t="s">
        <v>21</v>
      </c>
      <c r="BT629" s="37" t="s">
        <v>886</v>
      </c>
      <c r="BU629" s="124">
        <v>1158.0575317042881</v>
      </c>
      <c r="BV629" s="67">
        <v>42.06619239099598</v>
      </c>
      <c r="BW629" s="106" t="s">
        <v>634</v>
      </c>
      <c r="BX629" s="37" t="s">
        <v>27</v>
      </c>
      <c r="BY629" s="70">
        <f>AVERAGE(BU629,BV629)*SQRT(CC629)</f>
        <v>2163.5538120631722</v>
      </c>
      <c r="BZ629" s="92">
        <f>BY629</f>
        <v>2163.5538120631722</v>
      </c>
      <c r="CA629" s="59" t="s">
        <v>57</v>
      </c>
      <c r="CB629" s="37" t="s">
        <v>1193</v>
      </c>
      <c r="CC629" s="59">
        <v>13</v>
      </c>
      <c r="CD629" s="59">
        <v>13</v>
      </c>
      <c r="CE629" s="67"/>
      <c r="CF629" s="78" t="s">
        <v>1584</v>
      </c>
      <c r="CG629" s="67">
        <v>566.03773584909902</v>
      </c>
      <c r="CH629" s="37" t="s">
        <v>21</v>
      </c>
      <c r="CI629" s="67">
        <v>1533.5601608413108</v>
      </c>
      <c r="CJ629" s="67"/>
      <c r="CK629" s="59">
        <f>CI629*SQRT(CM629)</f>
        <v>5529.3297939221484</v>
      </c>
      <c r="CL629" s="59">
        <f>CK629</f>
        <v>5529.3297939221484</v>
      </c>
      <c r="CM629" s="59">
        <v>13</v>
      </c>
      <c r="CN629" s="59">
        <v>13</v>
      </c>
      <c r="CO629" s="67"/>
      <c r="CP629" s="67">
        <f t="shared" si="406"/>
        <v>1.3850330977588407E-2</v>
      </c>
      <c r="CQ629" s="67">
        <f t="shared" si="407"/>
        <v>0.96842105263157896</v>
      </c>
      <c r="CR629" s="67">
        <f t="shared" si="422"/>
        <v>1.3412952104611931E-2</v>
      </c>
      <c r="CS629" s="67">
        <f t="shared" si="408"/>
        <v>0.15384961360161847</v>
      </c>
      <c r="CT629" s="59">
        <v>0</v>
      </c>
      <c r="CU629" s="59">
        <v>0</v>
      </c>
      <c r="CV629" s="59" t="s">
        <v>1782</v>
      </c>
      <c r="CW629" s="59">
        <v>1</v>
      </c>
      <c r="CX629" s="59">
        <v>0</v>
      </c>
      <c r="CY629" s="102">
        <v>0</v>
      </c>
      <c r="CZ629" s="102">
        <v>3</v>
      </c>
      <c r="DA629" s="102">
        <v>0</v>
      </c>
      <c r="DB629" s="102">
        <v>0</v>
      </c>
      <c r="DC629" s="102">
        <v>0</v>
      </c>
      <c r="DD629" s="59">
        <v>0</v>
      </c>
      <c r="DE629" s="60">
        <v>0</v>
      </c>
      <c r="DF629" s="60">
        <v>0</v>
      </c>
      <c r="DG629" s="60">
        <v>0</v>
      </c>
      <c r="DH629" s="60">
        <v>0</v>
      </c>
      <c r="DI629" s="60">
        <v>0</v>
      </c>
      <c r="DJ629" s="60">
        <v>0</v>
      </c>
      <c r="DK629" s="60">
        <v>0</v>
      </c>
      <c r="DL629" s="60">
        <v>0</v>
      </c>
      <c r="DM629" s="60">
        <v>0</v>
      </c>
      <c r="DN629" s="60">
        <v>0</v>
      </c>
      <c r="DO629" s="59">
        <v>0</v>
      </c>
      <c r="DP629" s="59">
        <v>0</v>
      </c>
      <c r="DQ629" s="59">
        <v>0</v>
      </c>
      <c r="DR629" s="59">
        <v>0</v>
      </c>
      <c r="DS629" s="59">
        <v>0</v>
      </c>
      <c r="DT629" s="59">
        <v>0</v>
      </c>
      <c r="DU629" s="59">
        <v>0</v>
      </c>
      <c r="DV629" s="59">
        <v>0</v>
      </c>
      <c r="DW629" s="59">
        <v>0</v>
      </c>
      <c r="DX629" s="59">
        <v>0</v>
      </c>
      <c r="DY629" s="59">
        <v>0</v>
      </c>
      <c r="DZ629" s="59">
        <v>0</v>
      </c>
      <c r="EA629" s="59">
        <v>0</v>
      </c>
      <c r="EB629" s="59">
        <v>0</v>
      </c>
      <c r="EC629" s="59">
        <v>0</v>
      </c>
      <c r="ED629" s="59">
        <v>0</v>
      </c>
      <c r="EE629" s="59">
        <v>0</v>
      </c>
      <c r="EF629" s="59">
        <v>0</v>
      </c>
      <c r="EG629" s="59">
        <v>0</v>
      </c>
      <c r="EH629" s="59">
        <v>0</v>
      </c>
      <c r="EI629" s="59">
        <v>0</v>
      </c>
      <c r="EJ629" s="59">
        <v>0</v>
      </c>
      <c r="EK629" s="59">
        <v>0</v>
      </c>
      <c r="EL629" s="59">
        <v>0</v>
      </c>
      <c r="EM629" s="59">
        <v>0</v>
      </c>
      <c r="EN629" s="59">
        <v>0</v>
      </c>
      <c r="EO629" s="59">
        <v>0</v>
      </c>
      <c r="EP629" s="77">
        <v>2</v>
      </c>
      <c r="EQ629" s="59">
        <v>4</v>
      </c>
    </row>
    <row r="630" spans="1:147" s="200" customFormat="1" ht="15" customHeight="1" x14ac:dyDescent="0.25">
      <c r="A630" s="505" t="s">
        <v>783</v>
      </c>
      <c r="B630" s="215" t="s">
        <v>1829</v>
      </c>
      <c r="C630" s="219" t="s">
        <v>912</v>
      </c>
      <c r="D630" s="209">
        <v>2015</v>
      </c>
      <c r="E630" s="200" t="s">
        <v>913</v>
      </c>
      <c r="F630" s="195" t="s">
        <v>97</v>
      </c>
      <c r="G630" s="201">
        <v>354</v>
      </c>
      <c r="H630" s="212" t="s">
        <v>784</v>
      </c>
      <c r="I630" s="211" t="s">
        <v>50</v>
      </c>
      <c r="J630" s="201">
        <v>0</v>
      </c>
      <c r="K630" s="194" t="s">
        <v>3</v>
      </c>
      <c r="L630" s="194" t="s">
        <v>89</v>
      </c>
      <c r="M630" s="201" t="s">
        <v>916</v>
      </c>
      <c r="N630" s="201">
        <v>9</v>
      </c>
      <c r="O630" s="201">
        <f t="shared" si="418"/>
        <v>0.95424250943932487</v>
      </c>
      <c r="P630" s="201">
        <v>2012</v>
      </c>
      <c r="Q630" s="206"/>
      <c r="R630" s="194">
        <v>1</v>
      </c>
      <c r="S630" s="194">
        <v>13</v>
      </c>
      <c r="T630" s="201" t="s">
        <v>755</v>
      </c>
      <c r="U630" s="201"/>
      <c r="V630" s="194" t="s">
        <v>1952</v>
      </c>
      <c r="W630" s="194"/>
      <c r="X630" s="194" t="s">
        <v>1952</v>
      </c>
      <c r="Y630" s="195" t="s">
        <v>915</v>
      </c>
      <c r="Z630" s="207" t="s">
        <v>1342</v>
      </c>
      <c r="AA630" s="194" t="s">
        <v>1304</v>
      </c>
      <c r="AB630" s="194" t="s">
        <v>1340</v>
      </c>
      <c r="AC630" s="201">
        <v>11</v>
      </c>
      <c r="AD630" s="201">
        <v>0</v>
      </c>
      <c r="AE630" s="201" t="s">
        <v>1071</v>
      </c>
      <c r="AF630" s="201">
        <v>11</v>
      </c>
      <c r="AG630" s="201">
        <f t="shared" si="419"/>
        <v>1.0413926851582251</v>
      </c>
      <c r="AH630" s="201">
        <v>185</v>
      </c>
      <c r="AI630" s="538">
        <f t="shared" si="423"/>
        <v>2.2671717284030137</v>
      </c>
      <c r="AJ630" s="201">
        <f t="shared" si="424"/>
        <v>99</v>
      </c>
      <c r="AK630" s="201">
        <f t="shared" si="420"/>
        <v>1.9956351945975499</v>
      </c>
      <c r="AL630" s="538">
        <f t="shared" si="425"/>
        <v>1665</v>
      </c>
      <c r="AM630" s="538">
        <f t="shared" si="412"/>
        <v>3.2214142378423385</v>
      </c>
      <c r="AN630" s="195" t="s">
        <v>1830</v>
      </c>
      <c r="AO630" s="194" t="s">
        <v>470</v>
      </c>
      <c r="AP630" s="206"/>
      <c r="AQ630" s="194" t="s">
        <v>213</v>
      </c>
      <c r="AR630" s="200" t="s">
        <v>305</v>
      </c>
      <c r="AS630" s="200" t="s">
        <v>1343</v>
      </c>
      <c r="AT630" s="212" t="s">
        <v>2450</v>
      </c>
      <c r="AU630" s="273">
        <v>57.3</v>
      </c>
      <c r="AV630" s="271">
        <v>14.6</v>
      </c>
      <c r="AW630" s="271" t="s">
        <v>2011</v>
      </c>
      <c r="AX630" s="279">
        <v>5.6749999999999998</v>
      </c>
      <c r="AY630" s="280">
        <v>725</v>
      </c>
      <c r="AZ630" s="489">
        <f t="shared" si="421"/>
        <v>2.8603380065709936</v>
      </c>
      <c r="BA630" s="518" t="s">
        <v>103</v>
      </c>
      <c r="BB630" s="206" t="s">
        <v>1831</v>
      </c>
      <c r="BC630" s="201"/>
      <c r="BD630" s="201">
        <v>22.5</v>
      </c>
      <c r="BE630" s="194" t="s">
        <v>917</v>
      </c>
      <c r="BF630" s="200" t="s">
        <v>1344</v>
      </c>
      <c r="BG630" s="206"/>
      <c r="BH630" s="206"/>
      <c r="BI630" s="195" t="s">
        <v>2232</v>
      </c>
      <c r="BJ630" s="195" t="s">
        <v>610</v>
      </c>
      <c r="BK630" s="206" t="s">
        <v>170</v>
      </c>
      <c r="BL630" s="201"/>
      <c r="BM630" s="201"/>
      <c r="BN630" s="206" t="s">
        <v>1346</v>
      </c>
      <c r="BO630" s="201" t="s">
        <v>1671</v>
      </c>
      <c r="BP630" s="200" t="s">
        <v>51</v>
      </c>
      <c r="BQ630" s="201" t="s">
        <v>60</v>
      </c>
      <c r="BR630" s="221">
        <v>28754.098360655724</v>
      </c>
      <c r="BS630" s="201" t="s">
        <v>21</v>
      </c>
      <c r="BT630" s="194" t="s">
        <v>886</v>
      </c>
      <c r="BU630" s="221"/>
      <c r="BV630" s="206"/>
      <c r="BW630" s="196"/>
      <c r="BX630" s="194"/>
      <c r="BY630" s="208"/>
      <c r="BZ630" s="197">
        <v>33338.12253618212</v>
      </c>
      <c r="CA630" s="201" t="s">
        <v>57</v>
      </c>
      <c r="CB630" s="194" t="s">
        <v>1193</v>
      </c>
      <c r="CC630" s="201">
        <v>13</v>
      </c>
      <c r="CD630" s="201">
        <v>13</v>
      </c>
      <c r="CE630" s="206"/>
      <c r="CF630" s="195" t="s">
        <v>1584</v>
      </c>
      <c r="CG630" s="206">
        <v>26993.504484998401</v>
      </c>
      <c r="CH630" s="194" t="s">
        <v>21</v>
      </c>
      <c r="CI630" s="206"/>
      <c r="CJ630" s="206"/>
      <c r="CK630" s="201"/>
      <c r="CL630" s="201">
        <v>27189.833598143909</v>
      </c>
      <c r="CM630" s="201">
        <v>13</v>
      </c>
      <c r="CN630" s="201">
        <v>13</v>
      </c>
      <c r="CO630" s="206"/>
      <c r="CP630" s="206">
        <f t="shared" si="406"/>
        <v>5.7876748276543225E-2</v>
      </c>
      <c r="CQ630" s="206">
        <f t="shared" si="407"/>
        <v>0.96842105263157896</v>
      </c>
      <c r="CR630" s="206">
        <f t="shared" si="422"/>
        <v>5.6049061488862913E-2</v>
      </c>
      <c r="CS630" s="206">
        <f t="shared" si="408"/>
        <v>0.15390656725564966</v>
      </c>
      <c r="CT630" s="201">
        <v>0</v>
      </c>
      <c r="CU630" s="201">
        <v>0</v>
      </c>
      <c r="CV630" s="201" t="s">
        <v>1782</v>
      </c>
      <c r="CW630" s="201">
        <v>2</v>
      </c>
      <c r="CX630" s="201">
        <v>0</v>
      </c>
      <c r="CY630" s="191">
        <v>0</v>
      </c>
      <c r="CZ630" s="191">
        <v>3</v>
      </c>
      <c r="DA630" s="191">
        <v>0</v>
      </c>
      <c r="DB630" s="191">
        <v>0</v>
      </c>
      <c r="DC630" s="191">
        <v>0</v>
      </c>
      <c r="DD630" s="201">
        <v>0</v>
      </c>
      <c r="DE630" s="202">
        <v>1</v>
      </c>
      <c r="DF630" s="202">
        <v>3</v>
      </c>
      <c r="DG630" s="202">
        <v>0</v>
      </c>
      <c r="DH630" s="202">
        <v>0</v>
      </c>
      <c r="DI630" s="202">
        <v>0</v>
      </c>
      <c r="DJ630" s="202">
        <v>0</v>
      </c>
      <c r="DK630" s="202">
        <v>0</v>
      </c>
      <c r="DL630" s="202">
        <v>0</v>
      </c>
      <c r="DM630" s="202">
        <v>0</v>
      </c>
      <c r="DN630" s="202">
        <v>0</v>
      </c>
      <c r="DO630" s="201">
        <v>0</v>
      </c>
      <c r="DP630" s="201">
        <v>0</v>
      </c>
      <c r="DQ630" s="201">
        <v>0</v>
      </c>
      <c r="DR630" s="201">
        <v>0</v>
      </c>
      <c r="DS630" s="201">
        <v>0</v>
      </c>
      <c r="DT630" s="201">
        <v>0</v>
      </c>
      <c r="DU630" s="201">
        <v>0</v>
      </c>
      <c r="DV630" s="201">
        <v>0</v>
      </c>
      <c r="DW630" s="201">
        <v>0</v>
      </c>
      <c r="DX630" s="201">
        <v>0</v>
      </c>
      <c r="DY630" s="201">
        <v>0</v>
      </c>
      <c r="DZ630" s="201">
        <v>0</v>
      </c>
      <c r="EA630" s="201">
        <v>0</v>
      </c>
      <c r="EB630" s="201">
        <v>0</v>
      </c>
      <c r="EC630" s="201">
        <v>0</v>
      </c>
      <c r="ED630" s="201">
        <v>0</v>
      </c>
      <c r="EE630" s="201">
        <v>0</v>
      </c>
      <c r="EF630" s="201">
        <v>0</v>
      </c>
      <c r="EG630" s="201">
        <v>0</v>
      </c>
      <c r="EH630" s="201">
        <v>0</v>
      </c>
      <c r="EI630" s="201">
        <v>0</v>
      </c>
      <c r="EJ630" s="201">
        <v>0</v>
      </c>
      <c r="EK630" s="201">
        <v>0</v>
      </c>
      <c r="EL630" s="201">
        <v>0</v>
      </c>
      <c r="EM630" s="201">
        <v>0</v>
      </c>
      <c r="EN630" s="201">
        <v>0</v>
      </c>
      <c r="EO630" s="201">
        <v>0</v>
      </c>
      <c r="EP630" s="194">
        <v>2</v>
      </c>
      <c r="EQ630" s="201">
        <v>4</v>
      </c>
    </row>
    <row r="631" spans="1:147" s="58" customFormat="1" ht="15" customHeight="1" x14ac:dyDescent="0.25">
      <c r="A631" s="505" t="s">
        <v>783</v>
      </c>
      <c r="B631" s="37">
        <v>8</v>
      </c>
      <c r="C631" s="110" t="s">
        <v>912</v>
      </c>
      <c r="D631" s="99">
        <v>2015</v>
      </c>
      <c r="E631" s="58" t="s">
        <v>913</v>
      </c>
      <c r="F631" s="39" t="s">
        <v>97</v>
      </c>
      <c r="G631" s="59">
        <v>354</v>
      </c>
      <c r="H631" s="172" t="s">
        <v>784</v>
      </c>
      <c r="I631" s="64" t="s">
        <v>50</v>
      </c>
      <c r="J631" s="59">
        <v>0</v>
      </c>
      <c r="K631" s="37" t="s">
        <v>3</v>
      </c>
      <c r="L631" s="37" t="s">
        <v>89</v>
      </c>
      <c r="M631" s="59" t="s">
        <v>916</v>
      </c>
      <c r="N631" s="59">
        <v>9</v>
      </c>
      <c r="O631" s="59">
        <f t="shared" si="418"/>
        <v>0.95424250943932487</v>
      </c>
      <c r="P631" s="59">
        <v>2012</v>
      </c>
      <c r="Q631" s="67"/>
      <c r="R631" s="37">
        <v>1</v>
      </c>
      <c r="S631" s="37">
        <v>13</v>
      </c>
      <c r="T631" s="59" t="s">
        <v>755</v>
      </c>
      <c r="U631" s="59"/>
      <c r="V631" s="37" t="s">
        <v>1952</v>
      </c>
      <c r="W631" s="37"/>
      <c r="X631" s="37" t="s">
        <v>1952</v>
      </c>
      <c r="Y631" s="39" t="s">
        <v>915</v>
      </c>
      <c r="Z631" s="66" t="s">
        <v>1342</v>
      </c>
      <c r="AA631" s="37" t="s">
        <v>1304</v>
      </c>
      <c r="AB631" s="37" t="s">
        <v>1340</v>
      </c>
      <c r="AC631" s="59">
        <v>11</v>
      </c>
      <c r="AD631" s="59">
        <v>0</v>
      </c>
      <c r="AE631" s="59" t="s">
        <v>1071</v>
      </c>
      <c r="AF631" s="59">
        <v>11</v>
      </c>
      <c r="AG631" s="59">
        <f t="shared" si="419"/>
        <v>1.0413926851582251</v>
      </c>
      <c r="AH631" s="59">
        <v>185</v>
      </c>
      <c r="AI631" s="72">
        <f t="shared" si="423"/>
        <v>2.2671717284030137</v>
      </c>
      <c r="AJ631" s="59">
        <f t="shared" si="424"/>
        <v>99</v>
      </c>
      <c r="AK631" s="59">
        <f t="shared" si="420"/>
        <v>1.9956351945975499</v>
      </c>
      <c r="AL631" s="72">
        <f t="shared" si="425"/>
        <v>1665</v>
      </c>
      <c r="AM631" s="72">
        <f t="shared" si="412"/>
        <v>3.2214142378423385</v>
      </c>
      <c r="AN631" s="39" t="s">
        <v>1341</v>
      </c>
      <c r="AO631" s="37" t="s">
        <v>470</v>
      </c>
      <c r="AP631" s="67"/>
      <c r="AQ631" s="37" t="s">
        <v>213</v>
      </c>
      <c r="AR631" s="58" t="s">
        <v>305</v>
      </c>
      <c r="AS631" s="58" t="s">
        <v>1343</v>
      </c>
      <c r="AT631" s="172" t="s">
        <v>2450</v>
      </c>
      <c r="AU631" s="270">
        <v>57.3</v>
      </c>
      <c r="AV631" s="11">
        <v>14.6</v>
      </c>
      <c r="AW631" s="11" t="s">
        <v>2012</v>
      </c>
      <c r="AX631" s="277">
        <v>5.6749999999999998</v>
      </c>
      <c r="AY631" s="278">
        <v>725</v>
      </c>
      <c r="AZ631" s="455">
        <f t="shared" si="421"/>
        <v>2.8603380065709936</v>
      </c>
      <c r="BA631" s="515" t="s">
        <v>103</v>
      </c>
      <c r="BB631" s="67" t="s">
        <v>1333</v>
      </c>
      <c r="BC631" s="59"/>
      <c r="BD631" s="59">
        <v>22.5</v>
      </c>
      <c r="BE631" s="37" t="s">
        <v>917</v>
      </c>
      <c r="BF631" s="58" t="s">
        <v>1344</v>
      </c>
      <c r="BG631" s="67"/>
      <c r="BH631" s="67"/>
      <c r="BI631" s="78" t="s">
        <v>2232</v>
      </c>
      <c r="BJ631" s="39" t="s">
        <v>610</v>
      </c>
      <c r="BK631" s="67" t="s">
        <v>1348</v>
      </c>
      <c r="BL631" s="59"/>
      <c r="BM631" s="59"/>
      <c r="BN631" s="67" t="s">
        <v>1346</v>
      </c>
      <c r="BO631" s="59" t="s">
        <v>1671</v>
      </c>
      <c r="BP631" s="58" t="s">
        <v>51</v>
      </c>
      <c r="BQ631" s="59" t="s">
        <v>60</v>
      </c>
      <c r="BR631" s="67">
        <v>5987.6275904732902</v>
      </c>
      <c r="BS631" s="59" t="s">
        <v>21</v>
      </c>
      <c r="BT631" s="37" t="s">
        <v>886</v>
      </c>
      <c r="BU631" s="124">
        <v>2707.0832044540693</v>
      </c>
      <c r="BV631" s="67">
        <v>2747.2935354160204</v>
      </c>
      <c r="BW631" s="106" t="s">
        <v>634</v>
      </c>
      <c r="BX631" s="37" t="s">
        <v>27</v>
      </c>
      <c r="BY631" s="70">
        <f>AVERAGE(BU631,BV631)*SQRT(CC631)</f>
        <v>9833.0175056498574</v>
      </c>
      <c r="BZ631" s="92">
        <f>BY631</f>
        <v>9833.0175056498574</v>
      </c>
      <c r="CA631" s="59" t="s">
        <v>57</v>
      </c>
      <c r="CB631" s="37" t="s">
        <v>1193</v>
      </c>
      <c r="CC631" s="59">
        <v>13</v>
      </c>
      <c r="CD631" s="59">
        <v>13</v>
      </c>
      <c r="CE631" s="67"/>
      <c r="CF631" s="78" t="s">
        <v>1584</v>
      </c>
      <c r="CG631" s="67">
        <v>3478.5029384473</v>
      </c>
      <c r="CH631" s="37" t="s">
        <v>21</v>
      </c>
      <c r="CI631" s="67">
        <v>1485.3077636869803</v>
      </c>
      <c r="CJ631" s="67"/>
      <c r="CK631" s="59">
        <f>CI631*SQRT(CM631)</f>
        <v>5355.353301818157</v>
      </c>
      <c r="CL631" s="59">
        <f>CK631</f>
        <v>5355.353301818157</v>
      </c>
      <c r="CM631" s="59">
        <v>13</v>
      </c>
      <c r="CN631" s="59">
        <v>13</v>
      </c>
      <c r="CO631" s="67"/>
      <c r="CP631" s="67">
        <f t="shared" si="406"/>
        <v>0.31691574272860262</v>
      </c>
      <c r="CQ631" s="67">
        <f t="shared" si="407"/>
        <v>0.96842105263157896</v>
      </c>
      <c r="CR631" s="67">
        <f t="shared" si="422"/>
        <v>0.30690787716875201</v>
      </c>
      <c r="CS631" s="67">
        <f t="shared" si="408"/>
        <v>0.15565754702054288</v>
      </c>
      <c r="CT631" s="59">
        <v>0</v>
      </c>
      <c r="CU631" s="59">
        <v>0</v>
      </c>
      <c r="CV631" s="59" t="s">
        <v>1782</v>
      </c>
      <c r="CW631" s="59">
        <v>1</v>
      </c>
      <c r="CX631" s="59">
        <v>0</v>
      </c>
      <c r="CY631" s="102">
        <v>0</v>
      </c>
      <c r="CZ631" s="102">
        <v>3</v>
      </c>
      <c r="DA631" s="102">
        <v>0</v>
      </c>
      <c r="DB631" s="102">
        <v>0</v>
      </c>
      <c r="DC631" s="102">
        <v>0</v>
      </c>
      <c r="DD631" s="59">
        <v>0</v>
      </c>
      <c r="DE631" s="60">
        <v>0</v>
      </c>
      <c r="DF631" s="60">
        <v>0</v>
      </c>
      <c r="DG631" s="60">
        <v>0</v>
      </c>
      <c r="DH631" s="60">
        <v>0</v>
      </c>
      <c r="DI631" s="60">
        <v>0</v>
      </c>
      <c r="DJ631" s="60">
        <v>0</v>
      </c>
      <c r="DK631" s="60">
        <v>0</v>
      </c>
      <c r="DL631" s="60">
        <v>0</v>
      </c>
      <c r="DM631" s="60">
        <v>0</v>
      </c>
      <c r="DN631" s="60">
        <v>0</v>
      </c>
      <c r="DO631" s="59">
        <v>0</v>
      </c>
      <c r="DP631" s="59">
        <v>0</v>
      </c>
      <c r="DQ631" s="59">
        <v>0</v>
      </c>
      <c r="DR631" s="59">
        <v>0</v>
      </c>
      <c r="DS631" s="59">
        <v>0</v>
      </c>
      <c r="DT631" s="59">
        <v>0</v>
      </c>
      <c r="DU631" s="59">
        <v>0</v>
      </c>
      <c r="DV631" s="59">
        <v>0</v>
      </c>
      <c r="DW631" s="59">
        <v>0</v>
      </c>
      <c r="DX631" s="59">
        <v>0</v>
      </c>
      <c r="DY631" s="59">
        <v>0</v>
      </c>
      <c r="DZ631" s="59">
        <v>0</v>
      </c>
      <c r="EA631" s="59">
        <v>0</v>
      </c>
      <c r="EB631" s="59">
        <v>0</v>
      </c>
      <c r="EC631" s="59">
        <v>0</v>
      </c>
      <c r="ED631" s="59">
        <v>0</v>
      </c>
      <c r="EE631" s="59">
        <v>0</v>
      </c>
      <c r="EF631" s="59">
        <v>0</v>
      </c>
      <c r="EG631" s="59">
        <v>0</v>
      </c>
      <c r="EH631" s="59">
        <v>0</v>
      </c>
      <c r="EI631" s="59">
        <v>0</v>
      </c>
      <c r="EJ631" s="59">
        <v>0</v>
      </c>
      <c r="EK631" s="59">
        <v>0</v>
      </c>
      <c r="EL631" s="59">
        <v>0</v>
      </c>
      <c r="EM631" s="59">
        <v>0</v>
      </c>
      <c r="EN631" s="59">
        <v>0</v>
      </c>
      <c r="EO631" s="59">
        <v>0</v>
      </c>
      <c r="EP631" s="77">
        <v>2</v>
      </c>
      <c r="EQ631" s="59">
        <v>4</v>
      </c>
    </row>
    <row r="632" spans="1:147" s="58" customFormat="1" ht="15" customHeight="1" x14ac:dyDescent="0.25">
      <c r="A632" s="505" t="s">
        <v>783</v>
      </c>
      <c r="B632" s="37">
        <v>9</v>
      </c>
      <c r="C632" s="110" t="s">
        <v>912</v>
      </c>
      <c r="D632" s="99">
        <v>2015</v>
      </c>
      <c r="E632" s="58" t="s">
        <v>913</v>
      </c>
      <c r="F632" s="39" t="s">
        <v>97</v>
      </c>
      <c r="G632" s="59">
        <v>354</v>
      </c>
      <c r="H632" s="172" t="s">
        <v>784</v>
      </c>
      <c r="I632" s="64" t="s">
        <v>50</v>
      </c>
      <c r="J632" s="59">
        <v>0</v>
      </c>
      <c r="K632" s="37" t="s">
        <v>3</v>
      </c>
      <c r="L632" s="37" t="s">
        <v>89</v>
      </c>
      <c r="M632" s="59" t="s">
        <v>916</v>
      </c>
      <c r="N632" s="59">
        <v>9</v>
      </c>
      <c r="O632" s="59">
        <f t="shared" si="418"/>
        <v>0.95424250943932487</v>
      </c>
      <c r="P632" s="59">
        <v>2012</v>
      </c>
      <c r="Q632" s="67"/>
      <c r="R632" s="37">
        <v>1</v>
      </c>
      <c r="S632" s="37">
        <v>13</v>
      </c>
      <c r="T632" s="59" t="s">
        <v>755</v>
      </c>
      <c r="U632" s="59"/>
      <c r="V632" s="37" t="s">
        <v>1952</v>
      </c>
      <c r="W632" s="37"/>
      <c r="X632" s="37" t="s">
        <v>1952</v>
      </c>
      <c r="Y632" s="39" t="s">
        <v>915</v>
      </c>
      <c r="Z632" s="66" t="s">
        <v>1342</v>
      </c>
      <c r="AA632" s="37" t="s">
        <v>1304</v>
      </c>
      <c r="AB632" s="37" t="s">
        <v>1340</v>
      </c>
      <c r="AC632" s="59">
        <v>11</v>
      </c>
      <c r="AD632" s="59">
        <v>0</v>
      </c>
      <c r="AE632" s="59" t="s">
        <v>1071</v>
      </c>
      <c r="AF632" s="59">
        <v>11</v>
      </c>
      <c r="AG632" s="59">
        <f t="shared" si="419"/>
        <v>1.0413926851582251</v>
      </c>
      <c r="AH632" s="59">
        <v>185</v>
      </c>
      <c r="AI632" s="72">
        <f t="shared" si="423"/>
        <v>2.2671717284030137</v>
      </c>
      <c r="AJ632" s="59">
        <f t="shared" si="424"/>
        <v>99</v>
      </c>
      <c r="AK632" s="59">
        <f t="shared" si="420"/>
        <v>1.9956351945975499</v>
      </c>
      <c r="AL632" s="72">
        <f t="shared" si="425"/>
        <v>1665</v>
      </c>
      <c r="AM632" s="72">
        <f t="shared" si="412"/>
        <v>3.2214142378423385</v>
      </c>
      <c r="AN632" s="39" t="s">
        <v>1341</v>
      </c>
      <c r="AO632" s="37" t="s">
        <v>470</v>
      </c>
      <c r="AP632" s="67"/>
      <c r="AQ632" s="37" t="s">
        <v>213</v>
      </c>
      <c r="AR632" s="58" t="s">
        <v>305</v>
      </c>
      <c r="AS632" s="58" t="s">
        <v>1343</v>
      </c>
      <c r="AT632" s="172" t="s">
        <v>2450</v>
      </c>
      <c r="AU632" s="270">
        <v>57.3</v>
      </c>
      <c r="AV632" s="11">
        <v>14.6</v>
      </c>
      <c r="AW632" s="11" t="s">
        <v>2013</v>
      </c>
      <c r="AX632" s="277">
        <v>5.6749999999999998</v>
      </c>
      <c r="AY632" s="278">
        <v>725</v>
      </c>
      <c r="AZ632" s="455">
        <f t="shared" si="421"/>
        <v>2.8603380065709936</v>
      </c>
      <c r="BA632" s="515" t="s">
        <v>103</v>
      </c>
      <c r="BB632" s="67" t="s">
        <v>1333</v>
      </c>
      <c r="BC632" s="59"/>
      <c r="BD632" s="59">
        <v>22.5</v>
      </c>
      <c r="BE632" s="37" t="s">
        <v>917</v>
      </c>
      <c r="BF632" s="58" t="s">
        <v>1344</v>
      </c>
      <c r="BG632" s="67"/>
      <c r="BH632" s="67"/>
      <c r="BI632" s="78" t="s">
        <v>2232</v>
      </c>
      <c r="BJ632" s="39" t="s">
        <v>610</v>
      </c>
      <c r="BK632" s="40" t="s">
        <v>1644</v>
      </c>
      <c r="BL632" s="77" t="s">
        <v>2268</v>
      </c>
      <c r="BM632" s="77" t="s">
        <v>2268</v>
      </c>
      <c r="BN632" s="67" t="s">
        <v>1347</v>
      </c>
      <c r="BO632" s="59" t="s">
        <v>1670</v>
      </c>
      <c r="BP632" s="58" t="s">
        <v>51</v>
      </c>
      <c r="BQ632" s="59" t="s">
        <v>616</v>
      </c>
      <c r="BR632" s="67">
        <v>0</v>
      </c>
      <c r="BS632" s="59" t="s">
        <v>21</v>
      </c>
      <c r="BT632" s="37" t="s">
        <v>886</v>
      </c>
      <c r="BU632" s="124">
        <v>0</v>
      </c>
      <c r="BV632" s="67">
        <v>0</v>
      </c>
      <c r="BW632" s="106" t="s">
        <v>634</v>
      </c>
      <c r="BX632" s="37" t="s">
        <v>27</v>
      </c>
      <c r="BY632" s="70">
        <f>BU632*SQRT(CC632)</f>
        <v>0</v>
      </c>
      <c r="BZ632" s="92">
        <f>BY632</f>
        <v>0</v>
      </c>
      <c r="CA632" s="59" t="s">
        <v>57</v>
      </c>
      <c r="CB632" s="37" t="s">
        <v>1193</v>
      </c>
      <c r="CC632" s="59">
        <v>13</v>
      </c>
      <c r="CD632" s="59">
        <v>13</v>
      </c>
      <c r="CE632" s="67" t="s">
        <v>918</v>
      </c>
      <c r="CF632" s="78" t="s">
        <v>1584</v>
      </c>
      <c r="CG632" s="67">
        <v>840.04488218427105</v>
      </c>
      <c r="CH632" s="37" t="s">
        <v>21</v>
      </c>
      <c r="CI632" s="67">
        <v>578.23214063083901</v>
      </c>
      <c r="CJ632" s="67"/>
      <c r="CK632" s="59">
        <f>CI632*SQRT(CM632)</f>
        <v>1292.9663732257743</v>
      </c>
      <c r="CL632" s="59">
        <f>CK632</f>
        <v>1292.9663732257743</v>
      </c>
      <c r="CM632" s="59">
        <v>5</v>
      </c>
      <c r="CN632" s="59">
        <v>5</v>
      </c>
      <c r="CO632" s="67" t="s">
        <v>918</v>
      </c>
      <c r="CP632" s="67">
        <f t="shared" si="406"/>
        <v>-1.2994071610516427</v>
      </c>
      <c r="CQ632" s="67">
        <f t="shared" si="407"/>
        <v>0.95238095238095233</v>
      </c>
      <c r="CR632" s="67">
        <f t="shared" si="422"/>
        <v>-1.2375306295729929</v>
      </c>
      <c r="CS632" s="67">
        <f t="shared" si="408"/>
        <v>0.31946424523228051</v>
      </c>
      <c r="CT632" s="59">
        <v>0</v>
      </c>
      <c r="CU632" s="59">
        <v>0</v>
      </c>
      <c r="CV632" s="59" t="s">
        <v>1782</v>
      </c>
      <c r="CW632" s="59">
        <v>1</v>
      </c>
      <c r="CX632" s="59">
        <v>0</v>
      </c>
      <c r="CY632" s="102">
        <v>0</v>
      </c>
      <c r="CZ632" s="102">
        <v>3</v>
      </c>
      <c r="DA632" s="102">
        <v>0</v>
      </c>
      <c r="DB632" s="102">
        <v>0</v>
      </c>
      <c r="DC632" s="102">
        <v>0</v>
      </c>
      <c r="DD632" s="59">
        <v>0</v>
      </c>
      <c r="DE632" s="60">
        <v>0</v>
      </c>
      <c r="DF632" s="60">
        <v>0</v>
      </c>
      <c r="DG632" s="60">
        <v>1</v>
      </c>
      <c r="DH632" s="60">
        <v>0</v>
      </c>
      <c r="DI632" s="60">
        <v>0</v>
      </c>
      <c r="DJ632" s="60">
        <v>0</v>
      </c>
      <c r="DK632" s="60">
        <v>0</v>
      </c>
      <c r="DL632" s="60">
        <v>0</v>
      </c>
      <c r="DM632" s="60">
        <v>0</v>
      </c>
      <c r="DN632" s="60">
        <v>0</v>
      </c>
      <c r="DO632" s="59">
        <v>0</v>
      </c>
      <c r="DP632" s="59">
        <v>0</v>
      </c>
      <c r="DQ632" s="59">
        <v>0</v>
      </c>
      <c r="DR632" s="59">
        <v>0</v>
      </c>
      <c r="DS632" s="59">
        <v>0</v>
      </c>
      <c r="DT632" s="59">
        <v>0</v>
      </c>
      <c r="DU632" s="59">
        <v>0</v>
      </c>
      <c r="DV632" s="59">
        <v>1</v>
      </c>
      <c r="DW632" s="59">
        <v>0</v>
      </c>
      <c r="DX632" s="59">
        <v>0</v>
      </c>
      <c r="DY632" s="59">
        <v>0</v>
      </c>
      <c r="DZ632" s="59">
        <v>0</v>
      </c>
      <c r="EA632" s="59">
        <v>0</v>
      </c>
      <c r="EB632" s="59">
        <v>0</v>
      </c>
      <c r="EC632" s="59">
        <v>0</v>
      </c>
      <c r="ED632" s="59">
        <v>0</v>
      </c>
      <c r="EE632" s="59">
        <v>0</v>
      </c>
      <c r="EF632" s="59">
        <v>0</v>
      </c>
      <c r="EG632" s="59">
        <v>0</v>
      </c>
      <c r="EH632" s="59">
        <v>0</v>
      </c>
      <c r="EI632" s="59">
        <v>0</v>
      </c>
      <c r="EJ632" s="59">
        <v>0</v>
      </c>
      <c r="EK632" s="59">
        <v>0</v>
      </c>
      <c r="EL632" s="59">
        <v>0</v>
      </c>
      <c r="EM632" s="59">
        <v>0</v>
      </c>
      <c r="EN632" s="59">
        <v>0</v>
      </c>
      <c r="EO632" s="59">
        <v>0</v>
      </c>
      <c r="EP632" s="77">
        <v>2</v>
      </c>
      <c r="EQ632" s="59">
        <v>4</v>
      </c>
    </row>
    <row r="633" spans="1:147" s="58" customFormat="1" ht="15" customHeight="1" x14ac:dyDescent="0.25">
      <c r="A633" s="505" t="s">
        <v>783</v>
      </c>
      <c r="B633" s="37">
        <v>10</v>
      </c>
      <c r="C633" s="110" t="s">
        <v>912</v>
      </c>
      <c r="D633" s="99">
        <v>2015</v>
      </c>
      <c r="E633" s="58" t="s">
        <v>913</v>
      </c>
      <c r="F633" s="39" t="s">
        <v>97</v>
      </c>
      <c r="G633" s="59">
        <v>354</v>
      </c>
      <c r="H633" s="172" t="s">
        <v>784</v>
      </c>
      <c r="I633" s="64" t="s">
        <v>50</v>
      </c>
      <c r="J633" s="59">
        <v>0</v>
      </c>
      <c r="K633" s="37" t="s">
        <v>3</v>
      </c>
      <c r="L633" s="37" t="s">
        <v>89</v>
      </c>
      <c r="M633" s="59" t="s">
        <v>916</v>
      </c>
      <c r="N633" s="59">
        <v>9</v>
      </c>
      <c r="O633" s="59">
        <f t="shared" si="418"/>
        <v>0.95424250943932487</v>
      </c>
      <c r="P633" s="59">
        <v>2012</v>
      </c>
      <c r="Q633" s="67"/>
      <c r="R633" s="37">
        <v>1</v>
      </c>
      <c r="S633" s="37">
        <v>13</v>
      </c>
      <c r="T633" s="59" t="s">
        <v>755</v>
      </c>
      <c r="U633" s="59"/>
      <c r="V633" s="37" t="s">
        <v>1952</v>
      </c>
      <c r="W633" s="37"/>
      <c r="X633" s="37" t="s">
        <v>1952</v>
      </c>
      <c r="Y633" s="39" t="s">
        <v>915</v>
      </c>
      <c r="Z633" s="66" t="s">
        <v>1342</v>
      </c>
      <c r="AA633" s="37" t="s">
        <v>1304</v>
      </c>
      <c r="AB633" s="37" t="s">
        <v>1340</v>
      </c>
      <c r="AC633" s="59">
        <v>11</v>
      </c>
      <c r="AD633" s="59">
        <v>0</v>
      </c>
      <c r="AE633" s="59" t="s">
        <v>1071</v>
      </c>
      <c r="AF633" s="59">
        <v>11</v>
      </c>
      <c r="AG633" s="59">
        <f t="shared" si="419"/>
        <v>1.0413926851582251</v>
      </c>
      <c r="AH633" s="59">
        <v>185</v>
      </c>
      <c r="AI633" s="72">
        <f t="shared" si="423"/>
        <v>2.2671717284030137</v>
      </c>
      <c r="AJ633" s="59">
        <f t="shared" si="424"/>
        <v>99</v>
      </c>
      <c r="AK633" s="59">
        <f t="shared" si="420"/>
        <v>1.9956351945975499</v>
      </c>
      <c r="AL633" s="72">
        <f t="shared" si="425"/>
        <v>1665</v>
      </c>
      <c r="AM633" s="72">
        <f t="shared" si="412"/>
        <v>3.2214142378423385</v>
      </c>
      <c r="AN633" s="39" t="s">
        <v>1341</v>
      </c>
      <c r="AO633" s="37" t="s">
        <v>470</v>
      </c>
      <c r="AP633" s="67"/>
      <c r="AQ633" s="37" t="s">
        <v>213</v>
      </c>
      <c r="AR633" s="58" t="s">
        <v>305</v>
      </c>
      <c r="AS633" s="58" t="s">
        <v>1343</v>
      </c>
      <c r="AT633" s="172" t="s">
        <v>2450</v>
      </c>
      <c r="AU633" s="270">
        <v>57.3</v>
      </c>
      <c r="AV633" s="11">
        <v>14.6</v>
      </c>
      <c r="AW633" s="11" t="s">
        <v>2014</v>
      </c>
      <c r="AX633" s="277">
        <v>5.6749999999999998</v>
      </c>
      <c r="AY633" s="278">
        <v>725</v>
      </c>
      <c r="AZ633" s="455">
        <f t="shared" si="421"/>
        <v>2.8603380065709936</v>
      </c>
      <c r="BA633" s="515" t="s">
        <v>103</v>
      </c>
      <c r="BB633" s="67" t="s">
        <v>1333</v>
      </c>
      <c r="BC633" s="59"/>
      <c r="BD633" s="59">
        <v>22.5</v>
      </c>
      <c r="BE633" s="37" t="s">
        <v>917</v>
      </c>
      <c r="BF633" s="58" t="s">
        <v>1344</v>
      </c>
      <c r="BG633" s="67"/>
      <c r="BH633" s="67"/>
      <c r="BI633" s="78" t="s">
        <v>2232</v>
      </c>
      <c r="BJ633" s="39" t="s">
        <v>610</v>
      </c>
      <c r="BK633" s="67" t="s">
        <v>1743</v>
      </c>
      <c r="BL633" s="59"/>
      <c r="BM633" s="59"/>
      <c r="BN633" s="67" t="s">
        <v>1347</v>
      </c>
      <c r="BO633" s="59" t="s">
        <v>1670</v>
      </c>
      <c r="BP633" s="58" t="s">
        <v>51</v>
      </c>
      <c r="BQ633" s="59" t="s">
        <v>616</v>
      </c>
      <c r="BR633" s="67">
        <v>3161.5758633586802</v>
      </c>
      <c r="BS633" s="59" t="s">
        <v>21</v>
      </c>
      <c r="BT633" s="37" t="s">
        <v>886</v>
      </c>
      <c r="BU633" s="124">
        <v>1153.34746290987</v>
      </c>
      <c r="BV633" s="67">
        <v>1169.8042638075001</v>
      </c>
      <c r="BW633" s="106" t="s">
        <v>634</v>
      </c>
      <c r="BX633" s="37" t="s">
        <v>27</v>
      </c>
      <c r="BY633" s="70">
        <f>AVERAGE(BU633,BV633)*SQRT(CC633)</f>
        <v>4188.1213356810913</v>
      </c>
      <c r="BZ633" s="92">
        <f>BY633</f>
        <v>4188.1213356810913</v>
      </c>
      <c r="CA633" s="59" t="s">
        <v>57</v>
      </c>
      <c r="CB633" s="37" t="s">
        <v>1193</v>
      </c>
      <c r="CC633" s="37">
        <v>13</v>
      </c>
      <c r="CD633" s="37">
        <v>13</v>
      </c>
      <c r="CE633" s="67"/>
      <c r="CF633" s="78" t="s">
        <v>1584</v>
      </c>
      <c r="CG633" s="67">
        <v>4866.4755018077603</v>
      </c>
      <c r="CH633" s="37" t="s">
        <v>21</v>
      </c>
      <c r="CI633" s="67">
        <v>949.88156090262964</v>
      </c>
      <c r="CJ633" s="67"/>
      <c r="CK633" s="59">
        <f>CI633*SQRT(CM633)</f>
        <v>3424.8466734522012</v>
      </c>
      <c r="CL633" s="59">
        <f>CK633</f>
        <v>3424.8466734522012</v>
      </c>
      <c r="CM633" s="37">
        <v>13</v>
      </c>
      <c r="CN633" s="37">
        <v>13</v>
      </c>
      <c r="CO633" s="67"/>
      <c r="CP633" s="67">
        <f t="shared" si="406"/>
        <v>-0.44565926230815767</v>
      </c>
      <c r="CQ633" s="67">
        <f t="shared" si="407"/>
        <v>0.96842105263157896</v>
      </c>
      <c r="CR633" s="67">
        <f t="shared" si="422"/>
        <v>-0.43158581191947903</v>
      </c>
      <c r="CS633" s="67">
        <f t="shared" si="408"/>
        <v>0.1574281983278884</v>
      </c>
      <c r="CT633" s="59">
        <v>0</v>
      </c>
      <c r="CU633" s="59">
        <v>0</v>
      </c>
      <c r="CV633" s="59" t="s">
        <v>1782</v>
      </c>
      <c r="CW633" s="59">
        <v>1</v>
      </c>
      <c r="CX633" s="59">
        <v>0</v>
      </c>
      <c r="CY633" s="102">
        <v>0</v>
      </c>
      <c r="CZ633" s="102">
        <v>3</v>
      </c>
      <c r="DA633" s="102">
        <v>0</v>
      </c>
      <c r="DB633" s="102">
        <v>0</v>
      </c>
      <c r="DC633" s="102">
        <v>0</v>
      </c>
      <c r="DD633" s="59">
        <v>0</v>
      </c>
      <c r="DE633" s="60">
        <v>0</v>
      </c>
      <c r="DF633" s="60">
        <v>0</v>
      </c>
      <c r="DG633" s="60">
        <v>1</v>
      </c>
      <c r="DH633" s="60">
        <v>0</v>
      </c>
      <c r="DI633" s="60">
        <v>0</v>
      </c>
      <c r="DJ633" s="60">
        <v>0</v>
      </c>
      <c r="DK633" s="60">
        <v>0</v>
      </c>
      <c r="DL633" s="60">
        <v>0</v>
      </c>
      <c r="DM633" s="60">
        <v>0</v>
      </c>
      <c r="DN633" s="60">
        <v>0</v>
      </c>
      <c r="DO633" s="128">
        <v>0</v>
      </c>
      <c r="DP633" s="128">
        <v>0</v>
      </c>
      <c r="DQ633" s="59">
        <v>0</v>
      </c>
      <c r="DR633" s="59">
        <v>0</v>
      </c>
      <c r="DS633" s="59">
        <v>0</v>
      </c>
      <c r="DT633" s="59">
        <v>0</v>
      </c>
      <c r="DU633" s="59">
        <v>0</v>
      </c>
      <c r="DV633" s="59">
        <v>0</v>
      </c>
      <c r="DW633" s="59">
        <v>0</v>
      </c>
      <c r="DX633" s="59">
        <v>0</v>
      </c>
      <c r="DY633" s="59">
        <v>0</v>
      </c>
      <c r="DZ633" s="59">
        <v>0</v>
      </c>
      <c r="EA633" s="59">
        <v>0</v>
      </c>
      <c r="EB633" s="59">
        <v>0</v>
      </c>
      <c r="EC633" s="59">
        <v>0</v>
      </c>
      <c r="ED633" s="59">
        <v>0</v>
      </c>
      <c r="EE633" s="59">
        <v>0</v>
      </c>
      <c r="EF633" s="59">
        <v>0</v>
      </c>
      <c r="EG633" s="59">
        <v>0</v>
      </c>
      <c r="EH633" s="59">
        <v>0</v>
      </c>
      <c r="EI633" s="59">
        <v>0</v>
      </c>
      <c r="EJ633" s="59">
        <v>0</v>
      </c>
      <c r="EK633" s="59">
        <v>0</v>
      </c>
      <c r="EL633" s="59">
        <v>0</v>
      </c>
      <c r="EM633" s="59">
        <v>0</v>
      </c>
      <c r="EN633" s="59">
        <v>0</v>
      </c>
      <c r="EO633" s="59">
        <v>0</v>
      </c>
      <c r="EP633" s="77">
        <v>2</v>
      </c>
      <c r="EQ633" s="59">
        <v>4</v>
      </c>
    </row>
    <row r="634" spans="1:147" s="58" customFormat="1" ht="15" customHeight="1" x14ac:dyDescent="0.25">
      <c r="A634" s="505" t="s">
        <v>783</v>
      </c>
      <c r="B634" s="37">
        <v>11</v>
      </c>
      <c r="C634" s="110" t="s">
        <v>912</v>
      </c>
      <c r="D634" s="99">
        <v>2015</v>
      </c>
      <c r="E634" s="58" t="s">
        <v>913</v>
      </c>
      <c r="F634" s="39" t="s">
        <v>97</v>
      </c>
      <c r="G634" s="59">
        <v>354</v>
      </c>
      <c r="H634" s="172" t="s">
        <v>784</v>
      </c>
      <c r="I634" s="64" t="s">
        <v>50</v>
      </c>
      <c r="J634" s="59">
        <v>0</v>
      </c>
      <c r="K634" s="37" t="s">
        <v>3</v>
      </c>
      <c r="L634" s="37" t="s">
        <v>89</v>
      </c>
      <c r="M634" s="59" t="s">
        <v>916</v>
      </c>
      <c r="N634" s="59">
        <v>9</v>
      </c>
      <c r="O634" s="59">
        <f t="shared" si="418"/>
        <v>0.95424250943932487</v>
      </c>
      <c r="P634" s="59">
        <v>2012</v>
      </c>
      <c r="Q634" s="67"/>
      <c r="R634" s="37">
        <v>1</v>
      </c>
      <c r="S634" s="37">
        <v>13</v>
      </c>
      <c r="T634" s="59" t="s">
        <v>755</v>
      </c>
      <c r="U634" s="59"/>
      <c r="V634" s="37" t="s">
        <v>1952</v>
      </c>
      <c r="W634" s="37"/>
      <c r="X634" s="37" t="s">
        <v>1952</v>
      </c>
      <c r="Y634" s="39" t="s">
        <v>915</v>
      </c>
      <c r="Z634" s="66" t="s">
        <v>1342</v>
      </c>
      <c r="AA634" s="37" t="s">
        <v>1304</v>
      </c>
      <c r="AB634" s="37" t="s">
        <v>1340</v>
      </c>
      <c r="AC634" s="59">
        <v>11</v>
      </c>
      <c r="AD634" s="59">
        <v>0</v>
      </c>
      <c r="AE634" s="59" t="s">
        <v>1071</v>
      </c>
      <c r="AF634" s="59">
        <v>11</v>
      </c>
      <c r="AG634" s="59">
        <f t="shared" si="419"/>
        <v>1.0413926851582251</v>
      </c>
      <c r="AH634" s="59">
        <v>185</v>
      </c>
      <c r="AI634" s="72">
        <f t="shared" si="423"/>
        <v>2.2671717284030137</v>
      </c>
      <c r="AJ634" s="59">
        <f t="shared" si="424"/>
        <v>99</v>
      </c>
      <c r="AK634" s="59">
        <f t="shared" si="420"/>
        <v>1.9956351945975499</v>
      </c>
      <c r="AL634" s="72">
        <f t="shared" si="425"/>
        <v>1665</v>
      </c>
      <c r="AM634" s="72">
        <f t="shared" si="412"/>
        <v>3.2214142378423385</v>
      </c>
      <c r="AN634" s="39" t="s">
        <v>1341</v>
      </c>
      <c r="AO634" s="37" t="s">
        <v>470</v>
      </c>
      <c r="AP634" s="67"/>
      <c r="AQ634" s="37" t="s">
        <v>213</v>
      </c>
      <c r="AR634" s="58" t="s">
        <v>305</v>
      </c>
      <c r="AS634" s="58" t="s">
        <v>1343</v>
      </c>
      <c r="AT634" s="172" t="s">
        <v>2450</v>
      </c>
      <c r="AU634" s="270">
        <v>57.3</v>
      </c>
      <c r="AV634" s="11">
        <v>14.6</v>
      </c>
      <c r="AW634" s="11" t="s">
        <v>2015</v>
      </c>
      <c r="AX634" s="277">
        <v>5.6749999999999998</v>
      </c>
      <c r="AY634" s="278">
        <v>725</v>
      </c>
      <c r="AZ634" s="455">
        <f t="shared" si="421"/>
        <v>2.8603380065709936</v>
      </c>
      <c r="BA634" s="515" t="s">
        <v>103</v>
      </c>
      <c r="BB634" s="67" t="s">
        <v>1333</v>
      </c>
      <c r="BC634" s="59"/>
      <c r="BD634" s="59">
        <v>22.5</v>
      </c>
      <c r="BE634" s="37" t="s">
        <v>917</v>
      </c>
      <c r="BF634" s="58" t="s">
        <v>1344</v>
      </c>
      <c r="BG634" s="67"/>
      <c r="BH634" s="67"/>
      <c r="BI634" s="78" t="s">
        <v>2232</v>
      </c>
      <c r="BJ634" s="39" t="s">
        <v>610</v>
      </c>
      <c r="BK634" s="67" t="s">
        <v>1647</v>
      </c>
      <c r="BL634" s="59"/>
      <c r="BM634" s="59"/>
      <c r="BN634" s="67" t="s">
        <v>1347</v>
      </c>
      <c r="BO634" s="59" t="s">
        <v>1670</v>
      </c>
      <c r="BP634" s="58" t="s">
        <v>51</v>
      </c>
      <c r="BQ634" s="59" t="s">
        <v>616</v>
      </c>
      <c r="BR634" s="67">
        <v>430.24560528613301</v>
      </c>
      <c r="BS634" s="59" t="s">
        <v>21</v>
      </c>
      <c r="BT634" s="37" t="s">
        <v>886</v>
      </c>
      <c r="BU634" s="124">
        <v>114.07555167684802</v>
      </c>
      <c r="BV634" s="67">
        <v>114.07555167684802</v>
      </c>
      <c r="BW634" s="106" t="s">
        <v>634</v>
      </c>
      <c r="BX634" s="37" t="s">
        <v>27</v>
      </c>
      <c r="BY634" s="70">
        <f>AVERAGE(BU634,BV634)*SQRT(CC634)</f>
        <v>411.30525084771762</v>
      </c>
      <c r="BZ634" s="92">
        <f>BY634</f>
        <v>411.30525084771762</v>
      </c>
      <c r="CA634" s="59" t="s">
        <v>57</v>
      </c>
      <c r="CB634" s="37" t="s">
        <v>1193</v>
      </c>
      <c r="CC634" s="37">
        <v>13</v>
      </c>
      <c r="CD634" s="37">
        <v>13</v>
      </c>
      <c r="CE634" s="67"/>
      <c r="CF634" s="78" t="s">
        <v>1584</v>
      </c>
      <c r="CG634" s="67">
        <v>444.33362423638698</v>
      </c>
      <c r="CH634" s="37" t="s">
        <v>21</v>
      </c>
      <c r="CI634" s="67">
        <v>76.050367784567015</v>
      </c>
      <c r="CJ634" s="67"/>
      <c r="CK634" s="59">
        <f>CI634*SQRT(CM634)</f>
        <v>274.20350056515105</v>
      </c>
      <c r="CL634" s="59">
        <f>CK634</f>
        <v>274.20350056515105</v>
      </c>
      <c r="CM634" s="37">
        <v>13</v>
      </c>
      <c r="CN634" s="37">
        <v>13</v>
      </c>
      <c r="CO634" s="67"/>
      <c r="CP634" s="67">
        <f t="shared" si="406"/>
        <v>-4.0304194841901828E-2</v>
      </c>
      <c r="CQ634" s="67">
        <f t="shared" si="407"/>
        <v>0.96842105263157896</v>
      </c>
      <c r="CR634" s="67">
        <f t="shared" si="422"/>
        <v>-3.9031430794262821E-2</v>
      </c>
      <c r="CS634" s="67">
        <f t="shared" si="408"/>
        <v>0.15387545101134323</v>
      </c>
      <c r="CT634" s="59">
        <v>0</v>
      </c>
      <c r="CU634" s="59">
        <v>0</v>
      </c>
      <c r="CV634" s="59" t="s">
        <v>1782</v>
      </c>
      <c r="CW634" s="59">
        <v>1</v>
      </c>
      <c r="CX634" s="59">
        <v>0</v>
      </c>
      <c r="CY634" s="102">
        <v>0</v>
      </c>
      <c r="CZ634" s="102">
        <v>3</v>
      </c>
      <c r="DA634" s="102">
        <v>0</v>
      </c>
      <c r="DB634" s="102">
        <v>0</v>
      </c>
      <c r="DC634" s="102">
        <v>0</v>
      </c>
      <c r="DD634" s="59">
        <v>0</v>
      </c>
      <c r="DE634" s="60">
        <v>0</v>
      </c>
      <c r="DF634" s="60">
        <v>0</v>
      </c>
      <c r="DG634" s="60">
        <v>1</v>
      </c>
      <c r="DH634" s="60">
        <v>0</v>
      </c>
      <c r="DI634" s="60">
        <v>0</v>
      </c>
      <c r="DJ634" s="60">
        <v>0</v>
      </c>
      <c r="DK634" s="60">
        <v>0</v>
      </c>
      <c r="DL634" s="60">
        <v>0</v>
      </c>
      <c r="DM634" s="60">
        <v>0</v>
      </c>
      <c r="DN634" s="60">
        <v>0</v>
      </c>
      <c r="DO634" s="59">
        <v>0</v>
      </c>
      <c r="DP634" s="59">
        <v>0</v>
      </c>
      <c r="DQ634" s="59">
        <v>0</v>
      </c>
      <c r="DR634" s="59">
        <v>0</v>
      </c>
      <c r="DS634" s="59">
        <v>0</v>
      </c>
      <c r="DT634" s="59">
        <v>0</v>
      </c>
      <c r="DU634" s="59">
        <v>0</v>
      </c>
      <c r="DV634" s="59">
        <v>0</v>
      </c>
      <c r="DW634" s="59">
        <v>0</v>
      </c>
      <c r="DX634" s="59">
        <v>0</v>
      </c>
      <c r="DY634" s="59">
        <v>0</v>
      </c>
      <c r="DZ634" s="59">
        <v>0</v>
      </c>
      <c r="EA634" s="59">
        <v>0</v>
      </c>
      <c r="EB634" s="59">
        <v>0</v>
      </c>
      <c r="EC634" s="59">
        <v>0</v>
      </c>
      <c r="ED634" s="59">
        <v>0</v>
      </c>
      <c r="EE634" s="59">
        <v>0</v>
      </c>
      <c r="EF634" s="59">
        <v>0</v>
      </c>
      <c r="EG634" s="59">
        <v>0</v>
      </c>
      <c r="EH634" s="59">
        <v>0</v>
      </c>
      <c r="EI634" s="59">
        <v>0</v>
      </c>
      <c r="EJ634" s="59">
        <v>0</v>
      </c>
      <c r="EK634" s="59">
        <v>0</v>
      </c>
      <c r="EL634" s="59">
        <v>0</v>
      </c>
      <c r="EM634" s="59">
        <v>0</v>
      </c>
      <c r="EN634" s="59">
        <v>0</v>
      </c>
      <c r="EO634" s="59">
        <v>0</v>
      </c>
      <c r="EP634" s="77">
        <v>2</v>
      </c>
      <c r="EQ634" s="59">
        <v>4</v>
      </c>
    </row>
    <row r="635" spans="1:147" s="200" customFormat="1" ht="15" customHeight="1" x14ac:dyDescent="0.25">
      <c r="A635" s="505" t="s">
        <v>783</v>
      </c>
      <c r="B635" s="215" t="s">
        <v>1833</v>
      </c>
      <c r="C635" s="219" t="s">
        <v>912</v>
      </c>
      <c r="D635" s="209">
        <v>2015</v>
      </c>
      <c r="E635" s="200" t="s">
        <v>913</v>
      </c>
      <c r="F635" s="195" t="s">
        <v>97</v>
      </c>
      <c r="G635" s="201">
        <v>354</v>
      </c>
      <c r="H635" s="212" t="s">
        <v>784</v>
      </c>
      <c r="I635" s="211" t="s">
        <v>50</v>
      </c>
      <c r="J635" s="201">
        <v>0</v>
      </c>
      <c r="K635" s="194" t="s">
        <v>3</v>
      </c>
      <c r="L635" s="194" t="s">
        <v>89</v>
      </c>
      <c r="M635" s="201" t="s">
        <v>916</v>
      </c>
      <c r="N635" s="201">
        <v>9</v>
      </c>
      <c r="O635" s="201">
        <f t="shared" si="418"/>
        <v>0.95424250943932487</v>
      </c>
      <c r="P635" s="201">
        <v>2012</v>
      </c>
      <c r="Q635" s="206"/>
      <c r="R635" s="194">
        <v>1</v>
      </c>
      <c r="S635" s="194">
        <v>13</v>
      </c>
      <c r="T635" s="201" t="s">
        <v>755</v>
      </c>
      <c r="U635" s="201"/>
      <c r="V635" s="194" t="s">
        <v>1952</v>
      </c>
      <c r="W635" s="194"/>
      <c r="X635" s="194" t="s">
        <v>1952</v>
      </c>
      <c r="Y635" s="195" t="s">
        <v>915</v>
      </c>
      <c r="Z635" s="207" t="s">
        <v>1342</v>
      </c>
      <c r="AA635" s="194" t="s">
        <v>1304</v>
      </c>
      <c r="AB635" s="194" t="s">
        <v>1340</v>
      </c>
      <c r="AC635" s="201">
        <v>11</v>
      </c>
      <c r="AD635" s="201">
        <v>0</v>
      </c>
      <c r="AE635" s="201" t="s">
        <v>1071</v>
      </c>
      <c r="AF635" s="201">
        <v>11</v>
      </c>
      <c r="AG635" s="201">
        <f t="shared" si="419"/>
        <v>1.0413926851582251</v>
      </c>
      <c r="AH635" s="201">
        <v>185</v>
      </c>
      <c r="AI635" s="538">
        <f t="shared" si="423"/>
        <v>2.2671717284030137</v>
      </c>
      <c r="AJ635" s="201">
        <f t="shared" si="424"/>
        <v>99</v>
      </c>
      <c r="AK635" s="201">
        <f t="shared" si="420"/>
        <v>1.9956351945975499</v>
      </c>
      <c r="AL635" s="538">
        <f t="shared" si="425"/>
        <v>1665</v>
      </c>
      <c r="AM635" s="538">
        <f t="shared" si="412"/>
        <v>3.2214142378423385</v>
      </c>
      <c r="AN635" s="195" t="s">
        <v>1830</v>
      </c>
      <c r="AO635" s="194" t="s">
        <v>470</v>
      </c>
      <c r="AP635" s="206"/>
      <c r="AQ635" s="194" t="s">
        <v>213</v>
      </c>
      <c r="AR635" s="200" t="s">
        <v>305</v>
      </c>
      <c r="AS635" s="200" t="s">
        <v>1343</v>
      </c>
      <c r="AT635" s="212" t="s">
        <v>2450</v>
      </c>
      <c r="AU635" s="273">
        <v>57.3</v>
      </c>
      <c r="AV635" s="271">
        <v>14.6</v>
      </c>
      <c r="AW635" s="271" t="s">
        <v>2016</v>
      </c>
      <c r="AX635" s="279">
        <v>5.6749999999999998</v>
      </c>
      <c r="AY635" s="280">
        <v>725</v>
      </c>
      <c r="AZ635" s="489">
        <f t="shared" si="421"/>
        <v>2.8603380065709936</v>
      </c>
      <c r="BA635" s="518" t="s">
        <v>103</v>
      </c>
      <c r="BB635" s="206" t="s">
        <v>1831</v>
      </c>
      <c r="BC635" s="201"/>
      <c r="BD635" s="201">
        <v>22.5</v>
      </c>
      <c r="BE635" s="194" t="s">
        <v>917</v>
      </c>
      <c r="BF635" s="200" t="s">
        <v>1344</v>
      </c>
      <c r="BG635" s="206"/>
      <c r="BH635" s="206"/>
      <c r="BI635" s="195" t="s">
        <v>2232</v>
      </c>
      <c r="BJ635" s="195" t="s">
        <v>610</v>
      </c>
      <c r="BK635" s="206" t="s">
        <v>170</v>
      </c>
      <c r="BL635" s="201"/>
      <c r="BM635" s="201"/>
      <c r="BN635" s="206" t="s">
        <v>1347</v>
      </c>
      <c r="BO635" s="201" t="s">
        <v>1670</v>
      </c>
      <c r="BP635" s="200" t="s">
        <v>51</v>
      </c>
      <c r="BQ635" s="201" t="s">
        <v>616</v>
      </c>
      <c r="BR635" s="206">
        <v>3591.8214686448132</v>
      </c>
      <c r="BS635" s="201" t="s">
        <v>21</v>
      </c>
      <c r="BT635" s="194" t="s">
        <v>886</v>
      </c>
      <c r="BU635" s="221"/>
      <c r="BV635" s="206"/>
      <c r="BW635" s="196"/>
      <c r="BX635" s="194"/>
      <c r="BY635" s="208"/>
      <c r="BZ635" s="197">
        <v>4208.2695174812743</v>
      </c>
      <c r="CA635" s="201" t="s">
        <v>57</v>
      </c>
      <c r="CB635" s="194" t="s">
        <v>1193</v>
      </c>
      <c r="CC635" s="194">
        <v>13</v>
      </c>
      <c r="CD635" s="194">
        <v>13</v>
      </c>
      <c r="CE635" s="206"/>
      <c r="CF635" s="195" t="s">
        <v>1584</v>
      </c>
      <c r="CG635" s="206">
        <v>6150.854008228418</v>
      </c>
      <c r="CH635" s="194" t="s">
        <v>21</v>
      </c>
      <c r="CI635" s="206"/>
      <c r="CJ635" s="206"/>
      <c r="CK635" s="201"/>
      <c r="CL635" s="201">
        <v>3671.0385912805932</v>
      </c>
      <c r="CM635" s="194">
        <v>13</v>
      </c>
      <c r="CN635" s="194">
        <v>13</v>
      </c>
      <c r="CO635" s="206"/>
      <c r="CP635" s="206">
        <f t="shared" si="406"/>
        <v>-0.64805307277733004</v>
      </c>
      <c r="CQ635" s="206">
        <f t="shared" si="407"/>
        <v>0.96842105263157896</v>
      </c>
      <c r="CR635" s="206">
        <f t="shared" si="422"/>
        <v>-0.62758823890015125</v>
      </c>
      <c r="CS635" s="206">
        <f t="shared" si="408"/>
        <v>0.1614205191847268</v>
      </c>
      <c r="CT635" s="201">
        <v>0</v>
      </c>
      <c r="CU635" s="201">
        <v>0</v>
      </c>
      <c r="CV635" s="201" t="s">
        <v>1782</v>
      </c>
      <c r="CW635" s="201">
        <v>2</v>
      </c>
      <c r="CX635" s="201">
        <v>0</v>
      </c>
      <c r="CY635" s="191">
        <v>0</v>
      </c>
      <c r="CZ635" s="191">
        <v>3</v>
      </c>
      <c r="DA635" s="191">
        <v>0</v>
      </c>
      <c r="DB635" s="191">
        <v>0</v>
      </c>
      <c r="DC635" s="191">
        <v>0</v>
      </c>
      <c r="DD635" s="201">
        <v>0</v>
      </c>
      <c r="DE635" s="202">
        <v>0</v>
      </c>
      <c r="DF635" s="202">
        <v>4</v>
      </c>
      <c r="DG635" s="202">
        <v>1</v>
      </c>
      <c r="DH635" s="202">
        <v>0</v>
      </c>
      <c r="DI635" s="202">
        <v>0</v>
      </c>
      <c r="DJ635" s="202">
        <v>0</v>
      </c>
      <c r="DK635" s="202">
        <v>0</v>
      </c>
      <c r="DL635" s="202">
        <v>0</v>
      </c>
      <c r="DM635" s="202">
        <v>0</v>
      </c>
      <c r="DN635" s="202">
        <v>0</v>
      </c>
      <c r="DO635" s="201">
        <v>0</v>
      </c>
      <c r="DP635" s="201">
        <v>0</v>
      </c>
      <c r="DQ635" s="201">
        <v>0</v>
      </c>
      <c r="DR635" s="201">
        <v>0</v>
      </c>
      <c r="DS635" s="201">
        <v>0</v>
      </c>
      <c r="DT635" s="201">
        <v>0</v>
      </c>
      <c r="DU635" s="201">
        <v>0</v>
      </c>
      <c r="DV635" s="201">
        <v>0</v>
      </c>
      <c r="DW635" s="201">
        <v>0</v>
      </c>
      <c r="DX635" s="201">
        <v>0</v>
      </c>
      <c r="DY635" s="201">
        <v>0</v>
      </c>
      <c r="DZ635" s="201">
        <v>0</v>
      </c>
      <c r="EA635" s="201">
        <v>0</v>
      </c>
      <c r="EB635" s="201">
        <v>0</v>
      </c>
      <c r="EC635" s="201">
        <v>0</v>
      </c>
      <c r="ED635" s="201">
        <v>0</v>
      </c>
      <c r="EE635" s="201">
        <v>0</v>
      </c>
      <c r="EF635" s="201">
        <v>0</v>
      </c>
      <c r="EG635" s="201">
        <v>0</v>
      </c>
      <c r="EH635" s="201">
        <v>0</v>
      </c>
      <c r="EI635" s="201">
        <v>0</v>
      </c>
      <c r="EJ635" s="201">
        <v>0</v>
      </c>
      <c r="EK635" s="201">
        <v>0</v>
      </c>
      <c r="EL635" s="201">
        <v>0</v>
      </c>
      <c r="EM635" s="201">
        <v>0</v>
      </c>
      <c r="EN635" s="201">
        <v>0</v>
      </c>
      <c r="EO635" s="201">
        <v>0</v>
      </c>
      <c r="EP635" s="194">
        <v>2</v>
      </c>
      <c r="EQ635" s="201">
        <v>4</v>
      </c>
    </row>
    <row r="636" spans="1:147" s="58" customFormat="1" ht="15" customHeight="1" x14ac:dyDescent="0.25">
      <c r="A636" s="505" t="s">
        <v>783</v>
      </c>
      <c r="B636" s="37">
        <v>12</v>
      </c>
      <c r="C636" s="110" t="s">
        <v>912</v>
      </c>
      <c r="D636" s="99">
        <v>2015</v>
      </c>
      <c r="E636" s="58" t="s">
        <v>913</v>
      </c>
      <c r="F636" s="39" t="s">
        <v>97</v>
      </c>
      <c r="G636" s="59">
        <v>354</v>
      </c>
      <c r="H636" s="172" t="s">
        <v>784</v>
      </c>
      <c r="I636" s="64" t="s">
        <v>50</v>
      </c>
      <c r="J636" s="59">
        <v>0</v>
      </c>
      <c r="K636" s="37" t="s">
        <v>3</v>
      </c>
      <c r="L636" s="37" t="s">
        <v>89</v>
      </c>
      <c r="M636" s="59" t="s">
        <v>916</v>
      </c>
      <c r="N636" s="59">
        <v>9</v>
      </c>
      <c r="O636" s="59">
        <f t="shared" si="418"/>
        <v>0.95424250943932487</v>
      </c>
      <c r="P636" s="59">
        <v>2012</v>
      </c>
      <c r="Q636" s="67"/>
      <c r="R636" s="37">
        <v>1</v>
      </c>
      <c r="S636" s="37">
        <v>13</v>
      </c>
      <c r="T636" s="59" t="s">
        <v>755</v>
      </c>
      <c r="U636" s="59"/>
      <c r="V636" s="37" t="s">
        <v>1952</v>
      </c>
      <c r="W636" s="37"/>
      <c r="X636" s="37" t="s">
        <v>1952</v>
      </c>
      <c r="Y636" s="39" t="s">
        <v>915</v>
      </c>
      <c r="Z636" s="66" t="s">
        <v>1342</v>
      </c>
      <c r="AA636" s="37" t="s">
        <v>1304</v>
      </c>
      <c r="AB636" s="37" t="s">
        <v>1340</v>
      </c>
      <c r="AC636" s="59">
        <v>11</v>
      </c>
      <c r="AD636" s="59">
        <v>0</v>
      </c>
      <c r="AE636" s="59" t="s">
        <v>1071</v>
      </c>
      <c r="AF636" s="59">
        <v>11</v>
      </c>
      <c r="AG636" s="59">
        <f t="shared" si="419"/>
        <v>1.0413926851582251</v>
      </c>
      <c r="AH636" s="59">
        <v>185</v>
      </c>
      <c r="AI636" s="72">
        <f t="shared" si="423"/>
        <v>2.2671717284030137</v>
      </c>
      <c r="AJ636" s="59">
        <f t="shared" si="424"/>
        <v>99</v>
      </c>
      <c r="AK636" s="59">
        <f t="shared" si="420"/>
        <v>1.9956351945975499</v>
      </c>
      <c r="AL636" s="72">
        <f t="shared" si="425"/>
        <v>1665</v>
      </c>
      <c r="AM636" s="72">
        <f t="shared" si="412"/>
        <v>3.2214142378423385</v>
      </c>
      <c r="AN636" s="39" t="s">
        <v>1341</v>
      </c>
      <c r="AO636" s="37" t="s">
        <v>470</v>
      </c>
      <c r="AP636" s="67"/>
      <c r="AQ636" s="37" t="s">
        <v>213</v>
      </c>
      <c r="AR636" s="58" t="s">
        <v>305</v>
      </c>
      <c r="AS636" s="58" t="s">
        <v>1343</v>
      </c>
      <c r="AT636" s="172" t="s">
        <v>2450</v>
      </c>
      <c r="AU636" s="270">
        <v>57.3</v>
      </c>
      <c r="AV636" s="11">
        <v>14.6</v>
      </c>
      <c r="AW636" s="11" t="s">
        <v>2017</v>
      </c>
      <c r="AX636" s="277">
        <v>5.6749999999999998</v>
      </c>
      <c r="AY636" s="278">
        <v>725</v>
      </c>
      <c r="AZ636" s="455">
        <f t="shared" si="421"/>
        <v>2.8603380065709936</v>
      </c>
      <c r="BA636" s="515" t="s">
        <v>103</v>
      </c>
      <c r="BB636" s="67" t="s">
        <v>1333</v>
      </c>
      <c r="BC636" s="59"/>
      <c r="BD636" s="59">
        <v>22.5</v>
      </c>
      <c r="BE636" s="37" t="s">
        <v>917</v>
      </c>
      <c r="BF636" s="58" t="s">
        <v>1344</v>
      </c>
      <c r="BG636" s="67"/>
      <c r="BH636" s="67"/>
      <c r="BI636" s="78" t="s">
        <v>2232</v>
      </c>
      <c r="BJ636" s="39" t="s">
        <v>610</v>
      </c>
      <c r="BK636" s="67" t="s">
        <v>1348</v>
      </c>
      <c r="BL636" s="59"/>
      <c r="BM636" s="59"/>
      <c r="BN636" s="67" t="s">
        <v>1347</v>
      </c>
      <c r="BO636" s="59" t="s">
        <v>1670</v>
      </c>
      <c r="BP636" s="58" t="s">
        <v>51</v>
      </c>
      <c r="BQ636" s="59" t="s">
        <v>616</v>
      </c>
      <c r="BR636" s="67">
        <v>6294.1029796783396</v>
      </c>
      <c r="BS636" s="59" t="s">
        <v>21</v>
      </c>
      <c r="BT636" s="37" t="s">
        <v>886</v>
      </c>
      <c r="BU636" s="124">
        <v>2352.9485101608398</v>
      </c>
      <c r="BV636" s="67">
        <v>2328.6373270165695</v>
      </c>
      <c r="BW636" s="106" t="s">
        <v>634</v>
      </c>
      <c r="BX636" s="37" t="s">
        <v>27</v>
      </c>
      <c r="BY636" s="70">
        <f>AVERAGE(BU636,BV636)*SQRT(CC636)</f>
        <v>8439.8488932145774</v>
      </c>
      <c r="BZ636" s="92">
        <f t="shared" ref="BZ636:BZ649" si="427">BY636</f>
        <v>8439.8488932145774</v>
      </c>
      <c r="CA636" s="59" t="s">
        <v>57</v>
      </c>
      <c r="CB636" s="37" t="s">
        <v>1193</v>
      </c>
      <c r="CC636" s="37">
        <v>13</v>
      </c>
      <c r="CD636" s="37">
        <v>13</v>
      </c>
      <c r="CE636" s="67"/>
      <c r="CF636" s="78" t="s">
        <v>1584</v>
      </c>
      <c r="CG636" s="67">
        <v>8549.8067572621894</v>
      </c>
      <c r="CH636" s="37" t="s">
        <v>21</v>
      </c>
      <c r="CI636" s="67">
        <v>2133.3998254581111</v>
      </c>
      <c r="CJ636" s="67"/>
      <c r="CK636" s="59">
        <f>CI636*SQRT(CM636)</f>
        <v>7692.0824617551443</v>
      </c>
      <c r="CL636" s="59">
        <f t="shared" ref="CL636:CL647" si="428">CK636</f>
        <v>7692.0824617551443</v>
      </c>
      <c r="CM636" s="37">
        <v>13</v>
      </c>
      <c r="CN636" s="37">
        <v>13</v>
      </c>
      <c r="CO636" s="67"/>
      <c r="CP636" s="67">
        <f t="shared" si="406"/>
        <v>-0.27935704700289782</v>
      </c>
      <c r="CQ636" s="67">
        <f t="shared" si="407"/>
        <v>0.96842105263157896</v>
      </c>
      <c r="CR636" s="67">
        <f t="shared" si="422"/>
        <v>-0.27053524551859581</v>
      </c>
      <c r="CS636" s="67">
        <f t="shared" si="408"/>
        <v>0.15525364075130399</v>
      </c>
      <c r="CT636" s="59">
        <v>0</v>
      </c>
      <c r="CU636" s="59">
        <v>0</v>
      </c>
      <c r="CV636" s="59" t="s">
        <v>1782</v>
      </c>
      <c r="CW636" s="59">
        <v>1</v>
      </c>
      <c r="CX636" s="59">
        <v>0</v>
      </c>
      <c r="CY636" s="102">
        <v>0</v>
      </c>
      <c r="CZ636" s="102">
        <v>3</v>
      </c>
      <c r="DA636" s="102">
        <v>0</v>
      </c>
      <c r="DB636" s="102">
        <v>0</v>
      </c>
      <c r="DC636" s="102">
        <v>0</v>
      </c>
      <c r="DD636" s="59">
        <v>0</v>
      </c>
      <c r="DE636" s="60">
        <v>0</v>
      </c>
      <c r="DF636" s="60">
        <v>0</v>
      </c>
      <c r="DG636" s="60">
        <v>0</v>
      </c>
      <c r="DH636" s="60">
        <v>0</v>
      </c>
      <c r="DI636" s="60">
        <v>0</v>
      </c>
      <c r="DJ636" s="60">
        <v>0</v>
      </c>
      <c r="DK636" s="60">
        <v>0</v>
      </c>
      <c r="DL636" s="60">
        <v>0</v>
      </c>
      <c r="DM636" s="60">
        <v>0</v>
      </c>
      <c r="DN636" s="60">
        <v>0</v>
      </c>
      <c r="DO636" s="59">
        <v>0</v>
      </c>
      <c r="DP636" s="59">
        <v>0</v>
      </c>
      <c r="DQ636" s="59">
        <v>0</v>
      </c>
      <c r="DR636" s="59">
        <v>0</v>
      </c>
      <c r="DS636" s="59">
        <v>0</v>
      </c>
      <c r="DT636" s="59">
        <v>0</v>
      </c>
      <c r="DU636" s="59">
        <v>0</v>
      </c>
      <c r="DV636" s="59">
        <v>0</v>
      </c>
      <c r="DW636" s="59">
        <v>0</v>
      </c>
      <c r="DX636" s="59">
        <v>0</v>
      </c>
      <c r="DY636" s="59">
        <v>0</v>
      </c>
      <c r="DZ636" s="59">
        <v>0</v>
      </c>
      <c r="EA636" s="59">
        <v>0</v>
      </c>
      <c r="EB636" s="59">
        <v>0</v>
      </c>
      <c r="EC636" s="59">
        <v>0</v>
      </c>
      <c r="ED636" s="59">
        <v>0</v>
      </c>
      <c r="EE636" s="59">
        <v>0</v>
      </c>
      <c r="EF636" s="59">
        <v>0</v>
      </c>
      <c r="EG636" s="59">
        <v>0</v>
      </c>
      <c r="EH636" s="59">
        <v>0</v>
      </c>
      <c r="EI636" s="59">
        <v>0</v>
      </c>
      <c r="EJ636" s="59">
        <v>0</v>
      </c>
      <c r="EK636" s="59">
        <v>0</v>
      </c>
      <c r="EL636" s="59">
        <v>0</v>
      </c>
      <c r="EM636" s="59">
        <v>0</v>
      </c>
      <c r="EN636" s="59">
        <v>0</v>
      </c>
      <c r="EO636" s="59">
        <v>0</v>
      </c>
      <c r="EP636" s="77">
        <v>2</v>
      </c>
      <c r="EQ636" s="59">
        <v>4</v>
      </c>
    </row>
    <row r="637" spans="1:147" s="200" customFormat="1" ht="15" customHeight="1" x14ac:dyDescent="0.25">
      <c r="A637" s="505" t="s">
        <v>783</v>
      </c>
      <c r="B637" s="215" t="s">
        <v>2073</v>
      </c>
      <c r="C637" s="219" t="s">
        <v>912</v>
      </c>
      <c r="D637" s="209">
        <v>2015</v>
      </c>
      <c r="E637" s="200" t="s">
        <v>913</v>
      </c>
      <c r="F637" s="195" t="s">
        <v>97</v>
      </c>
      <c r="G637" s="201">
        <v>354</v>
      </c>
      <c r="H637" s="212" t="s">
        <v>784</v>
      </c>
      <c r="I637" s="211" t="s">
        <v>50</v>
      </c>
      <c r="J637" s="201">
        <v>0</v>
      </c>
      <c r="K637" s="194" t="s">
        <v>3</v>
      </c>
      <c r="L637" s="194" t="s">
        <v>89</v>
      </c>
      <c r="M637" s="201" t="s">
        <v>916</v>
      </c>
      <c r="N637" s="201">
        <v>9</v>
      </c>
      <c r="O637" s="201">
        <f t="shared" si="418"/>
        <v>0.95424250943932487</v>
      </c>
      <c r="P637" s="201">
        <v>2012</v>
      </c>
      <c r="Q637" s="206"/>
      <c r="R637" s="194">
        <v>1</v>
      </c>
      <c r="S637" s="194">
        <v>13</v>
      </c>
      <c r="T637" s="201" t="s">
        <v>755</v>
      </c>
      <c r="U637" s="201"/>
      <c r="V637" s="194" t="s">
        <v>1952</v>
      </c>
      <c r="W637" s="194"/>
      <c r="X637" s="194" t="s">
        <v>1952</v>
      </c>
      <c r="Y637" s="195" t="s">
        <v>915</v>
      </c>
      <c r="Z637" s="207" t="s">
        <v>1342</v>
      </c>
      <c r="AA637" s="194" t="s">
        <v>1304</v>
      </c>
      <c r="AB637" s="194" t="s">
        <v>1340</v>
      </c>
      <c r="AC637" s="201">
        <v>11</v>
      </c>
      <c r="AD637" s="201">
        <v>0</v>
      </c>
      <c r="AE637" s="201" t="s">
        <v>1071</v>
      </c>
      <c r="AF637" s="201">
        <v>11</v>
      </c>
      <c r="AG637" s="201">
        <f t="shared" si="419"/>
        <v>1.0413926851582251</v>
      </c>
      <c r="AH637" s="201">
        <v>185</v>
      </c>
      <c r="AI637" s="538">
        <f t="shared" si="423"/>
        <v>2.2671717284030137</v>
      </c>
      <c r="AJ637" s="201">
        <f t="shared" si="424"/>
        <v>99</v>
      </c>
      <c r="AK637" s="201">
        <f t="shared" si="420"/>
        <v>1.9956351945975499</v>
      </c>
      <c r="AL637" s="538">
        <f t="shared" si="425"/>
        <v>1665</v>
      </c>
      <c r="AM637" s="538">
        <f t="shared" si="412"/>
        <v>3.2214142378423385</v>
      </c>
      <c r="AN637" s="195" t="s">
        <v>1830</v>
      </c>
      <c r="AO637" s="194" t="s">
        <v>470</v>
      </c>
      <c r="AP637" s="206"/>
      <c r="AQ637" s="194" t="s">
        <v>213</v>
      </c>
      <c r="AR637" s="200" t="s">
        <v>305</v>
      </c>
      <c r="AS637" s="200" t="s">
        <v>1343</v>
      </c>
      <c r="AT637" s="212" t="s">
        <v>2450</v>
      </c>
      <c r="AU637" s="273">
        <v>57.3</v>
      </c>
      <c r="AV637" s="271">
        <v>14.6</v>
      </c>
      <c r="AW637" s="271" t="s">
        <v>2017</v>
      </c>
      <c r="AX637" s="279">
        <v>5.6749999999999998</v>
      </c>
      <c r="AY637" s="280">
        <v>725</v>
      </c>
      <c r="AZ637" s="489">
        <f t="shared" si="421"/>
        <v>2.8603380065709936</v>
      </c>
      <c r="BA637" s="518" t="s">
        <v>103</v>
      </c>
      <c r="BB637" s="206" t="s">
        <v>1831</v>
      </c>
      <c r="BC637" s="201"/>
      <c r="BD637" s="201">
        <v>22.5</v>
      </c>
      <c r="BE637" s="194" t="s">
        <v>917</v>
      </c>
      <c r="BF637" s="200" t="s">
        <v>1344</v>
      </c>
      <c r="BG637" s="206"/>
      <c r="BH637" s="206"/>
      <c r="BI637" s="195" t="s">
        <v>2232</v>
      </c>
      <c r="BJ637" s="195" t="s">
        <v>610</v>
      </c>
      <c r="BK637" s="206" t="s">
        <v>2071</v>
      </c>
      <c r="BL637" s="201"/>
      <c r="BM637" s="201"/>
      <c r="BN637" s="206" t="s">
        <v>2072</v>
      </c>
      <c r="BO637" s="201" t="s">
        <v>1679</v>
      </c>
      <c r="BP637" s="200" t="s">
        <v>51</v>
      </c>
      <c r="BQ637" s="201" t="s">
        <v>616</v>
      </c>
      <c r="BR637" s="206">
        <v>6294.1029796783396</v>
      </c>
      <c r="BS637" s="201" t="s">
        <v>21</v>
      </c>
      <c r="BT637" s="194" t="s">
        <v>886</v>
      </c>
      <c r="BU637" s="221"/>
      <c r="BV637" s="206"/>
      <c r="BW637" s="196"/>
      <c r="BX637" s="194"/>
      <c r="BY637" s="208"/>
      <c r="BZ637" s="197">
        <v>13144.473303373954</v>
      </c>
      <c r="CA637" s="201" t="s">
        <v>57</v>
      </c>
      <c r="CB637" s="194" t="s">
        <v>1193</v>
      </c>
      <c r="CC637" s="194">
        <v>13</v>
      </c>
      <c r="CD637" s="194">
        <v>13</v>
      </c>
      <c r="CE637" s="206"/>
      <c r="CF637" s="195" t="s">
        <v>1584</v>
      </c>
      <c r="CG637" s="221">
        <v>13088.11547340564</v>
      </c>
      <c r="CH637" s="194" t="s">
        <v>21</v>
      </c>
      <c r="CI637" s="206"/>
      <c r="CJ637" s="206"/>
      <c r="CK637" s="201"/>
      <c r="CL637" s="197">
        <v>9640.1013662778787</v>
      </c>
      <c r="CM637" s="194">
        <v>13</v>
      </c>
      <c r="CN637" s="194">
        <v>13</v>
      </c>
      <c r="CO637" s="206"/>
      <c r="CP637" s="206">
        <f t="shared" si="406"/>
        <v>-0.58943839947773424</v>
      </c>
      <c r="CQ637" s="206">
        <f t="shared" si="407"/>
        <v>0.96842105263157896</v>
      </c>
      <c r="CR637" s="206">
        <f t="shared" si="422"/>
        <v>-0.57082455528370057</v>
      </c>
      <c r="CS637" s="206">
        <f t="shared" si="408"/>
        <v>0.16011232063297759</v>
      </c>
      <c r="CT637" s="201">
        <v>0</v>
      </c>
      <c r="CU637" s="201">
        <v>0</v>
      </c>
      <c r="CV637" s="201" t="s">
        <v>1782</v>
      </c>
      <c r="CW637" s="201">
        <v>2</v>
      </c>
      <c r="CX637" s="201">
        <v>0</v>
      </c>
      <c r="CY637" s="191">
        <v>0</v>
      </c>
      <c r="CZ637" s="191">
        <v>3</v>
      </c>
      <c r="DA637" s="191">
        <v>0</v>
      </c>
      <c r="DB637" s="191">
        <v>0</v>
      </c>
      <c r="DC637" s="191">
        <v>0</v>
      </c>
      <c r="DD637" s="201">
        <v>0</v>
      </c>
      <c r="DE637" s="202">
        <v>0</v>
      </c>
      <c r="DF637" s="202">
        <v>0</v>
      </c>
      <c r="DG637" s="202">
        <v>0</v>
      </c>
      <c r="DH637" s="202">
        <v>1</v>
      </c>
      <c r="DI637" s="202">
        <v>0</v>
      </c>
      <c r="DJ637" s="202">
        <v>0</v>
      </c>
      <c r="DK637" s="202">
        <v>0</v>
      </c>
      <c r="DL637" s="202">
        <v>0</v>
      </c>
      <c r="DM637" s="202">
        <v>0</v>
      </c>
      <c r="DN637" s="202">
        <v>0</v>
      </c>
      <c r="DO637" s="201">
        <v>0</v>
      </c>
      <c r="DP637" s="201">
        <v>0</v>
      </c>
      <c r="DQ637" s="201">
        <v>0</v>
      </c>
      <c r="DR637" s="201">
        <v>0</v>
      </c>
      <c r="DS637" s="201">
        <v>0</v>
      </c>
      <c r="DT637" s="201">
        <v>0</v>
      </c>
      <c r="DU637" s="201">
        <v>0</v>
      </c>
      <c r="DV637" s="201">
        <v>0</v>
      </c>
      <c r="DW637" s="201">
        <v>0</v>
      </c>
      <c r="DX637" s="201">
        <v>0</v>
      </c>
      <c r="DY637" s="201">
        <v>0</v>
      </c>
      <c r="DZ637" s="201">
        <v>0</v>
      </c>
      <c r="EA637" s="201">
        <v>0</v>
      </c>
      <c r="EB637" s="201">
        <v>0</v>
      </c>
      <c r="EC637" s="201">
        <v>0</v>
      </c>
      <c r="ED637" s="201">
        <v>0</v>
      </c>
      <c r="EE637" s="201">
        <v>0</v>
      </c>
      <c r="EF637" s="201">
        <v>0</v>
      </c>
      <c r="EG637" s="201">
        <v>0</v>
      </c>
      <c r="EH637" s="201">
        <v>0</v>
      </c>
      <c r="EI637" s="201">
        <v>0</v>
      </c>
      <c r="EJ637" s="201">
        <v>0</v>
      </c>
      <c r="EK637" s="201">
        <v>0</v>
      </c>
      <c r="EL637" s="201">
        <v>0</v>
      </c>
      <c r="EM637" s="201">
        <v>0</v>
      </c>
      <c r="EN637" s="201">
        <v>0</v>
      </c>
      <c r="EO637" s="201">
        <v>0</v>
      </c>
      <c r="EP637" s="194">
        <v>2</v>
      </c>
      <c r="EQ637" s="201">
        <v>4</v>
      </c>
    </row>
    <row r="638" spans="1:147" s="200" customFormat="1" ht="15" customHeight="1" x14ac:dyDescent="0.25">
      <c r="A638" s="505" t="s">
        <v>783</v>
      </c>
      <c r="B638" s="215" t="s">
        <v>2074</v>
      </c>
      <c r="C638" s="219" t="s">
        <v>912</v>
      </c>
      <c r="D638" s="209">
        <v>2015</v>
      </c>
      <c r="E638" s="200" t="s">
        <v>913</v>
      </c>
      <c r="F638" s="195" t="s">
        <v>97</v>
      </c>
      <c r="G638" s="201">
        <v>354</v>
      </c>
      <c r="H638" s="212" t="s">
        <v>784</v>
      </c>
      <c r="I638" s="211" t="s">
        <v>50</v>
      </c>
      <c r="J638" s="201">
        <v>0</v>
      </c>
      <c r="K638" s="194" t="s">
        <v>3</v>
      </c>
      <c r="L638" s="194" t="s">
        <v>89</v>
      </c>
      <c r="M638" s="201" t="s">
        <v>916</v>
      </c>
      <c r="N638" s="201">
        <v>9</v>
      </c>
      <c r="O638" s="201">
        <f t="shared" si="418"/>
        <v>0.95424250943932487</v>
      </c>
      <c r="P638" s="201">
        <v>2012</v>
      </c>
      <c r="Q638" s="206"/>
      <c r="R638" s="194">
        <v>1</v>
      </c>
      <c r="S638" s="194">
        <v>13</v>
      </c>
      <c r="T638" s="201" t="s">
        <v>755</v>
      </c>
      <c r="U638" s="201"/>
      <c r="V638" s="194" t="s">
        <v>1952</v>
      </c>
      <c r="W638" s="194"/>
      <c r="X638" s="194" t="s">
        <v>1952</v>
      </c>
      <c r="Y638" s="195" t="s">
        <v>915</v>
      </c>
      <c r="Z638" s="207" t="s">
        <v>1342</v>
      </c>
      <c r="AA638" s="194" t="s">
        <v>1304</v>
      </c>
      <c r="AB638" s="194" t="s">
        <v>1340</v>
      </c>
      <c r="AC638" s="201">
        <v>11</v>
      </c>
      <c r="AD638" s="201">
        <v>0</v>
      </c>
      <c r="AE638" s="201" t="s">
        <v>1071</v>
      </c>
      <c r="AF638" s="201">
        <v>11</v>
      </c>
      <c r="AG638" s="201">
        <f t="shared" si="419"/>
        <v>1.0413926851582251</v>
      </c>
      <c r="AH638" s="201">
        <v>185</v>
      </c>
      <c r="AI638" s="538">
        <f t="shared" si="423"/>
        <v>2.2671717284030137</v>
      </c>
      <c r="AJ638" s="201">
        <f t="shared" si="424"/>
        <v>99</v>
      </c>
      <c r="AK638" s="201">
        <f t="shared" si="420"/>
        <v>1.9956351945975499</v>
      </c>
      <c r="AL638" s="538">
        <f t="shared" si="425"/>
        <v>1665</v>
      </c>
      <c r="AM638" s="538">
        <f t="shared" si="412"/>
        <v>3.2214142378423385</v>
      </c>
      <c r="AN638" s="195" t="s">
        <v>1830</v>
      </c>
      <c r="AO638" s="194" t="s">
        <v>470</v>
      </c>
      <c r="AP638" s="206"/>
      <c r="AQ638" s="194" t="s">
        <v>213</v>
      </c>
      <c r="AR638" s="200" t="s">
        <v>305</v>
      </c>
      <c r="AS638" s="200" t="s">
        <v>1343</v>
      </c>
      <c r="AT638" s="212" t="s">
        <v>2450</v>
      </c>
      <c r="AU638" s="273">
        <v>57.3</v>
      </c>
      <c r="AV638" s="271">
        <v>14.6</v>
      </c>
      <c r="AW638" s="271" t="s">
        <v>2017</v>
      </c>
      <c r="AX638" s="279">
        <v>5.6749999999999998</v>
      </c>
      <c r="AY638" s="280">
        <v>725</v>
      </c>
      <c r="AZ638" s="489">
        <f t="shared" si="421"/>
        <v>2.8603380065709936</v>
      </c>
      <c r="BA638" s="518" t="s">
        <v>103</v>
      </c>
      <c r="BB638" s="206" t="s">
        <v>1831</v>
      </c>
      <c r="BC638" s="201"/>
      <c r="BD638" s="201">
        <v>22.5</v>
      </c>
      <c r="BE638" s="194" t="s">
        <v>917</v>
      </c>
      <c r="BF638" s="200" t="s">
        <v>1344</v>
      </c>
      <c r="BG638" s="206"/>
      <c r="BH638" s="206"/>
      <c r="BI638" s="195" t="s">
        <v>2232</v>
      </c>
      <c r="BJ638" s="195" t="s">
        <v>610</v>
      </c>
      <c r="BK638" s="206" t="s">
        <v>1050</v>
      </c>
      <c r="BL638" s="201"/>
      <c r="BM638" s="201"/>
      <c r="BN638" s="206" t="s">
        <v>2075</v>
      </c>
      <c r="BO638" s="201" t="s">
        <v>1678</v>
      </c>
      <c r="BP638" s="200" t="s">
        <v>51</v>
      </c>
      <c r="BQ638" s="201" t="s">
        <v>616</v>
      </c>
      <c r="BR638" s="221">
        <v>44627.65039945217</v>
      </c>
      <c r="BS638" s="201" t="s">
        <v>21</v>
      </c>
      <c r="BT638" s="194" t="s">
        <v>886</v>
      </c>
      <c r="BU638" s="221"/>
      <c r="BV638" s="206"/>
      <c r="BW638" s="196"/>
      <c r="BX638" s="194"/>
      <c r="BY638" s="208"/>
      <c r="BZ638" s="197">
        <v>36014.70851160631</v>
      </c>
      <c r="CA638" s="201" t="s">
        <v>57</v>
      </c>
      <c r="CB638" s="194" t="s">
        <v>1193</v>
      </c>
      <c r="CC638" s="194">
        <v>13</v>
      </c>
      <c r="CD638" s="194">
        <v>13</v>
      </c>
      <c r="CE638" s="206"/>
      <c r="CF638" s="195" t="s">
        <v>1584</v>
      </c>
      <c r="CG638" s="221">
        <v>45172.668188936303</v>
      </c>
      <c r="CH638" s="194" t="s">
        <v>21</v>
      </c>
      <c r="CI638" s="206"/>
      <c r="CJ638" s="206"/>
      <c r="CK638" s="201"/>
      <c r="CL638" s="197">
        <v>28993.301243893606</v>
      </c>
      <c r="CM638" s="194">
        <v>13</v>
      </c>
      <c r="CN638" s="194">
        <v>13</v>
      </c>
      <c r="CO638" s="206"/>
      <c r="CP638" s="206">
        <f t="shared" si="406"/>
        <v>-1.6670754992434023E-2</v>
      </c>
      <c r="CQ638" s="206">
        <f t="shared" si="407"/>
        <v>0.96842105263157896</v>
      </c>
      <c r="CR638" s="206">
        <f t="shared" si="422"/>
        <v>-1.6144310097936106E-2</v>
      </c>
      <c r="CS638" s="206">
        <f t="shared" si="408"/>
        <v>0.15385116612977959</v>
      </c>
      <c r="CT638" s="201">
        <v>0</v>
      </c>
      <c r="CU638" s="201">
        <v>0</v>
      </c>
      <c r="CV638" s="201" t="s">
        <v>1782</v>
      </c>
      <c r="CW638" s="201">
        <v>2</v>
      </c>
      <c r="CX638" s="201">
        <v>0</v>
      </c>
      <c r="CY638" s="191">
        <v>0</v>
      </c>
      <c r="CZ638" s="191">
        <v>3</v>
      </c>
      <c r="DA638" s="191">
        <v>0</v>
      </c>
      <c r="DB638" s="191">
        <v>0</v>
      </c>
      <c r="DC638" s="191">
        <v>0</v>
      </c>
      <c r="DD638" s="201">
        <v>0</v>
      </c>
      <c r="DE638" s="202">
        <v>1</v>
      </c>
      <c r="DF638" s="202">
        <v>0</v>
      </c>
      <c r="DG638" s="202">
        <v>0</v>
      </c>
      <c r="DH638" s="202">
        <v>0</v>
      </c>
      <c r="DI638" s="202">
        <v>0</v>
      </c>
      <c r="DJ638" s="202">
        <v>0</v>
      </c>
      <c r="DK638" s="202">
        <v>0</v>
      </c>
      <c r="DL638" s="202">
        <v>0</v>
      </c>
      <c r="DM638" s="202">
        <v>0</v>
      </c>
      <c r="DN638" s="202">
        <v>0</v>
      </c>
      <c r="DO638" s="201">
        <v>0</v>
      </c>
      <c r="DP638" s="201">
        <v>0</v>
      </c>
      <c r="DQ638" s="201">
        <v>0</v>
      </c>
      <c r="DR638" s="201">
        <v>0</v>
      </c>
      <c r="DS638" s="201">
        <v>0</v>
      </c>
      <c r="DT638" s="201">
        <v>0</v>
      </c>
      <c r="DU638" s="201">
        <v>0</v>
      </c>
      <c r="DV638" s="201">
        <v>0</v>
      </c>
      <c r="DW638" s="201">
        <v>0</v>
      </c>
      <c r="DX638" s="201">
        <v>0</v>
      </c>
      <c r="DY638" s="201">
        <v>0</v>
      </c>
      <c r="DZ638" s="201">
        <v>0</v>
      </c>
      <c r="EA638" s="201">
        <v>0</v>
      </c>
      <c r="EB638" s="201">
        <v>0</v>
      </c>
      <c r="EC638" s="201">
        <v>0</v>
      </c>
      <c r="ED638" s="201">
        <v>0</v>
      </c>
      <c r="EE638" s="201">
        <v>0</v>
      </c>
      <c r="EF638" s="201">
        <v>0</v>
      </c>
      <c r="EG638" s="201">
        <v>0</v>
      </c>
      <c r="EH638" s="201">
        <v>0</v>
      </c>
      <c r="EI638" s="201">
        <v>0</v>
      </c>
      <c r="EJ638" s="201">
        <v>0</v>
      </c>
      <c r="EK638" s="201">
        <v>0</v>
      </c>
      <c r="EL638" s="201">
        <v>0</v>
      </c>
      <c r="EM638" s="201">
        <v>0</v>
      </c>
      <c r="EN638" s="201">
        <v>0</v>
      </c>
      <c r="EO638" s="201">
        <v>0</v>
      </c>
      <c r="EP638" s="194">
        <v>2</v>
      </c>
      <c r="EQ638" s="201">
        <v>4</v>
      </c>
    </row>
    <row r="639" spans="1:147" s="78" customFormat="1" ht="15" customHeight="1" x14ac:dyDescent="0.25">
      <c r="A639" s="502" t="s">
        <v>2570</v>
      </c>
      <c r="B639" s="77">
        <v>1</v>
      </c>
      <c r="C639" s="78" t="s">
        <v>357</v>
      </c>
      <c r="D639" s="77">
        <v>2012</v>
      </c>
      <c r="E639" s="82" t="s">
        <v>358</v>
      </c>
      <c r="F639" s="82" t="s">
        <v>281</v>
      </c>
      <c r="G639" s="77">
        <v>42</v>
      </c>
      <c r="H639" s="77" t="s">
        <v>359</v>
      </c>
      <c r="I639" s="75" t="s">
        <v>50</v>
      </c>
      <c r="J639" s="59">
        <v>0</v>
      </c>
      <c r="K639" s="77" t="s">
        <v>3</v>
      </c>
      <c r="L639" s="77" t="s">
        <v>89</v>
      </c>
      <c r="M639" s="228" t="s">
        <v>345</v>
      </c>
      <c r="N639" s="77">
        <v>5.5</v>
      </c>
      <c r="O639" s="59">
        <f t="shared" si="418"/>
        <v>0.74036268949424389</v>
      </c>
      <c r="P639" s="77" t="s">
        <v>1976</v>
      </c>
      <c r="Q639" s="82"/>
      <c r="R639" s="77">
        <v>1</v>
      </c>
      <c r="S639" s="77">
        <v>2</v>
      </c>
      <c r="T639" s="77" t="s">
        <v>1354</v>
      </c>
      <c r="U639" s="77">
        <v>5</v>
      </c>
      <c r="V639" s="77" t="s">
        <v>1349</v>
      </c>
      <c r="W639" s="77">
        <v>1</v>
      </c>
      <c r="X639" s="77" t="s">
        <v>608</v>
      </c>
      <c r="Y639" s="78" t="s">
        <v>1357</v>
      </c>
      <c r="Z639" s="82" t="s">
        <v>153</v>
      </c>
      <c r="AA639" s="77" t="s">
        <v>1257</v>
      </c>
      <c r="AB639" s="77" t="s">
        <v>1352</v>
      </c>
      <c r="AC639" s="77" t="s">
        <v>1351</v>
      </c>
      <c r="AD639" s="77" t="s">
        <v>1353</v>
      </c>
      <c r="AE639" s="77" t="s">
        <v>1358</v>
      </c>
      <c r="AF639" s="84">
        <v>1.4</v>
      </c>
      <c r="AG639" s="86">
        <f t="shared" si="419"/>
        <v>0.14612803567823801</v>
      </c>
      <c r="AH639" s="59">
        <f>AF639*98</f>
        <v>137.19999999999999</v>
      </c>
      <c r="AI639" s="72">
        <f t="shared" si="423"/>
        <v>2.1373541113707328</v>
      </c>
      <c r="AJ639" s="59">
        <f t="shared" si="424"/>
        <v>7.6999999999999993</v>
      </c>
      <c r="AK639" s="59">
        <f t="shared" si="420"/>
        <v>0.88649072517248184</v>
      </c>
      <c r="AL639" s="72">
        <f t="shared" si="425"/>
        <v>754.59999999999991</v>
      </c>
      <c r="AM639" s="72">
        <f t="shared" si="412"/>
        <v>2.8777168008649765</v>
      </c>
      <c r="AN639" s="139" t="s">
        <v>929</v>
      </c>
      <c r="AO639" s="77"/>
      <c r="AP639" s="82" t="s">
        <v>1350</v>
      </c>
      <c r="AQ639" s="77" t="s">
        <v>174</v>
      </c>
      <c r="AR639" s="82" t="s">
        <v>346</v>
      </c>
      <c r="AS639" s="82" t="s">
        <v>360</v>
      </c>
      <c r="AT639" s="228" t="s">
        <v>2468</v>
      </c>
      <c r="AU639" s="270">
        <v>49.9</v>
      </c>
      <c r="AV639" s="11">
        <v>-119.88</v>
      </c>
      <c r="AW639" s="77" t="s">
        <v>361</v>
      </c>
      <c r="AX639" s="277">
        <v>5.0083333333333329</v>
      </c>
      <c r="AY639" s="278">
        <v>397</v>
      </c>
      <c r="AZ639" s="455">
        <f t="shared" si="421"/>
        <v>2.5987905067631152</v>
      </c>
      <c r="BA639" s="521" t="s">
        <v>137</v>
      </c>
      <c r="BB639" s="95" t="s">
        <v>362</v>
      </c>
      <c r="BC639" s="228" t="s">
        <v>2141</v>
      </c>
      <c r="BD639" s="77" t="s">
        <v>1355</v>
      </c>
      <c r="BE639" s="77" t="s">
        <v>540</v>
      </c>
      <c r="BF639" s="82" t="s">
        <v>1356</v>
      </c>
      <c r="BG639" s="82"/>
      <c r="BH639" s="82"/>
      <c r="BI639" s="82" t="s">
        <v>2232</v>
      </c>
      <c r="BJ639" s="82" t="s">
        <v>1746</v>
      </c>
      <c r="BK639" s="82" t="s">
        <v>1715</v>
      </c>
      <c r="BL639" s="77"/>
      <c r="BM639" s="77"/>
      <c r="BN639" s="82" t="s">
        <v>985</v>
      </c>
      <c r="BO639" s="77"/>
      <c r="BP639" s="78" t="s">
        <v>51</v>
      </c>
      <c r="BQ639" s="77" t="s">
        <v>926</v>
      </c>
      <c r="BR639" s="82">
        <v>15.680314037124401</v>
      </c>
      <c r="BS639" s="77" t="s">
        <v>21</v>
      </c>
      <c r="BT639" s="77" t="s">
        <v>927</v>
      </c>
      <c r="BU639" s="82">
        <v>1.9028926361644984</v>
      </c>
      <c r="BV639" s="82">
        <v>2.5204351520519008</v>
      </c>
      <c r="BW639" s="79" t="s">
        <v>634</v>
      </c>
      <c r="BX639" s="77" t="s">
        <v>27</v>
      </c>
      <c r="BY639" s="80">
        <f t="shared" ref="BY639:BY646" si="429">AVERAGE(BU639,BV639)*SQRT(CC639)</f>
        <v>3.1277650744587087</v>
      </c>
      <c r="BZ639" s="173">
        <f t="shared" si="427"/>
        <v>3.1277650744587087</v>
      </c>
      <c r="CA639" s="77" t="s">
        <v>57</v>
      </c>
      <c r="CB639" s="77" t="s">
        <v>1349</v>
      </c>
      <c r="CC639" s="77">
        <v>2</v>
      </c>
      <c r="CD639" s="77">
        <v>2</v>
      </c>
      <c r="CE639" s="82"/>
      <c r="CF639" s="78" t="s">
        <v>1584</v>
      </c>
      <c r="CG639" s="82">
        <v>17.152363057553501</v>
      </c>
      <c r="CH639" s="77" t="s">
        <v>21</v>
      </c>
      <c r="CI639" s="82">
        <v>3.4587168040978007</v>
      </c>
      <c r="CJ639" s="82">
        <v>2.8531421664253003</v>
      </c>
      <c r="CK639" s="77">
        <f t="shared" ref="CK639:CK646" si="430">AVERAGE(CI639,CJ639)*SQRT(CM639)</f>
        <v>4.4631582799500258</v>
      </c>
      <c r="CL639" s="77">
        <f t="shared" si="428"/>
        <v>4.4631582799500258</v>
      </c>
      <c r="CM639" s="77">
        <v>2</v>
      </c>
      <c r="CN639" s="77">
        <v>2</v>
      </c>
      <c r="CO639" s="82"/>
      <c r="CP639" s="67">
        <f t="shared" si="406"/>
        <v>-0.38197886491923017</v>
      </c>
      <c r="CQ639" s="67">
        <f t="shared" si="407"/>
        <v>0.5714285714285714</v>
      </c>
      <c r="CR639" s="67">
        <f t="shared" si="422"/>
        <v>-0.21827363709670294</v>
      </c>
      <c r="CS639" s="67">
        <f t="shared" si="408"/>
        <v>1.005955422581428</v>
      </c>
      <c r="CT639" s="59">
        <v>0</v>
      </c>
      <c r="CU639" s="77">
        <v>0</v>
      </c>
      <c r="CV639" s="77" t="s">
        <v>1782</v>
      </c>
      <c r="CW639" s="77">
        <v>0</v>
      </c>
      <c r="CX639" s="77">
        <v>0</v>
      </c>
      <c r="CY639" s="74">
        <v>0</v>
      </c>
      <c r="CZ639" s="74">
        <v>5</v>
      </c>
      <c r="DA639" s="74">
        <v>0</v>
      </c>
      <c r="DB639" s="74">
        <v>0</v>
      </c>
      <c r="DC639" s="74">
        <v>0</v>
      </c>
      <c r="DD639" s="60">
        <v>1</v>
      </c>
      <c r="DE639" s="60">
        <v>0</v>
      </c>
      <c r="DF639" s="60">
        <v>0</v>
      </c>
      <c r="DG639" s="90">
        <v>0</v>
      </c>
      <c r="DH639" s="60">
        <v>0</v>
      </c>
      <c r="DI639" s="60">
        <v>0</v>
      </c>
      <c r="DJ639" s="60">
        <v>0</v>
      </c>
      <c r="DK639" s="60">
        <v>0</v>
      </c>
      <c r="DL639" s="74">
        <v>0</v>
      </c>
      <c r="DM639" s="74">
        <v>0</v>
      </c>
      <c r="DN639" s="74">
        <v>0</v>
      </c>
      <c r="DO639" s="77">
        <v>0</v>
      </c>
      <c r="DP639" s="77">
        <v>0</v>
      </c>
      <c r="DQ639" s="77">
        <v>0</v>
      </c>
      <c r="DR639" s="77">
        <v>0</v>
      </c>
      <c r="DS639" s="77">
        <v>0</v>
      </c>
      <c r="DT639" s="77">
        <v>0</v>
      </c>
      <c r="DU639" s="77">
        <v>0</v>
      </c>
      <c r="DV639" s="77">
        <v>0</v>
      </c>
      <c r="DW639" s="77">
        <v>0</v>
      </c>
      <c r="DX639" s="77">
        <v>0</v>
      </c>
      <c r="DY639" s="77">
        <v>0</v>
      </c>
      <c r="DZ639" s="77">
        <v>0</v>
      </c>
      <c r="EA639" s="77">
        <v>0</v>
      </c>
      <c r="EB639" s="77">
        <v>0</v>
      </c>
      <c r="EC639" s="77">
        <v>0</v>
      </c>
      <c r="ED639" s="77">
        <v>0</v>
      </c>
      <c r="EE639" s="77">
        <v>0</v>
      </c>
      <c r="EF639" s="77">
        <v>0</v>
      </c>
      <c r="EG639" s="77">
        <v>0</v>
      </c>
      <c r="EH639" s="77">
        <v>0</v>
      </c>
      <c r="EI639" s="77">
        <v>0</v>
      </c>
      <c r="EJ639" s="77">
        <v>0</v>
      </c>
      <c r="EK639" s="77">
        <v>0</v>
      </c>
      <c r="EL639" s="77">
        <v>0</v>
      </c>
      <c r="EM639" s="77">
        <v>2</v>
      </c>
      <c r="EN639" s="77">
        <v>0</v>
      </c>
      <c r="EO639" s="77">
        <v>2</v>
      </c>
      <c r="EP639" s="77">
        <v>1</v>
      </c>
      <c r="EQ639" s="77">
        <v>5</v>
      </c>
    </row>
    <row r="640" spans="1:147" s="78" customFormat="1" ht="15" customHeight="1" x14ac:dyDescent="0.25">
      <c r="A640" s="502" t="s">
        <v>2570</v>
      </c>
      <c r="B640" s="77">
        <v>2</v>
      </c>
      <c r="C640" s="78" t="s">
        <v>357</v>
      </c>
      <c r="D640" s="77">
        <v>2012</v>
      </c>
      <c r="E640" s="82" t="s">
        <v>358</v>
      </c>
      <c r="F640" s="82" t="s">
        <v>281</v>
      </c>
      <c r="G640" s="77">
        <v>42</v>
      </c>
      <c r="H640" s="77" t="s">
        <v>359</v>
      </c>
      <c r="I640" s="75" t="s">
        <v>50</v>
      </c>
      <c r="J640" s="59">
        <v>0</v>
      </c>
      <c r="K640" s="77" t="s">
        <v>3</v>
      </c>
      <c r="L640" s="77" t="s">
        <v>89</v>
      </c>
      <c r="M640" s="228" t="s">
        <v>345</v>
      </c>
      <c r="N640" s="77">
        <v>5.5</v>
      </c>
      <c r="O640" s="59">
        <f t="shared" si="418"/>
        <v>0.74036268949424389</v>
      </c>
      <c r="P640" s="77" t="s">
        <v>1976</v>
      </c>
      <c r="Q640" s="82"/>
      <c r="R640" s="77">
        <v>1</v>
      </c>
      <c r="S640" s="77">
        <v>2</v>
      </c>
      <c r="T640" s="77" t="s">
        <v>1354</v>
      </c>
      <c r="U640" s="77">
        <v>5</v>
      </c>
      <c r="V640" s="77" t="s">
        <v>1349</v>
      </c>
      <c r="W640" s="77"/>
      <c r="X640" s="77" t="s">
        <v>607</v>
      </c>
      <c r="Y640" s="78" t="s">
        <v>1357</v>
      </c>
      <c r="Z640" s="82" t="s">
        <v>153</v>
      </c>
      <c r="AA640" s="77" t="s">
        <v>1257</v>
      </c>
      <c r="AB640" s="77" t="s">
        <v>1352</v>
      </c>
      <c r="AC640" s="77" t="s">
        <v>1351</v>
      </c>
      <c r="AD640" s="77" t="s">
        <v>1353</v>
      </c>
      <c r="AE640" s="77" t="s">
        <v>1358</v>
      </c>
      <c r="AF640" s="84">
        <v>1.4</v>
      </c>
      <c r="AG640" s="86">
        <f t="shared" si="419"/>
        <v>0.14612803567823801</v>
      </c>
      <c r="AH640" s="59">
        <f t="shared" ref="AH640:AH642" si="431">AF640*98</f>
        <v>137.19999999999999</v>
      </c>
      <c r="AI640" s="72">
        <f t="shared" si="423"/>
        <v>2.1373541113707328</v>
      </c>
      <c r="AJ640" s="59">
        <f t="shared" si="424"/>
        <v>7.6999999999999993</v>
      </c>
      <c r="AK640" s="59">
        <f t="shared" si="420"/>
        <v>0.88649072517248184</v>
      </c>
      <c r="AL640" s="72">
        <f t="shared" si="425"/>
        <v>754.59999999999991</v>
      </c>
      <c r="AM640" s="72">
        <f t="shared" si="412"/>
        <v>2.8777168008649765</v>
      </c>
      <c r="AN640" s="139" t="s">
        <v>929</v>
      </c>
      <c r="AO640" s="77"/>
      <c r="AP640" s="82" t="s">
        <v>1350</v>
      </c>
      <c r="AQ640" s="77" t="s">
        <v>174</v>
      </c>
      <c r="AR640" s="82" t="s">
        <v>346</v>
      </c>
      <c r="AS640" s="82" t="s">
        <v>360</v>
      </c>
      <c r="AT640" s="228" t="s">
        <v>2468</v>
      </c>
      <c r="AU640" s="270">
        <v>49.9</v>
      </c>
      <c r="AV640" s="11">
        <v>-119.88</v>
      </c>
      <c r="AW640" s="77" t="s">
        <v>361</v>
      </c>
      <c r="AX640" s="277">
        <v>5.0083333333333329</v>
      </c>
      <c r="AY640" s="278">
        <v>397</v>
      </c>
      <c r="AZ640" s="455">
        <f t="shared" si="421"/>
        <v>2.5987905067631152</v>
      </c>
      <c r="BA640" s="521" t="s">
        <v>137</v>
      </c>
      <c r="BB640" s="95" t="s">
        <v>362</v>
      </c>
      <c r="BC640" s="228" t="s">
        <v>2141</v>
      </c>
      <c r="BD640" s="77" t="s">
        <v>1355</v>
      </c>
      <c r="BE640" s="77" t="s">
        <v>540</v>
      </c>
      <c r="BF640" s="82" t="s">
        <v>1356</v>
      </c>
      <c r="BG640" s="82"/>
      <c r="BH640" s="82"/>
      <c r="BI640" s="82" t="s">
        <v>2232</v>
      </c>
      <c r="BJ640" s="82" t="s">
        <v>1746</v>
      </c>
      <c r="BK640" s="82" t="s">
        <v>52</v>
      </c>
      <c r="BL640" s="77"/>
      <c r="BM640" s="77"/>
      <c r="BN640" s="82" t="s">
        <v>985</v>
      </c>
      <c r="BO640" s="77"/>
      <c r="BP640" s="78" t="s">
        <v>51</v>
      </c>
      <c r="BQ640" s="77" t="s">
        <v>926</v>
      </c>
      <c r="BR640" s="82">
        <v>14.5888435439281</v>
      </c>
      <c r="BS640" s="77" t="s">
        <v>21</v>
      </c>
      <c r="BT640" s="77" t="s">
        <v>927</v>
      </c>
      <c r="BU640" s="140">
        <v>5.0013763059947003</v>
      </c>
      <c r="BV640" s="82">
        <v>5.7780916021398401</v>
      </c>
      <c r="BW640" s="79" t="s">
        <v>634</v>
      </c>
      <c r="BX640" s="77" t="s">
        <v>27</v>
      </c>
      <c r="BY640" s="80">
        <f t="shared" si="429"/>
        <v>7.6222348554247024</v>
      </c>
      <c r="BZ640" s="173">
        <f t="shared" si="427"/>
        <v>7.6222348554247024</v>
      </c>
      <c r="CA640" s="77" t="s">
        <v>57</v>
      </c>
      <c r="CB640" s="77" t="s">
        <v>1349</v>
      </c>
      <c r="CC640" s="77">
        <v>2</v>
      </c>
      <c r="CD640" s="77">
        <v>2</v>
      </c>
      <c r="CE640" s="82"/>
      <c r="CF640" s="78" t="s">
        <v>1584</v>
      </c>
      <c r="CG640" s="82">
        <v>20.153906913843201</v>
      </c>
      <c r="CH640" s="77" t="s">
        <v>21</v>
      </c>
      <c r="CI640" s="82">
        <v>11.616022595354099</v>
      </c>
      <c r="CJ640" s="82">
        <v>10.41923477386687</v>
      </c>
      <c r="CK640" s="77">
        <f t="shared" si="430"/>
        <v>15.581279910966993</v>
      </c>
      <c r="CL640" s="77">
        <f t="shared" si="428"/>
        <v>15.581279910966993</v>
      </c>
      <c r="CM640" s="77">
        <v>2</v>
      </c>
      <c r="CN640" s="77">
        <v>2</v>
      </c>
      <c r="CO640" s="82"/>
      <c r="CP640" s="67">
        <f t="shared" si="406"/>
        <v>-0.45372451200839847</v>
      </c>
      <c r="CQ640" s="67">
        <f t="shared" si="407"/>
        <v>0.5714285714285714</v>
      </c>
      <c r="CR640" s="67">
        <f t="shared" si="422"/>
        <v>-0.25927114971908483</v>
      </c>
      <c r="CS640" s="67">
        <f t="shared" si="408"/>
        <v>1.008402691134582</v>
      </c>
      <c r="CT640" s="59">
        <v>0</v>
      </c>
      <c r="CU640" s="77">
        <v>0</v>
      </c>
      <c r="CV640" s="77" t="s">
        <v>1782</v>
      </c>
      <c r="CW640" s="77">
        <v>0</v>
      </c>
      <c r="CX640" s="77">
        <v>0</v>
      </c>
      <c r="CY640" s="74">
        <v>0</v>
      </c>
      <c r="CZ640" s="74">
        <v>5</v>
      </c>
      <c r="DA640" s="74">
        <v>0</v>
      </c>
      <c r="DB640" s="74">
        <v>0</v>
      </c>
      <c r="DC640" s="74">
        <v>0</v>
      </c>
      <c r="DD640" s="77">
        <v>0</v>
      </c>
      <c r="DE640" s="60">
        <v>1</v>
      </c>
      <c r="DF640" s="60">
        <v>0</v>
      </c>
      <c r="DG640" s="60">
        <v>0</v>
      </c>
      <c r="DH640" s="60">
        <v>1</v>
      </c>
      <c r="DI640" s="60">
        <v>0</v>
      </c>
      <c r="DJ640" s="60">
        <v>0</v>
      </c>
      <c r="DK640" s="60">
        <v>0</v>
      </c>
      <c r="DL640" s="74">
        <v>0</v>
      </c>
      <c r="DM640" s="74">
        <v>0</v>
      </c>
      <c r="DN640" s="74">
        <v>0</v>
      </c>
      <c r="DO640" s="77">
        <v>0</v>
      </c>
      <c r="DP640" s="77">
        <v>0</v>
      </c>
      <c r="DQ640" s="77">
        <v>0</v>
      </c>
      <c r="DR640" s="77">
        <v>0</v>
      </c>
      <c r="DS640" s="77">
        <v>0</v>
      </c>
      <c r="DT640" s="77">
        <v>0</v>
      </c>
      <c r="DU640" s="77">
        <v>0</v>
      </c>
      <c r="DV640" s="77">
        <v>0</v>
      </c>
      <c r="DW640" s="77">
        <v>0</v>
      </c>
      <c r="DX640" s="77">
        <v>0</v>
      </c>
      <c r="DY640" s="77">
        <v>0</v>
      </c>
      <c r="DZ640" s="77">
        <v>0</v>
      </c>
      <c r="EA640" s="77">
        <v>0</v>
      </c>
      <c r="EB640" s="77">
        <v>0</v>
      </c>
      <c r="EC640" s="77">
        <v>0</v>
      </c>
      <c r="ED640" s="77">
        <v>0</v>
      </c>
      <c r="EE640" s="77">
        <v>0</v>
      </c>
      <c r="EF640" s="77">
        <v>0</v>
      </c>
      <c r="EG640" s="77">
        <v>0</v>
      </c>
      <c r="EH640" s="77">
        <v>0</v>
      </c>
      <c r="EI640" s="77">
        <v>0</v>
      </c>
      <c r="EJ640" s="77">
        <v>0</v>
      </c>
      <c r="EK640" s="77">
        <v>0</v>
      </c>
      <c r="EL640" s="77">
        <v>0</v>
      </c>
      <c r="EM640" s="77">
        <v>2</v>
      </c>
      <c r="EN640" s="77">
        <v>0</v>
      </c>
      <c r="EO640" s="77">
        <v>2</v>
      </c>
      <c r="EP640" s="77">
        <v>1</v>
      </c>
      <c r="EQ640" s="77">
        <v>5</v>
      </c>
    </row>
    <row r="641" spans="1:147" s="78" customFormat="1" ht="15" customHeight="1" x14ac:dyDescent="0.25">
      <c r="A641" s="502" t="s">
        <v>2570</v>
      </c>
      <c r="B641" s="77">
        <v>3</v>
      </c>
      <c r="C641" s="78" t="s">
        <v>357</v>
      </c>
      <c r="D641" s="77">
        <v>2012</v>
      </c>
      <c r="E641" s="82" t="s">
        <v>358</v>
      </c>
      <c r="F641" s="82" t="s">
        <v>281</v>
      </c>
      <c r="G641" s="77">
        <v>42</v>
      </c>
      <c r="H641" s="77" t="s">
        <v>359</v>
      </c>
      <c r="I641" s="75" t="s">
        <v>50</v>
      </c>
      <c r="J641" s="59">
        <v>0</v>
      </c>
      <c r="K641" s="77" t="s">
        <v>3</v>
      </c>
      <c r="L641" s="77" t="s">
        <v>89</v>
      </c>
      <c r="M641" s="228" t="s">
        <v>345</v>
      </c>
      <c r="N641" s="77">
        <v>5.5</v>
      </c>
      <c r="O641" s="59">
        <f t="shared" si="418"/>
        <v>0.74036268949424389</v>
      </c>
      <c r="P641" s="77" t="s">
        <v>1976</v>
      </c>
      <c r="Q641" s="82"/>
      <c r="R641" s="77">
        <v>1</v>
      </c>
      <c r="S641" s="77">
        <v>2</v>
      </c>
      <c r="T641" s="77" t="s">
        <v>1354</v>
      </c>
      <c r="U641" s="77">
        <v>5</v>
      </c>
      <c r="V641" s="77" t="s">
        <v>1349</v>
      </c>
      <c r="W641" s="77">
        <v>1</v>
      </c>
      <c r="X641" s="77" t="s">
        <v>608</v>
      </c>
      <c r="Y641" s="78" t="s">
        <v>1357</v>
      </c>
      <c r="Z641" s="82" t="s">
        <v>153</v>
      </c>
      <c r="AA641" s="77" t="s">
        <v>1257</v>
      </c>
      <c r="AB641" s="77" t="s">
        <v>1352</v>
      </c>
      <c r="AC641" s="77" t="s">
        <v>1351</v>
      </c>
      <c r="AD641" s="77" t="s">
        <v>1353</v>
      </c>
      <c r="AE641" s="77" t="s">
        <v>1358</v>
      </c>
      <c r="AF641" s="84">
        <v>1.4</v>
      </c>
      <c r="AG641" s="86">
        <f t="shared" si="419"/>
        <v>0.14612803567823801</v>
      </c>
      <c r="AH641" s="59">
        <f t="shared" si="431"/>
        <v>137.19999999999999</v>
      </c>
      <c r="AI641" s="72">
        <f t="shared" si="423"/>
        <v>2.1373541113707328</v>
      </c>
      <c r="AJ641" s="59">
        <f t="shared" si="424"/>
        <v>7.6999999999999993</v>
      </c>
      <c r="AK641" s="59">
        <f t="shared" si="420"/>
        <v>0.88649072517248184</v>
      </c>
      <c r="AL641" s="72">
        <f t="shared" si="425"/>
        <v>754.59999999999991</v>
      </c>
      <c r="AM641" s="72">
        <f t="shared" si="412"/>
        <v>2.8777168008649765</v>
      </c>
      <c r="AN641" s="139" t="s">
        <v>929</v>
      </c>
      <c r="AO641" s="77"/>
      <c r="AP641" s="82" t="s">
        <v>1350</v>
      </c>
      <c r="AQ641" s="77" t="s">
        <v>174</v>
      </c>
      <c r="AR641" s="82" t="s">
        <v>346</v>
      </c>
      <c r="AS641" s="82" t="s">
        <v>360</v>
      </c>
      <c r="AT641" s="228" t="s">
        <v>2468</v>
      </c>
      <c r="AU641" s="270">
        <v>49.9</v>
      </c>
      <c r="AV641" s="11">
        <v>-119.88</v>
      </c>
      <c r="AW641" s="77" t="s">
        <v>361</v>
      </c>
      <c r="AX641" s="277">
        <v>5.0083333333333329</v>
      </c>
      <c r="AY641" s="278">
        <v>397</v>
      </c>
      <c r="AZ641" s="455">
        <f t="shared" si="421"/>
        <v>2.5987905067631152</v>
      </c>
      <c r="BA641" s="521" t="s">
        <v>137</v>
      </c>
      <c r="BB641" s="95" t="s">
        <v>362</v>
      </c>
      <c r="BC641" s="228" t="s">
        <v>2141</v>
      </c>
      <c r="BD641" s="77" t="s">
        <v>1355</v>
      </c>
      <c r="BE641" s="77" t="s">
        <v>540</v>
      </c>
      <c r="BF641" s="82" t="s">
        <v>1356</v>
      </c>
      <c r="BG641" s="82"/>
      <c r="BH641" s="82"/>
      <c r="BI641" s="82" t="s">
        <v>2232</v>
      </c>
      <c r="BJ641" s="82" t="s">
        <v>12</v>
      </c>
      <c r="BK641" s="82" t="s">
        <v>1715</v>
      </c>
      <c r="BL641" s="77"/>
      <c r="BM641" s="77"/>
      <c r="BN641" s="82" t="s">
        <v>928</v>
      </c>
      <c r="BO641" s="77"/>
      <c r="BP641" s="78" t="s">
        <v>51</v>
      </c>
      <c r="BQ641" s="77" t="s">
        <v>615</v>
      </c>
      <c r="BR641" s="82">
        <v>13.3957245754311</v>
      </c>
      <c r="BS641" s="77" t="s">
        <v>21</v>
      </c>
      <c r="BT641" s="77" t="s">
        <v>927</v>
      </c>
      <c r="BU641" s="140">
        <v>4.029273772550102</v>
      </c>
      <c r="BV641" s="82">
        <v>3.9584021674485594</v>
      </c>
      <c r="BW641" s="79" t="s">
        <v>634</v>
      </c>
      <c r="BX641" s="77" t="s">
        <v>27</v>
      </c>
      <c r="BY641" s="80">
        <f t="shared" si="429"/>
        <v>5.6481398230936843</v>
      </c>
      <c r="BZ641" s="173">
        <f t="shared" si="427"/>
        <v>5.6481398230936843</v>
      </c>
      <c r="CA641" s="77" t="s">
        <v>57</v>
      </c>
      <c r="CB641" s="77" t="s">
        <v>1349</v>
      </c>
      <c r="CC641" s="77">
        <v>2</v>
      </c>
      <c r="CD641" s="77">
        <v>2</v>
      </c>
      <c r="CE641" s="82"/>
      <c r="CF641" s="78" t="s">
        <v>1584</v>
      </c>
      <c r="CG641" s="82">
        <v>13.592975616202899</v>
      </c>
      <c r="CH641" s="77" t="s">
        <v>21</v>
      </c>
      <c r="CI641" s="82">
        <v>5.5532610850459996</v>
      </c>
      <c r="CJ641" s="82">
        <v>5.6573382673626291</v>
      </c>
      <c r="CK641" s="77">
        <f t="shared" si="430"/>
        <v>7.9270908232536605</v>
      </c>
      <c r="CL641" s="77">
        <f t="shared" si="428"/>
        <v>7.9270908232536605</v>
      </c>
      <c r="CM641" s="77">
        <v>2</v>
      </c>
      <c r="CN641" s="77">
        <v>2</v>
      </c>
      <c r="CO641" s="82"/>
      <c r="CP641" s="67">
        <f t="shared" si="406"/>
        <v>-2.8659395947783807E-2</v>
      </c>
      <c r="CQ641" s="67">
        <f t="shared" si="407"/>
        <v>0.5714285714285714</v>
      </c>
      <c r="CR641" s="67">
        <f t="shared" si="422"/>
        <v>-1.6376797684447889E-2</v>
      </c>
      <c r="CS641" s="67">
        <f t="shared" si="408"/>
        <v>1.0000335249377996</v>
      </c>
      <c r="CT641" s="59">
        <v>0</v>
      </c>
      <c r="CU641" s="77">
        <v>0</v>
      </c>
      <c r="CV641" s="77" t="s">
        <v>1782</v>
      </c>
      <c r="CW641" s="77">
        <v>0</v>
      </c>
      <c r="CX641" s="77">
        <v>0</v>
      </c>
      <c r="CY641" s="74">
        <v>1</v>
      </c>
      <c r="CZ641" s="74">
        <v>0</v>
      </c>
      <c r="DA641" s="74">
        <v>0</v>
      </c>
      <c r="DB641" s="74">
        <v>0</v>
      </c>
      <c r="DC641" s="74">
        <v>0</v>
      </c>
      <c r="DD641" s="60">
        <v>1</v>
      </c>
      <c r="DE641" s="60">
        <v>0</v>
      </c>
      <c r="DF641" s="60">
        <v>0</v>
      </c>
      <c r="DG641" s="60">
        <v>0</v>
      </c>
      <c r="DH641" s="60">
        <v>0</v>
      </c>
      <c r="DI641" s="60">
        <v>0</v>
      </c>
      <c r="DJ641" s="60">
        <v>0</v>
      </c>
      <c r="DK641" s="60">
        <v>0</v>
      </c>
      <c r="DL641" s="74">
        <v>0</v>
      </c>
      <c r="DM641" s="74">
        <v>0</v>
      </c>
      <c r="DN641" s="74">
        <v>0</v>
      </c>
      <c r="DO641" s="77">
        <v>0</v>
      </c>
      <c r="DP641" s="77">
        <v>0</v>
      </c>
      <c r="DQ641" s="77">
        <v>0</v>
      </c>
      <c r="DR641" s="77">
        <v>0</v>
      </c>
      <c r="DS641" s="77">
        <v>0</v>
      </c>
      <c r="DT641" s="77">
        <v>0</v>
      </c>
      <c r="DU641" s="77">
        <v>0</v>
      </c>
      <c r="DV641" s="77">
        <v>0</v>
      </c>
      <c r="DW641" s="77">
        <v>0</v>
      </c>
      <c r="DX641" s="77">
        <v>0</v>
      </c>
      <c r="DY641" s="77">
        <v>0</v>
      </c>
      <c r="DZ641" s="77">
        <v>0</v>
      </c>
      <c r="EA641" s="77">
        <v>0</v>
      </c>
      <c r="EB641" s="77">
        <v>0</v>
      </c>
      <c r="EC641" s="77">
        <v>0</v>
      </c>
      <c r="ED641" s="77">
        <v>0</v>
      </c>
      <c r="EE641" s="77">
        <v>0</v>
      </c>
      <c r="EF641" s="77">
        <v>0</v>
      </c>
      <c r="EG641" s="77">
        <v>0</v>
      </c>
      <c r="EH641" s="77">
        <v>0</v>
      </c>
      <c r="EI641" s="77">
        <v>0</v>
      </c>
      <c r="EJ641" s="77">
        <v>0</v>
      </c>
      <c r="EK641" s="77">
        <v>0</v>
      </c>
      <c r="EL641" s="77">
        <v>0</v>
      </c>
      <c r="EM641" s="77">
        <v>2</v>
      </c>
      <c r="EN641" s="77">
        <v>0</v>
      </c>
      <c r="EO641" s="77">
        <v>2</v>
      </c>
      <c r="EP641" s="77">
        <v>1</v>
      </c>
      <c r="EQ641" s="77">
        <v>5</v>
      </c>
    </row>
    <row r="642" spans="1:147" s="78" customFormat="1" ht="15" customHeight="1" x14ac:dyDescent="0.25">
      <c r="A642" s="502" t="s">
        <v>2570</v>
      </c>
      <c r="B642" s="77">
        <v>4</v>
      </c>
      <c r="C642" s="78" t="s">
        <v>357</v>
      </c>
      <c r="D642" s="77">
        <v>2012</v>
      </c>
      <c r="E642" s="82" t="s">
        <v>358</v>
      </c>
      <c r="F642" s="82" t="s">
        <v>281</v>
      </c>
      <c r="G642" s="77">
        <v>42</v>
      </c>
      <c r="H642" s="77" t="s">
        <v>359</v>
      </c>
      <c r="I642" s="75" t="s">
        <v>50</v>
      </c>
      <c r="J642" s="59">
        <v>0</v>
      </c>
      <c r="K642" s="77" t="s">
        <v>3</v>
      </c>
      <c r="L642" s="77" t="s">
        <v>89</v>
      </c>
      <c r="M642" s="228" t="s">
        <v>345</v>
      </c>
      <c r="N642" s="77">
        <v>5.5</v>
      </c>
      <c r="O642" s="59">
        <f t="shared" si="418"/>
        <v>0.74036268949424389</v>
      </c>
      <c r="P642" s="77" t="s">
        <v>1976</v>
      </c>
      <c r="Q642" s="82"/>
      <c r="R642" s="77">
        <v>1</v>
      </c>
      <c r="S642" s="77">
        <v>2</v>
      </c>
      <c r="T642" s="77" t="s">
        <v>1354</v>
      </c>
      <c r="U642" s="77">
        <v>5</v>
      </c>
      <c r="V642" s="77" t="s">
        <v>1349</v>
      </c>
      <c r="W642" s="77"/>
      <c r="X642" s="77" t="s">
        <v>607</v>
      </c>
      <c r="Y642" s="78" t="s">
        <v>1357</v>
      </c>
      <c r="Z642" s="82" t="s">
        <v>153</v>
      </c>
      <c r="AA642" s="77" t="s">
        <v>1257</v>
      </c>
      <c r="AB642" s="77" t="s">
        <v>1352</v>
      </c>
      <c r="AC642" s="77" t="s">
        <v>1351</v>
      </c>
      <c r="AD642" s="77" t="s">
        <v>1353</v>
      </c>
      <c r="AE642" s="77" t="s">
        <v>1358</v>
      </c>
      <c r="AF642" s="84">
        <v>1.4</v>
      </c>
      <c r="AG642" s="86">
        <f t="shared" si="419"/>
        <v>0.14612803567823801</v>
      </c>
      <c r="AH642" s="59">
        <f t="shared" si="431"/>
        <v>137.19999999999999</v>
      </c>
      <c r="AI642" s="72">
        <f t="shared" si="423"/>
        <v>2.1373541113707328</v>
      </c>
      <c r="AJ642" s="59">
        <f t="shared" si="424"/>
        <v>7.6999999999999993</v>
      </c>
      <c r="AK642" s="59">
        <f t="shared" si="420"/>
        <v>0.88649072517248184</v>
      </c>
      <c r="AL642" s="72">
        <f t="shared" si="425"/>
        <v>754.59999999999991</v>
      </c>
      <c r="AM642" s="72">
        <f t="shared" si="412"/>
        <v>2.8777168008649765</v>
      </c>
      <c r="AN642" s="139" t="s">
        <v>929</v>
      </c>
      <c r="AO642" s="77"/>
      <c r="AP642" s="82" t="s">
        <v>1350</v>
      </c>
      <c r="AQ642" s="77" t="s">
        <v>174</v>
      </c>
      <c r="AR642" s="82" t="s">
        <v>346</v>
      </c>
      <c r="AS642" s="82" t="s">
        <v>360</v>
      </c>
      <c r="AT642" s="228" t="s">
        <v>2468</v>
      </c>
      <c r="AU642" s="270">
        <v>49.9</v>
      </c>
      <c r="AV642" s="11">
        <v>-119.88</v>
      </c>
      <c r="AW642" s="77" t="s">
        <v>361</v>
      </c>
      <c r="AX642" s="277">
        <v>5.0083333333333329</v>
      </c>
      <c r="AY642" s="278">
        <v>397</v>
      </c>
      <c r="AZ642" s="455">
        <f t="shared" si="421"/>
        <v>2.5987905067631152</v>
      </c>
      <c r="BA642" s="521" t="s">
        <v>137</v>
      </c>
      <c r="BB642" s="95" t="s">
        <v>362</v>
      </c>
      <c r="BC642" s="228" t="s">
        <v>2141</v>
      </c>
      <c r="BD642" s="77" t="s">
        <v>1355</v>
      </c>
      <c r="BE642" s="77" t="s">
        <v>540</v>
      </c>
      <c r="BF642" s="82" t="s">
        <v>1356</v>
      </c>
      <c r="BG642" s="82"/>
      <c r="BH642" s="82"/>
      <c r="BI642" s="82" t="s">
        <v>2232</v>
      </c>
      <c r="BJ642" s="82" t="s">
        <v>12</v>
      </c>
      <c r="BK642" s="82" t="s">
        <v>52</v>
      </c>
      <c r="BL642" s="77"/>
      <c r="BM642" s="77"/>
      <c r="BN642" s="82" t="s">
        <v>928</v>
      </c>
      <c r="BO642" s="77"/>
      <c r="BP642" s="78" t="s">
        <v>51</v>
      </c>
      <c r="BQ642" s="77" t="s">
        <v>615</v>
      </c>
      <c r="BR642" s="82">
        <v>8.7994779620696395</v>
      </c>
      <c r="BS642" s="77" t="s">
        <v>21</v>
      </c>
      <c r="BT642" s="77" t="s">
        <v>927</v>
      </c>
      <c r="BU642" s="140">
        <v>1.5908940725566598</v>
      </c>
      <c r="BV642" s="82">
        <v>1.6612700720280298</v>
      </c>
      <c r="BW642" s="79" t="s">
        <v>634</v>
      </c>
      <c r="BX642" s="77" t="s">
        <v>27</v>
      </c>
      <c r="BY642" s="80">
        <f t="shared" si="429"/>
        <v>2.2996273201675819</v>
      </c>
      <c r="BZ642" s="173">
        <f t="shared" si="427"/>
        <v>2.2996273201675819</v>
      </c>
      <c r="CA642" s="77" t="s">
        <v>57</v>
      </c>
      <c r="CB642" s="77" t="s">
        <v>1349</v>
      </c>
      <c r="CC642" s="77">
        <v>2</v>
      </c>
      <c r="CD642" s="77">
        <v>2</v>
      </c>
      <c r="CE642" s="82"/>
      <c r="CF642" s="78" t="s">
        <v>1584</v>
      </c>
      <c r="CG642" s="82">
        <v>9.9502742351153</v>
      </c>
      <c r="CH642" s="77" t="s">
        <v>21</v>
      </c>
      <c r="CI642" s="82">
        <v>2.2421198704816998</v>
      </c>
      <c r="CJ642" s="82">
        <v>2.2728474195466797</v>
      </c>
      <c r="CK642" s="77">
        <f t="shared" si="430"/>
        <v>3.1925639876145171</v>
      </c>
      <c r="CL642" s="77">
        <f t="shared" si="428"/>
        <v>3.1925639876145171</v>
      </c>
      <c r="CM642" s="77">
        <v>2</v>
      </c>
      <c r="CN642" s="77">
        <v>2</v>
      </c>
      <c r="CO642" s="82"/>
      <c r="CP642" s="67">
        <f t="shared" si="406"/>
        <v>-0.41363514989997974</v>
      </c>
      <c r="CQ642" s="67">
        <f t="shared" si="407"/>
        <v>0.5714285714285714</v>
      </c>
      <c r="CR642" s="67">
        <f t="shared" si="422"/>
        <v>-0.2363629427999884</v>
      </c>
      <c r="CS642" s="67">
        <f t="shared" si="408"/>
        <v>1.0069834300911338</v>
      </c>
      <c r="CT642" s="59">
        <v>0</v>
      </c>
      <c r="CU642" s="77">
        <v>0</v>
      </c>
      <c r="CV642" s="77" t="s">
        <v>1782</v>
      </c>
      <c r="CW642" s="77">
        <v>0</v>
      </c>
      <c r="CX642" s="77">
        <v>0</v>
      </c>
      <c r="CY642" s="74">
        <v>1</v>
      </c>
      <c r="CZ642" s="74">
        <v>0</v>
      </c>
      <c r="DA642" s="74">
        <v>0</v>
      </c>
      <c r="DB642" s="74">
        <v>0</v>
      </c>
      <c r="DC642" s="74">
        <v>0</v>
      </c>
      <c r="DD642" s="77">
        <v>0</v>
      </c>
      <c r="DE642" s="60">
        <v>1</v>
      </c>
      <c r="DF642" s="60">
        <v>0</v>
      </c>
      <c r="DG642" s="60">
        <v>0</v>
      </c>
      <c r="DH642" s="60">
        <v>1</v>
      </c>
      <c r="DI642" s="60">
        <v>0</v>
      </c>
      <c r="DJ642" s="60">
        <v>0</v>
      </c>
      <c r="DK642" s="60">
        <v>0</v>
      </c>
      <c r="DL642" s="74">
        <v>0</v>
      </c>
      <c r="DM642" s="74">
        <v>0</v>
      </c>
      <c r="DN642" s="74">
        <v>0</v>
      </c>
      <c r="DO642" s="77">
        <v>0</v>
      </c>
      <c r="DP642" s="77">
        <v>0</v>
      </c>
      <c r="DQ642" s="77">
        <v>0</v>
      </c>
      <c r="DR642" s="77">
        <v>0</v>
      </c>
      <c r="DS642" s="77">
        <v>0</v>
      </c>
      <c r="DT642" s="77">
        <v>0</v>
      </c>
      <c r="DU642" s="77">
        <v>0</v>
      </c>
      <c r="DV642" s="77">
        <v>0</v>
      </c>
      <c r="DW642" s="77">
        <v>0</v>
      </c>
      <c r="DX642" s="77">
        <v>0</v>
      </c>
      <c r="DY642" s="77">
        <v>0</v>
      </c>
      <c r="DZ642" s="77">
        <v>0</v>
      </c>
      <c r="EA642" s="77">
        <v>0</v>
      </c>
      <c r="EB642" s="77">
        <v>0</v>
      </c>
      <c r="EC642" s="77">
        <v>0</v>
      </c>
      <c r="ED642" s="77">
        <v>0</v>
      </c>
      <c r="EE642" s="77">
        <v>0</v>
      </c>
      <c r="EF642" s="77">
        <v>0</v>
      </c>
      <c r="EG642" s="77">
        <v>0</v>
      </c>
      <c r="EH642" s="77">
        <v>0</v>
      </c>
      <c r="EI642" s="77">
        <v>0</v>
      </c>
      <c r="EJ642" s="77">
        <v>0</v>
      </c>
      <c r="EK642" s="77">
        <v>0</v>
      </c>
      <c r="EL642" s="77">
        <v>0</v>
      </c>
      <c r="EM642" s="77">
        <v>2</v>
      </c>
      <c r="EN642" s="77">
        <v>0</v>
      </c>
      <c r="EO642" s="77">
        <v>2</v>
      </c>
      <c r="EP642" s="77">
        <v>1</v>
      </c>
      <c r="EQ642" s="77">
        <v>5</v>
      </c>
    </row>
    <row r="643" spans="1:147" s="58" customFormat="1" ht="15" customHeight="1" x14ac:dyDescent="0.25">
      <c r="A643" s="505" t="s">
        <v>2571</v>
      </c>
      <c r="B643" s="37">
        <v>1</v>
      </c>
      <c r="C643" s="110" t="s">
        <v>931</v>
      </c>
      <c r="D643" s="62">
        <v>2007</v>
      </c>
      <c r="E643" s="110" t="s">
        <v>930</v>
      </c>
      <c r="F643" s="39" t="s">
        <v>97</v>
      </c>
      <c r="G643" s="59">
        <v>252</v>
      </c>
      <c r="H643" s="37" t="s">
        <v>932</v>
      </c>
      <c r="I643" s="127" t="s">
        <v>50</v>
      </c>
      <c r="J643" s="59">
        <v>0</v>
      </c>
      <c r="K643" s="37" t="s">
        <v>3</v>
      </c>
      <c r="L643" s="37" t="s">
        <v>77</v>
      </c>
      <c r="M643" s="59">
        <v>9</v>
      </c>
      <c r="N643" s="59">
        <v>9</v>
      </c>
      <c r="O643" s="59">
        <f t="shared" si="418"/>
        <v>0.95424250943932487</v>
      </c>
      <c r="P643" s="59">
        <v>2005</v>
      </c>
      <c r="R643" s="37">
        <v>1</v>
      </c>
      <c r="S643" s="37">
        <v>1</v>
      </c>
      <c r="T643" s="37">
        <v>6</v>
      </c>
      <c r="U643" s="37">
        <v>1</v>
      </c>
      <c r="V643" s="37" t="s">
        <v>698</v>
      </c>
      <c r="W643" s="37"/>
      <c r="X643" s="59" t="s">
        <v>716</v>
      </c>
      <c r="Z643" s="66" t="s">
        <v>83</v>
      </c>
      <c r="AA643" s="37" t="s">
        <v>29</v>
      </c>
      <c r="AB643" s="37" t="s">
        <v>29</v>
      </c>
      <c r="AC643" s="37" t="s">
        <v>112</v>
      </c>
      <c r="AD643" s="37">
        <v>0</v>
      </c>
      <c r="AE643" s="37" t="s">
        <v>29</v>
      </c>
      <c r="AF643" s="37" t="s">
        <v>29</v>
      </c>
      <c r="AG643" s="37" t="s">
        <v>29</v>
      </c>
      <c r="AH643" s="37" t="s">
        <v>29</v>
      </c>
      <c r="AI643" s="60" t="s">
        <v>29</v>
      </c>
      <c r="AJ643" s="37" t="s">
        <v>29</v>
      </c>
      <c r="AK643" s="37" t="s">
        <v>29</v>
      </c>
      <c r="AL643" s="60" t="s">
        <v>29</v>
      </c>
      <c r="AM643" s="60" t="s">
        <v>29</v>
      </c>
      <c r="AN643" s="39" t="s">
        <v>934</v>
      </c>
      <c r="AO643" s="59" t="s">
        <v>470</v>
      </c>
      <c r="AP643" s="67"/>
      <c r="AQ643" s="59" t="s">
        <v>80</v>
      </c>
      <c r="AR643" s="39" t="s">
        <v>81</v>
      </c>
      <c r="AS643" s="39" t="s">
        <v>933</v>
      </c>
      <c r="AT643" s="172" t="s">
        <v>2469</v>
      </c>
      <c r="AU643" s="5">
        <v>41.6</v>
      </c>
      <c r="AV643" s="11">
        <v>-80.349999999999994</v>
      </c>
      <c r="AW643" s="59"/>
      <c r="AX643" s="277">
        <v>8.5416666666666661</v>
      </c>
      <c r="AY643" s="278">
        <v>1084</v>
      </c>
      <c r="AZ643" s="455">
        <f t="shared" si="421"/>
        <v>3.0350292822023683</v>
      </c>
      <c r="BA643" s="515" t="s">
        <v>82</v>
      </c>
      <c r="BB643" s="168" t="s">
        <v>309</v>
      </c>
      <c r="BC643" s="59" t="s">
        <v>118</v>
      </c>
      <c r="BD643" s="59"/>
      <c r="BE643" s="59"/>
      <c r="BI643" s="356" t="s">
        <v>2232</v>
      </c>
      <c r="BJ643" s="58" t="s">
        <v>610</v>
      </c>
      <c r="BK643" s="67" t="s">
        <v>170</v>
      </c>
      <c r="BL643" s="59"/>
      <c r="BM643" s="59"/>
      <c r="BN643" s="58" t="s">
        <v>1218</v>
      </c>
      <c r="BO643" s="59" t="s">
        <v>1678</v>
      </c>
      <c r="BP643" s="58" t="s">
        <v>51</v>
      </c>
      <c r="BQ643" s="59" t="s">
        <v>35</v>
      </c>
      <c r="BR643" s="67">
        <v>14.724991958829101</v>
      </c>
      <c r="BS643" s="59" t="s">
        <v>21</v>
      </c>
      <c r="BT643" s="37" t="s">
        <v>1220</v>
      </c>
      <c r="BU643" s="69">
        <v>3.0638097830121005</v>
      </c>
      <c r="BV643" s="58">
        <v>4.2813667516142999</v>
      </c>
      <c r="BW643" s="106" t="s">
        <v>634</v>
      </c>
      <c r="BX643" s="37" t="s">
        <v>27</v>
      </c>
      <c r="BY643" s="70">
        <f t="shared" si="429"/>
        <v>8.9959672902495278</v>
      </c>
      <c r="BZ643" s="174">
        <f t="shared" si="427"/>
        <v>8.9959672902495278</v>
      </c>
      <c r="CA643" s="37" t="s">
        <v>18</v>
      </c>
      <c r="CB643" s="37" t="s">
        <v>698</v>
      </c>
      <c r="CC643" s="37">
        <v>6</v>
      </c>
      <c r="CD643" s="37">
        <v>6</v>
      </c>
      <c r="CF643" s="78" t="s">
        <v>1584</v>
      </c>
      <c r="CG643" s="58">
        <v>89.222851770294596</v>
      </c>
      <c r="CH643" s="37" t="s">
        <v>21</v>
      </c>
      <c r="CI643" s="58">
        <v>26.680604696043403</v>
      </c>
      <c r="CJ643" s="58">
        <v>27.556968602320794</v>
      </c>
      <c r="CK643" s="59">
        <f t="shared" si="430"/>
        <v>66.427189733896938</v>
      </c>
      <c r="CL643" s="59">
        <f t="shared" si="428"/>
        <v>66.427189733896938</v>
      </c>
      <c r="CM643" s="37">
        <v>6</v>
      </c>
      <c r="CN643" s="37">
        <v>6</v>
      </c>
      <c r="CP643" s="67">
        <f t="shared" si="406"/>
        <v>-1.5716884851104247</v>
      </c>
      <c r="CQ643" s="67">
        <f t="shared" si="407"/>
        <v>0.92307692307692313</v>
      </c>
      <c r="CR643" s="67">
        <f t="shared" si="422"/>
        <v>-1.4507893708711614</v>
      </c>
      <c r="CS643" s="67">
        <f t="shared" si="408"/>
        <v>0.42103290827636419</v>
      </c>
      <c r="CT643" s="59">
        <v>0</v>
      </c>
      <c r="CU643" s="59">
        <v>0</v>
      </c>
      <c r="CV643" s="59" t="s">
        <v>1782</v>
      </c>
      <c r="CW643" s="59">
        <v>0</v>
      </c>
      <c r="CX643" s="59">
        <v>0</v>
      </c>
      <c r="CY643" s="102">
        <v>0</v>
      </c>
      <c r="CZ643" s="102">
        <v>3</v>
      </c>
      <c r="DA643" s="102">
        <v>0</v>
      </c>
      <c r="DB643" s="102">
        <v>0</v>
      </c>
      <c r="DC643" s="102">
        <v>0</v>
      </c>
      <c r="DD643" s="59">
        <v>0</v>
      </c>
      <c r="DE643" s="60">
        <v>1</v>
      </c>
      <c r="DF643" s="60">
        <v>1</v>
      </c>
      <c r="DG643" s="60">
        <v>1</v>
      </c>
      <c r="DH643" s="60">
        <v>0</v>
      </c>
      <c r="DI643" s="60">
        <v>0</v>
      </c>
      <c r="DJ643" s="60">
        <v>0</v>
      </c>
      <c r="DK643" s="60">
        <v>0</v>
      </c>
      <c r="DL643" s="60">
        <v>0</v>
      </c>
      <c r="DM643" s="60">
        <v>0</v>
      </c>
      <c r="DN643" s="60">
        <v>0</v>
      </c>
      <c r="DO643" s="59">
        <v>0</v>
      </c>
      <c r="DP643" s="59">
        <v>0</v>
      </c>
      <c r="DQ643" s="59">
        <v>0</v>
      </c>
      <c r="DR643" s="59">
        <v>0</v>
      </c>
      <c r="DS643" s="59">
        <v>0</v>
      </c>
      <c r="DT643" s="59">
        <v>0</v>
      </c>
      <c r="DU643" s="59">
        <v>0</v>
      </c>
      <c r="DV643" s="59">
        <v>0</v>
      </c>
      <c r="DW643" s="59">
        <v>0</v>
      </c>
      <c r="DX643" s="59">
        <v>0</v>
      </c>
      <c r="DY643" s="59">
        <v>0</v>
      </c>
      <c r="DZ643" s="59">
        <v>0</v>
      </c>
      <c r="EA643" s="59">
        <v>0</v>
      </c>
      <c r="EB643" s="59">
        <v>0</v>
      </c>
      <c r="EC643" s="59">
        <v>0</v>
      </c>
      <c r="ED643" s="59">
        <v>0</v>
      </c>
      <c r="EE643" s="59">
        <v>0</v>
      </c>
      <c r="EF643" s="59">
        <v>0</v>
      </c>
      <c r="EG643" s="59">
        <v>0</v>
      </c>
      <c r="EH643" s="59">
        <v>0</v>
      </c>
      <c r="EI643" s="59">
        <v>0</v>
      </c>
      <c r="EJ643" s="59">
        <v>0</v>
      </c>
      <c r="EK643" s="59">
        <v>0</v>
      </c>
      <c r="EL643" s="59">
        <v>0</v>
      </c>
      <c r="EM643" s="59">
        <v>0</v>
      </c>
      <c r="EN643" s="59">
        <v>1</v>
      </c>
      <c r="EO643" s="59">
        <v>0</v>
      </c>
      <c r="EP643" s="77">
        <v>1</v>
      </c>
      <c r="EQ643" s="59">
        <v>4</v>
      </c>
    </row>
    <row r="644" spans="1:147" s="58" customFormat="1" ht="15" customHeight="1" x14ac:dyDescent="0.25">
      <c r="A644" s="505" t="s">
        <v>2571</v>
      </c>
      <c r="B644" s="37">
        <v>2</v>
      </c>
      <c r="C644" s="110" t="s">
        <v>931</v>
      </c>
      <c r="D644" s="62">
        <v>2007</v>
      </c>
      <c r="E644" s="110" t="s">
        <v>930</v>
      </c>
      <c r="F644" s="39" t="s">
        <v>97</v>
      </c>
      <c r="G644" s="59">
        <v>252</v>
      </c>
      <c r="H644" s="37" t="s">
        <v>932</v>
      </c>
      <c r="I644" s="127" t="s">
        <v>50</v>
      </c>
      <c r="J644" s="59">
        <v>0</v>
      </c>
      <c r="K644" s="37" t="s">
        <v>3</v>
      </c>
      <c r="L644" s="37" t="s">
        <v>77</v>
      </c>
      <c r="M644" s="59">
        <v>9</v>
      </c>
      <c r="N644" s="59">
        <v>9</v>
      </c>
      <c r="O644" s="59">
        <f t="shared" si="418"/>
        <v>0.95424250943932487</v>
      </c>
      <c r="P644" s="59">
        <v>2005</v>
      </c>
      <c r="Q644" s="67"/>
      <c r="R644" s="37">
        <v>1</v>
      </c>
      <c r="S644" s="37">
        <v>1</v>
      </c>
      <c r="T644" s="37">
        <v>6</v>
      </c>
      <c r="U644" s="37">
        <v>1</v>
      </c>
      <c r="V644" s="37" t="s">
        <v>698</v>
      </c>
      <c r="W644" s="37"/>
      <c r="X644" s="59" t="s">
        <v>716</v>
      </c>
      <c r="Y644" s="67"/>
      <c r="Z644" s="66" t="s">
        <v>83</v>
      </c>
      <c r="AA644" s="37" t="s">
        <v>29</v>
      </c>
      <c r="AB644" s="37" t="s">
        <v>29</v>
      </c>
      <c r="AC644" s="37" t="s">
        <v>112</v>
      </c>
      <c r="AD644" s="37">
        <v>0</v>
      </c>
      <c r="AE644" s="37" t="s">
        <v>29</v>
      </c>
      <c r="AF644" s="37" t="s">
        <v>29</v>
      </c>
      <c r="AG644" s="37" t="s">
        <v>29</v>
      </c>
      <c r="AH644" s="37" t="s">
        <v>29</v>
      </c>
      <c r="AI644" s="60" t="s">
        <v>29</v>
      </c>
      <c r="AJ644" s="37" t="s">
        <v>29</v>
      </c>
      <c r="AK644" s="37" t="s">
        <v>29</v>
      </c>
      <c r="AL644" s="60" t="s">
        <v>29</v>
      </c>
      <c r="AM644" s="60" t="s">
        <v>29</v>
      </c>
      <c r="AN644" s="39" t="s">
        <v>934</v>
      </c>
      <c r="AO644" s="59" t="s">
        <v>470</v>
      </c>
      <c r="AQ644" s="59" t="s">
        <v>80</v>
      </c>
      <c r="AR644" s="39" t="s">
        <v>81</v>
      </c>
      <c r="AS644" s="39" t="s">
        <v>933</v>
      </c>
      <c r="AT644" s="172" t="s">
        <v>2469</v>
      </c>
      <c r="AU644" s="5">
        <v>41.6</v>
      </c>
      <c r="AV644" s="11">
        <v>-80.349999999999994</v>
      </c>
      <c r="AW644" s="59"/>
      <c r="AX644" s="277">
        <v>8.5416666666666661</v>
      </c>
      <c r="AY644" s="278">
        <v>1084</v>
      </c>
      <c r="AZ644" s="455">
        <f t="shared" si="421"/>
        <v>3.0350292822023683</v>
      </c>
      <c r="BA644" s="515" t="s">
        <v>82</v>
      </c>
      <c r="BB644" s="168" t="s">
        <v>309</v>
      </c>
      <c r="BC644" s="59" t="s">
        <v>118</v>
      </c>
      <c r="BD644" s="59"/>
      <c r="BE644" s="59"/>
      <c r="BF644" s="67"/>
      <c r="BG644" s="67"/>
      <c r="BH644" s="67"/>
      <c r="BI644" s="356" t="s">
        <v>2232</v>
      </c>
      <c r="BJ644" s="67" t="s">
        <v>610</v>
      </c>
      <c r="BK644" s="40" t="s">
        <v>647</v>
      </c>
      <c r="BL644" s="37" t="s">
        <v>2269</v>
      </c>
      <c r="BM644" s="37" t="s">
        <v>2269</v>
      </c>
      <c r="BN644" s="58" t="s">
        <v>1218</v>
      </c>
      <c r="BO644" s="59" t="s">
        <v>1678</v>
      </c>
      <c r="BP644" s="58" t="s">
        <v>51</v>
      </c>
      <c r="BQ644" s="59" t="s">
        <v>35</v>
      </c>
      <c r="BR644" s="67">
        <v>4.8260869565217401</v>
      </c>
      <c r="BS644" s="59" t="s">
        <v>21</v>
      </c>
      <c r="BT644" s="37" t="s">
        <v>1220</v>
      </c>
      <c r="BU644" s="124">
        <v>2.2826086956521703</v>
      </c>
      <c r="BV644" s="67">
        <v>2.3478260869565299</v>
      </c>
      <c r="BW644" s="106" t="s">
        <v>634</v>
      </c>
      <c r="BX644" s="37" t="s">
        <v>27</v>
      </c>
      <c r="BY644" s="70">
        <f t="shared" si="429"/>
        <v>5.6711012523132336</v>
      </c>
      <c r="BZ644" s="174">
        <f t="shared" si="427"/>
        <v>5.6711012523132336</v>
      </c>
      <c r="CA644" s="37" t="s">
        <v>18</v>
      </c>
      <c r="CB644" s="37" t="s">
        <v>698</v>
      </c>
      <c r="CC644" s="37">
        <v>6</v>
      </c>
      <c r="CD644" s="37">
        <v>6</v>
      </c>
      <c r="CE644" s="67"/>
      <c r="CF644" s="78" t="s">
        <v>1584</v>
      </c>
      <c r="CG644" s="67">
        <v>12.326086956521699</v>
      </c>
      <c r="CH644" s="37" t="s">
        <v>21</v>
      </c>
      <c r="CI644" s="67">
        <v>4.9565217391304017</v>
      </c>
      <c r="CJ644" s="67">
        <v>4.9565217391303991</v>
      </c>
      <c r="CK644" s="59">
        <f t="shared" si="430"/>
        <v>12.140949159881753</v>
      </c>
      <c r="CL644" s="59">
        <f t="shared" si="428"/>
        <v>12.140949159881753</v>
      </c>
      <c r="CM644" s="37">
        <v>6</v>
      </c>
      <c r="CN644" s="37">
        <v>6</v>
      </c>
      <c r="CO644" s="67"/>
      <c r="CP644" s="67">
        <f t="shared" si="406"/>
        <v>-0.79152854620061874</v>
      </c>
      <c r="CQ644" s="67">
        <f t="shared" si="407"/>
        <v>0.92307692307692313</v>
      </c>
      <c r="CR644" s="67">
        <f t="shared" si="422"/>
        <v>-0.73064173495441731</v>
      </c>
      <c r="CS644" s="67">
        <f t="shared" si="408"/>
        <v>0.3555765560357167</v>
      </c>
      <c r="CT644" s="59">
        <v>0</v>
      </c>
      <c r="CU644" s="59">
        <v>0</v>
      </c>
      <c r="CV644" s="59" t="s">
        <v>1782</v>
      </c>
      <c r="CW644" s="59">
        <v>0</v>
      </c>
      <c r="CX644" s="59">
        <v>0</v>
      </c>
      <c r="CY644" s="102">
        <v>0</v>
      </c>
      <c r="CZ644" s="102">
        <v>3</v>
      </c>
      <c r="DA644" s="102">
        <v>0</v>
      </c>
      <c r="DB644" s="102">
        <v>0</v>
      </c>
      <c r="DC644" s="102">
        <v>0</v>
      </c>
      <c r="DD644" s="59">
        <v>0</v>
      </c>
      <c r="DE644" s="60">
        <v>0</v>
      </c>
      <c r="DF644" s="60">
        <v>0</v>
      </c>
      <c r="DG644" s="60">
        <v>1</v>
      </c>
      <c r="DH644" s="60">
        <v>0</v>
      </c>
      <c r="DI644" s="60">
        <v>0</v>
      </c>
      <c r="DJ644" s="60">
        <v>0</v>
      </c>
      <c r="DK644" s="60">
        <v>0</v>
      </c>
      <c r="DL644" s="60">
        <v>0</v>
      </c>
      <c r="DM644" s="60">
        <v>0</v>
      </c>
      <c r="DN644" s="60">
        <v>0</v>
      </c>
      <c r="DO644" s="59">
        <v>0</v>
      </c>
      <c r="DP644" s="59">
        <v>0</v>
      </c>
      <c r="DQ644" s="59">
        <v>0</v>
      </c>
      <c r="DR644" s="59">
        <v>1</v>
      </c>
      <c r="DS644" s="59">
        <v>0</v>
      </c>
      <c r="DT644" s="59">
        <v>0</v>
      </c>
      <c r="DU644" s="59">
        <v>0</v>
      </c>
      <c r="DV644" s="59">
        <v>0</v>
      </c>
      <c r="DW644" s="59">
        <v>0</v>
      </c>
      <c r="DX644" s="59">
        <v>0</v>
      </c>
      <c r="DY644" s="59">
        <v>0</v>
      </c>
      <c r="DZ644" s="59">
        <v>0</v>
      </c>
      <c r="EA644" s="59">
        <v>0</v>
      </c>
      <c r="EB644" s="59">
        <v>0</v>
      </c>
      <c r="EC644" s="59">
        <v>0</v>
      </c>
      <c r="ED644" s="59">
        <v>0</v>
      </c>
      <c r="EE644" s="59">
        <v>0</v>
      </c>
      <c r="EF644" s="59">
        <v>0</v>
      </c>
      <c r="EG644" s="59">
        <v>0</v>
      </c>
      <c r="EH644" s="59">
        <v>0</v>
      </c>
      <c r="EI644" s="59">
        <v>0</v>
      </c>
      <c r="EJ644" s="59">
        <v>0</v>
      </c>
      <c r="EK644" s="59">
        <v>0</v>
      </c>
      <c r="EL644" s="59">
        <v>0</v>
      </c>
      <c r="EM644" s="59">
        <v>0</v>
      </c>
      <c r="EN644" s="59">
        <v>1</v>
      </c>
      <c r="EO644" s="59">
        <v>0</v>
      </c>
      <c r="EP644" s="77">
        <v>1</v>
      </c>
      <c r="EQ644" s="59">
        <v>4</v>
      </c>
    </row>
    <row r="645" spans="1:147" s="58" customFormat="1" ht="15" customHeight="1" x14ac:dyDescent="0.25">
      <c r="A645" s="505" t="s">
        <v>2571</v>
      </c>
      <c r="B645" s="37">
        <v>3</v>
      </c>
      <c r="C645" s="110" t="s">
        <v>931</v>
      </c>
      <c r="D645" s="62">
        <v>2007</v>
      </c>
      <c r="E645" s="110" t="s">
        <v>930</v>
      </c>
      <c r="F645" s="39" t="s">
        <v>97</v>
      </c>
      <c r="G645" s="59">
        <v>252</v>
      </c>
      <c r="H645" s="37" t="s">
        <v>932</v>
      </c>
      <c r="I645" s="127" t="s">
        <v>50</v>
      </c>
      <c r="J645" s="59">
        <v>0</v>
      </c>
      <c r="K645" s="37" t="s">
        <v>3</v>
      </c>
      <c r="L645" s="37" t="s">
        <v>77</v>
      </c>
      <c r="M645" s="59">
        <v>9</v>
      </c>
      <c r="N645" s="59">
        <v>9</v>
      </c>
      <c r="O645" s="59">
        <f t="shared" si="418"/>
        <v>0.95424250943932487</v>
      </c>
      <c r="P645" s="59">
        <v>2005</v>
      </c>
      <c r="Q645" s="67"/>
      <c r="R645" s="37">
        <v>1</v>
      </c>
      <c r="S645" s="37">
        <v>1</v>
      </c>
      <c r="T645" s="37">
        <v>6</v>
      </c>
      <c r="U645" s="37">
        <v>1</v>
      </c>
      <c r="V645" s="37" t="s">
        <v>698</v>
      </c>
      <c r="W645" s="37"/>
      <c r="X645" s="59" t="s">
        <v>716</v>
      </c>
      <c r="Y645" s="67"/>
      <c r="Z645" s="66" t="s">
        <v>83</v>
      </c>
      <c r="AA645" s="37" t="s">
        <v>29</v>
      </c>
      <c r="AB645" s="37" t="s">
        <v>29</v>
      </c>
      <c r="AC645" s="37" t="s">
        <v>112</v>
      </c>
      <c r="AD645" s="37">
        <v>0</v>
      </c>
      <c r="AE645" s="37" t="s">
        <v>29</v>
      </c>
      <c r="AF645" s="37" t="s">
        <v>29</v>
      </c>
      <c r="AG645" s="37" t="s">
        <v>29</v>
      </c>
      <c r="AH645" s="37" t="s">
        <v>29</v>
      </c>
      <c r="AI645" s="60" t="s">
        <v>29</v>
      </c>
      <c r="AJ645" s="37" t="s">
        <v>29</v>
      </c>
      <c r="AK645" s="37" t="s">
        <v>29</v>
      </c>
      <c r="AL645" s="60" t="s">
        <v>29</v>
      </c>
      <c r="AM645" s="60" t="s">
        <v>29</v>
      </c>
      <c r="AN645" s="39" t="s">
        <v>934</v>
      </c>
      <c r="AO645" s="59" t="s">
        <v>470</v>
      </c>
      <c r="AP645" s="67"/>
      <c r="AQ645" s="59" t="s">
        <v>80</v>
      </c>
      <c r="AR645" s="39" t="s">
        <v>81</v>
      </c>
      <c r="AS645" s="39" t="s">
        <v>933</v>
      </c>
      <c r="AT645" s="172" t="s">
        <v>2469</v>
      </c>
      <c r="AU645" s="5">
        <v>41.6</v>
      </c>
      <c r="AV645" s="11">
        <v>-80.349999999999994</v>
      </c>
      <c r="AW645" s="59"/>
      <c r="AX645" s="277">
        <v>8.5416666666666661</v>
      </c>
      <c r="AY645" s="278">
        <v>1084</v>
      </c>
      <c r="AZ645" s="455">
        <f t="shared" si="421"/>
        <v>3.0350292822023683</v>
      </c>
      <c r="BA645" s="515" t="s">
        <v>82</v>
      </c>
      <c r="BB645" s="168" t="s">
        <v>309</v>
      </c>
      <c r="BC645" s="59" t="s">
        <v>118</v>
      </c>
      <c r="BD645" s="59"/>
      <c r="BE645" s="59"/>
      <c r="BF645" s="67"/>
      <c r="BG645" s="67"/>
      <c r="BH645" s="67"/>
      <c r="BI645" s="356" t="s">
        <v>2232</v>
      </c>
      <c r="BJ645" s="67" t="s">
        <v>610</v>
      </c>
      <c r="BK645" s="67" t="s">
        <v>1359</v>
      </c>
      <c r="BL645" s="77" t="s">
        <v>2268</v>
      </c>
      <c r="BM645" s="77" t="s">
        <v>2268</v>
      </c>
      <c r="BN645" s="58" t="s">
        <v>1218</v>
      </c>
      <c r="BO645" s="59" t="s">
        <v>1678</v>
      </c>
      <c r="BP645" s="58" t="s">
        <v>51</v>
      </c>
      <c r="BQ645" s="59" t="s">
        <v>35</v>
      </c>
      <c r="BR645" s="67">
        <v>5.0704989154013296</v>
      </c>
      <c r="BS645" s="59" t="s">
        <v>21</v>
      </c>
      <c r="BT645" s="37" t="s">
        <v>1220</v>
      </c>
      <c r="BU645" s="124">
        <v>1.8763557483730908</v>
      </c>
      <c r="BV645" s="67">
        <v>2.1529284164859197</v>
      </c>
      <c r="BW645" s="106" t="s">
        <v>634</v>
      </c>
      <c r="BX645" s="37" t="s">
        <v>27</v>
      </c>
      <c r="BY645" s="70">
        <f t="shared" si="429"/>
        <v>4.9348451162904148</v>
      </c>
      <c r="BZ645" s="174">
        <f t="shared" si="427"/>
        <v>4.9348451162904148</v>
      </c>
      <c r="CA645" s="37" t="s">
        <v>18</v>
      </c>
      <c r="CB645" s="37" t="s">
        <v>698</v>
      </c>
      <c r="CC645" s="37">
        <v>6</v>
      </c>
      <c r="CD645" s="37">
        <v>6</v>
      </c>
      <c r="CE645" s="67"/>
      <c r="CF645" s="78" t="s">
        <v>1584</v>
      </c>
      <c r="CG645" s="67">
        <v>30.580260303687599</v>
      </c>
      <c r="CH645" s="37" t="s">
        <v>21</v>
      </c>
      <c r="CI645" s="67">
        <v>22.6898047722343</v>
      </c>
      <c r="CJ645" s="67">
        <v>22.847071583514069</v>
      </c>
      <c r="CK645" s="59">
        <f t="shared" si="430"/>
        <v>55.771055775895725</v>
      </c>
      <c r="CL645" s="59">
        <f t="shared" si="428"/>
        <v>55.771055775895725</v>
      </c>
      <c r="CM645" s="37">
        <v>6</v>
      </c>
      <c r="CN645" s="37">
        <v>6</v>
      </c>
      <c r="CO645" s="67"/>
      <c r="CP645" s="67">
        <f t="shared" ref="CP645:CP708" si="432">(BR645-CG645)/SQRT(((CC645-1)*BZ645^2+(CM645-1)*CL645^2)/(CC645+CM645-2))</f>
        <v>-0.6443458167078252</v>
      </c>
      <c r="CQ645" s="67">
        <f t="shared" ref="CQ645:CQ708" si="433">1-3/(4*(CC645+CM645-2)-1)</f>
        <v>0.92307692307692313</v>
      </c>
      <c r="CR645" s="67">
        <f t="shared" si="422"/>
        <v>-0.59478075388414642</v>
      </c>
      <c r="CS645" s="67">
        <f t="shared" ref="CS645:CS708" si="434">(CD645+CN645)/(CD645*CN645)+CR645^2/(2*(CC645+CM645))</f>
        <v>0.34807350604962473</v>
      </c>
      <c r="CT645" s="59">
        <v>0</v>
      </c>
      <c r="CU645" s="59">
        <v>0</v>
      </c>
      <c r="CV645" s="59" t="s">
        <v>1782</v>
      </c>
      <c r="CW645" s="59">
        <v>0</v>
      </c>
      <c r="CX645" s="59">
        <v>0</v>
      </c>
      <c r="CY645" s="102">
        <v>0</v>
      </c>
      <c r="CZ645" s="102">
        <v>3</v>
      </c>
      <c r="DA645" s="102">
        <v>0</v>
      </c>
      <c r="DB645" s="102">
        <v>0</v>
      </c>
      <c r="DC645" s="102">
        <v>0</v>
      </c>
      <c r="DD645" s="59">
        <v>0</v>
      </c>
      <c r="DE645" s="60">
        <v>0</v>
      </c>
      <c r="DF645" s="60">
        <v>0</v>
      </c>
      <c r="DG645" s="60">
        <v>1</v>
      </c>
      <c r="DH645" s="60">
        <v>0</v>
      </c>
      <c r="DI645" s="60">
        <v>0</v>
      </c>
      <c r="DJ645" s="60">
        <v>0</v>
      </c>
      <c r="DK645" s="60">
        <v>0</v>
      </c>
      <c r="DL645" s="60">
        <v>0</v>
      </c>
      <c r="DM645" s="60">
        <v>0</v>
      </c>
      <c r="DN645" s="60">
        <v>0</v>
      </c>
      <c r="DO645" s="128">
        <v>0</v>
      </c>
      <c r="DP645" s="128">
        <v>0</v>
      </c>
      <c r="DQ645" s="59">
        <v>0</v>
      </c>
      <c r="DR645" s="59">
        <v>0</v>
      </c>
      <c r="DS645" s="59">
        <v>1</v>
      </c>
      <c r="DT645" s="59">
        <v>0</v>
      </c>
      <c r="DU645" s="59">
        <v>0</v>
      </c>
      <c r="DV645" s="59">
        <v>0</v>
      </c>
      <c r="DW645" s="59">
        <v>0</v>
      </c>
      <c r="DX645" s="59">
        <v>0</v>
      </c>
      <c r="DY645" s="59">
        <v>0</v>
      </c>
      <c r="DZ645" s="59">
        <v>0</v>
      </c>
      <c r="EA645" s="59">
        <v>0</v>
      </c>
      <c r="EB645" s="59">
        <v>0</v>
      </c>
      <c r="EC645" s="59">
        <v>0</v>
      </c>
      <c r="ED645" s="59">
        <v>0</v>
      </c>
      <c r="EE645" s="59">
        <v>0</v>
      </c>
      <c r="EF645" s="59">
        <v>0</v>
      </c>
      <c r="EG645" s="59">
        <v>0</v>
      </c>
      <c r="EH645" s="59">
        <v>0</v>
      </c>
      <c r="EI645" s="59">
        <v>0</v>
      </c>
      <c r="EJ645" s="59">
        <v>0</v>
      </c>
      <c r="EK645" s="59">
        <v>0</v>
      </c>
      <c r="EL645" s="59">
        <v>0</v>
      </c>
      <c r="EM645" s="59">
        <v>0</v>
      </c>
      <c r="EN645" s="59">
        <v>1</v>
      </c>
      <c r="EO645" s="59">
        <v>0</v>
      </c>
      <c r="EP645" s="77">
        <v>1</v>
      </c>
      <c r="EQ645" s="59">
        <v>4</v>
      </c>
    </row>
    <row r="646" spans="1:147" s="58" customFormat="1" ht="15" customHeight="1" x14ac:dyDescent="0.25">
      <c r="A646" s="505" t="s">
        <v>2571</v>
      </c>
      <c r="B646" s="37">
        <v>4</v>
      </c>
      <c r="C646" s="110" t="s">
        <v>931</v>
      </c>
      <c r="D646" s="62">
        <v>2007</v>
      </c>
      <c r="E646" s="110" t="s">
        <v>930</v>
      </c>
      <c r="F646" s="39" t="s">
        <v>97</v>
      </c>
      <c r="G646" s="59">
        <v>252</v>
      </c>
      <c r="H646" s="37" t="s">
        <v>932</v>
      </c>
      <c r="I646" s="127" t="s">
        <v>50</v>
      </c>
      <c r="J646" s="59">
        <v>0</v>
      </c>
      <c r="K646" s="37" t="s">
        <v>3</v>
      </c>
      <c r="L646" s="37" t="s">
        <v>77</v>
      </c>
      <c r="M646" s="59">
        <v>9</v>
      </c>
      <c r="N646" s="59">
        <v>9</v>
      </c>
      <c r="O646" s="59">
        <f t="shared" si="418"/>
        <v>0.95424250943932487</v>
      </c>
      <c r="P646" s="59">
        <v>2005</v>
      </c>
      <c r="Q646" s="67"/>
      <c r="R646" s="37">
        <v>1</v>
      </c>
      <c r="S646" s="37">
        <v>1</v>
      </c>
      <c r="T646" s="37">
        <v>6</v>
      </c>
      <c r="U646" s="59">
        <v>1</v>
      </c>
      <c r="V646" s="37" t="s">
        <v>698</v>
      </c>
      <c r="W646" s="37"/>
      <c r="X646" s="59" t="s">
        <v>716</v>
      </c>
      <c r="Y646" s="67"/>
      <c r="Z646" s="66" t="s">
        <v>83</v>
      </c>
      <c r="AA646" s="37" t="s">
        <v>29</v>
      </c>
      <c r="AB646" s="37" t="s">
        <v>29</v>
      </c>
      <c r="AC646" s="37" t="s">
        <v>112</v>
      </c>
      <c r="AD646" s="37">
        <v>0</v>
      </c>
      <c r="AE646" s="37" t="s">
        <v>29</v>
      </c>
      <c r="AF646" s="37" t="s">
        <v>29</v>
      </c>
      <c r="AG646" s="37" t="s">
        <v>29</v>
      </c>
      <c r="AH646" s="37" t="s">
        <v>29</v>
      </c>
      <c r="AI646" s="60" t="s">
        <v>29</v>
      </c>
      <c r="AJ646" s="37" t="s">
        <v>29</v>
      </c>
      <c r="AK646" s="37" t="s">
        <v>29</v>
      </c>
      <c r="AL646" s="60" t="s">
        <v>29</v>
      </c>
      <c r="AM646" s="60" t="s">
        <v>29</v>
      </c>
      <c r="AN646" s="39" t="s">
        <v>934</v>
      </c>
      <c r="AO646" s="59" t="s">
        <v>470</v>
      </c>
      <c r="AP646" s="67"/>
      <c r="AQ646" s="59" t="s">
        <v>80</v>
      </c>
      <c r="AR646" s="39" t="s">
        <v>81</v>
      </c>
      <c r="AS646" s="39" t="s">
        <v>933</v>
      </c>
      <c r="AT646" s="172" t="s">
        <v>2469</v>
      </c>
      <c r="AU646" s="5">
        <v>41.6</v>
      </c>
      <c r="AV646" s="11">
        <v>-80.349999999999994</v>
      </c>
      <c r="AW646" s="59"/>
      <c r="AX646" s="277">
        <v>8.5416666666666661</v>
      </c>
      <c r="AY646" s="278">
        <v>1084</v>
      </c>
      <c r="AZ646" s="455">
        <f t="shared" si="421"/>
        <v>3.0350292822023683</v>
      </c>
      <c r="BA646" s="515" t="s">
        <v>82</v>
      </c>
      <c r="BB646" s="168" t="s">
        <v>309</v>
      </c>
      <c r="BC646" s="59" t="s">
        <v>118</v>
      </c>
      <c r="BD646" s="59"/>
      <c r="BE646" s="59"/>
      <c r="BF646" s="67"/>
      <c r="BG646" s="67"/>
      <c r="BH646" s="67"/>
      <c r="BI646" s="356" t="s">
        <v>2232</v>
      </c>
      <c r="BJ646" s="67" t="s">
        <v>12</v>
      </c>
      <c r="BK646" s="67" t="s">
        <v>170</v>
      </c>
      <c r="BL646" s="59"/>
      <c r="BM646" s="59"/>
      <c r="BN646" s="58" t="s">
        <v>1218</v>
      </c>
      <c r="BO646" s="59" t="s">
        <v>1678</v>
      </c>
      <c r="BP646" s="58" t="s">
        <v>51</v>
      </c>
      <c r="BQ646" s="59" t="s">
        <v>49</v>
      </c>
      <c r="BR646" s="67">
        <v>1.9843772963401001</v>
      </c>
      <c r="BS646" s="59" t="s">
        <v>21</v>
      </c>
      <c r="BT646" s="37" t="s">
        <v>1220</v>
      </c>
      <c r="BU646" s="124">
        <v>0.44182883507168991</v>
      </c>
      <c r="BV646" s="67">
        <v>0.51794023364415009</v>
      </c>
      <c r="BW646" s="106" t="s">
        <v>634</v>
      </c>
      <c r="BX646" s="37" t="s">
        <v>27</v>
      </c>
      <c r="BY646" s="70">
        <f t="shared" si="429"/>
        <v>1.1754722446300065</v>
      </c>
      <c r="BZ646" s="174">
        <f t="shared" si="427"/>
        <v>1.1754722446300065</v>
      </c>
      <c r="CA646" s="37" t="s">
        <v>18</v>
      </c>
      <c r="CB646" s="37" t="s">
        <v>698</v>
      </c>
      <c r="CC646" s="37">
        <v>6</v>
      </c>
      <c r="CD646" s="37">
        <v>6</v>
      </c>
      <c r="CE646" s="67"/>
      <c r="CF646" s="78" t="s">
        <v>1584</v>
      </c>
      <c r="CG646" s="67">
        <v>5.4279125980719103</v>
      </c>
      <c r="CH646" s="37" t="s">
        <v>21</v>
      </c>
      <c r="CI646" s="67">
        <v>1.0512616132996095</v>
      </c>
      <c r="CJ646" s="67">
        <v>1.1426819459302804</v>
      </c>
      <c r="CK646" s="59">
        <f t="shared" si="430"/>
        <v>2.6870211222894165</v>
      </c>
      <c r="CL646" s="59">
        <f t="shared" si="428"/>
        <v>2.6870211222894165</v>
      </c>
      <c r="CM646" s="37">
        <v>6</v>
      </c>
      <c r="CN646" s="37">
        <v>6</v>
      </c>
      <c r="CO646" s="67"/>
      <c r="CP646" s="67">
        <f t="shared" si="432"/>
        <v>-1.6604447336222292</v>
      </c>
      <c r="CQ646" s="67">
        <f t="shared" si="433"/>
        <v>0.92307692307692313</v>
      </c>
      <c r="CR646" s="67">
        <f t="shared" si="422"/>
        <v>-1.5327182156512886</v>
      </c>
      <c r="CS646" s="67">
        <f t="shared" si="434"/>
        <v>0.43121771369121958</v>
      </c>
      <c r="CT646" s="59">
        <v>0</v>
      </c>
      <c r="CU646" s="59">
        <v>0</v>
      </c>
      <c r="CV646" s="59" t="s">
        <v>1782</v>
      </c>
      <c r="CW646" s="59">
        <v>0</v>
      </c>
      <c r="CX646" s="59">
        <v>0</v>
      </c>
      <c r="CY646" s="102">
        <v>1</v>
      </c>
      <c r="CZ646" s="102">
        <v>0</v>
      </c>
      <c r="DA646" s="102">
        <v>0</v>
      </c>
      <c r="DB646" s="102">
        <v>0</v>
      </c>
      <c r="DC646" s="102">
        <v>0</v>
      </c>
      <c r="DD646" s="59">
        <v>0</v>
      </c>
      <c r="DE646" s="60">
        <v>1</v>
      </c>
      <c r="DF646" s="60">
        <v>1</v>
      </c>
      <c r="DG646" s="60">
        <v>1</v>
      </c>
      <c r="DH646" s="60">
        <v>0</v>
      </c>
      <c r="DI646" s="60">
        <v>0</v>
      </c>
      <c r="DJ646" s="60">
        <v>0</v>
      </c>
      <c r="DK646" s="60">
        <v>0</v>
      </c>
      <c r="DL646" s="60">
        <v>0</v>
      </c>
      <c r="DM646" s="60">
        <v>0</v>
      </c>
      <c r="DN646" s="60">
        <v>0</v>
      </c>
      <c r="DO646" s="59">
        <v>0</v>
      </c>
      <c r="DP646" s="59">
        <v>0</v>
      </c>
      <c r="DQ646" s="59">
        <v>0</v>
      </c>
      <c r="DR646" s="59">
        <v>0</v>
      </c>
      <c r="DS646" s="59">
        <v>0</v>
      </c>
      <c r="DT646" s="59">
        <v>0</v>
      </c>
      <c r="DU646" s="59">
        <v>0</v>
      </c>
      <c r="DV646" s="59">
        <v>0</v>
      </c>
      <c r="DW646" s="59">
        <v>0</v>
      </c>
      <c r="DX646" s="59">
        <v>0</v>
      </c>
      <c r="DY646" s="59">
        <v>0</v>
      </c>
      <c r="DZ646" s="59">
        <v>0</v>
      </c>
      <c r="EA646" s="59">
        <v>0</v>
      </c>
      <c r="EB646" s="59">
        <v>0</v>
      </c>
      <c r="EC646" s="59">
        <v>0</v>
      </c>
      <c r="ED646" s="59">
        <v>0</v>
      </c>
      <c r="EE646" s="59">
        <v>0</v>
      </c>
      <c r="EF646" s="59">
        <v>0</v>
      </c>
      <c r="EG646" s="59">
        <v>0</v>
      </c>
      <c r="EH646" s="59">
        <v>0</v>
      </c>
      <c r="EI646" s="59">
        <v>0</v>
      </c>
      <c r="EJ646" s="59">
        <v>0</v>
      </c>
      <c r="EK646" s="59">
        <v>0</v>
      </c>
      <c r="EL646" s="59">
        <v>0</v>
      </c>
      <c r="EM646" s="59">
        <v>0</v>
      </c>
      <c r="EN646" s="59">
        <v>1</v>
      </c>
      <c r="EO646" s="59">
        <v>0</v>
      </c>
      <c r="EP646" s="77">
        <v>1</v>
      </c>
      <c r="EQ646" s="59">
        <v>4</v>
      </c>
    </row>
    <row r="647" spans="1:147" s="78" customFormat="1" ht="15" customHeight="1" x14ac:dyDescent="0.25">
      <c r="A647" s="6" t="s">
        <v>2572</v>
      </c>
      <c r="B647" s="77">
        <v>1</v>
      </c>
      <c r="C647" s="108" t="s">
        <v>948</v>
      </c>
      <c r="D647" s="74">
        <v>2012</v>
      </c>
      <c r="E647" s="108" t="s">
        <v>949</v>
      </c>
      <c r="F647" s="108" t="s">
        <v>950</v>
      </c>
      <c r="G647" s="76">
        <v>2</v>
      </c>
      <c r="H647" s="76" t="s">
        <v>951</v>
      </c>
      <c r="I647" s="75" t="s">
        <v>50</v>
      </c>
      <c r="J647" s="59">
        <v>0</v>
      </c>
      <c r="K647" s="76" t="s">
        <v>3</v>
      </c>
      <c r="L647" s="77" t="s">
        <v>77</v>
      </c>
      <c r="M647" s="77">
        <v>6</v>
      </c>
      <c r="N647" s="77">
        <v>6</v>
      </c>
      <c r="O647" s="59">
        <f t="shared" si="418"/>
        <v>0.77815125038364363</v>
      </c>
      <c r="P647" s="77">
        <v>2010</v>
      </c>
      <c r="Q647" s="82"/>
      <c r="R647" s="77">
        <v>1</v>
      </c>
      <c r="S647" s="77">
        <v>3</v>
      </c>
      <c r="T647" s="77">
        <v>1</v>
      </c>
      <c r="U647" s="77" t="s">
        <v>571</v>
      </c>
      <c r="V647" s="76" t="s">
        <v>743</v>
      </c>
      <c r="W647" s="76"/>
      <c r="X647" s="77" t="s">
        <v>1092</v>
      </c>
      <c r="Y647" s="82"/>
      <c r="Z647" s="95" t="s">
        <v>130</v>
      </c>
      <c r="AA647" s="77" t="s">
        <v>29</v>
      </c>
      <c r="AB647" s="37" t="s">
        <v>29</v>
      </c>
      <c r="AC647" s="37" t="s">
        <v>112</v>
      </c>
      <c r="AD647" s="77">
        <v>0</v>
      </c>
      <c r="AE647" s="37" t="s">
        <v>29</v>
      </c>
      <c r="AF647" s="228" t="s">
        <v>29</v>
      </c>
      <c r="AG647" s="228" t="s">
        <v>29</v>
      </c>
      <c r="AH647" s="228" t="s">
        <v>29</v>
      </c>
      <c r="AI647" s="60" t="s">
        <v>29</v>
      </c>
      <c r="AJ647" s="228" t="s">
        <v>29</v>
      </c>
      <c r="AK647" s="228" t="s">
        <v>29</v>
      </c>
      <c r="AL647" s="60" t="s">
        <v>29</v>
      </c>
      <c r="AM647" s="60" t="s">
        <v>29</v>
      </c>
      <c r="AN647" s="95" t="s">
        <v>1093</v>
      </c>
      <c r="AO647" s="77" t="s">
        <v>470</v>
      </c>
      <c r="AP647" s="82" t="s">
        <v>1806</v>
      </c>
      <c r="AQ647" s="77" t="s">
        <v>80</v>
      </c>
      <c r="AR647" s="81" t="s">
        <v>126</v>
      </c>
      <c r="AS647" s="81" t="s">
        <v>571</v>
      </c>
      <c r="AT647" s="228" t="s">
        <v>2470</v>
      </c>
      <c r="AU647" s="5">
        <v>35</v>
      </c>
      <c r="AV647" s="11">
        <v>-112</v>
      </c>
      <c r="AW647" s="74">
        <v>2400</v>
      </c>
      <c r="AX647" s="277">
        <v>13.083333333333334</v>
      </c>
      <c r="AY647" s="278">
        <v>530</v>
      </c>
      <c r="AZ647" s="455">
        <f t="shared" si="421"/>
        <v>2.7242758696007892</v>
      </c>
      <c r="BA647" s="187" t="s">
        <v>103</v>
      </c>
      <c r="BB647" s="115" t="s">
        <v>1770</v>
      </c>
      <c r="BC647" s="77"/>
      <c r="BD647" s="77"/>
      <c r="BE647" s="77"/>
      <c r="BF647" s="82"/>
      <c r="BG647" s="82"/>
      <c r="BH647" s="82"/>
      <c r="BI647" s="356" t="s">
        <v>2232</v>
      </c>
      <c r="BJ647" s="82" t="s">
        <v>10</v>
      </c>
      <c r="BK647" s="95" t="s">
        <v>128</v>
      </c>
      <c r="BL647" s="59" t="s">
        <v>2267</v>
      </c>
      <c r="BM647" s="59" t="s">
        <v>2267</v>
      </c>
      <c r="BN647" s="82" t="s">
        <v>1700</v>
      </c>
      <c r="BO647" s="77" t="s">
        <v>1684</v>
      </c>
      <c r="BP647" s="67" t="s">
        <v>51</v>
      </c>
      <c r="BQ647" s="77" t="s">
        <v>1080</v>
      </c>
      <c r="BR647" s="82">
        <v>37.131709115487297</v>
      </c>
      <c r="BS647" s="77" t="s">
        <v>21</v>
      </c>
      <c r="BT647" s="77" t="s">
        <v>11</v>
      </c>
      <c r="BU647" s="82">
        <v>44.566653353405499</v>
      </c>
      <c r="BV647" s="82">
        <v>28.9512222597724</v>
      </c>
      <c r="BW647" s="79" t="s">
        <v>1066</v>
      </c>
      <c r="BX647" s="77" t="s">
        <v>27</v>
      </c>
      <c r="BY647" s="80">
        <f>((BU647-BV647)/2)*SQRT(CC647)</f>
        <v>90.717456854235692</v>
      </c>
      <c r="BZ647" s="173">
        <f t="shared" si="427"/>
        <v>90.717456854235692</v>
      </c>
      <c r="CA647" s="77" t="s">
        <v>1565</v>
      </c>
      <c r="CB647" s="77" t="s">
        <v>1092</v>
      </c>
      <c r="CC647" s="77">
        <v>135</v>
      </c>
      <c r="CD647" s="77">
        <v>3</v>
      </c>
      <c r="CE647" s="78" t="s">
        <v>1580</v>
      </c>
      <c r="CF647" s="78" t="s">
        <v>1584</v>
      </c>
      <c r="CG647" s="82">
        <v>170.96070539801499</v>
      </c>
      <c r="CH647" s="77" t="s">
        <v>21</v>
      </c>
      <c r="CI647" s="82">
        <v>196.23746761293199</v>
      </c>
      <c r="CJ647" s="82">
        <v>143.45141171771701</v>
      </c>
      <c r="CK647" s="80">
        <f>((CI647-CJ647)/2)*SQRT(CM647)</f>
        <v>306.65927309121219</v>
      </c>
      <c r="CL647" s="80">
        <f t="shared" si="428"/>
        <v>306.65927309121219</v>
      </c>
      <c r="CM647" s="77">
        <v>135</v>
      </c>
      <c r="CN647" s="77">
        <v>3</v>
      </c>
      <c r="CO647" s="78" t="s">
        <v>1580</v>
      </c>
      <c r="CP647" s="67">
        <f t="shared" si="432"/>
        <v>-0.59182323357711997</v>
      </c>
      <c r="CQ647" s="67">
        <f t="shared" si="433"/>
        <v>0.99719887955182074</v>
      </c>
      <c r="CR647" s="67">
        <f t="shared" si="422"/>
        <v>-0.59016546541583947</v>
      </c>
      <c r="CS647" s="67">
        <f t="shared" si="434"/>
        <v>0.66731165791957314</v>
      </c>
      <c r="CT647" s="59">
        <v>0</v>
      </c>
      <c r="CU647" s="77">
        <v>0</v>
      </c>
      <c r="CV647" s="77" t="s">
        <v>1624</v>
      </c>
      <c r="CW647" s="77">
        <v>0</v>
      </c>
      <c r="CX647" s="77">
        <v>0</v>
      </c>
      <c r="CY647" s="74">
        <v>0</v>
      </c>
      <c r="CZ647" s="74">
        <v>0</v>
      </c>
      <c r="DA647" s="74">
        <v>2</v>
      </c>
      <c r="DB647" s="74">
        <v>0</v>
      </c>
      <c r="DC647" s="74">
        <v>0</v>
      </c>
      <c r="DD647" s="77">
        <v>0</v>
      </c>
      <c r="DE647" s="60">
        <v>0</v>
      </c>
      <c r="DF647" s="60">
        <v>0</v>
      </c>
      <c r="DG647" s="60">
        <v>1</v>
      </c>
      <c r="DH647" s="60">
        <v>0</v>
      </c>
      <c r="DI647" s="60">
        <v>0</v>
      </c>
      <c r="DJ647" s="60">
        <v>0</v>
      </c>
      <c r="DK647" s="60">
        <v>0</v>
      </c>
      <c r="DL647" s="74">
        <v>0</v>
      </c>
      <c r="DM647" s="74">
        <v>0</v>
      </c>
      <c r="DN647" s="74">
        <v>0</v>
      </c>
      <c r="DO647" s="77">
        <v>0</v>
      </c>
      <c r="DP647" s="77">
        <v>0</v>
      </c>
      <c r="DQ647" s="77">
        <v>0</v>
      </c>
      <c r="DR647" s="77">
        <v>0</v>
      </c>
      <c r="DS647" s="77">
        <v>0</v>
      </c>
      <c r="DT647" s="77">
        <v>0</v>
      </c>
      <c r="DU647" s="77">
        <v>1</v>
      </c>
      <c r="DV647" s="77">
        <v>0</v>
      </c>
      <c r="DW647" s="77">
        <v>0</v>
      </c>
      <c r="DX647" s="77">
        <v>0</v>
      </c>
      <c r="DY647" s="77">
        <v>0</v>
      </c>
      <c r="DZ647" s="77">
        <v>0</v>
      </c>
      <c r="EA647" s="77">
        <v>0</v>
      </c>
      <c r="EB647" s="77">
        <v>0</v>
      </c>
      <c r="EC647" s="77">
        <v>0</v>
      </c>
      <c r="ED647" s="77">
        <v>0</v>
      </c>
      <c r="EE647" s="77">
        <v>0</v>
      </c>
      <c r="EF647" s="77">
        <v>0</v>
      </c>
      <c r="EG647" s="77">
        <v>0</v>
      </c>
      <c r="EH647" s="77">
        <v>0</v>
      </c>
      <c r="EI647" s="77">
        <v>0</v>
      </c>
      <c r="EJ647" s="77">
        <v>0</v>
      </c>
      <c r="EK647" s="77">
        <v>0</v>
      </c>
      <c r="EL647" s="77">
        <v>0</v>
      </c>
      <c r="EM647" s="59">
        <v>0</v>
      </c>
      <c r="EN647" s="77">
        <v>0</v>
      </c>
      <c r="EO647" s="77">
        <v>1</v>
      </c>
      <c r="EP647" s="77">
        <v>1</v>
      </c>
      <c r="EQ647" s="77">
        <v>3</v>
      </c>
    </row>
    <row r="648" spans="1:147" s="293" customFormat="1" ht="15" customHeight="1" x14ac:dyDescent="0.25">
      <c r="A648" s="6" t="s">
        <v>2572</v>
      </c>
      <c r="B648" s="294">
        <v>2</v>
      </c>
      <c r="C648" s="319" t="s">
        <v>948</v>
      </c>
      <c r="D648" s="318">
        <v>2012</v>
      </c>
      <c r="E648" s="319" t="s">
        <v>949</v>
      </c>
      <c r="F648" s="319" t="s">
        <v>950</v>
      </c>
      <c r="G648" s="298">
        <v>2</v>
      </c>
      <c r="H648" s="298" t="s">
        <v>951</v>
      </c>
      <c r="I648" s="297" t="s">
        <v>50</v>
      </c>
      <c r="J648" s="291">
        <v>0</v>
      </c>
      <c r="K648" s="298" t="s">
        <v>3</v>
      </c>
      <c r="L648" s="294" t="s">
        <v>77</v>
      </c>
      <c r="M648" s="294">
        <v>6</v>
      </c>
      <c r="N648" s="294">
        <v>6</v>
      </c>
      <c r="O648" s="291">
        <f t="shared" si="418"/>
        <v>0.77815125038364363</v>
      </c>
      <c r="P648" s="294">
        <v>2010</v>
      </c>
      <c r="Q648" s="309"/>
      <c r="R648" s="294">
        <v>1</v>
      </c>
      <c r="S648" s="294">
        <v>3</v>
      </c>
      <c r="T648" s="294">
        <v>1</v>
      </c>
      <c r="U648" s="294" t="s">
        <v>571</v>
      </c>
      <c r="V648" s="298" t="s">
        <v>743</v>
      </c>
      <c r="W648" s="298"/>
      <c r="X648" s="294" t="s">
        <v>1092</v>
      </c>
      <c r="Y648" s="309"/>
      <c r="Z648" s="320" t="s">
        <v>130</v>
      </c>
      <c r="AA648" s="294" t="s">
        <v>29</v>
      </c>
      <c r="AB648" s="294" t="s">
        <v>29</v>
      </c>
      <c r="AC648" s="294" t="s">
        <v>112</v>
      </c>
      <c r="AD648" s="294">
        <v>0</v>
      </c>
      <c r="AE648" s="294" t="s">
        <v>29</v>
      </c>
      <c r="AF648" s="322" t="s">
        <v>29</v>
      </c>
      <c r="AG648" s="322" t="s">
        <v>29</v>
      </c>
      <c r="AH648" s="322" t="s">
        <v>29</v>
      </c>
      <c r="AI648" s="292" t="s">
        <v>29</v>
      </c>
      <c r="AJ648" s="322" t="s">
        <v>29</v>
      </c>
      <c r="AK648" s="322" t="s">
        <v>29</v>
      </c>
      <c r="AL648" s="292" t="s">
        <v>29</v>
      </c>
      <c r="AM648" s="292" t="s">
        <v>29</v>
      </c>
      <c r="AN648" s="320" t="s">
        <v>1093</v>
      </c>
      <c r="AO648" s="294" t="s">
        <v>470</v>
      </c>
      <c r="AP648" s="309" t="s">
        <v>2101</v>
      </c>
      <c r="AQ648" s="294" t="s">
        <v>80</v>
      </c>
      <c r="AR648" s="303" t="s">
        <v>126</v>
      </c>
      <c r="AS648" s="303" t="s">
        <v>571</v>
      </c>
      <c r="AT648" s="322" t="s">
        <v>2470</v>
      </c>
      <c r="AU648" s="315">
        <v>35</v>
      </c>
      <c r="AV648" s="305">
        <v>-112</v>
      </c>
      <c r="AW648" s="318">
        <v>2400</v>
      </c>
      <c r="AX648" s="306">
        <v>13.083333333333334</v>
      </c>
      <c r="AY648" s="307">
        <v>530</v>
      </c>
      <c r="AZ648" s="541">
        <f t="shared" si="421"/>
        <v>2.7242758696007892</v>
      </c>
      <c r="BA648" s="336" t="s">
        <v>103</v>
      </c>
      <c r="BB648" s="321" t="s">
        <v>1770</v>
      </c>
      <c r="BC648" s="294"/>
      <c r="BD648" s="294"/>
      <c r="BE648" s="294"/>
      <c r="BF648" s="309"/>
      <c r="BG648" s="309"/>
      <c r="BH648" s="309"/>
      <c r="BI648" s="309" t="s">
        <v>2232</v>
      </c>
      <c r="BJ648" s="309" t="s">
        <v>1108</v>
      </c>
      <c r="BK648" s="309" t="s">
        <v>1742</v>
      </c>
      <c r="BL648" s="294"/>
      <c r="BM648" s="294"/>
      <c r="BN648" s="309" t="s">
        <v>1700</v>
      </c>
      <c r="BO648" s="294" t="s">
        <v>1684</v>
      </c>
      <c r="BP648" s="181" t="s">
        <v>51</v>
      </c>
      <c r="BQ648" s="294" t="s">
        <v>1360</v>
      </c>
      <c r="BR648" s="309">
        <v>-27.66</v>
      </c>
      <c r="BS648" s="294" t="s">
        <v>21</v>
      </c>
      <c r="BT648" s="294" t="s">
        <v>1361</v>
      </c>
      <c r="BU648" s="324">
        <v>-30.93</v>
      </c>
      <c r="BV648" s="309"/>
      <c r="BW648" s="310" t="s">
        <v>1066</v>
      </c>
      <c r="BX648" s="294" t="s">
        <v>27</v>
      </c>
      <c r="BY648" s="323">
        <f>(BR648-BU648)*SQRT(CC648)</f>
        <v>37.99396662629475</v>
      </c>
      <c r="BZ648" s="325">
        <f t="shared" si="427"/>
        <v>37.99396662629475</v>
      </c>
      <c r="CA648" s="294" t="s">
        <v>1565</v>
      </c>
      <c r="CB648" s="294" t="s">
        <v>1092</v>
      </c>
      <c r="CC648" s="294">
        <v>135</v>
      </c>
      <c r="CD648" s="294">
        <v>3</v>
      </c>
      <c r="CE648" s="293" t="s">
        <v>2264</v>
      </c>
      <c r="CF648" s="293" t="s">
        <v>1584</v>
      </c>
      <c r="CG648" s="309">
        <v>0</v>
      </c>
      <c r="CH648" s="294" t="s">
        <v>21</v>
      </c>
      <c r="CI648" s="309">
        <v>0</v>
      </c>
      <c r="CJ648" s="309"/>
      <c r="CK648" s="309"/>
      <c r="CL648" s="309">
        <v>0</v>
      </c>
      <c r="CM648" s="294">
        <v>135</v>
      </c>
      <c r="CN648" s="294">
        <v>3</v>
      </c>
      <c r="CO648" s="293" t="s">
        <v>1580</v>
      </c>
      <c r="CP648" s="181">
        <f t="shared" si="432"/>
        <v>-1.0295620754735235</v>
      </c>
      <c r="CQ648" s="181">
        <f t="shared" si="433"/>
        <v>0.99719887955182074</v>
      </c>
      <c r="CR648" s="181">
        <f t="shared" si="422"/>
        <v>-1.0266781480912448</v>
      </c>
      <c r="CS648" s="181">
        <f t="shared" si="434"/>
        <v>0.6686186444810519</v>
      </c>
      <c r="CT648" s="291">
        <v>0</v>
      </c>
      <c r="CU648" s="294">
        <v>0</v>
      </c>
      <c r="CV648" s="294" t="s">
        <v>1624</v>
      </c>
      <c r="CW648" s="294">
        <v>0</v>
      </c>
      <c r="CX648" s="294">
        <v>0</v>
      </c>
      <c r="CY648" s="318">
        <v>0</v>
      </c>
      <c r="CZ648" s="318">
        <v>3</v>
      </c>
      <c r="DA648" s="318">
        <v>0</v>
      </c>
      <c r="DB648" s="318">
        <v>0</v>
      </c>
      <c r="DC648" s="318">
        <v>0</v>
      </c>
      <c r="DD648" s="294">
        <v>0</v>
      </c>
      <c r="DE648" s="292">
        <v>0</v>
      </c>
      <c r="DF648" s="292">
        <v>0</v>
      </c>
      <c r="DG648" s="292">
        <v>1</v>
      </c>
      <c r="DH648" s="292">
        <v>0</v>
      </c>
      <c r="DI648" s="292">
        <v>0</v>
      </c>
      <c r="DJ648" s="292">
        <v>0</v>
      </c>
      <c r="DK648" s="292">
        <v>0</v>
      </c>
      <c r="DL648" s="318">
        <v>0</v>
      </c>
      <c r="DM648" s="318">
        <v>0</v>
      </c>
      <c r="DN648" s="318">
        <v>0</v>
      </c>
      <c r="DO648" s="294">
        <v>0</v>
      </c>
      <c r="DP648" s="294">
        <v>0</v>
      </c>
      <c r="DQ648" s="294">
        <v>0</v>
      </c>
      <c r="DR648" s="294">
        <v>0</v>
      </c>
      <c r="DS648" s="294">
        <v>0</v>
      </c>
      <c r="DT648" s="294">
        <v>0</v>
      </c>
      <c r="DU648" s="294">
        <v>0</v>
      </c>
      <c r="DV648" s="294">
        <v>0</v>
      </c>
      <c r="DW648" s="294">
        <v>0</v>
      </c>
      <c r="DX648" s="294">
        <v>0</v>
      </c>
      <c r="DY648" s="294">
        <v>0</v>
      </c>
      <c r="DZ648" s="294">
        <v>0</v>
      </c>
      <c r="EA648" s="294">
        <v>0</v>
      </c>
      <c r="EB648" s="294">
        <v>0</v>
      </c>
      <c r="EC648" s="294">
        <v>0</v>
      </c>
      <c r="ED648" s="294">
        <v>0</v>
      </c>
      <c r="EE648" s="294">
        <v>0</v>
      </c>
      <c r="EF648" s="294">
        <v>0</v>
      </c>
      <c r="EG648" s="294">
        <v>0</v>
      </c>
      <c r="EH648" s="294">
        <v>0</v>
      </c>
      <c r="EI648" s="294">
        <v>0</v>
      </c>
      <c r="EJ648" s="294">
        <v>0</v>
      </c>
      <c r="EK648" s="294">
        <v>0</v>
      </c>
      <c r="EL648" s="294">
        <v>0</v>
      </c>
      <c r="EM648" s="291">
        <v>0</v>
      </c>
      <c r="EN648" s="294">
        <v>0</v>
      </c>
      <c r="EO648" s="294">
        <v>1</v>
      </c>
      <c r="EP648" s="294">
        <v>1</v>
      </c>
      <c r="EQ648" s="294">
        <v>3</v>
      </c>
    </row>
    <row r="649" spans="1:147" s="293" customFormat="1" ht="15" customHeight="1" x14ac:dyDescent="0.25">
      <c r="A649" s="6" t="s">
        <v>2572</v>
      </c>
      <c r="B649" s="294">
        <v>3</v>
      </c>
      <c r="C649" s="319" t="s">
        <v>948</v>
      </c>
      <c r="D649" s="318">
        <v>2012</v>
      </c>
      <c r="E649" s="319" t="s">
        <v>949</v>
      </c>
      <c r="F649" s="319" t="s">
        <v>950</v>
      </c>
      <c r="G649" s="298">
        <v>2</v>
      </c>
      <c r="H649" s="298" t="s">
        <v>951</v>
      </c>
      <c r="I649" s="297" t="s">
        <v>50</v>
      </c>
      <c r="J649" s="291">
        <v>0</v>
      </c>
      <c r="K649" s="298" t="s">
        <v>3</v>
      </c>
      <c r="L649" s="294" t="s">
        <v>77</v>
      </c>
      <c r="M649" s="294">
        <v>6</v>
      </c>
      <c r="N649" s="294">
        <v>6</v>
      </c>
      <c r="O649" s="291">
        <f t="shared" si="418"/>
        <v>0.77815125038364363</v>
      </c>
      <c r="P649" s="294">
        <v>2010</v>
      </c>
      <c r="Q649" s="309"/>
      <c r="R649" s="294">
        <v>1</v>
      </c>
      <c r="S649" s="294">
        <v>3</v>
      </c>
      <c r="T649" s="294">
        <v>1</v>
      </c>
      <c r="U649" s="294" t="s">
        <v>571</v>
      </c>
      <c r="V649" s="298" t="s">
        <v>743</v>
      </c>
      <c r="W649" s="298"/>
      <c r="X649" s="294" t="s">
        <v>1092</v>
      </c>
      <c r="Y649" s="309"/>
      <c r="Z649" s="320" t="s">
        <v>130</v>
      </c>
      <c r="AA649" s="294" t="s">
        <v>29</v>
      </c>
      <c r="AB649" s="294" t="s">
        <v>29</v>
      </c>
      <c r="AC649" s="294" t="s">
        <v>112</v>
      </c>
      <c r="AD649" s="294">
        <v>0</v>
      </c>
      <c r="AE649" s="294" t="s">
        <v>29</v>
      </c>
      <c r="AF649" s="322" t="s">
        <v>29</v>
      </c>
      <c r="AG649" s="322" t="s">
        <v>29</v>
      </c>
      <c r="AH649" s="322" t="s">
        <v>29</v>
      </c>
      <c r="AI649" s="292" t="s">
        <v>29</v>
      </c>
      <c r="AJ649" s="322" t="s">
        <v>29</v>
      </c>
      <c r="AK649" s="322" t="s">
        <v>29</v>
      </c>
      <c r="AL649" s="292" t="s">
        <v>29</v>
      </c>
      <c r="AM649" s="292" t="s">
        <v>29</v>
      </c>
      <c r="AN649" s="320" t="s">
        <v>1093</v>
      </c>
      <c r="AO649" s="294" t="s">
        <v>470</v>
      </c>
      <c r="AP649" s="309" t="s">
        <v>2101</v>
      </c>
      <c r="AQ649" s="294" t="s">
        <v>80</v>
      </c>
      <c r="AR649" s="303" t="s">
        <v>126</v>
      </c>
      <c r="AS649" s="303" t="s">
        <v>571</v>
      </c>
      <c r="AT649" s="322" t="s">
        <v>2470</v>
      </c>
      <c r="AU649" s="315">
        <v>35</v>
      </c>
      <c r="AV649" s="305">
        <v>-112</v>
      </c>
      <c r="AW649" s="318">
        <v>2400</v>
      </c>
      <c r="AX649" s="306">
        <v>13.083333333333334</v>
      </c>
      <c r="AY649" s="307">
        <v>530</v>
      </c>
      <c r="AZ649" s="541">
        <f t="shared" si="421"/>
        <v>2.7242758696007892</v>
      </c>
      <c r="BA649" s="336" t="s">
        <v>103</v>
      </c>
      <c r="BB649" s="321" t="s">
        <v>1770</v>
      </c>
      <c r="BC649" s="294"/>
      <c r="BD649" s="294"/>
      <c r="BE649" s="294"/>
      <c r="BF649" s="309"/>
      <c r="BG649" s="309"/>
      <c r="BH649" s="309"/>
      <c r="BI649" s="309" t="s">
        <v>2232</v>
      </c>
      <c r="BJ649" s="309" t="s">
        <v>1108</v>
      </c>
      <c r="BK649" s="320" t="s">
        <v>128</v>
      </c>
      <c r="BL649" s="291" t="s">
        <v>2267</v>
      </c>
      <c r="BM649" s="291" t="s">
        <v>2267</v>
      </c>
      <c r="BN649" s="309" t="s">
        <v>1700</v>
      </c>
      <c r="BO649" s="294" t="s">
        <v>1684</v>
      </c>
      <c r="BP649" s="181" t="s">
        <v>51</v>
      </c>
      <c r="BQ649" s="294" t="s">
        <v>1360</v>
      </c>
      <c r="BR649" s="309">
        <v>-9.16</v>
      </c>
      <c r="BS649" s="294" t="s">
        <v>21</v>
      </c>
      <c r="BT649" s="294" t="s">
        <v>1361</v>
      </c>
      <c r="BU649" s="309">
        <v>-10.93</v>
      </c>
      <c r="BV649" s="309"/>
      <c r="BW649" s="310" t="s">
        <v>1066</v>
      </c>
      <c r="BX649" s="294" t="s">
        <v>27</v>
      </c>
      <c r="BY649" s="323">
        <f>(BR649-BU649)*SQRT(CC649)</f>
        <v>20.565541568361379</v>
      </c>
      <c r="BZ649" s="325">
        <f t="shared" si="427"/>
        <v>20.565541568361379</v>
      </c>
      <c r="CA649" s="294" t="s">
        <v>1565</v>
      </c>
      <c r="CB649" s="294" t="s">
        <v>1092</v>
      </c>
      <c r="CC649" s="294">
        <v>135</v>
      </c>
      <c r="CD649" s="294">
        <v>3</v>
      </c>
      <c r="CE649" s="293" t="s">
        <v>2264</v>
      </c>
      <c r="CF649" s="293" t="s">
        <v>1584</v>
      </c>
      <c r="CG649" s="309">
        <v>0</v>
      </c>
      <c r="CH649" s="294" t="s">
        <v>21</v>
      </c>
      <c r="CI649" s="309">
        <v>0</v>
      </c>
      <c r="CJ649" s="309"/>
      <c r="CK649" s="309"/>
      <c r="CL649" s="309">
        <v>0</v>
      </c>
      <c r="CM649" s="294">
        <v>135</v>
      </c>
      <c r="CN649" s="294">
        <v>3</v>
      </c>
      <c r="CO649" s="293" t="s">
        <v>1580</v>
      </c>
      <c r="CP649" s="181">
        <f t="shared" si="432"/>
        <v>-0.62989813267386352</v>
      </c>
      <c r="CQ649" s="181">
        <f t="shared" si="433"/>
        <v>0.99719887955182074</v>
      </c>
      <c r="CR649" s="181">
        <f t="shared" si="422"/>
        <v>-0.6281337121341608</v>
      </c>
      <c r="CS649" s="181">
        <f t="shared" si="434"/>
        <v>0.66739731844503591</v>
      </c>
      <c r="CT649" s="291">
        <v>0</v>
      </c>
      <c r="CU649" s="294">
        <v>0</v>
      </c>
      <c r="CV649" s="294" t="s">
        <v>1624</v>
      </c>
      <c r="CW649" s="294">
        <v>0</v>
      </c>
      <c r="CX649" s="294">
        <v>0</v>
      </c>
      <c r="CY649" s="318">
        <v>0</v>
      </c>
      <c r="CZ649" s="318">
        <v>3</v>
      </c>
      <c r="DA649" s="318">
        <v>0</v>
      </c>
      <c r="DB649" s="318">
        <v>0</v>
      </c>
      <c r="DC649" s="318">
        <v>0</v>
      </c>
      <c r="DD649" s="294">
        <v>0</v>
      </c>
      <c r="DE649" s="292">
        <v>0</v>
      </c>
      <c r="DF649" s="292">
        <v>0</v>
      </c>
      <c r="DG649" s="292">
        <v>1</v>
      </c>
      <c r="DH649" s="292">
        <v>0</v>
      </c>
      <c r="DI649" s="292">
        <v>0</v>
      </c>
      <c r="DJ649" s="292">
        <v>0</v>
      </c>
      <c r="DK649" s="292">
        <v>0</v>
      </c>
      <c r="DL649" s="318">
        <v>0</v>
      </c>
      <c r="DM649" s="318">
        <v>0</v>
      </c>
      <c r="DN649" s="318">
        <v>0</v>
      </c>
      <c r="DO649" s="294">
        <v>0</v>
      </c>
      <c r="DP649" s="294">
        <v>0</v>
      </c>
      <c r="DQ649" s="294">
        <v>0</v>
      </c>
      <c r="DR649" s="294">
        <v>0</v>
      </c>
      <c r="DS649" s="294">
        <v>0</v>
      </c>
      <c r="DT649" s="294">
        <v>0</v>
      </c>
      <c r="DU649" s="294">
        <v>1</v>
      </c>
      <c r="DV649" s="294">
        <v>0</v>
      </c>
      <c r="DW649" s="294">
        <v>0</v>
      </c>
      <c r="DX649" s="294">
        <v>0</v>
      </c>
      <c r="DY649" s="294">
        <v>0</v>
      </c>
      <c r="DZ649" s="294">
        <v>0</v>
      </c>
      <c r="EA649" s="294">
        <v>0</v>
      </c>
      <c r="EB649" s="294">
        <v>0</v>
      </c>
      <c r="EC649" s="294">
        <v>0</v>
      </c>
      <c r="ED649" s="294">
        <v>0</v>
      </c>
      <c r="EE649" s="294">
        <v>0</v>
      </c>
      <c r="EF649" s="294">
        <v>0</v>
      </c>
      <c r="EG649" s="294">
        <v>0</v>
      </c>
      <c r="EH649" s="294">
        <v>0</v>
      </c>
      <c r="EI649" s="294">
        <v>0</v>
      </c>
      <c r="EJ649" s="294">
        <v>0</v>
      </c>
      <c r="EK649" s="294">
        <v>0</v>
      </c>
      <c r="EL649" s="294">
        <v>0</v>
      </c>
      <c r="EM649" s="291">
        <v>0</v>
      </c>
      <c r="EN649" s="294">
        <v>0</v>
      </c>
      <c r="EO649" s="294">
        <v>1</v>
      </c>
      <c r="EP649" s="294">
        <v>1</v>
      </c>
      <c r="EQ649" s="294">
        <v>3</v>
      </c>
    </row>
    <row r="650" spans="1:147" s="58" customFormat="1" ht="15" customHeight="1" x14ac:dyDescent="0.25">
      <c r="A650" s="504" t="s">
        <v>2573</v>
      </c>
      <c r="B650" s="138">
        <v>1</v>
      </c>
      <c r="C650" s="123" t="s">
        <v>370</v>
      </c>
      <c r="D650" s="62">
        <v>2010</v>
      </c>
      <c r="E650" s="63" t="s">
        <v>371</v>
      </c>
      <c r="F650" s="63" t="s">
        <v>64</v>
      </c>
      <c r="G650" s="62">
        <v>21</v>
      </c>
      <c r="H650" s="62" t="s">
        <v>372</v>
      </c>
      <c r="I650" s="64" t="s">
        <v>1362</v>
      </c>
      <c r="J650" s="59">
        <v>2</v>
      </c>
      <c r="K650" s="37" t="s">
        <v>3</v>
      </c>
      <c r="L650" s="37" t="s">
        <v>89</v>
      </c>
      <c r="M650" s="37">
        <v>7</v>
      </c>
      <c r="N650" s="37">
        <v>7</v>
      </c>
      <c r="O650" s="59">
        <f t="shared" si="418"/>
        <v>0.84509804001425681</v>
      </c>
      <c r="P650" s="37">
        <v>2006</v>
      </c>
      <c r="R650" s="37">
        <v>1</v>
      </c>
      <c r="S650" s="37">
        <v>8</v>
      </c>
      <c r="T650" s="37">
        <v>1</v>
      </c>
      <c r="U650" s="37">
        <v>16</v>
      </c>
      <c r="V650" s="37" t="s">
        <v>736</v>
      </c>
      <c r="W650" s="37"/>
      <c r="X650" s="37" t="s">
        <v>608</v>
      </c>
      <c r="Z650" s="168" t="s">
        <v>369</v>
      </c>
      <c r="AA650" s="37" t="s">
        <v>694</v>
      </c>
      <c r="AB650" s="37" t="s">
        <v>1365</v>
      </c>
      <c r="AC650" s="37">
        <v>5</v>
      </c>
      <c r="AD650" s="37">
        <v>0</v>
      </c>
      <c r="AE650" s="37" t="s">
        <v>1071</v>
      </c>
      <c r="AF650" s="37">
        <v>5</v>
      </c>
      <c r="AG650" s="59">
        <f t="shared" si="419"/>
        <v>0.69897000433601886</v>
      </c>
      <c r="AH650" s="59">
        <f>AF650*82</f>
        <v>410</v>
      </c>
      <c r="AI650" s="72">
        <f t="shared" ref="AI650:AI681" si="435">LOG10(AH650)</f>
        <v>2.6127838567197355</v>
      </c>
      <c r="AJ650" s="59">
        <f t="shared" ref="AJ650:AJ681" si="436">AF650*N650</f>
        <v>35</v>
      </c>
      <c r="AK650" s="59">
        <f t="shared" si="420"/>
        <v>1.5440680443502757</v>
      </c>
      <c r="AL650" s="72">
        <f t="shared" ref="AL650:AL681" si="437">AH650*N650</f>
        <v>2870</v>
      </c>
      <c r="AM650" s="72">
        <f t="shared" si="412"/>
        <v>3.4578818967339924</v>
      </c>
      <c r="AN650" s="39" t="s">
        <v>28</v>
      </c>
      <c r="AO650" s="37" t="s">
        <v>470</v>
      </c>
      <c r="AQ650" s="59" t="s">
        <v>213</v>
      </c>
      <c r="AR650" s="58" t="s">
        <v>373</v>
      </c>
      <c r="AT650" s="172" t="s">
        <v>2471</v>
      </c>
      <c r="AU650" s="270">
        <v>63.83</v>
      </c>
      <c r="AV650" s="270">
        <v>20.3</v>
      </c>
      <c r="AW650" s="59"/>
      <c r="AX650" s="277">
        <v>3.125</v>
      </c>
      <c r="AY650" s="278">
        <v>633</v>
      </c>
      <c r="AZ650" s="455">
        <f t="shared" si="421"/>
        <v>2.8014037100173552</v>
      </c>
      <c r="BA650" s="515" t="s">
        <v>137</v>
      </c>
      <c r="BB650" s="66" t="s">
        <v>138</v>
      </c>
      <c r="BC650" s="172" t="s">
        <v>2318</v>
      </c>
      <c r="BD650" s="59"/>
      <c r="BE650" s="59"/>
      <c r="BH650" s="58" t="s">
        <v>1069</v>
      </c>
      <c r="BI650" s="58" t="s">
        <v>89</v>
      </c>
      <c r="BJ650" s="39" t="s">
        <v>8</v>
      </c>
      <c r="BK650" s="39" t="s">
        <v>1650</v>
      </c>
      <c r="BL650" s="59"/>
      <c r="BM650" s="59"/>
      <c r="BO650" s="59" t="s">
        <v>1671</v>
      </c>
      <c r="BP650" s="39" t="s">
        <v>1363</v>
      </c>
      <c r="BQ650" s="59" t="s">
        <v>1537</v>
      </c>
      <c r="BR650" s="67">
        <v>3.6197916666666665</v>
      </c>
      <c r="BS650" s="37" t="s">
        <v>21</v>
      </c>
      <c r="BT650" s="37" t="s">
        <v>9</v>
      </c>
      <c r="BU650" s="67">
        <v>1.0579380208229487</v>
      </c>
      <c r="BV650" s="160"/>
      <c r="BW650" s="105" t="s">
        <v>26</v>
      </c>
      <c r="BX650" s="37" t="s">
        <v>27</v>
      </c>
      <c r="BY650" s="70">
        <f>BU650*SQRT(CC650)</f>
        <v>2.9923005943959282</v>
      </c>
      <c r="BZ650" s="70">
        <f>IF(BX650="SE",BY650,BU650)</f>
        <v>2.9923005943959282</v>
      </c>
      <c r="CA650" s="37" t="s">
        <v>18</v>
      </c>
      <c r="CB650" s="37" t="s">
        <v>736</v>
      </c>
      <c r="CC650" s="37">
        <v>8</v>
      </c>
      <c r="CD650" s="37">
        <v>8</v>
      </c>
      <c r="CE650" s="159"/>
      <c r="CF650" s="39" t="s">
        <v>696</v>
      </c>
      <c r="CG650" s="67">
        <v>4.307291666666667</v>
      </c>
      <c r="CH650" s="37" t="s">
        <v>21</v>
      </c>
      <c r="CI650" s="67">
        <v>1.588726082191676</v>
      </c>
      <c r="CJ650" s="160"/>
      <c r="CK650" s="59">
        <f>CI650*SQRT(CM650)</f>
        <v>4.4935959446626814</v>
      </c>
      <c r="CL650" s="59">
        <f>CK650</f>
        <v>4.4935959446626814</v>
      </c>
      <c r="CM650" s="91">
        <v>8</v>
      </c>
      <c r="CN650" s="91">
        <v>8</v>
      </c>
      <c r="CO650" s="159"/>
      <c r="CP650" s="67">
        <f t="shared" si="432"/>
        <v>-0.18009274932370636</v>
      </c>
      <c r="CQ650" s="67">
        <f t="shared" si="433"/>
        <v>0.94545454545454544</v>
      </c>
      <c r="CR650" s="67">
        <f t="shared" si="422"/>
        <v>-0.17026950845150421</v>
      </c>
      <c r="CS650" s="67">
        <f t="shared" si="434"/>
        <v>0.25090599079713488</v>
      </c>
      <c r="CT650" s="37">
        <v>0</v>
      </c>
      <c r="CU650" s="59">
        <v>0</v>
      </c>
      <c r="CV650" s="59" t="s">
        <v>1782</v>
      </c>
      <c r="CW650" s="59">
        <v>1</v>
      </c>
      <c r="CX650" s="37">
        <v>0</v>
      </c>
      <c r="CY650" s="102">
        <v>0</v>
      </c>
      <c r="CZ650" s="102">
        <v>2</v>
      </c>
      <c r="DA650" s="102">
        <v>0</v>
      </c>
      <c r="DB650" s="102">
        <v>0</v>
      </c>
      <c r="DC650" s="102">
        <v>0</v>
      </c>
      <c r="DD650" s="59">
        <v>0</v>
      </c>
      <c r="DE650" s="60">
        <v>0</v>
      </c>
      <c r="DF650" s="60">
        <v>0</v>
      </c>
      <c r="DG650" s="60">
        <v>0</v>
      </c>
      <c r="DH650" s="60">
        <v>0</v>
      </c>
      <c r="DI650" s="60">
        <v>0</v>
      </c>
      <c r="DJ650" s="60">
        <v>0</v>
      </c>
      <c r="DK650" s="60">
        <v>0</v>
      </c>
      <c r="DL650" s="60">
        <v>0</v>
      </c>
      <c r="DM650" s="60">
        <v>0</v>
      </c>
      <c r="DN650" s="60">
        <v>0</v>
      </c>
      <c r="DO650" s="59">
        <v>0</v>
      </c>
      <c r="DP650" s="59">
        <v>0</v>
      </c>
      <c r="DQ650" s="59">
        <v>0</v>
      </c>
      <c r="DR650" s="59">
        <v>0</v>
      </c>
      <c r="DS650" s="59">
        <v>0</v>
      </c>
      <c r="DT650" s="59">
        <v>0</v>
      </c>
      <c r="DU650" s="59">
        <v>0</v>
      </c>
      <c r="DV650" s="59">
        <v>0</v>
      </c>
      <c r="DW650" s="59">
        <v>0</v>
      </c>
      <c r="DX650" s="59">
        <v>0</v>
      </c>
      <c r="DY650" s="59">
        <v>0</v>
      </c>
      <c r="DZ650" s="59">
        <v>0</v>
      </c>
      <c r="EA650" s="59">
        <v>0</v>
      </c>
      <c r="EB650" s="59">
        <v>0</v>
      </c>
      <c r="EC650" s="59">
        <v>0</v>
      </c>
      <c r="ED650" s="59">
        <v>0</v>
      </c>
      <c r="EE650" s="59">
        <v>0</v>
      </c>
      <c r="EF650" s="59">
        <v>0</v>
      </c>
      <c r="EG650" s="59">
        <v>0</v>
      </c>
      <c r="EH650" s="59">
        <v>0</v>
      </c>
      <c r="EI650" s="59">
        <v>0</v>
      </c>
      <c r="EJ650" s="59">
        <v>0</v>
      </c>
      <c r="EK650" s="59">
        <v>0</v>
      </c>
      <c r="EL650" s="59">
        <v>0</v>
      </c>
      <c r="EM650" s="59">
        <v>0</v>
      </c>
      <c r="EN650" s="59">
        <v>0</v>
      </c>
      <c r="EO650" s="59">
        <v>0</v>
      </c>
      <c r="EP650" s="59">
        <v>2</v>
      </c>
      <c r="EQ650" s="77">
        <v>5</v>
      </c>
    </row>
    <row r="651" spans="1:147" s="58" customFormat="1" ht="15" customHeight="1" x14ac:dyDescent="0.25">
      <c r="A651" s="504" t="s">
        <v>2573</v>
      </c>
      <c r="B651" s="138">
        <v>2</v>
      </c>
      <c r="C651" s="123" t="s">
        <v>370</v>
      </c>
      <c r="D651" s="62">
        <v>2010</v>
      </c>
      <c r="E651" s="63" t="s">
        <v>371</v>
      </c>
      <c r="F651" s="63" t="s">
        <v>64</v>
      </c>
      <c r="G651" s="62">
        <v>21</v>
      </c>
      <c r="H651" s="62" t="s">
        <v>372</v>
      </c>
      <c r="I651" s="64" t="s">
        <v>1362</v>
      </c>
      <c r="J651" s="59">
        <v>2</v>
      </c>
      <c r="K651" s="37" t="s">
        <v>3</v>
      </c>
      <c r="L651" s="37" t="s">
        <v>89</v>
      </c>
      <c r="M651" s="37">
        <v>7</v>
      </c>
      <c r="N651" s="37">
        <v>7</v>
      </c>
      <c r="O651" s="59">
        <f t="shared" si="418"/>
        <v>0.84509804001425681</v>
      </c>
      <c r="P651" s="37">
        <v>2006</v>
      </c>
      <c r="Q651" s="67"/>
      <c r="R651" s="37">
        <v>1</v>
      </c>
      <c r="S651" s="37">
        <v>8</v>
      </c>
      <c r="T651" s="37">
        <v>1</v>
      </c>
      <c r="U651" s="37">
        <v>16</v>
      </c>
      <c r="V651" s="37" t="s">
        <v>736</v>
      </c>
      <c r="W651" s="37"/>
      <c r="X651" s="37" t="s">
        <v>608</v>
      </c>
      <c r="Z651" s="168" t="s">
        <v>369</v>
      </c>
      <c r="AA651" s="37" t="s">
        <v>694</v>
      </c>
      <c r="AB651" s="37" t="s">
        <v>1365</v>
      </c>
      <c r="AC651" s="37">
        <v>5</v>
      </c>
      <c r="AD651" s="37">
        <v>0</v>
      </c>
      <c r="AE651" s="37" t="s">
        <v>1071</v>
      </c>
      <c r="AF651" s="37">
        <v>5</v>
      </c>
      <c r="AG651" s="59">
        <f t="shared" si="419"/>
        <v>0.69897000433601886</v>
      </c>
      <c r="AH651" s="59">
        <f t="shared" ref="AH651:AH712" si="438">AF651*82</f>
        <v>410</v>
      </c>
      <c r="AI651" s="72">
        <f t="shared" si="435"/>
        <v>2.6127838567197355</v>
      </c>
      <c r="AJ651" s="59">
        <f t="shared" si="436"/>
        <v>35</v>
      </c>
      <c r="AK651" s="59">
        <f t="shared" si="420"/>
        <v>1.5440680443502757</v>
      </c>
      <c r="AL651" s="72">
        <f t="shared" si="437"/>
        <v>2870</v>
      </c>
      <c r="AM651" s="72">
        <f t="shared" si="412"/>
        <v>3.4578818967339924</v>
      </c>
      <c r="AN651" s="39" t="s">
        <v>28</v>
      </c>
      <c r="AO651" s="37" t="s">
        <v>470</v>
      </c>
      <c r="AP651" s="67"/>
      <c r="AQ651" s="59" t="s">
        <v>213</v>
      </c>
      <c r="AR651" s="58" t="s">
        <v>373</v>
      </c>
      <c r="AT651" s="172" t="s">
        <v>2471</v>
      </c>
      <c r="AU651" s="270">
        <v>63.83</v>
      </c>
      <c r="AV651" s="270">
        <v>20.3</v>
      </c>
      <c r="AW651" s="59"/>
      <c r="AX651" s="277">
        <v>3.125</v>
      </c>
      <c r="AY651" s="278">
        <v>633</v>
      </c>
      <c r="AZ651" s="455">
        <f t="shared" si="421"/>
        <v>2.8014037100173552</v>
      </c>
      <c r="BA651" s="515" t="s">
        <v>137</v>
      </c>
      <c r="BB651" s="66" t="s">
        <v>138</v>
      </c>
      <c r="BC651" s="172" t="s">
        <v>2318</v>
      </c>
      <c r="BD651" s="59"/>
      <c r="BE651" s="59"/>
      <c r="BF651" s="67"/>
      <c r="BG651" s="67"/>
      <c r="BH651" s="58" t="s">
        <v>1069</v>
      </c>
      <c r="BI651" s="58" t="s">
        <v>89</v>
      </c>
      <c r="BJ651" s="39" t="s">
        <v>8</v>
      </c>
      <c r="BK651" s="39" t="s">
        <v>1651</v>
      </c>
      <c r="BL651" s="59"/>
      <c r="BM651" s="59"/>
      <c r="BN651" s="67"/>
      <c r="BO651" s="59" t="s">
        <v>1671</v>
      </c>
      <c r="BP651" s="39" t="s">
        <v>1363</v>
      </c>
      <c r="BQ651" s="59" t="s">
        <v>1537</v>
      </c>
      <c r="BR651" s="67">
        <v>14.26171875</v>
      </c>
      <c r="BS651" s="37" t="s">
        <v>21</v>
      </c>
      <c r="BT651" s="37" t="s">
        <v>9</v>
      </c>
      <c r="BU651" s="67">
        <v>3.3295233978424199</v>
      </c>
      <c r="BV651" s="160"/>
      <c r="BW651" s="105" t="s">
        <v>26</v>
      </c>
      <c r="BX651" s="37" t="s">
        <v>27</v>
      </c>
      <c r="BY651" s="70">
        <f>BU651*SQRT(CC651)</f>
        <v>9.4173142909346019</v>
      </c>
      <c r="BZ651" s="70">
        <f>IF(BX651="SE",BY651,BU651)</f>
        <v>9.4173142909346019</v>
      </c>
      <c r="CA651" s="37" t="s">
        <v>18</v>
      </c>
      <c r="CB651" s="37" t="s">
        <v>736</v>
      </c>
      <c r="CC651" s="37">
        <v>8</v>
      </c>
      <c r="CD651" s="37">
        <v>8</v>
      </c>
      <c r="CE651" s="159"/>
      <c r="CF651" s="39" t="s">
        <v>696</v>
      </c>
      <c r="CG651" s="67">
        <v>22.81640625</v>
      </c>
      <c r="CH651" s="37" t="s">
        <v>21</v>
      </c>
      <c r="CI651" s="67">
        <v>3.9159898105445912</v>
      </c>
      <c r="CJ651" s="160"/>
      <c r="CK651" s="59">
        <f>CI651*SQRT(CM651)</f>
        <v>11.076091800374016</v>
      </c>
      <c r="CL651" s="59">
        <f>CK651</f>
        <v>11.076091800374016</v>
      </c>
      <c r="CM651" s="91">
        <v>8</v>
      </c>
      <c r="CN651" s="91">
        <v>8</v>
      </c>
      <c r="CO651" s="159"/>
      <c r="CP651" s="67">
        <f t="shared" si="432"/>
        <v>-0.83215068583398988</v>
      </c>
      <c r="CQ651" s="67">
        <f t="shared" si="433"/>
        <v>0.94545454545454544</v>
      </c>
      <c r="CR651" s="67">
        <f t="shared" si="422"/>
        <v>-0.78676064842486315</v>
      </c>
      <c r="CS651" s="67">
        <f t="shared" si="434"/>
        <v>0.2693435099346847</v>
      </c>
      <c r="CT651" s="37">
        <v>0</v>
      </c>
      <c r="CU651" s="59">
        <v>0</v>
      </c>
      <c r="CV651" s="59" t="s">
        <v>1782</v>
      </c>
      <c r="CW651" s="59">
        <v>1</v>
      </c>
      <c r="CX651" s="37">
        <v>0</v>
      </c>
      <c r="CY651" s="102">
        <v>0</v>
      </c>
      <c r="CZ651" s="102">
        <v>2</v>
      </c>
      <c r="DA651" s="102">
        <v>0</v>
      </c>
      <c r="DB651" s="102">
        <v>0</v>
      </c>
      <c r="DC651" s="102">
        <v>0</v>
      </c>
      <c r="DD651" s="59">
        <v>0</v>
      </c>
      <c r="DE651" s="60">
        <v>0</v>
      </c>
      <c r="DF651" s="60">
        <v>0</v>
      </c>
      <c r="DG651" s="60">
        <v>0</v>
      </c>
      <c r="DH651" s="60">
        <v>0</v>
      </c>
      <c r="DI651" s="60">
        <v>0</v>
      </c>
      <c r="DJ651" s="60">
        <v>0</v>
      </c>
      <c r="DK651" s="60">
        <v>0</v>
      </c>
      <c r="DL651" s="60">
        <v>0</v>
      </c>
      <c r="DM651" s="60">
        <v>0</v>
      </c>
      <c r="DN651" s="60">
        <v>0</v>
      </c>
      <c r="DO651" s="59">
        <v>0</v>
      </c>
      <c r="DP651" s="59">
        <v>0</v>
      </c>
      <c r="DQ651" s="59">
        <v>0</v>
      </c>
      <c r="DR651" s="59">
        <v>0</v>
      </c>
      <c r="DS651" s="59">
        <v>0</v>
      </c>
      <c r="DT651" s="59">
        <v>0</v>
      </c>
      <c r="DU651" s="59">
        <v>0</v>
      </c>
      <c r="DV651" s="59">
        <v>0</v>
      </c>
      <c r="DW651" s="59">
        <v>0</v>
      </c>
      <c r="DX651" s="59">
        <v>0</v>
      </c>
      <c r="DY651" s="59">
        <v>0</v>
      </c>
      <c r="DZ651" s="59">
        <v>0</v>
      </c>
      <c r="EA651" s="59">
        <v>0</v>
      </c>
      <c r="EB651" s="59">
        <v>0</v>
      </c>
      <c r="EC651" s="59">
        <v>0</v>
      </c>
      <c r="ED651" s="59">
        <v>0</v>
      </c>
      <c r="EE651" s="59">
        <v>0</v>
      </c>
      <c r="EF651" s="59">
        <v>0</v>
      </c>
      <c r="EG651" s="59">
        <v>0</v>
      </c>
      <c r="EH651" s="59">
        <v>0</v>
      </c>
      <c r="EI651" s="59">
        <v>0</v>
      </c>
      <c r="EJ651" s="59">
        <v>0</v>
      </c>
      <c r="EK651" s="59">
        <v>0</v>
      </c>
      <c r="EL651" s="59">
        <v>0</v>
      </c>
      <c r="EM651" s="59">
        <v>0</v>
      </c>
      <c r="EN651" s="59">
        <v>0</v>
      </c>
      <c r="EO651" s="59">
        <v>0</v>
      </c>
      <c r="EP651" s="59">
        <v>2</v>
      </c>
      <c r="EQ651" s="77">
        <v>5</v>
      </c>
    </row>
    <row r="652" spans="1:147" s="58" customFormat="1" ht="15" customHeight="1" x14ac:dyDescent="0.25">
      <c r="A652" s="504" t="s">
        <v>2573</v>
      </c>
      <c r="B652" s="138">
        <v>3</v>
      </c>
      <c r="C652" s="123" t="s">
        <v>370</v>
      </c>
      <c r="D652" s="62">
        <v>2010</v>
      </c>
      <c r="E652" s="63" t="s">
        <v>371</v>
      </c>
      <c r="F652" s="63" t="s">
        <v>64</v>
      </c>
      <c r="G652" s="62">
        <v>21</v>
      </c>
      <c r="H652" s="62" t="s">
        <v>372</v>
      </c>
      <c r="I652" s="64" t="s">
        <v>1362</v>
      </c>
      <c r="J652" s="59">
        <v>2</v>
      </c>
      <c r="K652" s="37" t="s">
        <v>3</v>
      </c>
      <c r="L652" s="37" t="s">
        <v>89</v>
      </c>
      <c r="M652" s="37">
        <v>7</v>
      </c>
      <c r="N652" s="37">
        <v>7</v>
      </c>
      <c r="O652" s="59">
        <f t="shared" si="418"/>
        <v>0.84509804001425681</v>
      </c>
      <c r="P652" s="37">
        <v>2006</v>
      </c>
      <c r="Q652" s="67"/>
      <c r="R652" s="37">
        <v>1</v>
      </c>
      <c r="S652" s="37">
        <v>8</v>
      </c>
      <c r="T652" s="37">
        <v>1</v>
      </c>
      <c r="U652" s="37">
        <v>16</v>
      </c>
      <c r="V652" s="37" t="s">
        <v>736</v>
      </c>
      <c r="W652" s="37"/>
      <c r="X652" s="37" t="s">
        <v>608</v>
      </c>
      <c r="Z652" s="168" t="s">
        <v>369</v>
      </c>
      <c r="AA652" s="37" t="s">
        <v>694</v>
      </c>
      <c r="AB652" s="37" t="s">
        <v>1365</v>
      </c>
      <c r="AC652" s="37">
        <v>5</v>
      </c>
      <c r="AD652" s="37">
        <v>0</v>
      </c>
      <c r="AE652" s="37" t="s">
        <v>1071</v>
      </c>
      <c r="AF652" s="37">
        <v>5</v>
      </c>
      <c r="AG652" s="59">
        <f t="shared" si="419"/>
        <v>0.69897000433601886</v>
      </c>
      <c r="AH652" s="59">
        <f t="shared" si="438"/>
        <v>410</v>
      </c>
      <c r="AI652" s="72">
        <f t="shared" si="435"/>
        <v>2.6127838567197355</v>
      </c>
      <c r="AJ652" s="59">
        <f t="shared" si="436"/>
        <v>35</v>
      </c>
      <c r="AK652" s="59">
        <f t="shared" si="420"/>
        <v>1.5440680443502757</v>
      </c>
      <c r="AL652" s="72">
        <f t="shared" si="437"/>
        <v>2870</v>
      </c>
      <c r="AM652" s="72">
        <f t="shared" si="412"/>
        <v>3.4578818967339924</v>
      </c>
      <c r="AN652" s="39" t="s">
        <v>28</v>
      </c>
      <c r="AO652" s="37" t="s">
        <v>470</v>
      </c>
      <c r="AP652" s="67"/>
      <c r="AQ652" s="59" t="s">
        <v>213</v>
      </c>
      <c r="AR652" s="58" t="s">
        <v>373</v>
      </c>
      <c r="AT652" s="172" t="s">
        <v>2471</v>
      </c>
      <c r="AU652" s="270">
        <v>63.83</v>
      </c>
      <c r="AV652" s="270">
        <v>20.3</v>
      </c>
      <c r="AW652" s="59"/>
      <c r="AX652" s="277">
        <v>3.125</v>
      </c>
      <c r="AY652" s="278">
        <v>633</v>
      </c>
      <c r="AZ652" s="455">
        <f t="shared" si="421"/>
        <v>2.8014037100173552</v>
      </c>
      <c r="BA652" s="515" t="s">
        <v>137</v>
      </c>
      <c r="BB652" s="66" t="s">
        <v>138</v>
      </c>
      <c r="BC652" s="172" t="s">
        <v>2318</v>
      </c>
      <c r="BD652" s="59"/>
      <c r="BE652" s="59"/>
      <c r="BF652" s="67"/>
      <c r="BG652" s="67"/>
      <c r="BH652" s="58" t="s">
        <v>1069</v>
      </c>
      <c r="BI652" s="58" t="s">
        <v>89</v>
      </c>
      <c r="BJ652" s="39" t="s">
        <v>8</v>
      </c>
      <c r="BK652" s="39" t="s">
        <v>1652</v>
      </c>
      <c r="BL652" s="59"/>
      <c r="BM652" s="59"/>
      <c r="BN652" s="67"/>
      <c r="BO652" s="59" t="s">
        <v>1671</v>
      </c>
      <c r="BP652" s="39" t="s">
        <v>1363</v>
      </c>
      <c r="BQ652" s="59" t="s">
        <v>1537</v>
      </c>
      <c r="BR652" s="67">
        <v>35.1640625</v>
      </c>
      <c r="BS652" s="37" t="s">
        <v>21</v>
      </c>
      <c r="BT652" s="37" t="s">
        <v>9</v>
      </c>
      <c r="BU652" s="67">
        <v>5.0415016936987103</v>
      </c>
      <c r="BV652" s="160"/>
      <c r="BW652" s="105" t="s">
        <v>26</v>
      </c>
      <c r="BX652" s="37" t="s">
        <v>27</v>
      </c>
      <c r="BY652" s="70">
        <f>BU652*SQRT(CC652)</f>
        <v>14.259520139911292</v>
      </c>
      <c r="BZ652" s="70">
        <f>IF(BX652="SE",BY652,BU652)</f>
        <v>14.259520139911292</v>
      </c>
      <c r="CA652" s="37" t="s">
        <v>18</v>
      </c>
      <c r="CB652" s="37" t="s">
        <v>736</v>
      </c>
      <c r="CC652" s="37">
        <v>8</v>
      </c>
      <c r="CD652" s="37">
        <v>8</v>
      </c>
      <c r="CE652" s="159"/>
      <c r="CF652" s="39" t="s">
        <v>696</v>
      </c>
      <c r="CG652" s="67">
        <v>28.98046875</v>
      </c>
      <c r="CH652" s="37" t="s">
        <v>21</v>
      </c>
      <c r="CI652" s="67">
        <v>3.2243792742327257</v>
      </c>
      <c r="CJ652" s="145"/>
      <c r="CK652" s="59">
        <f>CI652*SQRT(CM652)</f>
        <v>9.1199217997092763</v>
      </c>
      <c r="CL652" s="59">
        <f>CK652</f>
        <v>9.1199217997092763</v>
      </c>
      <c r="CM652" s="91">
        <v>8</v>
      </c>
      <c r="CN652" s="91">
        <v>8</v>
      </c>
      <c r="CO652" s="159"/>
      <c r="CP652" s="67">
        <f t="shared" si="432"/>
        <v>0.51664045895019584</v>
      </c>
      <c r="CQ652" s="67">
        <f t="shared" si="433"/>
        <v>0.94545454545454544</v>
      </c>
      <c r="CR652" s="67">
        <f t="shared" si="422"/>
        <v>0.48846007028018512</v>
      </c>
      <c r="CS652" s="67">
        <f t="shared" si="434"/>
        <v>0.25745603875806633</v>
      </c>
      <c r="CT652" s="37">
        <v>0</v>
      </c>
      <c r="CU652" s="59">
        <v>0</v>
      </c>
      <c r="CV652" s="59" t="s">
        <v>1782</v>
      </c>
      <c r="CW652" s="59">
        <v>1</v>
      </c>
      <c r="CX652" s="37">
        <v>0</v>
      </c>
      <c r="CY652" s="102">
        <v>0</v>
      </c>
      <c r="CZ652" s="102">
        <v>2</v>
      </c>
      <c r="DA652" s="102">
        <v>0</v>
      </c>
      <c r="DB652" s="102">
        <v>0</v>
      </c>
      <c r="DC652" s="102">
        <v>0</v>
      </c>
      <c r="DD652" s="59">
        <v>0</v>
      </c>
      <c r="DE652" s="60">
        <v>0</v>
      </c>
      <c r="DF652" s="60">
        <v>0</v>
      </c>
      <c r="DG652" s="60">
        <v>0</v>
      </c>
      <c r="DH652" s="60">
        <v>0</v>
      </c>
      <c r="DI652" s="60">
        <v>0</v>
      </c>
      <c r="DJ652" s="60">
        <v>0</v>
      </c>
      <c r="DK652" s="60">
        <v>0</v>
      </c>
      <c r="DL652" s="60">
        <v>0</v>
      </c>
      <c r="DM652" s="60">
        <v>0</v>
      </c>
      <c r="DN652" s="60">
        <v>0</v>
      </c>
      <c r="DO652" s="59">
        <v>0</v>
      </c>
      <c r="DP652" s="59">
        <v>0</v>
      </c>
      <c r="DQ652" s="59">
        <v>0</v>
      </c>
      <c r="DR652" s="59">
        <v>0</v>
      </c>
      <c r="DS652" s="59">
        <v>0</v>
      </c>
      <c r="DT652" s="59">
        <v>0</v>
      </c>
      <c r="DU652" s="59">
        <v>0</v>
      </c>
      <c r="DV652" s="59">
        <v>0</v>
      </c>
      <c r="DW652" s="59">
        <v>0</v>
      </c>
      <c r="DX652" s="59">
        <v>0</v>
      </c>
      <c r="DY652" s="59">
        <v>0</v>
      </c>
      <c r="DZ652" s="59">
        <v>0</v>
      </c>
      <c r="EA652" s="59">
        <v>0</v>
      </c>
      <c r="EB652" s="59">
        <v>0</v>
      </c>
      <c r="EC652" s="59">
        <v>0</v>
      </c>
      <c r="ED652" s="59">
        <v>0</v>
      </c>
      <c r="EE652" s="59">
        <v>0</v>
      </c>
      <c r="EF652" s="59">
        <v>0</v>
      </c>
      <c r="EG652" s="59">
        <v>0</v>
      </c>
      <c r="EH652" s="59">
        <v>0</v>
      </c>
      <c r="EI652" s="59">
        <v>0</v>
      </c>
      <c r="EJ652" s="59">
        <v>0</v>
      </c>
      <c r="EK652" s="59">
        <v>0</v>
      </c>
      <c r="EL652" s="59">
        <v>0</v>
      </c>
      <c r="EM652" s="59">
        <v>0</v>
      </c>
      <c r="EN652" s="59">
        <v>0</v>
      </c>
      <c r="EO652" s="59">
        <v>0</v>
      </c>
      <c r="EP652" s="59">
        <v>2</v>
      </c>
      <c r="EQ652" s="77">
        <v>5</v>
      </c>
    </row>
    <row r="653" spans="1:147" s="200" customFormat="1" ht="15" customHeight="1" x14ac:dyDescent="0.25">
      <c r="A653" s="504" t="s">
        <v>2573</v>
      </c>
      <c r="B653" s="215" t="s">
        <v>1832</v>
      </c>
      <c r="C653" s="200" t="s">
        <v>370</v>
      </c>
      <c r="D653" s="222">
        <v>2010</v>
      </c>
      <c r="E653" s="205" t="s">
        <v>371</v>
      </c>
      <c r="F653" s="205" t="s">
        <v>64</v>
      </c>
      <c r="G653" s="222">
        <v>21</v>
      </c>
      <c r="H653" s="222" t="s">
        <v>372</v>
      </c>
      <c r="I653" s="211" t="s">
        <v>1362</v>
      </c>
      <c r="J653" s="201">
        <v>2</v>
      </c>
      <c r="K653" s="194" t="s">
        <v>3</v>
      </c>
      <c r="L653" s="194" t="s">
        <v>89</v>
      </c>
      <c r="M653" s="194">
        <v>7</v>
      </c>
      <c r="N653" s="194">
        <v>7</v>
      </c>
      <c r="O653" s="201">
        <f t="shared" si="418"/>
        <v>0.84509804001425681</v>
      </c>
      <c r="P653" s="194">
        <v>2006</v>
      </c>
      <c r="Q653" s="206"/>
      <c r="R653" s="194">
        <v>1</v>
      </c>
      <c r="S653" s="194">
        <v>8</v>
      </c>
      <c r="T653" s="194">
        <v>1</v>
      </c>
      <c r="U653" s="194">
        <v>16</v>
      </c>
      <c r="V653" s="194" t="s">
        <v>736</v>
      </c>
      <c r="W653" s="194">
        <v>1</v>
      </c>
      <c r="X653" s="194" t="s">
        <v>608</v>
      </c>
      <c r="Z653" s="217" t="s">
        <v>369</v>
      </c>
      <c r="AA653" s="194" t="s">
        <v>694</v>
      </c>
      <c r="AB653" s="194" t="s">
        <v>1365</v>
      </c>
      <c r="AC653" s="194">
        <v>5</v>
      </c>
      <c r="AD653" s="194">
        <v>0</v>
      </c>
      <c r="AE653" s="194" t="s">
        <v>1071</v>
      </c>
      <c r="AF653" s="194">
        <v>5</v>
      </c>
      <c r="AG653" s="201">
        <f t="shared" si="419"/>
        <v>0.69897000433601886</v>
      </c>
      <c r="AH653" s="201">
        <f t="shared" si="438"/>
        <v>410</v>
      </c>
      <c r="AI653" s="538">
        <f t="shared" si="435"/>
        <v>2.6127838567197355</v>
      </c>
      <c r="AJ653" s="201">
        <f t="shared" si="436"/>
        <v>35</v>
      </c>
      <c r="AK653" s="201">
        <f t="shared" si="420"/>
        <v>1.5440680443502757</v>
      </c>
      <c r="AL653" s="538">
        <f t="shared" si="437"/>
        <v>2870</v>
      </c>
      <c r="AM653" s="538">
        <f t="shared" si="412"/>
        <v>3.4578818967339924</v>
      </c>
      <c r="AN653" s="195" t="s">
        <v>28</v>
      </c>
      <c r="AO653" s="194" t="s">
        <v>470</v>
      </c>
      <c r="AP653" s="206"/>
      <c r="AQ653" s="201" t="s">
        <v>213</v>
      </c>
      <c r="AR653" s="200" t="s">
        <v>373</v>
      </c>
      <c r="AT653" s="212" t="s">
        <v>2471</v>
      </c>
      <c r="AU653" s="273">
        <v>63.83</v>
      </c>
      <c r="AV653" s="273">
        <v>20.3</v>
      </c>
      <c r="AW653" s="201"/>
      <c r="AX653" s="279">
        <v>3.125</v>
      </c>
      <c r="AY653" s="280">
        <v>633</v>
      </c>
      <c r="AZ653" s="489">
        <f t="shared" si="421"/>
        <v>2.8014037100173552</v>
      </c>
      <c r="BA653" s="518" t="s">
        <v>137</v>
      </c>
      <c r="BB653" s="207" t="s">
        <v>138</v>
      </c>
      <c r="BC653" s="212" t="s">
        <v>2318</v>
      </c>
      <c r="BD653" s="201"/>
      <c r="BE653" s="201"/>
      <c r="BF653" s="206"/>
      <c r="BG653" s="206"/>
      <c r="BH653" s="200" t="s">
        <v>1069</v>
      </c>
      <c r="BI653" s="200" t="s">
        <v>89</v>
      </c>
      <c r="BJ653" s="195" t="s">
        <v>8</v>
      </c>
      <c r="BK653" s="195" t="s">
        <v>1649</v>
      </c>
      <c r="BL653" s="201"/>
      <c r="BM653" s="201"/>
      <c r="BN653" s="206"/>
      <c r="BO653" s="201" t="s">
        <v>1671</v>
      </c>
      <c r="BP653" s="195" t="s">
        <v>1363</v>
      </c>
      <c r="BQ653" s="201" t="s">
        <v>1537</v>
      </c>
      <c r="BR653" s="206">
        <v>53.045572916666671</v>
      </c>
      <c r="BS653" s="194" t="s">
        <v>21</v>
      </c>
      <c r="BT653" s="194" t="s">
        <v>9</v>
      </c>
      <c r="BU653" s="206"/>
      <c r="BV653" s="223"/>
      <c r="BW653" s="224"/>
      <c r="BX653" s="194"/>
      <c r="BY653" s="208"/>
      <c r="BZ653" s="208">
        <v>17.348590315123563</v>
      </c>
      <c r="CA653" s="194" t="s">
        <v>18</v>
      </c>
      <c r="CB653" s="194" t="s">
        <v>736</v>
      </c>
      <c r="CC653" s="194">
        <v>8</v>
      </c>
      <c r="CD653" s="194">
        <v>8</v>
      </c>
      <c r="CE653" s="225"/>
      <c r="CF653" s="195" t="s">
        <v>696</v>
      </c>
      <c r="CG653" s="206">
        <v>56.104166666666671</v>
      </c>
      <c r="CH653" s="194" t="s">
        <v>21</v>
      </c>
      <c r="CI653" s="206"/>
      <c r="CJ653" s="223"/>
      <c r="CK653" s="201"/>
      <c r="CL653" s="201">
        <v>15.03479922436658</v>
      </c>
      <c r="CM653" s="220">
        <v>8</v>
      </c>
      <c r="CN653" s="220">
        <v>8</v>
      </c>
      <c r="CO653" s="225"/>
      <c r="CP653" s="206">
        <f t="shared" si="432"/>
        <v>-0.18841859088702001</v>
      </c>
      <c r="CQ653" s="206">
        <f t="shared" si="433"/>
        <v>0.94545454545454544</v>
      </c>
      <c r="CR653" s="206">
        <f t="shared" si="422"/>
        <v>-0.17814121320227347</v>
      </c>
      <c r="CS653" s="206">
        <f t="shared" si="434"/>
        <v>0.25099169662003679</v>
      </c>
      <c r="CT653" s="194">
        <v>0</v>
      </c>
      <c r="CU653" s="201">
        <v>0</v>
      </c>
      <c r="CV653" s="201" t="s">
        <v>1782</v>
      </c>
      <c r="CW653" s="201">
        <v>2</v>
      </c>
      <c r="CX653" s="194">
        <v>0</v>
      </c>
      <c r="CY653" s="191">
        <v>0</v>
      </c>
      <c r="CZ653" s="191">
        <v>2</v>
      </c>
      <c r="DA653" s="191">
        <v>0</v>
      </c>
      <c r="DB653" s="191">
        <v>0</v>
      </c>
      <c r="DC653" s="191">
        <v>0</v>
      </c>
      <c r="DD653" s="202">
        <v>1</v>
      </c>
      <c r="DE653" s="202">
        <v>0</v>
      </c>
      <c r="DF653" s="202">
        <v>0</v>
      </c>
      <c r="DG653" s="202">
        <v>0</v>
      </c>
      <c r="DH653" s="202">
        <v>0</v>
      </c>
      <c r="DI653" s="202">
        <v>0</v>
      </c>
      <c r="DJ653" s="202">
        <v>0</v>
      </c>
      <c r="DK653" s="202">
        <v>0</v>
      </c>
      <c r="DL653" s="202">
        <v>0</v>
      </c>
      <c r="DM653" s="202">
        <v>0</v>
      </c>
      <c r="DN653" s="202">
        <v>0</v>
      </c>
      <c r="DO653" s="201">
        <v>0</v>
      </c>
      <c r="DP653" s="201">
        <v>0</v>
      </c>
      <c r="DQ653" s="201">
        <v>0</v>
      </c>
      <c r="DR653" s="201">
        <v>0</v>
      </c>
      <c r="DS653" s="201">
        <v>0</v>
      </c>
      <c r="DT653" s="201">
        <v>0</v>
      </c>
      <c r="DU653" s="201">
        <v>0</v>
      </c>
      <c r="DV653" s="201">
        <v>0</v>
      </c>
      <c r="DW653" s="201">
        <v>0</v>
      </c>
      <c r="DX653" s="201">
        <v>0</v>
      </c>
      <c r="DY653" s="201">
        <v>0</v>
      </c>
      <c r="DZ653" s="201">
        <v>0</v>
      </c>
      <c r="EA653" s="201">
        <v>0</v>
      </c>
      <c r="EB653" s="201">
        <v>0</v>
      </c>
      <c r="EC653" s="201">
        <v>0</v>
      </c>
      <c r="ED653" s="201">
        <v>0</v>
      </c>
      <c r="EE653" s="201">
        <v>0</v>
      </c>
      <c r="EF653" s="201">
        <v>0</v>
      </c>
      <c r="EG653" s="201">
        <v>0</v>
      </c>
      <c r="EH653" s="201">
        <v>0</v>
      </c>
      <c r="EI653" s="201">
        <v>0</v>
      </c>
      <c r="EJ653" s="201">
        <v>0</v>
      </c>
      <c r="EK653" s="201">
        <v>0</v>
      </c>
      <c r="EL653" s="201">
        <v>0</v>
      </c>
      <c r="EM653" s="201">
        <v>0</v>
      </c>
      <c r="EN653" s="201">
        <v>0</v>
      </c>
      <c r="EO653" s="201">
        <v>0</v>
      </c>
      <c r="EP653" s="201">
        <v>2</v>
      </c>
      <c r="EQ653" s="194">
        <v>5</v>
      </c>
    </row>
    <row r="654" spans="1:147" s="58" customFormat="1" ht="15" customHeight="1" x14ac:dyDescent="0.25">
      <c r="A654" s="504" t="s">
        <v>2573</v>
      </c>
      <c r="B654" s="138">
        <v>4</v>
      </c>
      <c r="C654" s="123" t="s">
        <v>370</v>
      </c>
      <c r="D654" s="62">
        <v>2010</v>
      </c>
      <c r="E654" s="63" t="s">
        <v>371</v>
      </c>
      <c r="F654" s="63" t="s">
        <v>64</v>
      </c>
      <c r="G654" s="62">
        <v>21</v>
      </c>
      <c r="H654" s="62" t="s">
        <v>372</v>
      </c>
      <c r="I654" s="64" t="s">
        <v>1362</v>
      </c>
      <c r="J654" s="59">
        <v>2</v>
      </c>
      <c r="K654" s="37" t="s">
        <v>3</v>
      </c>
      <c r="L654" s="37" t="s">
        <v>89</v>
      </c>
      <c r="M654" s="37">
        <v>7</v>
      </c>
      <c r="N654" s="37">
        <v>7</v>
      </c>
      <c r="O654" s="59">
        <f t="shared" si="418"/>
        <v>0.84509804001425681</v>
      </c>
      <c r="P654" s="37">
        <v>2006</v>
      </c>
      <c r="Q654" s="67"/>
      <c r="R654" s="37">
        <v>1</v>
      </c>
      <c r="S654" s="37">
        <v>8</v>
      </c>
      <c r="T654" s="37">
        <v>1</v>
      </c>
      <c r="U654" s="37">
        <v>16</v>
      </c>
      <c r="V654" s="37" t="s">
        <v>736</v>
      </c>
      <c r="W654" s="37"/>
      <c r="X654" s="37" t="s">
        <v>608</v>
      </c>
      <c r="Z654" s="168" t="s">
        <v>369</v>
      </c>
      <c r="AA654" s="37" t="s">
        <v>694</v>
      </c>
      <c r="AB654" s="37" t="s">
        <v>1365</v>
      </c>
      <c r="AC654" s="37">
        <v>5</v>
      </c>
      <c r="AD654" s="37">
        <v>0</v>
      </c>
      <c r="AE654" s="37" t="s">
        <v>1071</v>
      </c>
      <c r="AF654" s="37">
        <v>5</v>
      </c>
      <c r="AG654" s="59">
        <f t="shared" si="419"/>
        <v>0.69897000433601886</v>
      </c>
      <c r="AH654" s="59">
        <f t="shared" si="438"/>
        <v>410</v>
      </c>
      <c r="AI654" s="72">
        <f t="shared" si="435"/>
        <v>2.6127838567197355</v>
      </c>
      <c r="AJ654" s="59">
        <f t="shared" si="436"/>
        <v>35</v>
      </c>
      <c r="AK654" s="59">
        <f t="shared" si="420"/>
        <v>1.5440680443502757</v>
      </c>
      <c r="AL654" s="72">
        <f t="shared" si="437"/>
        <v>2870</v>
      </c>
      <c r="AM654" s="72">
        <f t="shared" si="412"/>
        <v>3.4578818967339924</v>
      </c>
      <c r="AN654" s="39" t="s">
        <v>28</v>
      </c>
      <c r="AO654" s="37" t="s">
        <v>470</v>
      </c>
      <c r="AP654" s="67"/>
      <c r="AQ654" s="59" t="s">
        <v>213</v>
      </c>
      <c r="AR654" s="58" t="s">
        <v>373</v>
      </c>
      <c r="AT654" s="172" t="s">
        <v>2471</v>
      </c>
      <c r="AU654" s="270">
        <v>63.83</v>
      </c>
      <c r="AV654" s="270">
        <v>20.3</v>
      </c>
      <c r="AW654" s="59"/>
      <c r="AX654" s="277">
        <v>3.125</v>
      </c>
      <c r="AY654" s="278">
        <v>633</v>
      </c>
      <c r="AZ654" s="455">
        <f t="shared" si="421"/>
        <v>2.8014037100173552</v>
      </c>
      <c r="BA654" s="515" t="s">
        <v>137</v>
      </c>
      <c r="BB654" s="66" t="s">
        <v>138</v>
      </c>
      <c r="BC654" s="172" t="s">
        <v>2318</v>
      </c>
      <c r="BD654" s="59"/>
      <c r="BE654" s="59"/>
      <c r="BF654" s="67"/>
      <c r="BG654" s="67"/>
      <c r="BH654" s="58" t="s">
        <v>1069</v>
      </c>
      <c r="BI654" s="58" t="s">
        <v>89</v>
      </c>
      <c r="BJ654" s="39" t="s">
        <v>8</v>
      </c>
      <c r="BK654" s="39" t="s">
        <v>17</v>
      </c>
      <c r="BL654" s="59"/>
      <c r="BM654" s="59"/>
      <c r="BN654" s="67"/>
      <c r="BO654" s="59"/>
      <c r="BP654" s="39" t="s">
        <v>1363</v>
      </c>
      <c r="BQ654" s="59" t="s">
        <v>1537</v>
      </c>
      <c r="BR654" s="67">
        <v>33.1875</v>
      </c>
      <c r="BS654" s="37" t="s">
        <v>21</v>
      </c>
      <c r="BT654" s="37" t="s">
        <v>9</v>
      </c>
      <c r="BU654" s="67">
        <v>7.4635523107457411</v>
      </c>
      <c r="BV654" s="160"/>
      <c r="BW654" s="105" t="s">
        <v>26</v>
      </c>
      <c r="BX654" s="37" t="s">
        <v>27</v>
      </c>
      <c r="BY654" s="70">
        <f t="shared" ref="BY654:BY667" si="439">BU654*SQRT(CC654)</f>
        <v>21.110113802675361</v>
      </c>
      <c r="BZ654" s="70">
        <f t="shared" ref="BZ654:BZ667" si="440">IF(BX654="SE",BY654,BU654)</f>
        <v>21.110113802675361</v>
      </c>
      <c r="CA654" s="37" t="s">
        <v>18</v>
      </c>
      <c r="CB654" s="37" t="s">
        <v>736</v>
      </c>
      <c r="CC654" s="37">
        <v>8</v>
      </c>
      <c r="CD654" s="37">
        <v>8</v>
      </c>
      <c r="CE654" s="159"/>
      <c r="CF654" s="39" t="s">
        <v>696</v>
      </c>
      <c r="CG654" s="67">
        <v>20.308035714285715</v>
      </c>
      <c r="CH654" s="37" t="s">
        <v>21</v>
      </c>
      <c r="CI654" s="67">
        <v>4.2671737473374565</v>
      </c>
      <c r="CJ654" s="145"/>
      <c r="CK654" s="59">
        <f t="shared" ref="CK654:CK667" si="441">CI654*SQRT(CM654)</f>
        <v>12.069389972974108</v>
      </c>
      <c r="CL654" s="59">
        <f t="shared" ref="CL654:CL667" si="442">CK654</f>
        <v>12.069389972974108</v>
      </c>
      <c r="CM654" s="91">
        <v>8</v>
      </c>
      <c r="CN654" s="91">
        <v>8</v>
      </c>
      <c r="CO654" s="159"/>
      <c r="CP654" s="67">
        <f t="shared" si="432"/>
        <v>0.7490421514773602</v>
      </c>
      <c r="CQ654" s="67">
        <f t="shared" si="433"/>
        <v>0.94545454545454544</v>
      </c>
      <c r="CR654" s="67">
        <f t="shared" si="422"/>
        <v>0.7081853068513223</v>
      </c>
      <c r="CS654" s="67">
        <f t="shared" si="434"/>
        <v>0.26567270090125317</v>
      </c>
      <c r="CT654" s="37">
        <v>0</v>
      </c>
      <c r="CU654" s="59">
        <v>0</v>
      </c>
      <c r="CV654" s="59" t="s">
        <v>1782</v>
      </c>
      <c r="CW654" s="59">
        <v>0</v>
      </c>
      <c r="CX654" s="37">
        <v>0</v>
      </c>
      <c r="CY654" s="102">
        <v>0</v>
      </c>
      <c r="CZ654" s="102">
        <v>2</v>
      </c>
      <c r="DA654" s="102">
        <v>0</v>
      </c>
      <c r="DB654" s="102">
        <v>0</v>
      </c>
      <c r="DC654" s="102">
        <v>0</v>
      </c>
      <c r="DD654" s="59">
        <v>0</v>
      </c>
      <c r="DE654" s="60">
        <v>0</v>
      </c>
      <c r="DF654" s="60">
        <v>0</v>
      </c>
      <c r="DG654" s="60">
        <v>0</v>
      </c>
      <c r="DH654" s="60">
        <v>0</v>
      </c>
      <c r="DI654" s="60">
        <v>1</v>
      </c>
      <c r="DJ654" s="60">
        <v>0</v>
      </c>
      <c r="DK654" s="60">
        <v>0</v>
      </c>
      <c r="DL654" s="60">
        <v>0</v>
      </c>
      <c r="DM654" s="60">
        <v>0</v>
      </c>
      <c r="DN654" s="60">
        <v>0</v>
      </c>
      <c r="DO654" s="59">
        <v>0</v>
      </c>
      <c r="DP654" s="59">
        <v>0</v>
      </c>
      <c r="DQ654" s="59">
        <v>0</v>
      </c>
      <c r="DR654" s="59">
        <v>0</v>
      </c>
      <c r="DS654" s="59">
        <v>0</v>
      </c>
      <c r="DT654" s="59">
        <v>0</v>
      </c>
      <c r="DU654" s="59">
        <v>0</v>
      </c>
      <c r="DV654" s="59">
        <v>0</v>
      </c>
      <c r="DW654" s="59">
        <v>0</v>
      </c>
      <c r="DX654" s="59">
        <v>0</v>
      </c>
      <c r="DY654" s="59">
        <v>0</v>
      </c>
      <c r="DZ654" s="59">
        <v>0</v>
      </c>
      <c r="EA654" s="59">
        <v>0</v>
      </c>
      <c r="EB654" s="59">
        <v>0</v>
      </c>
      <c r="EC654" s="59">
        <v>0</v>
      </c>
      <c r="ED654" s="59">
        <v>0</v>
      </c>
      <c r="EE654" s="59">
        <v>0</v>
      </c>
      <c r="EF654" s="59">
        <v>0</v>
      </c>
      <c r="EG654" s="59">
        <v>0</v>
      </c>
      <c r="EH654" s="59">
        <v>0</v>
      </c>
      <c r="EI654" s="59">
        <v>0</v>
      </c>
      <c r="EJ654" s="59">
        <v>0</v>
      </c>
      <c r="EK654" s="59">
        <v>0</v>
      </c>
      <c r="EL654" s="59">
        <v>0</v>
      </c>
      <c r="EM654" s="59">
        <v>0</v>
      </c>
      <c r="EN654" s="59">
        <v>0</v>
      </c>
      <c r="EO654" s="59">
        <v>0</v>
      </c>
      <c r="EP654" s="59">
        <v>2</v>
      </c>
      <c r="EQ654" s="77">
        <v>5</v>
      </c>
    </row>
    <row r="655" spans="1:147" s="58" customFormat="1" ht="15" customHeight="1" x14ac:dyDescent="0.25">
      <c r="A655" s="504" t="s">
        <v>2573</v>
      </c>
      <c r="B655" s="138">
        <v>5</v>
      </c>
      <c r="C655" s="123" t="s">
        <v>370</v>
      </c>
      <c r="D655" s="62">
        <v>2010</v>
      </c>
      <c r="E655" s="63" t="s">
        <v>371</v>
      </c>
      <c r="F655" s="63" t="s">
        <v>64</v>
      </c>
      <c r="G655" s="62">
        <v>21</v>
      </c>
      <c r="H655" s="62" t="s">
        <v>372</v>
      </c>
      <c r="I655" s="64" t="s">
        <v>1362</v>
      </c>
      <c r="J655" s="59">
        <v>2</v>
      </c>
      <c r="K655" s="37" t="s">
        <v>3</v>
      </c>
      <c r="L655" s="37" t="s">
        <v>89</v>
      </c>
      <c r="M655" s="37">
        <v>7</v>
      </c>
      <c r="N655" s="37">
        <v>7</v>
      </c>
      <c r="O655" s="59">
        <f t="shared" si="418"/>
        <v>0.84509804001425681</v>
      </c>
      <c r="P655" s="37">
        <v>2006</v>
      </c>
      <c r="Q655" s="67"/>
      <c r="R655" s="37">
        <v>1</v>
      </c>
      <c r="S655" s="37">
        <v>8</v>
      </c>
      <c r="T655" s="37">
        <v>1</v>
      </c>
      <c r="U655" s="37">
        <v>16</v>
      </c>
      <c r="V655" s="37" t="s">
        <v>736</v>
      </c>
      <c r="W655" s="37"/>
      <c r="X655" s="37" t="s">
        <v>608</v>
      </c>
      <c r="Z655" s="168" t="s">
        <v>369</v>
      </c>
      <c r="AA655" s="37" t="s">
        <v>694</v>
      </c>
      <c r="AB655" s="37" t="s">
        <v>1365</v>
      </c>
      <c r="AC655" s="37">
        <v>5</v>
      </c>
      <c r="AD655" s="37">
        <v>0</v>
      </c>
      <c r="AE655" s="37" t="s">
        <v>1071</v>
      </c>
      <c r="AF655" s="37">
        <v>5</v>
      </c>
      <c r="AG655" s="59">
        <f t="shared" si="419"/>
        <v>0.69897000433601886</v>
      </c>
      <c r="AH655" s="59">
        <f t="shared" si="438"/>
        <v>410</v>
      </c>
      <c r="AI655" s="72">
        <f t="shared" si="435"/>
        <v>2.6127838567197355</v>
      </c>
      <c r="AJ655" s="59">
        <f t="shared" si="436"/>
        <v>35</v>
      </c>
      <c r="AK655" s="59">
        <f t="shared" si="420"/>
        <v>1.5440680443502757</v>
      </c>
      <c r="AL655" s="72">
        <f t="shared" si="437"/>
        <v>2870</v>
      </c>
      <c r="AM655" s="72">
        <f t="shared" si="412"/>
        <v>3.4578818967339924</v>
      </c>
      <c r="AN655" s="39" t="s">
        <v>28</v>
      </c>
      <c r="AO655" s="37" t="s">
        <v>470</v>
      </c>
      <c r="AP655" s="67"/>
      <c r="AQ655" s="59" t="s">
        <v>213</v>
      </c>
      <c r="AR655" s="58" t="s">
        <v>373</v>
      </c>
      <c r="AT655" s="172" t="s">
        <v>2471</v>
      </c>
      <c r="AU655" s="270">
        <v>63.83</v>
      </c>
      <c r="AV655" s="270">
        <v>20.3</v>
      </c>
      <c r="AW655" s="59"/>
      <c r="AX655" s="277">
        <v>3.125</v>
      </c>
      <c r="AY655" s="278">
        <v>633</v>
      </c>
      <c r="AZ655" s="455">
        <f t="shared" si="421"/>
        <v>2.8014037100173552</v>
      </c>
      <c r="BA655" s="515" t="s">
        <v>137</v>
      </c>
      <c r="BB655" s="66" t="s">
        <v>138</v>
      </c>
      <c r="BC655" s="172" t="s">
        <v>2318</v>
      </c>
      <c r="BD655" s="59"/>
      <c r="BE655" s="59"/>
      <c r="BF655" s="67"/>
      <c r="BG655" s="67"/>
      <c r="BH655" s="58" t="s">
        <v>1069</v>
      </c>
      <c r="BI655" s="58" t="s">
        <v>89</v>
      </c>
      <c r="BJ655" s="39" t="s">
        <v>8</v>
      </c>
      <c r="BK655" s="67" t="s">
        <v>34</v>
      </c>
      <c r="BL655" s="59"/>
      <c r="BM655" s="59"/>
      <c r="BN655" s="67"/>
      <c r="BO655" s="59"/>
      <c r="BP655" s="39" t="s">
        <v>1363</v>
      </c>
      <c r="BQ655" s="59" t="s">
        <v>1537</v>
      </c>
      <c r="BR655" s="67">
        <v>19.3515625</v>
      </c>
      <c r="BS655" s="37" t="s">
        <v>21</v>
      </c>
      <c r="BT655" s="37" t="s">
        <v>9</v>
      </c>
      <c r="BU655" s="67">
        <v>4.3123938505957735</v>
      </c>
      <c r="BV655" s="160"/>
      <c r="BW655" s="105" t="s">
        <v>26</v>
      </c>
      <c r="BX655" s="37" t="s">
        <v>27</v>
      </c>
      <c r="BY655" s="70">
        <f t="shared" si="439"/>
        <v>12.197291739613755</v>
      </c>
      <c r="BZ655" s="70">
        <f t="shared" si="440"/>
        <v>12.197291739613755</v>
      </c>
      <c r="CA655" s="37" t="s">
        <v>18</v>
      </c>
      <c r="CB655" s="37" t="s">
        <v>736</v>
      </c>
      <c r="CC655" s="37">
        <v>8</v>
      </c>
      <c r="CD655" s="37">
        <v>8</v>
      </c>
      <c r="CE655" s="159"/>
      <c r="CF655" s="39" t="s">
        <v>696</v>
      </c>
      <c r="CG655" s="67">
        <v>29.8359375</v>
      </c>
      <c r="CH655" s="37" t="s">
        <v>21</v>
      </c>
      <c r="CI655" s="67">
        <v>4.7326794096506521</v>
      </c>
      <c r="CJ655" s="145"/>
      <c r="CK655" s="59">
        <f t="shared" si="441"/>
        <v>13.386038814983692</v>
      </c>
      <c r="CL655" s="59">
        <f t="shared" si="442"/>
        <v>13.386038814983692</v>
      </c>
      <c r="CM655" s="91">
        <v>8</v>
      </c>
      <c r="CN655" s="91">
        <v>8</v>
      </c>
      <c r="CO655" s="159"/>
      <c r="CP655" s="67">
        <f t="shared" si="432"/>
        <v>-0.81874211597852353</v>
      </c>
      <c r="CQ655" s="67">
        <f t="shared" si="433"/>
        <v>0.94545454545454544</v>
      </c>
      <c r="CR655" s="67">
        <f t="shared" si="422"/>
        <v>-0.77408345510696774</v>
      </c>
      <c r="CS655" s="67">
        <f t="shared" si="434"/>
        <v>0.26872516235844818</v>
      </c>
      <c r="CT655" s="37">
        <v>0</v>
      </c>
      <c r="CU655" s="59">
        <v>0</v>
      </c>
      <c r="CV655" s="59" t="s">
        <v>1782</v>
      </c>
      <c r="CW655" s="59">
        <v>0</v>
      </c>
      <c r="CX655" s="59">
        <v>0</v>
      </c>
      <c r="CY655" s="102">
        <v>0</v>
      </c>
      <c r="CZ655" s="102">
        <v>2</v>
      </c>
      <c r="DA655" s="102">
        <v>0</v>
      </c>
      <c r="DB655" s="102">
        <v>0</v>
      </c>
      <c r="DC655" s="102">
        <v>0</v>
      </c>
      <c r="DD655" s="59">
        <v>0</v>
      </c>
      <c r="DE655" s="60">
        <v>1</v>
      </c>
      <c r="DF655" s="60">
        <v>0</v>
      </c>
      <c r="DG655" s="60">
        <v>0</v>
      </c>
      <c r="DH655" s="60">
        <v>2</v>
      </c>
      <c r="DI655" s="60">
        <v>0</v>
      </c>
      <c r="DJ655" s="60">
        <v>0</v>
      </c>
      <c r="DK655" s="60">
        <v>0</v>
      </c>
      <c r="DL655" s="60">
        <v>0</v>
      </c>
      <c r="DM655" s="60">
        <v>0</v>
      </c>
      <c r="DN655" s="60">
        <v>0</v>
      </c>
      <c r="DO655" s="59">
        <v>0</v>
      </c>
      <c r="DP655" s="59">
        <v>0</v>
      </c>
      <c r="DQ655" s="59">
        <v>0</v>
      </c>
      <c r="DR655" s="59">
        <v>0</v>
      </c>
      <c r="DS655" s="59">
        <v>0</v>
      </c>
      <c r="DT655" s="59">
        <v>0</v>
      </c>
      <c r="DU655" s="59">
        <v>0</v>
      </c>
      <c r="DV655" s="59">
        <v>0</v>
      </c>
      <c r="DW655" s="59">
        <v>0</v>
      </c>
      <c r="DX655" s="59">
        <v>0</v>
      </c>
      <c r="DY655" s="59">
        <v>0</v>
      </c>
      <c r="DZ655" s="59">
        <v>0</v>
      </c>
      <c r="EA655" s="59">
        <v>0</v>
      </c>
      <c r="EB655" s="59">
        <v>0</v>
      </c>
      <c r="EC655" s="59">
        <v>0</v>
      </c>
      <c r="ED655" s="59">
        <v>0</v>
      </c>
      <c r="EE655" s="59">
        <v>0</v>
      </c>
      <c r="EF655" s="59">
        <v>0</v>
      </c>
      <c r="EG655" s="59">
        <v>0</v>
      </c>
      <c r="EH655" s="59">
        <v>0</v>
      </c>
      <c r="EI655" s="59">
        <v>0</v>
      </c>
      <c r="EJ655" s="59">
        <v>0</v>
      </c>
      <c r="EK655" s="59">
        <v>0</v>
      </c>
      <c r="EL655" s="59">
        <v>0</v>
      </c>
      <c r="EM655" s="59">
        <v>0</v>
      </c>
      <c r="EN655" s="59">
        <v>0</v>
      </c>
      <c r="EO655" s="59">
        <v>0</v>
      </c>
      <c r="EP655" s="59">
        <v>2</v>
      </c>
      <c r="EQ655" s="77">
        <v>5</v>
      </c>
    </row>
    <row r="656" spans="1:147" ht="15" customHeight="1" x14ac:dyDescent="0.25">
      <c r="A656" s="504" t="s">
        <v>2573</v>
      </c>
      <c r="B656" s="138">
        <v>6</v>
      </c>
      <c r="C656" s="123" t="s">
        <v>370</v>
      </c>
      <c r="D656" s="62">
        <v>2010</v>
      </c>
      <c r="E656" s="63" t="s">
        <v>371</v>
      </c>
      <c r="F656" s="63" t="s">
        <v>64</v>
      </c>
      <c r="G656" s="62">
        <v>21</v>
      </c>
      <c r="H656" s="62" t="s">
        <v>372</v>
      </c>
      <c r="I656" s="64" t="s">
        <v>1362</v>
      </c>
      <c r="J656" s="59">
        <v>2</v>
      </c>
      <c r="K656" s="37" t="s">
        <v>3</v>
      </c>
      <c r="L656" s="37" t="s">
        <v>89</v>
      </c>
      <c r="M656" s="37">
        <v>7</v>
      </c>
      <c r="N656" s="37">
        <v>7</v>
      </c>
      <c r="O656" s="59">
        <f t="shared" si="418"/>
        <v>0.84509804001425681</v>
      </c>
      <c r="P656" s="37">
        <v>2006</v>
      </c>
      <c r="R656" s="37">
        <v>1</v>
      </c>
      <c r="S656" s="37">
        <v>8</v>
      </c>
      <c r="T656" s="37">
        <v>1</v>
      </c>
      <c r="U656" s="37">
        <v>16</v>
      </c>
      <c r="V656" s="37" t="s">
        <v>736</v>
      </c>
      <c r="W656" s="37"/>
      <c r="X656" s="37" t="s">
        <v>608</v>
      </c>
      <c r="Y656" s="58"/>
      <c r="Z656" s="168" t="s">
        <v>369</v>
      </c>
      <c r="AA656" s="37" t="s">
        <v>694</v>
      </c>
      <c r="AB656" s="37" t="s">
        <v>1365</v>
      </c>
      <c r="AC656" s="37">
        <v>5</v>
      </c>
      <c r="AD656" s="37">
        <v>0</v>
      </c>
      <c r="AE656" s="37" t="s">
        <v>1071</v>
      </c>
      <c r="AF656" s="37">
        <v>5</v>
      </c>
      <c r="AG656" s="59">
        <f t="shared" si="419"/>
        <v>0.69897000433601886</v>
      </c>
      <c r="AH656" s="59">
        <f t="shared" si="438"/>
        <v>410</v>
      </c>
      <c r="AI656" s="72">
        <f t="shared" si="435"/>
        <v>2.6127838567197355</v>
      </c>
      <c r="AJ656" s="59">
        <f t="shared" si="436"/>
        <v>35</v>
      </c>
      <c r="AK656" s="59">
        <f t="shared" si="420"/>
        <v>1.5440680443502757</v>
      </c>
      <c r="AL656" s="72">
        <f t="shared" si="437"/>
        <v>2870</v>
      </c>
      <c r="AM656" s="72">
        <f t="shared" si="412"/>
        <v>3.4578818967339924</v>
      </c>
      <c r="AN656" s="39" t="s">
        <v>28</v>
      </c>
      <c r="AO656" s="37" t="s">
        <v>470</v>
      </c>
      <c r="AQ656" s="59" t="s">
        <v>213</v>
      </c>
      <c r="AR656" s="58" t="s">
        <v>373</v>
      </c>
      <c r="AS656" s="58"/>
      <c r="AT656" s="172" t="s">
        <v>2471</v>
      </c>
      <c r="AU656" s="270">
        <v>63.83</v>
      </c>
      <c r="AV656" s="270">
        <v>20.3</v>
      </c>
      <c r="AX656" s="277">
        <v>3.125</v>
      </c>
      <c r="AY656" s="278">
        <v>633</v>
      </c>
      <c r="AZ656" s="455">
        <f t="shared" si="421"/>
        <v>2.8014037100173552</v>
      </c>
      <c r="BA656" s="515" t="s">
        <v>137</v>
      </c>
      <c r="BB656" s="66" t="s">
        <v>138</v>
      </c>
      <c r="BC656" s="172" t="s">
        <v>2318</v>
      </c>
      <c r="BH656" s="58" t="s">
        <v>1069</v>
      </c>
      <c r="BI656" s="58" t="s">
        <v>89</v>
      </c>
      <c r="BJ656" s="39" t="s">
        <v>8</v>
      </c>
      <c r="BK656" s="67" t="s">
        <v>1720</v>
      </c>
      <c r="BP656" s="39" t="s">
        <v>1363</v>
      </c>
      <c r="BQ656" s="59" t="s">
        <v>1537</v>
      </c>
      <c r="BR656" s="67">
        <v>3.75</v>
      </c>
      <c r="BS656" s="37" t="s">
        <v>21</v>
      </c>
      <c r="BT656" s="37" t="s">
        <v>9</v>
      </c>
      <c r="BU656" s="67">
        <v>1.3265615797994452</v>
      </c>
      <c r="BV656" s="160"/>
      <c r="BW656" s="105" t="s">
        <v>26</v>
      </c>
      <c r="BX656" s="37" t="s">
        <v>27</v>
      </c>
      <c r="BY656" s="70">
        <f t="shared" si="439"/>
        <v>3.7520827549509086</v>
      </c>
      <c r="BZ656" s="70">
        <f t="shared" si="440"/>
        <v>3.7520827549509086</v>
      </c>
      <c r="CA656" s="37" t="s">
        <v>18</v>
      </c>
      <c r="CB656" s="37" t="s">
        <v>736</v>
      </c>
      <c r="CC656" s="37">
        <v>8</v>
      </c>
      <c r="CD656" s="37">
        <v>8</v>
      </c>
      <c r="CE656" s="159"/>
      <c r="CF656" s="39" t="s">
        <v>696</v>
      </c>
      <c r="CG656" s="67">
        <v>5.625</v>
      </c>
      <c r="CH656" s="37" t="s">
        <v>21</v>
      </c>
      <c r="CI656" s="67">
        <v>2.1608549430309822</v>
      </c>
      <c r="CJ656" s="145"/>
      <c r="CK656" s="59">
        <f t="shared" si="441"/>
        <v>6.1118207335107142</v>
      </c>
      <c r="CL656" s="59">
        <f t="shared" si="442"/>
        <v>6.1118207335107142</v>
      </c>
      <c r="CM656" s="91">
        <v>8</v>
      </c>
      <c r="CN656" s="91">
        <v>8</v>
      </c>
      <c r="CO656" s="159"/>
      <c r="CP656" s="67">
        <f t="shared" si="432"/>
        <v>-0.36974094489929332</v>
      </c>
      <c r="CQ656" s="67">
        <f t="shared" si="433"/>
        <v>0.94545454545454544</v>
      </c>
      <c r="CR656" s="67">
        <f t="shared" si="422"/>
        <v>-0.34957325699569552</v>
      </c>
      <c r="CS656" s="67">
        <f t="shared" si="434"/>
        <v>0.2538187956877056</v>
      </c>
      <c r="CT656" s="37">
        <v>0</v>
      </c>
      <c r="CU656" s="59">
        <v>0</v>
      </c>
      <c r="CV656" s="59" t="s">
        <v>1782</v>
      </c>
      <c r="CW656" s="59">
        <v>0</v>
      </c>
      <c r="CX656" s="59">
        <v>0</v>
      </c>
      <c r="CY656" s="102">
        <v>0</v>
      </c>
      <c r="CZ656" s="102">
        <v>2</v>
      </c>
      <c r="DA656" s="102">
        <v>0</v>
      </c>
      <c r="DB656" s="102">
        <v>0</v>
      </c>
      <c r="DC656" s="102">
        <v>0</v>
      </c>
      <c r="DD656" s="59">
        <v>0</v>
      </c>
      <c r="DE656" s="60">
        <v>0</v>
      </c>
      <c r="DF656" s="60">
        <v>0</v>
      </c>
      <c r="DG656" s="60">
        <v>0</v>
      </c>
      <c r="DH656" s="60">
        <v>0</v>
      </c>
      <c r="DI656" s="60">
        <v>0</v>
      </c>
      <c r="DJ656" s="60">
        <v>1</v>
      </c>
      <c r="DK656" s="60">
        <v>0</v>
      </c>
      <c r="DL656" s="60">
        <v>0</v>
      </c>
      <c r="DM656" s="60">
        <v>0</v>
      </c>
      <c r="DN656" s="60">
        <v>0</v>
      </c>
      <c r="DO656" s="59">
        <v>0</v>
      </c>
      <c r="DP656" s="59">
        <v>0</v>
      </c>
      <c r="DQ656" s="59">
        <v>0</v>
      </c>
      <c r="DR656" s="59">
        <v>0</v>
      </c>
      <c r="DS656" s="59">
        <v>0</v>
      </c>
      <c r="DT656" s="59">
        <v>0</v>
      </c>
      <c r="DU656" s="59">
        <v>0</v>
      </c>
      <c r="DV656" s="59">
        <v>0</v>
      </c>
      <c r="DW656" s="59">
        <v>0</v>
      </c>
      <c r="DX656" s="59">
        <v>0</v>
      </c>
      <c r="DY656" s="59">
        <v>0</v>
      </c>
      <c r="DZ656" s="59">
        <v>0</v>
      </c>
      <c r="EA656" s="59">
        <v>0</v>
      </c>
      <c r="EB656" s="59">
        <v>0</v>
      </c>
      <c r="EC656" s="59">
        <v>0</v>
      </c>
      <c r="ED656" s="59">
        <v>0</v>
      </c>
      <c r="EE656" s="59">
        <v>0</v>
      </c>
      <c r="EF656" s="59">
        <v>0</v>
      </c>
      <c r="EG656" s="59">
        <v>0</v>
      </c>
      <c r="EH656" s="59">
        <v>0</v>
      </c>
      <c r="EI656" s="59">
        <v>0</v>
      </c>
      <c r="EJ656" s="59">
        <v>0</v>
      </c>
      <c r="EK656" s="59">
        <v>0</v>
      </c>
      <c r="EL656" s="59">
        <v>0</v>
      </c>
      <c r="EM656" s="59">
        <v>0</v>
      </c>
      <c r="EN656" s="59">
        <v>0</v>
      </c>
      <c r="EO656" s="59">
        <v>0</v>
      </c>
      <c r="EP656" s="59">
        <v>2</v>
      </c>
      <c r="EQ656" s="77">
        <v>5</v>
      </c>
    </row>
    <row r="657" spans="1:147" ht="15" customHeight="1" x14ac:dyDescent="0.25">
      <c r="A657" s="504" t="s">
        <v>2573</v>
      </c>
      <c r="B657" s="138">
        <v>7</v>
      </c>
      <c r="C657" s="123" t="s">
        <v>370</v>
      </c>
      <c r="D657" s="62">
        <v>2010</v>
      </c>
      <c r="E657" s="63" t="s">
        <v>371</v>
      </c>
      <c r="F657" s="63" t="s">
        <v>64</v>
      </c>
      <c r="G657" s="62">
        <v>21</v>
      </c>
      <c r="H657" s="62" t="s">
        <v>372</v>
      </c>
      <c r="I657" s="64" t="s">
        <v>1362</v>
      </c>
      <c r="J657" s="59">
        <v>2</v>
      </c>
      <c r="K657" s="37" t="s">
        <v>3</v>
      </c>
      <c r="L657" s="37" t="s">
        <v>89</v>
      </c>
      <c r="M657" s="37">
        <v>7</v>
      </c>
      <c r="N657" s="37">
        <v>7</v>
      </c>
      <c r="O657" s="59">
        <f t="shared" si="418"/>
        <v>0.84509804001425681</v>
      </c>
      <c r="P657" s="37">
        <v>2006</v>
      </c>
      <c r="R657" s="37">
        <v>1</v>
      </c>
      <c r="S657" s="37">
        <v>8</v>
      </c>
      <c r="T657" s="37">
        <v>1</v>
      </c>
      <c r="U657" s="37">
        <v>16</v>
      </c>
      <c r="V657" s="37" t="s">
        <v>736</v>
      </c>
      <c r="W657" s="37"/>
      <c r="X657" s="37" t="s">
        <v>608</v>
      </c>
      <c r="Y657" s="58"/>
      <c r="Z657" s="168" t="s">
        <v>369</v>
      </c>
      <c r="AA657" s="37" t="s">
        <v>694</v>
      </c>
      <c r="AB657" s="37" t="s">
        <v>1365</v>
      </c>
      <c r="AC657" s="37">
        <v>5</v>
      </c>
      <c r="AD657" s="37">
        <v>0</v>
      </c>
      <c r="AE657" s="37" t="s">
        <v>1071</v>
      </c>
      <c r="AF657" s="37">
        <v>5</v>
      </c>
      <c r="AG657" s="59">
        <f t="shared" si="419"/>
        <v>0.69897000433601886</v>
      </c>
      <c r="AH657" s="59">
        <f t="shared" si="438"/>
        <v>410</v>
      </c>
      <c r="AI657" s="72">
        <f t="shared" si="435"/>
        <v>2.6127838567197355</v>
      </c>
      <c r="AJ657" s="59">
        <f t="shared" si="436"/>
        <v>35</v>
      </c>
      <c r="AK657" s="59">
        <f t="shared" si="420"/>
        <v>1.5440680443502757</v>
      </c>
      <c r="AL657" s="72">
        <f t="shared" si="437"/>
        <v>2870</v>
      </c>
      <c r="AM657" s="72">
        <f t="shared" ref="AM657:AM718" si="443">LOG10(AL657)</f>
        <v>3.4578818967339924</v>
      </c>
      <c r="AN657" s="39" t="s">
        <v>28</v>
      </c>
      <c r="AO657" s="37" t="s">
        <v>470</v>
      </c>
      <c r="AQ657" s="59" t="s">
        <v>213</v>
      </c>
      <c r="AR657" s="58" t="s">
        <v>373</v>
      </c>
      <c r="AS657" s="58"/>
      <c r="AT657" s="172" t="s">
        <v>2471</v>
      </c>
      <c r="AU657" s="270">
        <v>63.83</v>
      </c>
      <c r="AV657" s="270">
        <v>20.3</v>
      </c>
      <c r="AX657" s="277">
        <v>3.125</v>
      </c>
      <c r="AY657" s="278">
        <v>633</v>
      </c>
      <c r="AZ657" s="455">
        <f t="shared" si="421"/>
        <v>2.8014037100173552</v>
      </c>
      <c r="BA657" s="515" t="s">
        <v>137</v>
      </c>
      <c r="BB657" s="66" t="s">
        <v>138</v>
      </c>
      <c r="BC657" s="172" t="s">
        <v>2318</v>
      </c>
      <c r="BH657" s="58" t="s">
        <v>1069</v>
      </c>
      <c r="BI657" s="58" t="s">
        <v>89</v>
      </c>
      <c r="BJ657" s="67" t="s">
        <v>695</v>
      </c>
      <c r="BK657" s="39" t="s">
        <v>1652</v>
      </c>
      <c r="BN657" s="39"/>
      <c r="BO657" s="59" t="s">
        <v>1671</v>
      </c>
      <c r="BP657" s="39" t="s">
        <v>1363</v>
      </c>
      <c r="BQ657" s="59" t="s">
        <v>1537</v>
      </c>
      <c r="BR657" s="67">
        <v>1.3391571011751389</v>
      </c>
      <c r="BS657" s="37" t="s">
        <v>21</v>
      </c>
      <c r="BT657" s="37" t="s">
        <v>1366</v>
      </c>
      <c r="BU657" s="67">
        <v>0.3262313842488242</v>
      </c>
      <c r="BV657" s="160"/>
      <c r="BW657" s="105" t="s">
        <v>26</v>
      </c>
      <c r="BX657" s="37" t="s">
        <v>27</v>
      </c>
      <c r="BY657" s="70">
        <f t="shared" si="439"/>
        <v>0.92272169615287136</v>
      </c>
      <c r="BZ657" s="70">
        <f t="shared" si="440"/>
        <v>0.92272169615287136</v>
      </c>
      <c r="CA657" s="37" t="s">
        <v>18</v>
      </c>
      <c r="CB657" s="37" t="s">
        <v>736</v>
      </c>
      <c r="CC657" s="37">
        <v>8</v>
      </c>
      <c r="CD657" s="37">
        <v>8</v>
      </c>
      <c r="CE657" s="159"/>
      <c r="CF657" s="39" t="s">
        <v>696</v>
      </c>
      <c r="CG657" s="67">
        <v>0.88133699053234715</v>
      </c>
      <c r="CH657" s="37" t="s">
        <v>21</v>
      </c>
      <c r="CI657" s="67">
        <v>0.22249415286133556</v>
      </c>
      <c r="CJ657" s="145"/>
      <c r="CK657" s="59">
        <f t="shared" si="441"/>
        <v>0.62930849705042669</v>
      </c>
      <c r="CL657" s="59">
        <f t="shared" si="442"/>
        <v>0.62930849705042669</v>
      </c>
      <c r="CM657" s="91">
        <v>8</v>
      </c>
      <c r="CN657" s="91">
        <v>8</v>
      </c>
      <c r="CO657" s="159"/>
      <c r="CP657" s="67">
        <f t="shared" si="432"/>
        <v>0.57969458726097123</v>
      </c>
      <c r="CQ657" s="67">
        <f t="shared" si="433"/>
        <v>0.94545454545454544</v>
      </c>
      <c r="CR657" s="67">
        <f t="shared" si="422"/>
        <v>0.54807488250128189</v>
      </c>
      <c r="CS657" s="67">
        <f t="shared" si="434"/>
        <v>0.2593870649008998</v>
      </c>
      <c r="CT657" s="37">
        <v>0</v>
      </c>
      <c r="CU657" s="59">
        <v>0</v>
      </c>
      <c r="CV657" s="59" t="s">
        <v>1782</v>
      </c>
      <c r="CW657" s="59">
        <v>0</v>
      </c>
      <c r="CX657" s="37">
        <v>0</v>
      </c>
      <c r="CY657" s="102">
        <v>0</v>
      </c>
      <c r="CZ657" s="102">
        <v>0</v>
      </c>
      <c r="DA657" s="102">
        <v>0</v>
      </c>
      <c r="DB657" s="102">
        <v>0</v>
      </c>
      <c r="DC657" s="102">
        <v>0</v>
      </c>
      <c r="DD657" s="59">
        <v>0</v>
      </c>
      <c r="DE657" s="60">
        <v>0</v>
      </c>
      <c r="DF657" s="60">
        <v>0</v>
      </c>
      <c r="DG657" s="60">
        <v>0</v>
      </c>
      <c r="DH657" s="60">
        <v>0</v>
      </c>
      <c r="DI657" s="60">
        <v>0</v>
      </c>
      <c r="DJ657" s="60">
        <v>0</v>
      </c>
      <c r="DK657" s="60">
        <v>0</v>
      </c>
      <c r="DL657" s="60">
        <v>0</v>
      </c>
      <c r="DM657" s="60">
        <v>0</v>
      </c>
      <c r="DN657" s="60">
        <v>0</v>
      </c>
      <c r="DO657" s="59">
        <v>0</v>
      </c>
      <c r="DP657" s="59">
        <v>0</v>
      </c>
      <c r="DQ657" s="59">
        <v>0</v>
      </c>
      <c r="DR657" s="59">
        <v>0</v>
      </c>
      <c r="DS657" s="59">
        <v>0</v>
      </c>
      <c r="DT657" s="59">
        <v>0</v>
      </c>
      <c r="DU657" s="59">
        <v>0</v>
      </c>
      <c r="DV657" s="59">
        <v>0</v>
      </c>
      <c r="DW657" s="59">
        <v>0</v>
      </c>
      <c r="DX657" s="59">
        <v>0</v>
      </c>
      <c r="DY657" s="59">
        <v>0</v>
      </c>
      <c r="DZ657" s="59">
        <v>0</v>
      </c>
      <c r="EA657" s="59">
        <v>0</v>
      </c>
      <c r="EB657" s="59">
        <v>0</v>
      </c>
      <c r="EC657" s="59">
        <v>0</v>
      </c>
      <c r="ED657" s="59">
        <v>0</v>
      </c>
      <c r="EE657" s="59">
        <v>0</v>
      </c>
      <c r="EF657" s="59">
        <v>0</v>
      </c>
      <c r="EG657" s="59">
        <v>0</v>
      </c>
      <c r="EH657" s="59">
        <v>0</v>
      </c>
      <c r="EI657" s="59">
        <v>0</v>
      </c>
      <c r="EJ657" s="59">
        <v>0</v>
      </c>
      <c r="EK657" s="59">
        <v>0</v>
      </c>
      <c r="EL657" s="59">
        <v>0</v>
      </c>
      <c r="EM657" s="59">
        <v>0</v>
      </c>
      <c r="EN657" s="59">
        <v>0</v>
      </c>
      <c r="EO657" s="59">
        <v>0</v>
      </c>
      <c r="EP657" s="59">
        <v>2</v>
      </c>
      <c r="EQ657" s="77">
        <v>5</v>
      </c>
    </row>
    <row r="658" spans="1:147" ht="15" customHeight="1" x14ac:dyDescent="0.25">
      <c r="A658" s="504" t="s">
        <v>2573</v>
      </c>
      <c r="B658" s="138">
        <v>8</v>
      </c>
      <c r="C658" s="123" t="s">
        <v>370</v>
      </c>
      <c r="D658" s="62">
        <v>2010</v>
      </c>
      <c r="E658" s="63" t="s">
        <v>371</v>
      </c>
      <c r="F658" s="63" t="s">
        <v>64</v>
      </c>
      <c r="G658" s="62">
        <v>21</v>
      </c>
      <c r="H658" s="62" t="s">
        <v>372</v>
      </c>
      <c r="I658" s="64" t="s">
        <v>1362</v>
      </c>
      <c r="J658" s="59">
        <v>2</v>
      </c>
      <c r="K658" s="37" t="s">
        <v>3</v>
      </c>
      <c r="L658" s="37" t="s">
        <v>89</v>
      </c>
      <c r="M658" s="37">
        <v>7</v>
      </c>
      <c r="N658" s="37">
        <v>7</v>
      </c>
      <c r="O658" s="59">
        <f t="shared" si="418"/>
        <v>0.84509804001425681</v>
      </c>
      <c r="P658" s="37">
        <v>2006</v>
      </c>
      <c r="R658" s="37">
        <v>1</v>
      </c>
      <c r="S658" s="37">
        <v>8</v>
      </c>
      <c r="T658" s="37">
        <v>1</v>
      </c>
      <c r="U658" s="37">
        <v>16</v>
      </c>
      <c r="V658" s="37" t="s">
        <v>736</v>
      </c>
      <c r="W658" s="37"/>
      <c r="X658" s="37" t="s">
        <v>608</v>
      </c>
      <c r="Y658" s="58"/>
      <c r="Z658" s="168" t="s">
        <v>369</v>
      </c>
      <c r="AA658" s="37" t="s">
        <v>694</v>
      </c>
      <c r="AB658" s="37" t="s">
        <v>1365</v>
      </c>
      <c r="AC658" s="37">
        <v>5</v>
      </c>
      <c r="AD658" s="37">
        <v>0</v>
      </c>
      <c r="AE658" s="37" t="s">
        <v>1071</v>
      </c>
      <c r="AF658" s="37">
        <v>5</v>
      </c>
      <c r="AG658" s="59">
        <f t="shared" si="419"/>
        <v>0.69897000433601886</v>
      </c>
      <c r="AH658" s="59">
        <f t="shared" si="438"/>
        <v>410</v>
      </c>
      <c r="AI658" s="72">
        <f t="shared" si="435"/>
        <v>2.6127838567197355</v>
      </c>
      <c r="AJ658" s="59">
        <f t="shared" si="436"/>
        <v>35</v>
      </c>
      <c r="AK658" s="59">
        <f t="shared" si="420"/>
        <v>1.5440680443502757</v>
      </c>
      <c r="AL658" s="72">
        <f t="shared" si="437"/>
        <v>2870</v>
      </c>
      <c r="AM658" s="72">
        <f t="shared" si="443"/>
        <v>3.4578818967339924</v>
      </c>
      <c r="AN658" s="39" t="s">
        <v>28</v>
      </c>
      <c r="AO658" s="37" t="s">
        <v>470</v>
      </c>
      <c r="AQ658" s="59" t="s">
        <v>213</v>
      </c>
      <c r="AR658" s="58" t="s">
        <v>373</v>
      </c>
      <c r="AS658" s="58"/>
      <c r="AT658" s="172" t="s">
        <v>2471</v>
      </c>
      <c r="AU658" s="270">
        <v>63.83</v>
      </c>
      <c r="AV658" s="270">
        <v>20.3</v>
      </c>
      <c r="AX658" s="277">
        <v>3.125</v>
      </c>
      <c r="AY658" s="278">
        <v>633</v>
      </c>
      <c r="AZ658" s="455">
        <f t="shared" si="421"/>
        <v>2.8014037100173552</v>
      </c>
      <c r="BA658" s="515" t="s">
        <v>137</v>
      </c>
      <c r="BB658" s="66" t="s">
        <v>138</v>
      </c>
      <c r="BC658" s="172" t="s">
        <v>2318</v>
      </c>
      <c r="BH658" s="58" t="s">
        <v>1069</v>
      </c>
      <c r="BI658" s="58" t="s">
        <v>89</v>
      </c>
      <c r="BJ658" s="67" t="s">
        <v>695</v>
      </c>
      <c r="BK658" s="39" t="s">
        <v>1650</v>
      </c>
      <c r="BN658" s="39"/>
      <c r="BO658" s="59" t="s">
        <v>1671</v>
      </c>
      <c r="BP658" s="39" t="s">
        <v>1363</v>
      </c>
      <c r="BQ658" s="59" t="s">
        <v>1537</v>
      </c>
      <c r="BR658" s="67">
        <v>1.4692243688300237</v>
      </c>
      <c r="BS658" s="37" t="s">
        <v>21</v>
      </c>
      <c r="BT658" s="37" t="s">
        <v>1366</v>
      </c>
      <c r="BU658" s="67">
        <v>0.31892814465842712</v>
      </c>
      <c r="BV658" s="160"/>
      <c r="BW658" s="105" t="s">
        <v>26</v>
      </c>
      <c r="BX658" s="37" t="s">
        <v>27</v>
      </c>
      <c r="BY658" s="70">
        <f t="shared" si="439"/>
        <v>0.9020650151968721</v>
      </c>
      <c r="BZ658" s="70">
        <f t="shared" si="440"/>
        <v>0.9020650151968721</v>
      </c>
      <c r="CA658" s="37" t="s">
        <v>18</v>
      </c>
      <c r="CB658" s="37" t="s">
        <v>736</v>
      </c>
      <c r="CC658" s="37">
        <v>8</v>
      </c>
      <c r="CD658" s="37">
        <v>8</v>
      </c>
      <c r="CE658" s="159"/>
      <c r="CF658" s="39" t="s">
        <v>696</v>
      </c>
      <c r="CG658" s="67">
        <v>0.65448393620268608</v>
      </c>
      <c r="CH658" s="37" t="s">
        <v>21</v>
      </c>
      <c r="CI658" s="67">
        <v>0.17673203086147438</v>
      </c>
      <c r="CJ658" s="145"/>
      <c r="CK658" s="59">
        <f t="shared" si="441"/>
        <v>0.49987366990007492</v>
      </c>
      <c r="CL658" s="59">
        <f t="shared" si="442"/>
        <v>0.49987366990007492</v>
      </c>
      <c r="CM658" s="91">
        <v>8</v>
      </c>
      <c r="CN658" s="91">
        <v>8</v>
      </c>
      <c r="CO658" s="159"/>
      <c r="CP658" s="67">
        <f t="shared" si="432"/>
        <v>1.1172391049685502</v>
      </c>
      <c r="CQ658" s="67">
        <f t="shared" si="433"/>
        <v>0.94545454545454544</v>
      </c>
      <c r="CR658" s="67">
        <f t="shared" si="422"/>
        <v>1.0562987901520837</v>
      </c>
      <c r="CS658" s="67">
        <f t="shared" si="434"/>
        <v>0.28486772293989859</v>
      </c>
      <c r="CT658" s="37">
        <v>0</v>
      </c>
      <c r="CU658" s="59">
        <v>0</v>
      </c>
      <c r="CV658" s="59" t="s">
        <v>1782</v>
      </c>
      <c r="CW658" s="59">
        <v>0</v>
      </c>
      <c r="CX658" s="37">
        <v>0</v>
      </c>
      <c r="CY658" s="102">
        <v>0</v>
      </c>
      <c r="CZ658" s="102">
        <v>0</v>
      </c>
      <c r="DA658" s="102">
        <v>0</v>
      </c>
      <c r="DB658" s="102">
        <v>0</v>
      </c>
      <c r="DC658" s="102">
        <v>0</v>
      </c>
      <c r="DD658" s="59">
        <v>0</v>
      </c>
      <c r="DE658" s="60">
        <v>0</v>
      </c>
      <c r="DF658" s="60">
        <v>0</v>
      </c>
      <c r="DG658" s="60">
        <v>0</v>
      </c>
      <c r="DH658" s="60">
        <v>0</v>
      </c>
      <c r="DI658" s="60">
        <v>0</v>
      </c>
      <c r="DJ658" s="60">
        <v>0</v>
      </c>
      <c r="DK658" s="60">
        <v>0</v>
      </c>
      <c r="DL658" s="60">
        <v>0</v>
      </c>
      <c r="DM658" s="60">
        <v>0</v>
      </c>
      <c r="DN658" s="60">
        <v>0</v>
      </c>
      <c r="DO658" s="59">
        <v>0</v>
      </c>
      <c r="DP658" s="59">
        <v>0</v>
      </c>
      <c r="DQ658" s="59">
        <v>0</v>
      </c>
      <c r="DR658" s="59">
        <v>0</v>
      </c>
      <c r="DS658" s="59">
        <v>0</v>
      </c>
      <c r="DT658" s="59">
        <v>0</v>
      </c>
      <c r="DU658" s="59">
        <v>0</v>
      </c>
      <c r="DV658" s="59">
        <v>0</v>
      </c>
      <c r="DW658" s="59">
        <v>0</v>
      </c>
      <c r="DX658" s="59">
        <v>0</v>
      </c>
      <c r="DY658" s="59">
        <v>0</v>
      </c>
      <c r="DZ658" s="59">
        <v>0</v>
      </c>
      <c r="EA658" s="59">
        <v>0</v>
      </c>
      <c r="EB658" s="59">
        <v>0</v>
      </c>
      <c r="EC658" s="59">
        <v>0</v>
      </c>
      <c r="ED658" s="59">
        <v>0</v>
      </c>
      <c r="EE658" s="59">
        <v>0</v>
      </c>
      <c r="EF658" s="59">
        <v>0</v>
      </c>
      <c r="EG658" s="59">
        <v>0</v>
      </c>
      <c r="EH658" s="59">
        <v>0</v>
      </c>
      <c r="EI658" s="59">
        <v>0</v>
      </c>
      <c r="EJ658" s="59">
        <v>0</v>
      </c>
      <c r="EK658" s="59">
        <v>0</v>
      </c>
      <c r="EL658" s="59">
        <v>0</v>
      </c>
      <c r="EM658" s="59">
        <v>0</v>
      </c>
      <c r="EN658" s="59">
        <v>0</v>
      </c>
      <c r="EO658" s="59">
        <v>0</v>
      </c>
      <c r="EP658" s="59">
        <v>2</v>
      </c>
      <c r="EQ658" s="77">
        <v>5</v>
      </c>
    </row>
    <row r="659" spans="1:147" ht="15" customHeight="1" x14ac:dyDescent="0.25">
      <c r="A659" s="504" t="s">
        <v>2573</v>
      </c>
      <c r="B659" s="138">
        <v>9</v>
      </c>
      <c r="C659" s="123" t="s">
        <v>370</v>
      </c>
      <c r="D659" s="62">
        <v>2010</v>
      </c>
      <c r="E659" s="63" t="s">
        <v>371</v>
      </c>
      <c r="F659" s="63" t="s">
        <v>64</v>
      </c>
      <c r="G659" s="62">
        <v>21</v>
      </c>
      <c r="H659" s="62" t="s">
        <v>372</v>
      </c>
      <c r="I659" s="64" t="s">
        <v>1362</v>
      </c>
      <c r="J659" s="59">
        <v>2</v>
      </c>
      <c r="K659" s="37" t="s">
        <v>3</v>
      </c>
      <c r="L659" s="37" t="s">
        <v>89</v>
      </c>
      <c r="M659" s="37">
        <v>7</v>
      </c>
      <c r="N659" s="37">
        <v>7</v>
      </c>
      <c r="O659" s="59">
        <f t="shared" si="418"/>
        <v>0.84509804001425681</v>
      </c>
      <c r="P659" s="37">
        <v>2006</v>
      </c>
      <c r="R659" s="37">
        <v>1</v>
      </c>
      <c r="S659" s="37">
        <v>8</v>
      </c>
      <c r="T659" s="37">
        <v>1</v>
      </c>
      <c r="U659" s="37">
        <v>16</v>
      </c>
      <c r="V659" s="37" t="s">
        <v>736</v>
      </c>
      <c r="W659" s="37"/>
      <c r="X659" s="37" t="s">
        <v>608</v>
      </c>
      <c r="Y659" s="58"/>
      <c r="Z659" s="168" t="s">
        <v>369</v>
      </c>
      <c r="AA659" s="37" t="s">
        <v>694</v>
      </c>
      <c r="AB659" s="37" t="s">
        <v>1365</v>
      </c>
      <c r="AC659" s="37">
        <v>5</v>
      </c>
      <c r="AD659" s="37">
        <v>0</v>
      </c>
      <c r="AE659" s="37" t="s">
        <v>1071</v>
      </c>
      <c r="AF659" s="37">
        <v>5</v>
      </c>
      <c r="AG659" s="59">
        <f t="shared" si="419"/>
        <v>0.69897000433601886</v>
      </c>
      <c r="AH659" s="59">
        <f t="shared" si="438"/>
        <v>410</v>
      </c>
      <c r="AI659" s="72">
        <f t="shared" si="435"/>
        <v>2.6127838567197355</v>
      </c>
      <c r="AJ659" s="59">
        <f t="shared" si="436"/>
        <v>35</v>
      </c>
      <c r="AK659" s="59">
        <f t="shared" si="420"/>
        <v>1.5440680443502757</v>
      </c>
      <c r="AL659" s="72">
        <f t="shared" si="437"/>
        <v>2870</v>
      </c>
      <c r="AM659" s="72">
        <f t="shared" si="443"/>
        <v>3.4578818967339924</v>
      </c>
      <c r="AN659" s="39" t="s">
        <v>28</v>
      </c>
      <c r="AO659" s="37" t="s">
        <v>470</v>
      </c>
      <c r="AQ659" s="59" t="s">
        <v>213</v>
      </c>
      <c r="AR659" s="58" t="s">
        <v>373</v>
      </c>
      <c r="AS659" s="58"/>
      <c r="AT659" s="172" t="s">
        <v>2471</v>
      </c>
      <c r="AU659" s="270">
        <v>63.83</v>
      </c>
      <c r="AV659" s="270">
        <v>20.3</v>
      </c>
      <c r="AX659" s="277">
        <v>3.125</v>
      </c>
      <c r="AY659" s="278">
        <v>633</v>
      </c>
      <c r="AZ659" s="455">
        <f t="shared" si="421"/>
        <v>2.8014037100173552</v>
      </c>
      <c r="BA659" s="515" t="s">
        <v>137</v>
      </c>
      <c r="BB659" s="66" t="s">
        <v>138</v>
      </c>
      <c r="BC659" s="172" t="s">
        <v>2318</v>
      </c>
      <c r="BH659" s="58" t="s">
        <v>1069</v>
      </c>
      <c r="BI659" s="58" t="s">
        <v>89</v>
      </c>
      <c r="BJ659" s="67" t="s">
        <v>695</v>
      </c>
      <c r="BK659" s="39" t="s">
        <v>1651</v>
      </c>
      <c r="BN659" s="39"/>
      <c r="BO659" s="59" t="s">
        <v>1671</v>
      </c>
      <c r="BP659" s="39" t="s">
        <v>1363</v>
      </c>
      <c r="BQ659" s="59" t="s">
        <v>1537</v>
      </c>
      <c r="BR659" s="67">
        <v>0.78069360363305662</v>
      </c>
      <c r="BS659" s="37" t="s">
        <v>21</v>
      </c>
      <c r="BT659" s="37" t="s">
        <v>1366</v>
      </c>
      <c r="BU659" s="67">
        <v>0.17838895780206032</v>
      </c>
      <c r="BV659" s="160"/>
      <c r="BW659" s="105" t="s">
        <v>26</v>
      </c>
      <c r="BX659" s="37" t="s">
        <v>27</v>
      </c>
      <c r="BY659" s="70">
        <f t="shared" si="439"/>
        <v>0.50456016700255091</v>
      </c>
      <c r="BZ659" s="70">
        <f t="shared" si="440"/>
        <v>0.50456016700255091</v>
      </c>
      <c r="CA659" s="37" t="s">
        <v>18</v>
      </c>
      <c r="CB659" s="37" t="s">
        <v>736</v>
      </c>
      <c r="CC659" s="37">
        <v>8</v>
      </c>
      <c r="CD659" s="37">
        <v>8</v>
      </c>
      <c r="CE659" s="159"/>
      <c r="CF659" s="39" t="s">
        <v>696</v>
      </c>
      <c r="CG659" s="67">
        <v>0.56303466441391536</v>
      </c>
      <c r="CH659" s="37" t="s">
        <v>21</v>
      </c>
      <c r="CI659" s="67">
        <v>0.1072144568124771</v>
      </c>
      <c r="CJ659" s="145"/>
      <c r="CK659" s="59">
        <f t="shared" si="441"/>
        <v>0.30324827781333918</v>
      </c>
      <c r="CL659" s="59">
        <f t="shared" si="442"/>
        <v>0.30324827781333918</v>
      </c>
      <c r="CM659" s="91">
        <v>8</v>
      </c>
      <c r="CN659" s="91">
        <v>8</v>
      </c>
      <c r="CO659" s="159"/>
      <c r="CP659" s="67">
        <f t="shared" si="432"/>
        <v>0.52289503691117678</v>
      </c>
      <c r="CQ659" s="67">
        <f t="shared" si="433"/>
        <v>0.94545454545454544</v>
      </c>
      <c r="CR659" s="67">
        <f t="shared" si="422"/>
        <v>0.4943734894432944</v>
      </c>
      <c r="CS659" s="67">
        <f t="shared" si="434"/>
        <v>0.25763766084576062</v>
      </c>
      <c r="CT659" s="37">
        <v>0</v>
      </c>
      <c r="CU659" s="59">
        <v>0</v>
      </c>
      <c r="CV659" s="59" t="s">
        <v>1782</v>
      </c>
      <c r="CW659" s="59">
        <v>0</v>
      </c>
      <c r="CX659" s="37">
        <v>0</v>
      </c>
      <c r="CY659" s="102">
        <v>0</v>
      </c>
      <c r="CZ659" s="102">
        <v>0</v>
      </c>
      <c r="DA659" s="102">
        <v>0</v>
      </c>
      <c r="DB659" s="102">
        <v>0</v>
      </c>
      <c r="DC659" s="102">
        <v>0</v>
      </c>
      <c r="DD659" s="59">
        <v>0</v>
      </c>
      <c r="DE659" s="60">
        <v>0</v>
      </c>
      <c r="DF659" s="60">
        <v>0</v>
      </c>
      <c r="DG659" s="60">
        <v>0</v>
      </c>
      <c r="DH659" s="60">
        <v>0</v>
      </c>
      <c r="DI659" s="60">
        <v>0</v>
      </c>
      <c r="DJ659" s="60">
        <v>0</v>
      </c>
      <c r="DK659" s="60">
        <v>0</v>
      </c>
      <c r="DL659" s="60">
        <v>0</v>
      </c>
      <c r="DM659" s="60">
        <v>0</v>
      </c>
      <c r="DN659" s="60">
        <v>0</v>
      </c>
      <c r="DO659" s="59">
        <v>0</v>
      </c>
      <c r="DP659" s="59">
        <v>0</v>
      </c>
      <c r="DQ659" s="59">
        <v>0</v>
      </c>
      <c r="DR659" s="59">
        <v>0</v>
      </c>
      <c r="DS659" s="59">
        <v>0</v>
      </c>
      <c r="DT659" s="59">
        <v>0</v>
      </c>
      <c r="DU659" s="59">
        <v>0</v>
      </c>
      <c r="DV659" s="59">
        <v>0</v>
      </c>
      <c r="DW659" s="59">
        <v>0</v>
      </c>
      <c r="DX659" s="59">
        <v>0</v>
      </c>
      <c r="DY659" s="59">
        <v>0</v>
      </c>
      <c r="DZ659" s="59">
        <v>0</v>
      </c>
      <c r="EA659" s="59">
        <v>0</v>
      </c>
      <c r="EB659" s="59">
        <v>0</v>
      </c>
      <c r="EC659" s="59">
        <v>0</v>
      </c>
      <c r="ED659" s="59">
        <v>0</v>
      </c>
      <c r="EE659" s="59">
        <v>0</v>
      </c>
      <c r="EF659" s="59">
        <v>0</v>
      </c>
      <c r="EG659" s="59">
        <v>0</v>
      </c>
      <c r="EH659" s="59">
        <v>0</v>
      </c>
      <c r="EI659" s="59">
        <v>0</v>
      </c>
      <c r="EJ659" s="59">
        <v>0</v>
      </c>
      <c r="EK659" s="59">
        <v>0</v>
      </c>
      <c r="EL659" s="59">
        <v>0</v>
      </c>
      <c r="EM659" s="59">
        <v>0</v>
      </c>
      <c r="EN659" s="59">
        <v>0</v>
      </c>
      <c r="EO659" s="59">
        <v>0</v>
      </c>
      <c r="EP659" s="59">
        <v>2</v>
      </c>
      <c r="EQ659" s="77">
        <v>5</v>
      </c>
    </row>
    <row r="660" spans="1:147" ht="15" customHeight="1" x14ac:dyDescent="0.25">
      <c r="A660" s="504" t="s">
        <v>2573</v>
      </c>
      <c r="B660" s="138">
        <v>10</v>
      </c>
      <c r="C660" s="123" t="s">
        <v>370</v>
      </c>
      <c r="D660" s="62">
        <v>2010</v>
      </c>
      <c r="E660" s="63" t="s">
        <v>371</v>
      </c>
      <c r="F660" s="63" t="s">
        <v>64</v>
      </c>
      <c r="G660" s="62">
        <v>21</v>
      </c>
      <c r="H660" s="62" t="s">
        <v>372</v>
      </c>
      <c r="I660" s="64" t="s">
        <v>1362</v>
      </c>
      <c r="J660" s="59">
        <v>2</v>
      </c>
      <c r="K660" s="37" t="s">
        <v>3</v>
      </c>
      <c r="L660" s="37" t="s">
        <v>89</v>
      </c>
      <c r="M660" s="37">
        <v>7</v>
      </c>
      <c r="N660" s="37">
        <v>7</v>
      </c>
      <c r="O660" s="59">
        <f t="shared" si="418"/>
        <v>0.84509804001425681</v>
      </c>
      <c r="P660" s="37">
        <v>2006</v>
      </c>
      <c r="R660" s="37">
        <v>1</v>
      </c>
      <c r="S660" s="37">
        <v>8</v>
      </c>
      <c r="T660" s="37">
        <v>1</v>
      </c>
      <c r="U660" s="37">
        <v>16</v>
      </c>
      <c r="V660" s="37" t="s">
        <v>736</v>
      </c>
      <c r="W660" s="37"/>
      <c r="X660" s="37" t="s">
        <v>608</v>
      </c>
      <c r="Y660" s="58"/>
      <c r="Z660" s="168" t="s">
        <v>369</v>
      </c>
      <c r="AA660" s="37" t="s">
        <v>694</v>
      </c>
      <c r="AB660" s="37" t="s">
        <v>1365</v>
      </c>
      <c r="AC660" s="37">
        <v>5</v>
      </c>
      <c r="AD660" s="37">
        <v>0</v>
      </c>
      <c r="AE660" s="37" t="s">
        <v>1071</v>
      </c>
      <c r="AF660" s="37">
        <v>5</v>
      </c>
      <c r="AG660" s="59">
        <f t="shared" si="419"/>
        <v>0.69897000433601886</v>
      </c>
      <c r="AH660" s="59">
        <f t="shared" si="438"/>
        <v>410</v>
      </c>
      <c r="AI660" s="72">
        <f t="shared" si="435"/>
        <v>2.6127838567197355</v>
      </c>
      <c r="AJ660" s="59">
        <f t="shared" si="436"/>
        <v>35</v>
      </c>
      <c r="AK660" s="59">
        <f t="shared" si="420"/>
        <v>1.5440680443502757</v>
      </c>
      <c r="AL660" s="72">
        <f t="shared" si="437"/>
        <v>2870</v>
      </c>
      <c r="AM660" s="72">
        <f t="shared" si="443"/>
        <v>3.4578818967339924</v>
      </c>
      <c r="AN660" s="39" t="s">
        <v>28</v>
      </c>
      <c r="AO660" s="37" t="s">
        <v>470</v>
      </c>
      <c r="AQ660" s="59" t="s">
        <v>213</v>
      </c>
      <c r="AR660" s="58" t="s">
        <v>373</v>
      </c>
      <c r="AS660" s="58"/>
      <c r="AT660" s="172" t="s">
        <v>2471</v>
      </c>
      <c r="AU660" s="270">
        <v>63.83</v>
      </c>
      <c r="AV660" s="270">
        <v>20.3</v>
      </c>
      <c r="AX660" s="277">
        <v>3.125</v>
      </c>
      <c r="AY660" s="278">
        <v>633</v>
      </c>
      <c r="AZ660" s="455">
        <f t="shared" si="421"/>
        <v>2.8014037100173552</v>
      </c>
      <c r="BA660" s="515" t="s">
        <v>137</v>
      </c>
      <c r="BB660" s="66" t="s">
        <v>138</v>
      </c>
      <c r="BC660" s="172" t="s">
        <v>2318</v>
      </c>
      <c r="BH660" s="58" t="s">
        <v>1069</v>
      </c>
      <c r="BI660" s="58" t="s">
        <v>89</v>
      </c>
      <c r="BJ660" s="67" t="s">
        <v>695</v>
      </c>
      <c r="BK660" s="39" t="s">
        <v>1653</v>
      </c>
      <c r="BN660" s="39"/>
      <c r="BO660" s="59" t="s">
        <v>1671</v>
      </c>
      <c r="BP660" s="39" t="s">
        <v>1363</v>
      </c>
      <c r="BQ660" s="59" t="s">
        <v>1537</v>
      </c>
      <c r="BR660" s="67">
        <v>1.1600721600945116</v>
      </c>
      <c r="BS660" s="37" t="s">
        <v>21</v>
      </c>
      <c r="BT660" s="37" t="s">
        <v>1366</v>
      </c>
      <c r="BU660" s="67">
        <v>0.19583626243946464</v>
      </c>
      <c r="BV660" s="160"/>
      <c r="BW660" s="105" t="s">
        <v>26</v>
      </c>
      <c r="BX660" s="37" t="s">
        <v>27</v>
      </c>
      <c r="BY660" s="70">
        <f t="shared" si="439"/>
        <v>0.55390859669269532</v>
      </c>
      <c r="BZ660" s="70">
        <f t="shared" si="440"/>
        <v>0.55390859669269532</v>
      </c>
      <c r="CA660" s="37" t="s">
        <v>18</v>
      </c>
      <c r="CB660" s="37" t="s">
        <v>736</v>
      </c>
      <c r="CC660" s="37">
        <v>8</v>
      </c>
      <c r="CD660" s="37">
        <v>8</v>
      </c>
      <c r="CE660" s="159"/>
      <c r="CF660" s="39" t="s">
        <v>696</v>
      </c>
      <c r="CG660" s="67">
        <v>0.79117033444055873</v>
      </c>
      <c r="CH660" s="37" t="s">
        <v>21</v>
      </c>
      <c r="CI660" s="67">
        <v>0.13364021329968606</v>
      </c>
      <c r="CJ660" s="145"/>
      <c r="CK660" s="59">
        <f t="shared" si="441"/>
        <v>0.37799160425369865</v>
      </c>
      <c r="CL660" s="59">
        <f t="shared" si="442"/>
        <v>0.37799160425369865</v>
      </c>
      <c r="CM660" s="91">
        <v>8</v>
      </c>
      <c r="CN660" s="91">
        <v>8</v>
      </c>
      <c r="CO660" s="159"/>
      <c r="CP660" s="67">
        <f t="shared" si="432"/>
        <v>0.77797928797422933</v>
      </c>
      <c r="CQ660" s="67">
        <f t="shared" si="433"/>
        <v>0.94545454545454544</v>
      </c>
      <c r="CR660" s="67">
        <f t="shared" si="422"/>
        <v>0.7355440540847259</v>
      </c>
      <c r="CS660" s="67">
        <f t="shared" si="434"/>
        <v>0.26690703298435609</v>
      </c>
      <c r="CT660" s="37">
        <v>0</v>
      </c>
      <c r="CU660" s="59">
        <v>0</v>
      </c>
      <c r="CV660" s="59" t="s">
        <v>1782</v>
      </c>
      <c r="CW660" s="59">
        <v>0</v>
      </c>
      <c r="CX660" s="37">
        <v>0</v>
      </c>
      <c r="CY660" s="102">
        <v>0</v>
      </c>
      <c r="CZ660" s="102">
        <v>0</v>
      </c>
      <c r="DA660" s="102">
        <v>0</v>
      </c>
      <c r="DB660" s="102">
        <v>0</v>
      </c>
      <c r="DC660" s="102">
        <v>0</v>
      </c>
      <c r="DD660" s="59">
        <v>0</v>
      </c>
      <c r="DE660" s="60">
        <v>0</v>
      </c>
      <c r="DF660" s="60">
        <v>0</v>
      </c>
      <c r="DG660" s="60">
        <v>0</v>
      </c>
      <c r="DH660" s="60">
        <v>0</v>
      </c>
      <c r="DI660" s="60">
        <v>0</v>
      </c>
      <c r="DJ660" s="60">
        <v>0</v>
      </c>
      <c r="DK660" s="60">
        <v>0</v>
      </c>
      <c r="DL660" s="60">
        <v>0</v>
      </c>
      <c r="DM660" s="60">
        <v>0</v>
      </c>
      <c r="DN660" s="60">
        <v>0</v>
      </c>
      <c r="DO660" s="59">
        <v>0</v>
      </c>
      <c r="DP660" s="59">
        <v>0</v>
      </c>
      <c r="DQ660" s="59">
        <v>0</v>
      </c>
      <c r="DR660" s="59">
        <v>0</v>
      </c>
      <c r="DS660" s="59">
        <v>0</v>
      </c>
      <c r="DT660" s="59">
        <v>0</v>
      </c>
      <c r="DU660" s="59">
        <v>0</v>
      </c>
      <c r="DV660" s="59">
        <v>0</v>
      </c>
      <c r="DW660" s="59">
        <v>0</v>
      </c>
      <c r="DX660" s="59">
        <v>0</v>
      </c>
      <c r="DY660" s="59">
        <v>0</v>
      </c>
      <c r="DZ660" s="59">
        <v>0</v>
      </c>
      <c r="EA660" s="59">
        <v>0</v>
      </c>
      <c r="EB660" s="59">
        <v>0</v>
      </c>
      <c r="EC660" s="59">
        <v>0</v>
      </c>
      <c r="ED660" s="59">
        <v>0</v>
      </c>
      <c r="EE660" s="59">
        <v>0</v>
      </c>
      <c r="EF660" s="59">
        <v>0</v>
      </c>
      <c r="EG660" s="59">
        <v>0</v>
      </c>
      <c r="EH660" s="59">
        <v>0</v>
      </c>
      <c r="EI660" s="59">
        <v>0</v>
      </c>
      <c r="EJ660" s="59">
        <v>0</v>
      </c>
      <c r="EK660" s="59">
        <v>0</v>
      </c>
      <c r="EL660" s="59">
        <v>0</v>
      </c>
      <c r="EM660" s="59">
        <v>0</v>
      </c>
      <c r="EN660" s="59">
        <v>0</v>
      </c>
      <c r="EO660" s="59">
        <v>0</v>
      </c>
      <c r="EP660" s="59">
        <v>2</v>
      </c>
      <c r="EQ660" s="77">
        <v>5</v>
      </c>
    </row>
    <row r="661" spans="1:147" ht="15" customHeight="1" x14ac:dyDescent="0.25">
      <c r="A661" s="504" t="s">
        <v>2573</v>
      </c>
      <c r="B661" s="138">
        <v>11</v>
      </c>
      <c r="C661" s="123" t="s">
        <v>370</v>
      </c>
      <c r="D661" s="62">
        <v>2010</v>
      </c>
      <c r="E661" s="63" t="s">
        <v>371</v>
      </c>
      <c r="F661" s="63" t="s">
        <v>64</v>
      </c>
      <c r="G661" s="62">
        <v>21</v>
      </c>
      <c r="H661" s="62" t="s">
        <v>372</v>
      </c>
      <c r="I661" s="64" t="s">
        <v>1362</v>
      </c>
      <c r="J661" s="59">
        <v>2</v>
      </c>
      <c r="K661" s="37" t="s">
        <v>3</v>
      </c>
      <c r="L661" s="37" t="s">
        <v>89</v>
      </c>
      <c r="M661" s="37">
        <v>7</v>
      </c>
      <c r="N661" s="37">
        <v>7</v>
      </c>
      <c r="O661" s="59">
        <f t="shared" si="418"/>
        <v>0.84509804001425681</v>
      </c>
      <c r="P661" s="37">
        <v>2006</v>
      </c>
      <c r="R661" s="37">
        <v>1</v>
      </c>
      <c r="S661" s="37">
        <v>8</v>
      </c>
      <c r="T661" s="37">
        <v>1</v>
      </c>
      <c r="U661" s="37">
        <v>16</v>
      </c>
      <c r="V661" s="37" t="s">
        <v>736</v>
      </c>
      <c r="W661" s="37"/>
      <c r="X661" s="37" t="s">
        <v>608</v>
      </c>
      <c r="Y661" s="58"/>
      <c r="Z661" s="168" t="s">
        <v>369</v>
      </c>
      <c r="AA661" s="37" t="s">
        <v>694</v>
      </c>
      <c r="AB661" s="37" t="s">
        <v>1365</v>
      </c>
      <c r="AC661" s="37">
        <v>5</v>
      </c>
      <c r="AD661" s="37">
        <v>0</v>
      </c>
      <c r="AE661" s="37" t="s">
        <v>1071</v>
      </c>
      <c r="AF661" s="37">
        <v>5</v>
      </c>
      <c r="AG661" s="59">
        <f t="shared" si="419"/>
        <v>0.69897000433601886</v>
      </c>
      <c r="AH661" s="59">
        <f t="shared" si="438"/>
        <v>410</v>
      </c>
      <c r="AI661" s="72">
        <f t="shared" si="435"/>
        <v>2.6127838567197355</v>
      </c>
      <c r="AJ661" s="59">
        <f t="shared" si="436"/>
        <v>35</v>
      </c>
      <c r="AK661" s="59">
        <f t="shared" si="420"/>
        <v>1.5440680443502757</v>
      </c>
      <c r="AL661" s="72">
        <f t="shared" si="437"/>
        <v>2870</v>
      </c>
      <c r="AM661" s="72">
        <f t="shared" si="443"/>
        <v>3.4578818967339924</v>
      </c>
      <c r="AN661" s="39" t="s">
        <v>28</v>
      </c>
      <c r="AO661" s="37" t="s">
        <v>470</v>
      </c>
      <c r="AQ661" s="59" t="s">
        <v>213</v>
      </c>
      <c r="AR661" s="58" t="s">
        <v>373</v>
      </c>
      <c r="AS661" s="58"/>
      <c r="AT661" s="172" t="s">
        <v>2471</v>
      </c>
      <c r="AU661" s="270">
        <v>63.83</v>
      </c>
      <c r="AV661" s="270">
        <v>20.3</v>
      </c>
      <c r="AX661" s="277">
        <v>3.125</v>
      </c>
      <c r="AY661" s="278">
        <v>633</v>
      </c>
      <c r="AZ661" s="455">
        <f t="shared" si="421"/>
        <v>2.8014037100173552</v>
      </c>
      <c r="BA661" s="515" t="s">
        <v>137</v>
      </c>
      <c r="BB661" s="66" t="s">
        <v>138</v>
      </c>
      <c r="BC661" s="172" t="s">
        <v>2318</v>
      </c>
      <c r="BH661" s="58" t="s">
        <v>1069</v>
      </c>
      <c r="BI661" s="58" t="s">
        <v>89</v>
      </c>
      <c r="BJ661" s="67" t="s">
        <v>695</v>
      </c>
      <c r="BK661" s="39" t="s">
        <v>1654</v>
      </c>
      <c r="BN661" s="39"/>
      <c r="BO661" s="59" t="s">
        <v>1671</v>
      </c>
      <c r="BP661" s="39" t="s">
        <v>1363</v>
      </c>
      <c r="BQ661" s="59" t="s">
        <v>1537</v>
      </c>
      <c r="BR661" s="67">
        <v>0.12805674264007597</v>
      </c>
      <c r="BS661" s="37" t="s">
        <v>21</v>
      </c>
      <c r="BT661" s="37" t="s">
        <v>1366</v>
      </c>
      <c r="BU661" s="67">
        <v>6.8718513476912435E-2</v>
      </c>
      <c r="BV661" s="160"/>
      <c r="BW661" s="105" t="s">
        <v>26</v>
      </c>
      <c r="BX661" s="37" t="s">
        <v>27</v>
      </c>
      <c r="BY661" s="70">
        <f t="shared" si="439"/>
        <v>0.19436530749033576</v>
      </c>
      <c r="BZ661" s="70">
        <f t="shared" si="440"/>
        <v>0.19436530749033576</v>
      </c>
      <c r="CA661" s="37" t="s">
        <v>18</v>
      </c>
      <c r="CB661" s="37" t="s">
        <v>736</v>
      </c>
      <c r="CC661" s="37">
        <v>8</v>
      </c>
      <c r="CD661" s="37">
        <v>8</v>
      </c>
      <c r="CE661" s="159"/>
      <c r="CF661" s="39" t="s">
        <v>696</v>
      </c>
      <c r="CG661" s="67">
        <v>0.12691778900112236</v>
      </c>
      <c r="CH661" s="37" t="s">
        <v>21</v>
      </c>
      <c r="CI661" s="67">
        <v>4.8219692398202653E-2</v>
      </c>
      <c r="CJ661" s="145"/>
      <c r="CK661" s="59">
        <f t="shared" si="441"/>
        <v>0.13638588592599407</v>
      </c>
      <c r="CL661" s="59">
        <f t="shared" si="442"/>
        <v>0.13638588592599407</v>
      </c>
      <c r="CM661" s="91">
        <v>8</v>
      </c>
      <c r="CN661" s="91">
        <v>8</v>
      </c>
      <c r="CO661" s="159"/>
      <c r="CP661" s="67">
        <f t="shared" si="432"/>
        <v>6.7836342929274004E-3</v>
      </c>
      <c r="CQ661" s="67">
        <f t="shared" si="433"/>
        <v>0.94545454545454544</v>
      </c>
      <c r="CR661" s="67">
        <f t="shared" si="422"/>
        <v>6.4136178769495424E-3</v>
      </c>
      <c r="CS661" s="67">
        <f t="shared" si="434"/>
        <v>0.25000128545294598</v>
      </c>
      <c r="CT661" s="37">
        <v>0</v>
      </c>
      <c r="CU661" s="59">
        <v>0</v>
      </c>
      <c r="CV661" s="59" t="s">
        <v>1782</v>
      </c>
      <c r="CW661" s="59">
        <v>0</v>
      </c>
      <c r="CX661" s="37">
        <v>0</v>
      </c>
      <c r="CY661" s="102">
        <v>0</v>
      </c>
      <c r="CZ661" s="102">
        <v>0</v>
      </c>
      <c r="DA661" s="102">
        <v>0</v>
      </c>
      <c r="DB661" s="102">
        <v>0</v>
      </c>
      <c r="DC661" s="102">
        <v>0</v>
      </c>
      <c r="DD661" s="59">
        <v>0</v>
      </c>
      <c r="DE661" s="60">
        <v>0</v>
      </c>
      <c r="DF661" s="60">
        <v>0</v>
      </c>
      <c r="DG661" s="60">
        <v>0</v>
      </c>
      <c r="DH661" s="60">
        <v>0</v>
      </c>
      <c r="DI661" s="60">
        <v>0</v>
      </c>
      <c r="DJ661" s="60">
        <v>0</v>
      </c>
      <c r="DK661" s="60">
        <v>0</v>
      </c>
      <c r="DL661" s="60">
        <v>0</v>
      </c>
      <c r="DM661" s="60">
        <v>0</v>
      </c>
      <c r="DN661" s="60">
        <v>0</v>
      </c>
      <c r="DO661" s="59">
        <v>0</v>
      </c>
      <c r="DP661" s="59">
        <v>0</v>
      </c>
      <c r="DQ661" s="59">
        <v>0</v>
      </c>
      <c r="DR661" s="59">
        <v>0</v>
      </c>
      <c r="DS661" s="59">
        <v>0</v>
      </c>
      <c r="DT661" s="59">
        <v>0</v>
      </c>
      <c r="DU661" s="59">
        <v>0</v>
      </c>
      <c r="DV661" s="59">
        <v>0</v>
      </c>
      <c r="DW661" s="59">
        <v>0</v>
      </c>
      <c r="DX661" s="59">
        <v>0</v>
      </c>
      <c r="DY661" s="59">
        <v>0</v>
      </c>
      <c r="DZ661" s="59">
        <v>0</v>
      </c>
      <c r="EA661" s="59">
        <v>0</v>
      </c>
      <c r="EB661" s="59">
        <v>0</v>
      </c>
      <c r="EC661" s="59">
        <v>0</v>
      </c>
      <c r="ED661" s="59">
        <v>0</v>
      </c>
      <c r="EE661" s="59">
        <v>0</v>
      </c>
      <c r="EF661" s="59">
        <v>0</v>
      </c>
      <c r="EG661" s="59">
        <v>0</v>
      </c>
      <c r="EH661" s="59">
        <v>0</v>
      </c>
      <c r="EI661" s="59">
        <v>0</v>
      </c>
      <c r="EJ661" s="59">
        <v>0</v>
      </c>
      <c r="EK661" s="59">
        <v>0</v>
      </c>
      <c r="EL661" s="59">
        <v>0</v>
      </c>
      <c r="EM661" s="59">
        <v>0</v>
      </c>
      <c r="EN661" s="59">
        <v>0</v>
      </c>
      <c r="EO661" s="59">
        <v>0</v>
      </c>
      <c r="EP661" s="59">
        <v>2</v>
      </c>
      <c r="EQ661" s="77">
        <v>5</v>
      </c>
    </row>
    <row r="662" spans="1:147" s="73" customFormat="1" ht="15" customHeight="1" x14ac:dyDescent="0.25">
      <c r="A662" s="504" t="s">
        <v>2573</v>
      </c>
      <c r="B662" s="138">
        <v>12</v>
      </c>
      <c r="C662" s="123" t="s">
        <v>370</v>
      </c>
      <c r="D662" s="62">
        <v>2010</v>
      </c>
      <c r="E662" s="63" t="s">
        <v>371</v>
      </c>
      <c r="F662" s="63" t="s">
        <v>64</v>
      </c>
      <c r="G662" s="62">
        <v>21</v>
      </c>
      <c r="H662" s="62" t="s">
        <v>372</v>
      </c>
      <c r="I662" s="64" t="s">
        <v>1362</v>
      </c>
      <c r="J662" s="59">
        <v>2</v>
      </c>
      <c r="K662" s="37" t="s">
        <v>3</v>
      </c>
      <c r="L662" s="37" t="s">
        <v>89</v>
      </c>
      <c r="M662" s="37">
        <v>7</v>
      </c>
      <c r="N662" s="37">
        <v>7</v>
      </c>
      <c r="O662" s="59">
        <f t="shared" si="418"/>
        <v>0.84509804001425681</v>
      </c>
      <c r="P662" s="37">
        <v>2006</v>
      </c>
      <c r="Q662" s="67"/>
      <c r="R662" s="37">
        <v>1</v>
      </c>
      <c r="S662" s="37">
        <v>8</v>
      </c>
      <c r="T662" s="37">
        <v>1</v>
      </c>
      <c r="U662" s="37">
        <v>16</v>
      </c>
      <c r="V662" s="37" t="s">
        <v>736</v>
      </c>
      <c r="W662" s="37"/>
      <c r="X662" s="37" t="s">
        <v>608</v>
      </c>
      <c r="Y662" s="58"/>
      <c r="Z662" s="168" t="s">
        <v>369</v>
      </c>
      <c r="AA662" s="37" t="s">
        <v>694</v>
      </c>
      <c r="AB662" s="37" t="s">
        <v>1365</v>
      </c>
      <c r="AC662" s="37">
        <v>5</v>
      </c>
      <c r="AD662" s="37">
        <v>0</v>
      </c>
      <c r="AE662" s="37" t="s">
        <v>1071</v>
      </c>
      <c r="AF662" s="37">
        <v>5</v>
      </c>
      <c r="AG662" s="59">
        <f t="shared" si="419"/>
        <v>0.69897000433601886</v>
      </c>
      <c r="AH662" s="59">
        <f t="shared" si="438"/>
        <v>410</v>
      </c>
      <c r="AI662" s="72">
        <f t="shared" si="435"/>
        <v>2.6127838567197355</v>
      </c>
      <c r="AJ662" s="59">
        <f t="shared" si="436"/>
        <v>35</v>
      </c>
      <c r="AK662" s="59">
        <f t="shared" si="420"/>
        <v>1.5440680443502757</v>
      </c>
      <c r="AL662" s="72">
        <f t="shared" si="437"/>
        <v>2870</v>
      </c>
      <c r="AM662" s="72">
        <f t="shared" si="443"/>
        <v>3.4578818967339924</v>
      </c>
      <c r="AN662" s="39" t="s">
        <v>28</v>
      </c>
      <c r="AO662" s="37" t="s">
        <v>470</v>
      </c>
      <c r="AP662" s="67"/>
      <c r="AQ662" s="59" t="s">
        <v>213</v>
      </c>
      <c r="AR662" s="58" t="s">
        <v>373</v>
      </c>
      <c r="AS662" s="58"/>
      <c r="AT662" s="172" t="s">
        <v>2471</v>
      </c>
      <c r="AU662" s="270">
        <v>63.83</v>
      </c>
      <c r="AV662" s="270">
        <v>20.3</v>
      </c>
      <c r="AW662" s="59"/>
      <c r="AX662" s="277">
        <v>3.125</v>
      </c>
      <c r="AY662" s="278">
        <v>633</v>
      </c>
      <c r="AZ662" s="455">
        <f t="shared" si="421"/>
        <v>2.8014037100173552</v>
      </c>
      <c r="BA662" s="515" t="s">
        <v>137</v>
      </c>
      <c r="BB662" s="66" t="s">
        <v>138</v>
      </c>
      <c r="BC662" s="172" t="s">
        <v>2318</v>
      </c>
      <c r="BD662" s="59"/>
      <c r="BE662" s="59"/>
      <c r="BF662" s="67"/>
      <c r="BG662" s="67"/>
      <c r="BH662" s="58" t="s">
        <v>1069</v>
      </c>
      <c r="BI662" s="58" t="s">
        <v>89</v>
      </c>
      <c r="BJ662" s="67" t="s">
        <v>695</v>
      </c>
      <c r="BK662" s="39" t="s">
        <v>1656</v>
      </c>
      <c r="BL662" s="61"/>
      <c r="BM662" s="61"/>
      <c r="BN662" s="39"/>
      <c r="BO662" s="59" t="s">
        <v>1671</v>
      </c>
      <c r="BP662" s="39" t="s">
        <v>1363</v>
      </c>
      <c r="BQ662" s="59" t="s">
        <v>1537</v>
      </c>
      <c r="BR662" s="67">
        <v>1.0023247730278979</v>
      </c>
      <c r="BS662" s="37" t="s">
        <v>21</v>
      </c>
      <c r="BT662" s="37" t="s">
        <v>1366</v>
      </c>
      <c r="BU662" s="67">
        <v>0.14301104137379497</v>
      </c>
      <c r="BV662" s="160"/>
      <c r="BW662" s="105" t="s">
        <v>26</v>
      </c>
      <c r="BX662" s="37" t="s">
        <v>27</v>
      </c>
      <c r="BY662" s="70">
        <f t="shared" si="439"/>
        <v>0.40449630855984137</v>
      </c>
      <c r="BZ662" s="70">
        <f t="shared" si="440"/>
        <v>0.40449630855984137</v>
      </c>
      <c r="CA662" s="37" t="s">
        <v>18</v>
      </c>
      <c r="CB662" s="37" t="s">
        <v>736</v>
      </c>
      <c r="CC662" s="37">
        <v>8</v>
      </c>
      <c r="CD662" s="37">
        <v>8</v>
      </c>
      <c r="CE662" s="159"/>
      <c r="CF662" s="39" t="s">
        <v>696</v>
      </c>
      <c r="CG662" s="67">
        <v>0.44000321656440344</v>
      </c>
      <c r="CH662" s="37" t="s">
        <v>21</v>
      </c>
      <c r="CI662" s="67">
        <v>6.7812069003351641E-2</v>
      </c>
      <c r="CJ662" s="145"/>
      <c r="CK662" s="59">
        <f t="shared" si="441"/>
        <v>0.19180149535424013</v>
      </c>
      <c r="CL662" s="59">
        <f t="shared" si="442"/>
        <v>0.19180149535424013</v>
      </c>
      <c r="CM662" s="91">
        <v>8</v>
      </c>
      <c r="CN662" s="91">
        <v>8</v>
      </c>
      <c r="CO662" s="159"/>
      <c r="CP662" s="67">
        <f t="shared" si="432"/>
        <v>1.7764188386317257</v>
      </c>
      <c r="CQ662" s="67">
        <f t="shared" si="433"/>
        <v>0.94545454545454544</v>
      </c>
      <c r="CR662" s="67">
        <f t="shared" si="422"/>
        <v>1.6795232656154497</v>
      </c>
      <c r="CS662" s="67">
        <f t="shared" si="434"/>
        <v>0.338149949991987</v>
      </c>
      <c r="CT662" s="37">
        <v>0</v>
      </c>
      <c r="CU662" s="59">
        <v>0</v>
      </c>
      <c r="CV662" s="59" t="s">
        <v>1782</v>
      </c>
      <c r="CW662" s="61">
        <v>0</v>
      </c>
      <c r="CX662" s="37">
        <v>0</v>
      </c>
      <c r="CY662" s="102">
        <v>0</v>
      </c>
      <c r="CZ662" s="102">
        <v>0</v>
      </c>
      <c r="DA662" s="102">
        <v>0</v>
      </c>
      <c r="DB662" s="102">
        <v>0</v>
      </c>
      <c r="DC662" s="102">
        <v>0</v>
      </c>
      <c r="DD662" s="59">
        <v>0</v>
      </c>
      <c r="DE662" s="60">
        <v>0</v>
      </c>
      <c r="DF662" s="60">
        <v>0</v>
      </c>
      <c r="DG662" s="60">
        <v>0</v>
      </c>
      <c r="DH662" s="60">
        <v>0</v>
      </c>
      <c r="DI662" s="60">
        <v>0</v>
      </c>
      <c r="DJ662" s="60">
        <v>0</v>
      </c>
      <c r="DK662" s="60">
        <v>0</v>
      </c>
      <c r="DL662" s="60">
        <v>0</v>
      </c>
      <c r="DM662" s="60">
        <v>0</v>
      </c>
      <c r="DN662" s="60">
        <v>0</v>
      </c>
      <c r="DO662" s="61">
        <v>0</v>
      </c>
      <c r="DP662" s="61">
        <v>0</v>
      </c>
      <c r="DQ662" s="61">
        <v>0</v>
      </c>
      <c r="DR662" s="61">
        <v>0</v>
      </c>
      <c r="DS662" s="61">
        <v>0</v>
      </c>
      <c r="DT662" s="61">
        <v>0</v>
      </c>
      <c r="DU662" s="61">
        <v>0</v>
      </c>
      <c r="DV662" s="61">
        <v>0</v>
      </c>
      <c r="DW662" s="61">
        <v>0</v>
      </c>
      <c r="DX662" s="61">
        <v>0</v>
      </c>
      <c r="DY662" s="61">
        <v>0</v>
      </c>
      <c r="DZ662" s="61">
        <v>0</v>
      </c>
      <c r="EA662" s="61">
        <v>0</v>
      </c>
      <c r="EB662" s="61">
        <v>0</v>
      </c>
      <c r="EC662" s="61">
        <v>0</v>
      </c>
      <c r="ED662" s="61">
        <v>0</v>
      </c>
      <c r="EE662" s="61">
        <v>0</v>
      </c>
      <c r="EF662" s="61">
        <v>0</v>
      </c>
      <c r="EG662" s="61">
        <v>0</v>
      </c>
      <c r="EH662" s="61">
        <v>0</v>
      </c>
      <c r="EI662" s="61">
        <v>0</v>
      </c>
      <c r="EJ662" s="61">
        <v>0</v>
      </c>
      <c r="EK662" s="61">
        <v>0</v>
      </c>
      <c r="EL662" s="61">
        <v>0</v>
      </c>
      <c r="EM662" s="59">
        <v>0</v>
      </c>
      <c r="EN662" s="61">
        <v>0</v>
      </c>
      <c r="EO662" s="59">
        <v>0</v>
      </c>
      <c r="EP662" s="59">
        <v>2</v>
      </c>
      <c r="EQ662" s="77">
        <v>5</v>
      </c>
    </row>
    <row r="663" spans="1:147" ht="15" customHeight="1" x14ac:dyDescent="0.25">
      <c r="A663" s="504" t="s">
        <v>2573</v>
      </c>
      <c r="B663" s="138">
        <v>13</v>
      </c>
      <c r="C663" s="123" t="s">
        <v>370</v>
      </c>
      <c r="D663" s="62">
        <v>2010</v>
      </c>
      <c r="E663" s="63" t="s">
        <v>371</v>
      </c>
      <c r="F663" s="63" t="s">
        <v>64</v>
      </c>
      <c r="G663" s="62">
        <v>21</v>
      </c>
      <c r="H663" s="62" t="s">
        <v>372</v>
      </c>
      <c r="I663" s="64" t="s">
        <v>1362</v>
      </c>
      <c r="J663" s="59">
        <v>2</v>
      </c>
      <c r="K663" s="37" t="s">
        <v>3</v>
      </c>
      <c r="L663" s="37" t="s">
        <v>89</v>
      </c>
      <c r="M663" s="37">
        <v>7</v>
      </c>
      <c r="N663" s="37">
        <v>7</v>
      </c>
      <c r="O663" s="59">
        <f t="shared" si="418"/>
        <v>0.84509804001425681</v>
      </c>
      <c r="P663" s="37">
        <v>2006</v>
      </c>
      <c r="R663" s="37">
        <v>1</v>
      </c>
      <c r="S663" s="37">
        <v>8</v>
      </c>
      <c r="T663" s="37">
        <v>1</v>
      </c>
      <c r="U663" s="37">
        <v>16</v>
      </c>
      <c r="V663" s="37" t="s">
        <v>736</v>
      </c>
      <c r="W663" s="37"/>
      <c r="X663" s="37" t="s">
        <v>608</v>
      </c>
      <c r="Y663" s="58"/>
      <c r="Z663" s="168" t="s">
        <v>369</v>
      </c>
      <c r="AA663" s="37" t="s">
        <v>694</v>
      </c>
      <c r="AB663" s="37" t="s">
        <v>1365</v>
      </c>
      <c r="AC663" s="37">
        <v>5</v>
      </c>
      <c r="AD663" s="37">
        <v>0</v>
      </c>
      <c r="AE663" s="37" t="s">
        <v>1071</v>
      </c>
      <c r="AF663" s="37">
        <v>5</v>
      </c>
      <c r="AG663" s="59">
        <f t="shared" si="419"/>
        <v>0.69897000433601886</v>
      </c>
      <c r="AH663" s="59">
        <f t="shared" si="438"/>
        <v>410</v>
      </c>
      <c r="AI663" s="72">
        <f t="shared" si="435"/>
        <v>2.6127838567197355</v>
      </c>
      <c r="AJ663" s="59">
        <f t="shared" si="436"/>
        <v>35</v>
      </c>
      <c r="AK663" s="59">
        <f t="shared" si="420"/>
        <v>1.5440680443502757</v>
      </c>
      <c r="AL663" s="72">
        <f t="shared" si="437"/>
        <v>2870</v>
      </c>
      <c r="AM663" s="72">
        <f t="shared" si="443"/>
        <v>3.4578818967339924</v>
      </c>
      <c r="AN663" s="39" t="s">
        <v>28</v>
      </c>
      <c r="AO663" s="37" t="s">
        <v>470</v>
      </c>
      <c r="AQ663" s="59" t="s">
        <v>213</v>
      </c>
      <c r="AR663" s="58" t="s">
        <v>373</v>
      </c>
      <c r="AS663" s="58"/>
      <c r="AT663" s="172" t="s">
        <v>2471</v>
      </c>
      <c r="AU663" s="270">
        <v>63.83</v>
      </c>
      <c r="AV663" s="270">
        <v>20.3</v>
      </c>
      <c r="AX663" s="277">
        <v>3.125</v>
      </c>
      <c r="AY663" s="278">
        <v>633</v>
      </c>
      <c r="AZ663" s="455">
        <f t="shared" si="421"/>
        <v>2.8014037100173552</v>
      </c>
      <c r="BA663" s="515" t="s">
        <v>137</v>
      </c>
      <c r="BB663" s="66" t="s">
        <v>138</v>
      </c>
      <c r="BC663" s="172" t="s">
        <v>2318</v>
      </c>
      <c r="BH663" s="58" t="s">
        <v>1069</v>
      </c>
      <c r="BI663" s="58" t="s">
        <v>89</v>
      </c>
      <c r="BJ663" s="67" t="s">
        <v>695</v>
      </c>
      <c r="BK663" s="39" t="s">
        <v>1655</v>
      </c>
      <c r="BN663" s="39"/>
      <c r="BO663" s="59" t="s">
        <v>1671</v>
      </c>
      <c r="BP663" s="39" t="s">
        <v>1363</v>
      </c>
      <c r="BQ663" s="59" t="s">
        <v>1537</v>
      </c>
      <c r="BR663" s="67">
        <v>1.8731392664874809</v>
      </c>
      <c r="BS663" s="37" t="s">
        <v>21</v>
      </c>
      <c r="BT663" s="37" t="s">
        <v>1366</v>
      </c>
      <c r="BU663" s="67">
        <v>0.49324860937022075</v>
      </c>
      <c r="BV663" s="160"/>
      <c r="BW663" s="105" t="s">
        <v>26</v>
      </c>
      <c r="BX663" s="37" t="s">
        <v>27</v>
      </c>
      <c r="BY663" s="70">
        <f t="shared" si="439"/>
        <v>1.3951177459860702</v>
      </c>
      <c r="BZ663" s="70">
        <f t="shared" si="440"/>
        <v>1.3951177459860702</v>
      </c>
      <c r="CA663" s="37" t="s">
        <v>18</v>
      </c>
      <c r="CB663" s="37" t="s">
        <v>736</v>
      </c>
      <c r="CC663" s="37">
        <v>8</v>
      </c>
      <c r="CD663" s="37">
        <v>8</v>
      </c>
      <c r="CE663" s="159"/>
      <c r="CF663" s="39" t="s">
        <v>696</v>
      </c>
      <c r="CG663" s="67">
        <v>1.617489986359127</v>
      </c>
      <c r="CH663" s="37" t="s">
        <v>21</v>
      </c>
      <c r="CI663" s="67">
        <v>0.37372233648386238</v>
      </c>
      <c r="CJ663" s="145"/>
      <c r="CK663" s="59">
        <f t="shared" si="441"/>
        <v>1.0570463936344792</v>
      </c>
      <c r="CL663" s="59">
        <f t="shared" si="442"/>
        <v>1.0570463936344792</v>
      </c>
      <c r="CM663" s="91">
        <v>8</v>
      </c>
      <c r="CN663" s="91">
        <v>8</v>
      </c>
      <c r="CO663" s="159"/>
      <c r="CP663" s="67">
        <f t="shared" si="432"/>
        <v>0.20655533230092279</v>
      </c>
      <c r="CQ663" s="67">
        <f t="shared" si="433"/>
        <v>0.94545454545454544</v>
      </c>
      <c r="CR663" s="67">
        <f t="shared" si="422"/>
        <v>0.19528867781178155</v>
      </c>
      <c r="CS663" s="67">
        <f t="shared" si="434"/>
        <v>0.25119180211504605</v>
      </c>
      <c r="CT663" s="37">
        <v>0</v>
      </c>
      <c r="CU663" s="59">
        <v>0</v>
      </c>
      <c r="CV663" s="59" t="s">
        <v>1782</v>
      </c>
      <c r="CW663" s="59">
        <v>0</v>
      </c>
      <c r="CX663" s="37">
        <v>0</v>
      </c>
      <c r="CY663" s="102">
        <v>0</v>
      </c>
      <c r="CZ663" s="102">
        <v>0</v>
      </c>
      <c r="DA663" s="102">
        <v>0</v>
      </c>
      <c r="DB663" s="102">
        <v>0</v>
      </c>
      <c r="DC663" s="102">
        <v>0</v>
      </c>
      <c r="DD663" s="59">
        <v>0</v>
      </c>
      <c r="DE663" s="60">
        <v>0</v>
      </c>
      <c r="DF663" s="60">
        <v>0</v>
      </c>
      <c r="DG663" s="60">
        <v>0</v>
      </c>
      <c r="DH663" s="60">
        <v>0</v>
      </c>
      <c r="DI663" s="60">
        <v>0</v>
      </c>
      <c r="DJ663" s="60">
        <v>0</v>
      </c>
      <c r="DK663" s="60">
        <v>0</v>
      </c>
      <c r="DL663" s="60">
        <v>0</v>
      </c>
      <c r="DM663" s="60">
        <v>0</v>
      </c>
      <c r="DN663" s="60">
        <v>0</v>
      </c>
      <c r="DO663" s="59">
        <v>0</v>
      </c>
      <c r="DP663" s="59">
        <v>0</v>
      </c>
      <c r="DQ663" s="59">
        <v>0</v>
      </c>
      <c r="DR663" s="59">
        <v>0</v>
      </c>
      <c r="DS663" s="59">
        <v>0</v>
      </c>
      <c r="DT663" s="59">
        <v>0</v>
      </c>
      <c r="DU663" s="59">
        <v>0</v>
      </c>
      <c r="DV663" s="59">
        <v>0</v>
      </c>
      <c r="DW663" s="59">
        <v>0</v>
      </c>
      <c r="DX663" s="59">
        <v>0</v>
      </c>
      <c r="DY663" s="59">
        <v>0</v>
      </c>
      <c r="DZ663" s="59">
        <v>0</v>
      </c>
      <c r="EA663" s="59">
        <v>0</v>
      </c>
      <c r="EB663" s="59">
        <v>0</v>
      </c>
      <c r="EC663" s="59">
        <v>0</v>
      </c>
      <c r="ED663" s="59">
        <v>0</v>
      </c>
      <c r="EE663" s="59">
        <v>0</v>
      </c>
      <c r="EF663" s="59">
        <v>0</v>
      </c>
      <c r="EG663" s="59">
        <v>0</v>
      </c>
      <c r="EH663" s="59">
        <v>0</v>
      </c>
      <c r="EI663" s="59">
        <v>0</v>
      </c>
      <c r="EJ663" s="59">
        <v>0</v>
      </c>
      <c r="EK663" s="59">
        <v>0</v>
      </c>
      <c r="EL663" s="59">
        <v>0</v>
      </c>
      <c r="EM663" s="59">
        <v>0</v>
      </c>
      <c r="EN663" s="59">
        <v>0</v>
      </c>
      <c r="EO663" s="59">
        <v>0</v>
      </c>
      <c r="EP663" s="59">
        <v>2</v>
      </c>
      <c r="EQ663" s="77">
        <v>5</v>
      </c>
    </row>
    <row r="664" spans="1:147" ht="15" customHeight="1" x14ac:dyDescent="0.25">
      <c r="A664" s="504" t="s">
        <v>2573</v>
      </c>
      <c r="B664" s="138">
        <v>14</v>
      </c>
      <c r="C664" s="123" t="s">
        <v>370</v>
      </c>
      <c r="D664" s="62">
        <v>2010</v>
      </c>
      <c r="E664" s="63" t="s">
        <v>371</v>
      </c>
      <c r="F664" s="63" t="s">
        <v>64</v>
      </c>
      <c r="G664" s="62">
        <v>21</v>
      </c>
      <c r="H664" s="62" t="s">
        <v>372</v>
      </c>
      <c r="I664" s="64" t="s">
        <v>1362</v>
      </c>
      <c r="J664" s="59">
        <v>2</v>
      </c>
      <c r="K664" s="37" t="s">
        <v>3</v>
      </c>
      <c r="L664" s="37" t="s">
        <v>89</v>
      </c>
      <c r="M664" s="37">
        <v>7</v>
      </c>
      <c r="N664" s="37">
        <v>7</v>
      </c>
      <c r="O664" s="59">
        <f t="shared" si="418"/>
        <v>0.84509804001425681</v>
      </c>
      <c r="P664" s="37">
        <v>2006</v>
      </c>
      <c r="R664" s="37">
        <v>1</v>
      </c>
      <c r="S664" s="37">
        <v>8</v>
      </c>
      <c r="T664" s="37">
        <v>1</v>
      </c>
      <c r="U664" s="37">
        <v>16</v>
      </c>
      <c r="V664" s="37" t="s">
        <v>736</v>
      </c>
      <c r="W664" s="37"/>
      <c r="X664" s="37" t="s">
        <v>608</v>
      </c>
      <c r="Y664" s="58"/>
      <c r="Z664" s="168" t="s">
        <v>369</v>
      </c>
      <c r="AA664" s="37" t="s">
        <v>694</v>
      </c>
      <c r="AB664" s="37" t="s">
        <v>1365</v>
      </c>
      <c r="AC664" s="37">
        <v>5</v>
      </c>
      <c r="AD664" s="37">
        <v>0</v>
      </c>
      <c r="AE664" s="37" t="s">
        <v>1071</v>
      </c>
      <c r="AF664" s="37">
        <v>5</v>
      </c>
      <c r="AG664" s="59">
        <f t="shared" si="419"/>
        <v>0.69897000433601886</v>
      </c>
      <c r="AH664" s="59">
        <f t="shared" si="438"/>
        <v>410</v>
      </c>
      <c r="AI664" s="72">
        <f t="shared" si="435"/>
        <v>2.6127838567197355</v>
      </c>
      <c r="AJ664" s="59">
        <f t="shared" si="436"/>
        <v>35</v>
      </c>
      <c r="AK664" s="59">
        <f t="shared" si="420"/>
        <v>1.5440680443502757</v>
      </c>
      <c r="AL664" s="72">
        <f t="shared" si="437"/>
        <v>2870</v>
      </c>
      <c r="AM664" s="72">
        <f t="shared" si="443"/>
        <v>3.4578818967339924</v>
      </c>
      <c r="AN664" s="39" t="s">
        <v>28</v>
      </c>
      <c r="AO664" s="37" t="s">
        <v>470</v>
      </c>
      <c r="AQ664" s="59" t="s">
        <v>213</v>
      </c>
      <c r="AR664" s="58" t="s">
        <v>373</v>
      </c>
      <c r="AS664" s="58"/>
      <c r="AT664" s="172" t="s">
        <v>2471</v>
      </c>
      <c r="AU664" s="270">
        <v>63.83</v>
      </c>
      <c r="AV664" s="270">
        <v>20.3</v>
      </c>
      <c r="AX664" s="277">
        <v>3.125</v>
      </c>
      <c r="AY664" s="278">
        <v>633</v>
      </c>
      <c r="AZ664" s="455">
        <f t="shared" si="421"/>
        <v>2.8014037100173552</v>
      </c>
      <c r="BA664" s="515" t="s">
        <v>137</v>
      </c>
      <c r="BB664" s="66" t="s">
        <v>138</v>
      </c>
      <c r="BC664" s="172" t="s">
        <v>2318</v>
      </c>
      <c r="BH664" s="58" t="s">
        <v>1069</v>
      </c>
      <c r="BI664" s="58" t="s">
        <v>89</v>
      </c>
      <c r="BJ664" s="67" t="s">
        <v>695</v>
      </c>
      <c r="BK664" s="39" t="s">
        <v>1657</v>
      </c>
      <c r="BN664" s="39"/>
      <c r="BO664" s="59" t="s">
        <v>1671</v>
      </c>
      <c r="BP664" s="39" t="s">
        <v>1363</v>
      </c>
      <c r="BQ664" s="59" t="s">
        <v>1537</v>
      </c>
      <c r="BR664" s="67">
        <v>0.22407407407407406</v>
      </c>
      <c r="BS664" s="37" t="s">
        <v>21</v>
      </c>
      <c r="BT664" s="37" t="s">
        <v>1366</v>
      </c>
      <c r="BU664" s="67">
        <v>5.8472790384618355E-2</v>
      </c>
      <c r="BV664" s="160"/>
      <c r="BW664" s="105" t="s">
        <v>26</v>
      </c>
      <c r="BX664" s="37" t="s">
        <v>27</v>
      </c>
      <c r="BY664" s="70">
        <f t="shared" si="439"/>
        <v>0.16538602638345279</v>
      </c>
      <c r="BZ664" s="70">
        <f t="shared" si="440"/>
        <v>0.16538602638345279</v>
      </c>
      <c r="CA664" s="37" t="s">
        <v>18</v>
      </c>
      <c r="CB664" s="37" t="s">
        <v>736</v>
      </c>
      <c r="CC664" s="37">
        <v>8</v>
      </c>
      <c r="CD664" s="37">
        <v>8</v>
      </c>
      <c r="CE664" s="159"/>
      <c r="CF664" s="39" t="s">
        <v>696</v>
      </c>
      <c r="CG664" s="67">
        <v>0.46297979797979799</v>
      </c>
      <c r="CH664" s="37" t="s">
        <v>21</v>
      </c>
      <c r="CI664" s="67">
        <v>0.16433763718022776</v>
      </c>
      <c r="CJ664" s="145"/>
      <c r="CK664" s="59">
        <f t="shared" si="441"/>
        <v>0.46481703061725421</v>
      </c>
      <c r="CL664" s="59">
        <f t="shared" si="442"/>
        <v>0.46481703061725421</v>
      </c>
      <c r="CM664" s="91">
        <v>8</v>
      </c>
      <c r="CN664" s="91">
        <v>8</v>
      </c>
      <c r="CO664" s="159"/>
      <c r="CP664" s="67">
        <f t="shared" si="432"/>
        <v>-0.68481719360964211</v>
      </c>
      <c r="CQ664" s="67">
        <f t="shared" si="433"/>
        <v>0.94545454545454544</v>
      </c>
      <c r="CR664" s="67">
        <f t="shared" si="422"/>
        <v>-0.64746352850366162</v>
      </c>
      <c r="CS664" s="67">
        <f t="shared" si="434"/>
        <v>0.26310028189820039</v>
      </c>
      <c r="CT664" s="37">
        <v>0</v>
      </c>
      <c r="CU664" s="59">
        <v>0</v>
      </c>
      <c r="CV664" s="59" t="s">
        <v>1782</v>
      </c>
      <c r="CW664" s="59">
        <v>0</v>
      </c>
      <c r="CX664" s="37">
        <v>0</v>
      </c>
      <c r="CY664" s="102">
        <v>0</v>
      </c>
      <c r="CZ664" s="102">
        <v>0</v>
      </c>
      <c r="DA664" s="102">
        <v>0</v>
      </c>
      <c r="DB664" s="102">
        <v>0</v>
      </c>
      <c r="DC664" s="102">
        <v>0</v>
      </c>
      <c r="DD664" s="59">
        <v>0</v>
      </c>
      <c r="DE664" s="60">
        <v>0</v>
      </c>
      <c r="DF664" s="60">
        <v>0</v>
      </c>
      <c r="DG664" s="60">
        <v>0</v>
      </c>
      <c r="DH664" s="60">
        <v>0</v>
      </c>
      <c r="DI664" s="60">
        <v>0</v>
      </c>
      <c r="DJ664" s="60">
        <v>0</v>
      </c>
      <c r="DK664" s="60">
        <v>0</v>
      </c>
      <c r="DL664" s="60">
        <v>0</v>
      </c>
      <c r="DM664" s="60">
        <v>0</v>
      </c>
      <c r="DN664" s="60">
        <v>0</v>
      </c>
      <c r="DO664" s="59">
        <v>0</v>
      </c>
      <c r="DP664" s="59">
        <v>0</v>
      </c>
      <c r="DQ664" s="59">
        <v>0</v>
      </c>
      <c r="DR664" s="59">
        <v>0</v>
      </c>
      <c r="DS664" s="59">
        <v>0</v>
      </c>
      <c r="DT664" s="59">
        <v>0</v>
      </c>
      <c r="DU664" s="59">
        <v>0</v>
      </c>
      <c r="DV664" s="59">
        <v>0</v>
      </c>
      <c r="DW664" s="59">
        <v>0</v>
      </c>
      <c r="DX664" s="59">
        <v>0</v>
      </c>
      <c r="DY664" s="59">
        <v>0</v>
      </c>
      <c r="DZ664" s="59">
        <v>0</v>
      </c>
      <c r="EA664" s="59">
        <v>0</v>
      </c>
      <c r="EB664" s="59">
        <v>0</v>
      </c>
      <c r="EC664" s="59">
        <v>0</v>
      </c>
      <c r="ED664" s="59">
        <v>0</v>
      </c>
      <c r="EE664" s="59">
        <v>0</v>
      </c>
      <c r="EF664" s="59">
        <v>0</v>
      </c>
      <c r="EG664" s="59">
        <v>0</v>
      </c>
      <c r="EH664" s="59">
        <v>0</v>
      </c>
      <c r="EI664" s="59">
        <v>0</v>
      </c>
      <c r="EJ664" s="59">
        <v>0</v>
      </c>
      <c r="EK664" s="59">
        <v>0</v>
      </c>
      <c r="EL664" s="59">
        <v>0</v>
      </c>
      <c r="EM664" s="59">
        <v>0</v>
      </c>
      <c r="EN664" s="59">
        <v>0</v>
      </c>
      <c r="EO664" s="59">
        <v>0</v>
      </c>
      <c r="EP664" s="59">
        <v>2</v>
      </c>
      <c r="EQ664" s="77">
        <v>5</v>
      </c>
    </row>
    <row r="665" spans="1:147" ht="15" customHeight="1" x14ac:dyDescent="0.25">
      <c r="A665" s="504" t="s">
        <v>2573</v>
      </c>
      <c r="B665" s="138">
        <v>15</v>
      </c>
      <c r="C665" s="123" t="s">
        <v>370</v>
      </c>
      <c r="D665" s="62">
        <v>2010</v>
      </c>
      <c r="E665" s="63" t="s">
        <v>371</v>
      </c>
      <c r="F665" s="63" t="s">
        <v>64</v>
      </c>
      <c r="G665" s="62">
        <v>21</v>
      </c>
      <c r="H665" s="62" t="s">
        <v>372</v>
      </c>
      <c r="I665" s="64" t="s">
        <v>1362</v>
      </c>
      <c r="J665" s="59">
        <v>2</v>
      </c>
      <c r="K665" s="37" t="s">
        <v>3</v>
      </c>
      <c r="L665" s="37" t="s">
        <v>89</v>
      </c>
      <c r="M665" s="37">
        <v>7</v>
      </c>
      <c r="N665" s="37">
        <v>7</v>
      </c>
      <c r="O665" s="59">
        <f t="shared" si="418"/>
        <v>0.84509804001425681</v>
      </c>
      <c r="P665" s="37">
        <v>2006</v>
      </c>
      <c r="R665" s="37">
        <v>1</v>
      </c>
      <c r="S665" s="37">
        <v>8</v>
      </c>
      <c r="T665" s="37">
        <v>1</v>
      </c>
      <c r="U665" s="37">
        <v>16</v>
      </c>
      <c r="V665" s="37" t="s">
        <v>736</v>
      </c>
      <c r="W665" s="37">
        <v>1</v>
      </c>
      <c r="X665" s="37" t="s">
        <v>608</v>
      </c>
      <c r="Y665" s="58"/>
      <c r="Z665" s="168" t="s">
        <v>369</v>
      </c>
      <c r="AA665" s="37" t="s">
        <v>694</v>
      </c>
      <c r="AB665" s="37" t="s">
        <v>1365</v>
      </c>
      <c r="AC665" s="37">
        <v>5</v>
      </c>
      <c r="AD665" s="37">
        <v>0</v>
      </c>
      <c r="AE665" s="37" t="s">
        <v>1071</v>
      </c>
      <c r="AF665" s="37">
        <v>5</v>
      </c>
      <c r="AG665" s="59">
        <f t="shared" si="419"/>
        <v>0.69897000433601886</v>
      </c>
      <c r="AH665" s="59">
        <f t="shared" si="438"/>
        <v>410</v>
      </c>
      <c r="AI665" s="72">
        <f t="shared" si="435"/>
        <v>2.6127838567197355</v>
      </c>
      <c r="AJ665" s="59">
        <f t="shared" si="436"/>
        <v>35</v>
      </c>
      <c r="AK665" s="59">
        <f t="shared" si="420"/>
        <v>1.5440680443502757</v>
      </c>
      <c r="AL665" s="72">
        <f t="shared" si="437"/>
        <v>2870</v>
      </c>
      <c r="AM665" s="72">
        <f t="shared" si="443"/>
        <v>3.4578818967339924</v>
      </c>
      <c r="AN665" s="39" t="s">
        <v>28</v>
      </c>
      <c r="AO665" s="37" t="s">
        <v>470</v>
      </c>
      <c r="AP665" s="58"/>
      <c r="AQ665" s="59" t="s">
        <v>213</v>
      </c>
      <c r="AR665" s="58" t="s">
        <v>373</v>
      </c>
      <c r="AS665" s="58"/>
      <c r="AT665" s="172" t="s">
        <v>2471</v>
      </c>
      <c r="AU665" s="270">
        <v>63.83</v>
      </c>
      <c r="AV665" s="270">
        <v>20.3</v>
      </c>
      <c r="AX665" s="277">
        <v>3.125</v>
      </c>
      <c r="AY665" s="278">
        <v>633</v>
      </c>
      <c r="AZ665" s="455">
        <f t="shared" si="421"/>
        <v>2.8014037100173552</v>
      </c>
      <c r="BA665" s="515" t="s">
        <v>137</v>
      </c>
      <c r="BB665" s="66" t="s">
        <v>138</v>
      </c>
      <c r="BC665" s="172" t="s">
        <v>2318</v>
      </c>
      <c r="BH665" s="67" t="s">
        <v>1909</v>
      </c>
      <c r="BI665" s="67" t="s">
        <v>1910</v>
      </c>
      <c r="BJ665" s="67" t="s">
        <v>695</v>
      </c>
      <c r="BK665" s="67" t="s">
        <v>1649</v>
      </c>
      <c r="BN665" s="39"/>
      <c r="BO665" s="59" t="s">
        <v>1671</v>
      </c>
      <c r="BP665" s="39" t="s">
        <v>1363</v>
      </c>
      <c r="BQ665" s="59" t="s">
        <v>1537</v>
      </c>
      <c r="BR665" s="67">
        <v>1.0079218494334288</v>
      </c>
      <c r="BS665" s="37" t="s">
        <v>21</v>
      </c>
      <c r="BT665" s="37" t="s">
        <v>1366</v>
      </c>
      <c r="BU665" s="67">
        <v>0.1461116589547751</v>
      </c>
      <c r="BV665" s="160"/>
      <c r="BW665" s="105" t="s">
        <v>26</v>
      </c>
      <c r="BX665" s="37" t="s">
        <v>27</v>
      </c>
      <c r="BY665" s="70">
        <f t="shared" si="439"/>
        <v>0.41326617942935046</v>
      </c>
      <c r="BZ665" s="70">
        <f t="shared" si="440"/>
        <v>0.41326617942935046</v>
      </c>
      <c r="CA665" s="37" t="s">
        <v>18</v>
      </c>
      <c r="CB665" s="37" t="s">
        <v>736</v>
      </c>
      <c r="CC665" s="37">
        <v>8</v>
      </c>
      <c r="CD665" s="37">
        <v>8</v>
      </c>
      <c r="CE665" s="159"/>
      <c r="CF665" s="39" t="s">
        <v>696</v>
      </c>
      <c r="CG665" s="67">
        <v>0.8091305034436681</v>
      </c>
      <c r="CH665" s="37" t="s">
        <v>21</v>
      </c>
      <c r="CI665" s="67">
        <v>0.20454458650942528</v>
      </c>
      <c r="CJ665" s="145"/>
      <c r="CK665" s="59">
        <f t="shared" si="441"/>
        <v>0.57853945670325213</v>
      </c>
      <c r="CL665" s="59">
        <f t="shared" si="442"/>
        <v>0.57853945670325213</v>
      </c>
      <c r="CM665" s="91">
        <v>8</v>
      </c>
      <c r="CN665" s="91">
        <v>8</v>
      </c>
      <c r="CO665" s="159"/>
      <c r="CP665" s="67">
        <f t="shared" si="432"/>
        <v>0.39541510038675765</v>
      </c>
      <c r="CQ665" s="67">
        <f t="shared" si="433"/>
        <v>0.94545454545454544</v>
      </c>
      <c r="CR665" s="67">
        <f t="shared" si="422"/>
        <v>0.37384700400202542</v>
      </c>
      <c r="CS665" s="67">
        <f t="shared" si="434"/>
        <v>0.25436754945004031</v>
      </c>
      <c r="CT665" s="37">
        <v>0</v>
      </c>
      <c r="CU665" s="59">
        <v>0</v>
      </c>
      <c r="CV665" s="59" t="s">
        <v>1782</v>
      </c>
      <c r="CW665" s="59">
        <v>0</v>
      </c>
      <c r="CX665" s="122">
        <v>3</v>
      </c>
      <c r="CY665" s="102">
        <v>0</v>
      </c>
      <c r="CZ665" s="102">
        <v>0</v>
      </c>
      <c r="DA665" s="102">
        <v>0</v>
      </c>
      <c r="DB665" s="102">
        <v>2</v>
      </c>
      <c r="DC665" s="102">
        <v>0</v>
      </c>
      <c r="DD665" s="60">
        <v>1</v>
      </c>
      <c r="DE665" s="60">
        <v>0</v>
      </c>
      <c r="DF665" s="60">
        <v>0</v>
      </c>
      <c r="DG665" s="60">
        <v>0</v>
      </c>
      <c r="DH665" s="60">
        <v>0</v>
      </c>
      <c r="DI665" s="60">
        <v>0</v>
      </c>
      <c r="DJ665" s="60">
        <v>0</v>
      </c>
      <c r="DK665" s="60">
        <v>0</v>
      </c>
      <c r="DL665" s="60">
        <v>0</v>
      </c>
      <c r="DM665" s="60">
        <v>0</v>
      </c>
      <c r="DN665" s="60">
        <v>0</v>
      </c>
      <c r="DO665" s="59">
        <v>0</v>
      </c>
      <c r="DP665" s="59">
        <v>0</v>
      </c>
      <c r="DQ665" s="59">
        <v>0</v>
      </c>
      <c r="DR665" s="59">
        <v>0</v>
      </c>
      <c r="DS665" s="59">
        <v>0</v>
      </c>
      <c r="DT665" s="59">
        <v>0</v>
      </c>
      <c r="DU665" s="59">
        <v>0</v>
      </c>
      <c r="DV665" s="59">
        <v>0</v>
      </c>
      <c r="DW665" s="59">
        <v>0</v>
      </c>
      <c r="DX665" s="59">
        <v>0</v>
      </c>
      <c r="DY665" s="59">
        <v>0</v>
      </c>
      <c r="DZ665" s="59">
        <v>0</v>
      </c>
      <c r="EA665" s="59">
        <v>0</v>
      </c>
      <c r="EB665" s="59">
        <v>0</v>
      </c>
      <c r="EC665" s="59">
        <v>0</v>
      </c>
      <c r="ED665" s="59">
        <v>0</v>
      </c>
      <c r="EE665" s="59">
        <v>0</v>
      </c>
      <c r="EF665" s="59">
        <v>0</v>
      </c>
      <c r="EG665" s="59">
        <v>0</v>
      </c>
      <c r="EH665" s="59">
        <v>0</v>
      </c>
      <c r="EI665" s="59">
        <v>0</v>
      </c>
      <c r="EJ665" s="59">
        <v>0</v>
      </c>
      <c r="EK665" s="59">
        <v>0</v>
      </c>
      <c r="EL665" s="59">
        <v>0</v>
      </c>
      <c r="EM665" s="59">
        <v>0</v>
      </c>
      <c r="EN665" s="59">
        <v>0</v>
      </c>
      <c r="EO665" s="59">
        <v>0</v>
      </c>
      <c r="EP665" s="59">
        <v>2</v>
      </c>
      <c r="EQ665" s="77">
        <v>5</v>
      </c>
    </row>
    <row r="666" spans="1:147" ht="15" customHeight="1" x14ac:dyDescent="0.25">
      <c r="A666" s="504" t="s">
        <v>2573</v>
      </c>
      <c r="B666" s="138">
        <v>16</v>
      </c>
      <c r="C666" s="123" t="s">
        <v>370</v>
      </c>
      <c r="D666" s="62">
        <v>2010</v>
      </c>
      <c r="E666" s="63" t="s">
        <v>371</v>
      </c>
      <c r="F666" s="63" t="s">
        <v>64</v>
      </c>
      <c r="G666" s="62">
        <v>21</v>
      </c>
      <c r="H666" s="62" t="s">
        <v>372</v>
      </c>
      <c r="I666" s="64" t="s">
        <v>1362</v>
      </c>
      <c r="J666" s="59">
        <v>2</v>
      </c>
      <c r="K666" s="37" t="s">
        <v>3</v>
      </c>
      <c r="L666" s="37" t="s">
        <v>89</v>
      </c>
      <c r="M666" s="37">
        <v>7</v>
      </c>
      <c r="N666" s="37">
        <v>7</v>
      </c>
      <c r="O666" s="59">
        <f t="shared" si="418"/>
        <v>0.84509804001425681</v>
      </c>
      <c r="P666" s="37">
        <v>2006</v>
      </c>
      <c r="R666" s="37">
        <v>1</v>
      </c>
      <c r="S666" s="37">
        <v>8</v>
      </c>
      <c r="T666" s="37">
        <v>1</v>
      </c>
      <c r="U666" s="37">
        <v>16</v>
      </c>
      <c r="V666" s="37" t="s">
        <v>736</v>
      </c>
      <c r="W666" s="37">
        <v>1</v>
      </c>
      <c r="X666" s="37" t="s">
        <v>608</v>
      </c>
      <c r="Y666" s="58"/>
      <c r="Z666" s="168" t="s">
        <v>369</v>
      </c>
      <c r="AA666" s="37" t="s">
        <v>694</v>
      </c>
      <c r="AB666" s="37" t="s">
        <v>1365</v>
      </c>
      <c r="AC666" s="37">
        <v>5</v>
      </c>
      <c r="AD666" s="37">
        <v>0</v>
      </c>
      <c r="AE666" s="37" t="s">
        <v>1071</v>
      </c>
      <c r="AF666" s="37">
        <v>5</v>
      </c>
      <c r="AG666" s="59">
        <f t="shared" si="419"/>
        <v>0.69897000433601886</v>
      </c>
      <c r="AH666" s="59">
        <f t="shared" si="438"/>
        <v>410</v>
      </c>
      <c r="AI666" s="72">
        <f t="shared" si="435"/>
        <v>2.6127838567197355</v>
      </c>
      <c r="AJ666" s="59">
        <f t="shared" si="436"/>
        <v>35</v>
      </c>
      <c r="AK666" s="59">
        <f t="shared" si="420"/>
        <v>1.5440680443502757</v>
      </c>
      <c r="AL666" s="72">
        <f t="shared" si="437"/>
        <v>2870</v>
      </c>
      <c r="AM666" s="72">
        <f t="shared" si="443"/>
        <v>3.4578818967339924</v>
      </c>
      <c r="AN666" s="39" t="s">
        <v>28</v>
      </c>
      <c r="AO666" s="37" t="s">
        <v>470</v>
      </c>
      <c r="AP666" s="58"/>
      <c r="AQ666" s="59" t="s">
        <v>213</v>
      </c>
      <c r="AR666" s="58" t="s">
        <v>373</v>
      </c>
      <c r="AS666" s="58"/>
      <c r="AT666" s="172" t="s">
        <v>2471</v>
      </c>
      <c r="AU666" s="270">
        <v>63.83</v>
      </c>
      <c r="AV666" s="270">
        <v>20.3</v>
      </c>
      <c r="AX666" s="277">
        <v>3.125</v>
      </c>
      <c r="AY666" s="278">
        <v>633</v>
      </c>
      <c r="AZ666" s="455">
        <f t="shared" si="421"/>
        <v>2.8014037100173552</v>
      </c>
      <c r="BA666" s="515" t="s">
        <v>137</v>
      </c>
      <c r="BB666" s="66" t="s">
        <v>138</v>
      </c>
      <c r="BC666" s="172" t="s">
        <v>2318</v>
      </c>
      <c r="BH666" s="67" t="s">
        <v>1909</v>
      </c>
      <c r="BI666" s="67" t="s">
        <v>1911</v>
      </c>
      <c r="BJ666" s="67" t="s">
        <v>695</v>
      </c>
      <c r="BK666" s="67" t="s">
        <v>1649</v>
      </c>
      <c r="BN666" s="39"/>
      <c r="BO666" s="59" t="s">
        <v>1671</v>
      </c>
      <c r="BP666" s="39" t="s">
        <v>1363</v>
      </c>
      <c r="BQ666" s="59" t="s">
        <v>1537</v>
      </c>
      <c r="BR666" s="67">
        <v>2.0786234465876547</v>
      </c>
      <c r="BS666" s="37" t="s">
        <v>21</v>
      </c>
      <c r="BT666" s="37" t="s">
        <v>1366</v>
      </c>
      <c r="BU666" s="67">
        <v>0.48105208121725279</v>
      </c>
      <c r="BV666" s="160"/>
      <c r="BW666" s="105" t="s">
        <v>26</v>
      </c>
      <c r="BX666" s="37" t="s">
        <v>27</v>
      </c>
      <c r="BY666" s="70">
        <f t="shared" si="439"/>
        <v>1.3606207549304852</v>
      </c>
      <c r="BZ666" s="70">
        <f t="shared" si="440"/>
        <v>1.3606207549304852</v>
      </c>
      <c r="CA666" s="37" t="s">
        <v>18</v>
      </c>
      <c r="CB666" s="37" t="s">
        <v>736</v>
      </c>
      <c r="CC666" s="37">
        <v>8</v>
      </c>
      <c r="CD666" s="37">
        <v>8</v>
      </c>
      <c r="CE666" s="159"/>
      <c r="CF666" s="39" t="s">
        <v>696</v>
      </c>
      <c r="CG666" s="67">
        <v>1.3331123826553093</v>
      </c>
      <c r="CH666" s="37" t="s">
        <v>21</v>
      </c>
      <c r="CI666" s="67">
        <v>0.2521040971227233</v>
      </c>
      <c r="CJ666" s="145"/>
      <c r="CK666" s="59">
        <f t="shared" si="441"/>
        <v>0.71305806656155857</v>
      </c>
      <c r="CL666" s="59">
        <f t="shared" si="442"/>
        <v>0.71305806656155857</v>
      </c>
      <c r="CM666" s="91">
        <v>8</v>
      </c>
      <c r="CN666" s="91">
        <v>8</v>
      </c>
      <c r="CO666" s="159"/>
      <c r="CP666" s="67">
        <f t="shared" si="432"/>
        <v>0.68633627671913588</v>
      </c>
      <c r="CQ666" s="67">
        <f t="shared" si="433"/>
        <v>0.94545454545454544</v>
      </c>
      <c r="CR666" s="67">
        <f t="shared" si="422"/>
        <v>0.64889975253445575</v>
      </c>
      <c r="CS666" s="67">
        <f t="shared" si="434"/>
        <v>0.26315846527622744</v>
      </c>
      <c r="CT666" s="37">
        <v>0</v>
      </c>
      <c r="CU666" s="59">
        <v>0</v>
      </c>
      <c r="CV666" s="59" t="s">
        <v>1782</v>
      </c>
      <c r="CW666" s="59">
        <v>0</v>
      </c>
      <c r="CX666" s="59">
        <v>3</v>
      </c>
      <c r="CY666" s="102">
        <v>0</v>
      </c>
      <c r="CZ666" s="102">
        <v>0</v>
      </c>
      <c r="DA666" s="102">
        <v>0</v>
      </c>
      <c r="DB666" s="102">
        <v>2</v>
      </c>
      <c r="DC666" s="102">
        <v>0</v>
      </c>
      <c r="DD666" s="60">
        <v>1</v>
      </c>
      <c r="DE666" s="60">
        <v>0</v>
      </c>
      <c r="DF666" s="60">
        <v>0</v>
      </c>
      <c r="DG666" s="60">
        <v>0</v>
      </c>
      <c r="DH666" s="60">
        <v>0</v>
      </c>
      <c r="DI666" s="60">
        <v>0</v>
      </c>
      <c r="DJ666" s="60">
        <v>0</v>
      </c>
      <c r="DK666" s="60">
        <v>0</v>
      </c>
      <c r="DL666" s="60">
        <v>0</v>
      </c>
      <c r="DM666" s="60">
        <v>0</v>
      </c>
      <c r="DN666" s="60">
        <v>0</v>
      </c>
      <c r="DO666" s="59">
        <v>0</v>
      </c>
      <c r="DP666" s="59">
        <v>0</v>
      </c>
      <c r="DQ666" s="59">
        <v>0</v>
      </c>
      <c r="DR666" s="59">
        <v>0</v>
      </c>
      <c r="DS666" s="59">
        <v>0</v>
      </c>
      <c r="DT666" s="59">
        <v>0</v>
      </c>
      <c r="DU666" s="59">
        <v>0</v>
      </c>
      <c r="DV666" s="59">
        <v>0</v>
      </c>
      <c r="DW666" s="59">
        <v>0</v>
      </c>
      <c r="DX666" s="59">
        <v>0</v>
      </c>
      <c r="DY666" s="59">
        <v>0</v>
      </c>
      <c r="DZ666" s="59">
        <v>0</v>
      </c>
      <c r="EA666" s="59">
        <v>0</v>
      </c>
      <c r="EB666" s="59">
        <v>0</v>
      </c>
      <c r="EC666" s="59">
        <v>0</v>
      </c>
      <c r="ED666" s="59">
        <v>0</v>
      </c>
      <c r="EE666" s="59">
        <v>0</v>
      </c>
      <c r="EF666" s="59">
        <v>0</v>
      </c>
      <c r="EG666" s="59">
        <v>0</v>
      </c>
      <c r="EH666" s="59">
        <v>0</v>
      </c>
      <c r="EI666" s="59">
        <v>0</v>
      </c>
      <c r="EJ666" s="59">
        <v>0</v>
      </c>
      <c r="EK666" s="59">
        <v>0</v>
      </c>
      <c r="EL666" s="59">
        <v>0</v>
      </c>
      <c r="EM666" s="59">
        <v>0</v>
      </c>
      <c r="EN666" s="59">
        <v>0</v>
      </c>
      <c r="EO666" s="59">
        <v>0</v>
      </c>
      <c r="EP666" s="59">
        <v>2</v>
      </c>
      <c r="EQ666" s="77">
        <v>5</v>
      </c>
    </row>
    <row r="667" spans="1:147" s="58" customFormat="1" ht="15" customHeight="1" x14ac:dyDescent="0.25">
      <c r="A667" s="504" t="s">
        <v>2573</v>
      </c>
      <c r="B667" s="138">
        <v>17</v>
      </c>
      <c r="C667" s="123" t="s">
        <v>370</v>
      </c>
      <c r="D667" s="62">
        <v>2010</v>
      </c>
      <c r="E667" s="63" t="s">
        <v>371</v>
      </c>
      <c r="F667" s="63" t="s">
        <v>64</v>
      </c>
      <c r="G667" s="62">
        <v>21</v>
      </c>
      <c r="H667" s="62" t="s">
        <v>372</v>
      </c>
      <c r="I667" s="64" t="s">
        <v>1362</v>
      </c>
      <c r="J667" s="59">
        <v>2</v>
      </c>
      <c r="K667" s="37" t="s">
        <v>3</v>
      </c>
      <c r="L667" s="37" t="s">
        <v>89</v>
      </c>
      <c r="M667" s="37">
        <v>7</v>
      </c>
      <c r="N667" s="37">
        <v>7</v>
      </c>
      <c r="O667" s="59">
        <f t="shared" si="418"/>
        <v>0.84509804001425681</v>
      </c>
      <c r="P667" s="37">
        <v>2006</v>
      </c>
      <c r="Q667" s="67"/>
      <c r="R667" s="37">
        <v>1</v>
      </c>
      <c r="S667" s="37">
        <v>8</v>
      </c>
      <c r="T667" s="37">
        <v>1</v>
      </c>
      <c r="U667" s="37">
        <v>16</v>
      </c>
      <c r="V667" s="37" t="s">
        <v>736</v>
      </c>
      <c r="W667" s="37">
        <v>1</v>
      </c>
      <c r="X667" s="37" t="s">
        <v>608</v>
      </c>
      <c r="Z667" s="168" t="s">
        <v>369</v>
      </c>
      <c r="AA667" s="37" t="s">
        <v>694</v>
      </c>
      <c r="AB667" s="37" t="s">
        <v>1365</v>
      </c>
      <c r="AC667" s="37">
        <v>5</v>
      </c>
      <c r="AD667" s="37">
        <v>0</v>
      </c>
      <c r="AE667" s="37" t="s">
        <v>1071</v>
      </c>
      <c r="AF667" s="37">
        <v>5</v>
      </c>
      <c r="AG667" s="59">
        <f t="shared" si="419"/>
        <v>0.69897000433601886</v>
      </c>
      <c r="AH667" s="59">
        <f t="shared" si="438"/>
        <v>410</v>
      </c>
      <c r="AI667" s="72">
        <f t="shared" si="435"/>
        <v>2.6127838567197355</v>
      </c>
      <c r="AJ667" s="59">
        <f t="shared" si="436"/>
        <v>35</v>
      </c>
      <c r="AK667" s="59">
        <f t="shared" si="420"/>
        <v>1.5440680443502757</v>
      </c>
      <c r="AL667" s="72">
        <f t="shared" si="437"/>
        <v>2870</v>
      </c>
      <c r="AM667" s="72">
        <f t="shared" si="443"/>
        <v>3.4578818967339924</v>
      </c>
      <c r="AN667" s="39" t="s">
        <v>28</v>
      </c>
      <c r="AO667" s="37" t="s">
        <v>470</v>
      </c>
      <c r="AQ667" s="59" t="s">
        <v>213</v>
      </c>
      <c r="AR667" s="58" t="s">
        <v>373</v>
      </c>
      <c r="AT667" s="172" t="s">
        <v>2471</v>
      </c>
      <c r="AU667" s="270">
        <v>63.83</v>
      </c>
      <c r="AV667" s="270">
        <v>20.3</v>
      </c>
      <c r="AW667" s="59"/>
      <c r="AX667" s="277">
        <v>3.125</v>
      </c>
      <c r="AY667" s="278">
        <v>633</v>
      </c>
      <c r="AZ667" s="455">
        <f t="shared" si="421"/>
        <v>2.8014037100173552</v>
      </c>
      <c r="BA667" s="515" t="s">
        <v>137</v>
      </c>
      <c r="BB667" s="66" t="s">
        <v>138</v>
      </c>
      <c r="BC667" s="172" t="s">
        <v>2318</v>
      </c>
      <c r="BD667" s="59"/>
      <c r="BE667" s="59"/>
      <c r="BF667" s="67"/>
      <c r="BG667" s="67"/>
      <c r="BH667" s="67" t="s">
        <v>1909</v>
      </c>
      <c r="BI667" s="67" t="s">
        <v>1912</v>
      </c>
      <c r="BJ667" s="67" t="s">
        <v>695</v>
      </c>
      <c r="BK667" s="67" t="s">
        <v>1649</v>
      </c>
      <c r="BL667" s="59"/>
      <c r="BM667" s="59"/>
      <c r="BN667" s="39"/>
      <c r="BO667" s="59" t="s">
        <v>1671</v>
      </c>
      <c r="BP667" s="39" t="s">
        <v>1363</v>
      </c>
      <c r="BQ667" s="59" t="s">
        <v>1537</v>
      </c>
      <c r="BR667" s="67">
        <v>0.12516927083333335</v>
      </c>
      <c r="BS667" s="37" t="s">
        <v>21</v>
      </c>
      <c r="BT667" s="37" t="s">
        <v>1366</v>
      </c>
      <c r="BU667" s="67">
        <v>5.9681461526663405E-2</v>
      </c>
      <c r="BV667" s="160"/>
      <c r="BW667" s="105" t="s">
        <v>26</v>
      </c>
      <c r="BX667" s="37" t="s">
        <v>27</v>
      </c>
      <c r="BY667" s="70">
        <f t="shared" si="439"/>
        <v>0.16880466462651095</v>
      </c>
      <c r="BZ667" s="70">
        <f t="shared" si="440"/>
        <v>0.16880466462651095</v>
      </c>
      <c r="CA667" s="37" t="s">
        <v>18</v>
      </c>
      <c r="CB667" s="37" t="s">
        <v>736</v>
      </c>
      <c r="CC667" s="37">
        <v>8</v>
      </c>
      <c r="CD667" s="37">
        <v>8</v>
      </c>
      <c r="CE667" s="159"/>
      <c r="CF667" s="39" t="s">
        <v>696</v>
      </c>
      <c r="CG667" s="67">
        <v>0.13921116643772893</v>
      </c>
      <c r="CH667" s="37" t="s">
        <v>21</v>
      </c>
      <c r="CI667" s="67">
        <v>5.4722474853715335E-2</v>
      </c>
      <c r="CJ667" s="145"/>
      <c r="CK667" s="59">
        <f t="shared" si="441"/>
        <v>0.15477853220948976</v>
      </c>
      <c r="CL667" s="59">
        <f t="shared" si="442"/>
        <v>0.15477853220948976</v>
      </c>
      <c r="CM667" s="91">
        <v>8</v>
      </c>
      <c r="CN667" s="91">
        <v>8</v>
      </c>
      <c r="CO667" s="159"/>
      <c r="CP667" s="67">
        <f t="shared" si="432"/>
        <v>-8.6708596951580147E-2</v>
      </c>
      <c r="CQ667" s="67">
        <f t="shared" si="433"/>
        <v>0.94545454545454544</v>
      </c>
      <c r="CR667" s="67">
        <f t="shared" si="422"/>
        <v>-8.1979037117857589E-2</v>
      </c>
      <c r="CS667" s="67">
        <f t="shared" si="434"/>
        <v>0.25021001757896161</v>
      </c>
      <c r="CT667" s="37">
        <v>0</v>
      </c>
      <c r="CU667" s="59">
        <v>0</v>
      </c>
      <c r="CV667" s="59" t="s">
        <v>1782</v>
      </c>
      <c r="CW667" s="59">
        <v>0</v>
      </c>
      <c r="CX667" s="59">
        <v>3</v>
      </c>
      <c r="CY667" s="102">
        <v>0</v>
      </c>
      <c r="CZ667" s="102">
        <v>0</v>
      </c>
      <c r="DA667" s="102">
        <v>0</v>
      </c>
      <c r="DB667" s="102">
        <v>2</v>
      </c>
      <c r="DC667" s="102">
        <v>0</v>
      </c>
      <c r="DD667" s="60">
        <v>1</v>
      </c>
      <c r="DE667" s="60">
        <v>0</v>
      </c>
      <c r="DF667" s="60">
        <v>0</v>
      </c>
      <c r="DG667" s="60">
        <v>0</v>
      </c>
      <c r="DH667" s="60">
        <v>0</v>
      </c>
      <c r="DI667" s="60">
        <v>0</v>
      </c>
      <c r="DJ667" s="60">
        <v>0</v>
      </c>
      <c r="DK667" s="60">
        <v>0</v>
      </c>
      <c r="DL667" s="60">
        <v>0</v>
      </c>
      <c r="DM667" s="60">
        <v>0</v>
      </c>
      <c r="DN667" s="60">
        <v>0</v>
      </c>
      <c r="DO667" s="59">
        <v>0</v>
      </c>
      <c r="DP667" s="59">
        <v>0</v>
      </c>
      <c r="DQ667" s="59">
        <v>0</v>
      </c>
      <c r="DR667" s="59">
        <v>0</v>
      </c>
      <c r="DS667" s="59">
        <v>0</v>
      </c>
      <c r="DT667" s="59">
        <v>0</v>
      </c>
      <c r="DU667" s="59">
        <v>0</v>
      </c>
      <c r="DV667" s="59">
        <v>0</v>
      </c>
      <c r="DW667" s="59">
        <v>0</v>
      </c>
      <c r="DX667" s="59">
        <v>0</v>
      </c>
      <c r="DY667" s="59">
        <v>0</v>
      </c>
      <c r="DZ667" s="59">
        <v>0</v>
      </c>
      <c r="EA667" s="59">
        <v>0</v>
      </c>
      <c r="EB667" s="59">
        <v>0</v>
      </c>
      <c r="EC667" s="59">
        <v>0</v>
      </c>
      <c r="ED667" s="59">
        <v>0</v>
      </c>
      <c r="EE667" s="59">
        <v>0</v>
      </c>
      <c r="EF667" s="59">
        <v>0</v>
      </c>
      <c r="EG667" s="59">
        <v>0</v>
      </c>
      <c r="EH667" s="59">
        <v>0</v>
      </c>
      <c r="EI667" s="59">
        <v>0</v>
      </c>
      <c r="EJ667" s="59">
        <v>0</v>
      </c>
      <c r="EK667" s="59">
        <v>0</v>
      </c>
      <c r="EL667" s="59">
        <v>0</v>
      </c>
      <c r="EM667" s="59">
        <v>0</v>
      </c>
      <c r="EN667" s="59">
        <v>0</v>
      </c>
      <c r="EO667" s="59">
        <v>0</v>
      </c>
      <c r="EP667" s="59">
        <v>2</v>
      </c>
      <c r="EQ667" s="77">
        <v>5</v>
      </c>
    </row>
    <row r="668" spans="1:147" s="85" customFormat="1" ht="15" customHeight="1" x14ac:dyDescent="0.25">
      <c r="A668" s="504" t="s">
        <v>2573</v>
      </c>
      <c r="B668" s="583" t="s">
        <v>2118</v>
      </c>
      <c r="C668" s="563" t="s">
        <v>370</v>
      </c>
      <c r="D668" s="589">
        <v>2010</v>
      </c>
      <c r="E668" s="565" t="s">
        <v>371</v>
      </c>
      <c r="F668" s="565" t="s">
        <v>64</v>
      </c>
      <c r="G668" s="589">
        <v>21</v>
      </c>
      <c r="H668" s="589" t="s">
        <v>372</v>
      </c>
      <c r="I668" s="584" t="s">
        <v>1362</v>
      </c>
      <c r="J668" s="547">
        <v>2</v>
      </c>
      <c r="K668" s="186" t="s">
        <v>3</v>
      </c>
      <c r="L668" s="186" t="s">
        <v>89</v>
      </c>
      <c r="M668" s="186">
        <v>7</v>
      </c>
      <c r="N668" s="186">
        <v>7</v>
      </c>
      <c r="O668" s="547">
        <f t="shared" si="418"/>
        <v>0.84509804001425681</v>
      </c>
      <c r="P668" s="186">
        <v>2006</v>
      </c>
      <c r="Q668" s="557"/>
      <c r="R668" s="186">
        <v>1</v>
      </c>
      <c r="S668" s="186">
        <v>8</v>
      </c>
      <c r="T668" s="186">
        <v>1</v>
      </c>
      <c r="U668" s="186">
        <v>16</v>
      </c>
      <c r="V668" s="186" t="s">
        <v>736</v>
      </c>
      <c r="W668" s="186">
        <v>1</v>
      </c>
      <c r="X668" s="186" t="s">
        <v>608</v>
      </c>
      <c r="Y668" s="563"/>
      <c r="Z668" s="572" t="s">
        <v>369</v>
      </c>
      <c r="AA668" s="186" t="s">
        <v>694</v>
      </c>
      <c r="AB668" s="186" t="s">
        <v>1365</v>
      </c>
      <c r="AC668" s="186">
        <v>5</v>
      </c>
      <c r="AD668" s="186">
        <v>0</v>
      </c>
      <c r="AE668" s="186" t="s">
        <v>1071</v>
      </c>
      <c r="AF668" s="186">
        <v>5</v>
      </c>
      <c r="AG668" s="547">
        <f t="shared" si="419"/>
        <v>0.69897000433601886</v>
      </c>
      <c r="AH668" s="547">
        <f t="shared" si="438"/>
        <v>410</v>
      </c>
      <c r="AI668" s="549">
        <f t="shared" si="435"/>
        <v>2.6127838567197355</v>
      </c>
      <c r="AJ668" s="547">
        <f t="shared" si="436"/>
        <v>35</v>
      </c>
      <c r="AK668" s="547">
        <f t="shared" si="420"/>
        <v>1.5440680443502757</v>
      </c>
      <c r="AL668" s="549">
        <f t="shared" si="437"/>
        <v>2870</v>
      </c>
      <c r="AM668" s="549">
        <f t="shared" si="443"/>
        <v>3.4578818967339924</v>
      </c>
      <c r="AN668" s="544" t="s">
        <v>28</v>
      </c>
      <c r="AO668" s="186" t="s">
        <v>470</v>
      </c>
      <c r="AP668" s="563"/>
      <c r="AQ668" s="547" t="s">
        <v>213</v>
      </c>
      <c r="AR668" s="563" t="s">
        <v>373</v>
      </c>
      <c r="AS668" s="563"/>
      <c r="AT668" s="562" t="s">
        <v>2471</v>
      </c>
      <c r="AU668" s="550">
        <v>63.83</v>
      </c>
      <c r="AV668" s="550">
        <v>20.3</v>
      </c>
      <c r="AW668" s="547"/>
      <c r="AX668" s="552">
        <v>3.125</v>
      </c>
      <c r="AY668" s="553">
        <v>633</v>
      </c>
      <c r="AZ668" s="554">
        <f t="shared" si="421"/>
        <v>2.8014037100173552</v>
      </c>
      <c r="BA668" s="567" t="s">
        <v>137</v>
      </c>
      <c r="BB668" s="586" t="s">
        <v>138</v>
      </c>
      <c r="BC668" s="562" t="s">
        <v>2318</v>
      </c>
      <c r="BD668" s="547"/>
      <c r="BE668" s="547"/>
      <c r="BF668" s="557"/>
      <c r="BG668" s="557"/>
      <c r="BH668" s="557" t="s">
        <v>1069</v>
      </c>
      <c r="BI668" s="557" t="s">
        <v>89</v>
      </c>
      <c r="BJ668" s="557" t="s">
        <v>695</v>
      </c>
      <c r="BK668" s="557" t="s">
        <v>1649</v>
      </c>
      <c r="BL668" s="547"/>
      <c r="BM668" s="547"/>
      <c r="BN668" s="544"/>
      <c r="BO668" s="547" t="s">
        <v>1671</v>
      </c>
      <c r="BP668" s="544" t="s">
        <v>1363</v>
      </c>
      <c r="BQ668" s="547" t="s">
        <v>1537</v>
      </c>
      <c r="BR668" s="557">
        <f>AVERAGE(BR665:BR667)</f>
        <v>1.0705715222848056</v>
      </c>
      <c r="BS668" s="186" t="s">
        <v>21</v>
      </c>
      <c r="BT668" s="186" t="s">
        <v>1366</v>
      </c>
      <c r="BU668" s="557"/>
      <c r="BV668" s="571"/>
      <c r="BW668" s="590"/>
      <c r="BX668" s="186"/>
      <c r="BY668" s="568"/>
      <c r="BZ668" s="559">
        <f>SQRT((BZ665^2+BZ666^2+BZ667^2)/3)</f>
        <v>0.82675526177287484</v>
      </c>
      <c r="CA668" s="186" t="s">
        <v>18</v>
      </c>
      <c r="CB668" s="186" t="s">
        <v>736</v>
      </c>
      <c r="CC668" s="186">
        <v>24</v>
      </c>
      <c r="CD668" s="186">
        <v>8</v>
      </c>
      <c r="CE668" s="573"/>
      <c r="CF668" s="544" t="s">
        <v>696</v>
      </c>
      <c r="CG668" s="557">
        <f>AVERAGE(CG665:CG667)</f>
        <v>0.76048468417890203</v>
      </c>
      <c r="CH668" s="186" t="s">
        <v>21</v>
      </c>
      <c r="CI668" s="557"/>
      <c r="CJ668" s="571"/>
      <c r="CK668" s="547"/>
      <c r="CL668" s="559">
        <f>SQRT((CL665^2+CL666^2+CL667^2)/3)</f>
        <v>0.53762319620217469</v>
      </c>
      <c r="CM668" s="569">
        <v>24</v>
      </c>
      <c r="CN668" s="569">
        <v>8</v>
      </c>
      <c r="CO668" s="573"/>
      <c r="CP668" s="557">
        <f t="shared" si="432"/>
        <v>0.44467167551878289</v>
      </c>
      <c r="CQ668" s="557">
        <f t="shared" si="433"/>
        <v>0.98360655737704916</v>
      </c>
      <c r="CR668" s="557">
        <f t="shared" si="422"/>
        <v>0.4373819759201143</v>
      </c>
      <c r="CS668" s="557">
        <f t="shared" si="434"/>
        <v>0.25199273950895607</v>
      </c>
      <c r="CT668" s="186">
        <v>0</v>
      </c>
      <c r="CU668" s="547">
        <v>0</v>
      </c>
      <c r="CV668" s="547" t="s">
        <v>1782</v>
      </c>
      <c r="CW668" s="547">
        <v>0</v>
      </c>
      <c r="CX668" s="186">
        <v>-1</v>
      </c>
      <c r="CY668" s="560">
        <v>0</v>
      </c>
      <c r="CZ668" s="560">
        <v>0</v>
      </c>
      <c r="DA668" s="560">
        <v>0</v>
      </c>
      <c r="DB668" s="560">
        <v>2</v>
      </c>
      <c r="DC668" s="560">
        <v>0</v>
      </c>
      <c r="DD668" s="561">
        <v>1</v>
      </c>
      <c r="DE668" s="561">
        <v>0</v>
      </c>
      <c r="DF668" s="561">
        <v>0</v>
      </c>
      <c r="DG668" s="561">
        <v>0</v>
      </c>
      <c r="DH668" s="561">
        <v>0</v>
      </c>
      <c r="DI668" s="561">
        <v>0</v>
      </c>
      <c r="DJ668" s="561">
        <v>0</v>
      </c>
      <c r="DK668" s="561">
        <v>0</v>
      </c>
      <c r="DL668" s="561">
        <v>0</v>
      </c>
      <c r="DM668" s="561">
        <v>0</v>
      </c>
      <c r="DN668" s="561">
        <v>0</v>
      </c>
      <c r="DO668" s="547">
        <v>0</v>
      </c>
      <c r="DP668" s="547">
        <v>0</v>
      </c>
      <c r="DQ668" s="547">
        <v>0</v>
      </c>
      <c r="DR668" s="547">
        <v>0</v>
      </c>
      <c r="DS668" s="547">
        <v>0</v>
      </c>
      <c r="DT668" s="547">
        <v>0</v>
      </c>
      <c r="DU668" s="547">
        <v>0</v>
      </c>
      <c r="DV668" s="547">
        <v>0</v>
      </c>
      <c r="DW668" s="547">
        <v>0</v>
      </c>
      <c r="DX668" s="547">
        <v>0</v>
      </c>
      <c r="DY668" s="547">
        <v>0</v>
      </c>
      <c r="DZ668" s="547">
        <v>0</v>
      </c>
      <c r="EA668" s="547">
        <v>0</v>
      </c>
      <c r="EB668" s="547">
        <v>0</v>
      </c>
      <c r="EC668" s="547">
        <v>0</v>
      </c>
      <c r="ED668" s="547">
        <v>0</v>
      </c>
      <c r="EE668" s="547">
        <v>0</v>
      </c>
      <c r="EF668" s="547">
        <v>0</v>
      </c>
      <c r="EG668" s="547">
        <v>0</v>
      </c>
      <c r="EH668" s="547">
        <v>0</v>
      </c>
      <c r="EI668" s="547">
        <v>0</v>
      </c>
      <c r="EJ668" s="547">
        <v>0</v>
      </c>
      <c r="EK668" s="547">
        <v>0</v>
      </c>
      <c r="EL668" s="547">
        <v>0</v>
      </c>
      <c r="EM668" s="547">
        <v>0</v>
      </c>
      <c r="EN668" s="547">
        <v>0</v>
      </c>
      <c r="EO668" s="547">
        <v>0</v>
      </c>
      <c r="EP668" s="547">
        <v>2</v>
      </c>
      <c r="EQ668" s="186">
        <v>5</v>
      </c>
    </row>
    <row r="669" spans="1:147" s="68" customFormat="1" ht="15" customHeight="1" x14ac:dyDescent="0.25">
      <c r="A669" s="504" t="s">
        <v>2573</v>
      </c>
      <c r="B669" s="138">
        <v>18</v>
      </c>
      <c r="C669" s="123" t="s">
        <v>370</v>
      </c>
      <c r="D669" s="149">
        <v>2010</v>
      </c>
      <c r="E669" s="120" t="s">
        <v>371</v>
      </c>
      <c r="F669" s="120" t="s">
        <v>64</v>
      </c>
      <c r="G669" s="149">
        <v>21</v>
      </c>
      <c r="H669" s="149" t="s">
        <v>372</v>
      </c>
      <c r="I669" s="144" t="s">
        <v>1362</v>
      </c>
      <c r="J669" s="59">
        <v>2</v>
      </c>
      <c r="K669" s="77" t="s">
        <v>3</v>
      </c>
      <c r="L669" s="77" t="s">
        <v>89</v>
      </c>
      <c r="M669" s="77">
        <v>7</v>
      </c>
      <c r="N669" s="77">
        <v>7</v>
      </c>
      <c r="O669" s="59">
        <f t="shared" ref="O669:O731" si="444">LOG10(N669)</f>
        <v>0.84509804001425681</v>
      </c>
      <c r="P669" s="77">
        <v>2006</v>
      </c>
      <c r="R669" s="77">
        <v>1</v>
      </c>
      <c r="S669" s="77">
        <v>8</v>
      </c>
      <c r="T669" s="77">
        <v>1</v>
      </c>
      <c r="U669" s="77">
        <v>16</v>
      </c>
      <c r="V669" s="77" t="s">
        <v>736</v>
      </c>
      <c r="W669" s="77"/>
      <c r="X669" s="77" t="s">
        <v>608</v>
      </c>
      <c r="Y669" s="123"/>
      <c r="Z669" s="139" t="s">
        <v>369</v>
      </c>
      <c r="AA669" s="77" t="s">
        <v>694</v>
      </c>
      <c r="AB669" s="77" t="s">
        <v>1365</v>
      </c>
      <c r="AC669" s="77">
        <v>5</v>
      </c>
      <c r="AD669" s="77">
        <v>0</v>
      </c>
      <c r="AE669" s="77" t="s">
        <v>1071</v>
      </c>
      <c r="AF669" s="77">
        <v>5</v>
      </c>
      <c r="AG669" s="59">
        <f t="shared" ref="AG669:AG731" si="445">LOG10(AF669)</f>
        <v>0.69897000433601886</v>
      </c>
      <c r="AH669" s="59">
        <f t="shared" si="438"/>
        <v>410</v>
      </c>
      <c r="AI669" s="72">
        <f t="shared" si="435"/>
        <v>2.6127838567197355</v>
      </c>
      <c r="AJ669" s="59">
        <f t="shared" si="436"/>
        <v>35</v>
      </c>
      <c r="AK669" s="59">
        <f t="shared" ref="AK669:AK731" si="446">LOG10(AJ669)</f>
        <v>1.5440680443502757</v>
      </c>
      <c r="AL669" s="72">
        <f t="shared" si="437"/>
        <v>2870</v>
      </c>
      <c r="AM669" s="72">
        <f t="shared" si="443"/>
        <v>3.4578818967339924</v>
      </c>
      <c r="AN669" s="78" t="s">
        <v>28</v>
      </c>
      <c r="AO669" s="77" t="s">
        <v>470</v>
      </c>
      <c r="AQ669" s="128" t="s">
        <v>213</v>
      </c>
      <c r="AR669" s="123" t="s">
        <v>373</v>
      </c>
      <c r="AS669" s="123"/>
      <c r="AT669" s="172" t="s">
        <v>2471</v>
      </c>
      <c r="AU669" s="270">
        <v>63.83</v>
      </c>
      <c r="AV669" s="270">
        <v>20.3</v>
      </c>
      <c r="AW669" s="128"/>
      <c r="AX669" s="277">
        <v>3.125</v>
      </c>
      <c r="AY669" s="278">
        <v>633</v>
      </c>
      <c r="AZ669" s="455">
        <f t="shared" ref="AZ669:AZ731" si="447">LOG10(AY669)</f>
        <v>2.8014037100173552</v>
      </c>
      <c r="BA669" s="517" t="s">
        <v>137</v>
      </c>
      <c r="BB669" s="151" t="s">
        <v>138</v>
      </c>
      <c r="BC669" s="172" t="s">
        <v>2318</v>
      </c>
      <c r="BD669" s="128"/>
      <c r="BE669" s="128"/>
      <c r="BH669" s="58" t="s">
        <v>1069</v>
      </c>
      <c r="BI669" s="58" t="s">
        <v>89</v>
      </c>
      <c r="BJ669" s="68" t="s">
        <v>695</v>
      </c>
      <c r="BK669" s="95" t="s">
        <v>43</v>
      </c>
      <c r="BL669" s="128"/>
      <c r="BM669" s="128"/>
      <c r="BN669" s="78"/>
      <c r="BO669" s="128"/>
      <c r="BP669" s="78" t="s">
        <v>1363</v>
      </c>
      <c r="BQ669" s="128" t="s">
        <v>1537</v>
      </c>
      <c r="BR669" s="68">
        <v>0.59476419413919424</v>
      </c>
      <c r="BS669" s="77" t="s">
        <v>21</v>
      </c>
      <c r="BT669" s="77" t="s">
        <v>1366</v>
      </c>
      <c r="BU669" s="145">
        <v>0.33315954101936041</v>
      </c>
      <c r="BV669" s="145"/>
      <c r="BW669" s="156" t="s">
        <v>26</v>
      </c>
      <c r="BX669" s="77" t="s">
        <v>27</v>
      </c>
      <c r="BY669" s="146">
        <f t="shared" ref="BY669:BY677" si="448">BU669*SQRT(CC669)</f>
        <v>0.94231748268714999</v>
      </c>
      <c r="BZ669" s="146">
        <f t="shared" ref="BZ669:BZ677" si="449">IF(BX669="SE",BY669,BU669)</f>
        <v>0.94231748268714999</v>
      </c>
      <c r="CA669" s="77" t="s">
        <v>18</v>
      </c>
      <c r="CB669" s="77" t="s">
        <v>736</v>
      </c>
      <c r="CC669" s="77">
        <v>8</v>
      </c>
      <c r="CD669" s="77">
        <v>8</v>
      </c>
      <c r="CE669" s="152"/>
      <c r="CF669" s="78" t="s">
        <v>696</v>
      </c>
      <c r="CG669" s="68">
        <v>1.3026007963645831</v>
      </c>
      <c r="CH669" s="77" t="s">
        <v>21</v>
      </c>
      <c r="CI669" s="145">
        <v>0.39025652997962285</v>
      </c>
      <c r="CJ669" s="145"/>
      <c r="CK669" s="128">
        <f t="shared" ref="CK669:CK677" si="450">CI669*SQRT(CM669)</f>
        <v>1.1038121550036901</v>
      </c>
      <c r="CL669" s="128">
        <f t="shared" ref="CL669:CL677" si="451">CK669</f>
        <v>1.1038121550036901</v>
      </c>
      <c r="CM669" s="132">
        <v>8</v>
      </c>
      <c r="CN669" s="132">
        <v>8</v>
      </c>
      <c r="CO669" s="152"/>
      <c r="CP669" s="67">
        <f t="shared" si="432"/>
        <v>-0.68973355185881458</v>
      </c>
      <c r="CQ669" s="67">
        <f t="shared" si="433"/>
        <v>0.94545454545454544</v>
      </c>
      <c r="CR669" s="67">
        <f t="shared" ref="CR669:CR731" si="452">CP669*CQ669</f>
        <v>-0.65211172175742471</v>
      </c>
      <c r="CS669" s="67">
        <f t="shared" si="434"/>
        <v>0.26328905305166977</v>
      </c>
      <c r="CT669" s="37">
        <v>0</v>
      </c>
      <c r="CU669" s="128">
        <v>0</v>
      </c>
      <c r="CV669" s="128" t="s">
        <v>1782</v>
      </c>
      <c r="CW669" s="128">
        <v>0</v>
      </c>
      <c r="CX669" s="77">
        <v>0</v>
      </c>
      <c r="CY669" s="74">
        <v>0</v>
      </c>
      <c r="CZ669" s="74">
        <v>0</v>
      </c>
      <c r="DA669" s="74">
        <v>0</v>
      </c>
      <c r="DB669" s="74">
        <v>2</v>
      </c>
      <c r="DC669" s="74">
        <v>0</v>
      </c>
      <c r="DD669" s="128">
        <v>0</v>
      </c>
      <c r="DE669" s="60">
        <v>0</v>
      </c>
      <c r="DF669" s="60">
        <v>0</v>
      </c>
      <c r="DG669" s="60">
        <v>0</v>
      </c>
      <c r="DH669" s="60">
        <v>0</v>
      </c>
      <c r="DI669" s="60">
        <v>0</v>
      </c>
      <c r="DJ669" s="60">
        <v>0</v>
      </c>
      <c r="DK669" s="60">
        <v>0</v>
      </c>
      <c r="DL669" s="90">
        <v>0</v>
      </c>
      <c r="DM669" s="90">
        <v>0</v>
      </c>
      <c r="DN669" s="90">
        <v>0</v>
      </c>
      <c r="DO669" s="128">
        <v>0</v>
      </c>
      <c r="DP669" s="128">
        <v>0</v>
      </c>
      <c r="DQ669" s="128">
        <v>0</v>
      </c>
      <c r="DR669" s="128">
        <v>0</v>
      </c>
      <c r="DS669" s="128">
        <v>0</v>
      </c>
      <c r="DT669" s="128">
        <v>0</v>
      </c>
      <c r="DU669" s="128">
        <v>0</v>
      </c>
      <c r="DV669" s="128">
        <v>0</v>
      </c>
      <c r="DW669" s="128">
        <v>0</v>
      </c>
      <c r="DX669" s="128">
        <v>0</v>
      </c>
      <c r="DY669" s="128">
        <v>0</v>
      </c>
      <c r="DZ669" s="128">
        <v>0</v>
      </c>
      <c r="EA669" s="128">
        <v>0</v>
      </c>
      <c r="EB669" s="128">
        <v>0</v>
      </c>
      <c r="EC669" s="128">
        <v>0</v>
      </c>
      <c r="ED669" s="128">
        <v>0</v>
      </c>
      <c r="EE669" s="128">
        <v>0</v>
      </c>
      <c r="EF669" s="128">
        <v>0</v>
      </c>
      <c r="EG669" s="128">
        <v>0</v>
      </c>
      <c r="EH669" s="128">
        <v>0</v>
      </c>
      <c r="EI669" s="128">
        <v>0</v>
      </c>
      <c r="EJ669" s="128">
        <v>0</v>
      </c>
      <c r="EK669" s="128">
        <v>0</v>
      </c>
      <c r="EL669" s="149">
        <v>1</v>
      </c>
      <c r="EM669" s="59">
        <v>0</v>
      </c>
      <c r="EN669" s="128">
        <v>0</v>
      </c>
      <c r="EO669" s="59">
        <v>0</v>
      </c>
      <c r="EP669" s="59">
        <v>2</v>
      </c>
      <c r="EQ669" s="77">
        <v>5</v>
      </c>
    </row>
    <row r="670" spans="1:147" s="68" customFormat="1" ht="15" customHeight="1" x14ac:dyDescent="0.25">
      <c r="A670" s="504" t="s">
        <v>2573</v>
      </c>
      <c r="B670" s="138">
        <v>19</v>
      </c>
      <c r="C670" s="123" t="s">
        <v>370</v>
      </c>
      <c r="D670" s="149">
        <v>2010</v>
      </c>
      <c r="E670" s="120" t="s">
        <v>371</v>
      </c>
      <c r="F670" s="120" t="s">
        <v>64</v>
      </c>
      <c r="G670" s="149">
        <v>21</v>
      </c>
      <c r="H670" s="149" t="s">
        <v>372</v>
      </c>
      <c r="I670" s="144" t="s">
        <v>1362</v>
      </c>
      <c r="J670" s="59">
        <v>2</v>
      </c>
      <c r="K670" s="77" t="s">
        <v>3</v>
      </c>
      <c r="L670" s="77" t="s">
        <v>89</v>
      </c>
      <c r="M670" s="77">
        <v>7</v>
      </c>
      <c r="N670" s="77">
        <v>7</v>
      </c>
      <c r="O670" s="59">
        <f t="shared" si="444"/>
        <v>0.84509804001425681</v>
      </c>
      <c r="P670" s="77">
        <v>2006</v>
      </c>
      <c r="R670" s="77">
        <v>1</v>
      </c>
      <c r="S670" s="77">
        <v>8</v>
      </c>
      <c r="T670" s="77">
        <v>1</v>
      </c>
      <c r="U670" s="77">
        <v>16</v>
      </c>
      <c r="V670" s="77" t="s">
        <v>736</v>
      </c>
      <c r="W670" s="77"/>
      <c r="X670" s="77" t="s">
        <v>608</v>
      </c>
      <c r="Y670" s="123"/>
      <c r="Z670" s="139" t="s">
        <v>369</v>
      </c>
      <c r="AA670" s="77" t="s">
        <v>694</v>
      </c>
      <c r="AB670" s="77" t="s">
        <v>1365</v>
      </c>
      <c r="AC670" s="77">
        <v>5</v>
      </c>
      <c r="AD670" s="77">
        <v>0</v>
      </c>
      <c r="AE670" s="77" t="s">
        <v>1071</v>
      </c>
      <c r="AF670" s="77">
        <v>5</v>
      </c>
      <c r="AG670" s="59">
        <f t="shared" si="445"/>
        <v>0.69897000433601886</v>
      </c>
      <c r="AH670" s="59">
        <f t="shared" si="438"/>
        <v>410</v>
      </c>
      <c r="AI670" s="72">
        <f t="shared" si="435"/>
        <v>2.6127838567197355</v>
      </c>
      <c r="AJ670" s="59">
        <f t="shared" si="436"/>
        <v>35</v>
      </c>
      <c r="AK670" s="59">
        <f t="shared" si="446"/>
        <v>1.5440680443502757</v>
      </c>
      <c r="AL670" s="72">
        <f t="shared" si="437"/>
        <v>2870</v>
      </c>
      <c r="AM670" s="72">
        <f t="shared" si="443"/>
        <v>3.4578818967339924</v>
      </c>
      <c r="AN670" s="78" t="s">
        <v>28</v>
      </c>
      <c r="AO670" s="77" t="s">
        <v>470</v>
      </c>
      <c r="AQ670" s="128" t="s">
        <v>213</v>
      </c>
      <c r="AR670" s="123" t="s">
        <v>373</v>
      </c>
      <c r="AS670" s="123"/>
      <c r="AT670" s="172" t="s">
        <v>2471</v>
      </c>
      <c r="AU670" s="270">
        <v>63.83</v>
      </c>
      <c r="AV670" s="270">
        <v>20.3</v>
      </c>
      <c r="AW670" s="128"/>
      <c r="AX670" s="277">
        <v>3.125</v>
      </c>
      <c r="AY670" s="278">
        <v>633</v>
      </c>
      <c r="AZ670" s="455">
        <f t="shared" si="447"/>
        <v>2.8014037100173552</v>
      </c>
      <c r="BA670" s="517" t="s">
        <v>137</v>
      </c>
      <c r="BB670" s="151" t="s">
        <v>138</v>
      </c>
      <c r="BC670" s="172" t="s">
        <v>2318</v>
      </c>
      <c r="BD670" s="128"/>
      <c r="BE670" s="128"/>
      <c r="BH670" s="58" t="s">
        <v>1069</v>
      </c>
      <c r="BI670" s="58" t="s">
        <v>89</v>
      </c>
      <c r="BJ670" s="68" t="s">
        <v>695</v>
      </c>
      <c r="BK670" s="143" t="s">
        <v>55</v>
      </c>
      <c r="BL670" s="128"/>
      <c r="BM670" s="128"/>
      <c r="BN670" s="78"/>
      <c r="BO670" s="128"/>
      <c r="BP670" s="78" t="s">
        <v>1363</v>
      </c>
      <c r="BQ670" s="128" t="s">
        <v>1537</v>
      </c>
      <c r="BR670" s="68">
        <v>4.0288407029478455</v>
      </c>
      <c r="BS670" s="77" t="s">
        <v>21</v>
      </c>
      <c r="BT670" s="77" t="s">
        <v>1366</v>
      </c>
      <c r="BU670" s="145">
        <v>1.1684017095853583</v>
      </c>
      <c r="BV670" s="145"/>
      <c r="BW670" s="156" t="s">
        <v>26</v>
      </c>
      <c r="BX670" s="77" t="s">
        <v>27</v>
      </c>
      <c r="BY670" s="146">
        <f t="shared" si="448"/>
        <v>3.3047390879910483</v>
      </c>
      <c r="BZ670" s="146">
        <f t="shared" si="449"/>
        <v>3.3047390879910483</v>
      </c>
      <c r="CA670" s="77" t="s">
        <v>18</v>
      </c>
      <c r="CB670" s="77" t="s">
        <v>736</v>
      </c>
      <c r="CC670" s="77">
        <v>8</v>
      </c>
      <c r="CD670" s="77">
        <v>8</v>
      </c>
      <c r="CE670" s="152"/>
      <c r="CF670" s="78" t="s">
        <v>696</v>
      </c>
      <c r="CG670" s="68">
        <v>1.6257292707292705</v>
      </c>
      <c r="CH670" s="77" t="s">
        <v>21</v>
      </c>
      <c r="CI670" s="145">
        <v>0.88437549128199755</v>
      </c>
      <c r="CJ670" s="145"/>
      <c r="CK670" s="128">
        <f t="shared" si="450"/>
        <v>2.50139162800274</v>
      </c>
      <c r="CL670" s="128">
        <f t="shared" si="451"/>
        <v>2.50139162800274</v>
      </c>
      <c r="CM670" s="132">
        <v>8</v>
      </c>
      <c r="CN670" s="132">
        <v>8</v>
      </c>
      <c r="CO670" s="152"/>
      <c r="CP670" s="67">
        <f t="shared" si="432"/>
        <v>0.81997255206313968</v>
      </c>
      <c r="CQ670" s="67">
        <f t="shared" si="433"/>
        <v>0.94545454545454544</v>
      </c>
      <c r="CR670" s="67">
        <f t="shared" si="452"/>
        <v>0.77524677649605933</v>
      </c>
      <c r="CS670" s="67">
        <f t="shared" si="434"/>
        <v>0.26878148638961036</v>
      </c>
      <c r="CT670" s="37">
        <v>0</v>
      </c>
      <c r="CU670" s="128">
        <v>0</v>
      </c>
      <c r="CV670" s="128" t="s">
        <v>1782</v>
      </c>
      <c r="CW670" s="128">
        <v>0</v>
      </c>
      <c r="CX670" s="128">
        <v>0</v>
      </c>
      <c r="CY670" s="74">
        <v>0</v>
      </c>
      <c r="CZ670" s="74">
        <v>0</v>
      </c>
      <c r="DA670" s="74">
        <v>0</v>
      </c>
      <c r="DB670" s="74">
        <v>2</v>
      </c>
      <c r="DC670" s="74">
        <v>0</v>
      </c>
      <c r="DD670" s="128">
        <v>0</v>
      </c>
      <c r="DE670" s="60">
        <v>0</v>
      </c>
      <c r="DF670" s="60">
        <v>0</v>
      </c>
      <c r="DG670" s="60">
        <v>0</v>
      </c>
      <c r="DH670" s="60">
        <v>0</v>
      </c>
      <c r="DI670" s="60">
        <v>0</v>
      </c>
      <c r="DJ670" s="60">
        <v>0</v>
      </c>
      <c r="DK670" s="60">
        <v>0</v>
      </c>
      <c r="DL670" s="90">
        <v>0</v>
      </c>
      <c r="DM670" s="90">
        <v>0</v>
      </c>
      <c r="DN670" s="90">
        <v>0</v>
      </c>
      <c r="DO670" s="128">
        <v>0</v>
      </c>
      <c r="DP670" s="128">
        <v>0</v>
      </c>
      <c r="DQ670" s="128">
        <v>0</v>
      </c>
      <c r="DR670" s="128">
        <v>0</v>
      </c>
      <c r="DS670" s="128">
        <v>0</v>
      </c>
      <c r="DT670" s="128">
        <v>0</v>
      </c>
      <c r="DU670" s="128">
        <v>0</v>
      </c>
      <c r="DV670" s="128">
        <v>0</v>
      </c>
      <c r="DW670" s="128">
        <v>0</v>
      </c>
      <c r="DX670" s="128">
        <v>0</v>
      </c>
      <c r="DY670" s="128">
        <v>0</v>
      </c>
      <c r="DZ670" s="128">
        <v>0</v>
      </c>
      <c r="EA670" s="128">
        <v>0</v>
      </c>
      <c r="EB670" s="128">
        <v>0</v>
      </c>
      <c r="EC670" s="128">
        <v>0</v>
      </c>
      <c r="ED670" s="128">
        <v>0</v>
      </c>
      <c r="EE670" s="128">
        <v>0</v>
      </c>
      <c r="EF670" s="128">
        <v>0</v>
      </c>
      <c r="EG670" s="128">
        <v>0</v>
      </c>
      <c r="EH670" s="128">
        <v>0</v>
      </c>
      <c r="EI670" s="128">
        <v>0</v>
      </c>
      <c r="EJ670" s="128">
        <v>0</v>
      </c>
      <c r="EK670" s="128">
        <v>0</v>
      </c>
      <c r="EL670" s="128">
        <v>0</v>
      </c>
      <c r="EM670" s="59">
        <v>0</v>
      </c>
      <c r="EN670" s="128">
        <v>0</v>
      </c>
      <c r="EO670" s="59">
        <v>0</v>
      </c>
      <c r="EP670" s="59">
        <v>2</v>
      </c>
      <c r="EQ670" s="77">
        <v>5</v>
      </c>
    </row>
    <row r="671" spans="1:147" s="123" customFormat="1" ht="15" customHeight="1" x14ac:dyDescent="0.25">
      <c r="A671" s="504" t="s">
        <v>2573</v>
      </c>
      <c r="B671" s="138">
        <v>20</v>
      </c>
      <c r="C671" s="123" t="s">
        <v>370</v>
      </c>
      <c r="D671" s="149">
        <v>2010</v>
      </c>
      <c r="E671" s="120" t="s">
        <v>371</v>
      </c>
      <c r="F671" s="120" t="s">
        <v>64</v>
      </c>
      <c r="G671" s="149">
        <v>21</v>
      </c>
      <c r="H671" s="149" t="s">
        <v>372</v>
      </c>
      <c r="I671" s="144" t="s">
        <v>1362</v>
      </c>
      <c r="J671" s="59">
        <v>2</v>
      </c>
      <c r="K671" s="77" t="s">
        <v>3</v>
      </c>
      <c r="L671" s="77" t="s">
        <v>89</v>
      </c>
      <c r="M671" s="77">
        <v>7</v>
      </c>
      <c r="N671" s="77">
        <v>7</v>
      </c>
      <c r="O671" s="59">
        <f t="shared" si="444"/>
        <v>0.84509804001425681</v>
      </c>
      <c r="P671" s="77">
        <v>2006</v>
      </c>
      <c r="Q671" s="68"/>
      <c r="R671" s="77">
        <v>1</v>
      </c>
      <c r="S671" s="77">
        <v>8</v>
      </c>
      <c r="T671" s="77">
        <v>1</v>
      </c>
      <c r="U671" s="77">
        <v>16</v>
      </c>
      <c r="V671" s="77" t="s">
        <v>736</v>
      </c>
      <c r="W671" s="77"/>
      <c r="X671" s="77" t="s">
        <v>608</v>
      </c>
      <c r="Z671" s="139" t="s">
        <v>369</v>
      </c>
      <c r="AA671" s="77" t="s">
        <v>694</v>
      </c>
      <c r="AB671" s="77" t="s">
        <v>1365</v>
      </c>
      <c r="AC671" s="77">
        <v>5</v>
      </c>
      <c r="AD671" s="77">
        <v>0</v>
      </c>
      <c r="AE671" s="77" t="s">
        <v>1071</v>
      </c>
      <c r="AF671" s="77">
        <v>5</v>
      </c>
      <c r="AG671" s="59">
        <f t="shared" si="445"/>
        <v>0.69897000433601886</v>
      </c>
      <c r="AH671" s="59">
        <f t="shared" si="438"/>
        <v>410</v>
      </c>
      <c r="AI671" s="72">
        <f t="shared" si="435"/>
        <v>2.6127838567197355</v>
      </c>
      <c r="AJ671" s="59">
        <f t="shared" si="436"/>
        <v>35</v>
      </c>
      <c r="AK671" s="59">
        <f t="shared" si="446"/>
        <v>1.5440680443502757</v>
      </c>
      <c r="AL671" s="72">
        <f t="shared" si="437"/>
        <v>2870</v>
      </c>
      <c r="AM671" s="72">
        <f t="shared" si="443"/>
        <v>3.4578818967339924</v>
      </c>
      <c r="AN671" s="78" t="s">
        <v>28</v>
      </c>
      <c r="AO671" s="77" t="s">
        <v>470</v>
      </c>
      <c r="AP671" s="78"/>
      <c r="AQ671" s="128" t="s">
        <v>213</v>
      </c>
      <c r="AR671" s="123" t="s">
        <v>373</v>
      </c>
      <c r="AT671" s="172" t="s">
        <v>2471</v>
      </c>
      <c r="AU671" s="270">
        <v>63.83</v>
      </c>
      <c r="AV671" s="270">
        <v>20.3</v>
      </c>
      <c r="AW671" s="128"/>
      <c r="AX671" s="277">
        <v>3.125</v>
      </c>
      <c r="AY671" s="278">
        <v>633</v>
      </c>
      <c r="AZ671" s="455">
        <f t="shared" si="447"/>
        <v>2.8014037100173552</v>
      </c>
      <c r="BA671" s="517" t="s">
        <v>137</v>
      </c>
      <c r="BB671" s="151" t="s">
        <v>138</v>
      </c>
      <c r="BC671" s="172" t="s">
        <v>2318</v>
      </c>
      <c r="BD671" s="128"/>
      <c r="BE671" s="128"/>
      <c r="BF671" s="68"/>
      <c r="BG671" s="68"/>
      <c r="BH671" s="58" t="s">
        <v>1069</v>
      </c>
      <c r="BI671" s="58" t="s">
        <v>89</v>
      </c>
      <c r="BJ671" s="68" t="s">
        <v>695</v>
      </c>
      <c r="BK671" s="95" t="s">
        <v>697</v>
      </c>
      <c r="BL671" s="128"/>
      <c r="BM671" s="128"/>
      <c r="BN671" s="78"/>
      <c r="BO671" s="128"/>
      <c r="BP671" s="78" t="s">
        <v>1363</v>
      </c>
      <c r="BQ671" s="128" t="s">
        <v>1537</v>
      </c>
      <c r="BR671" s="68">
        <v>2.3179927090316186</v>
      </c>
      <c r="BS671" s="77" t="s">
        <v>21</v>
      </c>
      <c r="BT671" s="77" t="s">
        <v>1366</v>
      </c>
      <c r="BU671" s="145">
        <v>0.47190696863681902</v>
      </c>
      <c r="BV671" s="145"/>
      <c r="BW671" s="156" t="s">
        <v>26</v>
      </c>
      <c r="BX671" s="77" t="s">
        <v>27</v>
      </c>
      <c r="BY671" s="146">
        <f t="shared" si="448"/>
        <v>1.3347544704491285</v>
      </c>
      <c r="BZ671" s="146">
        <f t="shared" si="449"/>
        <v>1.3347544704491285</v>
      </c>
      <c r="CA671" s="77" t="s">
        <v>18</v>
      </c>
      <c r="CB671" s="77" t="s">
        <v>736</v>
      </c>
      <c r="CC671" s="77">
        <v>8</v>
      </c>
      <c r="CD671" s="77">
        <v>8</v>
      </c>
      <c r="CE671" s="152"/>
      <c r="CF671" s="78" t="s">
        <v>696</v>
      </c>
      <c r="CG671" s="68">
        <v>0.72615389890627391</v>
      </c>
      <c r="CH671" s="77" t="s">
        <v>21</v>
      </c>
      <c r="CI671" s="145">
        <v>0.13396456172312063</v>
      </c>
      <c r="CJ671" s="145"/>
      <c r="CK671" s="128">
        <f t="shared" si="450"/>
        <v>0.37890900013240963</v>
      </c>
      <c r="CL671" s="128">
        <f t="shared" si="451"/>
        <v>0.37890900013240963</v>
      </c>
      <c r="CM671" s="132">
        <v>8</v>
      </c>
      <c r="CN671" s="132">
        <v>8</v>
      </c>
      <c r="CO671" s="152"/>
      <c r="CP671" s="67">
        <f t="shared" si="432"/>
        <v>1.622492715545063</v>
      </c>
      <c r="CQ671" s="67">
        <f t="shared" si="433"/>
        <v>0.94545454545454544</v>
      </c>
      <c r="CR671" s="67">
        <f t="shared" si="452"/>
        <v>1.5339931128789686</v>
      </c>
      <c r="CS671" s="67">
        <f t="shared" si="434"/>
        <v>0.32353546469875338</v>
      </c>
      <c r="CT671" s="37">
        <v>0</v>
      </c>
      <c r="CU671" s="128">
        <v>0</v>
      </c>
      <c r="CV671" s="128" t="s">
        <v>1782</v>
      </c>
      <c r="CW671" s="128">
        <v>0</v>
      </c>
      <c r="CX671" s="77">
        <v>0</v>
      </c>
      <c r="CY671" s="74">
        <v>0</v>
      </c>
      <c r="CZ671" s="74">
        <v>0</v>
      </c>
      <c r="DA671" s="74">
        <v>0</v>
      </c>
      <c r="DB671" s="74">
        <v>2</v>
      </c>
      <c r="DC671" s="74">
        <v>0</v>
      </c>
      <c r="DD671" s="128">
        <v>0</v>
      </c>
      <c r="DE671" s="60">
        <v>0</v>
      </c>
      <c r="DF671" s="60">
        <v>0</v>
      </c>
      <c r="DG671" s="60">
        <v>0</v>
      </c>
      <c r="DH671" s="60">
        <v>0</v>
      </c>
      <c r="DI671" s="60">
        <v>0</v>
      </c>
      <c r="DJ671" s="60">
        <v>0</v>
      </c>
      <c r="DK671" s="60">
        <v>0</v>
      </c>
      <c r="DL671" s="90">
        <v>0</v>
      </c>
      <c r="DM671" s="90">
        <v>0</v>
      </c>
      <c r="DN671" s="90">
        <v>0</v>
      </c>
      <c r="DO671" s="128">
        <v>0</v>
      </c>
      <c r="DP671" s="128">
        <v>0</v>
      </c>
      <c r="DQ671" s="128">
        <v>0</v>
      </c>
      <c r="DR671" s="128">
        <v>0</v>
      </c>
      <c r="DS671" s="128">
        <v>0</v>
      </c>
      <c r="DT671" s="128">
        <v>0</v>
      </c>
      <c r="DU671" s="128">
        <v>0</v>
      </c>
      <c r="DV671" s="128">
        <v>0</v>
      </c>
      <c r="DW671" s="128">
        <v>0</v>
      </c>
      <c r="DX671" s="128">
        <v>0</v>
      </c>
      <c r="DY671" s="128">
        <v>0</v>
      </c>
      <c r="DZ671" s="128">
        <v>0</v>
      </c>
      <c r="EA671" s="128">
        <v>0</v>
      </c>
      <c r="EB671" s="128">
        <v>0</v>
      </c>
      <c r="EC671" s="128">
        <v>0</v>
      </c>
      <c r="ED671" s="128">
        <v>0</v>
      </c>
      <c r="EE671" s="128">
        <v>0</v>
      </c>
      <c r="EF671" s="128">
        <v>0</v>
      </c>
      <c r="EG671" s="128">
        <v>0</v>
      </c>
      <c r="EH671" s="128">
        <v>0</v>
      </c>
      <c r="EI671" s="128">
        <v>0</v>
      </c>
      <c r="EJ671" s="128">
        <v>0</v>
      </c>
      <c r="EK671" s="128">
        <v>0</v>
      </c>
      <c r="EL671" s="128">
        <v>0</v>
      </c>
      <c r="EM671" s="59">
        <v>0</v>
      </c>
      <c r="EN671" s="128">
        <v>0</v>
      </c>
      <c r="EO671" s="59">
        <v>0</v>
      </c>
      <c r="EP671" s="59">
        <v>2</v>
      </c>
      <c r="EQ671" s="77">
        <v>5</v>
      </c>
    </row>
    <row r="672" spans="1:147" s="68" customFormat="1" ht="15" customHeight="1" x14ac:dyDescent="0.25">
      <c r="A672" s="504" t="s">
        <v>2573</v>
      </c>
      <c r="B672" s="138">
        <v>21</v>
      </c>
      <c r="C672" s="123" t="s">
        <v>370</v>
      </c>
      <c r="D672" s="149">
        <v>2010</v>
      </c>
      <c r="E672" s="120" t="s">
        <v>371</v>
      </c>
      <c r="F672" s="120" t="s">
        <v>64</v>
      </c>
      <c r="G672" s="149">
        <v>21</v>
      </c>
      <c r="H672" s="149" t="s">
        <v>372</v>
      </c>
      <c r="I672" s="144" t="s">
        <v>1362</v>
      </c>
      <c r="J672" s="59">
        <v>2</v>
      </c>
      <c r="K672" s="77" t="s">
        <v>3</v>
      </c>
      <c r="L672" s="77" t="s">
        <v>89</v>
      </c>
      <c r="M672" s="77">
        <v>7</v>
      </c>
      <c r="N672" s="77">
        <v>7</v>
      </c>
      <c r="O672" s="59">
        <f t="shared" si="444"/>
        <v>0.84509804001425681</v>
      </c>
      <c r="P672" s="77">
        <v>2006</v>
      </c>
      <c r="R672" s="77">
        <v>1</v>
      </c>
      <c r="S672" s="77">
        <v>8</v>
      </c>
      <c r="T672" s="77">
        <v>1</v>
      </c>
      <c r="U672" s="77">
        <v>16</v>
      </c>
      <c r="V672" s="77" t="s">
        <v>736</v>
      </c>
      <c r="W672" s="77"/>
      <c r="X672" s="77" t="s">
        <v>608</v>
      </c>
      <c r="Y672" s="123"/>
      <c r="Z672" s="139" t="s">
        <v>369</v>
      </c>
      <c r="AA672" s="77" t="s">
        <v>694</v>
      </c>
      <c r="AB672" s="77" t="s">
        <v>1365</v>
      </c>
      <c r="AC672" s="77">
        <v>5</v>
      </c>
      <c r="AD672" s="77">
        <v>0</v>
      </c>
      <c r="AE672" s="77" t="s">
        <v>1071</v>
      </c>
      <c r="AF672" s="77">
        <v>5</v>
      </c>
      <c r="AG672" s="59">
        <f t="shared" si="445"/>
        <v>0.69897000433601886</v>
      </c>
      <c r="AH672" s="59">
        <f t="shared" si="438"/>
        <v>410</v>
      </c>
      <c r="AI672" s="72">
        <f t="shared" si="435"/>
        <v>2.6127838567197355</v>
      </c>
      <c r="AJ672" s="59">
        <f t="shared" si="436"/>
        <v>35</v>
      </c>
      <c r="AK672" s="59">
        <f t="shared" si="446"/>
        <v>1.5440680443502757</v>
      </c>
      <c r="AL672" s="72">
        <f t="shared" si="437"/>
        <v>2870</v>
      </c>
      <c r="AM672" s="72">
        <f t="shared" si="443"/>
        <v>3.4578818967339924</v>
      </c>
      <c r="AN672" s="78" t="s">
        <v>28</v>
      </c>
      <c r="AO672" s="77" t="s">
        <v>470</v>
      </c>
      <c r="AP672" s="123"/>
      <c r="AQ672" s="128" t="s">
        <v>213</v>
      </c>
      <c r="AR672" s="123" t="s">
        <v>373</v>
      </c>
      <c r="AS672" s="123"/>
      <c r="AT672" s="172" t="s">
        <v>2471</v>
      </c>
      <c r="AU672" s="270">
        <v>63.83</v>
      </c>
      <c r="AV672" s="270">
        <v>20.3</v>
      </c>
      <c r="AW672" s="128"/>
      <c r="AX672" s="277">
        <v>3.125</v>
      </c>
      <c r="AY672" s="278">
        <v>633</v>
      </c>
      <c r="AZ672" s="455">
        <f t="shared" si="447"/>
        <v>2.8014037100173552</v>
      </c>
      <c r="BA672" s="517" t="s">
        <v>137</v>
      </c>
      <c r="BB672" s="151" t="s">
        <v>138</v>
      </c>
      <c r="BC672" s="172" t="s">
        <v>2318</v>
      </c>
      <c r="BD672" s="128"/>
      <c r="BE672" s="128"/>
      <c r="BH672" s="58" t="s">
        <v>1069</v>
      </c>
      <c r="BI672" s="58" t="s">
        <v>89</v>
      </c>
      <c r="BJ672" s="68" t="s">
        <v>695</v>
      </c>
      <c r="BK672" s="95" t="s">
        <v>56</v>
      </c>
      <c r="BL672" s="128"/>
      <c r="BM672" s="128"/>
      <c r="BN672" s="78"/>
      <c r="BO672" s="128"/>
      <c r="BP672" s="78" t="s">
        <v>1363</v>
      </c>
      <c r="BQ672" s="128" t="s">
        <v>1537</v>
      </c>
      <c r="BR672" s="68">
        <v>0.23170940170940174</v>
      </c>
      <c r="BS672" s="77" t="s">
        <v>21</v>
      </c>
      <c r="BT672" s="77" t="s">
        <v>1366</v>
      </c>
      <c r="BU672" s="145">
        <v>0.14580998372917622</v>
      </c>
      <c r="BV672" s="145"/>
      <c r="BW672" s="156" t="s">
        <v>26</v>
      </c>
      <c r="BX672" s="77" t="s">
        <v>27</v>
      </c>
      <c r="BY672" s="146">
        <f t="shared" si="448"/>
        <v>0.41241291303840272</v>
      </c>
      <c r="BZ672" s="146">
        <f t="shared" si="449"/>
        <v>0.41241291303840272</v>
      </c>
      <c r="CA672" s="77" t="s">
        <v>18</v>
      </c>
      <c r="CB672" s="77" t="s">
        <v>736</v>
      </c>
      <c r="CC672" s="77">
        <v>8</v>
      </c>
      <c r="CD672" s="77">
        <v>8</v>
      </c>
      <c r="CE672" s="152"/>
      <c r="CF672" s="78" t="s">
        <v>696</v>
      </c>
      <c r="CG672" s="68">
        <v>0.86423354423354426</v>
      </c>
      <c r="CH672" s="77" t="s">
        <v>21</v>
      </c>
      <c r="CI672" s="145">
        <v>0.27558161578817275</v>
      </c>
      <c r="CJ672" s="145"/>
      <c r="CK672" s="128">
        <f t="shared" si="450"/>
        <v>0.77946251717665083</v>
      </c>
      <c r="CL672" s="128">
        <f t="shared" si="451"/>
        <v>0.77946251717665083</v>
      </c>
      <c r="CM672" s="132">
        <v>8</v>
      </c>
      <c r="CN672" s="132">
        <v>8</v>
      </c>
      <c r="CO672" s="152"/>
      <c r="CP672" s="67">
        <f t="shared" si="432"/>
        <v>-1.0143809156890624</v>
      </c>
      <c r="CQ672" s="67">
        <f t="shared" si="433"/>
        <v>0.94545454545454544</v>
      </c>
      <c r="CR672" s="67">
        <f t="shared" si="452"/>
        <v>-0.95905104756056803</v>
      </c>
      <c r="CS672" s="67">
        <f t="shared" si="434"/>
        <v>0.27874309099459449</v>
      </c>
      <c r="CT672" s="37">
        <v>0</v>
      </c>
      <c r="CU672" s="128">
        <v>0</v>
      </c>
      <c r="CV672" s="128" t="s">
        <v>1782</v>
      </c>
      <c r="CW672" s="128">
        <v>0</v>
      </c>
      <c r="CX672" s="77">
        <v>0</v>
      </c>
      <c r="CY672" s="74">
        <v>0</v>
      </c>
      <c r="CZ672" s="74">
        <v>0</v>
      </c>
      <c r="DA672" s="74">
        <v>0</v>
      </c>
      <c r="DB672" s="74">
        <v>2</v>
      </c>
      <c r="DC672" s="74">
        <v>0</v>
      </c>
      <c r="DD672" s="128">
        <v>0</v>
      </c>
      <c r="DE672" s="60">
        <v>0</v>
      </c>
      <c r="DF672" s="60">
        <v>0</v>
      </c>
      <c r="DG672" s="60">
        <v>0</v>
      </c>
      <c r="DH672" s="60">
        <v>0</v>
      </c>
      <c r="DI672" s="60">
        <v>0</v>
      </c>
      <c r="DJ672" s="60">
        <v>0</v>
      </c>
      <c r="DK672" s="60">
        <v>0</v>
      </c>
      <c r="DL672" s="90">
        <v>0</v>
      </c>
      <c r="DM672" s="90">
        <v>0</v>
      </c>
      <c r="DN672" s="90">
        <v>0</v>
      </c>
      <c r="DO672" s="128">
        <v>0</v>
      </c>
      <c r="DP672" s="128">
        <v>0</v>
      </c>
      <c r="DQ672" s="128">
        <v>0</v>
      </c>
      <c r="DR672" s="128">
        <v>0</v>
      </c>
      <c r="DS672" s="128">
        <v>0</v>
      </c>
      <c r="DT672" s="128">
        <v>0</v>
      </c>
      <c r="DU672" s="128">
        <v>0</v>
      </c>
      <c r="DV672" s="128">
        <v>0</v>
      </c>
      <c r="DW672" s="128">
        <v>0</v>
      </c>
      <c r="DX672" s="128">
        <v>0</v>
      </c>
      <c r="DY672" s="128">
        <v>0</v>
      </c>
      <c r="DZ672" s="128">
        <v>0</v>
      </c>
      <c r="EA672" s="128">
        <v>0</v>
      </c>
      <c r="EB672" s="128">
        <v>0</v>
      </c>
      <c r="EC672" s="128">
        <v>0</v>
      </c>
      <c r="ED672" s="128">
        <v>0</v>
      </c>
      <c r="EE672" s="128">
        <v>0</v>
      </c>
      <c r="EF672" s="128">
        <v>0</v>
      </c>
      <c r="EG672" s="128">
        <v>0</v>
      </c>
      <c r="EH672" s="128">
        <v>0</v>
      </c>
      <c r="EI672" s="128">
        <v>0</v>
      </c>
      <c r="EJ672" s="128">
        <v>0</v>
      </c>
      <c r="EK672" s="128">
        <v>0</v>
      </c>
      <c r="EL672" s="128">
        <v>0</v>
      </c>
      <c r="EM672" s="59">
        <v>0</v>
      </c>
      <c r="EN672" s="128">
        <v>0</v>
      </c>
      <c r="EO672" s="59">
        <v>0</v>
      </c>
      <c r="EP672" s="59">
        <v>2</v>
      </c>
      <c r="EQ672" s="77">
        <v>5</v>
      </c>
    </row>
    <row r="673" spans="1:147" s="68" customFormat="1" ht="15" customHeight="1" x14ac:dyDescent="0.25">
      <c r="A673" s="504" t="s">
        <v>2573</v>
      </c>
      <c r="B673" s="138">
        <v>22</v>
      </c>
      <c r="C673" s="123" t="s">
        <v>370</v>
      </c>
      <c r="D673" s="149">
        <v>2010</v>
      </c>
      <c r="E673" s="120" t="s">
        <v>371</v>
      </c>
      <c r="F673" s="120" t="s">
        <v>64</v>
      </c>
      <c r="G673" s="149">
        <v>21</v>
      </c>
      <c r="H673" s="149" t="s">
        <v>372</v>
      </c>
      <c r="I673" s="144" t="s">
        <v>1362</v>
      </c>
      <c r="J673" s="59">
        <v>2</v>
      </c>
      <c r="K673" s="77" t="s">
        <v>3</v>
      </c>
      <c r="L673" s="77" t="s">
        <v>89</v>
      </c>
      <c r="M673" s="77">
        <v>7</v>
      </c>
      <c r="N673" s="77">
        <v>7</v>
      </c>
      <c r="O673" s="59">
        <f t="shared" si="444"/>
        <v>0.84509804001425681</v>
      </c>
      <c r="P673" s="77">
        <v>2006</v>
      </c>
      <c r="R673" s="77">
        <v>1</v>
      </c>
      <c r="S673" s="77">
        <v>8</v>
      </c>
      <c r="T673" s="77">
        <v>1</v>
      </c>
      <c r="U673" s="77">
        <v>16</v>
      </c>
      <c r="V673" s="77" t="s">
        <v>736</v>
      </c>
      <c r="W673" s="77"/>
      <c r="X673" s="77" t="s">
        <v>608</v>
      </c>
      <c r="Y673" s="123"/>
      <c r="Z673" s="139" t="s">
        <v>369</v>
      </c>
      <c r="AA673" s="77" t="s">
        <v>694</v>
      </c>
      <c r="AB673" s="77" t="s">
        <v>1365</v>
      </c>
      <c r="AC673" s="77">
        <v>5</v>
      </c>
      <c r="AD673" s="77">
        <v>0</v>
      </c>
      <c r="AE673" s="77" t="s">
        <v>1071</v>
      </c>
      <c r="AF673" s="77">
        <v>5</v>
      </c>
      <c r="AG673" s="59">
        <f t="shared" si="445"/>
        <v>0.69897000433601886</v>
      </c>
      <c r="AH673" s="59">
        <f t="shared" si="438"/>
        <v>410</v>
      </c>
      <c r="AI673" s="72">
        <f t="shared" si="435"/>
        <v>2.6127838567197355</v>
      </c>
      <c r="AJ673" s="59">
        <f t="shared" si="436"/>
        <v>35</v>
      </c>
      <c r="AK673" s="59">
        <f t="shared" si="446"/>
        <v>1.5440680443502757</v>
      </c>
      <c r="AL673" s="72">
        <f t="shared" si="437"/>
        <v>2870</v>
      </c>
      <c r="AM673" s="72">
        <f t="shared" si="443"/>
        <v>3.4578818967339924</v>
      </c>
      <c r="AN673" s="78" t="s">
        <v>28</v>
      </c>
      <c r="AO673" s="77" t="s">
        <v>470</v>
      </c>
      <c r="AP673" s="123"/>
      <c r="AQ673" s="128" t="s">
        <v>213</v>
      </c>
      <c r="AR673" s="123" t="s">
        <v>373</v>
      </c>
      <c r="AS673" s="123"/>
      <c r="AT673" s="172" t="s">
        <v>2471</v>
      </c>
      <c r="AU673" s="270">
        <v>63.83</v>
      </c>
      <c r="AV673" s="270">
        <v>20.3</v>
      </c>
      <c r="AW673" s="128"/>
      <c r="AX673" s="277">
        <v>3.125</v>
      </c>
      <c r="AY673" s="278">
        <v>633</v>
      </c>
      <c r="AZ673" s="455">
        <f t="shared" si="447"/>
        <v>2.8014037100173552</v>
      </c>
      <c r="BA673" s="517" t="s">
        <v>137</v>
      </c>
      <c r="BB673" s="151" t="s">
        <v>138</v>
      </c>
      <c r="BC673" s="172" t="s">
        <v>2318</v>
      </c>
      <c r="BD673" s="128"/>
      <c r="BE673" s="128"/>
      <c r="BH673" s="58" t="s">
        <v>1069</v>
      </c>
      <c r="BI673" s="58" t="s">
        <v>89</v>
      </c>
      <c r="BJ673" s="68" t="s">
        <v>695</v>
      </c>
      <c r="BK673" s="116" t="s">
        <v>44</v>
      </c>
      <c r="BL673" s="128"/>
      <c r="BM673" s="128"/>
      <c r="BN673" s="78"/>
      <c r="BO673" s="128"/>
      <c r="BP673" s="78" t="s">
        <v>1363</v>
      </c>
      <c r="BQ673" s="128" t="s">
        <v>1537</v>
      </c>
      <c r="BR673" s="68">
        <v>2.5949228896103897</v>
      </c>
      <c r="BS673" s="77" t="s">
        <v>21</v>
      </c>
      <c r="BT673" s="77" t="s">
        <v>1366</v>
      </c>
      <c r="BU673" s="145">
        <v>0.39324382195383423</v>
      </c>
      <c r="BV673" s="145"/>
      <c r="BW673" s="156" t="s">
        <v>26</v>
      </c>
      <c r="BX673" s="77" t="s">
        <v>27</v>
      </c>
      <c r="BY673" s="146">
        <f t="shared" si="448"/>
        <v>1.112261492653086</v>
      </c>
      <c r="BZ673" s="146">
        <f t="shared" si="449"/>
        <v>1.112261492653086</v>
      </c>
      <c r="CA673" s="77" t="s">
        <v>18</v>
      </c>
      <c r="CB673" s="77" t="s">
        <v>736</v>
      </c>
      <c r="CC673" s="77">
        <v>8</v>
      </c>
      <c r="CD673" s="77">
        <v>8</v>
      </c>
      <c r="CE673" s="152"/>
      <c r="CF673" s="78" t="s">
        <v>696</v>
      </c>
      <c r="CG673" s="68">
        <v>1.0760674897326354</v>
      </c>
      <c r="CH673" s="77" t="s">
        <v>21</v>
      </c>
      <c r="CI673" s="145">
        <v>0.19287952121903568</v>
      </c>
      <c r="CJ673" s="145"/>
      <c r="CK673" s="128">
        <f t="shared" si="450"/>
        <v>0.54554566962397888</v>
      </c>
      <c r="CL673" s="128">
        <f t="shared" si="451"/>
        <v>0.54554566962397888</v>
      </c>
      <c r="CM673" s="132">
        <v>8</v>
      </c>
      <c r="CN673" s="132">
        <v>8</v>
      </c>
      <c r="CO673" s="152"/>
      <c r="CP673" s="67">
        <f t="shared" si="432"/>
        <v>1.7338567516525583</v>
      </c>
      <c r="CQ673" s="67">
        <f t="shared" si="433"/>
        <v>0.94545454545454544</v>
      </c>
      <c r="CR673" s="67">
        <f t="shared" si="452"/>
        <v>1.6392827470169642</v>
      </c>
      <c r="CS673" s="67">
        <f t="shared" si="434"/>
        <v>0.33397649764585891</v>
      </c>
      <c r="CT673" s="37">
        <v>0</v>
      </c>
      <c r="CU673" s="128">
        <v>0</v>
      </c>
      <c r="CV673" s="128" t="s">
        <v>1782</v>
      </c>
      <c r="CW673" s="128">
        <v>0</v>
      </c>
      <c r="CX673" s="76">
        <v>0</v>
      </c>
      <c r="CY673" s="74">
        <v>0</v>
      </c>
      <c r="CZ673" s="74">
        <v>0</v>
      </c>
      <c r="DA673" s="74">
        <v>0</v>
      </c>
      <c r="DB673" s="74">
        <v>2</v>
      </c>
      <c r="DC673" s="74">
        <v>0</v>
      </c>
      <c r="DD673" s="128">
        <v>0</v>
      </c>
      <c r="DE673" s="60">
        <v>0</v>
      </c>
      <c r="DF673" s="60">
        <v>0</v>
      </c>
      <c r="DG673" s="60">
        <v>0</v>
      </c>
      <c r="DH673" s="60">
        <v>0</v>
      </c>
      <c r="DI673" s="60">
        <v>0</v>
      </c>
      <c r="DJ673" s="60">
        <v>0</v>
      </c>
      <c r="DK673" s="60">
        <v>0</v>
      </c>
      <c r="DL673" s="90">
        <v>0</v>
      </c>
      <c r="DM673" s="90">
        <v>0</v>
      </c>
      <c r="DN673" s="90">
        <v>0</v>
      </c>
      <c r="DO673" s="128">
        <v>0</v>
      </c>
      <c r="DP673" s="128">
        <v>0</v>
      </c>
      <c r="DQ673" s="128">
        <v>0</v>
      </c>
      <c r="DR673" s="128">
        <v>0</v>
      </c>
      <c r="DS673" s="128">
        <v>0</v>
      </c>
      <c r="DT673" s="128">
        <v>0</v>
      </c>
      <c r="DU673" s="128">
        <v>0</v>
      </c>
      <c r="DV673" s="128">
        <v>0</v>
      </c>
      <c r="DW673" s="128">
        <v>0</v>
      </c>
      <c r="DX673" s="128">
        <v>0</v>
      </c>
      <c r="DY673" s="128">
        <v>0</v>
      </c>
      <c r="DZ673" s="128">
        <v>0</v>
      </c>
      <c r="EA673" s="128">
        <v>0</v>
      </c>
      <c r="EB673" s="128">
        <v>0</v>
      </c>
      <c r="EC673" s="128">
        <v>0</v>
      </c>
      <c r="ED673" s="128">
        <v>0</v>
      </c>
      <c r="EE673" s="128">
        <v>0</v>
      </c>
      <c r="EF673" s="128">
        <v>0</v>
      </c>
      <c r="EG673" s="128">
        <v>0</v>
      </c>
      <c r="EH673" s="128">
        <v>0</v>
      </c>
      <c r="EI673" s="128">
        <v>0</v>
      </c>
      <c r="EJ673" s="128">
        <v>0</v>
      </c>
      <c r="EK673" s="128">
        <v>1</v>
      </c>
      <c r="EL673" s="128">
        <v>0</v>
      </c>
      <c r="EM673" s="59">
        <v>0</v>
      </c>
      <c r="EN673" s="128">
        <v>0</v>
      </c>
      <c r="EO673" s="59">
        <v>0</v>
      </c>
      <c r="EP673" s="59">
        <v>2</v>
      </c>
      <c r="EQ673" s="77">
        <v>5</v>
      </c>
    </row>
    <row r="674" spans="1:147" s="82" customFormat="1" ht="15" customHeight="1" x14ac:dyDescent="0.25">
      <c r="A674" s="504" t="s">
        <v>2573</v>
      </c>
      <c r="B674" s="138">
        <v>23</v>
      </c>
      <c r="C674" s="78" t="s">
        <v>370</v>
      </c>
      <c r="D674" s="76">
        <v>2010</v>
      </c>
      <c r="E674" s="79" t="s">
        <v>371</v>
      </c>
      <c r="F674" s="79" t="s">
        <v>64</v>
      </c>
      <c r="G674" s="76">
        <v>21</v>
      </c>
      <c r="H674" s="76" t="s">
        <v>372</v>
      </c>
      <c r="I674" s="75" t="s">
        <v>1362</v>
      </c>
      <c r="J674" s="59">
        <v>2</v>
      </c>
      <c r="K674" s="77" t="s">
        <v>3</v>
      </c>
      <c r="L674" s="77" t="s">
        <v>89</v>
      </c>
      <c r="M674" s="77">
        <v>7</v>
      </c>
      <c r="N674" s="77">
        <v>7</v>
      </c>
      <c r="O674" s="59">
        <f t="shared" si="444"/>
        <v>0.84509804001425681</v>
      </c>
      <c r="P674" s="77">
        <v>2006</v>
      </c>
      <c r="R674" s="77">
        <v>1</v>
      </c>
      <c r="S674" s="77">
        <v>8</v>
      </c>
      <c r="T674" s="77">
        <v>1</v>
      </c>
      <c r="U674" s="77">
        <v>16</v>
      </c>
      <c r="V674" s="77" t="s">
        <v>736</v>
      </c>
      <c r="W674" s="77"/>
      <c r="X674" s="77" t="s">
        <v>608</v>
      </c>
      <c r="Y674" s="78"/>
      <c r="Z674" s="139" t="s">
        <v>369</v>
      </c>
      <c r="AA674" s="77" t="s">
        <v>694</v>
      </c>
      <c r="AB674" s="77" t="s">
        <v>1365</v>
      </c>
      <c r="AC674" s="77">
        <v>5</v>
      </c>
      <c r="AD674" s="77">
        <v>0</v>
      </c>
      <c r="AE674" s="77" t="s">
        <v>1071</v>
      </c>
      <c r="AF674" s="77">
        <v>5</v>
      </c>
      <c r="AG674" s="59">
        <f t="shared" si="445"/>
        <v>0.69897000433601886</v>
      </c>
      <c r="AH674" s="59">
        <f t="shared" si="438"/>
        <v>410</v>
      </c>
      <c r="AI674" s="72">
        <f t="shared" si="435"/>
        <v>2.6127838567197355</v>
      </c>
      <c r="AJ674" s="59">
        <f t="shared" si="436"/>
        <v>35</v>
      </c>
      <c r="AK674" s="59">
        <f t="shared" si="446"/>
        <v>1.5440680443502757</v>
      </c>
      <c r="AL674" s="72">
        <f t="shared" si="437"/>
        <v>2870</v>
      </c>
      <c r="AM674" s="72">
        <f t="shared" si="443"/>
        <v>3.4578818967339924</v>
      </c>
      <c r="AN674" s="78" t="s">
        <v>28</v>
      </c>
      <c r="AO674" s="77" t="s">
        <v>470</v>
      </c>
      <c r="AQ674" s="77" t="s">
        <v>213</v>
      </c>
      <c r="AR674" s="78" t="s">
        <v>373</v>
      </c>
      <c r="AS674" s="78"/>
      <c r="AT674" s="172" t="s">
        <v>2471</v>
      </c>
      <c r="AU674" s="270">
        <v>63.83</v>
      </c>
      <c r="AV674" s="270">
        <v>20.3</v>
      </c>
      <c r="AW674" s="77"/>
      <c r="AX674" s="277">
        <v>3.125</v>
      </c>
      <c r="AY674" s="278">
        <v>633</v>
      </c>
      <c r="AZ674" s="455">
        <f t="shared" si="447"/>
        <v>2.8014037100173552</v>
      </c>
      <c r="BA674" s="521" t="s">
        <v>137</v>
      </c>
      <c r="BB674" s="139" t="s">
        <v>138</v>
      </c>
      <c r="BC674" s="172" t="s">
        <v>2318</v>
      </c>
      <c r="BD674" s="77"/>
      <c r="BE674" s="77"/>
      <c r="BH674" s="58" t="s">
        <v>1069</v>
      </c>
      <c r="BI674" s="58" t="s">
        <v>89</v>
      </c>
      <c r="BJ674" s="78" t="s">
        <v>8</v>
      </c>
      <c r="BK674" s="95" t="s">
        <v>43</v>
      </c>
      <c r="BL674" s="77"/>
      <c r="BM674" s="77"/>
      <c r="BO674" s="77"/>
      <c r="BP674" s="78" t="s">
        <v>1363</v>
      </c>
      <c r="BQ674" s="77" t="s">
        <v>1537</v>
      </c>
      <c r="BR674" s="82">
        <v>3.375</v>
      </c>
      <c r="BS674" s="77" t="s">
        <v>21</v>
      </c>
      <c r="BT674" s="77" t="s">
        <v>9</v>
      </c>
      <c r="BU674" s="82">
        <v>0.9825841135386687</v>
      </c>
      <c r="BW674" s="79" t="s">
        <v>26</v>
      </c>
      <c r="BX674" s="77" t="s">
        <v>27</v>
      </c>
      <c r="BY674" s="80">
        <f t="shared" si="448"/>
        <v>2.7791675590774609</v>
      </c>
      <c r="BZ674" s="80">
        <f t="shared" si="449"/>
        <v>2.7791675590774609</v>
      </c>
      <c r="CA674" s="77" t="s">
        <v>18</v>
      </c>
      <c r="CB674" s="77" t="s">
        <v>736</v>
      </c>
      <c r="CC674" s="77">
        <v>8</v>
      </c>
      <c r="CD674" s="77">
        <v>8</v>
      </c>
      <c r="CE674" s="78"/>
      <c r="CF674" s="78" t="s">
        <v>696</v>
      </c>
      <c r="CG674" s="82">
        <v>10.5</v>
      </c>
      <c r="CH674" s="77" t="s">
        <v>21</v>
      </c>
      <c r="CI674" s="82">
        <v>3.1248437460935548</v>
      </c>
      <c r="CK674" s="77">
        <f t="shared" si="450"/>
        <v>8.838392812044507</v>
      </c>
      <c r="CL674" s="77">
        <f t="shared" si="451"/>
        <v>8.838392812044507</v>
      </c>
      <c r="CM674" s="77">
        <v>8</v>
      </c>
      <c r="CN674" s="77">
        <v>8</v>
      </c>
      <c r="CO674" s="78"/>
      <c r="CP674" s="67">
        <f t="shared" si="432"/>
        <v>-1.087558392232544</v>
      </c>
      <c r="CQ674" s="67">
        <f t="shared" si="433"/>
        <v>0.94545454545454544</v>
      </c>
      <c r="CR674" s="67">
        <f t="shared" si="452"/>
        <v>-1.028237025383496</v>
      </c>
      <c r="CS674" s="67">
        <f t="shared" si="434"/>
        <v>0.28303973063654686</v>
      </c>
      <c r="CT674" s="37">
        <v>0</v>
      </c>
      <c r="CU674" s="77">
        <v>0</v>
      </c>
      <c r="CV674" s="77" t="s">
        <v>1782</v>
      </c>
      <c r="CW674" s="77">
        <v>0</v>
      </c>
      <c r="CX674" s="77">
        <v>0</v>
      </c>
      <c r="CY674" s="74">
        <v>0</v>
      </c>
      <c r="CZ674" s="102">
        <v>2</v>
      </c>
      <c r="DA674" s="74">
        <v>0</v>
      </c>
      <c r="DB674" s="74">
        <v>0</v>
      </c>
      <c r="DC674" s="74">
        <v>0</v>
      </c>
      <c r="DD674" s="77">
        <v>0</v>
      </c>
      <c r="DE674" s="60">
        <v>0</v>
      </c>
      <c r="DF674" s="60">
        <v>0</v>
      </c>
      <c r="DG674" s="60">
        <v>0</v>
      </c>
      <c r="DH674" s="60">
        <v>0</v>
      </c>
      <c r="DI674" s="60">
        <v>0</v>
      </c>
      <c r="DJ674" s="60">
        <v>0</v>
      </c>
      <c r="DK674" s="60">
        <v>0</v>
      </c>
      <c r="DL674" s="74">
        <v>0</v>
      </c>
      <c r="DM674" s="74">
        <v>0</v>
      </c>
      <c r="DN674" s="74">
        <v>0</v>
      </c>
      <c r="DO674" s="77">
        <v>0</v>
      </c>
      <c r="DP674" s="77">
        <v>0</v>
      </c>
      <c r="DQ674" s="77">
        <v>0</v>
      </c>
      <c r="DR674" s="77">
        <v>0</v>
      </c>
      <c r="DS674" s="77">
        <v>0</v>
      </c>
      <c r="DT674" s="77">
        <v>0</v>
      </c>
      <c r="DU674" s="77">
        <v>0</v>
      </c>
      <c r="DV674" s="77">
        <v>0</v>
      </c>
      <c r="DW674" s="77">
        <v>0</v>
      </c>
      <c r="DX674" s="77">
        <v>0</v>
      </c>
      <c r="DY674" s="77">
        <v>0</v>
      </c>
      <c r="DZ674" s="77">
        <v>0</v>
      </c>
      <c r="EA674" s="77">
        <v>0</v>
      </c>
      <c r="EB674" s="77">
        <v>0</v>
      </c>
      <c r="EC674" s="77">
        <v>0</v>
      </c>
      <c r="ED674" s="77">
        <v>0</v>
      </c>
      <c r="EE674" s="77">
        <v>0</v>
      </c>
      <c r="EF674" s="77">
        <v>0</v>
      </c>
      <c r="EG674" s="77">
        <v>0</v>
      </c>
      <c r="EH674" s="77">
        <v>0</v>
      </c>
      <c r="EI674" s="77">
        <v>0</v>
      </c>
      <c r="EJ674" s="77">
        <v>0</v>
      </c>
      <c r="EK674" s="77">
        <v>0</v>
      </c>
      <c r="EL674" s="76">
        <v>1</v>
      </c>
      <c r="EM674" s="59">
        <v>0</v>
      </c>
      <c r="EN674" s="77">
        <v>0</v>
      </c>
      <c r="EO674" s="59">
        <v>0</v>
      </c>
      <c r="EP674" s="59">
        <v>2</v>
      </c>
      <c r="EQ674" s="77">
        <v>5</v>
      </c>
    </row>
    <row r="675" spans="1:147" s="58" customFormat="1" ht="15" customHeight="1" x14ac:dyDescent="0.25">
      <c r="A675" s="504" t="s">
        <v>2573</v>
      </c>
      <c r="B675" s="138">
        <v>24</v>
      </c>
      <c r="C675" s="123" t="s">
        <v>370</v>
      </c>
      <c r="D675" s="62">
        <v>2010</v>
      </c>
      <c r="E675" s="63" t="s">
        <v>371</v>
      </c>
      <c r="F675" s="63" t="s">
        <v>64</v>
      </c>
      <c r="G675" s="62">
        <v>21</v>
      </c>
      <c r="H675" s="62" t="s">
        <v>372</v>
      </c>
      <c r="I675" s="64" t="s">
        <v>1362</v>
      </c>
      <c r="J675" s="59">
        <v>2</v>
      </c>
      <c r="K675" s="37" t="s">
        <v>3</v>
      </c>
      <c r="L675" s="37" t="s">
        <v>89</v>
      </c>
      <c r="M675" s="37">
        <v>7</v>
      </c>
      <c r="N675" s="37">
        <v>7</v>
      </c>
      <c r="O675" s="59">
        <f t="shared" si="444"/>
        <v>0.84509804001425681</v>
      </c>
      <c r="P675" s="37">
        <v>2006</v>
      </c>
      <c r="R675" s="37">
        <v>1</v>
      </c>
      <c r="S675" s="37">
        <v>8</v>
      </c>
      <c r="T675" s="37">
        <v>1</v>
      </c>
      <c r="U675" s="37">
        <v>16</v>
      </c>
      <c r="V675" s="37" t="s">
        <v>736</v>
      </c>
      <c r="W675" s="37"/>
      <c r="X675" s="37" t="s">
        <v>608</v>
      </c>
      <c r="Z675" s="168" t="s">
        <v>369</v>
      </c>
      <c r="AA675" s="37" t="s">
        <v>694</v>
      </c>
      <c r="AB675" s="37" t="s">
        <v>1365</v>
      </c>
      <c r="AC675" s="37">
        <v>3</v>
      </c>
      <c r="AD675" s="37">
        <v>0</v>
      </c>
      <c r="AE675" s="37" t="s">
        <v>1071</v>
      </c>
      <c r="AF675" s="37">
        <v>3</v>
      </c>
      <c r="AG675" s="59">
        <f t="shared" si="445"/>
        <v>0.47712125471966244</v>
      </c>
      <c r="AH675" s="59">
        <f t="shared" si="438"/>
        <v>246</v>
      </c>
      <c r="AI675" s="72">
        <f t="shared" si="435"/>
        <v>2.3909351071033793</v>
      </c>
      <c r="AJ675" s="59">
        <f t="shared" si="436"/>
        <v>21</v>
      </c>
      <c r="AK675" s="59">
        <f t="shared" si="446"/>
        <v>1.3222192947339193</v>
      </c>
      <c r="AL675" s="72">
        <f t="shared" si="437"/>
        <v>1722</v>
      </c>
      <c r="AM675" s="72">
        <f t="shared" si="443"/>
        <v>3.2360331471176358</v>
      </c>
      <c r="AN675" s="39" t="s">
        <v>28</v>
      </c>
      <c r="AO675" s="37" t="s">
        <v>470</v>
      </c>
      <c r="AQ675" s="59" t="s">
        <v>213</v>
      </c>
      <c r="AR675" s="58" t="s">
        <v>373</v>
      </c>
      <c r="AT675" s="172" t="s">
        <v>2471</v>
      </c>
      <c r="AU675" s="270">
        <v>63.83</v>
      </c>
      <c r="AV675" s="270">
        <v>20.3</v>
      </c>
      <c r="AW675" s="59"/>
      <c r="AX675" s="277">
        <v>3.125</v>
      </c>
      <c r="AY675" s="278">
        <v>633</v>
      </c>
      <c r="AZ675" s="455">
        <f t="shared" si="447"/>
        <v>2.8014037100173552</v>
      </c>
      <c r="BA675" s="515" t="s">
        <v>137</v>
      </c>
      <c r="BB675" s="66" t="s">
        <v>138</v>
      </c>
      <c r="BC675" s="172" t="s">
        <v>2318</v>
      </c>
      <c r="BD675" s="59"/>
      <c r="BE675" s="59"/>
      <c r="BH675" s="58" t="s">
        <v>1069</v>
      </c>
      <c r="BI675" s="58" t="s">
        <v>1887</v>
      </c>
      <c r="BJ675" s="39" t="s">
        <v>8</v>
      </c>
      <c r="BK675" s="39" t="s">
        <v>1650</v>
      </c>
      <c r="BL675" s="59"/>
      <c r="BM675" s="59"/>
      <c r="BO675" s="59" t="s">
        <v>1671</v>
      </c>
      <c r="BP675" s="39" t="s">
        <v>1919</v>
      </c>
      <c r="BQ675" s="59" t="s">
        <v>1537</v>
      </c>
      <c r="BR675" s="25">
        <v>2.9635416666666665</v>
      </c>
      <c r="BS675" s="37" t="s">
        <v>21</v>
      </c>
      <c r="BT675" s="37" t="s">
        <v>9</v>
      </c>
      <c r="BU675" s="25">
        <v>0.96080128325412739</v>
      </c>
      <c r="BV675" s="160"/>
      <c r="BW675" s="105" t="s">
        <v>26</v>
      </c>
      <c r="BX675" s="37" t="s">
        <v>27</v>
      </c>
      <c r="BY675" s="70">
        <f t="shared" si="448"/>
        <v>2.7175564110469215</v>
      </c>
      <c r="BZ675" s="70">
        <f t="shared" si="449"/>
        <v>2.7175564110469215</v>
      </c>
      <c r="CA675" s="37" t="s">
        <v>18</v>
      </c>
      <c r="CB675" s="37" t="s">
        <v>736</v>
      </c>
      <c r="CC675" s="37">
        <v>8</v>
      </c>
      <c r="CD675" s="37">
        <v>8</v>
      </c>
      <c r="CE675" s="159"/>
      <c r="CF675" s="39" t="s">
        <v>696</v>
      </c>
      <c r="CG675" s="67">
        <v>4.307291666666667</v>
      </c>
      <c r="CH675" s="37" t="s">
        <v>21</v>
      </c>
      <c r="CI675" s="67">
        <v>1.588726082191676</v>
      </c>
      <c r="CJ675" s="160"/>
      <c r="CK675" s="59">
        <f t="shared" si="450"/>
        <v>4.4935959446626814</v>
      </c>
      <c r="CL675" s="59">
        <f t="shared" si="451"/>
        <v>4.4935959446626814</v>
      </c>
      <c r="CM675" s="91">
        <v>8</v>
      </c>
      <c r="CN675" s="91">
        <v>8</v>
      </c>
      <c r="CO675" s="159"/>
      <c r="CP675" s="67">
        <f t="shared" si="432"/>
        <v>-0.36187275914253675</v>
      </c>
      <c r="CQ675" s="67">
        <f t="shared" si="433"/>
        <v>0.94545454545454544</v>
      </c>
      <c r="CR675" s="67">
        <f t="shared" si="452"/>
        <v>-0.34213424500748929</v>
      </c>
      <c r="CS675" s="67">
        <f t="shared" si="434"/>
        <v>0.25365799505021391</v>
      </c>
      <c r="CT675" s="37">
        <v>1</v>
      </c>
      <c r="CU675" s="59">
        <v>0</v>
      </c>
      <c r="CV675" s="59" t="s">
        <v>1782</v>
      </c>
      <c r="CW675" s="59">
        <v>1</v>
      </c>
      <c r="CX675" s="37">
        <v>0</v>
      </c>
      <c r="CY675" s="102">
        <v>0</v>
      </c>
      <c r="CZ675" s="102">
        <v>2</v>
      </c>
      <c r="DA675" s="102">
        <v>0</v>
      </c>
      <c r="DB675" s="102">
        <v>0</v>
      </c>
      <c r="DC675" s="102">
        <v>0</v>
      </c>
      <c r="DD675" s="59">
        <v>0</v>
      </c>
      <c r="DE675" s="60">
        <v>0</v>
      </c>
      <c r="DF675" s="60">
        <v>0</v>
      </c>
      <c r="DG675" s="60">
        <v>0</v>
      </c>
      <c r="DH675" s="60">
        <v>0</v>
      </c>
      <c r="DI675" s="60">
        <v>0</v>
      </c>
      <c r="DJ675" s="60">
        <v>0</v>
      </c>
      <c r="DK675" s="60">
        <v>0</v>
      </c>
      <c r="DL675" s="60">
        <v>0</v>
      </c>
      <c r="DM675" s="60">
        <v>0</v>
      </c>
      <c r="DN675" s="60">
        <v>0</v>
      </c>
      <c r="DO675" s="59">
        <v>0</v>
      </c>
      <c r="DP675" s="59">
        <v>0</v>
      </c>
      <c r="DQ675" s="59">
        <v>0</v>
      </c>
      <c r="DR675" s="59">
        <v>0</v>
      </c>
      <c r="DS675" s="59">
        <v>0</v>
      </c>
      <c r="DT675" s="59">
        <v>0</v>
      </c>
      <c r="DU675" s="59">
        <v>0</v>
      </c>
      <c r="DV675" s="59">
        <v>0</v>
      </c>
      <c r="DW675" s="59">
        <v>0</v>
      </c>
      <c r="DX675" s="59">
        <v>0</v>
      </c>
      <c r="DY675" s="59">
        <v>0</v>
      </c>
      <c r="DZ675" s="59">
        <v>0</v>
      </c>
      <c r="EA675" s="59">
        <v>0</v>
      </c>
      <c r="EB675" s="59">
        <v>0</v>
      </c>
      <c r="EC675" s="59">
        <v>0</v>
      </c>
      <c r="ED675" s="59">
        <v>0</v>
      </c>
      <c r="EE675" s="59">
        <v>0</v>
      </c>
      <c r="EF675" s="59">
        <v>0</v>
      </c>
      <c r="EG675" s="59">
        <v>0</v>
      </c>
      <c r="EH675" s="59">
        <v>0</v>
      </c>
      <c r="EI675" s="59">
        <v>0</v>
      </c>
      <c r="EJ675" s="59">
        <v>0</v>
      </c>
      <c r="EK675" s="59">
        <v>0</v>
      </c>
      <c r="EL675" s="59">
        <v>0</v>
      </c>
      <c r="EM675" s="59">
        <v>0</v>
      </c>
      <c r="EN675" s="59">
        <v>0</v>
      </c>
      <c r="EO675" s="59">
        <v>0</v>
      </c>
      <c r="EP675" s="59">
        <v>2</v>
      </c>
      <c r="EQ675" s="77">
        <v>5</v>
      </c>
    </row>
    <row r="676" spans="1:147" s="58" customFormat="1" ht="15" customHeight="1" x14ac:dyDescent="0.25">
      <c r="A676" s="504" t="s">
        <v>2573</v>
      </c>
      <c r="B676" s="138">
        <v>25</v>
      </c>
      <c r="C676" s="123" t="s">
        <v>370</v>
      </c>
      <c r="D676" s="62">
        <v>2010</v>
      </c>
      <c r="E676" s="63" t="s">
        <v>371</v>
      </c>
      <c r="F676" s="63" t="s">
        <v>64</v>
      </c>
      <c r="G676" s="62">
        <v>21</v>
      </c>
      <c r="H676" s="62" t="s">
        <v>372</v>
      </c>
      <c r="I676" s="64" t="s">
        <v>1362</v>
      </c>
      <c r="J676" s="59">
        <v>2</v>
      </c>
      <c r="K676" s="37" t="s">
        <v>3</v>
      </c>
      <c r="L676" s="37" t="s">
        <v>89</v>
      </c>
      <c r="M676" s="37">
        <v>7</v>
      </c>
      <c r="N676" s="37">
        <v>7</v>
      </c>
      <c r="O676" s="59">
        <f t="shared" si="444"/>
        <v>0.84509804001425681</v>
      </c>
      <c r="P676" s="37">
        <v>2006</v>
      </c>
      <c r="Q676" s="67"/>
      <c r="R676" s="37">
        <v>1</v>
      </c>
      <c r="S676" s="37">
        <v>8</v>
      </c>
      <c r="T676" s="37">
        <v>1</v>
      </c>
      <c r="U676" s="37">
        <v>16</v>
      </c>
      <c r="V676" s="37" t="s">
        <v>736</v>
      </c>
      <c r="W676" s="37"/>
      <c r="X676" s="37" t="s">
        <v>608</v>
      </c>
      <c r="Z676" s="168" t="s">
        <v>369</v>
      </c>
      <c r="AA676" s="37" t="s">
        <v>694</v>
      </c>
      <c r="AB676" s="37" t="s">
        <v>1365</v>
      </c>
      <c r="AC676" s="37">
        <v>3</v>
      </c>
      <c r="AD676" s="37">
        <v>0</v>
      </c>
      <c r="AE676" s="37" t="s">
        <v>1071</v>
      </c>
      <c r="AF676" s="37">
        <v>3</v>
      </c>
      <c r="AG676" s="59">
        <f t="shared" si="445"/>
        <v>0.47712125471966244</v>
      </c>
      <c r="AH676" s="59">
        <f t="shared" si="438"/>
        <v>246</v>
      </c>
      <c r="AI676" s="72">
        <f t="shared" si="435"/>
        <v>2.3909351071033793</v>
      </c>
      <c r="AJ676" s="59">
        <f t="shared" si="436"/>
        <v>21</v>
      </c>
      <c r="AK676" s="59">
        <f t="shared" si="446"/>
        <v>1.3222192947339193</v>
      </c>
      <c r="AL676" s="72">
        <f t="shared" si="437"/>
        <v>1722</v>
      </c>
      <c r="AM676" s="72">
        <f t="shared" si="443"/>
        <v>3.2360331471176358</v>
      </c>
      <c r="AN676" s="39" t="s">
        <v>28</v>
      </c>
      <c r="AO676" s="37" t="s">
        <v>470</v>
      </c>
      <c r="AP676" s="67"/>
      <c r="AQ676" s="59" t="s">
        <v>213</v>
      </c>
      <c r="AR676" s="58" t="s">
        <v>373</v>
      </c>
      <c r="AT676" s="172" t="s">
        <v>2471</v>
      </c>
      <c r="AU676" s="270">
        <v>63.83</v>
      </c>
      <c r="AV676" s="270">
        <v>20.3</v>
      </c>
      <c r="AW676" s="59"/>
      <c r="AX676" s="277">
        <v>3.125</v>
      </c>
      <c r="AY676" s="278">
        <v>633</v>
      </c>
      <c r="AZ676" s="455">
        <f t="shared" si="447"/>
        <v>2.8014037100173552</v>
      </c>
      <c r="BA676" s="515" t="s">
        <v>137</v>
      </c>
      <c r="BB676" s="66" t="s">
        <v>138</v>
      </c>
      <c r="BC676" s="172" t="s">
        <v>2318</v>
      </c>
      <c r="BD676" s="59"/>
      <c r="BE676" s="59"/>
      <c r="BF676" s="67"/>
      <c r="BG676" s="67"/>
      <c r="BH676" s="58" t="s">
        <v>1069</v>
      </c>
      <c r="BI676" s="58" t="s">
        <v>1887</v>
      </c>
      <c r="BJ676" s="39" t="s">
        <v>8</v>
      </c>
      <c r="BK676" s="39" t="s">
        <v>1651</v>
      </c>
      <c r="BL676" s="59"/>
      <c r="BM676" s="59"/>
      <c r="BN676" s="67"/>
      <c r="BO676" s="59" t="s">
        <v>1671</v>
      </c>
      <c r="BP676" s="39" t="s">
        <v>1919</v>
      </c>
      <c r="BQ676" s="59" t="s">
        <v>1537</v>
      </c>
      <c r="BR676" s="25">
        <v>17.40625</v>
      </c>
      <c r="BS676" s="37" t="s">
        <v>21</v>
      </c>
      <c r="BT676" s="37" t="s">
        <v>9</v>
      </c>
      <c r="BU676" s="25">
        <v>2.5244410736586818</v>
      </c>
      <c r="BV676" s="160"/>
      <c r="BW676" s="105" t="s">
        <v>26</v>
      </c>
      <c r="BX676" s="37" t="s">
        <v>27</v>
      </c>
      <c r="BY676" s="70">
        <f t="shared" si="448"/>
        <v>7.1401976075596112</v>
      </c>
      <c r="BZ676" s="70">
        <f t="shared" si="449"/>
        <v>7.1401976075596112</v>
      </c>
      <c r="CA676" s="37" t="s">
        <v>18</v>
      </c>
      <c r="CB676" s="37" t="s">
        <v>736</v>
      </c>
      <c r="CC676" s="37">
        <v>8</v>
      </c>
      <c r="CD676" s="37">
        <v>8</v>
      </c>
      <c r="CE676" s="159"/>
      <c r="CF676" s="39" t="s">
        <v>696</v>
      </c>
      <c r="CG676" s="67">
        <v>22.81640625</v>
      </c>
      <c r="CH676" s="37" t="s">
        <v>21</v>
      </c>
      <c r="CI676" s="67">
        <v>3.9159898105445912</v>
      </c>
      <c r="CJ676" s="160"/>
      <c r="CK676" s="59">
        <f t="shared" si="450"/>
        <v>11.076091800374016</v>
      </c>
      <c r="CL676" s="59">
        <f t="shared" si="451"/>
        <v>11.076091800374016</v>
      </c>
      <c r="CM676" s="91">
        <v>8</v>
      </c>
      <c r="CN676" s="91">
        <v>8</v>
      </c>
      <c r="CO676" s="159"/>
      <c r="CP676" s="67">
        <f t="shared" si="432"/>
        <v>-0.58059343042345213</v>
      </c>
      <c r="CQ676" s="67">
        <f t="shared" si="433"/>
        <v>0.94545454545454544</v>
      </c>
      <c r="CR676" s="67">
        <f t="shared" si="452"/>
        <v>-0.54892469785490017</v>
      </c>
      <c r="CS676" s="67">
        <f t="shared" si="434"/>
        <v>0.25941619762234669</v>
      </c>
      <c r="CT676" s="37">
        <v>1</v>
      </c>
      <c r="CU676" s="59">
        <v>0</v>
      </c>
      <c r="CV676" s="59" t="s">
        <v>1782</v>
      </c>
      <c r="CW676" s="59">
        <v>1</v>
      </c>
      <c r="CX676" s="37">
        <v>0</v>
      </c>
      <c r="CY676" s="102">
        <v>0</v>
      </c>
      <c r="CZ676" s="102">
        <v>2</v>
      </c>
      <c r="DA676" s="102">
        <v>0</v>
      </c>
      <c r="DB676" s="102">
        <v>0</v>
      </c>
      <c r="DC676" s="102">
        <v>0</v>
      </c>
      <c r="DD676" s="59">
        <v>0</v>
      </c>
      <c r="DE676" s="60">
        <v>0</v>
      </c>
      <c r="DF676" s="60">
        <v>0</v>
      </c>
      <c r="DG676" s="60">
        <v>0</v>
      </c>
      <c r="DH676" s="60">
        <v>0</v>
      </c>
      <c r="DI676" s="60">
        <v>0</v>
      </c>
      <c r="DJ676" s="60">
        <v>0</v>
      </c>
      <c r="DK676" s="60">
        <v>0</v>
      </c>
      <c r="DL676" s="60">
        <v>0</v>
      </c>
      <c r="DM676" s="60">
        <v>0</v>
      </c>
      <c r="DN676" s="60">
        <v>0</v>
      </c>
      <c r="DO676" s="59">
        <v>0</v>
      </c>
      <c r="DP676" s="59">
        <v>0</v>
      </c>
      <c r="DQ676" s="59">
        <v>0</v>
      </c>
      <c r="DR676" s="59">
        <v>0</v>
      </c>
      <c r="DS676" s="59">
        <v>0</v>
      </c>
      <c r="DT676" s="59">
        <v>0</v>
      </c>
      <c r="DU676" s="59">
        <v>0</v>
      </c>
      <c r="DV676" s="59">
        <v>0</v>
      </c>
      <c r="DW676" s="59">
        <v>0</v>
      </c>
      <c r="DX676" s="59">
        <v>0</v>
      </c>
      <c r="DY676" s="59">
        <v>0</v>
      </c>
      <c r="DZ676" s="59">
        <v>0</v>
      </c>
      <c r="EA676" s="59">
        <v>0</v>
      </c>
      <c r="EB676" s="59">
        <v>0</v>
      </c>
      <c r="EC676" s="59">
        <v>0</v>
      </c>
      <c r="ED676" s="59">
        <v>0</v>
      </c>
      <c r="EE676" s="59">
        <v>0</v>
      </c>
      <c r="EF676" s="59">
        <v>0</v>
      </c>
      <c r="EG676" s="59">
        <v>0</v>
      </c>
      <c r="EH676" s="59">
        <v>0</v>
      </c>
      <c r="EI676" s="59">
        <v>0</v>
      </c>
      <c r="EJ676" s="59">
        <v>0</v>
      </c>
      <c r="EK676" s="59">
        <v>0</v>
      </c>
      <c r="EL676" s="59">
        <v>0</v>
      </c>
      <c r="EM676" s="59">
        <v>0</v>
      </c>
      <c r="EN676" s="59">
        <v>0</v>
      </c>
      <c r="EO676" s="59">
        <v>0</v>
      </c>
      <c r="EP676" s="59">
        <v>2</v>
      </c>
      <c r="EQ676" s="77">
        <v>5</v>
      </c>
    </row>
    <row r="677" spans="1:147" s="58" customFormat="1" ht="15" customHeight="1" x14ac:dyDescent="0.25">
      <c r="A677" s="504" t="s">
        <v>2573</v>
      </c>
      <c r="B677" s="138">
        <v>26</v>
      </c>
      <c r="C677" s="123" t="s">
        <v>370</v>
      </c>
      <c r="D677" s="62">
        <v>2010</v>
      </c>
      <c r="E677" s="63" t="s">
        <v>371</v>
      </c>
      <c r="F677" s="63" t="s">
        <v>64</v>
      </c>
      <c r="G677" s="62">
        <v>21</v>
      </c>
      <c r="H677" s="62" t="s">
        <v>372</v>
      </c>
      <c r="I677" s="64" t="s">
        <v>1362</v>
      </c>
      <c r="J677" s="59">
        <v>2</v>
      </c>
      <c r="K677" s="37" t="s">
        <v>3</v>
      </c>
      <c r="L677" s="37" t="s">
        <v>89</v>
      </c>
      <c r="M677" s="37">
        <v>7</v>
      </c>
      <c r="N677" s="37">
        <v>7</v>
      </c>
      <c r="O677" s="59">
        <f t="shared" si="444"/>
        <v>0.84509804001425681</v>
      </c>
      <c r="P677" s="37">
        <v>2006</v>
      </c>
      <c r="Q677" s="67"/>
      <c r="R677" s="37">
        <v>1</v>
      </c>
      <c r="S677" s="37">
        <v>8</v>
      </c>
      <c r="T677" s="37">
        <v>1</v>
      </c>
      <c r="U677" s="37">
        <v>16</v>
      </c>
      <c r="V677" s="37" t="s">
        <v>736</v>
      </c>
      <c r="W677" s="37"/>
      <c r="X677" s="37" t="s">
        <v>608</v>
      </c>
      <c r="Z677" s="168" t="s">
        <v>369</v>
      </c>
      <c r="AA677" s="37" t="s">
        <v>694</v>
      </c>
      <c r="AB677" s="37" t="s">
        <v>1365</v>
      </c>
      <c r="AC677" s="37">
        <v>3</v>
      </c>
      <c r="AD677" s="37">
        <v>0</v>
      </c>
      <c r="AE677" s="37" t="s">
        <v>1071</v>
      </c>
      <c r="AF677" s="37">
        <v>3</v>
      </c>
      <c r="AG677" s="59">
        <f t="shared" si="445"/>
        <v>0.47712125471966244</v>
      </c>
      <c r="AH677" s="59">
        <f t="shared" si="438"/>
        <v>246</v>
      </c>
      <c r="AI677" s="72">
        <f t="shared" si="435"/>
        <v>2.3909351071033793</v>
      </c>
      <c r="AJ677" s="59">
        <f t="shared" si="436"/>
        <v>21</v>
      </c>
      <c r="AK677" s="59">
        <f t="shared" si="446"/>
        <v>1.3222192947339193</v>
      </c>
      <c r="AL677" s="72">
        <f t="shared" si="437"/>
        <v>1722</v>
      </c>
      <c r="AM677" s="72">
        <f t="shared" si="443"/>
        <v>3.2360331471176358</v>
      </c>
      <c r="AN677" s="39" t="s">
        <v>28</v>
      </c>
      <c r="AO677" s="37" t="s">
        <v>470</v>
      </c>
      <c r="AP677" s="67"/>
      <c r="AQ677" s="59" t="s">
        <v>213</v>
      </c>
      <c r="AR677" s="58" t="s">
        <v>373</v>
      </c>
      <c r="AT677" s="172" t="s">
        <v>2471</v>
      </c>
      <c r="AU677" s="270">
        <v>63.83</v>
      </c>
      <c r="AV677" s="270">
        <v>20.3</v>
      </c>
      <c r="AW677" s="59"/>
      <c r="AX677" s="277">
        <v>3.125</v>
      </c>
      <c r="AY677" s="278">
        <v>633</v>
      </c>
      <c r="AZ677" s="455">
        <f t="shared" si="447"/>
        <v>2.8014037100173552</v>
      </c>
      <c r="BA677" s="515" t="s">
        <v>137</v>
      </c>
      <c r="BB677" s="66" t="s">
        <v>138</v>
      </c>
      <c r="BC677" s="172" t="s">
        <v>2318</v>
      </c>
      <c r="BD677" s="59"/>
      <c r="BE677" s="59"/>
      <c r="BF677" s="67"/>
      <c r="BG677" s="67"/>
      <c r="BH677" s="58" t="s">
        <v>1069</v>
      </c>
      <c r="BI677" s="58" t="s">
        <v>1887</v>
      </c>
      <c r="BJ677" s="39" t="s">
        <v>8</v>
      </c>
      <c r="BK677" s="39" t="s">
        <v>1652</v>
      </c>
      <c r="BL677" s="59"/>
      <c r="BM677" s="59"/>
      <c r="BN677" s="67"/>
      <c r="BO677" s="59" t="s">
        <v>1671</v>
      </c>
      <c r="BP677" s="39" t="s">
        <v>1919</v>
      </c>
      <c r="BQ677" s="59" t="s">
        <v>1537</v>
      </c>
      <c r="BR677" s="25">
        <v>35.78125</v>
      </c>
      <c r="BS677" s="37" t="s">
        <v>21</v>
      </c>
      <c r="BT677" s="37" t="s">
        <v>9</v>
      </c>
      <c r="BU677" s="25">
        <v>3.6372704502311892</v>
      </c>
      <c r="BV677" s="160"/>
      <c r="BW677" s="105" t="s">
        <v>26</v>
      </c>
      <c r="BX677" s="37" t="s">
        <v>27</v>
      </c>
      <c r="BY677" s="70">
        <f t="shared" si="448"/>
        <v>10.287754401471684</v>
      </c>
      <c r="BZ677" s="70">
        <f t="shared" si="449"/>
        <v>10.287754401471684</v>
      </c>
      <c r="CA677" s="37" t="s">
        <v>18</v>
      </c>
      <c r="CB677" s="37" t="s">
        <v>736</v>
      </c>
      <c r="CC677" s="37">
        <v>8</v>
      </c>
      <c r="CD677" s="37">
        <v>8</v>
      </c>
      <c r="CE677" s="159"/>
      <c r="CF677" s="39" t="s">
        <v>696</v>
      </c>
      <c r="CG677" s="67">
        <v>28.98046875</v>
      </c>
      <c r="CH677" s="37" t="s">
        <v>21</v>
      </c>
      <c r="CI677" s="67">
        <v>3.2243792742327257</v>
      </c>
      <c r="CJ677" s="145"/>
      <c r="CK677" s="59">
        <f t="shared" si="450"/>
        <v>9.1199217997092763</v>
      </c>
      <c r="CL677" s="59">
        <f t="shared" si="451"/>
        <v>9.1199217997092763</v>
      </c>
      <c r="CM677" s="91">
        <v>8</v>
      </c>
      <c r="CN677" s="91">
        <v>8</v>
      </c>
      <c r="CO677" s="159"/>
      <c r="CP677" s="67">
        <f t="shared" si="432"/>
        <v>0.69956877984312493</v>
      </c>
      <c r="CQ677" s="67">
        <f t="shared" si="433"/>
        <v>0.94545454545454544</v>
      </c>
      <c r="CR677" s="67">
        <f t="shared" si="452"/>
        <v>0.66141048276077263</v>
      </c>
      <c r="CS677" s="67">
        <f t="shared" si="434"/>
        <v>0.26367074458455747</v>
      </c>
      <c r="CT677" s="37">
        <v>1</v>
      </c>
      <c r="CU677" s="59">
        <v>0</v>
      </c>
      <c r="CV677" s="59" t="s">
        <v>1782</v>
      </c>
      <c r="CW677" s="59">
        <v>1</v>
      </c>
      <c r="CX677" s="37">
        <v>0</v>
      </c>
      <c r="CY677" s="102">
        <v>0</v>
      </c>
      <c r="CZ677" s="102">
        <v>2</v>
      </c>
      <c r="DA677" s="102">
        <v>0</v>
      </c>
      <c r="DB677" s="102">
        <v>0</v>
      </c>
      <c r="DC677" s="102">
        <v>0</v>
      </c>
      <c r="DD677" s="59">
        <v>0</v>
      </c>
      <c r="DE677" s="60">
        <v>0</v>
      </c>
      <c r="DF677" s="60">
        <v>0</v>
      </c>
      <c r="DG677" s="60">
        <v>0</v>
      </c>
      <c r="DH677" s="60">
        <v>0</v>
      </c>
      <c r="DI677" s="60">
        <v>0</v>
      </c>
      <c r="DJ677" s="60">
        <v>0</v>
      </c>
      <c r="DK677" s="60">
        <v>0</v>
      </c>
      <c r="DL677" s="60">
        <v>0</v>
      </c>
      <c r="DM677" s="60">
        <v>0</v>
      </c>
      <c r="DN677" s="60">
        <v>0</v>
      </c>
      <c r="DO677" s="59">
        <v>0</v>
      </c>
      <c r="DP677" s="59">
        <v>0</v>
      </c>
      <c r="DQ677" s="59">
        <v>0</v>
      </c>
      <c r="DR677" s="59">
        <v>0</v>
      </c>
      <c r="DS677" s="59">
        <v>0</v>
      </c>
      <c r="DT677" s="59">
        <v>0</v>
      </c>
      <c r="DU677" s="59">
        <v>0</v>
      </c>
      <c r="DV677" s="59">
        <v>0</v>
      </c>
      <c r="DW677" s="59">
        <v>0</v>
      </c>
      <c r="DX677" s="59">
        <v>0</v>
      </c>
      <c r="DY677" s="59">
        <v>0</v>
      </c>
      <c r="DZ677" s="59">
        <v>0</v>
      </c>
      <c r="EA677" s="59">
        <v>0</v>
      </c>
      <c r="EB677" s="59">
        <v>0</v>
      </c>
      <c r="EC677" s="59">
        <v>0</v>
      </c>
      <c r="ED677" s="59">
        <v>0</v>
      </c>
      <c r="EE677" s="59">
        <v>0</v>
      </c>
      <c r="EF677" s="59">
        <v>0</v>
      </c>
      <c r="EG677" s="59">
        <v>0</v>
      </c>
      <c r="EH677" s="59">
        <v>0</v>
      </c>
      <c r="EI677" s="59">
        <v>0</v>
      </c>
      <c r="EJ677" s="59">
        <v>0</v>
      </c>
      <c r="EK677" s="59">
        <v>0</v>
      </c>
      <c r="EL677" s="59">
        <v>0</v>
      </c>
      <c r="EM677" s="59">
        <v>0</v>
      </c>
      <c r="EN677" s="59">
        <v>0</v>
      </c>
      <c r="EO677" s="59">
        <v>0</v>
      </c>
      <c r="EP677" s="59">
        <v>2</v>
      </c>
      <c r="EQ677" s="77">
        <v>5</v>
      </c>
    </row>
    <row r="678" spans="1:147" s="200" customFormat="1" ht="15" customHeight="1" x14ac:dyDescent="0.25">
      <c r="A678" s="504" t="s">
        <v>2573</v>
      </c>
      <c r="B678" s="215" t="s">
        <v>1907</v>
      </c>
      <c r="C678" s="200" t="s">
        <v>370</v>
      </c>
      <c r="D678" s="222">
        <v>2010</v>
      </c>
      <c r="E678" s="205" t="s">
        <v>371</v>
      </c>
      <c r="F678" s="205" t="s">
        <v>64</v>
      </c>
      <c r="G678" s="222">
        <v>21</v>
      </c>
      <c r="H678" s="222" t="s">
        <v>372</v>
      </c>
      <c r="I678" s="211" t="s">
        <v>1362</v>
      </c>
      <c r="J678" s="201">
        <v>2</v>
      </c>
      <c r="K678" s="194" t="s">
        <v>3</v>
      </c>
      <c r="L678" s="194" t="s">
        <v>89</v>
      </c>
      <c r="M678" s="194">
        <v>7</v>
      </c>
      <c r="N678" s="194">
        <v>7</v>
      </c>
      <c r="O678" s="201">
        <f t="shared" si="444"/>
        <v>0.84509804001425681</v>
      </c>
      <c r="P678" s="194">
        <v>2006</v>
      </c>
      <c r="Q678" s="206"/>
      <c r="R678" s="194">
        <v>1</v>
      </c>
      <c r="S678" s="194">
        <v>8</v>
      </c>
      <c r="T678" s="194">
        <v>1</v>
      </c>
      <c r="U678" s="194">
        <v>16</v>
      </c>
      <c r="V678" s="194" t="s">
        <v>736</v>
      </c>
      <c r="W678" s="194">
        <v>1</v>
      </c>
      <c r="X678" s="194" t="s">
        <v>608</v>
      </c>
      <c r="Z678" s="217" t="s">
        <v>369</v>
      </c>
      <c r="AA678" s="194" t="s">
        <v>694</v>
      </c>
      <c r="AB678" s="194" t="s">
        <v>1365</v>
      </c>
      <c r="AC678" s="194">
        <v>3</v>
      </c>
      <c r="AD678" s="194">
        <v>0</v>
      </c>
      <c r="AE678" s="194" t="s">
        <v>1071</v>
      </c>
      <c r="AF678" s="194">
        <v>3</v>
      </c>
      <c r="AG678" s="201">
        <f t="shared" si="445"/>
        <v>0.47712125471966244</v>
      </c>
      <c r="AH678" s="201">
        <f t="shared" si="438"/>
        <v>246</v>
      </c>
      <c r="AI678" s="538">
        <f t="shared" si="435"/>
        <v>2.3909351071033793</v>
      </c>
      <c r="AJ678" s="201">
        <f t="shared" si="436"/>
        <v>21</v>
      </c>
      <c r="AK678" s="201">
        <f t="shared" si="446"/>
        <v>1.3222192947339193</v>
      </c>
      <c r="AL678" s="538">
        <f t="shared" si="437"/>
        <v>1722</v>
      </c>
      <c r="AM678" s="538">
        <f t="shared" si="443"/>
        <v>3.2360331471176358</v>
      </c>
      <c r="AN678" s="195" t="s">
        <v>28</v>
      </c>
      <c r="AO678" s="194" t="s">
        <v>470</v>
      </c>
      <c r="AP678" s="206"/>
      <c r="AQ678" s="201" t="s">
        <v>213</v>
      </c>
      <c r="AR678" s="200" t="s">
        <v>373</v>
      </c>
      <c r="AT678" s="212" t="s">
        <v>2471</v>
      </c>
      <c r="AU678" s="273">
        <v>63.83</v>
      </c>
      <c r="AV678" s="273">
        <v>20.3</v>
      </c>
      <c r="AW678" s="201"/>
      <c r="AX678" s="279">
        <v>3.125</v>
      </c>
      <c r="AY678" s="280">
        <v>633</v>
      </c>
      <c r="AZ678" s="489">
        <f t="shared" si="447"/>
        <v>2.8014037100173552</v>
      </c>
      <c r="BA678" s="518" t="s">
        <v>137</v>
      </c>
      <c r="BB678" s="207" t="s">
        <v>138</v>
      </c>
      <c r="BC678" s="212" t="s">
        <v>2318</v>
      </c>
      <c r="BD678" s="201"/>
      <c r="BE678" s="201"/>
      <c r="BF678" s="206"/>
      <c r="BG678" s="206"/>
      <c r="BH678" s="200" t="s">
        <v>1069</v>
      </c>
      <c r="BI678" s="200" t="s">
        <v>1887</v>
      </c>
      <c r="BJ678" s="195" t="s">
        <v>8</v>
      </c>
      <c r="BK678" s="195" t="s">
        <v>1649</v>
      </c>
      <c r="BL678" s="201"/>
      <c r="BM678" s="201"/>
      <c r="BN678" s="206"/>
      <c r="BO678" s="201" t="s">
        <v>1671</v>
      </c>
      <c r="BP678" s="195" t="s">
        <v>1919</v>
      </c>
      <c r="BQ678" s="201" t="s">
        <v>1537</v>
      </c>
      <c r="BR678" s="206">
        <v>56.151041666666671</v>
      </c>
      <c r="BS678" s="194" t="s">
        <v>21</v>
      </c>
      <c r="BT678" s="194" t="s">
        <v>9</v>
      </c>
      <c r="BU678" s="206"/>
      <c r="BV678" s="223"/>
      <c r="BW678" s="224"/>
      <c r="BX678" s="194"/>
      <c r="BY678" s="208"/>
      <c r="BZ678" s="208">
        <v>12.814266477142663</v>
      </c>
      <c r="CA678" s="194" t="s">
        <v>18</v>
      </c>
      <c r="CB678" s="194" t="s">
        <v>736</v>
      </c>
      <c r="CC678" s="194">
        <v>8</v>
      </c>
      <c r="CD678" s="194">
        <v>8</v>
      </c>
      <c r="CE678" s="225"/>
      <c r="CF678" s="195" t="s">
        <v>696</v>
      </c>
      <c r="CG678" s="206">
        <v>56.104166666666671</v>
      </c>
      <c r="CH678" s="194" t="s">
        <v>21</v>
      </c>
      <c r="CI678" s="206"/>
      <c r="CJ678" s="223"/>
      <c r="CK678" s="201"/>
      <c r="CL678" s="201">
        <v>15.03479922436658</v>
      </c>
      <c r="CM678" s="220">
        <v>8</v>
      </c>
      <c r="CN678" s="220">
        <v>8</v>
      </c>
      <c r="CO678" s="225"/>
      <c r="CP678" s="206">
        <f t="shared" si="432"/>
        <v>3.3557104594693142E-3</v>
      </c>
      <c r="CQ678" s="206">
        <f t="shared" si="433"/>
        <v>0.94545454545454544</v>
      </c>
      <c r="CR678" s="206">
        <f t="shared" si="452"/>
        <v>3.1726717071346245E-3</v>
      </c>
      <c r="CS678" s="206">
        <f t="shared" si="434"/>
        <v>0.25000031455768001</v>
      </c>
      <c r="CT678" s="194">
        <v>1</v>
      </c>
      <c r="CU678" s="201">
        <v>0</v>
      </c>
      <c r="CV678" s="201" t="s">
        <v>1782</v>
      </c>
      <c r="CW678" s="201">
        <v>2</v>
      </c>
      <c r="CX678" s="194">
        <v>0</v>
      </c>
      <c r="CY678" s="191">
        <v>0</v>
      </c>
      <c r="CZ678" s="191">
        <v>2</v>
      </c>
      <c r="DA678" s="191">
        <v>0</v>
      </c>
      <c r="DB678" s="191">
        <v>0</v>
      </c>
      <c r="DC678" s="191">
        <v>0</v>
      </c>
      <c r="DD678" s="202">
        <v>1</v>
      </c>
      <c r="DE678" s="202">
        <v>0</v>
      </c>
      <c r="DF678" s="202">
        <v>0</v>
      </c>
      <c r="DG678" s="202">
        <v>0</v>
      </c>
      <c r="DH678" s="202">
        <v>0</v>
      </c>
      <c r="DI678" s="202">
        <v>0</v>
      </c>
      <c r="DJ678" s="202">
        <v>0</v>
      </c>
      <c r="DK678" s="202">
        <v>0</v>
      </c>
      <c r="DL678" s="202">
        <v>0</v>
      </c>
      <c r="DM678" s="202">
        <v>0</v>
      </c>
      <c r="DN678" s="202">
        <v>0</v>
      </c>
      <c r="DO678" s="201">
        <v>0</v>
      </c>
      <c r="DP678" s="201">
        <v>0</v>
      </c>
      <c r="DQ678" s="201">
        <v>0</v>
      </c>
      <c r="DR678" s="201">
        <v>0</v>
      </c>
      <c r="DS678" s="201">
        <v>0</v>
      </c>
      <c r="DT678" s="201">
        <v>0</v>
      </c>
      <c r="DU678" s="201">
        <v>0</v>
      </c>
      <c r="DV678" s="201">
        <v>0</v>
      </c>
      <c r="DW678" s="201">
        <v>0</v>
      </c>
      <c r="DX678" s="201">
        <v>0</v>
      </c>
      <c r="DY678" s="201">
        <v>0</v>
      </c>
      <c r="DZ678" s="201">
        <v>0</v>
      </c>
      <c r="EA678" s="201">
        <v>0</v>
      </c>
      <c r="EB678" s="201">
        <v>0</v>
      </c>
      <c r="EC678" s="201">
        <v>0</v>
      </c>
      <c r="ED678" s="201">
        <v>0</v>
      </c>
      <c r="EE678" s="201">
        <v>0</v>
      </c>
      <c r="EF678" s="201">
        <v>0</v>
      </c>
      <c r="EG678" s="201">
        <v>0</v>
      </c>
      <c r="EH678" s="201">
        <v>0</v>
      </c>
      <c r="EI678" s="201">
        <v>0</v>
      </c>
      <c r="EJ678" s="201">
        <v>0</v>
      </c>
      <c r="EK678" s="201">
        <v>0</v>
      </c>
      <c r="EL678" s="201">
        <v>0</v>
      </c>
      <c r="EM678" s="201">
        <v>0</v>
      </c>
      <c r="EN678" s="201">
        <v>0</v>
      </c>
      <c r="EO678" s="201">
        <v>0</v>
      </c>
      <c r="EP678" s="201">
        <v>2</v>
      </c>
      <c r="EQ678" s="194">
        <v>5</v>
      </c>
    </row>
    <row r="679" spans="1:147" s="58" customFormat="1" ht="15" customHeight="1" x14ac:dyDescent="0.25">
      <c r="A679" s="504" t="s">
        <v>2573</v>
      </c>
      <c r="B679" s="138">
        <v>27</v>
      </c>
      <c r="C679" s="123" t="s">
        <v>370</v>
      </c>
      <c r="D679" s="62">
        <v>2010</v>
      </c>
      <c r="E679" s="63" t="s">
        <v>371</v>
      </c>
      <c r="F679" s="63" t="s">
        <v>64</v>
      </c>
      <c r="G679" s="62">
        <v>21</v>
      </c>
      <c r="H679" s="62" t="s">
        <v>372</v>
      </c>
      <c r="I679" s="64" t="s">
        <v>1362</v>
      </c>
      <c r="J679" s="59">
        <v>2</v>
      </c>
      <c r="K679" s="37" t="s">
        <v>3</v>
      </c>
      <c r="L679" s="37" t="s">
        <v>89</v>
      </c>
      <c r="M679" s="37">
        <v>7</v>
      </c>
      <c r="N679" s="37">
        <v>7</v>
      </c>
      <c r="O679" s="59">
        <f t="shared" si="444"/>
        <v>0.84509804001425681</v>
      </c>
      <c r="P679" s="37">
        <v>2006</v>
      </c>
      <c r="Q679" s="67"/>
      <c r="R679" s="37">
        <v>1</v>
      </c>
      <c r="S679" s="37">
        <v>8</v>
      </c>
      <c r="T679" s="37">
        <v>1</v>
      </c>
      <c r="U679" s="37">
        <v>16</v>
      </c>
      <c r="V679" s="37" t="s">
        <v>736</v>
      </c>
      <c r="W679" s="37"/>
      <c r="X679" s="37" t="s">
        <v>608</v>
      </c>
      <c r="Z679" s="168" t="s">
        <v>369</v>
      </c>
      <c r="AA679" s="37" t="s">
        <v>694</v>
      </c>
      <c r="AB679" s="37" t="s">
        <v>1365</v>
      </c>
      <c r="AC679" s="37">
        <v>3</v>
      </c>
      <c r="AD679" s="37">
        <v>0</v>
      </c>
      <c r="AE679" s="37" t="s">
        <v>1071</v>
      </c>
      <c r="AF679" s="37">
        <v>3</v>
      </c>
      <c r="AG679" s="59">
        <f t="shared" si="445"/>
        <v>0.47712125471966244</v>
      </c>
      <c r="AH679" s="59">
        <f t="shared" si="438"/>
        <v>246</v>
      </c>
      <c r="AI679" s="72">
        <f t="shared" si="435"/>
        <v>2.3909351071033793</v>
      </c>
      <c r="AJ679" s="59">
        <f t="shared" si="436"/>
        <v>21</v>
      </c>
      <c r="AK679" s="59">
        <f t="shared" si="446"/>
        <v>1.3222192947339193</v>
      </c>
      <c r="AL679" s="72">
        <f t="shared" si="437"/>
        <v>1722</v>
      </c>
      <c r="AM679" s="72">
        <f t="shared" si="443"/>
        <v>3.2360331471176358</v>
      </c>
      <c r="AN679" s="39" t="s">
        <v>28</v>
      </c>
      <c r="AO679" s="37" t="s">
        <v>470</v>
      </c>
      <c r="AP679" s="67"/>
      <c r="AQ679" s="59" t="s">
        <v>213</v>
      </c>
      <c r="AR679" s="58" t="s">
        <v>373</v>
      </c>
      <c r="AT679" s="172" t="s">
        <v>2471</v>
      </c>
      <c r="AU679" s="270">
        <v>63.83</v>
      </c>
      <c r="AV679" s="270">
        <v>20.3</v>
      </c>
      <c r="AW679" s="59"/>
      <c r="AX679" s="277">
        <v>3.125</v>
      </c>
      <c r="AY679" s="278">
        <v>633</v>
      </c>
      <c r="AZ679" s="455">
        <f t="shared" si="447"/>
        <v>2.8014037100173552</v>
      </c>
      <c r="BA679" s="515" t="s">
        <v>137</v>
      </c>
      <c r="BB679" s="66" t="s">
        <v>138</v>
      </c>
      <c r="BC679" s="172" t="s">
        <v>2318</v>
      </c>
      <c r="BD679" s="59"/>
      <c r="BE679" s="59"/>
      <c r="BF679" s="67"/>
      <c r="BG679" s="67"/>
      <c r="BH679" s="58" t="s">
        <v>1069</v>
      </c>
      <c r="BI679" s="58" t="s">
        <v>1887</v>
      </c>
      <c r="BJ679" s="39" t="s">
        <v>8</v>
      </c>
      <c r="BK679" s="39" t="s">
        <v>17</v>
      </c>
      <c r="BL679" s="59"/>
      <c r="BM679" s="59"/>
      <c r="BN679" s="67"/>
      <c r="BO679" s="59"/>
      <c r="BP679" s="39" t="s">
        <v>1919</v>
      </c>
      <c r="BQ679" s="59" t="s">
        <v>1537</v>
      </c>
      <c r="BR679" s="25">
        <v>26.366071428571427</v>
      </c>
      <c r="BS679" s="37" t="s">
        <v>21</v>
      </c>
      <c r="BT679" s="37" t="s">
        <v>9</v>
      </c>
      <c r="BU679" s="25">
        <v>6.4124379024920239</v>
      </c>
      <c r="BV679" s="160"/>
      <c r="BW679" s="105" t="s">
        <v>26</v>
      </c>
      <c r="BX679" s="37" t="s">
        <v>27</v>
      </c>
      <c r="BY679" s="70">
        <f t="shared" ref="BY679:BY692" si="453">BU679*SQRT(CC679)</f>
        <v>18.137113299159008</v>
      </c>
      <c r="BZ679" s="70">
        <f t="shared" ref="BZ679:BZ692" si="454">IF(BX679="SE",BY679,BU679)</f>
        <v>18.137113299159008</v>
      </c>
      <c r="CA679" s="37" t="s">
        <v>18</v>
      </c>
      <c r="CB679" s="37" t="s">
        <v>736</v>
      </c>
      <c r="CC679" s="37">
        <v>8</v>
      </c>
      <c r="CD679" s="37">
        <v>8</v>
      </c>
      <c r="CE679" s="159"/>
      <c r="CF679" s="39" t="s">
        <v>696</v>
      </c>
      <c r="CG679" s="67">
        <v>20.308035714285715</v>
      </c>
      <c r="CH679" s="37" t="s">
        <v>21</v>
      </c>
      <c r="CI679" s="67">
        <v>4.2671737473374565</v>
      </c>
      <c r="CJ679" s="145"/>
      <c r="CK679" s="59">
        <f t="shared" ref="CK679:CK692" si="455">CI679*SQRT(CM679)</f>
        <v>12.069389972974108</v>
      </c>
      <c r="CL679" s="59">
        <f t="shared" ref="CL679:CL699" si="456">CK679</f>
        <v>12.069389972974108</v>
      </c>
      <c r="CM679" s="91">
        <v>8</v>
      </c>
      <c r="CN679" s="91">
        <v>8</v>
      </c>
      <c r="CO679" s="159"/>
      <c r="CP679" s="67">
        <f t="shared" si="432"/>
        <v>0.3932525050261852</v>
      </c>
      <c r="CQ679" s="67">
        <f t="shared" si="433"/>
        <v>0.94545454545454544</v>
      </c>
      <c r="CR679" s="67">
        <f t="shared" si="452"/>
        <v>0.37180236838839326</v>
      </c>
      <c r="CS679" s="67">
        <f t="shared" si="434"/>
        <v>0.25431990628560058</v>
      </c>
      <c r="CT679" s="37">
        <v>1</v>
      </c>
      <c r="CU679" s="59">
        <v>0</v>
      </c>
      <c r="CV679" s="59" t="s">
        <v>1782</v>
      </c>
      <c r="CW679" s="59">
        <v>0</v>
      </c>
      <c r="CX679" s="37">
        <v>0</v>
      </c>
      <c r="CY679" s="102">
        <v>0</v>
      </c>
      <c r="CZ679" s="102">
        <v>2</v>
      </c>
      <c r="DA679" s="102">
        <v>0</v>
      </c>
      <c r="DB679" s="102">
        <v>0</v>
      </c>
      <c r="DC679" s="102">
        <v>0</v>
      </c>
      <c r="DD679" s="59">
        <v>0</v>
      </c>
      <c r="DE679" s="60">
        <v>0</v>
      </c>
      <c r="DF679" s="60">
        <v>0</v>
      </c>
      <c r="DG679" s="60">
        <v>0</v>
      </c>
      <c r="DH679" s="60">
        <v>0</v>
      </c>
      <c r="DI679" s="60">
        <v>1</v>
      </c>
      <c r="DJ679" s="60">
        <v>0</v>
      </c>
      <c r="DK679" s="60">
        <v>0</v>
      </c>
      <c r="DL679" s="60">
        <v>0</v>
      </c>
      <c r="DM679" s="60">
        <v>0</v>
      </c>
      <c r="DN679" s="60">
        <v>0</v>
      </c>
      <c r="DO679" s="59">
        <v>0</v>
      </c>
      <c r="DP679" s="59">
        <v>0</v>
      </c>
      <c r="DQ679" s="59">
        <v>0</v>
      </c>
      <c r="DR679" s="59">
        <v>0</v>
      </c>
      <c r="DS679" s="59">
        <v>0</v>
      </c>
      <c r="DT679" s="59">
        <v>0</v>
      </c>
      <c r="DU679" s="59">
        <v>0</v>
      </c>
      <c r="DV679" s="59">
        <v>0</v>
      </c>
      <c r="DW679" s="59">
        <v>0</v>
      </c>
      <c r="DX679" s="59">
        <v>0</v>
      </c>
      <c r="DY679" s="59">
        <v>0</v>
      </c>
      <c r="DZ679" s="59">
        <v>0</v>
      </c>
      <c r="EA679" s="59">
        <v>0</v>
      </c>
      <c r="EB679" s="59">
        <v>0</v>
      </c>
      <c r="EC679" s="59">
        <v>0</v>
      </c>
      <c r="ED679" s="59">
        <v>0</v>
      </c>
      <c r="EE679" s="59">
        <v>0</v>
      </c>
      <c r="EF679" s="59">
        <v>0</v>
      </c>
      <c r="EG679" s="59">
        <v>0</v>
      </c>
      <c r="EH679" s="59">
        <v>0</v>
      </c>
      <c r="EI679" s="59">
        <v>0</v>
      </c>
      <c r="EJ679" s="59">
        <v>0</v>
      </c>
      <c r="EK679" s="59">
        <v>0</v>
      </c>
      <c r="EL679" s="59">
        <v>0</v>
      </c>
      <c r="EM679" s="59">
        <v>0</v>
      </c>
      <c r="EN679" s="59">
        <v>0</v>
      </c>
      <c r="EO679" s="59">
        <v>0</v>
      </c>
      <c r="EP679" s="59">
        <v>2</v>
      </c>
      <c r="EQ679" s="77">
        <v>5</v>
      </c>
    </row>
    <row r="680" spans="1:147" s="58" customFormat="1" ht="15" customHeight="1" x14ac:dyDescent="0.25">
      <c r="A680" s="504" t="s">
        <v>2573</v>
      </c>
      <c r="B680" s="138">
        <v>28</v>
      </c>
      <c r="C680" s="123" t="s">
        <v>370</v>
      </c>
      <c r="D680" s="62">
        <v>2010</v>
      </c>
      <c r="E680" s="63" t="s">
        <v>371</v>
      </c>
      <c r="F680" s="63" t="s">
        <v>64</v>
      </c>
      <c r="G680" s="62">
        <v>21</v>
      </c>
      <c r="H680" s="62" t="s">
        <v>372</v>
      </c>
      <c r="I680" s="64" t="s">
        <v>1362</v>
      </c>
      <c r="J680" s="59">
        <v>2</v>
      </c>
      <c r="K680" s="37" t="s">
        <v>3</v>
      </c>
      <c r="L680" s="37" t="s">
        <v>89</v>
      </c>
      <c r="M680" s="37">
        <v>7</v>
      </c>
      <c r="N680" s="37">
        <v>7</v>
      </c>
      <c r="O680" s="59">
        <f t="shared" si="444"/>
        <v>0.84509804001425681</v>
      </c>
      <c r="P680" s="37">
        <v>2006</v>
      </c>
      <c r="Q680" s="67"/>
      <c r="R680" s="37">
        <v>1</v>
      </c>
      <c r="S680" s="37">
        <v>8</v>
      </c>
      <c r="T680" s="37">
        <v>1</v>
      </c>
      <c r="U680" s="37">
        <v>16</v>
      </c>
      <c r="V680" s="37" t="s">
        <v>736</v>
      </c>
      <c r="W680" s="37"/>
      <c r="X680" s="37" t="s">
        <v>608</v>
      </c>
      <c r="Z680" s="168" t="s">
        <v>369</v>
      </c>
      <c r="AA680" s="37" t="s">
        <v>694</v>
      </c>
      <c r="AB680" s="37" t="s">
        <v>1365</v>
      </c>
      <c r="AC680" s="37">
        <v>3</v>
      </c>
      <c r="AD680" s="37">
        <v>0</v>
      </c>
      <c r="AE680" s="37" t="s">
        <v>1071</v>
      </c>
      <c r="AF680" s="37">
        <v>3</v>
      </c>
      <c r="AG680" s="59">
        <f t="shared" si="445"/>
        <v>0.47712125471966244</v>
      </c>
      <c r="AH680" s="59">
        <f t="shared" si="438"/>
        <v>246</v>
      </c>
      <c r="AI680" s="72">
        <f t="shared" si="435"/>
        <v>2.3909351071033793</v>
      </c>
      <c r="AJ680" s="59">
        <f t="shared" si="436"/>
        <v>21</v>
      </c>
      <c r="AK680" s="59">
        <f t="shared" si="446"/>
        <v>1.3222192947339193</v>
      </c>
      <c r="AL680" s="72">
        <f t="shared" si="437"/>
        <v>1722</v>
      </c>
      <c r="AM680" s="72">
        <f t="shared" si="443"/>
        <v>3.2360331471176358</v>
      </c>
      <c r="AN680" s="39" t="s">
        <v>28</v>
      </c>
      <c r="AO680" s="37" t="s">
        <v>470</v>
      </c>
      <c r="AP680" s="67"/>
      <c r="AQ680" s="59" t="s">
        <v>213</v>
      </c>
      <c r="AR680" s="58" t="s">
        <v>373</v>
      </c>
      <c r="AT680" s="172" t="s">
        <v>2471</v>
      </c>
      <c r="AU680" s="270">
        <v>63.83</v>
      </c>
      <c r="AV680" s="270">
        <v>20.3</v>
      </c>
      <c r="AW680" s="59"/>
      <c r="AX680" s="277">
        <v>3.125</v>
      </c>
      <c r="AY680" s="278">
        <v>633</v>
      </c>
      <c r="AZ680" s="455">
        <f t="shared" si="447"/>
        <v>2.8014037100173552</v>
      </c>
      <c r="BA680" s="515" t="s">
        <v>137</v>
      </c>
      <c r="BB680" s="66" t="s">
        <v>138</v>
      </c>
      <c r="BC680" s="172" t="s">
        <v>2318</v>
      </c>
      <c r="BD680" s="59"/>
      <c r="BE680" s="59"/>
      <c r="BF680" s="67"/>
      <c r="BG680" s="67"/>
      <c r="BH680" s="58" t="s">
        <v>1069</v>
      </c>
      <c r="BI680" s="58" t="s">
        <v>1887</v>
      </c>
      <c r="BJ680" s="39" t="s">
        <v>8</v>
      </c>
      <c r="BK680" s="67" t="s">
        <v>34</v>
      </c>
      <c r="BL680" s="59"/>
      <c r="BM680" s="59"/>
      <c r="BN680" s="67"/>
      <c r="BO680" s="59"/>
      <c r="BP680" s="39" t="s">
        <v>1919</v>
      </c>
      <c r="BQ680" s="59" t="s">
        <v>1537</v>
      </c>
      <c r="BR680" s="25">
        <v>26.0546875</v>
      </c>
      <c r="BS680" s="37" t="s">
        <v>21</v>
      </c>
      <c r="BT680" s="37" t="s">
        <v>9</v>
      </c>
      <c r="BU680" s="25">
        <v>5.7889540547968679</v>
      </c>
      <c r="BV680" s="160"/>
      <c r="BW680" s="105" t="s">
        <v>26</v>
      </c>
      <c r="BX680" s="37" t="s">
        <v>27</v>
      </c>
      <c r="BY680" s="70">
        <f t="shared" si="453"/>
        <v>16.373634672496905</v>
      </c>
      <c r="BZ680" s="70">
        <f t="shared" si="454"/>
        <v>16.373634672496905</v>
      </c>
      <c r="CA680" s="37" t="s">
        <v>18</v>
      </c>
      <c r="CB680" s="37" t="s">
        <v>736</v>
      </c>
      <c r="CC680" s="37">
        <v>8</v>
      </c>
      <c r="CD680" s="37">
        <v>8</v>
      </c>
      <c r="CE680" s="159"/>
      <c r="CF680" s="39" t="s">
        <v>696</v>
      </c>
      <c r="CG680" s="67">
        <v>29.8359375</v>
      </c>
      <c r="CH680" s="37" t="s">
        <v>21</v>
      </c>
      <c r="CI680" s="67">
        <v>4.7326794096506521</v>
      </c>
      <c r="CJ680" s="145"/>
      <c r="CK680" s="59">
        <f t="shared" si="455"/>
        <v>13.386038814983692</v>
      </c>
      <c r="CL680" s="59">
        <f t="shared" si="456"/>
        <v>13.386038814983692</v>
      </c>
      <c r="CM680" s="91">
        <v>8</v>
      </c>
      <c r="CN680" s="91">
        <v>8</v>
      </c>
      <c r="CO680" s="159"/>
      <c r="CP680" s="67">
        <f t="shared" si="432"/>
        <v>-0.25284810592818407</v>
      </c>
      <c r="CQ680" s="67">
        <f t="shared" si="433"/>
        <v>0.94545454545454544</v>
      </c>
      <c r="CR680" s="67">
        <f t="shared" si="452"/>
        <v>-0.23905639105937404</v>
      </c>
      <c r="CS680" s="67">
        <f t="shared" si="434"/>
        <v>0.25178587369082289</v>
      </c>
      <c r="CT680" s="37">
        <v>1</v>
      </c>
      <c r="CU680" s="59">
        <v>0</v>
      </c>
      <c r="CV680" s="59" t="s">
        <v>1782</v>
      </c>
      <c r="CW680" s="59">
        <v>0</v>
      </c>
      <c r="CX680" s="59">
        <v>0</v>
      </c>
      <c r="CY680" s="102">
        <v>0</v>
      </c>
      <c r="CZ680" s="102">
        <v>2</v>
      </c>
      <c r="DA680" s="102">
        <v>0</v>
      </c>
      <c r="DB680" s="102">
        <v>0</v>
      </c>
      <c r="DC680" s="102">
        <v>0</v>
      </c>
      <c r="DD680" s="59">
        <v>0</v>
      </c>
      <c r="DE680" s="60">
        <v>1</v>
      </c>
      <c r="DF680" s="60">
        <v>0</v>
      </c>
      <c r="DG680" s="60">
        <v>0</v>
      </c>
      <c r="DH680" s="60">
        <v>2</v>
      </c>
      <c r="DI680" s="60">
        <v>0</v>
      </c>
      <c r="DJ680" s="60">
        <v>0</v>
      </c>
      <c r="DK680" s="60">
        <v>0</v>
      </c>
      <c r="DL680" s="60">
        <v>0</v>
      </c>
      <c r="DM680" s="60">
        <v>0</v>
      </c>
      <c r="DN680" s="60">
        <v>0</v>
      </c>
      <c r="DO680" s="59">
        <v>0</v>
      </c>
      <c r="DP680" s="59">
        <v>0</v>
      </c>
      <c r="DQ680" s="59">
        <v>0</v>
      </c>
      <c r="DR680" s="59">
        <v>0</v>
      </c>
      <c r="DS680" s="59">
        <v>0</v>
      </c>
      <c r="DT680" s="59">
        <v>0</v>
      </c>
      <c r="DU680" s="59">
        <v>0</v>
      </c>
      <c r="DV680" s="59">
        <v>0</v>
      </c>
      <c r="DW680" s="59">
        <v>0</v>
      </c>
      <c r="DX680" s="59">
        <v>0</v>
      </c>
      <c r="DY680" s="59">
        <v>0</v>
      </c>
      <c r="DZ680" s="59">
        <v>0</v>
      </c>
      <c r="EA680" s="59">
        <v>0</v>
      </c>
      <c r="EB680" s="59">
        <v>0</v>
      </c>
      <c r="EC680" s="59">
        <v>0</v>
      </c>
      <c r="ED680" s="59">
        <v>0</v>
      </c>
      <c r="EE680" s="59">
        <v>0</v>
      </c>
      <c r="EF680" s="59">
        <v>0</v>
      </c>
      <c r="EG680" s="59">
        <v>0</v>
      </c>
      <c r="EH680" s="59">
        <v>0</v>
      </c>
      <c r="EI680" s="59">
        <v>0</v>
      </c>
      <c r="EJ680" s="59">
        <v>0</v>
      </c>
      <c r="EK680" s="59">
        <v>0</v>
      </c>
      <c r="EL680" s="59">
        <v>0</v>
      </c>
      <c r="EM680" s="59">
        <v>0</v>
      </c>
      <c r="EN680" s="59">
        <v>0</v>
      </c>
      <c r="EO680" s="59">
        <v>0</v>
      </c>
      <c r="EP680" s="59">
        <v>2</v>
      </c>
      <c r="EQ680" s="77">
        <v>5</v>
      </c>
    </row>
    <row r="681" spans="1:147" ht="15" customHeight="1" x14ac:dyDescent="0.25">
      <c r="A681" s="504" t="s">
        <v>2573</v>
      </c>
      <c r="B681" s="138">
        <v>29</v>
      </c>
      <c r="C681" s="123" t="s">
        <v>370</v>
      </c>
      <c r="D681" s="62">
        <v>2010</v>
      </c>
      <c r="E681" s="63" t="s">
        <v>371</v>
      </c>
      <c r="F681" s="63" t="s">
        <v>64</v>
      </c>
      <c r="G681" s="62">
        <v>21</v>
      </c>
      <c r="H681" s="62" t="s">
        <v>372</v>
      </c>
      <c r="I681" s="64" t="s">
        <v>1362</v>
      </c>
      <c r="J681" s="59">
        <v>2</v>
      </c>
      <c r="K681" s="37" t="s">
        <v>3</v>
      </c>
      <c r="L681" s="37" t="s">
        <v>89</v>
      </c>
      <c r="M681" s="37">
        <v>7</v>
      </c>
      <c r="N681" s="37">
        <v>7</v>
      </c>
      <c r="O681" s="59">
        <f t="shared" si="444"/>
        <v>0.84509804001425681</v>
      </c>
      <c r="P681" s="37">
        <v>2006</v>
      </c>
      <c r="R681" s="37">
        <v>1</v>
      </c>
      <c r="S681" s="37">
        <v>8</v>
      </c>
      <c r="T681" s="37">
        <v>1</v>
      </c>
      <c r="U681" s="37">
        <v>16</v>
      </c>
      <c r="V681" s="37" t="s">
        <v>736</v>
      </c>
      <c r="W681" s="37"/>
      <c r="X681" s="37" t="s">
        <v>608</v>
      </c>
      <c r="Y681" s="58"/>
      <c r="Z681" s="168" t="s">
        <v>369</v>
      </c>
      <c r="AA681" s="37" t="s">
        <v>694</v>
      </c>
      <c r="AB681" s="37" t="s">
        <v>1365</v>
      </c>
      <c r="AC681" s="37">
        <v>3</v>
      </c>
      <c r="AD681" s="37">
        <v>0</v>
      </c>
      <c r="AE681" s="37" t="s">
        <v>1071</v>
      </c>
      <c r="AF681" s="37">
        <v>3</v>
      </c>
      <c r="AG681" s="59">
        <f t="shared" si="445"/>
        <v>0.47712125471966244</v>
      </c>
      <c r="AH681" s="59">
        <f t="shared" si="438"/>
        <v>246</v>
      </c>
      <c r="AI681" s="72">
        <f t="shared" si="435"/>
        <v>2.3909351071033793</v>
      </c>
      <c r="AJ681" s="59">
        <f t="shared" si="436"/>
        <v>21</v>
      </c>
      <c r="AK681" s="59">
        <f t="shared" si="446"/>
        <v>1.3222192947339193</v>
      </c>
      <c r="AL681" s="72">
        <f t="shared" si="437"/>
        <v>1722</v>
      </c>
      <c r="AM681" s="72">
        <f t="shared" si="443"/>
        <v>3.2360331471176358</v>
      </c>
      <c r="AN681" s="39" t="s">
        <v>28</v>
      </c>
      <c r="AO681" s="37" t="s">
        <v>470</v>
      </c>
      <c r="AQ681" s="59" t="s">
        <v>213</v>
      </c>
      <c r="AR681" s="58" t="s">
        <v>373</v>
      </c>
      <c r="AS681" s="58"/>
      <c r="AT681" s="172" t="s">
        <v>2471</v>
      </c>
      <c r="AU681" s="270">
        <v>63.83</v>
      </c>
      <c r="AV681" s="270">
        <v>20.3</v>
      </c>
      <c r="AX681" s="277">
        <v>3.125</v>
      </c>
      <c r="AY681" s="278">
        <v>633</v>
      </c>
      <c r="AZ681" s="455">
        <f t="shared" si="447"/>
        <v>2.8014037100173552</v>
      </c>
      <c r="BA681" s="515" t="s">
        <v>137</v>
      </c>
      <c r="BB681" s="66" t="s">
        <v>138</v>
      </c>
      <c r="BC681" s="172" t="s">
        <v>2318</v>
      </c>
      <c r="BH681" s="58" t="s">
        <v>1069</v>
      </c>
      <c r="BI681" s="58" t="s">
        <v>1887</v>
      </c>
      <c r="BJ681" s="39" t="s">
        <v>8</v>
      </c>
      <c r="BK681" s="67" t="s">
        <v>1720</v>
      </c>
      <c r="BP681" s="39" t="s">
        <v>1919</v>
      </c>
      <c r="BQ681" s="59" t="s">
        <v>1537</v>
      </c>
      <c r="BR681" s="25">
        <v>4.49609375</v>
      </c>
      <c r="BS681" s="37" t="s">
        <v>21</v>
      </c>
      <c r="BT681" s="37" t="s">
        <v>9</v>
      </c>
      <c r="BU681" s="25">
        <v>2.0189310295531726</v>
      </c>
      <c r="BV681" s="160"/>
      <c r="BW681" s="105" t="s">
        <v>26</v>
      </c>
      <c r="BX681" s="37" t="s">
        <v>27</v>
      </c>
      <c r="BY681" s="70">
        <f t="shared" si="453"/>
        <v>5.7103992869799454</v>
      </c>
      <c r="BZ681" s="70">
        <f t="shared" si="454"/>
        <v>5.7103992869799454</v>
      </c>
      <c r="CA681" s="37" t="s">
        <v>18</v>
      </c>
      <c r="CB681" s="37" t="s">
        <v>736</v>
      </c>
      <c r="CC681" s="37">
        <v>8</v>
      </c>
      <c r="CD681" s="37">
        <v>8</v>
      </c>
      <c r="CE681" s="159"/>
      <c r="CF681" s="39" t="s">
        <v>696</v>
      </c>
      <c r="CG681" s="67">
        <v>5.625</v>
      </c>
      <c r="CH681" s="37" t="s">
        <v>21</v>
      </c>
      <c r="CI681" s="67">
        <v>2.1608549430309822</v>
      </c>
      <c r="CJ681" s="145"/>
      <c r="CK681" s="59">
        <f t="shared" si="455"/>
        <v>6.1118207335107142</v>
      </c>
      <c r="CL681" s="59">
        <f t="shared" si="456"/>
        <v>6.1118207335107142</v>
      </c>
      <c r="CM681" s="91">
        <v>8</v>
      </c>
      <c r="CN681" s="91">
        <v>8</v>
      </c>
      <c r="CO681" s="159"/>
      <c r="CP681" s="67">
        <f t="shared" si="432"/>
        <v>-0.19087041775487648</v>
      </c>
      <c r="CQ681" s="67">
        <f t="shared" si="433"/>
        <v>0.94545454545454544</v>
      </c>
      <c r="CR681" s="67">
        <f t="shared" si="452"/>
        <v>-0.18045930405915594</v>
      </c>
      <c r="CS681" s="67">
        <f t="shared" si="434"/>
        <v>0.25101767376317236</v>
      </c>
      <c r="CT681" s="37">
        <v>1</v>
      </c>
      <c r="CU681" s="59">
        <v>0</v>
      </c>
      <c r="CV681" s="59" t="s">
        <v>1782</v>
      </c>
      <c r="CW681" s="59">
        <v>0</v>
      </c>
      <c r="CX681" s="59">
        <v>0</v>
      </c>
      <c r="CY681" s="102">
        <v>0</v>
      </c>
      <c r="CZ681" s="102">
        <v>2</v>
      </c>
      <c r="DA681" s="102">
        <v>0</v>
      </c>
      <c r="DB681" s="102">
        <v>0</v>
      </c>
      <c r="DC681" s="102">
        <v>0</v>
      </c>
      <c r="DD681" s="59">
        <v>0</v>
      </c>
      <c r="DE681" s="60">
        <v>0</v>
      </c>
      <c r="DF681" s="60">
        <v>0</v>
      </c>
      <c r="DG681" s="60">
        <v>0</v>
      </c>
      <c r="DH681" s="60">
        <v>0</v>
      </c>
      <c r="DI681" s="60">
        <v>0</v>
      </c>
      <c r="DJ681" s="60">
        <v>1</v>
      </c>
      <c r="DK681" s="60">
        <v>0</v>
      </c>
      <c r="DL681" s="60">
        <v>0</v>
      </c>
      <c r="DM681" s="60">
        <v>0</v>
      </c>
      <c r="DN681" s="60">
        <v>0</v>
      </c>
      <c r="DO681" s="59">
        <v>0</v>
      </c>
      <c r="DP681" s="59">
        <v>0</v>
      </c>
      <c r="DQ681" s="59">
        <v>0</v>
      </c>
      <c r="DR681" s="59">
        <v>0</v>
      </c>
      <c r="DS681" s="59">
        <v>0</v>
      </c>
      <c r="DT681" s="59">
        <v>0</v>
      </c>
      <c r="DU681" s="59">
        <v>0</v>
      </c>
      <c r="DV681" s="59">
        <v>0</v>
      </c>
      <c r="DW681" s="59">
        <v>0</v>
      </c>
      <c r="DX681" s="59">
        <v>0</v>
      </c>
      <c r="DY681" s="59">
        <v>0</v>
      </c>
      <c r="DZ681" s="59">
        <v>0</v>
      </c>
      <c r="EA681" s="59">
        <v>0</v>
      </c>
      <c r="EB681" s="59">
        <v>0</v>
      </c>
      <c r="EC681" s="59">
        <v>0</v>
      </c>
      <c r="ED681" s="59">
        <v>0</v>
      </c>
      <c r="EE681" s="59">
        <v>0</v>
      </c>
      <c r="EF681" s="59">
        <v>0</v>
      </c>
      <c r="EG681" s="59">
        <v>0</v>
      </c>
      <c r="EH681" s="59">
        <v>0</v>
      </c>
      <c r="EI681" s="59">
        <v>0</v>
      </c>
      <c r="EJ681" s="59">
        <v>0</v>
      </c>
      <c r="EK681" s="59">
        <v>0</v>
      </c>
      <c r="EL681" s="59">
        <v>0</v>
      </c>
      <c r="EM681" s="59">
        <v>0</v>
      </c>
      <c r="EN681" s="59">
        <v>0</v>
      </c>
      <c r="EO681" s="59">
        <v>0</v>
      </c>
      <c r="EP681" s="59">
        <v>2</v>
      </c>
      <c r="EQ681" s="77">
        <v>5</v>
      </c>
    </row>
    <row r="682" spans="1:147" ht="15" customHeight="1" x14ac:dyDescent="0.25">
      <c r="A682" s="504" t="s">
        <v>2573</v>
      </c>
      <c r="B682" s="138">
        <v>30</v>
      </c>
      <c r="C682" s="123" t="s">
        <v>370</v>
      </c>
      <c r="D682" s="62">
        <v>2010</v>
      </c>
      <c r="E682" s="63" t="s">
        <v>371</v>
      </c>
      <c r="F682" s="63" t="s">
        <v>64</v>
      </c>
      <c r="G682" s="62">
        <v>21</v>
      </c>
      <c r="H682" s="62" t="s">
        <v>372</v>
      </c>
      <c r="I682" s="64" t="s">
        <v>1362</v>
      </c>
      <c r="J682" s="59">
        <v>2</v>
      </c>
      <c r="K682" s="37" t="s">
        <v>3</v>
      </c>
      <c r="L682" s="37" t="s">
        <v>89</v>
      </c>
      <c r="M682" s="37">
        <v>7</v>
      </c>
      <c r="N682" s="37">
        <v>7</v>
      </c>
      <c r="O682" s="59">
        <f t="shared" si="444"/>
        <v>0.84509804001425681</v>
      </c>
      <c r="P682" s="37">
        <v>2006</v>
      </c>
      <c r="R682" s="37">
        <v>1</v>
      </c>
      <c r="S682" s="37">
        <v>8</v>
      </c>
      <c r="T682" s="37">
        <v>1</v>
      </c>
      <c r="U682" s="37">
        <v>16</v>
      </c>
      <c r="V682" s="37" t="s">
        <v>736</v>
      </c>
      <c r="W682" s="37"/>
      <c r="X682" s="37" t="s">
        <v>608</v>
      </c>
      <c r="Y682" s="58"/>
      <c r="Z682" s="168" t="s">
        <v>369</v>
      </c>
      <c r="AA682" s="37" t="s">
        <v>694</v>
      </c>
      <c r="AB682" s="37" t="s">
        <v>1365</v>
      </c>
      <c r="AC682" s="37">
        <v>3</v>
      </c>
      <c r="AD682" s="37">
        <v>0</v>
      </c>
      <c r="AE682" s="37" t="s">
        <v>1071</v>
      </c>
      <c r="AF682" s="37">
        <v>3</v>
      </c>
      <c r="AG682" s="59">
        <f t="shared" si="445"/>
        <v>0.47712125471966244</v>
      </c>
      <c r="AH682" s="59">
        <f t="shared" si="438"/>
        <v>246</v>
      </c>
      <c r="AI682" s="72">
        <f t="shared" ref="AI682:AI713" si="457">LOG10(AH682)</f>
        <v>2.3909351071033793</v>
      </c>
      <c r="AJ682" s="59">
        <f t="shared" ref="AJ682:AJ713" si="458">AF682*N682</f>
        <v>21</v>
      </c>
      <c r="AK682" s="59">
        <f t="shared" si="446"/>
        <v>1.3222192947339193</v>
      </c>
      <c r="AL682" s="72">
        <f t="shared" ref="AL682:AL713" si="459">AH682*N682</f>
        <v>1722</v>
      </c>
      <c r="AM682" s="72">
        <f t="shared" si="443"/>
        <v>3.2360331471176358</v>
      </c>
      <c r="AN682" s="39" t="s">
        <v>28</v>
      </c>
      <c r="AO682" s="37" t="s">
        <v>470</v>
      </c>
      <c r="AQ682" s="59" t="s">
        <v>213</v>
      </c>
      <c r="AR682" s="58" t="s">
        <v>373</v>
      </c>
      <c r="AS682" s="58"/>
      <c r="AT682" s="172" t="s">
        <v>2471</v>
      </c>
      <c r="AU682" s="270">
        <v>63.83</v>
      </c>
      <c r="AV682" s="270">
        <v>20.3</v>
      </c>
      <c r="AX682" s="277">
        <v>3.125</v>
      </c>
      <c r="AY682" s="278">
        <v>633</v>
      </c>
      <c r="AZ682" s="455">
        <f t="shared" si="447"/>
        <v>2.8014037100173552</v>
      </c>
      <c r="BA682" s="515" t="s">
        <v>137</v>
      </c>
      <c r="BB682" s="66" t="s">
        <v>138</v>
      </c>
      <c r="BC682" s="172" t="s">
        <v>2318</v>
      </c>
      <c r="BH682" s="58" t="s">
        <v>1069</v>
      </c>
      <c r="BI682" s="58" t="s">
        <v>1887</v>
      </c>
      <c r="BJ682" s="67" t="s">
        <v>695</v>
      </c>
      <c r="BK682" s="39" t="s">
        <v>1650</v>
      </c>
      <c r="BN682" s="39"/>
      <c r="BO682" s="59" t="s">
        <v>1671</v>
      </c>
      <c r="BP682" s="39" t="s">
        <v>1919</v>
      </c>
      <c r="BQ682" s="59" t="s">
        <v>1537</v>
      </c>
      <c r="BR682" s="25">
        <v>0.9457875130270964</v>
      </c>
      <c r="BS682" s="37" t="s">
        <v>21</v>
      </c>
      <c r="BT682" s="37" t="s">
        <v>1366</v>
      </c>
      <c r="BU682" s="25">
        <v>0.18642084149705182</v>
      </c>
      <c r="BV682" s="160"/>
      <c r="BW682" s="105" t="s">
        <v>26</v>
      </c>
      <c r="BX682" s="37" t="s">
        <v>27</v>
      </c>
      <c r="BY682" s="70">
        <f t="shared" si="453"/>
        <v>0.52727776470827159</v>
      </c>
      <c r="BZ682" s="70">
        <f t="shared" si="454"/>
        <v>0.52727776470827159</v>
      </c>
      <c r="CA682" s="37" t="s">
        <v>18</v>
      </c>
      <c r="CB682" s="37" t="s">
        <v>736</v>
      </c>
      <c r="CC682" s="37">
        <v>8</v>
      </c>
      <c r="CD682" s="37">
        <v>8</v>
      </c>
      <c r="CE682" s="159"/>
      <c r="CF682" s="39" t="s">
        <v>696</v>
      </c>
      <c r="CG682" s="67">
        <v>0.65448393620268608</v>
      </c>
      <c r="CH682" s="37" t="s">
        <v>21</v>
      </c>
      <c r="CI682" s="67">
        <v>0.17673203086147438</v>
      </c>
      <c r="CJ682" s="145"/>
      <c r="CK682" s="59">
        <f t="shared" si="455"/>
        <v>0.49987366990007492</v>
      </c>
      <c r="CL682" s="59">
        <f t="shared" si="456"/>
        <v>0.49987366990007492</v>
      </c>
      <c r="CM682" s="91">
        <v>8</v>
      </c>
      <c r="CN682" s="91">
        <v>8</v>
      </c>
      <c r="CO682" s="159"/>
      <c r="CP682" s="67">
        <f t="shared" si="432"/>
        <v>0.56700491560184108</v>
      </c>
      <c r="CQ682" s="67">
        <f t="shared" si="433"/>
        <v>0.94545454545454544</v>
      </c>
      <c r="CR682" s="67">
        <f t="shared" si="452"/>
        <v>0.5360773747508315</v>
      </c>
      <c r="CS682" s="67">
        <f t="shared" si="434"/>
        <v>0.25898059224124198</v>
      </c>
      <c r="CT682" s="37">
        <v>1</v>
      </c>
      <c r="CU682" s="59">
        <v>0</v>
      </c>
      <c r="CV682" s="59" t="s">
        <v>1782</v>
      </c>
      <c r="CW682" s="59">
        <v>0</v>
      </c>
      <c r="CX682" s="59">
        <v>0</v>
      </c>
      <c r="CY682" s="102">
        <v>0</v>
      </c>
      <c r="CZ682" s="102">
        <v>0</v>
      </c>
      <c r="DA682" s="102">
        <v>0</v>
      </c>
      <c r="DB682" s="102">
        <v>0</v>
      </c>
      <c r="DC682" s="102">
        <v>0</v>
      </c>
      <c r="DD682" s="59">
        <v>0</v>
      </c>
      <c r="DE682" s="60">
        <v>0</v>
      </c>
      <c r="DF682" s="60">
        <v>0</v>
      </c>
      <c r="DG682" s="60">
        <v>0</v>
      </c>
      <c r="DH682" s="60">
        <v>0</v>
      </c>
      <c r="DI682" s="60">
        <v>0</v>
      </c>
      <c r="DJ682" s="60">
        <v>0</v>
      </c>
      <c r="DK682" s="60">
        <v>0</v>
      </c>
      <c r="DL682" s="60">
        <v>0</v>
      </c>
      <c r="DM682" s="60">
        <v>0</v>
      </c>
      <c r="DN682" s="60">
        <v>0</v>
      </c>
      <c r="DO682" s="59">
        <v>0</v>
      </c>
      <c r="DP682" s="59">
        <v>0</v>
      </c>
      <c r="DQ682" s="59">
        <v>0</v>
      </c>
      <c r="DR682" s="59">
        <v>0</v>
      </c>
      <c r="DS682" s="59">
        <v>0</v>
      </c>
      <c r="DT682" s="59">
        <v>0</v>
      </c>
      <c r="DU682" s="59">
        <v>0</v>
      </c>
      <c r="DV682" s="59">
        <v>0</v>
      </c>
      <c r="DW682" s="59">
        <v>0</v>
      </c>
      <c r="DX682" s="59">
        <v>0</v>
      </c>
      <c r="DY682" s="59">
        <v>0</v>
      </c>
      <c r="DZ682" s="59">
        <v>0</v>
      </c>
      <c r="EA682" s="59">
        <v>0</v>
      </c>
      <c r="EB682" s="59">
        <v>0</v>
      </c>
      <c r="EC682" s="59">
        <v>0</v>
      </c>
      <c r="ED682" s="59">
        <v>0</v>
      </c>
      <c r="EE682" s="59">
        <v>0</v>
      </c>
      <c r="EF682" s="59">
        <v>0</v>
      </c>
      <c r="EG682" s="59">
        <v>0</v>
      </c>
      <c r="EH682" s="59">
        <v>0</v>
      </c>
      <c r="EI682" s="59">
        <v>0</v>
      </c>
      <c r="EJ682" s="59">
        <v>0</v>
      </c>
      <c r="EK682" s="59">
        <v>0</v>
      </c>
      <c r="EL682" s="59">
        <v>0</v>
      </c>
      <c r="EM682" s="59">
        <v>0</v>
      </c>
      <c r="EN682" s="59">
        <v>0</v>
      </c>
      <c r="EO682" s="59">
        <v>0</v>
      </c>
      <c r="EP682" s="59">
        <v>2</v>
      </c>
      <c r="EQ682" s="77">
        <v>5</v>
      </c>
    </row>
    <row r="683" spans="1:147" ht="15" customHeight="1" x14ac:dyDescent="0.25">
      <c r="A683" s="504" t="s">
        <v>2573</v>
      </c>
      <c r="B683" s="138">
        <v>31</v>
      </c>
      <c r="C683" s="123" t="s">
        <v>370</v>
      </c>
      <c r="D683" s="62">
        <v>2010</v>
      </c>
      <c r="E683" s="63" t="s">
        <v>371</v>
      </c>
      <c r="F683" s="63" t="s">
        <v>64</v>
      </c>
      <c r="G683" s="62">
        <v>21</v>
      </c>
      <c r="H683" s="62" t="s">
        <v>372</v>
      </c>
      <c r="I683" s="64" t="s">
        <v>1362</v>
      </c>
      <c r="J683" s="59">
        <v>2</v>
      </c>
      <c r="K683" s="37" t="s">
        <v>3</v>
      </c>
      <c r="L683" s="37" t="s">
        <v>89</v>
      </c>
      <c r="M683" s="37">
        <v>7</v>
      </c>
      <c r="N683" s="37">
        <v>7</v>
      </c>
      <c r="O683" s="59">
        <f t="shared" si="444"/>
        <v>0.84509804001425681</v>
      </c>
      <c r="P683" s="37">
        <v>2006</v>
      </c>
      <c r="R683" s="37">
        <v>1</v>
      </c>
      <c r="S683" s="37">
        <v>8</v>
      </c>
      <c r="T683" s="37">
        <v>1</v>
      </c>
      <c r="U683" s="37">
        <v>16</v>
      </c>
      <c r="V683" s="37" t="s">
        <v>736</v>
      </c>
      <c r="W683" s="37"/>
      <c r="X683" s="37" t="s">
        <v>608</v>
      </c>
      <c r="Y683" s="58"/>
      <c r="Z683" s="168" t="s">
        <v>369</v>
      </c>
      <c r="AA683" s="37" t="s">
        <v>694</v>
      </c>
      <c r="AB683" s="37" t="s">
        <v>1365</v>
      </c>
      <c r="AC683" s="37">
        <v>3</v>
      </c>
      <c r="AD683" s="37">
        <v>0</v>
      </c>
      <c r="AE683" s="37" t="s">
        <v>1071</v>
      </c>
      <c r="AF683" s="37">
        <v>3</v>
      </c>
      <c r="AG683" s="59">
        <f t="shared" si="445"/>
        <v>0.47712125471966244</v>
      </c>
      <c r="AH683" s="59">
        <f t="shared" si="438"/>
        <v>246</v>
      </c>
      <c r="AI683" s="72">
        <f t="shared" si="457"/>
        <v>2.3909351071033793</v>
      </c>
      <c r="AJ683" s="59">
        <f t="shared" si="458"/>
        <v>21</v>
      </c>
      <c r="AK683" s="59">
        <f t="shared" si="446"/>
        <v>1.3222192947339193</v>
      </c>
      <c r="AL683" s="72">
        <f t="shared" si="459"/>
        <v>1722</v>
      </c>
      <c r="AM683" s="72">
        <f t="shared" si="443"/>
        <v>3.2360331471176358</v>
      </c>
      <c r="AN683" s="39" t="s">
        <v>28</v>
      </c>
      <c r="AO683" s="37" t="s">
        <v>470</v>
      </c>
      <c r="AQ683" s="59" t="s">
        <v>213</v>
      </c>
      <c r="AR683" s="58" t="s">
        <v>373</v>
      </c>
      <c r="AS683" s="58"/>
      <c r="AT683" s="172" t="s">
        <v>2471</v>
      </c>
      <c r="AU683" s="270">
        <v>63.83</v>
      </c>
      <c r="AV683" s="270">
        <v>20.3</v>
      </c>
      <c r="AX683" s="277">
        <v>3.125</v>
      </c>
      <c r="AY683" s="278">
        <v>633</v>
      </c>
      <c r="AZ683" s="455">
        <f t="shared" si="447"/>
        <v>2.8014037100173552</v>
      </c>
      <c r="BA683" s="515" t="s">
        <v>137</v>
      </c>
      <c r="BB683" s="66" t="s">
        <v>138</v>
      </c>
      <c r="BC683" s="172" t="s">
        <v>2318</v>
      </c>
      <c r="BH683" s="58" t="s">
        <v>1069</v>
      </c>
      <c r="BI683" s="58" t="s">
        <v>1887</v>
      </c>
      <c r="BJ683" s="67" t="s">
        <v>695</v>
      </c>
      <c r="BK683" s="39" t="s">
        <v>1651</v>
      </c>
      <c r="BN683" s="39"/>
      <c r="BO683" s="59" t="s">
        <v>1671</v>
      </c>
      <c r="BP683" s="39" t="s">
        <v>1919</v>
      </c>
      <c r="BQ683" s="59" t="s">
        <v>1537</v>
      </c>
      <c r="BR683" s="25">
        <v>0.7059753587554024</v>
      </c>
      <c r="BS683" s="37" t="s">
        <v>21</v>
      </c>
      <c r="BT683" s="37" t="s">
        <v>1366</v>
      </c>
      <c r="BU683" s="25">
        <v>0.11931705442063074</v>
      </c>
      <c r="BV683" s="160"/>
      <c r="BW683" s="105" t="s">
        <v>26</v>
      </c>
      <c r="BX683" s="37" t="s">
        <v>27</v>
      </c>
      <c r="BY683" s="70">
        <f t="shared" si="453"/>
        <v>0.33747959316812931</v>
      </c>
      <c r="BZ683" s="70">
        <f t="shared" si="454"/>
        <v>0.33747959316812931</v>
      </c>
      <c r="CA683" s="37" t="s">
        <v>18</v>
      </c>
      <c r="CB683" s="37" t="s">
        <v>736</v>
      </c>
      <c r="CC683" s="37">
        <v>8</v>
      </c>
      <c r="CD683" s="37">
        <v>8</v>
      </c>
      <c r="CE683" s="159"/>
      <c r="CF683" s="39" t="s">
        <v>696</v>
      </c>
      <c r="CG683" s="67">
        <v>0.56303466441391536</v>
      </c>
      <c r="CH683" s="37" t="s">
        <v>21</v>
      </c>
      <c r="CI683" s="67">
        <v>0.1072144568124771</v>
      </c>
      <c r="CJ683" s="145"/>
      <c r="CK683" s="59">
        <f t="shared" si="455"/>
        <v>0.30324827781333918</v>
      </c>
      <c r="CL683" s="59">
        <f t="shared" si="456"/>
        <v>0.30324827781333918</v>
      </c>
      <c r="CM683" s="91">
        <v>8</v>
      </c>
      <c r="CN683" s="91">
        <v>8</v>
      </c>
      <c r="CO683" s="159"/>
      <c r="CP683" s="67">
        <f t="shared" si="432"/>
        <v>0.44554681795120277</v>
      </c>
      <c r="CQ683" s="67">
        <f t="shared" si="433"/>
        <v>0.94545454545454544</v>
      </c>
      <c r="CR683" s="67">
        <f t="shared" si="452"/>
        <v>0.42124426424477351</v>
      </c>
      <c r="CS683" s="67">
        <f t="shared" si="434"/>
        <v>0.25554521031747252</v>
      </c>
      <c r="CT683" s="37">
        <v>1</v>
      </c>
      <c r="CU683" s="59">
        <v>0</v>
      </c>
      <c r="CV683" s="59" t="s">
        <v>1782</v>
      </c>
      <c r="CW683" s="59">
        <v>0</v>
      </c>
      <c r="CX683" s="59">
        <v>0</v>
      </c>
      <c r="CY683" s="102">
        <v>0</v>
      </c>
      <c r="CZ683" s="102">
        <v>0</v>
      </c>
      <c r="DA683" s="102">
        <v>0</v>
      </c>
      <c r="DB683" s="102">
        <v>0</v>
      </c>
      <c r="DC683" s="102">
        <v>0</v>
      </c>
      <c r="DD683" s="59">
        <v>0</v>
      </c>
      <c r="DE683" s="60">
        <v>0</v>
      </c>
      <c r="DF683" s="60">
        <v>0</v>
      </c>
      <c r="DG683" s="60">
        <v>0</v>
      </c>
      <c r="DH683" s="60">
        <v>0</v>
      </c>
      <c r="DI683" s="60">
        <v>0</v>
      </c>
      <c r="DJ683" s="60">
        <v>0</v>
      </c>
      <c r="DK683" s="60">
        <v>0</v>
      </c>
      <c r="DL683" s="60">
        <v>0</v>
      </c>
      <c r="DM683" s="60">
        <v>0</v>
      </c>
      <c r="DN683" s="60">
        <v>0</v>
      </c>
      <c r="DO683" s="59">
        <v>0</v>
      </c>
      <c r="DP683" s="59">
        <v>0</v>
      </c>
      <c r="DQ683" s="59">
        <v>0</v>
      </c>
      <c r="DR683" s="59">
        <v>0</v>
      </c>
      <c r="DS683" s="59">
        <v>0</v>
      </c>
      <c r="DT683" s="59">
        <v>0</v>
      </c>
      <c r="DU683" s="59">
        <v>0</v>
      </c>
      <c r="DV683" s="59">
        <v>0</v>
      </c>
      <c r="DW683" s="59">
        <v>0</v>
      </c>
      <c r="DX683" s="59">
        <v>0</v>
      </c>
      <c r="DY683" s="59">
        <v>0</v>
      </c>
      <c r="DZ683" s="59">
        <v>0</v>
      </c>
      <c r="EA683" s="59">
        <v>0</v>
      </c>
      <c r="EB683" s="59">
        <v>0</v>
      </c>
      <c r="EC683" s="59">
        <v>0</v>
      </c>
      <c r="ED683" s="59">
        <v>0</v>
      </c>
      <c r="EE683" s="59">
        <v>0</v>
      </c>
      <c r="EF683" s="59">
        <v>0</v>
      </c>
      <c r="EG683" s="59">
        <v>0</v>
      </c>
      <c r="EH683" s="59">
        <v>0</v>
      </c>
      <c r="EI683" s="59">
        <v>0</v>
      </c>
      <c r="EJ683" s="59">
        <v>0</v>
      </c>
      <c r="EK683" s="59">
        <v>0</v>
      </c>
      <c r="EL683" s="59">
        <v>0</v>
      </c>
      <c r="EM683" s="59">
        <v>0</v>
      </c>
      <c r="EN683" s="59">
        <v>0</v>
      </c>
      <c r="EO683" s="59">
        <v>0</v>
      </c>
      <c r="EP683" s="59">
        <v>2</v>
      </c>
      <c r="EQ683" s="77">
        <v>5</v>
      </c>
    </row>
    <row r="684" spans="1:147" ht="15" customHeight="1" x14ac:dyDescent="0.25">
      <c r="A684" s="504" t="s">
        <v>2573</v>
      </c>
      <c r="B684" s="138">
        <v>32</v>
      </c>
      <c r="C684" s="123" t="s">
        <v>370</v>
      </c>
      <c r="D684" s="62">
        <v>2010</v>
      </c>
      <c r="E684" s="63" t="s">
        <v>371</v>
      </c>
      <c r="F684" s="63" t="s">
        <v>64</v>
      </c>
      <c r="G684" s="62">
        <v>21</v>
      </c>
      <c r="H684" s="62" t="s">
        <v>372</v>
      </c>
      <c r="I684" s="64" t="s">
        <v>1362</v>
      </c>
      <c r="J684" s="59">
        <v>2</v>
      </c>
      <c r="K684" s="37" t="s">
        <v>3</v>
      </c>
      <c r="L684" s="37" t="s">
        <v>89</v>
      </c>
      <c r="M684" s="37">
        <v>7</v>
      </c>
      <c r="N684" s="37">
        <v>7</v>
      </c>
      <c r="O684" s="59">
        <f t="shared" si="444"/>
        <v>0.84509804001425681</v>
      </c>
      <c r="P684" s="37">
        <v>2006</v>
      </c>
      <c r="R684" s="37">
        <v>1</v>
      </c>
      <c r="S684" s="37">
        <v>8</v>
      </c>
      <c r="T684" s="37">
        <v>1</v>
      </c>
      <c r="U684" s="37">
        <v>16</v>
      </c>
      <c r="V684" s="37" t="s">
        <v>736</v>
      </c>
      <c r="W684" s="37"/>
      <c r="X684" s="37" t="s">
        <v>608</v>
      </c>
      <c r="Y684" s="58"/>
      <c r="Z684" s="168" t="s">
        <v>369</v>
      </c>
      <c r="AA684" s="37" t="s">
        <v>694</v>
      </c>
      <c r="AB684" s="37" t="s">
        <v>1365</v>
      </c>
      <c r="AC684" s="37">
        <v>3</v>
      </c>
      <c r="AD684" s="37">
        <v>0</v>
      </c>
      <c r="AE684" s="37" t="s">
        <v>1071</v>
      </c>
      <c r="AF684" s="37">
        <v>3</v>
      </c>
      <c r="AG684" s="59">
        <f t="shared" si="445"/>
        <v>0.47712125471966244</v>
      </c>
      <c r="AH684" s="59">
        <f t="shared" si="438"/>
        <v>246</v>
      </c>
      <c r="AI684" s="72">
        <f t="shared" si="457"/>
        <v>2.3909351071033793</v>
      </c>
      <c r="AJ684" s="59">
        <f t="shared" si="458"/>
        <v>21</v>
      </c>
      <c r="AK684" s="59">
        <f t="shared" si="446"/>
        <v>1.3222192947339193</v>
      </c>
      <c r="AL684" s="72">
        <f t="shared" si="459"/>
        <v>1722</v>
      </c>
      <c r="AM684" s="72">
        <f t="shared" si="443"/>
        <v>3.2360331471176358</v>
      </c>
      <c r="AN684" s="39" t="s">
        <v>28</v>
      </c>
      <c r="AO684" s="37" t="s">
        <v>470</v>
      </c>
      <c r="AQ684" s="59" t="s">
        <v>213</v>
      </c>
      <c r="AR684" s="58" t="s">
        <v>373</v>
      </c>
      <c r="AS684" s="58"/>
      <c r="AT684" s="172" t="s">
        <v>2471</v>
      </c>
      <c r="AU684" s="270">
        <v>63.83</v>
      </c>
      <c r="AV684" s="270">
        <v>20.3</v>
      </c>
      <c r="AX684" s="277">
        <v>3.125</v>
      </c>
      <c r="AY684" s="278">
        <v>633</v>
      </c>
      <c r="AZ684" s="455">
        <f t="shared" si="447"/>
        <v>2.8014037100173552</v>
      </c>
      <c r="BA684" s="515" t="s">
        <v>137</v>
      </c>
      <c r="BB684" s="66" t="s">
        <v>138</v>
      </c>
      <c r="BC684" s="172" t="s">
        <v>2318</v>
      </c>
      <c r="BH684" s="58" t="s">
        <v>1069</v>
      </c>
      <c r="BI684" s="58" t="s">
        <v>1887</v>
      </c>
      <c r="BJ684" s="67" t="s">
        <v>695</v>
      </c>
      <c r="BK684" s="39" t="s">
        <v>1652</v>
      </c>
      <c r="BN684" s="39"/>
      <c r="BO684" s="59" t="s">
        <v>1671</v>
      </c>
      <c r="BP684" s="39" t="s">
        <v>1919</v>
      </c>
      <c r="BQ684" s="59" t="s">
        <v>1537</v>
      </c>
      <c r="BR684" s="25">
        <v>1.4428341883593998</v>
      </c>
      <c r="BS684" s="37" t="s">
        <v>21</v>
      </c>
      <c r="BT684" s="37" t="s">
        <v>1366</v>
      </c>
      <c r="BU684" s="25">
        <v>0.35000811326184128</v>
      </c>
      <c r="BV684" s="160"/>
      <c r="BW684" s="105" t="s">
        <v>26</v>
      </c>
      <c r="BX684" s="37" t="s">
        <v>27</v>
      </c>
      <c r="BY684" s="70">
        <f t="shared" si="453"/>
        <v>0.98997244143102869</v>
      </c>
      <c r="BZ684" s="70">
        <f t="shared" si="454"/>
        <v>0.98997244143102869</v>
      </c>
      <c r="CA684" s="37" t="s">
        <v>18</v>
      </c>
      <c r="CB684" s="37" t="s">
        <v>736</v>
      </c>
      <c r="CC684" s="37">
        <v>8</v>
      </c>
      <c r="CD684" s="37">
        <v>8</v>
      </c>
      <c r="CE684" s="159"/>
      <c r="CF684" s="39" t="s">
        <v>696</v>
      </c>
      <c r="CG684" s="67">
        <v>0.88133699053234715</v>
      </c>
      <c r="CH684" s="37" t="s">
        <v>21</v>
      </c>
      <c r="CI684" s="67">
        <v>0.22249415286133556</v>
      </c>
      <c r="CJ684" s="145"/>
      <c r="CK684" s="59">
        <f t="shared" si="455"/>
        <v>0.62930849705042669</v>
      </c>
      <c r="CL684" s="59">
        <f>CK684</f>
        <v>0.62930849705042669</v>
      </c>
      <c r="CM684" s="91">
        <v>8</v>
      </c>
      <c r="CN684" s="91">
        <v>8</v>
      </c>
      <c r="CO684" s="159"/>
      <c r="CP684" s="67">
        <f t="shared" si="432"/>
        <v>0.67692662898739364</v>
      </c>
      <c r="CQ684" s="67">
        <f t="shared" si="433"/>
        <v>0.94545454545454544</v>
      </c>
      <c r="CR684" s="67">
        <f t="shared" si="452"/>
        <v>0.64000335831535393</v>
      </c>
      <c r="CS684" s="67">
        <f t="shared" si="434"/>
        <v>0.26280013433296662</v>
      </c>
      <c r="CT684" s="37">
        <v>1</v>
      </c>
      <c r="CU684" s="59">
        <v>0</v>
      </c>
      <c r="CV684" s="59" t="s">
        <v>1782</v>
      </c>
      <c r="CW684" s="59">
        <v>0</v>
      </c>
      <c r="CX684" s="59">
        <v>0</v>
      </c>
      <c r="CY684" s="102">
        <v>0</v>
      </c>
      <c r="CZ684" s="102">
        <v>0</v>
      </c>
      <c r="DA684" s="102">
        <v>0</v>
      </c>
      <c r="DB684" s="102">
        <v>0</v>
      </c>
      <c r="DC684" s="102">
        <v>0</v>
      </c>
      <c r="DD684" s="59">
        <v>0</v>
      </c>
      <c r="DE684" s="60">
        <v>0</v>
      </c>
      <c r="DF684" s="60">
        <v>0</v>
      </c>
      <c r="DG684" s="60">
        <v>0</v>
      </c>
      <c r="DH684" s="60">
        <v>0</v>
      </c>
      <c r="DI684" s="60">
        <v>0</v>
      </c>
      <c r="DJ684" s="60">
        <v>0</v>
      </c>
      <c r="DK684" s="60">
        <v>0</v>
      </c>
      <c r="DL684" s="60">
        <v>0</v>
      </c>
      <c r="DM684" s="60">
        <v>0</v>
      </c>
      <c r="DN684" s="60">
        <v>0</v>
      </c>
      <c r="DO684" s="59">
        <v>0</v>
      </c>
      <c r="DP684" s="59">
        <v>0</v>
      </c>
      <c r="DQ684" s="59">
        <v>0</v>
      </c>
      <c r="DR684" s="59">
        <v>0</v>
      </c>
      <c r="DS684" s="59">
        <v>0</v>
      </c>
      <c r="DT684" s="59">
        <v>0</v>
      </c>
      <c r="DU684" s="59">
        <v>0</v>
      </c>
      <c r="DV684" s="59">
        <v>0</v>
      </c>
      <c r="DW684" s="59">
        <v>0</v>
      </c>
      <c r="DX684" s="59">
        <v>0</v>
      </c>
      <c r="DY684" s="59">
        <v>0</v>
      </c>
      <c r="DZ684" s="59">
        <v>0</v>
      </c>
      <c r="EA684" s="59">
        <v>0</v>
      </c>
      <c r="EB684" s="59">
        <v>0</v>
      </c>
      <c r="EC684" s="59">
        <v>0</v>
      </c>
      <c r="ED684" s="59">
        <v>0</v>
      </c>
      <c r="EE684" s="59">
        <v>0</v>
      </c>
      <c r="EF684" s="59">
        <v>0</v>
      </c>
      <c r="EG684" s="59">
        <v>0</v>
      </c>
      <c r="EH684" s="59">
        <v>0</v>
      </c>
      <c r="EI684" s="59">
        <v>0</v>
      </c>
      <c r="EJ684" s="59">
        <v>0</v>
      </c>
      <c r="EK684" s="59">
        <v>0</v>
      </c>
      <c r="EL684" s="59">
        <v>0</v>
      </c>
      <c r="EM684" s="59">
        <v>0</v>
      </c>
      <c r="EN684" s="59">
        <v>0</v>
      </c>
      <c r="EO684" s="59">
        <v>0</v>
      </c>
      <c r="EP684" s="59">
        <v>2</v>
      </c>
      <c r="EQ684" s="77">
        <v>5</v>
      </c>
    </row>
    <row r="685" spans="1:147" ht="15" customHeight="1" x14ac:dyDescent="0.25">
      <c r="A685" s="504" t="s">
        <v>2573</v>
      </c>
      <c r="B685" s="138">
        <v>33</v>
      </c>
      <c r="C685" s="123" t="s">
        <v>370</v>
      </c>
      <c r="D685" s="62">
        <v>2010</v>
      </c>
      <c r="E685" s="63" t="s">
        <v>371</v>
      </c>
      <c r="F685" s="63" t="s">
        <v>64</v>
      </c>
      <c r="G685" s="62">
        <v>21</v>
      </c>
      <c r="H685" s="62" t="s">
        <v>372</v>
      </c>
      <c r="I685" s="64" t="s">
        <v>1362</v>
      </c>
      <c r="J685" s="59">
        <v>2</v>
      </c>
      <c r="K685" s="37" t="s">
        <v>3</v>
      </c>
      <c r="L685" s="37" t="s">
        <v>89</v>
      </c>
      <c r="M685" s="37">
        <v>7</v>
      </c>
      <c r="N685" s="37">
        <v>7</v>
      </c>
      <c r="O685" s="59">
        <f t="shared" si="444"/>
        <v>0.84509804001425681</v>
      </c>
      <c r="P685" s="37">
        <v>2006</v>
      </c>
      <c r="R685" s="37">
        <v>1</v>
      </c>
      <c r="S685" s="37">
        <v>8</v>
      </c>
      <c r="T685" s="37">
        <v>1</v>
      </c>
      <c r="U685" s="37">
        <v>16</v>
      </c>
      <c r="V685" s="37" t="s">
        <v>736</v>
      </c>
      <c r="W685" s="37"/>
      <c r="X685" s="37" t="s">
        <v>608</v>
      </c>
      <c r="Y685" s="58"/>
      <c r="Z685" s="168" t="s">
        <v>369</v>
      </c>
      <c r="AA685" s="37" t="s">
        <v>694</v>
      </c>
      <c r="AB685" s="37" t="s">
        <v>1365</v>
      </c>
      <c r="AC685" s="37">
        <v>3</v>
      </c>
      <c r="AD685" s="37">
        <v>0</v>
      </c>
      <c r="AE685" s="37" t="s">
        <v>1071</v>
      </c>
      <c r="AF685" s="37">
        <v>3</v>
      </c>
      <c r="AG685" s="59">
        <f t="shared" si="445"/>
        <v>0.47712125471966244</v>
      </c>
      <c r="AH685" s="59">
        <f t="shared" si="438"/>
        <v>246</v>
      </c>
      <c r="AI685" s="72">
        <f t="shared" si="457"/>
        <v>2.3909351071033793</v>
      </c>
      <c r="AJ685" s="59">
        <f t="shared" si="458"/>
        <v>21</v>
      </c>
      <c r="AK685" s="59">
        <f t="shared" si="446"/>
        <v>1.3222192947339193</v>
      </c>
      <c r="AL685" s="72">
        <f t="shared" si="459"/>
        <v>1722</v>
      </c>
      <c r="AM685" s="72">
        <f t="shared" si="443"/>
        <v>3.2360331471176358</v>
      </c>
      <c r="AN685" s="39" t="s">
        <v>28</v>
      </c>
      <c r="AO685" s="37" t="s">
        <v>470</v>
      </c>
      <c r="AQ685" s="59" t="s">
        <v>213</v>
      </c>
      <c r="AR685" s="58" t="s">
        <v>373</v>
      </c>
      <c r="AS685" s="58"/>
      <c r="AT685" s="172" t="s">
        <v>2471</v>
      </c>
      <c r="AU685" s="270">
        <v>63.83</v>
      </c>
      <c r="AV685" s="270">
        <v>20.3</v>
      </c>
      <c r="AX685" s="277">
        <v>3.125</v>
      </c>
      <c r="AY685" s="278">
        <v>633</v>
      </c>
      <c r="AZ685" s="455">
        <f t="shared" si="447"/>
        <v>2.8014037100173552</v>
      </c>
      <c r="BA685" s="515" t="s">
        <v>137</v>
      </c>
      <c r="BB685" s="66" t="s">
        <v>138</v>
      </c>
      <c r="BC685" s="172" t="s">
        <v>2318</v>
      </c>
      <c r="BH685" s="58" t="s">
        <v>1069</v>
      </c>
      <c r="BI685" s="58" t="s">
        <v>1887</v>
      </c>
      <c r="BJ685" s="67" t="s">
        <v>695</v>
      </c>
      <c r="BK685" s="39" t="s">
        <v>1653</v>
      </c>
      <c r="BN685" s="39"/>
      <c r="BO685" s="59" t="s">
        <v>1671</v>
      </c>
      <c r="BP685" s="39" t="s">
        <v>1919</v>
      </c>
      <c r="BQ685" s="59" t="s">
        <v>1537</v>
      </c>
      <c r="BR685" s="25">
        <v>1.1225472601220166</v>
      </c>
      <c r="BS685" s="37" t="s">
        <v>21</v>
      </c>
      <c r="BT685" s="37" t="s">
        <v>1366</v>
      </c>
      <c r="BU685" s="25">
        <v>0.1865800578558727</v>
      </c>
      <c r="BV685" s="160"/>
      <c r="BW685" s="105" t="s">
        <v>26</v>
      </c>
      <c r="BX685" s="37" t="s">
        <v>27</v>
      </c>
      <c r="BY685" s="70">
        <f t="shared" si="453"/>
        <v>0.52772809657626385</v>
      </c>
      <c r="BZ685" s="70">
        <f t="shared" si="454"/>
        <v>0.52772809657626385</v>
      </c>
      <c r="CA685" s="37" t="s">
        <v>18</v>
      </c>
      <c r="CB685" s="37" t="s">
        <v>736</v>
      </c>
      <c r="CC685" s="37">
        <v>8</v>
      </c>
      <c r="CD685" s="37">
        <v>8</v>
      </c>
      <c r="CE685" s="159"/>
      <c r="CF685" s="39" t="s">
        <v>696</v>
      </c>
      <c r="CG685" s="67">
        <v>0.79117033444055873</v>
      </c>
      <c r="CH685" s="37" t="s">
        <v>21</v>
      </c>
      <c r="CI685" s="67">
        <v>0.13364021329968606</v>
      </c>
      <c r="CJ685" s="145"/>
      <c r="CK685" s="59">
        <f t="shared" si="455"/>
        <v>0.37799160425369865</v>
      </c>
      <c r="CL685" s="59">
        <f t="shared" si="456"/>
        <v>0.37799160425369865</v>
      </c>
      <c r="CM685" s="91">
        <v>8</v>
      </c>
      <c r="CN685" s="91">
        <v>8</v>
      </c>
      <c r="CO685" s="159"/>
      <c r="CP685" s="67">
        <f t="shared" si="432"/>
        <v>0.7219432951264827</v>
      </c>
      <c r="CQ685" s="67">
        <f t="shared" si="433"/>
        <v>0.94545454545454544</v>
      </c>
      <c r="CR685" s="67">
        <f t="shared" si="452"/>
        <v>0.68256456993776549</v>
      </c>
      <c r="CS685" s="67">
        <f t="shared" si="434"/>
        <v>0.26455919975419773</v>
      </c>
      <c r="CT685" s="37">
        <v>1</v>
      </c>
      <c r="CU685" s="59">
        <v>0</v>
      </c>
      <c r="CV685" s="59" t="s">
        <v>1782</v>
      </c>
      <c r="CW685" s="59">
        <v>0</v>
      </c>
      <c r="CX685" s="59">
        <v>0</v>
      </c>
      <c r="CY685" s="102">
        <v>0</v>
      </c>
      <c r="CZ685" s="102">
        <v>0</v>
      </c>
      <c r="DA685" s="102">
        <v>0</v>
      </c>
      <c r="DB685" s="102">
        <v>0</v>
      </c>
      <c r="DC685" s="102">
        <v>0</v>
      </c>
      <c r="DD685" s="59">
        <v>0</v>
      </c>
      <c r="DE685" s="60">
        <v>0</v>
      </c>
      <c r="DF685" s="60">
        <v>0</v>
      </c>
      <c r="DG685" s="60">
        <v>0</v>
      </c>
      <c r="DH685" s="60">
        <v>0</v>
      </c>
      <c r="DI685" s="60">
        <v>0</v>
      </c>
      <c r="DJ685" s="60">
        <v>0</v>
      </c>
      <c r="DK685" s="60">
        <v>0</v>
      </c>
      <c r="DL685" s="60">
        <v>0</v>
      </c>
      <c r="DM685" s="60">
        <v>0</v>
      </c>
      <c r="DN685" s="60">
        <v>0</v>
      </c>
      <c r="DO685" s="59">
        <v>0</v>
      </c>
      <c r="DP685" s="59">
        <v>0</v>
      </c>
      <c r="DQ685" s="59">
        <v>0</v>
      </c>
      <c r="DR685" s="59">
        <v>0</v>
      </c>
      <c r="DS685" s="59">
        <v>0</v>
      </c>
      <c r="DT685" s="59">
        <v>0</v>
      </c>
      <c r="DU685" s="59">
        <v>0</v>
      </c>
      <c r="DV685" s="59">
        <v>0</v>
      </c>
      <c r="DW685" s="59">
        <v>0</v>
      </c>
      <c r="DX685" s="59">
        <v>0</v>
      </c>
      <c r="DY685" s="59">
        <v>0</v>
      </c>
      <c r="DZ685" s="59">
        <v>0</v>
      </c>
      <c r="EA685" s="59">
        <v>0</v>
      </c>
      <c r="EB685" s="59">
        <v>0</v>
      </c>
      <c r="EC685" s="59">
        <v>0</v>
      </c>
      <c r="ED685" s="59">
        <v>0</v>
      </c>
      <c r="EE685" s="59">
        <v>0</v>
      </c>
      <c r="EF685" s="59">
        <v>0</v>
      </c>
      <c r="EG685" s="59">
        <v>0</v>
      </c>
      <c r="EH685" s="59">
        <v>0</v>
      </c>
      <c r="EI685" s="59">
        <v>0</v>
      </c>
      <c r="EJ685" s="59">
        <v>0</v>
      </c>
      <c r="EK685" s="59">
        <v>0</v>
      </c>
      <c r="EL685" s="59">
        <v>0</v>
      </c>
      <c r="EM685" s="59">
        <v>0</v>
      </c>
      <c r="EN685" s="59">
        <v>0</v>
      </c>
      <c r="EO685" s="59">
        <v>0</v>
      </c>
      <c r="EP685" s="59">
        <v>2</v>
      </c>
      <c r="EQ685" s="77">
        <v>5</v>
      </c>
    </row>
    <row r="686" spans="1:147" ht="15" customHeight="1" x14ac:dyDescent="0.25">
      <c r="A686" s="504" t="s">
        <v>2573</v>
      </c>
      <c r="B686" s="138">
        <v>34</v>
      </c>
      <c r="C686" s="123" t="s">
        <v>370</v>
      </c>
      <c r="D686" s="62">
        <v>2010</v>
      </c>
      <c r="E686" s="63" t="s">
        <v>371</v>
      </c>
      <c r="F686" s="63" t="s">
        <v>64</v>
      </c>
      <c r="G686" s="62">
        <v>21</v>
      </c>
      <c r="H686" s="62" t="s">
        <v>372</v>
      </c>
      <c r="I686" s="64" t="s">
        <v>1362</v>
      </c>
      <c r="J686" s="59">
        <v>2</v>
      </c>
      <c r="K686" s="37" t="s">
        <v>3</v>
      </c>
      <c r="L686" s="37" t="s">
        <v>89</v>
      </c>
      <c r="M686" s="37">
        <v>7</v>
      </c>
      <c r="N686" s="37">
        <v>7</v>
      </c>
      <c r="O686" s="59">
        <f t="shared" si="444"/>
        <v>0.84509804001425681</v>
      </c>
      <c r="P686" s="37">
        <v>2006</v>
      </c>
      <c r="R686" s="37">
        <v>1</v>
      </c>
      <c r="S686" s="37">
        <v>8</v>
      </c>
      <c r="T686" s="37">
        <v>1</v>
      </c>
      <c r="U686" s="37">
        <v>16</v>
      </c>
      <c r="V686" s="37" t="s">
        <v>736</v>
      </c>
      <c r="W686" s="37"/>
      <c r="X686" s="37" t="s">
        <v>608</v>
      </c>
      <c r="Y686" s="58"/>
      <c r="Z686" s="168" t="s">
        <v>369</v>
      </c>
      <c r="AA686" s="37" t="s">
        <v>694</v>
      </c>
      <c r="AB686" s="37" t="s">
        <v>1365</v>
      </c>
      <c r="AC686" s="37">
        <v>3</v>
      </c>
      <c r="AD686" s="37">
        <v>0</v>
      </c>
      <c r="AE686" s="37" t="s">
        <v>1071</v>
      </c>
      <c r="AF686" s="37">
        <v>3</v>
      </c>
      <c r="AG686" s="59">
        <f t="shared" si="445"/>
        <v>0.47712125471966244</v>
      </c>
      <c r="AH686" s="59">
        <f t="shared" si="438"/>
        <v>246</v>
      </c>
      <c r="AI686" s="72">
        <f t="shared" si="457"/>
        <v>2.3909351071033793</v>
      </c>
      <c r="AJ686" s="59">
        <f t="shared" si="458"/>
        <v>21</v>
      </c>
      <c r="AK686" s="59">
        <f t="shared" si="446"/>
        <v>1.3222192947339193</v>
      </c>
      <c r="AL686" s="72">
        <f t="shared" si="459"/>
        <v>1722</v>
      </c>
      <c r="AM686" s="72">
        <f t="shared" si="443"/>
        <v>3.2360331471176358</v>
      </c>
      <c r="AN686" s="39" t="s">
        <v>28</v>
      </c>
      <c r="AO686" s="37" t="s">
        <v>470</v>
      </c>
      <c r="AQ686" s="59" t="s">
        <v>213</v>
      </c>
      <c r="AR686" s="58" t="s">
        <v>373</v>
      </c>
      <c r="AS686" s="58"/>
      <c r="AT686" s="172" t="s">
        <v>2471</v>
      </c>
      <c r="AU686" s="270">
        <v>63.83</v>
      </c>
      <c r="AV686" s="270">
        <v>20.3</v>
      </c>
      <c r="AX686" s="277">
        <v>3.125</v>
      </c>
      <c r="AY686" s="278">
        <v>633</v>
      </c>
      <c r="AZ686" s="455">
        <f t="shared" si="447"/>
        <v>2.8014037100173552</v>
      </c>
      <c r="BA686" s="515" t="s">
        <v>137</v>
      </c>
      <c r="BB686" s="66" t="s">
        <v>138</v>
      </c>
      <c r="BC686" s="172" t="s">
        <v>2318</v>
      </c>
      <c r="BH686" s="58" t="s">
        <v>1069</v>
      </c>
      <c r="BI686" s="58" t="s">
        <v>1887</v>
      </c>
      <c r="BJ686" s="67" t="s">
        <v>695</v>
      </c>
      <c r="BK686" s="39" t="s">
        <v>1654</v>
      </c>
      <c r="BN686" s="39"/>
      <c r="BO686" s="59" t="s">
        <v>1671</v>
      </c>
      <c r="BP686" s="39" t="s">
        <v>1919</v>
      </c>
      <c r="BQ686" s="59" t="s">
        <v>1537</v>
      </c>
      <c r="BR686" s="25">
        <v>0.16753940503940506</v>
      </c>
      <c r="BS686" s="37" t="s">
        <v>21</v>
      </c>
      <c r="BT686" s="37" t="s">
        <v>1366</v>
      </c>
      <c r="BU686" s="25">
        <v>7.0965469417025182E-2</v>
      </c>
      <c r="BV686" s="160"/>
      <c r="BW686" s="105" t="s">
        <v>26</v>
      </c>
      <c r="BX686" s="37" t="s">
        <v>27</v>
      </c>
      <c r="BY686" s="70">
        <f t="shared" si="453"/>
        <v>0.20072065861946023</v>
      </c>
      <c r="BZ686" s="70">
        <f t="shared" si="454"/>
        <v>0.20072065861946023</v>
      </c>
      <c r="CA686" s="37" t="s">
        <v>18</v>
      </c>
      <c r="CB686" s="37" t="s">
        <v>736</v>
      </c>
      <c r="CC686" s="37">
        <v>8</v>
      </c>
      <c r="CD686" s="37">
        <v>8</v>
      </c>
      <c r="CE686" s="159"/>
      <c r="CF686" s="39" t="s">
        <v>696</v>
      </c>
      <c r="CG686" s="67">
        <v>0.12691778900112236</v>
      </c>
      <c r="CH686" s="37" t="s">
        <v>21</v>
      </c>
      <c r="CI686" s="67">
        <v>4.8219692398202653E-2</v>
      </c>
      <c r="CJ686" s="145"/>
      <c r="CK686" s="59">
        <f t="shared" si="455"/>
        <v>0.13638588592599407</v>
      </c>
      <c r="CL686" s="59">
        <f t="shared" si="456"/>
        <v>0.13638588592599407</v>
      </c>
      <c r="CM686" s="91">
        <v>8</v>
      </c>
      <c r="CN686" s="91">
        <v>8</v>
      </c>
      <c r="CO686" s="159"/>
      <c r="CP686" s="67">
        <f t="shared" si="432"/>
        <v>0.23672919061544523</v>
      </c>
      <c r="CQ686" s="67">
        <f t="shared" si="433"/>
        <v>0.94545454545454544</v>
      </c>
      <c r="CR686" s="67">
        <f t="shared" si="452"/>
        <v>0.22381668930914822</v>
      </c>
      <c r="CS686" s="67">
        <f t="shared" si="434"/>
        <v>0.25156543470041587</v>
      </c>
      <c r="CT686" s="37">
        <v>1</v>
      </c>
      <c r="CU686" s="59">
        <v>0</v>
      </c>
      <c r="CV686" s="59" t="s">
        <v>1782</v>
      </c>
      <c r="CW686" s="59">
        <v>0</v>
      </c>
      <c r="CX686" s="59">
        <v>0</v>
      </c>
      <c r="CY686" s="102">
        <v>0</v>
      </c>
      <c r="CZ686" s="102">
        <v>0</v>
      </c>
      <c r="DA686" s="102">
        <v>0</v>
      </c>
      <c r="DB686" s="102">
        <v>0</v>
      </c>
      <c r="DC686" s="102">
        <v>0</v>
      </c>
      <c r="DD686" s="59">
        <v>0</v>
      </c>
      <c r="DE686" s="60">
        <v>0</v>
      </c>
      <c r="DF686" s="60">
        <v>0</v>
      </c>
      <c r="DG686" s="60">
        <v>0</v>
      </c>
      <c r="DH686" s="60">
        <v>0</v>
      </c>
      <c r="DI686" s="60">
        <v>0</v>
      </c>
      <c r="DJ686" s="60">
        <v>0</v>
      </c>
      <c r="DK686" s="60">
        <v>0</v>
      </c>
      <c r="DL686" s="60">
        <v>0</v>
      </c>
      <c r="DM686" s="60">
        <v>0</v>
      </c>
      <c r="DN686" s="60">
        <v>0</v>
      </c>
      <c r="DO686" s="59">
        <v>0</v>
      </c>
      <c r="DP686" s="59">
        <v>0</v>
      </c>
      <c r="DQ686" s="59">
        <v>0</v>
      </c>
      <c r="DR686" s="59">
        <v>0</v>
      </c>
      <c r="DS686" s="59">
        <v>0</v>
      </c>
      <c r="DT686" s="59">
        <v>0</v>
      </c>
      <c r="DU686" s="59">
        <v>0</v>
      </c>
      <c r="DV686" s="59">
        <v>0</v>
      </c>
      <c r="DW686" s="59">
        <v>0</v>
      </c>
      <c r="DX686" s="59">
        <v>0</v>
      </c>
      <c r="DY686" s="59">
        <v>0</v>
      </c>
      <c r="DZ686" s="59">
        <v>0</v>
      </c>
      <c r="EA686" s="59">
        <v>0</v>
      </c>
      <c r="EB686" s="59">
        <v>0</v>
      </c>
      <c r="EC686" s="59">
        <v>0</v>
      </c>
      <c r="ED686" s="59">
        <v>0</v>
      </c>
      <c r="EE686" s="59">
        <v>0</v>
      </c>
      <c r="EF686" s="59">
        <v>0</v>
      </c>
      <c r="EG686" s="59">
        <v>0</v>
      </c>
      <c r="EH686" s="59">
        <v>0</v>
      </c>
      <c r="EI686" s="59">
        <v>0</v>
      </c>
      <c r="EJ686" s="59">
        <v>0</v>
      </c>
      <c r="EK686" s="59">
        <v>0</v>
      </c>
      <c r="EL686" s="59">
        <v>0</v>
      </c>
      <c r="EM686" s="59">
        <v>0</v>
      </c>
      <c r="EN686" s="59">
        <v>0</v>
      </c>
      <c r="EO686" s="59">
        <v>0</v>
      </c>
      <c r="EP686" s="59">
        <v>2</v>
      </c>
      <c r="EQ686" s="77">
        <v>5</v>
      </c>
    </row>
    <row r="687" spans="1:147" s="73" customFormat="1" ht="15" customHeight="1" x14ac:dyDescent="0.25">
      <c r="A687" s="504" t="s">
        <v>2573</v>
      </c>
      <c r="B687" s="138">
        <v>35</v>
      </c>
      <c r="C687" s="123" t="s">
        <v>370</v>
      </c>
      <c r="D687" s="62">
        <v>2010</v>
      </c>
      <c r="E687" s="63" t="s">
        <v>371</v>
      </c>
      <c r="F687" s="63" t="s">
        <v>64</v>
      </c>
      <c r="G687" s="62">
        <v>21</v>
      </c>
      <c r="H687" s="62" t="s">
        <v>372</v>
      </c>
      <c r="I687" s="64" t="s">
        <v>1362</v>
      </c>
      <c r="J687" s="59">
        <v>2</v>
      </c>
      <c r="K687" s="37" t="s">
        <v>3</v>
      </c>
      <c r="L687" s="37" t="s">
        <v>89</v>
      </c>
      <c r="M687" s="37">
        <v>7</v>
      </c>
      <c r="N687" s="37">
        <v>7</v>
      </c>
      <c r="O687" s="59">
        <f t="shared" si="444"/>
        <v>0.84509804001425681</v>
      </c>
      <c r="P687" s="37">
        <v>2006</v>
      </c>
      <c r="Q687" s="67"/>
      <c r="R687" s="37">
        <v>1</v>
      </c>
      <c r="S687" s="37">
        <v>8</v>
      </c>
      <c r="T687" s="37">
        <v>1</v>
      </c>
      <c r="U687" s="37">
        <v>16</v>
      </c>
      <c r="V687" s="37" t="s">
        <v>736</v>
      </c>
      <c r="W687" s="37"/>
      <c r="X687" s="37" t="s">
        <v>608</v>
      </c>
      <c r="Y687" s="58"/>
      <c r="Z687" s="168" t="s">
        <v>369</v>
      </c>
      <c r="AA687" s="37" t="s">
        <v>694</v>
      </c>
      <c r="AB687" s="37" t="s">
        <v>1365</v>
      </c>
      <c r="AC687" s="37">
        <v>3</v>
      </c>
      <c r="AD687" s="37">
        <v>0</v>
      </c>
      <c r="AE687" s="37" t="s">
        <v>1071</v>
      </c>
      <c r="AF687" s="37">
        <v>3</v>
      </c>
      <c r="AG687" s="59">
        <f t="shared" si="445"/>
        <v>0.47712125471966244</v>
      </c>
      <c r="AH687" s="59">
        <f t="shared" si="438"/>
        <v>246</v>
      </c>
      <c r="AI687" s="72">
        <f t="shared" si="457"/>
        <v>2.3909351071033793</v>
      </c>
      <c r="AJ687" s="59">
        <f t="shared" si="458"/>
        <v>21</v>
      </c>
      <c r="AK687" s="59">
        <f t="shared" si="446"/>
        <v>1.3222192947339193</v>
      </c>
      <c r="AL687" s="72">
        <f t="shared" si="459"/>
        <v>1722</v>
      </c>
      <c r="AM687" s="72">
        <f t="shared" si="443"/>
        <v>3.2360331471176358</v>
      </c>
      <c r="AN687" s="39" t="s">
        <v>28</v>
      </c>
      <c r="AO687" s="37" t="s">
        <v>470</v>
      </c>
      <c r="AP687" s="67"/>
      <c r="AQ687" s="59" t="s">
        <v>213</v>
      </c>
      <c r="AR687" s="58" t="s">
        <v>373</v>
      </c>
      <c r="AS687" s="58"/>
      <c r="AT687" s="172" t="s">
        <v>2471</v>
      </c>
      <c r="AU687" s="270">
        <v>63.83</v>
      </c>
      <c r="AV687" s="270">
        <v>20.3</v>
      </c>
      <c r="AW687" s="59"/>
      <c r="AX687" s="277">
        <v>3.125</v>
      </c>
      <c r="AY687" s="278">
        <v>633</v>
      </c>
      <c r="AZ687" s="455">
        <f t="shared" si="447"/>
        <v>2.8014037100173552</v>
      </c>
      <c r="BA687" s="515" t="s">
        <v>137</v>
      </c>
      <c r="BB687" s="66" t="s">
        <v>138</v>
      </c>
      <c r="BC687" s="172" t="s">
        <v>2318</v>
      </c>
      <c r="BD687" s="59"/>
      <c r="BE687" s="59"/>
      <c r="BF687" s="67"/>
      <c r="BG687" s="67"/>
      <c r="BH687" s="58" t="s">
        <v>1069</v>
      </c>
      <c r="BI687" s="58" t="s">
        <v>1887</v>
      </c>
      <c r="BJ687" s="67" t="s">
        <v>695</v>
      </c>
      <c r="BK687" s="39" t="s">
        <v>1656</v>
      </c>
      <c r="BL687" s="61"/>
      <c r="BM687" s="61"/>
      <c r="BN687" s="39"/>
      <c r="BO687" s="59" t="s">
        <v>1671</v>
      </c>
      <c r="BP687" s="39" t="s">
        <v>1919</v>
      </c>
      <c r="BQ687" s="59" t="s">
        <v>1537</v>
      </c>
      <c r="BR687" s="25">
        <v>0.83824522663389867</v>
      </c>
      <c r="BS687" s="37" t="s">
        <v>21</v>
      </c>
      <c r="BT687" s="37" t="s">
        <v>1366</v>
      </c>
      <c r="BU687" s="25">
        <v>0.14677182363245397</v>
      </c>
      <c r="BV687" s="160"/>
      <c r="BW687" s="105" t="s">
        <v>26</v>
      </c>
      <c r="BX687" s="37" t="s">
        <v>27</v>
      </c>
      <c r="BY687" s="70">
        <f t="shared" si="453"/>
        <v>0.41513340711049673</v>
      </c>
      <c r="BZ687" s="70">
        <f t="shared" si="454"/>
        <v>0.41513340711049673</v>
      </c>
      <c r="CA687" s="37" t="s">
        <v>18</v>
      </c>
      <c r="CB687" s="37" t="s">
        <v>736</v>
      </c>
      <c r="CC687" s="37">
        <v>8</v>
      </c>
      <c r="CD687" s="37">
        <v>8</v>
      </c>
      <c r="CE687" s="159"/>
      <c r="CF687" s="39" t="s">
        <v>696</v>
      </c>
      <c r="CG687" s="67">
        <v>0.44000321656440344</v>
      </c>
      <c r="CH687" s="37" t="s">
        <v>21</v>
      </c>
      <c r="CI687" s="67">
        <v>6.7812069003351641E-2</v>
      </c>
      <c r="CJ687" s="145"/>
      <c r="CK687" s="59">
        <f t="shared" si="455"/>
        <v>0.19180149535424013</v>
      </c>
      <c r="CL687" s="59">
        <f t="shared" si="456"/>
        <v>0.19180149535424013</v>
      </c>
      <c r="CM687" s="91">
        <v>8</v>
      </c>
      <c r="CN687" s="91">
        <v>8</v>
      </c>
      <c r="CO687" s="159"/>
      <c r="CP687" s="67">
        <f t="shared" si="432"/>
        <v>1.2315742162463577</v>
      </c>
      <c r="CQ687" s="67">
        <f t="shared" si="433"/>
        <v>0.94545454545454544</v>
      </c>
      <c r="CR687" s="67">
        <f t="shared" si="452"/>
        <v>1.1643974408147382</v>
      </c>
      <c r="CS687" s="67">
        <f t="shared" si="434"/>
        <v>0.29236941875549727</v>
      </c>
      <c r="CT687" s="37">
        <v>1</v>
      </c>
      <c r="CU687" s="59">
        <v>0</v>
      </c>
      <c r="CV687" s="59" t="s">
        <v>1782</v>
      </c>
      <c r="CW687" s="61">
        <v>0</v>
      </c>
      <c r="CX687" s="59">
        <v>0</v>
      </c>
      <c r="CY687" s="102">
        <v>0</v>
      </c>
      <c r="CZ687" s="102">
        <v>0</v>
      </c>
      <c r="DA687" s="102">
        <v>0</v>
      </c>
      <c r="DB687" s="102">
        <v>0</v>
      </c>
      <c r="DC687" s="102">
        <v>0</v>
      </c>
      <c r="DD687" s="59">
        <v>0</v>
      </c>
      <c r="DE687" s="60">
        <v>0</v>
      </c>
      <c r="DF687" s="60">
        <v>0</v>
      </c>
      <c r="DG687" s="60">
        <v>0</v>
      </c>
      <c r="DH687" s="60">
        <v>0</v>
      </c>
      <c r="DI687" s="60">
        <v>0</v>
      </c>
      <c r="DJ687" s="60">
        <v>0</v>
      </c>
      <c r="DK687" s="60">
        <v>0</v>
      </c>
      <c r="DL687" s="60">
        <v>0</v>
      </c>
      <c r="DM687" s="60">
        <v>0</v>
      </c>
      <c r="DN687" s="60">
        <v>0</v>
      </c>
      <c r="DO687" s="61">
        <v>0</v>
      </c>
      <c r="DP687" s="61">
        <v>0</v>
      </c>
      <c r="DQ687" s="61">
        <v>0</v>
      </c>
      <c r="DR687" s="61">
        <v>0</v>
      </c>
      <c r="DS687" s="61">
        <v>0</v>
      </c>
      <c r="DT687" s="61">
        <v>0</v>
      </c>
      <c r="DU687" s="61">
        <v>0</v>
      </c>
      <c r="DV687" s="61">
        <v>0</v>
      </c>
      <c r="DW687" s="61">
        <v>0</v>
      </c>
      <c r="DX687" s="61">
        <v>0</v>
      </c>
      <c r="DY687" s="61">
        <v>0</v>
      </c>
      <c r="DZ687" s="61">
        <v>0</v>
      </c>
      <c r="EA687" s="61">
        <v>0</v>
      </c>
      <c r="EB687" s="61">
        <v>0</v>
      </c>
      <c r="EC687" s="61">
        <v>0</v>
      </c>
      <c r="ED687" s="61">
        <v>0</v>
      </c>
      <c r="EE687" s="61">
        <v>0</v>
      </c>
      <c r="EF687" s="61">
        <v>0</v>
      </c>
      <c r="EG687" s="61">
        <v>0</v>
      </c>
      <c r="EH687" s="61">
        <v>0</v>
      </c>
      <c r="EI687" s="61">
        <v>0</v>
      </c>
      <c r="EJ687" s="61">
        <v>0</v>
      </c>
      <c r="EK687" s="61">
        <v>0</v>
      </c>
      <c r="EL687" s="61">
        <v>0</v>
      </c>
      <c r="EM687" s="59">
        <v>0</v>
      </c>
      <c r="EN687" s="61">
        <v>0</v>
      </c>
      <c r="EO687" s="59">
        <v>0</v>
      </c>
      <c r="EP687" s="59">
        <v>2</v>
      </c>
      <c r="EQ687" s="77">
        <v>5</v>
      </c>
    </row>
    <row r="688" spans="1:147" ht="15" customHeight="1" x14ac:dyDescent="0.25">
      <c r="A688" s="504" t="s">
        <v>2573</v>
      </c>
      <c r="B688" s="138">
        <v>36</v>
      </c>
      <c r="C688" s="123" t="s">
        <v>370</v>
      </c>
      <c r="D688" s="62">
        <v>2010</v>
      </c>
      <c r="E688" s="63" t="s">
        <v>371</v>
      </c>
      <c r="F688" s="63" t="s">
        <v>64</v>
      </c>
      <c r="G688" s="62">
        <v>21</v>
      </c>
      <c r="H688" s="62" t="s">
        <v>372</v>
      </c>
      <c r="I688" s="64" t="s">
        <v>1362</v>
      </c>
      <c r="J688" s="59">
        <v>2</v>
      </c>
      <c r="K688" s="37" t="s">
        <v>3</v>
      </c>
      <c r="L688" s="37" t="s">
        <v>89</v>
      </c>
      <c r="M688" s="37">
        <v>7</v>
      </c>
      <c r="N688" s="37">
        <v>7</v>
      </c>
      <c r="O688" s="59">
        <f t="shared" si="444"/>
        <v>0.84509804001425681</v>
      </c>
      <c r="P688" s="37">
        <v>2006</v>
      </c>
      <c r="R688" s="37">
        <v>1</v>
      </c>
      <c r="S688" s="37">
        <v>8</v>
      </c>
      <c r="T688" s="37">
        <v>1</v>
      </c>
      <c r="U688" s="37">
        <v>16</v>
      </c>
      <c r="V688" s="37" t="s">
        <v>736</v>
      </c>
      <c r="W688" s="37"/>
      <c r="X688" s="37" t="s">
        <v>608</v>
      </c>
      <c r="Y688" s="58"/>
      <c r="Z688" s="168" t="s">
        <v>369</v>
      </c>
      <c r="AA688" s="37" t="s">
        <v>694</v>
      </c>
      <c r="AB688" s="37" t="s">
        <v>1365</v>
      </c>
      <c r="AC688" s="37">
        <v>3</v>
      </c>
      <c r="AD688" s="37">
        <v>0</v>
      </c>
      <c r="AE688" s="37" t="s">
        <v>1071</v>
      </c>
      <c r="AF688" s="37">
        <v>3</v>
      </c>
      <c r="AG688" s="59">
        <f t="shared" si="445"/>
        <v>0.47712125471966244</v>
      </c>
      <c r="AH688" s="59">
        <f t="shared" si="438"/>
        <v>246</v>
      </c>
      <c r="AI688" s="72">
        <f t="shared" si="457"/>
        <v>2.3909351071033793</v>
      </c>
      <c r="AJ688" s="59">
        <f t="shared" si="458"/>
        <v>21</v>
      </c>
      <c r="AK688" s="59">
        <f t="shared" si="446"/>
        <v>1.3222192947339193</v>
      </c>
      <c r="AL688" s="72">
        <f t="shared" si="459"/>
        <v>1722</v>
      </c>
      <c r="AM688" s="72">
        <f t="shared" si="443"/>
        <v>3.2360331471176358</v>
      </c>
      <c r="AN688" s="39" t="s">
        <v>28</v>
      </c>
      <c r="AO688" s="37" t="s">
        <v>470</v>
      </c>
      <c r="AQ688" s="59" t="s">
        <v>213</v>
      </c>
      <c r="AR688" s="58" t="s">
        <v>373</v>
      </c>
      <c r="AS688" s="58"/>
      <c r="AT688" s="172" t="s">
        <v>2471</v>
      </c>
      <c r="AU688" s="270">
        <v>63.83</v>
      </c>
      <c r="AV688" s="270">
        <v>20.3</v>
      </c>
      <c r="AX688" s="277">
        <v>3.125</v>
      </c>
      <c r="AY688" s="278">
        <v>633</v>
      </c>
      <c r="AZ688" s="455">
        <f t="shared" si="447"/>
        <v>2.8014037100173552</v>
      </c>
      <c r="BA688" s="515" t="s">
        <v>137</v>
      </c>
      <c r="BB688" s="66" t="s">
        <v>138</v>
      </c>
      <c r="BC688" s="172" t="s">
        <v>2318</v>
      </c>
      <c r="BH688" s="58" t="s">
        <v>1069</v>
      </c>
      <c r="BI688" s="58" t="s">
        <v>1887</v>
      </c>
      <c r="BJ688" s="67" t="s">
        <v>695</v>
      </c>
      <c r="BK688" s="39" t="s">
        <v>1655</v>
      </c>
      <c r="BN688" s="39"/>
      <c r="BO688" s="59" t="s">
        <v>1671</v>
      </c>
      <c r="BP688" s="39" t="s">
        <v>1919</v>
      </c>
      <c r="BQ688" s="59" t="s">
        <v>1537</v>
      </c>
      <c r="BR688" s="25">
        <v>2.55070231815349</v>
      </c>
      <c r="BS688" s="37" t="s">
        <v>21</v>
      </c>
      <c r="BT688" s="37" t="s">
        <v>1366</v>
      </c>
      <c r="BU688" s="25">
        <v>0.5918720936711368</v>
      </c>
      <c r="BV688" s="160"/>
      <c r="BW688" s="105" t="s">
        <v>26</v>
      </c>
      <c r="BX688" s="37" t="s">
        <v>27</v>
      </c>
      <c r="BY688" s="70">
        <f t="shared" si="453"/>
        <v>1.6740670841197614</v>
      </c>
      <c r="BZ688" s="70">
        <f t="shared" si="454"/>
        <v>1.6740670841197614</v>
      </c>
      <c r="CA688" s="37" t="s">
        <v>18</v>
      </c>
      <c r="CB688" s="37" t="s">
        <v>736</v>
      </c>
      <c r="CC688" s="37">
        <v>8</v>
      </c>
      <c r="CD688" s="37">
        <v>8</v>
      </c>
      <c r="CE688" s="159"/>
      <c r="CF688" s="39" t="s">
        <v>696</v>
      </c>
      <c r="CG688" s="67">
        <v>1.617489986359127</v>
      </c>
      <c r="CH688" s="37" t="s">
        <v>21</v>
      </c>
      <c r="CI688" s="67">
        <v>0.37372233648386238</v>
      </c>
      <c r="CJ688" s="145"/>
      <c r="CK688" s="59">
        <f t="shared" si="455"/>
        <v>1.0570463936344792</v>
      </c>
      <c r="CL688" s="59">
        <f>CK688</f>
        <v>1.0570463936344792</v>
      </c>
      <c r="CM688" s="91">
        <v>8</v>
      </c>
      <c r="CN688" s="91">
        <v>8</v>
      </c>
      <c r="CO688" s="159"/>
      <c r="CP688" s="67">
        <f t="shared" si="432"/>
        <v>0.66659318803868528</v>
      </c>
      <c r="CQ688" s="67">
        <f t="shared" si="433"/>
        <v>0.94545454545454544</v>
      </c>
      <c r="CR688" s="67">
        <f t="shared" si="452"/>
        <v>0.63023355960021155</v>
      </c>
      <c r="CS688" s="67">
        <f t="shared" si="434"/>
        <v>0.26241232311394852</v>
      </c>
      <c r="CT688" s="37">
        <v>1</v>
      </c>
      <c r="CU688" s="59">
        <v>0</v>
      </c>
      <c r="CV688" s="59" t="s">
        <v>1782</v>
      </c>
      <c r="CW688" s="59">
        <v>0</v>
      </c>
      <c r="CX688" s="59">
        <v>0</v>
      </c>
      <c r="CY688" s="102">
        <v>0</v>
      </c>
      <c r="CZ688" s="102">
        <v>0</v>
      </c>
      <c r="DA688" s="102">
        <v>0</v>
      </c>
      <c r="DB688" s="102">
        <v>0</v>
      </c>
      <c r="DC688" s="102">
        <v>0</v>
      </c>
      <c r="DD688" s="59">
        <v>0</v>
      </c>
      <c r="DE688" s="60">
        <v>0</v>
      </c>
      <c r="DF688" s="60">
        <v>0</v>
      </c>
      <c r="DG688" s="60">
        <v>0</v>
      </c>
      <c r="DH688" s="60">
        <v>0</v>
      </c>
      <c r="DI688" s="60">
        <v>0</v>
      </c>
      <c r="DJ688" s="60">
        <v>0</v>
      </c>
      <c r="DK688" s="60">
        <v>0</v>
      </c>
      <c r="DL688" s="60">
        <v>0</v>
      </c>
      <c r="DM688" s="60">
        <v>0</v>
      </c>
      <c r="DN688" s="60">
        <v>0</v>
      </c>
      <c r="DO688" s="59">
        <v>0</v>
      </c>
      <c r="DP688" s="59">
        <v>0</v>
      </c>
      <c r="DQ688" s="59">
        <v>0</v>
      </c>
      <c r="DR688" s="59">
        <v>0</v>
      </c>
      <c r="DS688" s="59">
        <v>0</v>
      </c>
      <c r="DT688" s="59">
        <v>0</v>
      </c>
      <c r="DU688" s="59">
        <v>0</v>
      </c>
      <c r="DV688" s="59">
        <v>0</v>
      </c>
      <c r="DW688" s="59">
        <v>0</v>
      </c>
      <c r="DX688" s="59">
        <v>0</v>
      </c>
      <c r="DY688" s="59">
        <v>0</v>
      </c>
      <c r="DZ688" s="59">
        <v>0</v>
      </c>
      <c r="EA688" s="59">
        <v>0</v>
      </c>
      <c r="EB688" s="59">
        <v>0</v>
      </c>
      <c r="EC688" s="59">
        <v>0</v>
      </c>
      <c r="ED688" s="59">
        <v>0</v>
      </c>
      <c r="EE688" s="59">
        <v>0</v>
      </c>
      <c r="EF688" s="59">
        <v>0</v>
      </c>
      <c r="EG688" s="59">
        <v>0</v>
      </c>
      <c r="EH688" s="59">
        <v>0</v>
      </c>
      <c r="EI688" s="59">
        <v>0</v>
      </c>
      <c r="EJ688" s="59">
        <v>0</v>
      </c>
      <c r="EK688" s="59">
        <v>0</v>
      </c>
      <c r="EL688" s="59">
        <v>0</v>
      </c>
      <c r="EM688" s="59">
        <v>0</v>
      </c>
      <c r="EN688" s="59">
        <v>0</v>
      </c>
      <c r="EO688" s="59">
        <v>0</v>
      </c>
      <c r="EP688" s="59">
        <v>2</v>
      </c>
      <c r="EQ688" s="77">
        <v>5</v>
      </c>
    </row>
    <row r="689" spans="1:147" ht="15" customHeight="1" x14ac:dyDescent="0.25">
      <c r="A689" s="504" t="s">
        <v>2573</v>
      </c>
      <c r="B689" s="138">
        <v>37</v>
      </c>
      <c r="C689" s="123" t="s">
        <v>370</v>
      </c>
      <c r="D689" s="62">
        <v>2010</v>
      </c>
      <c r="E689" s="63" t="s">
        <v>371</v>
      </c>
      <c r="F689" s="63" t="s">
        <v>64</v>
      </c>
      <c r="G689" s="62">
        <v>21</v>
      </c>
      <c r="H689" s="62" t="s">
        <v>372</v>
      </c>
      <c r="I689" s="64" t="s">
        <v>1362</v>
      </c>
      <c r="J689" s="59">
        <v>2</v>
      </c>
      <c r="K689" s="37" t="s">
        <v>3</v>
      </c>
      <c r="L689" s="37" t="s">
        <v>89</v>
      </c>
      <c r="M689" s="37">
        <v>7</v>
      </c>
      <c r="N689" s="37">
        <v>7</v>
      </c>
      <c r="O689" s="59">
        <f t="shared" si="444"/>
        <v>0.84509804001425681</v>
      </c>
      <c r="P689" s="37">
        <v>2006</v>
      </c>
      <c r="R689" s="37">
        <v>1</v>
      </c>
      <c r="S689" s="37">
        <v>8</v>
      </c>
      <c r="T689" s="37">
        <v>1</v>
      </c>
      <c r="U689" s="37">
        <v>16</v>
      </c>
      <c r="V689" s="37" t="s">
        <v>736</v>
      </c>
      <c r="W689" s="37"/>
      <c r="X689" s="37" t="s">
        <v>608</v>
      </c>
      <c r="Y689" s="58"/>
      <c r="Z689" s="168" t="s">
        <v>369</v>
      </c>
      <c r="AA689" s="37" t="s">
        <v>694</v>
      </c>
      <c r="AB689" s="37" t="s">
        <v>1365</v>
      </c>
      <c r="AC689" s="37">
        <v>3</v>
      </c>
      <c r="AD689" s="37">
        <v>0</v>
      </c>
      <c r="AE689" s="37" t="s">
        <v>1071</v>
      </c>
      <c r="AF689" s="37">
        <v>3</v>
      </c>
      <c r="AG689" s="59">
        <f t="shared" si="445"/>
        <v>0.47712125471966244</v>
      </c>
      <c r="AH689" s="59">
        <f t="shared" si="438"/>
        <v>246</v>
      </c>
      <c r="AI689" s="72">
        <f t="shared" si="457"/>
        <v>2.3909351071033793</v>
      </c>
      <c r="AJ689" s="59">
        <f t="shared" si="458"/>
        <v>21</v>
      </c>
      <c r="AK689" s="59">
        <f t="shared" si="446"/>
        <v>1.3222192947339193</v>
      </c>
      <c r="AL689" s="72">
        <f t="shared" si="459"/>
        <v>1722</v>
      </c>
      <c r="AM689" s="72">
        <f t="shared" si="443"/>
        <v>3.2360331471176358</v>
      </c>
      <c r="AN689" s="39" t="s">
        <v>28</v>
      </c>
      <c r="AO689" s="37" t="s">
        <v>470</v>
      </c>
      <c r="AQ689" s="59" t="s">
        <v>213</v>
      </c>
      <c r="AR689" s="58" t="s">
        <v>373</v>
      </c>
      <c r="AS689" s="58"/>
      <c r="AT689" s="172" t="s">
        <v>2471</v>
      </c>
      <c r="AU689" s="270">
        <v>63.83</v>
      </c>
      <c r="AV689" s="270">
        <v>20.3</v>
      </c>
      <c r="AX689" s="277">
        <v>3.125</v>
      </c>
      <c r="AY689" s="278">
        <v>633</v>
      </c>
      <c r="AZ689" s="455">
        <f t="shared" si="447"/>
        <v>2.8014037100173552</v>
      </c>
      <c r="BA689" s="515" t="s">
        <v>137</v>
      </c>
      <c r="BB689" s="66" t="s">
        <v>138</v>
      </c>
      <c r="BC689" s="172" t="s">
        <v>2318</v>
      </c>
      <c r="BH689" s="58" t="s">
        <v>1069</v>
      </c>
      <c r="BI689" s="58" t="s">
        <v>1887</v>
      </c>
      <c r="BJ689" s="67" t="s">
        <v>695</v>
      </c>
      <c r="BK689" s="39" t="s">
        <v>1657</v>
      </c>
      <c r="BN689" s="39"/>
      <c r="BO689" s="59" t="s">
        <v>1671</v>
      </c>
      <c r="BP689" s="39" t="s">
        <v>1919</v>
      </c>
      <c r="BQ689" s="59" t="s">
        <v>1537</v>
      </c>
      <c r="BR689" s="25">
        <v>0.27583994708994708</v>
      </c>
      <c r="BS689" s="37" t="s">
        <v>21</v>
      </c>
      <c r="BT689" s="37" t="s">
        <v>1366</v>
      </c>
      <c r="BU689" s="25">
        <v>7.8613876810166905E-2</v>
      </c>
      <c r="BV689" s="160"/>
      <c r="BW689" s="105" t="s">
        <v>26</v>
      </c>
      <c r="BX689" s="37" t="s">
        <v>27</v>
      </c>
      <c r="BY689" s="70">
        <f t="shared" si="453"/>
        <v>0.22235362155133159</v>
      </c>
      <c r="BZ689" s="70">
        <f t="shared" si="454"/>
        <v>0.22235362155133159</v>
      </c>
      <c r="CA689" s="37" t="s">
        <v>18</v>
      </c>
      <c r="CB689" s="37" t="s">
        <v>736</v>
      </c>
      <c r="CC689" s="37">
        <v>8</v>
      </c>
      <c r="CD689" s="37">
        <v>8</v>
      </c>
      <c r="CE689" s="159"/>
      <c r="CF689" s="39" t="s">
        <v>696</v>
      </c>
      <c r="CG689" s="67">
        <v>0.46297979797979799</v>
      </c>
      <c r="CH689" s="37" t="s">
        <v>21</v>
      </c>
      <c r="CI689" s="67">
        <v>0.16433763718022776</v>
      </c>
      <c r="CJ689" s="145"/>
      <c r="CK689" s="59">
        <f t="shared" si="455"/>
        <v>0.46481703061725421</v>
      </c>
      <c r="CL689" s="59">
        <f t="shared" si="456"/>
        <v>0.46481703061725421</v>
      </c>
      <c r="CM689" s="91">
        <v>8</v>
      </c>
      <c r="CN689" s="91">
        <v>8</v>
      </c>
      <c r="CO689" s="159"/>
      <c r="CP689" s="67">
        <f t="shared" si="432"/>
        <v>-0.5136322467583847</v>
      </c>
      <c r="CQ689" s="67">
        <f t="shared" si="433"/>
        <v>0.94545454545454544</v>
      </c>
      <c r="CR689" s="67">
        <f t="shared" si="452"/>
        <v>-0.48561594238974554</v>
      </c>
      <c r="CS689" s="67">
        <f t="shared" si="434"/>
        <v>0.25736946385947129</v>
      </c>
      <c r="CT689" s="37">
        <v>1</v>
      </c>
      <c r="CU689" s="59">
        <v>0</v>
      </c>
      <c r="CV689" s="59" t="s">
        <v>1782</v>
      </c>
      <c r="CW689" s="59">
        <v>0</v>
      </c>
      <c r="CX689" s="59">
        <v>0</v>
      </c>
      <c r="CY689" s="102">
        <v>0</v>
      </c>
      <c r="CZ689" s="102">
        <v>0</v>
      </c>
      <c r="DA689" s="102">
        <v>0</v>
      </c>
      <c r="DB689" s="102">
        <v>0</v>
      </c>
      <c r="DC689" s="102">
        <v>0</v>
      </c>
      <c r="DD689" s="59">
        <v>0</v>
      </c>
      <c r="DE689" s="60">
        <v>0</v>
      </c>
      <c r="DF689" s="60">
        <v>0</v>
      </c>
      <c r="DG689" s="60">
        <v>0</v>
      </c>
      <c r="DH689" s="60">
        <v>0</v>
      </c>
      <c r="DI689" s="60">
        <v>0</v>
      </c>
      <c r="DJ689" s="60">
        <v>0</v>
      </c>
      <c r="DK689" s="60">
        <v>0</v>
      </c>
      <c r="DL689" s="60">
        <v>0</v>
      </c>
      <c r="DM689" s="60">
        <v>0</v>
      </c>
      <c r="DN689" s="60">
        <v>0</v>
      </c>
      <c r="DO689" s="59">
        <v>0</v>
      </c>
      <c r="DP689" s="59">
        <v>0</v>
      </c>
      <c r="DQ689" s="59">
        <v>0</v>
      </c>
      <c r="DR689" s="59">
        <v>0</v>
      </c>
      <c r="DS689" s="59">
        <v>0</v>
      </c>
      <c r="DT689" s="59">
        <v>0</v>
      </c>
      <c r="DU689" s="59">
        <v>0</v>
      </c>
      <c r="DV689" s="59">
        <v>0</v>
      </c>
      <c r="DW689" s="59">
        <v>0</v>
      </c>
      <c r="DX689" s="59">
        <v>0</v>
      </c>
      <c r="DY689" s="59">
        <v>0</v>
      </c>
      <c r="DZ689" s="59">
        <v>0</v>
      </c>
      <c r="EA689" s="59">
        <v>0</v>
      </c>
      <c r="EB689" s="59">
        <v>0</v>
      </c>
      <c r="EC689" s="59">
        <v>0</v>
      </c>
      <c r="ED689" s="59">
        <v>0</v>
      </c>
      <c r="EE689" s="59">
        <v>0</v>
      </c>
      <c r="EF689" s="59">
        <v>0</v>
      </c>
      <c r="EG689" s="59">
        <v>0</v>
      </c>
      <c r="EH689" s="59">
        <v>0</v>
      </c>
      <c r="EI689" s="59">
        <v>0</v>
      </c>
      <c r="EJ689" s="59">
        <v>0</v>
      </c>
      <c r="EK689" s="59">
        <v>0</v>
      </c>
      <c r="EL689" s="59">
        <v>0</v>
      </c>
      <c r="EM689" s="59">
        <v>0</v>
      </c>
      <c r="EN689" s="59">
        <v>0</v>
      </c>
      <c r="EO689" s="59">
        <v>0</v>
      </c>
      <c r="EP689" s="59">
        <v>2</v>
      </c>
      <c r="EQ689" s="77">
        <v>5</v>
      </c>
    </row>
    <row r="690" spans="1:147" ht="15" customHeight="1" x14ac:dyDescent="0.25">
      <c r="A690" s="504" t="s">
        <v>2573</v>
      </c>
      <c r="B690" s="138">
        <v>38</v>
      </c>
      <c r="C690" s="123" t="s">
        <v>370</v>
      </c>
      <c r="D690" s="62">
        <v>2010</v>
      </c>
      <c r="E690" s="63" t="s">
        <v>371</v>
      </c>
      <c r="F690" s="63" t="s">
        <v>64</v>
      </c>
      <c r="G690" s="62">
        <v>21</v>
      </c>
      <c r="H690" s="62" t="s">
        <v>372</v>
      </c>
      <c r="I690" s="64" t="s">
        <v>1362</v>
      </c>
      <c r="J690" s="59">
        <v>2</v>
      </c>
      <c r="K690" s="37" t="s">
        <v>3</v>
      </c>
      <c r="L690" s="37" t="s">
        <v>89</v>
      </c>
      <c r="M690" s="37">
        <v>7</v>
      </c>
      <c r="N690" s="37">
        <v>7</v>
      </c>
      <c r="O690" s="59">
        <f t="shared" si="444"/>
        <v>0.84509804001425681</v>
      </c>
      <c r="P690" s="37">
        <v>2006</v>
      </c>
      <c r="R690" s="37">
        <v>1</v>
      </c>
      <c r="S690" s="37">
        <v>8</v>
      </c>
      <c r="T690" s="37">
        <v>1</v>
      </c>
      <c r="U690" s="37">
        <v>16</v>
      </c>
      <c r="V690" s="37" t="s">
        <v>736</v>
      </c>
      <c r="W690" s="37">
        <v>1</v>
      </c>
      <c r="X690" s="37" t="s">
        <v>608</v>
      </c>
      <c r="Y690" s="58"/>
      <c r="Z690" s="168" t="s">
        <v>369</v>
      </c>
      <c r="AA690" s="37" t="s">
        <v>694</v>
      </c>
      <c r="AB690" s="37" t="s">
        <v>1365</v>
      </c>
      <c r="AC690" s="37">
        <v>3</v>
      </c>
      <c r="AD690" s="37">
        <v>0</v>
      </c>
      <c r="AE690" s="37" t="s">
        <v>1071</v>
      </c>
      <c r="AF690" s="37">
        <v>3</v>
      </c>
      <c r="AG690" s="59">
        <f t="shared" si="445"/>
        <v>0.47712125471966244</v>
      </c>
      <c r="AH690" s="59">
        <f t="shared" si="438"/>
        <v>246</v>
      </c>
      <c r="AI690" s="72">
        <f t="shared" si="457"/>
        <v>2.3909351071033793</v>
      </c>
      <c r="AJ690" s="59">
        <f t="shared" si="458"/>
        <v>21</v>
      </c>
      <c r="AK690" s="59">
        <f t="shared" si="446"/>
        <v>1.3222192947339193</v>
      </c>
      <c r="AL690" s="72">
        <f t="shared" si="459"/>
        <v>1722</v>
      </c>
      <c r="AM690" s="72">
        <f t="shared" si="443"/>
        <v>3.2360331471176358</v>
      </c>
      <c r="AN690" s="39" t="s">
        <v>28</v>
      </c>
      <c r="AO690" s="37" t="s">
        <v>470</v>
      </c>
      <c r="AP690" s="58"/>
      <c r="AQ690" s="59" t="s">
        <v>213</v>
      </c>
      <c r="AR690" s="58" t="s">
        <v>373</v>
      </c>
      <c r="AS690" s="58"/>
      <c r="AT690" s="172" t="s">
        <v>2471</v>
      </c>
      <c r="AU690" s="270">
        <v>63.83</v>
      </c>
      <c r="AV690" s="270">
        <v>20.3</v>
      </c>
      <c r="AX690" s="277">
        <v>3.125</v>
      </c>
      <c r="AY690" s="278">
        <v>633</v>
      </c>
      <c r="AZ690" s="455">
        <f t="shared" si="447"/>
        <v>2.8014037100173552</v>
      </c>
      <c r="BA690" s="515" t="s">
        <v>137</v>
      </c>
      <c r="BB690" s="66" t="s">
        <v>138</v>
      </c>
      <c r="BC690" s="172" t="s">
        <v>2318</v>
      </c>
      <c r="BH690" s="67" t="s">
        <v>1909</v>
      </c>
      <c r="BI690" s="67" t="s">
        <v>1913</v>
      </c>
      <c r="BJ690" s="67" t="s">
        <v>695</v>
      </c>
      <c r="BK690" s="67" t="s">
        <v>1649</v>
      </c>
      <c r="BN690" s="39"/>
      <c r="BO690" s="59" t="s">
        <v>1671</v>
      </c>
      <c r="BP690" s="39" t="s">
        <v>1919</v>
      </c>
      <c r="BQ690" s="59" t="s">
        <v>1537</v>
      </c>
      <c r="BR690" s="25">
        <v>0.80309109842642867</v>
      </c>
      <c r="BS690" s="37" t="s">
        <v>21</v>
      </c>
      <c r="BT690" s="37" t="s">
        <v>1366</v>
      </c>
      <c r="BU690" s="67">
        <v>0.1123690938554659</v>
      </c>
      <c r="BV690" s="160"/>
      <c r="BW690" s="105" t="s">
        <v>26</v>
      </c>
      <c r="BX690" s="37" t="s">
        <v>27</v>
      </c>
      <c r="BY690" s="70">
        <f t="shared" si="453"/>
        <v>0.3178277930439502</v>
      </c>
      <c r="BZ690" s="70">
        <f t="shared" si="454"/>
        <v>0.3178277930439502</v>
      </c>
      <c r="CA690" s="37" t="s">
        <v>18</v>
      </c>
      <c r="CB690" s="37" t="s">
        <v>736</v>
      </c>
      <c r="CC690" s="37">
        <v>8</v>
      </c>
      <c r="CD690" s="37">
        <v>8</v>
      </c>
      <c r="CE690" s="159"/>
      <c r="CF690" s="39" t="s">
        <v>696</v>
      </c>
      <c r="CG690" s="67">
        <v>0.8091305034436681</v>
      </c>
      <c r="CH690" s="37" t="s">
        <v>21</v>
      </c>
      <c r="CI690" s="67">
        <v>0.20454458650942528</v>
      </c>
      <c r="CJ690" s="145"/>
      <c r="CK690" s="59">
        <f t="shared" si="455"/>
        <v>0.57853945670325213</v>
      </c>
      <c r="CL690" s="59">
        <f t="shared" si="456"/>
        <v>0.57853945670325213</v>
      </c>
      <c r="CM690" s="91">
        <v>8</v>
      </c>
      <c r="CN690" s="91">
        <v>8</v>
      </c>
      <c r="CO690" s="159"/>
      <c r="CP690" s="67">
        <f t="shared" si="432"/>
        <v>-1.2939104048999167E-2</v>
      </c>
      <c r="CQ690" s="67">
        <f t="shared" si="433"/>
        <v>0.94545454545454544</v>
      </c>
      <c r="CR690" s="67">
        <f t="shared" si="452"/>
        <v>-1.2233334737235577E-2</v>
      </c>
      <c r="CS690" s="67">
        <f t="shared" si="434"/>
        <v>0.25000467670246229</v>
      </c>
      <c r="CT690" s="37">
        <v>1</v>
      </c>
      <c r="CU690" s="59">
        <v>0</v>
      </c>
      <c r="CV690" s="59" t="s">
        <v>1782</v>
      </c>
      <c r="CW690" s="59">
        <v>0</v>
      </c>
      <c r="CX690" s="122">
        <v>3</v>
      </c>
      <c r="CY690" s="102">
        <v>0</v>
      </c>
      <c r="CZ690" s="102">
        <v>0</v>
      </c>
      <c r="DA690" s="102">
        <v>0</v>
      </c>
      <c r="DB690" s="102">
        <v>2</v>
      </c>
      <c r="DC690" s="102">
        <v>0</v>
      </c>
      <c r="DD690" s="60">
        <v>1</v>
      </c>
      <c r="DE690" s="60">
        <v>0</v>
      </c>
      <c r="DF690" s="60">
        <v>0</v>
      </c>
      <c r="DG690" s="60">
        <v>0</v>
      </c>
      <c r="DH690" s="60">
        <v>0</v>
      </c>
      <c r="DI690" s="60">
        <v>0</v>
      </c>
      <c r="DJ690" s="60">
        <v>0</v>
      </c>
      <c r="DK690" s="60">
        <v>0</v>
      </c>
      <c r="DL690" s="60">
        <v>0</v>
      </c>
      <c r="DM690" s="60">
        <v>0</v>
      </c>
      <c r="DN690" s="60">
        <v>0</v>
      </c>
      <c r="DO690" s="59">
        <v>0</v>
      </c>
      <c r="DP690" s="59">
        <v>0</v>
      </c>
      <c r="DQ690" s="59">
        <v>0</v>
      </c>
      <c r="DR690" s="59">
        <v>0</v>
      </c>
      <c r="DS690" s="59">
        <v>0</v>
      </c>
      <c r="DT690" s="59">
        <v>0</v>
      </c>
      <c r="DU690" s="59">
        <v>0</v>
      </c>
      <c r="DV690" s="59">
        <v>0</v>
      </c>
      <c r="DW690" s="59">
        <v>0</v>
      </c>
      <c r="DX690" s="59">
        <v>0</v>
      </c>
      <c r="DY690" s="59">
        <v>0</v>
      </c>
      <c r="DZ690" s="59">
        <v>0</v>
      </c>
      <c r="EA690" s="59">
        <v>0</v>
      </c>
      <c r="EB690" s="59">
        <v>0</v>
      </c>
      <c r="EC690" s="59">
        <v>0</v>
      </c>
      <c r="ED690" s="59">
        <v>0</v>
      </c>
      <c r="EE690" s="59">
        <v>0</v>
      </c>
      <c r="EF690" s="59">
        <v>0</v>
      </c>
      <c r="EG690" s="59">
        <v>0</v>
      </c>
      <c r="EH690" s="59">
        <v>0</v>
      </c>
      <c r="EI690" s="59">
        <v>0</v>
      </c>
      <c r="EJ690" s="59">
        <v>0</v>
      </c>
      <c r="EK690" s="59">
        <v>0</v>
      </c>
      <c r="EL690" s="59">
        <v>0</v>
      </c>
      <c r="EM690" s="59">
        <v>0</v>
      </c>
      <c r="EN690" s="59">
        <v>0</v>
      </c>
      <c r="EO690" s="59">
        <v>0</v>
      </c>
      <c r="EP690" s="59">
        <v>2</v>
      </c>
      <c r="EQ690" s="77">
        <v>5</v>
      </c>
    </row>
    <row r="691" spans="1:147" ht="15" customHeight="1" x14ac:dyDescent="0.25">
      <c r="A691" s="504" t="s">
        <v>2573</v>
      </c>
      <c r="B691" s="138">
        <v>39</v>
      </c>
      <c r="C691" s="123" t="s">
        <v>370</v>
      </c>
      <c r="D691" s="62">
        <v>2010</v>
      </c>
      <c r="E691" s="63" t="s">
        <v>371</v>
      </c>
      <c r="F691" s="63" t="s">
        <v>64</v>
      </c>
      <c r="G691" s="62">
        <v>21</v>
      </c>
      <c r="H691" s="62" t="s">
        <v>372</v>
      </c>
      <c r="I691" s="64" t="s">
        <v>1362</v>
      </c>
      <c r="J691" s="59">
        <v>2</v>
      </c>
      <c r="K691" s="37" t="s">
        <v>3</v>
      </c>
      <c r="L691" s="37" t="s">
        <v>89</v>
      </c>
      <c r="M691" s="37">
        <v>7</v>
      </c>
      <c r="N691" s="37">
        <v>7</v>
      </c>
      <c r="O691" s="59">
        <f t="shared" si="444"/>
        <v>0.84509804001425681</v>
      </c>
      <c r="P691" s="37">
        <v>2006</v>
      </c>
      <c r="R691" s="37">
        <v>1</v>
      </c>
      <c r="S691" s="37">
        <v>8</v>
      </c>
      <c r="T691" s="37">
        <v>1</v>
      </c>
      <c r="U691" s="37">
        <v>16</v>
      </c>
      <c r="V691" s="37" t="s">
        <v>736</v>
      </c>
      <c r="W691" s="37">
        <v>1</v>
      </c>
      <c r="X691" s="37" t="s">
        <v>608</v>
      </c>
      <c r="Y691" s="58"/>
      <c r="Z691" s="168" t="s">
        <v>369</v>
      </c>
      <c r="AA691" s="37" t="s">
        <v>694</v>
      </c>
      <c r="AB691" s="37" t="s">
        <v>1365</v>
      </c>
      <c r="AC691" s="37">
        <v>3</v>
      </c>
      <c r="AD691" s="37">
        <v>0</v>
      </c>
      <c r="AE691" s="37" t="s">
        <v>1071</v>
      </c>
      <c r="AF691" s="37">
        <v>3</v>
      </c>
      <c r="AG691" s="59">
        <f t="shared" si="445"/>
        <v>0.47712125471966244</v>
      </c>
      <c r="AH691" s="59">
        <f t="shared" si="438"/>
        <v>246</v>
      </c>
      <c r="AI691" s="72">
        <f t="shared" si="457"/>
        <v>2.3909351071033793</v>
      </c>
      <c r="AJ691" s="59">
        <f t="shared" si="458"/>
        <v>21</v>
      </c>
      <c r="AK691" s="59">
        <f t="shared" si="446"/>
        <v>1.3222192947339193</v>
      </c>
      <c r="AL691" s="72">
        <f t="shared" si="459"/>
        <v>1722</v>
      </c>
      <c r="AM691" s="72">
        <f t="shared" si="443"/>
        <v>3.2360331471176358</v>
      </c>
      <c r="AN691" s="39" t="s">
        <v>28</v>
      </c>
      <c r="AO691" s="37" t="s">
        <v>470</v>
      </c>
      <c r="AP691" s="58"/>
      <c r="AQ691" s="59" t="s">
        <v>213</v>
      </c>
      <c r="AR691" s="58" t="s">
        <v>373</v>
      </c>
      <c r="AS691" s="58"/>
      <c r="AT691" s="172" t="s">
        <v>2471</v>
      </c>
      <c r="AU691" s="270">
        <v>63.83</v>
      </c>
      <c r="AV691" s="270">
        <v>20.3</v>
      </c>
      <c r="AX691" s="277">
        <v>3.125</v>
      </c>
      <c r="AY691" s="278">
        <v>633</v>
      </c>
      <c r="AZ691" s="455">
        <f t="shared" si="447"/>
        <v>2.8014037100173552</v>
      </c>
      <c r="BA691" s="515" t="s">
        <v>137</v>
      </c>
      <c r="BB691" s="66" t="s">
        <v>138</v>
      </c>
      <c r="BC691" s="172" t="s">
        <v>2318</v>
      </c>
      <c r="BH691" s="67" t="s">
        <v>1909</v>
      </c>
      <c r="BI691" s="67" t="s">
        <v>1914</v>
      </c>
      <c r="BJ691" s="67" t="s">
        <v>695</v>
      </c>
      <c r="BK691" s="67" t="s">
        <v>1649</v>
      </c>
      <c r="BN691" s="39"/>
      <c r="BO691" s="59" t="s">
        <v>1671</v>
      </c>
      <c r="BP691" s="39" t="s">
        <v>1919</v>
      </c>
      <c r="BQ691" s="59" t="s">
        <v>1537</v>
      </c>
      <c r="BR691" s="25">
        <v>2.2437103816583659</v>
      </c>
      <c r="BS691" s="37" t="s">
        <v>21</v>
      </c>
      <c r="BT691" s="37" t="s">
        <v>1366</v>
      </c>
      <c r="BU691" s="67">
        <v>0.46035477151815951</v>
      </c>
      <c r="BV691" s="160"/>
      <c r="BW691" s="105" t="s">
        <v>26</v>
      </c>
      <c r="BX691" s="37" t="s">
        <v>27</v>
      </c>
      <c r="BY691" s="70">
        <f t="shared" si="453"/>
        <v>1.3020799227682973</v>
      </c>
      <c r="BZ691" s="70">
        <f t="shared" si="454"/>
        <v>1.3020799227682973</v>
      </c>
      <c r="CA691" s="37" t="s">
        <v>18</v>
      </c>
      <c r="CB691" s="37" t="s">
        <v>736</v>
      </c>
      <c r="CC691" s="37">
        <v>8</v>
      </c>
      <c r="CD691" s="37">
        <v>8</v>
      </c>
      <c r="CE691" s="159"/>
      <c r="CF691" s="39" t="s">
        <v>696</v>
      </c>
      <c r="CG691" s="67">
        <v>1.3331123826553093</v>
      </c>
      <c r="CH691" s="37" t="s">
        <v>21</v>
      </c>
      <c r="CI691" s="67">
        <v>0.2521040971227233</v>
      </c>
      <c r="CJ691" s="145"/>
      <c r="CK691" s="59">
        <f t="shared" si="455"/>
        <v>0.71305806656155857</v>
      </c>
      <c r="CL691" s="59">
        <f t="shared" si="456"/>
        <v>0.71305806656155857</v>
      </c>
      <c r="CM691" s="91">
        <v>8</v>
      </c>
      <c r="CN691" s="91">
        <v>8</v>
      </c>
      <c r="CO691" s="159"/>
      <c r="CP691" s="67">
        <f t="shared" si="432"/>
        <v>0.86745968624746728</v>
      </c>
      <c r="CQ691" s="67">
        <f t="shared" si="433"/>
        <v>0.94545454545454544</v>
      </c>
      <c r="CR691" s="67">
        <f t="shared" si="452"/>
        <v>0.82014370336124176</v>
      </c>
      <c r="CS691" s="67">
        <f t="shared" si="434"/>
        <v>0.27101986544259665</v>
      </c>
      <c r="CT691" s="37">
        <v>1</v>
      </c>
      <c r="CU691" s="59">
        <v>0</v>
      </c>
      <c r="CV691" s="59" t="s">
        <v>1782</v>
      </c>
      <c r="CW691" s="59">
        <v>0</v>
      </c>
      <c r="CX691" s="59">
        <v>3</v>
      </c>
      <c r="CY691" s="102">
        <v>0</v>
      </c>
      <c r="CZ691" s="102">
        <v>0</v>
      </c>
      <c r="DA691" s="102">
        <v>0</v>
      </c>
      <c r="DB691" s="102">
        <v>2</v>
      </c>
      <c r="DC691" s="102">
        <v>0</v>
      </c>
      <c r="DD691" s="60">
        <v>1</v>
      </c>
      <c r="DE691" s="60">
        <v>0</v>
      </c>
      <c r="DF691" s="60">
        <v>0</v>
      </c>
      <c r="DG691" s="60">
        <v>0</v>
      </c>
      <c r="DH691" s="60">
        <v>0</v>
      </c>
      <c r="DI691" s="60">
        <v>0</v>
      </c>
      <c r="DJ691" s="60">
        <v>0</v>
      </c>
      <c r="DK691" s="60">
        <v>0</v>
      </c>
      <c r="DL691" s="60">
        <v>0</v>
      </c>
      <c r="DM691" s="60">
        <v>0</v>
      </c>
      <c r="DN691" s="60">
        <v>0</v>
      </c>
      <c r="DO691" s="59">
        <v>0</v>
      </c>
      <c r="DP691" s="59">
        <v>0</v>
      </c>
      <c r="DQ691" s="59">
        <v>0</v>
      </c>
      <c r="DR691" s="59">
        <v>0</v>
      </c>
      <c r="DS691" s="59">
        <v>0</v>
      </c>
      <c r="DT691" s="59">
        <v>0</v>
      </c>
      <c r="DU691" s="59">
        <v>0</v>
      </c>
      <c r="DV691" s="59">
        <v>0</v>
      </c>
      <c r="DW691" s="59">
        <v>0</v>
      </c>
      <c r="DX691" s="59">
        <v>0</v>
      </c>
      <c r="DY691" s="59">
        <v>0</v>
      </c>
      <c r="DZ691" s="59">
        <v>0</v>
      </c>
      <c r="EA691" s="59">
        <v>0</v>
      </c>
      <c r="EB691" s="59">
        <v>0</v>
      </c>
      <c r="EC691" s="59">
        <v>0</v>
      </c>
      <c r="ED691" s="59">
        <v>0</v>
      </c>
      <c r="EE691" s="59">
        <v>0</v>
      </c>
      <c r="EF691" s="59">
        <v>0</v>
      </c>
      <c r="EG691" s="59">
        <v>0</v>
      </c>
      <c r="EH691" s="59">
        <v>0</v>
      </c>
      <c r="EI691" s="59">
        <v>0</v>
      </c>
      <c r="EJ691" s="59">
        <v>0</v>
      </c>
      <c r="EK691" s="59">
        <v>0</v>
      </c>
      <c r="EL691" s="59">
        <v>0</v>
      </c>
      <c r="EM691" s="59">
        <v>0</v>
      </c>
      <c r="EN691" s="59">
        <v>0</v>
      </c>
      <c r="EO691" s="59">
        <v>0</v>
      </c>
      <c r="EP691" s="59">
        <v>2</v>
      </c>
      <c r="EQ691" s="77">
        <v>5</v>
      </c>
    </row>
    <row r="692" spans="1:147" s="58" customFormat="1" ht="15" customHeight="1" x14ac:dyDescent="0.25">
      <c r="A692" s="504" t="s">
        <v>2573</v>
      </c>
      <c r="B692" s="138">
        <v>40</v>
      </c>
      <c r="C692" s="123" t="s">
        <v>370</v>
      </c>
      <c r="D692" s="62">
        <v>2010</v>
      </c>
      <c r="E692" s="63" t="s">
        <v>371</v>
      </c>
      <c r="F692" s="63" t="s">
        <v>64</v>
      </c>
      <c r="G692" s="62">
        <v>21</v>
      </c>
      <c r="H692" s="62" t="s">
        <v>372</v>
      </c>
      <c r="I692" s="64" t="s">
        <v>1362</v>
      </c>
      <c r="J692" s="59">
        <v>2</v>
      </c>
      <c r="K692" s="37" t="s">
        <v>3</v>
      </c>
      <c r="L692" s="37" t="s">
        <v>89</v>
      </c>
      <c r="M692" s="37">
        <v>7</v>
      </c>
      <c r="N692" s="37">
        <v>7</v>
      </c>
      <c r="O692" s="59">
        <f t="shared" si="444"/>
        <v>0.84509804001425681</v>
      </c>
      <c r="P692" s="37">
        <v>2006</v>
      </c>
      <c r="Q692" s="67"/>
      <c r="R692" s="37">
        <v>1</v>
      </c>
      <c r="S692" s="37">
        <v>8</v>
      </c>
      <c r="T692" s="37">
        <v>1</v>
      </c>
      <c r="U692" s="37">
        <v>16</v>
      </c>
      <c r="V692" s="37" t="s">
        <v>736</v>
      </c>
      <c r="W692" s="37">
        <v>1</v>
      </c>
      <c r="X692" s="37" t="s">
        <v>608</v>
      </c>
      <c r="Z692" s="168" t="s">
        <v>369</v>
      </c>
      <c r="AA692" s="37" t="s">
        <v>694</v>
      </c>
      <c r="AB692" s="37" t="s">
        <v>1365</v>
      </c>
      <c r="AC692" s="37">
        <v>3</v>
      </c>
      <c r="AD692" s="37">
        <v>0</v>
      </c>
      <c r="AE692" s="37" t="s">
        <v>1071</v>
      </c>
      <c r="AF692" s="37">
        <v>3</v>
      </c>
      <c r="AG692" s="59">
        <f t="shared" si="445"/>
        <v>0.47712125471966244</v>
      </c>
      <c r="AH692" s="59">
        <f t="shared" si="438"/>
        <v>246</v>
      </c>
      <c r="AI692" s="72">
        <f t="shared" si="457"/>
        <v>2.3909351071033793</v>
      </c>
      <c r="AJ692" s="59">
        <f t="shared" si="458"/>
        <v>21</v>
      </c>
      <c r="AK692" s="59">
        <f t="shared" si="446"/>
        <v>1.3222192947339193</v>
      </c>
      <c r="AL692" s="72">
        <f t="shared" si="459"/>
        <v>1722</v>
      </c>
      <c r="AM692" s="72">
        <f t="shared" si="443"/>
        <v>3.2360331471176358</v>
      </c>
      <c r="AN692" s="39" t="s">
        <v>28</v>
      </c>
      <c r="AO692" s="37" t="s">
        <v>470</v>
      </c>
      <c r="AQ692" s="59" t="s">
        <v>213</v>
      </c>
      <c r="AR692" s="58" t="s">
        <v>373</v>
      </c>
      <c r="AT692" s="172" t="s">
        <v>2471</v>
      </c>
      <c r="AU692" s="270">
        <v>63.83</v>
      </c>
      <c r="AV692" s="270">
        <v>20.3</v>
      </c>
      <c r="AW692" s="59"/>
      <c r="AX692" s="277">
        <v>3.125</v>
      </c>
      <c r="AY692" s="278">
        <v>633</v>
      </c>
      <c r="AZ692" s="455">
        <f t="shared" si="447"/>
        <v>2.8014037100173552</v>
      </c>
      <c r="BA692" s="515" t="s">
        <v>137</v>
      </c>
      <c r="BB692" s="66" t="s">
        <v>138</v>
      </c>
      <c r="BC692" s="172" t="s">
        <v>2318</v>
      </c>
      <c r="BD692" s="59"/>
      <c r="BE692" s="59"/>
      <c r="BF692" s="67"/>
      <c r="BG692" s="67"/>
      <c r="BH692" s="67" t="s">
        <v>1909</v>
      </c>
      <c r="BI692" s="67" t="s">
        <v>1915</v>
      </c>
      <c r="BJ692" s="67" t="s">
        <v>695</v>
      </c>
      <c r="BK692" s="67" t="s">
        <v>1649</v>
      </c>
      <c r="BL692" s="59"/>
      <c r="BM692" s="59"/>
      <c r="BN692" s="39"/>
      <c r="BO692" s="59" t="s">
        <v>1671</v>
      </c>
      <c r="BP692" s="39" t="s">
        <v>1919</v>
      </c>
      <c r="BQ692" s="59" t="s">
        <v>1537</v>
      </c>
      <c r="BR692" s="25">
        <v>0.15006061426701361</v>
      </c>
      <c r="BS692" s="37" t="s">
        <v>21</v>
      </c>
      <c r="BT692" s="37" t="s">
        <v>1366</v>
      </c>
      <c r="BU692" s="67">
        <v>4.9115426364254283E-2</v>
      </c>
      <c r="BV692" s="160"/>
      <c r="BW692" s="105" t="s">
        <v>26</v>
      </c>
      <c r="BX692" s="37" t="s">
        <v>27</v>
      </c>
      <c r="BY692" s="70">
        <f t="shared" si="453"/>
        <v>0.13891940417213097</v>
      </c>
      <c r="BZ692" s="70">
        <f t="shared" si="454"/>
        <v>0.13891940417213097</v>
      </c>
      <c r="CA692" s="37" t="s">
        <v>18</v>
      </c>
      <c r="CB692" s="37" t="s">
        <v>736</v>
      </c>
      <c r="CC692" s="37">
        <v>8</v>
      </c>
      <c r="CD692" s="37">
        <v>8</v>
      </c>
      <c r="CE692" s="159"/>
      <c r="CF692" s="39" t="s">
        <v>696</v>
      </c>
      <c r="CG692" s="67">
        <v>0.13921116643772893</v>
      </c>
      <c r="CH692" s="37" t="s">
        <v>21</v>
      </c>
      <c r="CI692" s="67">
        <v>5.4722474853715335E-2</v>
      </c>
      <c r="CJ692" s="145"/>
      <c r="CK692" s="59">
        <f t="shared" si="455"/>
        <v>0.15477853220948976</v>
      </c>
      <c r="CL692" s="59">
        <f t="shared" si="456"/>
        <v>0.15477853220948976</v>
      </c>
      <c r="CM692" s="91">
        <v>8</v>
      </c>
      <c r="CN692" s="91">
        <v>8</v>
      </c>
      <c r="CO692" s="159"/>
      <c r="CP692" s="67">
        <f t="shared" si="432"/>
        <v>7.3774198704067789E-2</v>
      </c>
      <c r="CQ692" s="67">
        <f t="shared" si="433"/>
        <v>0.94545454545454544</v>
      </c>
      <c r="CR692" s="67">
        <f t="shared" si="452"/>
        <v>6.9750151502027721E-2</v>
      </c>
      <c r="CS692" s="67">
        <f t="shared" si="434"/>
        <v>0.25015203386357987</v>
      </c>
      <c r="CT692" s="37">
        <v>1</v>
      </c>
      <c r="CU692" s="59">
        <v>0</v>
      </c>
      <c r="CV692" s="59" t="s">
        <v>1782</v>
      </c>
      <c r="CW692" s="59">
        <v>0</v>
      </c>
      <c r="CX692" s="59">
        <v>3</v>
      </c>
      <c r="CY692" s="102">
        <v>0</v>
      </c>
      <c r="CZ692" s="102">
        <v>0</v>
      </c>
      <c r="DA692" s="102">
        <v>0</v>
      </c>
      <c r="DB692" s="102">
        <v>2</v>
      </c>
      <c r="DC692" s="102">
        <v>0</v>
      </c>
      <c r="DD692" s="60">
        <v>1</v>
      </c>
      <c r="DE692" s="60">
        <v>0</v>
      </c>
      <c r="DF692" s="60">
        <v>0</v>
      </c>
      <c r="DG692" s="60">
        <v>0</v>
      </c>
      <c r="DH692" s="60">
        <v>0</v>
      </c>
      <c r="DI692" s="60">
        <v>0</v>
      </c>
      <c r="DJ692" s="60">
        <v>0</v>
      </c>
      <c r="DK692" s="60">
        <v>0</v>
      </c>
      <c r="DL692" s="60">
        <v>0</v>
      </c>
      <c r="DM692" s="60">
        <v>0</v>
      </c>
      <c r="DN692" s="60">
        <v>0</v>
      </c>
      <c r="DO692" s="59">
        <v>0</v>
      </c>
      <c r="DP692" s="59">
        <v>0</v>
      </c>
      <c r="DQ692" s="59">
        <v>0</v>
      </c>
      <c r="DR692" s="59">
        <v>0</v>
      </c>
      <c r="DS692" s="59">
        <v>0</v>
      </c>
      <c r="DT692" s="59">
        <v>0</v>
      </c>
      <c r="DU692" s="59">
        <v>0</v>
      </c>
      <c r="DV692" s="59">
        <v>0</v>
      </c>
      <c r="DW692" s="59">
        <v>0</v>
      </c>
      <c r="DX692" s="59">
        <v>0</v>
      </c>
      <c r="DY692" s="59">
        <v>0</v>
      </c>
      <c r="DZ692" s="59">
        <v>0</v>
      </c>
      <c r="EA692" s="59">
        <v>0</v>
      </c>
      <c r="EB692" s="59">
        <v>0</v>
      </c>
      <c r="EC692" s="59">
        <v>0</v>
      </c>
      <c r="ED692" s="59">
        <v>0</v>
      </c>
      <c r="EE692" s="59">
        <v>0</v>
      </c>
      <c r="EF692" s="59">
        <v>0</v>
      </c>
      <c r="EG692" s="59">
        <v>0</v>
      </c>
      <c r="EH692" s="59">
        <v>0</v>
      </c>
      <c r="EI692" s="59">
        <v>0</v>
      </c>
      <c r="EJ692" s="59">
        <v>0</v>
      </c>
      <c r="EK692" s="59">
        <v>0</v>
      </c>
      <c r="EL692" s="59">
        <v>0</v>
      </c>
      <c r="EM692" s="59">
        <v>0</v>
      </c>
      <c r="EN692" s="59">
        <v>0</v>
      </c>
      <c r="EO692" s="59">
        <v>0</v>
      </c>
      <c r="EP692" s="59">
        <v>2</v>
      </c>
      <c r="EQ692" s="77">
        <v>5</v>
      </c>
    </row>
    <row r="693" spans="1:147" s="85" customFormat="1" ht="15" customHeight="1" x14ac:dyDescent="0.25">
      <c r="A693" s="504" t="s">
        <v>2573</v>
      </c>
      <c r="B693" s="583" t="s">
        <v>2138</v>
      </c>
      <c r="C693" s="563" t="s">
        <v>370</v>
      </c>
      <c r="D693" s="589">
        <v>2010</v>
      </c>
      <c r="E693" s="565" t="s">
        <v>371</v>
      </c>
      <c r="F693" s="565" t="s">
        <v>64</v>
      </c>
      <c r="G693" s="589">
        <v>21</v>
      </c>
      <c r="H693" s="589" t="s">
        <v>372</v>
      </c>
      <c r="I693" s="584" t="s">
        <v>1362</v>
      </c>
      <c r="J693" s="547">
        <v>2</v>
      </c>
      <c r="K693" s="186" t="s">
        <v>3</v>
      </c>
      <c r="L693" s="186" t="s">
        <v>89</v>
      </c>
      <c r="M693" s="186">
        <v>7</v>
      </c>
      <c r="N693" s="186">
        <v>7</v>
      </c>
      <c r="O693" s="547">
        <f t="shared" ref="O693" si="460">LOG10(N693)</f>
        <v>0.84509804001425681</v>
      </c>
      <c r="P693" s="186">
        <v>2006</v>
      </c>
      <c r="Q693" s="557"/>
      <c r="R693" s="186">
        <v>1</v>
      </c>
      <c r="S693" s="186">
        <v>8</v>
      </c>
      <c r="T693" s="186">
        <v>1</v>
      </c>
      <c r="U693" s="186">
        <v>16</v>
      </c>
      <c r="V693" s="186" t="s">
        <v>736</v>
      </c>
      <c r="W693" s="186">
        <v>1</v>
      </c>
      <c r="X693" s="186" t="s">
        <v>608</v>
      </c>
      <c r="Y693" s="563"/>
      <c r="Z693" s="572" t="s">
        <v>369</v>
      </c>
      <c r="AA693" s="186" t="s">
        <v>694</v>
      </c>
      <c r="AB693" s="186" t="s">
        <v>1365</v>
      </c>
      <c r="AC693" s="186">
        <v>3</v>
      </c>
      <c r="AD693" s="186">
        <v>0</v>
      </c>
      <c r="AE693" s="186" t="s">
        <v>1071</v>
      </c>
      <c r="AF693" s="186">
        <v>3</v>
      </c>
      <c r="AG693" s="547">
        <f t="shared" ref="AG693" si="461">LOG10(AF693)</f>
        <v>0.47712125471966244</v>
      </c>
      <c r="AH693" s="547">
        <f t="shared" si="438"/>
        <v>246</v>
      </c>
      <c r="AI693" s="549">
        <f t="shared" si="457"/>
        <v>2.3909351071033793</v>
      </c>
      <c r="AJ693" s="547">
        <f t="shared" si="458"/>
        <v>21</v>
      </c>
      <c r="AK693" s="547">
        <f t="shared" ref="AK693" si="462">LOG10(AJ693)</f>
        <v>1.3222192947339193</v>
      </c>
      <c r="AL693" s="549">
        <f t="shared" si="459"/>
        <v>1722</v>
      </c>
      <c r="AM693" s="549">
        <f t="shared" si="443"/>
        <v>3.2360331471176358</v>
      </c>
      <c r="AN693" s="544" t="s">
        <v>28</v>
      </c>
      <c r="AO693" s="186" t="s">
        <v>470</v>
      </c>
      <c r="AP693" s="563"/>
      <c r="AQ693" s="547" t="s">
        <v>213</v>
      </c>
      <c r="AR693" s="563" t="s">
        <v>373</v>
      </c>
      <c r="AS693" s="563"/>
      <c r="AT693" s="562" t="s">
        <v>2471</v>
      </c>
      <c r="AU693" s="550">
        <v>63.83</v>
      </c>
      <c r="AV693" s="550">
        <v>20.3</v>
      </c>
      <c r="AW693" s="547"/>
      <c r="AX693" s="552">
        <v>3.125</v>
      </c>
      <c r="AY693" s="553">
        <v>633</v>
      </c>
      <c r="AZ693" s="554">
        <f t="shared" ref="AZ693" si="463">LOG10(AY693)</f>
        <v>2.8014037100173552</v>
      </c>
      <c r="BA693" s="567" t="s">
        <v>137</v>
      </c>
      <c r="BB693" s="586" t="s">
        <v>138</v>
      </c>
      <c r="BC693" s="562" t="s">
        <v>2318</v>
      </c>
      <c r="BD693" s="547"/>
      <c r="BE693" s="547"/>
      <c r="BF693" s="557"/>
      <c r="BG693" s="557"/>
      <c r="BH693" s="557" t="s">
        <v>1069</v>
      </c>
      <c r="BI693" s="557" t="s">
        <v>1887</v>
      </c>
      <c r="BJ693" s="557" t="s">
        <v>695</v>
      </c>
      <c r="BK693" s="557" t="s">
        <v>1649</v>
      </c>
      <c r="BL693" s="547"/>
      <c r="BM693" s="547"/>
      <c r="BN693" s="544"/>
      <c r="BO693" s="547" t="s">
        <v>1671</v>
      </c>
      <c r="BP693" s="544" t="s">
        <v>1919</v>
      </c>
      <c r="BQ693" s="547" t="s">
        <v>1537</v>
      </c>
      <c r="BR693" s="557">
        <f>AVERAGE(BR690:BR692)</f>
        <v>1.0656206981172693</v>
      </c>
      <c r="BS693" s="186" t="s">
        <v>21</v>
      </c>
      <c r="BT693" s="186" t="s">
        <v>1366</v>
      </c>
      <c r="BU693" s="557"/>
      <c r="BV693" s="571"/>
      <c r="BW693" s="590"/>
      <c r="BX693" s="186"/>
      <c r="BY693" s="568"/>
      <c r="BZ693" s="559">
        <f>SQRT((BZ690^2+BZ691^2+BZ692^2)/3)</f>
        <v>0.7779728427486019</v>
      </c>
      <c r="CA693" s="186" t="s">
        <v>18</v>
      </c>
      <c r="CB693" s="186" t="s">
        <v>736</v>
      </c>
      <c r="CC693" s="186">
        <v>24</v>
      </c>
      <c r="CD693" s="186">
        <v>8</v>
      </c>
      <c r="CE693" s="573"/>
      <c r="CF693" s="544" t="s">
        <v>696</v>
      </c>
      <c r="CG693" s="557">
        <f>AVERAGE(CG690:CG692)</f>
        <v>0.76048468417890203</v>
      </c>
      <c r="CH693" s="186" t="s">
        <v>21</v>
      </c>
      <c r="CI693" s="557"/>
      <c r="CJ693" s="571"/>
      <c r="CK693" s="547"/>
      <c r="CL693" s="559">
        <f>SQRT((CL690^2+CL691^2+CL692^2)/3)</f>
        <v>0.53762319620217469</v>
      </c>
      <c r="CM693" s="569">
        <v>24</v>
      </c>
      <c r="CN693" s="569">
        <v>8</v>
      </c>
      <c r="CO693" s="573"/>
      <c r="CP693" s="557">
        <f t="shared" si="432"/>
        <v>0.45632220175786831</v>
      </c>
      <c r="CQ693" s="557">
        <f t="shared" si="433"/>
        <v>0.98360655737704916</v>
      </c>
      <c r="CR693" s="557">
        <f t="shared" ref="CR693" si="464">CP693*CQ693</f>
        <v>0.4488415099257721</v>
      </c>
      <c r="CS693" s="557">
        <f t="shared" si="434"/>
        <v>0.25209852813575467</v>
      </c>
      <c r="CT693" s="186">
        <v>1</v>
      </c>
      <c r="CU693" s="547">
        <v>0</v>
      </c>
      <c r="CV693" s="547" t="s">
        <v>1782</v>
      </c>
      <c r="CW693" s="547">
        <v>0</v>
      </c>
      <c r="CX693" s="186">
        <v>-1</v>
      </c>
      <c r="CY693" s="560">
        <v>0</v>
      </c>
      <c r="CZ693" s="560">
        <v>0</v>
      </c>
      <c r="DA693" s="560">
        <v>0</v>
      </c>
      <c r="DB693" s="560">
        <v>2</v>
      </c>
      <c r="DC693" s="560">
        <v>0</v>
      </c>
      <c r="DD693" s="561">
        <v>1</v>
      </c>
      <c r="DE693" s="561">
        <v>0</v>
      </c>
      <c r="DF693" s="561">
        <v>0</v>
      </c>
      <c r="DG693" s="561">
        <v>0</v>
      </c>
      <c r="DH693" s="561">
        <v>0</v>
      </c>
      <c r="DI693" s="561">
        <v>0</v>
      </c>
      <c r="DJ693" s="561">
        <v>0</v>
      </c>
      <c r="DK693" s="561">
        <v>0</v>
      </c>
      <c r="DL693" s="561">
        <v>0</v>
      </c>
      <c r="DM693" s="561">
        <v>0</v>
      </c>
      <c r="DN693" s="561">
        <v>0</v>
      </c>
      <c r="DO693" s="547">
        <v>0</v>
      </c>
      <c r="DP693" s="547">
        <v>0</v>
      </c>
      <c r="DQ693" s="547">
        <v>0</v>
      </c>
      <c r="DR693" s="547">
        <v>0</v>
      </c>
      <c r="DS693" s="547">
        <v>0</v>
      </c>
      <c r="DT693" s="547">
        <v>0</v>
      </c>
      <c r="DU693" s="547">
        <v>0</v>
      </c>
      <c r="DV693" s="547">
        <v>0</v>
      </c>
      <c r="DW693" s="547">
        <v>0</v>
      </c>
      <c r="DX693" s="547">
        <v>0</v>
      </c>
      <c r="DY693" s="547">
        <v>0</v>
      </c>
      <c r="DZ693" s="547">
        <v>0</v>
      </c>
      <c r="EA693" s="547">
        <v>0</v>
      </c>
      <c r="EB693" s="547">
        <v>0</v>
      </c>
      <c r="EC693" s="547">
        <v>0</v>
      </c>
      <c r="ED693" s="547">
        <v>0</v>
      </c>
      <c r="EE693" s="547">
        <v>0</v>
      </c>
      <c r="EF693" s="547">
        <v>0</v>
      </c>
      <c r="EG693" s="547">
        <v>0</v>
      </c>
      <c r="EH693" s="547">
        <v>0</v>
      </c>
      <c r="EI693" s="547">
        <v>0</v>
      </c>
      <c r="EJ693" s="547">
        <v>0</v>
      </c>
      <c r="EK693" s="547">
        <v>0</v>
      </c>
      <c r="EL693" s="547">
        <v>0</v>
      </c>
      <c r="EM693" s="547">
        <v>0</v>
      </c>
      <c r="EN693" s="547">
        <v>0</v>
      </c>
      <c r="EO693" s="547">
        <v>0</v>
      </c>
      <c r="EP693" s="547">
        <v>2</v>
      </c>
      <c r="EQ693" s="186">
        <v>5</v>
      </c>
    </row>
    <row r="694" spans="1:147" s="68" customFormat="1" ht="15" customHeight="1" x14ac:dyDescent="0.25">
      <c r="A694" s="504" t="s">
        <v>2573</v>
      </c>
      <c r="B694" s="138">
        <v>41</v>
      </c>
      <c r="C694" s="123" t="s">
        <v>370</v>
      </c>
      <c r="D694" s="149">
        <v>2010</v>
      </c>
      <c r="E694" s="120" t="s">
        <v>371</v>
      </c>
      <c r="F694" s="120" t="s">
        <v>64</v>
      </c>
      <c r="G694" s="149">
        <v>21</v>
      </c>
      <c r="H694" s="149" t="s">
        <v>372</v>
      </c>
      <c r="I694" s="144" t="s">
        <v>1362</v>
      </c>
      <c r="J694" s="59">
        <v>2</v>
      </c>
      <c r="K694" s="77" t="s">
        <v>3</v>
      </c>
      <c r="L694" s="77" t="s">
        <v>89</v>
      </c>
      <c r="M694" s="77">
        <v>7</v>
      </c>
      <c r="N694" s="77">
        <v>7</v>
      </c>
      <c r="O694" s="59">
        <f t="shared" si="444"/>
        <v>0.84509804001425681</v>
      </c>
      <c r="P694" s="77">
        <v>2006</v>
      </c>
      <c r="R694" s="77">
        <v>1</v>
      </c>
      <c r="S694" s="77">
        <v>8</v>
      </c>
      <c r="T694" s="77">
        <v>1</v>
      </c>
      <c r="U694" s="77">
        <v>16</v>
      </c>
      <c r="V694" s="77" t="s">
        <v>736</v>
      </c>
      <c r="W694" s="77"/>
      <c r="X694" s="77" t="s">
        <v>608</v>
      </c>
      <c r="Y694" s="123"/>
      <c r="Z694" s="139" t="s">
        <v>369</v>
      </c>
      <c r="AA694" s="77" t="s">
        <v>694</v>
      </c>
      <c r="AB694" s="77" t="s">
        <v>1365</v>
      </c>
      <c r="AC694" s="37">
        <v>3</v>
      </c>
      <c r="AD694" s="77">
        <v>0</v>
      </c>
      <c r="AE694" s="77" t="s">
        <v>1071</v>
      </c>
      <c r="AF694" s="37">
        <v>3</v>
      </c>
      <c r="AG694" s="59">
        <f t="shared" si="445"/>
        <v>0.47712125471966244</v>
      </c>
      <c r="AH694" s="59">
        <f t="shared" si="438"/>
        <v>246</v>
      </c>
      <c r="AI694" s="72">
        <f t="shared" si="457"/>
        <v>2.3909351071033793</v>
      </c>
      <c r="AJ694" s="59">
        <f t="shared" si="458"/>
        <v>21</v>
      </c>
      <c r="AK694" s="59">
        <f t="shared" si="446"/>
        <v>1.3222192947339193</v>
      </c>
      <c r="AL694" s="72">
        <f t="shared" si="459"/>
        <v>1722</v>
      </c>
      <c r="AM694" s="72">
        <f t="shared" si="443"/>
        <v>3.2360331471176358</v>
      </c>
      <c r="AN694" s="78" t="s">
        <v>28</v>
      </c>
      <c r="AO694" s="77" t="s">
        <v>470</v>
      </c>
      <c r="AQ694" s="128" t="s">
        <v>213</v>
      </c>
      <c r="AR694" s="123" t="s">
        <v>373</v>
      </c>
      <c r="AS694" s="123"/>
      <c r="AT694" s="172" t="s">
        <v>2471</v>
      </c>
      <c r="AU694" s="270">
        <v>63.83</v>
      </c>
      <c r="AV694" s="270">
        <v>20.3</v>
      </c>
      <c r="AW694" s="128"/>
      <c r="AX694" s="277">
        <v>3.125</v>
      </c>
      <c r="AY694" s="278">
        <v>633</v>
      </c>
      <c r="AZ694" s="455">
        <f t="shared" si="447"/>
        <v>2.8014037100173552</v>
      </c>
      <c r="BA694" s="517" t="s">
        <v>137</v>
      </c>
      <c r="BB694" s="151" t="s">
        <v>138</v>
      </c>
      <c r="BC694" s="172" t="s">
        <v>2318</v>
      </c>
      <c r="BD694" s="128"/>
      <c r="BE694" s="128"/>
      <c r="BH694" s="58" t="s">
        <v>1069</v>
      </c>
      <c r="BI694" s="58" t="s">
        <v>1887</v>
      </c>
      <c r="BJ694" s="68" t="s">
        <v>695</v>
      </c>
      <c r="BK694" s="95" t="s">
        <v>43</v>
      </c>
      <c r="BL694" s="128"/>
      <c r="BM694" s="128"/>
      <c r="BN694" s="78"/>
      <c r="BO694" s="128"/>
      <c r="BP694" s="39" t="s">
        <v>1919</v>
      </c>
      <c r="BQ694" s="128" t="s">
        <v>1537</v>
      </c>
      <c r="BR694" s="25">
        <v>0.69799728010862461</v>
      </c>
      <c r="BS694" s="77" t="s">
        <v>21</v>
      </c>
      <c r="BT694" s="77" t="s">
        <v>1366</v>
      </c>
      <c r="BU694" s="25">
        <v>0.37703392045051642</v>
      </c>
      <c r="BV694" s="145"/>
      <c r="BW694" s="156" t="s">
        <v>26</v>
      </c>
      <c r="BX694" s="77" t="s">
        <v>27</v>
      </c>
      <c r="BY694" s="146">
        <f t="shared" ref="BY694:BY702" si="465">BU694*SQRT(CC694)</f>
        <v>1.0664129675516381</v>
      </c>
      <c r="BZ694" s="146">
        <f t="shared" ref="BZ694:BZ702" si="466">IF(BX694="SE",BY694,BU694)</f>
        <v>1.0664129675516381</v>
      </c>
      <c r="CA694" s="77" t="s">
        <v>18</v>
      </c>
      <c r="CB694" s="77" t="s">
        <v>736</v>
      </c>
      <c r="CC694" s="77">
        <v>8</v>
      </c>
      <c r="CD694" s="77">
        <v>8</v>
      </c>
      <c r="CE694" s="152"/>
      <c r="CF694" s="78" t="s">
        <v>696</v>
      </c>
      <c r="CG694" s="68">
        <v>1.3026007963645831</v>
      </c>
      <c r="CH694" s="77" t="s">
        <v>21</v>
      </c>
      <c r="CI694" s="145">
        <v>0.39025652997962285</v>
      </c>
      <c r="CJ694" s="145"/>
      <c r="CK694" s="128">
        <f t="shared" ref="CK694:CK702" si="467">CI694*SQRT(CM694)</f>
        <v>1.1038121550036901</v>
      </c>
      <c r="CL694" s="128">
        <f t="shared" si="456"/>
        <v>1.1038121550036901</v>
      </c>
      <c r="CM694" s="132">
        <v>8</v>
      </c>
      <c r="CN694" s="132">
        <v>8</v>
      </c>
      <c r="CO694" s="152"/>
      <c r="CP694" s="67">
        <f t="shared" si="432"/>
        <v>-0.55709774526127565</v>
      </c>
      <c r="CQ694" s="67">
        <f t="shared" si="433"/>
        <v>0.94545454545454544</v>
      </c>
      <c r="CR694" s="67">
        <f t="shared" si="452"/>
        <v>-0.52671059551975152</v>
      </c>
      <c r="CS694" s="67">
        <f t="shared" si="434"/>
        <v>0.25866950160727409</v>
      </c>
      <c r="CT694" s="37">
        <v>1</v>
      </c>
      <c r="CU694" s="128">
        <v>0</v>
      </c>
      <c r="CV694" s="128" t="s">
        <v>1782</v>
      </c>
      <c r="CW694" s="128">
        <v>0</v>
      </c>
      <c r="CX694" s="77">
        <v>0</v>
      </c>
      <c r="CY694" s="74">
        <v>0</v>
      </c>
      <c r="CZ694" s="74">
        <v>0</v>
      </c>
      <c r="DA694" s="74">
        <v>0</v>
      </c>
      <c r="DB694" s="74">
        <v>2</v>
      </c>
      <c r="DC694" s="74">
        <v>0</v>
      </c>
      <c r="DD694" s="128">
        <v>0</v>
      </c>
      <c r="DE694" s="60">
        <v>0</v>
      </c>
      <c r="DF694" s="60">
        <v>0</v>
      </c>
      <c r="DG694" s="60">
        <v>0</v>
      </c>
      <c r="DH694" s="60">
        <v>0</v>
      </c>
      <c r="DI694" s="60">
        <v>0</v>
      </c>
      <c r="DJ694" s="60">
        <v>0</v>
      </c>
      <c r="DK694" s="60">
        <v>0</v>
      </c>
      <c r="DL694" s="90">
        <v>0</v>
      </c>
      <c r="DM694" s="90">
        <v>0</v>
      </c>
      <c r="DN694" s="90">
        <v>0</v>
      </c>
      <c r="DO694" s="128">
        <v>0</v>
      </c>
      <c r="DP694" s="128">
        <v>0</v>
      </c>
      <c r="DQ694" s="128">
        <v>0</v>
      </c>
      <c r="DR694" s="128">
        <v>0</v>
      </c>
      <c r="DS694" s="128">
        <v>0</v>
      </c>
      <c r="DT694" s="128">
        <v>0</v>
      </c>
      <c r="DU694" s="128">
        <v>0</v>
      </c>
      <c r="DV694" s="128">
        <v>0</v>
      </c>
      <c r="DW694" s="128">
        <v>0</v>
      </c>
      <c r="DX694" s="128">
        <v>0</v>
      </c>
      <c r="DY694" s="128">
        <v>0</v>
      </c>
      <c r="DZ694" s="128">
        <v>0</v>
      </c>
      <c r="EA694" s="128">
        <v>0</v>
      </c>
      <c r="EB694" s="128">
        <v>0</v>
      </c>
      <c r="EC694" s="128">
        <v>0</v>
      </c>
      <c r="ED694" s="128">
        <v>0</v>
      </c>
      <c r="EE694" s="128">
        <v>0</v>
      </c>
      <c r="EF694" s="128">
        <v>0</v>
      </c>
      <c r="EG694" s="128">
        <v>0</v>
      </c>
      <c r="EH694" s="128">
        <v>0</v>
      </c>
      <c r="EI694" s="128">
        <v>0</v>
      </c>
      <c r="EJ694" s="128">
        <v>0</v>
      </c>
      <c r="EK694" s="128">
        <v>0</v>
      </c>
      <c r="EL694" s="149">
        <v>1</v>
      </c>
      <c r="EM694" s="59">
        <v>0</v>
      </c>
      <c r="EN694" s="128">
        <v>0</v>
      </c>
      <c r="EO694" s="59">
        <v>0</v>
      </c>
      <c r="EP694" s="59">
        <v>2</v>
      </c>
      <c r="EQ694" s="77">
        <v>5</v>
      </c>
    </row>
    <row r="695" spans="1:147" s="68" customFormat="1" ht="15" customHeight="1" x14ac:dyDescent="0.25">
      <c r="A695" s="504" t="s">
        <v>2573</v>
      </c>
      <c r="B695" s="138">
        <v>42</v>
      </c>
      <c r="C695" s="123" t="s">
        <v>370</v>
      </c>
      <c r="D695" s="149">
        <v>2010</v>
      </c>
      <c r="E695" s="120" t="s">
        <v>371</v>
      </c>
      <c r="F695" s="120" t="s">
        <v>64</v>
      </c>
      <c r="G695" s="149">
        <v>21</v>
      </c>
      <c r="H695" s="149" t="s">
        <v>372</v>
      </c>
      <c r="I695" s="144" t="s">
        <v>1362</v>
      </c>
      <c r="J695" s="59">
        <v>2</v>
      </c>
      <c r="K695" s="77" t="s">
        <v>3</v>
      </c>
      <c r="L695" s="77" t="s">
        <v>89</v>
      </c>
      <c r="M695" s="77">
        <v>7</v>
      </c>
      <c r="N695" s="77">
        <v>7</v>
      </c>
      <c r="O695" s="59">
        <f t="shared" si="444"/>
        <v>0.84509804001425681</v>
      </c>
      <c r="P695" s="77">
        <v>2006</v>
      </c>
      <c r="R695" s="77">
        <v>1</v>
      </c>
      <c r="S695" s="77">
        <v>8</v>
      </c>
      <c r="T695" s="77">
        <v>1</v>
      </c>
      <c r="U695" s="77">
        <v>16</v>
      </c>
      <c r="V695" s="77" t="s">
        <v>736</v>
      </c>
      <c r="W695" s="77"/>
      <c r="X695" s="77" t="s">
        <v>608</v>
      </c>
      <c r="Y695" s="123"/>
      <c r="Z695" s="139" t="s">
        <v>369</v>
      </c>
      <c r="AA695" s="77" t="s">
        <v>694</v>
      </c>
      <c r="AB695" s="77" t="s">
        <v>1365</v>
      </c>
      <c r="AC695" s="37">
        <v>3</v>
      </c>
      <c r="AD695" s="77">
        <v>0</v>
      </c>
      <c r="AE695" s="77" t="s">
        <v>1071</v>
      </c>
      <c r="AF695" s="37">
        <v>3</v>
      </c>
      <c r="AG695" s="59">
        <f t="shared" si="445"/>
        <v>0.47712125471966244</v>
      </c>
      <c r="AH695" s="59">
        <f t="shared" si="438"/>
        <v>246</v>
      </c>
      <c r="AI695" s="72">
        <f t="shared" si="457"/>
        <v>2.3909351071033793</v>
      </c>
      <c r="AJ695" s="59">
        <f t="shared" si="458"/>
        <v>21</v>
      </c>
      <c r="AK695" s="59">
        <f t="shared" si="446"/>
        <v>1.3222192947339193</v>
      </c>
      <c r="AL695" s="72">
        <f t="shared" si="459"/>
        <v>1722</v>
      </c>
      <c r="AM695" s="72">
        <f t="shared" si="443"/>
        <v>3.2360331471176358</v>
      </c>
      <c r="AN695" s="78" t="s">
        <v>28</v>
      </c>
      <c r="AO695" s="77" t="s">
        <v>470</v>
      </c>
      <c r="AQ695" s="128" t="s">
        <v>213</v>
      </c>
      <c r="AR695" s="123" t="s">
        <v>373</v>
      </c>
      <c r="AS695" s="123"/>
      <c r="AT695" s="172" t="s">
        <v>2471</v>
      </c>
      <c r="AU695" s="270">
        <v>63.83</v>
      </c>
      <c r="AV695" s="270">
        <v>20.3</v>
      </c>
      <c r="AW695" s="128"/>
      <c r="AX695" s="277">
        <v>3.125</v>
      </c>
      <c r="AY695" s="278">
        <v>633</v>
      </c>
      <c r="AZ695" s="455">
        <f t="shared" si="447"/>
        <v>2.8014037100173552</v>
      </c>
      <c r="BA695" s="517" t="s">
        <v>137</v>
      </c>
      <c r="BB695" s="151" t="s">
        <v>138</v>
      </c>
      <c r="BC695" s="172" t="s">
        <v>2318</v>
      </c>
      <c r="BD695" s="128"/>
      <c r="BE695" s="128"/>
      <c r="BH695" s="58" t="s">
        <v>1069</v>
      </c>
      <c r="BI695" s="58" t="s">
        <v>1887</v>
      </c>
      <c r="BJ695" s="68" t="s">
        <v>695</v>
      </c>
      <c r="BK695" s="143" t="s">
        <v>55</v>
      </c>
      <c r="BL695" s="128"/>
      <c r="BM695" s="128"/>
      <c r="BN695" s="78"/>
      <c r="BO695" s="128"/>
      <c r="BP695" s="39" t="s">
        <v>1919</v>
      </c>
      <c r="BQ695" s="128" t="s">
        <v>1537</v>
      </c>
      <c r="BR695" s="25">
        <v>2.8097839506172839</v>
      </c>
      <c r="BS695" s="77" t="s">
        <v>21</v>
      </c>
      <c r="BT695" s="77" t="s">
        <v>1366</v>
      </c>
      <c r="BU695" s="25">
        <v>1.640949357203032</v>
      </c>
      <c r="BV695" s="145"/>
      <c r="BW695" s="156" t="s">
        <v>26</v>
      </c>
      <c r="BX695" s="77" t="s">
        <v>27</v>
      </c>
      <c r="BY695" s="146">
        <f t="shared" si="465"/>
        <v>4.6413056722478814</v>
      </c>
      <c r="BZ695" s="146">
        <f t="shared" si="466"/>
        <v>4.6413056722478814</v>
      </c>
      <c r="CA695" s="77" t="s">
        <v>18</v>
      </c>
      <c r="CB695" s="77" t="s">
        <v>736</v>
      </c>
      <c r="CC695" s="77">
        <v>8</v>
      </c>
      <c r="CD695" s="77">
        <v>8</v>
      </c>
      <c r="CE695" s="152"/>
      <c r="CF695" s="78" t="s">
        <v>696</v>
      </c>
      <c r="CG695" s="68">
        <v>1.6257292707292705</v>
      </c>
      <c r="CH695" s="77" t="s">
        <v>21</v>
      </c>
      <c r="CI695" s="145">
        <v>0.88437549128199755</v>
      </c>
      <c r="CJ695" s="145"/>
      <c r="CK695" s="128">
        <f t="shared" si="467"/>
        <v>2.50139162800274</v>
      </c>
      <c r="CL695" s="128">
        <f t="shared" si="456"/>
        <v>2.50139162800274</v>
      </c>
      <c r="CM695" s="132">
        <v>8</v>
      </c>
      <c r="CN695" s="132">
        <v>8</v>
      </c>
      <c r="CO695" s="152"/>
      <c r="CP695" s="67">
        <f t="shared" si="432"/>
        <v>0.31759574967202731</v>
      </c>
      <c r="CQ695" s="67">
        <f t="shared" si="433"/>
        <v>0.94545454545454544</v>
      </c>
      <c r="CR695" s="67">
        <f t="shared" si="452"/>
        <v>0.30027234514446216</v>
      </c>
      <c r="CS695" s="67">
        <f t="shared" si="434"/>
        <v>0.25281760878932985</v>
      </c>
      <c r="CT695" s="37">
        <v>1</v>
      </c>
      <c r="CU695" s="128">
        <v>0</v>
      </c>
      <c r="CV695" s="128" t="s">
        <v>1782</v>
      </c>
      <c r="CW695" s="128">
        <v>0</v>
      </c>
      <c r="CX695" s="128">
        <v>0</v>
      </c>
      <c r="CY695" s="74">
        <v>0</v>
      </c>
      <c r="CZ695" s="74">
        <v>0</v>
      </c>
      <c r="DA695" s="74">
        <v>0</v>
      </c>
      <c r="DB695" s="74">
        <v>2</v>
      </c>
      <c r="DC695" s="74">
        <v>0</v>
      </c>
      <c r="DD695" s="128">
        <v>0</v>
      </c>
      <c r="DE695" s="60">
        <v>0</v>
      </c>
      <c r="DF695" s="60">
        <v>0</v>
      </c>
      <c r="DG695" s="60">
        <v>0</v>
      </c>
      <c r="DH695" s="60">
        <v>0</v>
      </c>
      <c r="DI695" s="60">
        <v>0</v>
      </c>
      <c r="DJ695" s="60">
        <v>0</v>
      </c>
      <c r="DK695" s="60">
        <v>0</v>
      </c>
      <c r="DL695" s="90">
        <v>0</v>
      </c>
      <c r="DM695" s="90">
        <v>0</v>
      </c>
      <c r="DN695" s="90">
        <v>0</v>
      </c>
      <c r="DO695" s="128">
        <v>0</v>
      </c>
      <c r="DP695" s="128">
        <v>0</v>
      </c>
      <c r="DQ695" s="128">
        <v>0</v>
      </c>
      <c r="DR695" s="128">
        <v>0</v>
      </c>
      <c r="DS695" s="128">
        <v>0</v>
      </c>
      <c r="DT695" s="128">
        <v>0</v>
      </c>
      <c r="DU695" s="128">
        <v>0</v>
      </c>
      <c r="DV695" s="128">
        <v>0</v>
      </c>
      <c r="DW695" s="128">
        <v>0</v>
      </c>
      <c r="DX695" s="128">
        <v>0</v>
      </c>
      <c r="DY695" s="128">
        <v>0</v>
      </c>
      <c r="DZ695" s="128">
        <v>0</v>
      </c>
      <c r="EA695" s="128">
        <v>0</v>
      </c>
      <c r="EB695" s="128">
        <v>0</v>
      </c>
      <c r="EC695" s="128">
        <v>0</v>
      </c>
      <c r="ED695" s="128">
        <v>0</v>
      </c>
      <c r="EE695" s="128">
        <v>0</v>
      </c>
      <c r="EF695" s="128">
        <v>0</v>
      </c>
      <c r="EG695" s="128">
        <v>0</v>
      </c>
      <c r="EH695" s="128">
        <v>0</v>
      </c>
      <c r="EI695" s="128">
        <v>0</v>
      </c>
      <c r="EJ695" s="128">
        <v>0</v>
      </c>
      <c r="EK695" s="128">
        <v>0</v>
      </c>
      <c r="EL695" s="128">
        <v>0</v>
      </c>
      <c r="EM695" s="59">
        <v>0</v>
      </c>
      <c r="EN695" s="128">
        <v>0</v>
      </c>
      <c r="EO695" s="59">
        <v>0</v>
      </c>
      <c r="EP695" s="59">
        <v>2</v>
      </c>
      <c r="EQ695" s="77">
        <v>5</v>
      </c>
    </row>
    <row r="696" spans="1:147" s="123" customFormat="1" ht="15" customHeight="1" x14ac:dyDescent="0.25">
      <c r="A696" s="504" t="s">
        <v>2573</v>
      </c>
      <c r="B696" s="138">
        <v>43</v>
      </c>
      <c r="C696" s="123" t="s">
        <v>370</v>
      </c>
      <c r="D696" s="149">
        <v>2010</v>
      </c>
      <c r="E696" s="120" t="s">
        <v>371</v>
      </c>
      <c r="F696" s="120" t="s">
        <v>64</v>
      </c>
      <c r="G696" s="149">
        <v>21</v>
      </c>
      <c r="H696" s="149" t="s">
        <v>372</v>
      </c>
      <c r="I696" s="144" t="s">
        <v>1362</v>
      </c>
      <c r="J696" s="59">
        <v>2</v>
      </c>
      <c r="K696" s="77" t="s">
        <v>3</v>
      </c>
      <c r="L696" s="77" t="s">
        <v>89</v>
      </c>
      <c r="M696" s="77">
        <v>7</v>
      </c>
      <c r="N696" s="77">
        <v>7</v>
      </c>
      <c r="O696" s="59">
        <f t="shared" si="444"/>
        <v>0.84509804001425681</v>
      </c>
      <c r="P696" s="77">
        <v>2006</v>
      </c>
      <c r="Q696" s="68"/>
      <c r="R696" s="77">
        <v>1</v>
      </c>
      <c r="S696" s="77">
        <v>8</v>
      </c>
      <c r="T696" s="77">
        <v>1</v>
      </c>
      <c r="U696" s="77">
        <v>16</v>
      </c>
      <c r="V696" s="77" t="s">
        <v>736</v>
      </c>
      <c r="W696" s="77"/>
      <c r="X696" s="77" t="s">
        <v>608</v>
      </c>
      <c r="Z696" s="139" t="s">
        <v>369</v>
      </c>
      <c r="AA696" s="77" t="s">
        <v>694</v>
      </c>
      <c r="AB696" s="77" t="s">
        <v>1365</v>
      </c>
      <c r="AC696" s="37">
        <v>3</v>
      </c>
      <c r="AD696" s="77">
        <v>0</v>
      </c>
      <c r="AE696" s="77" t="s">
        <v>1071</v>
      </c>
      <c r="AF696" s="37">
        <v>3</v>
      </c>
      <c r="AG696" s="59">
        <f t="shared" si="445"/>
        <v>0.47712125471966244</v>
      </c>
      <c r="AH696" s="59">
        <f t="shared" si="438"/>
        <v>246</v>
      </c>
      <c r="AI696" s="72">
        <f t="shared" si="457"/>
        <v>2.3909351071033793</v>
      </c>
      <c r="AJ696" s="59">
        <f t="shared" si="458"/>
        <v>21</v>
      </c>
      <c r="AK696" s="59">
        <f t="shared" si="446"/>
        <v>1.3222192947339193</v>
      </c>
      <c r="AL696" s="72">
        <f t="shared" si="459"/>
        <v>1722</v>
      </c>
      <c r="AM696" s="72">
        <f t="shared" si="443"/>
        <v>3.2360331471176358</v>
      </c>
      <c r="AN696" s="78" t="s">
        <v>28</v>
      </c>
      <c r="AO696" s="77" t="s">
        <v>470</v>
      </c>
      <c r="AP696" s="78"/>
      <c r="AQ696" s="128" t="s">
        <v>213</v>
      </c>
      <c r="AR696" s="123" t="s">
        <v>373</v>
      </c>
      <c r="AT696" s="172" t="s">
        <v>2471</v>
      </c>
      <c r="AU696" s="270">
        <v>63.83</v>
      </c>
      <c r="AV696" s="270">
        <v>20.3</v>
      </c>
      <c r="AW696" s="128"/>
      <c r="AX696" s="277">
        <v>3.125</v>
      </c>
      <c r="AY696" s="278">
        <v>633</v>
      </c>
      <c r="AZ696" s="455">
        <f t="shared" si="447"/>
        <v>2.8014037100173552</v>
      </c>
      <c r="BA696" s="517" t="s">
        <v>137</v>
      </c>
      <c r="BB696" s="151" t="s">
        <v>138</v>
      </c>
      <c r="BC696" s="172" t="s">
        <v>2318</v>
      </c>
      <c r="BD696" s="128"/>
      <c r="BE696" s="128"/>
      <c r="BF696" s="68"/>
      <c r="BG696" s="68"/>
      <c r="BH696" s="58" t="s">
        <v>1069</v>
      </c>
      <c r="BI696" s="58" t="s">
        <v>1887</v>
      </c>
      <c r="BJ696" s="68" t="s">
        <v>695</v>
      </c>
      <c r="BK696" s="95" t="s">
        <v>697</v>
      </c>
      <c r="BL696" s="128"/>
      <c r="BM696" s="128"/>
      <c r="BN696" s="78"/>
      <c r="BO696" s="128"/>
      <c r="BP696" s="39" t="s">
        <v>1919</v>
      </c>
      <c r="BQ696" s="128" t="s">
        <v>1537</v>
      </c>
      <c r="BR696" s="25">
        <v>2.0844889142775402</v>
      </c>
      <c r="BS696" s="77" t="s">
        <v>21</v>
      </c>
      <c r="BT696" s="77" t="s">
        <v>1366</v>
      </c>
      <c r="BU696" s="25">
        <v>0.56236108739703095</v>
      </c>
      <c r="BV696" s="145"/>
      <c r="BW696" s="156" t="s">
        <v>26</v>
      </c>
      <c r="BX696" s="77" t="s">
        <v>27</v>
      </c>
      <c r="BY696" s="146">
        <f t="shared" si="465"/>
        <v>1.5905973534955253</v>
      </c>
      <c r="BZ696" s="146">
        <f t="shared" si="466"/>
        <v>1.5905973534955253</v>
      </c>
      <c r="CA696" s="77" t="s">
        <v>18</v>
      </c>
      <c r="CB696" s="77" t="s">
        <v>736</v>
      </c>
      <c r="CC696" s="77">
        <v>8</v>
      </c>
      <c r="CD696" s="77">
        <v>8</v>
      </c>
      <c r="CE696" s="152"/>
      <c r="CF696" s="78" t="s">
        <v>696</v>
      </c>
      <c r="CG696" s="68">
        <v>0.72615389890627391</v>
      </c>
      <c r="CH696" s="77" t="s">
        <v>21</v>
      </c>
      <c r="CI696" s="145">
        <v>0.13396456172312063</v>
      </c>
      <c r="CJ696" s="145"/>
      <c r="CK696" s="128">
        <f t="shared" si="467"/>
        <v>0.37890900013240963</v>
      </c>
      <c r="CL696" s="128">
        <f t="shared" si="456"/>
        <v>0.37890900013240963</v>
      </c>
      <c r="CM696" s="132">
        <v>8</v>
      </c>
      <c r="CN696" s="132">
        <v>8</v>
      </c>
      <c r="CO696" s="152"/>
      <c r="CP696" s="67">
        <f t="shared" si="432"/>
        <v>1.1748325055410673</v>
      </c>
      <c r="CQ696" s="67">
        <f t="shared" si="433"/>
        <v>0.94545454545454544</v>
      </c>
      <c r="CR696" s="67">
        <f t="shared" si="452"/>
        <v>1.1107507325115547</v>
      </c>
      <c r="CS696" s="67">
        <f t="shared" si="434"/>
        <v>0.28855522468046735</v>
      </c>
      <c r="CT696" s="37">
        <v>1</v>
      </c>
      <c r="CU696" s="128">
        <v>0</v>
      </c>
      <c r="CV696" s="128" t="s">
        <v>1782</v>
      </c>
      <c r="CW696" s="128">
        <v>0</v>
      </c>
      <c r="CX696" s="77">
        <v>0</v>
      </c>
      <c r="CY696" s="74">
        <v>0</v>
      </c>
      <c r="CZ696" s="74">
        <v>0</v>
      </c>
      <c r="DA696" s="74">
        <v>0</v>
      </c>
      <c r="DB696" s="74">
        <v>2</v>
      </c>
      <c r="DC696" s="74">
        <v>0</v>
      </c>
      <c r="DD696" s="128">
        <v>0</v>
      </c>
      <c r="DE696" s="60">
        <v>0</v>
      </c>
      <c r="DF696" s="60">
        <v>0</v>
      </c>
      <c r="DG696" s="60">
        <v>0</v>
      </c>
      <c r="DH696" s="60">
        <v>0</v>
      </c>
      <c r="DI696" s="60">
        <v>0</v>
      </c>
      <c r="DJ696" s="60">
        <v>0</v>
      </c>
      <c r="DK696" s="60">
        <v>0</v>
      </c>
      <c r="DL696" s="90">
        <v>0</v>
      </c>
      <c r="DM696" s="90">
        <v>0</v>
      </c>
      <c r="DN696" s="90">
        <v>0</v>
      </c>
      <c r="DO696" s="128">
        <v>0</v>
      </c>
      <c r="DP696" s="128">
        <v>0</v>
      </c>
      <c r="DQ696" s="128">
        <v>0</v>
      </c>
      <c r="DR696" s="128">
        <v>0</v>
      </c>
      <c r="DS696" s="128">
        <v>0</v>
      </c>
      <c r="DT696" s="128">
        <v>0</v>
      </c>
      <c r="DU696" s="128">
        <v>0</v>
      </c>
      <c r="DV696" s="128">
        <v>0</v>
      </c>
      <c r="DW696" s="128">
        <v>0</v>
      </c>
      <c r="DX696" s="128">
        <v>0</v>
      </c>
      <c r="DY696" s="128">
        <v>0</v>
      </c>
      <c r="DZ696" s="128">
        <v>0</v>
      </c>
      <c r="EA696" s="128">
        <v>0</v>
      </c>
      <c r="EB696" s="128">
        <v>0</v>
      </c>
      <c r="EC696" s="128">
        <v>0</v>
      </c>
      <c r="ED696" s="128">
        <v>0</v>
      </c>
      <c r="EE696" s="128">
        <v>0</v>
      </c>
      <c r="EF696" s="128">
        <v>0</v>
      </c>
      <c r="EG696" s="128">
        <v>0</v>
      </c>
      <c r="EH696" s="128">
        <v>0</v>
      </c>
      <c r="EI696" s="128">
        <v>0</v>
      </c>
      <c r="EJ696" s="128">
        <v>0</v>
      </c>
      <c r="EK696" s="128">
        <v>0</v>
      </c>
      <c r="EL696" s="128">
        <v>0</v>
      </c>
      <c r="EM696" s="59">
        <v>0</v>
      </c>
      <c r="EN696" s="128">
        <v>0</v>
      </c>
      <c r="EO696" s="59">
        <v>0</v>
      </c>
      <c r="EP696" s="59">
        <v>2</v>
      </c>
      <c r="EQ696" s="77">
        <v>5</v>
      </c>
    </row>
    <row r="697" spans="1:147" s="68" customFormat="1" ht="15" customHeight="1" x14ac:dyDescent="0.25">
      <c r="A697" s="504" t="s">
        <v>2573</v>
      </c>
      <c r="B697" s="138">
        <v>44</v>
      </c>
      <c r="C697" s="123" t="s">
        <v>370</v>
      </c>
      <c r="D697" s="149">
        <v>2010</v>
      </c>
      <c r="E697" s="120" t="s">
        <v>371</v>
      </c>
      <c r="F697" s="120" t="s">
        <v>64</v>
      </c>
      <c r="G697" s="149">
        <v>21</v>
      </c>
      <c r="H697" s="149" t="s">
        <v>372</v>
      </c>
      <c r="I697" s="144" t="s">
        <v>1362</v>
      </c>
      <c r="J697" s="59">
        <v>2</v>
      </c>
      <c r="K697" s="77" t="s">
        <v>3</v>
      </c>
      <c r="L697" s="77" t="s">
        <v>89</v>
      </c>
      <c r="M697" s="77">
        <v>7</v>
      </c>
      <c r="N697" s="77">
        <v>7</v>
      </c>
      <c r="O697" s="59">
        <f t="shared" si="444"/>
        <v>0.84509804001425681</v>
      </c>
      <c r="P697" s="77">
        <v>2006</v>
      </c>
      <c r="R697" s="77">
        <v>1</v>
      </c>
      <c r="S697" s="77">
        <v>8</v>
      </c>
      <c r="T697" s="77">
        <v>1</v>
      </c>
      <c r="U697" s="77">
        <v>16</v>
      </c>
      <c r="V697" s="77" t="s">
        <v>736</v>
      </c>
      <c r="W697" s="77"/>
      <c r="X697" s="77" t="s">
        <v>608</v>
      </c>
      <c r="Y697" s="123"/>
      <c r="Z697" s="139" t="s">
        <v>369</v>
      </c>
      <c r="AA697" s="77" t="s">
        <v>694</v>
      </c>
      <c r="AB697" s="77" t="s">
        <v>1365</v>
      </c>
      <c r="AC697" s="37">
        <v>3</v>
      </c>
      <c r="AD697" s="77">
        <v>0</v>
      </c>
      <c r="AE697" s="77" t="s">
        <v>1071</v>
      </c>
      <c r="AF697" s="37">
        <v>3</v>
      </c>
      <c r="AG697" s="59">
        <f t="shared" si="445"/>
        <v>0.47712125471966244</v>
      </c>
      <c r="AH697" s="59">
        <f t="shared" si="438"/>
        <v>246</v>
      </c>
      <c r="AI697" s="72">
        <f t="shared" si="457"/>
        <v>2.3909351071033793</v>
      </c>
      <c r="AJ697" s="59">
        <f t="shared" si="458"/>
        <v>21</v>
      </c>
      <c r="AK697" s="59">
        <f t="shared" si="446"/>
        <v>1.3222192947339193</v>
      </c>
      <c r="AL697" s="72">
        <f t="shared" si="459"/>
        <v>1722</v>
      </c>
      <c r="AM697" s="72">
        <f t="shared" si="443"/>
        <v>3.2360331471176358</v>
      </c>
      <c r="AN697" s="78" t="s">
        <v>28</v>
      </c>
      <c r="AO697" s="77" t="s">
        <v>470</v>
      </c>
      <c r="AP697" s="123"/>
      <c r="AQ697" s="128" t="s">
        <v>213</v>
      </c>
      <c r="AR697" s="123" t="s">
        <v>373</v>
      </c>
      <c r="AS697" s="123"/>
      <c r="AT697" s="172" t="s">
        <v>2471</v>
      </c>
      <c r="AU697" s="270">
        <v>63.83</v>
      </c>
      <c r="AV697" s="270">
        <v>20.3</v>
      </c>
      <c r="AW697" s="128"/>
      <c r="AX697" s="277">
        <v>3.125</v>
      </c>
      <c r="AY697" s="278">
        <v>633</v>
      </c>
      <c r="AZ697" s="455">
        <f t="shared" si="447"/>
        <v>2.8014037100173552</v>
      </c>
      <c r="BA697" s="517" t="s">
        <v>137</v>
      </c>
      <c r="BB697" s="151" t="s">
        <v>138</v>
      </c>
      <c r="BC697" s="172" t="s">
        <v>2318</v>
      </c>
      <c r="BD697" s="128"/>
      <c r="BE697" s="128"/>
      <c r="BH697" s="58" t="s">
        <v>1069</v>
      </c>
      <c r="BI697" s="58" t="s">
        <v>1887</v>
      </c>
      <c r="BJ697" s="68" t="s">
        <v>695</v>
      </c>
      <c r="BK697" s="95" t="s">
        <v>56</v>
      </c>
      <c r="BL697" s="128"/>
      <c r="BM697" s="128"/>
      <c r="BN697" s="78"/>
      <c r="BO697" s="128"/>
      <c r="BP697" s="39" t="s">
        <v>1919</v>
      </c>
      <c r="BQ697" s="128" t="s">
        <v>1537</v>
      </c>
      <c r="BR697" s="25">
        <v>0.24718315018315021</v>
      </c>
      <c r="BS697" s="77" t="s">
        <v>21</v>
      </c>
      <c r="BT697" s="77" t="s">
        <v>1366</v>
      </c>
      <c r="BU697" s="25">
        <v>6.7836707535753937E-2</v>
      </c>
      <c r="BV697" s="145"/>
      <c r="BW697" s="156" t="s">
        <v>26</v>
      </c>
      <c r="BX697" s="77" t="s">
        <v>27</v>
      </c>
      <c r="BY697" s="146">
        <f t="shared" si="465"/>
        <v>0.19187118364760072</v>
      </c>
      <c r="BZ697" s="146">
        <f t="shared" si="466"/>
        <v>0.19187118364760072</v>
      </c>
      <c r="CA697" s="77" t="s">
        <v>18</v>
      </c>
      <c r="CB697" s="77" t="s">
        <v>736</v>
      </c>
      <c r="CC697" s="77">
        <v>8</v>
      </c>
      <c r="CD697" s="77">
        <v>8</v>
      </c>
      <c r="CE697" s="152"/>
      <c r="CF697" s="78" t="s">
        <v>696</v>
      </c>
      <c r="CG697" s="68">
        <v>0.86423354423354426</v>
      </c>
      <c r="CH697" s="77" t="s">
        <v>21</v>
      </c>
      <c r="CI697" s="145">
        <v>0.27558161578817275</v>
      </c>
      <c r="CJ697" s="145"/>
      <c r="CK697" s="128">
        <f t="shared" si="467"/>
        <v>0.77946251717665083</v>
      </c>
      <c r="CL697" s="128">
        <f t="shared" si="456"/>
        <v>0.77946251717665083</v>
      </c>
      <c r="CM697" s="132">
        <v>8</v>
      </c>
      <c r="CN697" s="132">
        <v>8</v>
      </c>
      <c r="CO697" s="152"/>
      <c r="CP697" s="67">
        <f t="shared" si="432"/>
        <v>-1.0870908239564343</v>
      </c>
      <c r="CQ697" s="67">
        <f t="shared" si="433"/>
        <v>0.94545454545454544</v>
      </c>
      <c r="CR697" s="67">
        <f t="shared" si="452"/>
        <v>-1.0277949608315378</v>
      </c>
      <c r="CS697" s="67">
        <f t="shared" si="434"/>
        <v>0.28301132754720942</v>
      </c>
      <c r="CT697" s="37">
        <v>1</v>
      </c>
      <c r="CU697" s="128">
        <v>0</v>
      </c>
      <c r="CV697" s="128" t="s">
        <v>1782</v>
      </c>
      <c r="CW697" s="128">
        <v>0</v>
      </c>
      <c r="CX697" s="77">
        <v>0</v>
      </c>
      <c r="CY697" s="74">
        <v>0</v>
      </c>
      <c r="CZ697" s="74">
        <v>0</v>
      </c>
      <c r="DA697" s="74">
        <v>0</v>
      </c>
      <c r="DB697" s="74">
        <v>2</v>
      </c>
      <c r="DC697" s="74">
        <v>0</v>
      </c>
      <c r="DD697" s="128">
        <v>0</v>
      </c>
      <c r="DE697" s="60">
        <v>0</v>
      </c>
      <c r="DF697" s="60">
        <v>0</v>
      </c>
      <c r="DG697" s="60">
        <v>0</v>
      </c>
      <c r="DH697" s="60">
        <v>0</v>
      </c>
      <c r="DI697" s="60">
        <v>0</v>
      </c>
      <c r="DJ697" s="60">
        <v>0</v>
      </c>
      <c r="DK697" s="60">
        <v>0</v>
      </c>
      <c r="DL697" s="90">
        <v>0</v>
      </c>
      <c r="DM697" s="90">
        <v>0</v>
      </c>
      <c r="DN697" s="90">
        <v>0</v>
      </c>
      <c r="DO697" s="128">
        <v>0</v>
      </c>
      <c r="DP697" s="128">
        <v>0</v>
      </c>
      <c r="DQ697" s="128">
        <v>0</v>
      </c>
      <c r="DR697" s="128">
        <v>0</v>
      </c>
      <c r="DS697" s="128">
        <v>0</v>
      </c>
      <c r="DT697" s="128">
        <v>0</v>
      </c>
      <c r="DU697" s="128">
        <v>0</v>
      </c>
      <c r="DV697" s="128">
        <v>0</v>
      </c>
      <c r="DW697" s="128">
        <v>0</v>
      </c>
      <c r="DX697" s="128">
        <v>0</v>
      </c>
      <c r="DY697" s="128">
        <v>0</v>
      </c>
      <c r="DZ697" s="128">
        <v>0</v>
      </c>
      <c r="EA697" s="128">
        <v>0</v>
      </c>
      <c r="EB697" s="128">
        <v>0</v>
      </c>
      <c r="EC697" s="128">
        <v>0</v>
      </c>
      <c r="ED697" s="128">
        <v>0</v>
      </c>
      <c r="EE697" s="128">
        <v>0</v>
      </c>
      <c r="EF697" s="128">
        <v>0</v>
      </c>
      <c r="EG697" s="128">
        <v>0</v>
      </c>
      <c r="EH697" s="128">
        <v>0</v>
      </c>
      <c r="EI697" s="128">
        <v>0</v>
      </c>
      <c r="EJ697" s="128">
        <v>0</v>
      </c>
      <c r="EK697" s="128">
        <v>0</v>
      </c>
      <c r="EL697" s="128">
        <v>0</v>
      </c>
      <c r="EM697" s="59">
        <v>0</v>
      </c>
      <c r="EN697" s="128">
        <v>0</v>
      </c>
      <c r="EO697" s="59">
        <v>0</v>
      </c>
      <c r="EP697" s="59">
        <v>2</v>
      </c>
      <c r="EQ697" s="77">
        <v>5</v>
      </c>
    </row>
    <row r="698" spans="1:147" s="68" customFormat="1" ht="15" customHeight="1" x14ac:dyDescent="0.25">
      <c r="A698" s="504" t="s">
        <v>2573</v>
      </c>
      <c r="B698" s="138">
        <v>45</v>
      </c>
      <c r="C698" s="123" t="s">
        <v>370</v>
      </c>
      <c r="D698" s="149">
        <v>2010</v>
      </c>
      <c r="E698" s="120" t="s">
        <v>371</v>
      </c>
      <c r="F698" s="120" t="s">
        <v>64</v>
      </c>
      <c r="G698" s="149">
        <v>21</v>
      </c>
      <c r="H698" s="149" t="s">
        <v>372</v>
      </c>
      <c r="I698" s="144" t="s">
        <v>1362</v>
      </c>
      <c r="J698" s="59">
        <v>2</v>
      </c>
      <c r="K698" s="77" t="s">
        <v>3</v>
      </c>
      <c r="L698" s="77" t="s">
        <v>89</v>
      </c>
      <c r="M698" s="77">
        <v>7</v>
      </c>
      <c r="N698" s="77">
        <v>7</v>
      </c>
      <c r="O698" s="59">
        <f t="shared" si="444"/>
        <v>0.84509804001425681</v>
      </c>
      <c r="P698" s="77">
        <v>2006</v>
      </c>
      <c r="R698" s="77">
        <v>1</v>
      </c>
      <c r="S698" s="77">
        <v>8</v>
      </c>
      <c r="T698" s="77">
        <v>1</v>
      </c>
      <c r="U698" s="77">
        <v>16</v>
      </c>
      <c r="V698" s="77" t="s">
        <v>736</v>
      </c>
      <c r="W698" s="77"/>
      <c r="X698" s="77" t="s">
        <v>608</v>
      </c>
      <c r="Y698" s="123"/>
      <c r="Z698" s="139" t="s">
        <v>369</v>
      </c>
      <c r="AA698" s="77" t="s">
        <v>694</v>
      </c>
      <c r="AB698" s="77" t="s">
        <v>1365</v>
      </c>
      <c r="AC698" s="37">
        <v>3</v>
      </c>
      <c r="AD698" s="77">
        <v>0</v>
      </c>
      <c r="AE698" s="77" t="s">
        <v>1071</v>
      </c>
      <c r="AF698" s="37">
        <v>3</v>
      </c>
      <c r="AG698" s="59">
        <f t="shared" si="445"/>
        <v>0.47712125471966244</v>
      </c>
      <c r="AH698" s="59">
        <f t="shared" si="438"/>
        <v>246</v>
      </c>
      <c r="AI698" s="72">
        <f t="shared" si="457"/>
        <v>2.3909351071033793</v>
      </c>
      <c r="AJ698" s="59">
        <f t="shared" si="458"/>
        <v>21</v>
      </c>
      <c r="AK698" s="59">
        <f t="shared" si="446"/>
        <v>1.3222192947339193</v>
      </c>
      <c r="AL698" s="72">
        <f t="shared" si="459"/>
        <v>1722</v>
      </c>
      <c r="AM698" s="72">
        <f t="shared" si="443"/>
        <v>3.2360331471176358</v>
      </c>
      <c r="AN698" s="78" t="s">
        <v>28</v>
      </c>
      <c r="AO698" s="77" t="s">
        <v>470</v>
      </c>
      <c r="AP698" s="123"/>
      <c r="AQ698" s="128" t="s">
        <v>213</v>
      </c>
      <c r="AR698" s="123" t="s">
        <v>373</v>
      </c>
      <c r="AS698" s="123"/>
      <c r="AT698" s="172" t="s">
        <v>2471</v>
      </c>
      <c r="AU698" s="270">
        <v>63.83</v>
      </c>
      <c r="AV698" s="270">
        <v>20.3</v>
      </c>
      <c r="AW698" s="128"/>
      <c r="AX698" s="277">
        <v>3.125</v>
      </c>
      <c r="AY698" s="278">
        <v>633</v>
      </c>
      <c r="AZ698" s="455">
        <f t="shared" si="447"/>
        <v>2.8014037100173552</v>
      </c>
      <c r="BA698" s="517" t="s">
        <v>137</v>
      </c>
      <c r="BB698" s="151" t="s">
        <v>138</v>
      </c>
      <c r="BC698" s="172" t="s">
        <v>2318</v>
      </c>
      <c r="BD698" s="128"/>
      <c r="BE698" s="128"/>
      <c r="BH698" s="58" t="s">
        <v>1069</v>
      </c>
      <c r="BI698" s="58" t="s">
        <v>1887</v>
      </c>
      <c r="BJ698" s="68" t="s">
        <v>695</v>
      </c>
      <c r="BK698" s="116" t="s">
        <v>44</v>
      </c>
      <c r="BL698" s="128"/>
      <c r="BM698" s="128"/>
      <c r="BN698" s="78"/>
      <c r="BO698" s="128"/>
      <c r="BP698" s="39" t="s">
        <v>1919</v>
      </c>
      <c r="BQ698" s="128" t="s">
        <v>1537</v>
      </c>
      <c r="BR698" s="25">
        <v>2.0911663134319385</v>
      </c>
      <c r="BS698" s="77" t="s">
        <v>21</v>
      </c>
      <c r="BT698" s="77" t="s">
        <v>1366</v>
      </c>
      <c r="BU698" s="25">
        <v>0.46105124566955052</v>
      </c>
      <c r="BV698" s="145"/>
      <c r="BW698" s="156" t="s">
        <v>26</v>
      </c>
      <c r="BX698" s="77" t="s">
        <v>27</v>
      </c>
      <c r="BY698" s="146">
        <f t="shared" si="465"/>
        <v>1.3040498491497763</v>
      </c>
      <c r="BZ698" s="146">
        <f t="shared" si="466"/>
        <v>1.3040498491497763</v>
      </c>
      <c r="CA698" s="77" t="s">
        <v>18</v>
      </c>
      <c r="CB698" s="77" t="s">
        <v>736</v>
      </c>
      <c r="CC698" s="77">
        <v>8</v>
      </c>
      <c r="CD698" s="77">
        <v>8</v>
      </c>
      <c r="CE698" s="152"/>
      <c r="CF698" s="78" t="s">
        <v>696</v>
      </c>
      <c r="CG698" s="68">
        <v>1.0760674897326354</v>
      </c>
      <c r="CH698" s="77" t="s">
        <v>21</v>
      </c>
      <c r="CI698" s="145">
        <v>0.19287952121903568</v>
      </c>
      <c r="CJ698" s="145"/>
      <c r="CK698" s="128">
        <f t="shared" si="467"/>
        <v>0.54554566962397888</v>
      </c>
      <c r="CL698" s="128">
        <f t="shared" si="456"/>
        <v>0.54554566962397888</v>
      </c>
      <c r="CM698" s="132">
        <v>8</v>
      </c>
      <c r="CN698" s="132">
        <v>8</v>
      </c>
      <c r="CO698" s="152"/>
      <c r="CP698" s="67">
        <f t="shared" si="432"/>
        <v>1.0155645448134329</v>
      </c>
      <c r="CQ698" s="67">
        <f t="shared" si="433"/>
        <v>0.94545454545454544</v>
      </c>
      <c r="CR698" s="67">
        <f t="shared" si="452"/>
        <v>0.96017011509633654</v>
      </c>
      <c r="CS698" s="67">
        <f t="shared" si="434"/>
        <v>0.2788102078101285</v>
      </c>
      <c r="CT698" s="37">
        <v>1</v>
      </c>
      <c r="CU698" s="128">
        <v>0</v>
      </c>
      <c r="CV698" s="128" t="s">
        <v>1782</v>
      </c>
      <c r="CW698" s="128">
        <v>0</v>
      </c>
      <c r="CX698" s="76">
        <v>0</v>
      </c>
      <c r="CY698" s="74">
        <v>0</v>
      </c>
      <c r="CZ698" s="74">
        <v>0</v>
      </c>
      <c r="DA698" s="74">
        <v>0</v>
      </c>
      <c r="DB698" s="74">
        <v>2</v>
      </c>
      <c r="DC698" s="74">
        <v>0</v>
      </c>
      <c r="DD698" s="128">
        <v>0</v>
      </c>
      <c r="DE698" s="60">
        <v>0</v>
      </c>
      <c r="DF698" s="60">
        <v>0</v>
      </c>
      <c r="DG698" s="60">
        <v>0</v>
      </c>
      <c r="DH698" s="60">
        <v>0</v>
      </c>
      <c r="DI698" s="60">
        <v>0</v>
      </c>
      <c r="DJ698" s="60">
        <v>0</v>
      </c>
      <c r="DK698" s="60">
        <v>0</v>
      </c>
      <c r="DL698" s="90">
        <v>0</v>
      </c>
      <c r="DM698" s="90">
        <v>0</v>
      </c>
      <c r="DN698" s="90">
        <v>0</v>
      </c>
      <c r="DO698" s="128">
        <v>0</v>
      </c>
      <c r="DP698" s="128">
        <v>0</v>
      </c>
      <c r="DQ698" s="128">
        <v>0</v>
      </c>
      <c r="DR698" s="128">
        <v>0</v>
      </c>
      <c r="DS698" s="128">
        <v>0</v>
      </c>
      <c r="DT698" s="128">
        <v>0</v>
      </c>
      <c r="DU698" s="128">
        <v>0</v>
      </c>
      <c r="DV698" s="128">
        <v>0</v>
      </c>
      <c r="DW698" s="128">
        <v>0</v>
      </c>
      <c r="DX698" s="128">
        <v>0</v>
      </c>
      <c r="DY698" s="128">
        <v>0</v>
      </c>
      <c r="DZ698" s="128">
        <v>0</v>
      </c>
      <c r="EA698" s="128">
        <v>0</v>
      </c>
      <c r="EB698" s="128">
        <v>0</v>
      </c>
      <c r="EC698" s="128">
        <v>0</v>
      </c>
      <c r="ED698" s="128">
        <v>0</v>
      </c>
      <c r="EE698" s="128">
        <v>0</v>
      </c>
      <c r="EF698" s="128">
        <v>0</v>
      </c>
      <c r="EG698" s="128">
        <v>0</v>
      </c>
      <c r="EH698" s="128">
        <v>0</v>
      </c>
      <c r="EI698" s="128">
        <v>0</v>
      </c>
      <c r="EJ698" s="128">
        <v>0</v>
      </c>
      <c r="EK698" s="128">
        <v>1</v>
      </c>
      <c r="EL698" s="128">
        <v>0</v>
      </c>
      <c r="EM698" s="59">
        <v>0</v>
      </c>
      <c r="EN698" s="128">
        <v>0</v>
      </c>
      <c r="EO698" s="59">
        <v>0</v>
      </c>
      <c r="EP698" s="59">
        <v>2</v>
      </c>
      <c r="EQ698" s="77">
        <v>5</v>
      </c>
    </row>
    <row r="699" spans="1:147" s="82" customFormat="1" ht="15" customHeight="1" x14ac:dyDescent="0.25">
      <c r="A699" s="504" t="s">
        <v>2573</v>
      </c>
      <c r="B699" s="138">
        <v>46</v>
      </c>
      <c r="C699" s="78" t="s">
        <v>370</v>
      </c>
      <c r="D699" s="76">
        <v>2010</v>
      </c>
      <c r="E699" s="79" t="s">
        <v>371</v>
      </c>
      <c r="F699" s="79" t="s">
        <v>64</v>
      </c>
      <c r="G699" s="76">
        <v>21</v>
      </c>
      <c r="H699" s="76" t="s">
        <v>372</v>
      </c>
      <c r="I699" s="75" t="s">
        <v>1362</v>
      </c>
      <c r="J699" s="59">
        <v>2</v>
      </c>
      <c r="K699" s="77" t="s">
        <v>3</v>
      </c>
      <c r="L699" s="77" t="s">
        <v>89</v>
      </c>
      <c r="M699" s="77">
        <v>7</v>
      </c>
      <c r="N699" s="77">
        <v>7</v>
      </c>
      <c r="O699" s="59">
        <f t="shared" si="444"/>
        <v>0.84509804001425681</v>
      </c>
      <c r="P699" s="77">
        <v>2006</v>
      </c>
      <c r="R699" s="77">
        <v>1</v>
      </c>
      <c r="S699" s="77">
        <v>8</v>
      </c>
      <c r="T699" s="77">
        <v>1</v>
      </c>
      <c r="U699" s="77">
        <v>16</v>
      </c>
      <c r="V699" s="77" t="s">
        <v>736</v>
      </c>
      <c r="W699" s="77"/>
      <c r="X699" s="77" t="s">
        <v>608</v>
      </c>
      <c r="Y699" s="78"/>
      <c r="Z699" s="139" t="s">
        <v>369</v>
      </c>
      <c r="AA699" s="77" t="s">
        <v>694</v>
      </c>
      <c r="AB699" s="77" t="s">
        <v>1365</v>
      </c>
      <c r="AC699" s="37">
        <v>3</v>
      </c>
      <c r="AD699" s="77">
        <v>0</v>
      </c>
      <c r="AE699" s="77" t="s">
        <v>1071</v>
      </c>
      <c r="AF699" s="37">
        <v>3</v>
      </c>
      <c r="AG699" s="59">
        <f t="shared" si="445"/>
        <v>0.47712125471966244</v>
      </c>
      <c r="AH699" s="59">
        <f t="shared" si="438"/>
        <v>246</v>
      </c>
      <c r="AI699" s="72">
        <f t="shared" si="457"/>
        <v>2.3909351071033793</v>
      </c>
      <c r="AJ699" s="59">
        <f t="shared" si="458"/>
        <v>21</v>
      </c>
      <c r="AK699" s="59">
        <f t="shared" si="446"/>
        <v>1.3222192947339193</v>
      </c>
      <c r="AL699" s="72">
        <f t="shared" si="459"/>
        <v>1722</v>
      </c>
      <c r="AM699" s="72">
        <f t="shared" si="443"/>
        <v>3.2360331471176358</v>
      </c>
      <c r="AN699" s="78" t="s">
        <v>28</v>
      </c>
      <c r="AO699" s="77" t="s">
        <v>470</v>
      </c>
      <c r="AQ699" s="77" t="s">
        <v>213</v>
      </c>
      <c r="AR699" s="78" t="s">
        <v>373</v>
      </c>
      <c r="AS699" s="78"/>
      <c r="AT699" s="172" t="s">
        <v>2471</v>
      </c>
      <c r="AU699" s="270">
        <v>63.83</v>
      </c>
      <c r="AV699" s="270">
        <v>20.3</v>
      </c>
      <c r="AW699" s="77"/>
      <c r="AX699" s="277">
        <v>3.125</v>
      </c>
      <c r="AY699" s="278">
        <v>633</v>
      </c>
      <c r="AZ699" s="455">
        <f t="shared" si="447"/>
        <v>2.8014037100173552</v>
      </c>
      <c r="BA699" s="521" t="s">
        <v>137</v>
      </c>
      <c r="BB699" s="139" t="s">
        <v>138</v>
      </c>
      <c r="BC699" s="172" t="s">
        <v>2318</v>
      </c>
      <c r="BD699" s="77"/>
      <c r="BE699" s="77"/>
      <c r="BH699" s="58" t="s">
        <v>1069</v>
      </c>
      <c r="BI699" s="58" t="s">
        <v>1887</v>
      </c>
      <c r="BJ699" s="78" t="s">
        <v>8</v>
      </c>
      <c r="BK699" s="95" t="s">
        <v>43</v>
      </c>
      <c r="BL699" s="77"/>
      <c r="BM699" s="77"/>
      <c r="BO699" s="77"/>
      <c r="BP699" s="39" t="s">
        <v>1919</v>
      </c>
      <c r="BQ699" s="77" t="s">
        <v>1537</v>
      </c>
      <c r="BR699" s="25">
        <v>6.5078125</v>
      </c>
      <c r="BS699" s="77" t="s">
        <v>21</v>
      </c>
      <c r="BT699" s="77" t="s">
        <v>9</v>
      </c>
      <c r="BU699" s="25">
        <v>2.4165245477890274</v>
      </c>
      <c r="BW699" s="79" t="s">
        <v>26</v>
      </c>
      <c r="BX699" s="77" t="s">
        <v>27</v>
      </c>
      <c r="BY699" s="80">
        <f t="shared" si="465"/>
        <v>6.8349635785815064</v>
      </c>
      <c r="BZ699" s="80">
        <f t="shared" si="466"/>
        <v>6.8349635785815064</v>
      </c>
      <c r="CA699" s="77" t="s">
        <v>18</v>
      </c>
      <c r="CB699" s="77" t="s">
        <v>736</v>
      </c>
      <c r="CC699" s="77">
        <v>8</v>
      </c>
      <c r="CD699" s="77">
        <v>8</v>
      </c>
      <c r="CE699" s="78"/>
      <c r="CF699" s="78" t="s">
        <v>696</v>
      </c>
      <c r="CG699" s="82">
        <v>10.5</v>
      </c>
      <c r="CH699" s="77" t="s">
        <v>21</v>
      </c>
      <c r="CI699" s="82">
        <v>3.1248437460935548</v>
      </c>
      <c r="CK699" s="77">
        <f t="shared" si="467"/>
        <v>8.838392812044507</v>
      </c>
      <c r="CL699" s="77">
        <f t="shared" si="456"/>
        <v>8.838392812044507</v>
      </c>
      <c r="CM699" s="77">
        <v>8</v>
      </c>
      <c r="CN699" s="77">
        <v>8</v>
      </c>
      <c r="CO699" s="78"/>
      <c r="CP699" s="67">
        <f t="shared" si="432"/>
        <v>-0.50531202519973606</v>
      </c>
      <c r="CQ699" s="67">
        <f t="shared" si="433"/>
        <v>0.94545454545454544</v>
      </c>
      <c r="CR699" s="67">
        <f t="shared" si="452"/>
        <v>-0.47774955109793227</v>
      </c>
      <c r="CS699" s="67">
        <f t="shared" si="434"/>
        <v>0.25713264479919612</v>
      </c>
      <c r="CT699" s="37">
        <v>1</v>
      </c>
      <c r="CU699" s="77">
        <v>0</v>
      </c>
      <c r="CV699" s="77" t="s">
        <v>1782</v>
      </c>
      <c r="CW699" s="77">
        <v>0</v>
      </c>
      <c r="CX699" s="77">
        <v>0</v>
      </c>
      <c r="CY699" s="74">
        <v>0</v>
      </c>
      <c r="CZ699" s="102">
        <v>2</v>
      </c>
      <c r="DA699" s="74">
        <v>0</v>
      </c>
      <c r="DB699" s="74">
        <v>0</v>
      </c>
      <c r="DC699" s="74">
        <v>0</v>
      </c>
      <c r="DD699" s="77">
        <v>0</v>
      </c>
      <c r="DE699" s="60">
        <v>0</v>
      </c>
      <c r="DF699" s="60">
        <v>0</v>
      </c>
      <c r="DG699" s="60">
        <v>0</v>
      </c>
      <c r="DH699" s="60">
        <v>0</v>
      </c>
      <c r="DI699" s="60">
        <v>0</v>
      </c>
      <c r="DJ699" s="60">
        <v>0</v>
      </c>
      <c r="DK699" s="60">
        <v>0</v>
      </c>
      <c r="DL699" s="74">
        <v>0</v>
      </c>
      <c r="DM699" s="74">
        <v>0</v>
      </c>
      <c r="DN699" s="74">
        <v>0</v>
      </c>
      <c r="DO699" s="77">
        <v>0</v>
      </c>
      <c r="DP699" s="77">
        <v>0</v>
      </c>
      <c r="DQ699" s="77">
        <v>0</v>
      </c>
      <c r="DR699" s="77">
        <v>0</v>
      </c>
      <c r="DS699" s="77">
        <v>0</v>
      </c>
      <c r="DT699" s="77">
        <v>0</v>
      </c>
      <c r="DU699" s="77">
        <v>0</v>
      </c>
      <c r="DV699" s="77">
        <v>0</v>
      </c>
      <c r="DW699" s="77">
        <v>0</v>
      </c>
      <c r="DX699" s="77">
        <v>0</v>
      </c>
      <c r="DY699" s="77">
        <v>0</v>
      </c>
      <c r="DZ699" s="77">
        <v>0</v>
      </c>
      <c r="EA699" s="77">
        <v>0</v>
      </c>
      <c r="EB699" s="77">
        <v>0</v>
      </c>
      <c r="EC699" s="77">
        <v>0</v>
      </c>
      <c r="ED699" s="77">
        <v>0</v>
      </c>
      <c r="EE699" s="77">
        <v>0</v>
      </c>
      <c r="EF699" s="77">
        <v>0</v>
      </c>
      <c r="EG699" s="77">
        <v>0</v>
      </c>
      <c r="EH699" s="77">
        <v>0</v>
      </c>
      <c r="EI699" s="77">
        <v>0</v>
      </c>
      <c r="EJ699" s="77">
        <v>0</v>
      </c>
      <c r="EK699" s="77">
        <v>0</v>
      </c>
      <c r="EL699" s="76">
        <v>1</v>
      </c>
      <c r="EM699" s="59">
        <v>0</v>
      </c>
      <c r="EN699" s="77">
        <v>0</v>
      </c>
      <c r="EO699" s="59">
        <v>0</v>
      </c>
      <c r="EP699" s="59">
        <v>2</v>
      </c>
      <c r="EQ699" s="77">
        <v>5</v>
      </c>
    </row>
    <row r="700" spans="1:147" s="58" customFormat="1" ht="15" customHeight="1" x14ac:dyDescent="0.25">
      <c r="A700" s="504" t="s">
        <v>2573</v>
      </c>
      <c r="B700" s="138">
        <v>47</v>
      </c>
      <c r="C700" s="123" t="s">
        <v>370</v>
      </c>
      <c r="D700" s="62">
        <v>2010</v>
      </c>
      <c r="E700" s="63" t="s">
        <v>371</v>
      </c>
      <c r="F700" s="63" t="s">
        <v>64</v>
      </c>
      <c r="G700" s="62">
        <v>21</v>
      </c>
      <c r="H700" s="62" t="s">
        <v>372</v>
      </c>
      <c r="I700" s="64" t="s">
        <v>1362</v>
      </c>
      <c r="J700" s="59">
        <v>2</v>
      </c>
      <c r="K700" s="37" t="s">
        <v>3</v>
      </c>
      <c r="L700" s="37" t="s">
        <v>89</v>
      </c>
      <c r="M700" s="37">
        <v>7</v>
      </c>
      <c r="N700" s="37">
        <v>7</v>
      </c>
      <c r="O700" s="59">
        <f t="shared" si="444"/>
        <v>0.84509804001425681</v>
      </c>
      <c r="P700" s="37">
        <v>2006</v>
      </c>
      <c r="R700" s="37">
        <v>1</v>
      </c>
      <c r="S700" s="37">
        <v>8</v>
      </c>
      <c r="T700" s="37">
        <v>1</v>
      </c>
      <c r="U700" s="37">
        <v>16</v>
      </c>
      <c r="V700" s="37" t="s">
        <v>736</v>
      </c>
      <c r="W700" s="37"/>
      <c r="X700" s="37" t="s">
        <v>608</v>
      </c>
      <c r="Z700" s="168" t="s">
        <v>369</v>
      </c>
      <c r="AA700" s="37" t="s">
        <v>694</v>
      </c>
      <c r="AB700" s="37" t="s">
        <v>1365</v>
      </c>
      <c r="AC700" s="37">
        <v>1</v>
      </c>
      <c r="AD700" s="37">
        <v>0</v>
      </c>
      <c r="AE700" s="37" t="s">
        <v>1071</v>
      </c>
      <c r="AF700" s="37">
        <v>1</v>
      </c>
      <c r="AG700" s="59">
        <f t="shared" si="445"/>
        <v>0</v>
      </c>
      <c r="AH700" s="59">
        <f t="shared" si="438"/>
        <v>82</v>
      </c>
      <c r="AI700" s="72">
        <f t="shared" si="457"/>
        <v>1.9138138523837167</v>
      </c>
      <c r="AJ700" s="59">
        <f t="shared" si="458"/>
        <v>7</v>
      </c>
      <c r="AK700" s="59">
        <f t="shared" si="446"/>
        <v>0.84509804001425681</v>
      </c>
      <c r="AL700" s="72">
        <f t="shared" si="459"/>
        <v>574</v>
      </c>
      <c r="AM700" s="72">
        <f t="shared" si="443"/>
        <v>2.7589118923979736</v>
      </c>
      <c r="AN700" s="39" t="s">
        <v>28</v>
      </c>
      <c r="AO700" s="37" t="s">
        <v>470</v>
      </c>
      <c r="AQ700" s="59" t="s">
        <v>213</v>
      </c>
      <c r="AR700" s="58" t="s">
        <v>373</v>
      </c>
      <c r="AT700" s="172" t="s">
        <v>2471</v>
      </c>
      <c r="AU700" s="270">
        <v>63.83</v>
      </c>
      <c r="AV700" s="270">
        <v>20.3</v>
      </c>
      <c r="AW700" s="59"/>
      <c r="AX700" s="277">
        <v>3.125</v>
      </c>
      <c r="AY700" s="278">
        <v>633</v>
      </c>
      <c r="AZ700" s="455">
        <f t="shared" si="447"/>
        <v>2.8014037100173552</v>
      </c>
      <c r="BA700" s="515" t="s">
        <v>137</v>
      </c>
      <c r="BB700" s="66" t="s">
        <v>138</v>
      </c>
      <c r="BC700" s="172" t="s">
        <v>2318</v>
      </c>
      <c r="BD700" s="59"/>
      <c r="BE700" s="59"/>
      <c r="BH700" s="58" t="s">
        <v>1069</v>
      </c>
      <c r="BI700" s="58" t="s">
        <v>110</v>
      </c>
      <c r="BJ700" s="39" t="s">
        <v>8</v>
      </c>
      <c r="BK700" s="39" t="s">
        <v>1650</v>
      </c>
      <c r="BL700" s="59"/>
      <c r="BM700" s="59"/>
      <c r="BO700" s="59" t="s">
        <v>1671</v>
      </c>
      <c r="BP700" s="39" t="s">
        <v>1920</v>
      </c>
      <c r="BQ700" s="59" t="s">
        <v>1537</v>
      </c>
      <c r="BR700" s="25">
        <v>3</v>
      </c>
      <c r="BS700" s="37" t="s">
        <v>21</v>
      </c>
      <c r="BT700" s="37" t="s">
        <v>9</v>
      </c>
      <c r="BU700" s="25">
        <v>1.6479943618431065</v>
      </c>
      <c r="BV700" s="160"/>
      <c r="BW700" s="105" t="s">
        <v>26</v>
      </c>
      <c r="BX700" s="37" t="s">
        <v>27</v>
      </c>
      <c r="BY700" s="70">
        <f t="shared" si="465"/>
        <v>4.6612319544658307</v>
      </c>
      <c r="BZ700" s="70">
        <f t="shared" si="466"/>
        <v>4.6612319544658307</v>
      </c>
      <c r="CA700" s="37" t="s">
        <v>18</v>
      </c>
      <c r="CB700" s="37" t="s">
        <v>736</v>
      </c>
      <c r="CC700" s="37">
        <v>8</v>
      </c>
      <c r="CD700" s="37">
        <v>8</v>
      </c>
      <c r="CE700" s="159"/>
      <c r="CF700" s="39" t="s">
        <v>696</v>
      </c>
      <c r="CG700" s="67">
        <v>4.307291666666667</v>
      </c>
      <c r="CH700" s="37" t="s">
        <v>21</v>
      </c>
      <c r="CI700" s="67">
        <v>1.588726082191676</v>
      </c>
      <c r="CJ700" s="160"/>
      <c r="CK700" s="59">
        <f t="shared" si="467"/>
        <v>4.4935959446626814</v>
      </c>
      <c r="CL700" s="59">
        <f>CK700</f>
        <v>4.4935959446626814</v>
      </c>
      <c r="CM700" s="91">
        <v>8</v>
      </c>
      <c r="CN700" s="91">
        <v>8</v>
      </c>
      <c r="CO700" s="159"/>
      <c r="CP700" s="67">
        <f t="shared" si="432"/>
        <v>-0.28554825243324999</v>
      </c>
      <c r="CQ700" s="67">
        <f t="shared" si="433"/>
        <v>0.94545454545454544</v>
      </c>
      <c r="CR700" s="67">
        <f t="shared" si="452"/>
        <v>-0.26997289320961815</v>
      </c>
      <c r="CS700" s="67">
        <f t="shared" si="434"/>
        <v>0.25227766759587411</v>
      </c>
      <c r="CT700" s="37">
        <v>1</v>
      </c>
      <c r="CU700" s="59">
        <v>0</v>
      </c>
      <c r="CV700" s="59" t="s">
        <v>1782</v>
      </c>
      <c r="CW700" s="59">
        <v>1</v>
      </c>
      <c r="CX700" s="37">
        <v>0</v>
      </c>
      <c r="CY700" s="102">
        <v>0</v>
      </c>
      <c r="CZ700" s="102">
        <v>2</v>
      </c>
      <c r="DA700" s="102">
        <v>0</v>
      </c>
      <c r="DB700" s="102">
        <v>0</v>
      </c>
      <c r="DC700" s="102">
        <v>0</v>
      </c>
      <c r="DD700" s="59">
        <v>0</v>
      </c>
      <c r="DE700" s="60">
        <v>0</v>
      </c>
      <c r="DF700" s="60">
        <v>0</v>
      </c>
      <c r="DG700" s="60">
        <v>0</v>
      </c>
      <c r="DH700" s="60">
        <v>0</v>
      </c>
      <c r="DI700" s="60">
        <v>0</v>
      </c>
      <c r="DJ700" s="60">
        <v>0</v>
      </c>
      <c r="DK700" s="60">
        <v>0</v>
      </c>
      <c r="DL700" s="60">
        <v>0</v>
      </c>
      <c r="DM700" s="60">
        <v>0</v>
      </c>
      <c r="DN700" s="60">
        <v>0</v>
      </c>
      <c r="DO700" s="59">
        <v>0</v>
      </c>
      <c r="DP700" s="59">
        <v>0</v>
      </c>
      <c r="DQ700" s="59">
        <v>0</v>
      </c>
      <c r="DR700" s="59">
        <v>0</v>
      </c>
      <c r="DS700" s="59">
        <v>0</v>
      </c>
      <c r="DT700" s="59">
        <v>0</v>
      </c>
      <c r="DU700" s="59">
        <v>0</v>
      </c>
      <c r="DV700" s="59">
        <v>0</v>
      </c>
      <c r="DW700" s="59">
        <v>0</v>
      </c>
      <c r="DX700" s="59">
        <v>0</v>
      </c>
      <c r="DY700" s="59">
        <v>0</v>
      </c>
      <c r="DZ700" s="59">
        <v>0</v>
      </c>
      <c r="EA700" s="59">
        <v>0</v>
      </c>
      <c r="EB700" s="59">
        <v>0</v>
      </c>
      <c r="EC700" s="59">
        <v>0</v>
      </c>
      <c r="ED700" s="59">
        <v>0</v>
      </c>
      <c r="EE700" s="59">
        <v>0</v>
      </c>
      <c r="EF700" s="59">
        <v>0</v>
      </c>
      <c r="EG700" s="59">
        <v>0</v>
      </c>
      <c r="EH700" s="59">
        <v>0</v>
      </c>
      <c r="EI700" s="59">
        <v>0</v>
      </c>
      <c r="EJ700" s="59">
        <v>0</v>
      </c>
      <c r="EK700" s="59">
        <v>0</v>
      </c>
      <c r="EL700" s="59">
        <v>0</v>
      </c>
      <c r="EM700" s="59">
        <v>0</v>
      </c>
      <c r="EN700" s="59">
        <v>0</v>
      </c>
      <c r="EO700" s="59">
        <v>0</v>
      </c>
      <c r="EP700" s="59">
        <v>2</v>
      </c>
      <c r="EQ700" s="77">
        <v>5</v>
      </c>
    </row>
    <row r="701" spans="1:147" s="58" customFormat="1" ht="15" customHeight="1" x14ac:dyDescent="0.25">
      <c r="A701" s="504" t="s">
        <v>2573</v>
      </c>
      <c r="B701" s="138">
        <v>48</v>
      </c>
      <c r="C701" s="123" t="s">
        <v>370</v>
      </c>
      <c r="D701" s="62">
        <v>2010</v>
      </c>
      <c r="E701" s="63" t="s">
        <v>371</v>
      </c>
      <c r="F701" s="63" t="s">
        <v>64</v>
      </c>
      <c r="G701" s="62">
        <v>21</v>
      </c>
      <c r="H701" s="62" t="s">
        <v>372</v>
      </c>
      <c r="I701" s="64" t="s">
        <v>1362</v>
      </c>
      <c r="J701" s="59">
        <v>2</v>
      </c>
      <c r="K701" s="37" t="s">
        <v>3</v>
      </c>
      <c r="L701" s="37" t="s">
        <v>89</v>
      </c>
      <c r="M701" s="37">
        <v>7</v>
      </c>
      <c r="N701" s="37">
        <v>7</v>
      </c>
      <c r="O701" s="59">
        <f t="shared" si="444"/>
        <v>0.84509804001425681</v>
      </c>
      <c r="P701" s="37">
        <v>2006</v>
      </c>
      <c r="Q701" s="67"/>
      <c r="R701" s="37">
        <v>1</v>
      </c>
      <c r="S701" s="37">
        <v>8</v>
      </c>
      <c r="T701" s="37">
        <v>1</v>
      </c>
      <c r="U701" s="37">
        <v>16</v>
      </c>
      <c r="V701" s="37" t="s">
        <v>736</v>
      </c>
      <c r="W701" s="37"/>
      <c r="X701" s="37" t="s">
        <v>608</v>
      </c>
      <c r="Z701" s="168" t="s">
        <v>369</v>
      </c>
      <c r="AA701" s="37" t="s">
        <v>694</v>
      </c>
      <c r="AB701" s="37" t="s">
        <v>1365</v>
      </c>
      <c r="AC701" s="37">
        <v>1</v>
      </c>
      <c r="AD701" s="37">
        <v>0</v>
      </c>
      <c r="AE701" s="37" t="s">
        <v>1071</v>
      </c>
      <c r="AF701" s="37">
        <v>1</v>
      </c>
      <c r="AG701" s="59">
        <f t="shared" si="445"/>
        <v>0</v>
      </c>
      <c r="AH701" s="59">
        <f t="shared" si="438"/>
        <v>82</v>
      </c>
      <c r="AI701" s="72">
        <f t="shared" si="457"/>
        <v>1.9138138523837167</v>
      </c>
      <c r="AJ701" s="59">
        <f t="shared" si="458"/>
        <v>7</v>
      </c>
      <c r="AK701" s="59">
        <f t="shared" si="446"/>
        <v>0.84509804001425681</v>
      </c>
      <c r="AL701" s="72">
        <f t="shared" si="459"/>
        <v>574</v>
      </c>
      <c r="AM701" s="72">
        <f t="shared" si="443"/>
        <v>2.7589118923979736</v>
      </c>
      <c r="AN701" s="39" t="s">
        <v>28</v>
      </c>
      <c r="AO701" s="37" t="s">
        <v>470</v>
      </c>
      <c r="AP701" s="67"/>
      <c r="AQ701" s="59" t="s">
        <v>213</v>
      </c>
      <c r="AR701" s="58" t="s">
        <v>373</v>
      </c>
      <c r="AT701" s="172" t="s">
        <v>2471</v>
      </c>
      <c r="AU701" s="270">
        <v>63.83</v>
      </c>
      <c r="AV701" s="270">
        <v>20.3</v>
      </c>
      <c r="AW701" s="59"/>
      <c r="AX701" s="277">
        <v>3.125</v>
      </c>
      <c r="AY701" s="278">
        <v>633</v>
      </c>
      <c r="AZ701" s="455">
        <f t="shared" si="447"/>
        <v>2.8014037100173552</v>
      </c>
      <c r="BA701" s="515" t="s">
        <v>137</v>
      </c>
      <c r="BB701" s="66" t="s">
        <v>138</v>
      </c>
      <c r="BC701" s="172" t="s">
        <v>2318</v>
      </c>
      <c r="BD701" s="59"/>
      <c r="BE701" s="59"/>
      <c r="BF701" s="67"/>
      <c r="BG701" s="67"/>
      <c r="BH701" s="58" t="s">
        <v>1069</v>
      </c>
      <c r="BI701" s="58" t="s">
        <v>110</v>
      </c>
      <c r="BJ701" s="39" t="s">
        <v>8</v>
      </c>
      <c r="BK701" s="39" t="s">
        <v>1651</v>
      </c>
      <c r="BL701" s="59"/>
      <c r="BM701" s="59"/>
      <c r="BN701" s="67"/>
      <c r="BO701" s="59" t="s">
        <v>1671</v>
      </c>
      <c r="BP701" s="39" t="s">
        <v>1920</v>
      </c>
      <c r="BQ701" s="59" t="s">
        <v>1537</v>
      </c>
      <c r="BR701" s="25">
        <v>20.16796875</v>
      </c>
      <c r="BS701" s="37" t="s">
        <v>21</v>
      </c>
      <c r="BT701" s="37" t="s">
        <v>9</v>
      </c>
      <c r="BU701" s="25">
        <v>3.6251055321576686</v>
      </c>
      <c r="BV701" s="160"/>
      <c r="BW701" s="105" t="s">
        <v>26</v>
      </c>
      <c r="BX701" s="37" t="s">
        <v>27</v>
      </c>
      <c r="BY701" s="70">
        <f t="shared" si="465"/>
        <v>10.253346817222223</v>
      </c>
      <c r="BZ701" s="70">
        <f t="shared" si="466"/>
        <v>10.253346817222223</v>
      </c>
      <c r="CA701" s="37" t="s">
        <v>18</v>
      </c>
      <c r="CB701" s="37" t="s">
        <v>736</v>
      </c>
      <c r="CC701" s="37">
        <v>8</v>
      </c>
      <c r="CD701" s="37">
        <v>8</v>
      </c>
      <c r="CE701" s="159"/>
      <c r="CF701" s="39" t="s">
        <v>696</v>
      </c>
      <c r="CG701" s="67">
        <v>22.81640625</v>
      </c>
      <c r="CH701" s="37" t="s">
        <v>21</v>
      </c>
      <c r="CI701" s="67">
        <v>3.9159898105445912</v>
      </c>
      <c r="CJ701" s="160"/>
      <c r="CK701" s="59">
        <f t="shared" si="467"/>
        <v>11.076091800374016</v>
      </c>
      <c r="CL701" s="59">
        <f>CK701</f>
        <v>11.076091800374016</v>
      </c>
      <c r="CM701" s="91">
        <v>8</v>
      </c>
      <c r="CN701" s="91">
        <v>8</v>
      </c>
      <c r="CO701" s="159"/>
      <c r="CP701" s="67">
        <f t="shared" si="432"/>
        <v>-0.24815181007840501</v>
      </c>
      <c r="CQ701" s="67">
        <f t="shared" si="433"/>
        <v>0.94545454545454544</v>
      </c>
      <c r="CR701" s="67">
        <f t="shared" si="452"/>
        <v>-0.23461625680140108</v>
      </c>
      <c r="CS701" s="67">
        <f t="shared" si="434"/>
        <v>0.25172014962360939</v>
      </c>
      <c r="CT701" s="37">
        <v>1</v>
      </c>
      <c r="CU701" s="59">
        <v>0</v>
      </c>
      <c r="CV701" s="59" t="s">
        <v>1782</v>
      </c>
      <c r="CW701" s="59">
        <v>1</v>
      </c>
      <c r="CX701" s="37">
        <v>0</v>
      </c>
      <c r="CY701" s="102">
        <v>0</v>
      </c>
      <c r="CZ701" s="102">
        <v>2</v>
      </c>
      <c r="DA701" s="102">
        <v>0</v>
      </c>
      <c r="DB701" s="102">
        <v>0</v>
      </c>
      <c r="DC701" s="102">
        <v>0</v>
      </c>
      <c r="DD701" s="59">
        <v>0</v>
      </c>
      <c r="DE701" s="60">
        <v>0</v>
      </c>
      <c r="DF701" s="60">
        <v>0</v>
      </c>
      <c r="DG701" s="60">
        <v>0</v>
      </c>
      <c r="DH701" s="60">
        <v>0</v>
      </c>
      <c r="DI701" s="60">
        <v>0</v>
      </c>
      <c r="DJ701" s="60">
        <v>0</v>
      </c>
      <c r="DK701" s="60">
        <v>0</v>
      </c>
      <c r="DL701" s="60">
        <v>0</v>
      </c>
      <c r="DM701" s="60">
        <v>0</v>
      </c>
      <c r="DN701" s="60">
        <v>0</v>
      </c>
      <c r="DO701" s="59">
        <v>0</v>
      </c>
      <c r="DP701" s="59">
        <v>0</v>
      </c>
      <c r="DQ701" s="59">
        <v>0</v>
      </c>
      <c r="DR701" s="59">
        <v>0</v>
      </c>
      <c r="DS701" s="59">
        <v>0</v>
      </c>
      <c r="DT701" s="59">
        <v>0</v>
      </c>
      <c r="DU701" s="59">
        <v>0</v>
      </c>
      <c r="DV701" s="59">
        <v>0</v>
      </c>
      <c r="DW701" s="59">
        <v>0</v>
      </c>
      <c r="DX701" s="59">
        <v>0</v>
      </c>
      <c r="DY701" s="59">
        <v>0</v>
      </c>
      <c r="DZ701" s="59">
        <v>0</v>
      </c>
      <c r="EA701" s="59">
        <v>0</v>
      </c>
      <c r="EB701" s="59">
        <v>0</v>
      </c>
      <c r="EC701" s="59">
        <v>0</v>
      </c>
      <c r="ED701" s="59">
        <v>0</v>
      </c>
      <c r="EE701" s="59">
        <v>0</v>
      </c>
      <c r="EF701" s="59">
        <v>0</v>
      </c>
      <c r="EG701" s="59">
        <v>0</v>
      </c>
      <c r="EH701" s="59">
        <v>0</v>
      </c>
      <c r="EI701" s="59">
        <v>0</v>
      </c>
      <c r="EJ701" s="59">
        <v>0</v>
      </c>
      <c r="EK701" s="59">
        <v>0</v>
      </c>
      <c r="EL701" s="59">
        <v>0</v>
      </c>
      <c r="EM701" s="59">
        <v>0</v>
      </c>
      <c r="EN701" s="59">
        <v>0</v>
      </c>
      <c r="EO701" s="59">
        <v>0</v>
      </c>
      <c r="EP701" s="59">
        <v>2</v>
      </c>
      <c r="EQ701" s="77">
        <v>5</v>
      </c>
    </row>
    <row r="702" spans="1:147" s="58" customFormat="1" ht="15" customHeight="1" x14ac:dyDescent="0.25">
      <c r="A702" s="504" t="s">
        <v>2573</v>
      </c>
      <c r="B702" s="138">
        <v>49</v>
      </c>
      <c r="C702" s="123" t="s">
        <v>370</v>
      </c>
      <c r="D702" s="62">
        <v>2010</v>
      </c>
      <c r="E702" s="63" t="s">
        <v>371</v>
      </c>
      <c r="F702" s="63" t="s">
        <v>64</v>
      </c>
      <c r="G702" s="62">
        <v>21</v>
      </c>
      <c r="H702" s="62" t="s">
        <v>372</v>
      </c>
      <c r="I702" s="64" t="s">
        <v>1362</v>
      </c>
      <c r="J702" s="59">
        <v>2</v>
      </c>
      <c r="K702" s="37" t="s">
        <v>3</v>
      </c>
      <c r="L702" s="37" t="s">
        <v>89</v>
      </c>
      <c r="M702" s="37">
        <v>7</v>
      </c>
      <c r="N702" s="37">
        <v>7</v>
      </c>
      <c r="O702" s="59">
        <f t="shared" si="444"/>
        <v>0.84509804001425681</v>
      </c>
      <c r="P702" s="37">
        <v>2006</v>
      </c>
      <c r="Q702" s="67"/>
      <c r="R702" s="37">
        <v>1</v>
      </c>
      <c r="S702" s="37">
        <v>8</v>
      </c>
      <c r="T702" s="37">
        <v>1</v>
      </c>
      <c r="U702" s="37">
        <v>16</v>
      </c>
      <c r="V702" s="37" t="s">
        <v>736</v>
      </c>
      <c r="W702" s="37"/>
      <c r="X702" s="37" t="s">
        <v>608</v>
      </c>
      <c r="Z702" s="168" t="s">
        <v>369</v>
      </c>
      <c r="AA702" s="37" t="s">
        <v>694</v>
      </c>
      <c r="AB702" s="37" t="s">
        <v>1365</v>
      </c>
      <c r="AC702" s="37">
        <v>1</v>
      </c>
      <c r="AD702" s="37">
        <v>0</v>
      </c>
      <c r="AE702" s="37" t="s">
        <v>1071</v>
      </c>
      <c r="AF702" s="37">
        <v>1</v>
      </c>
      <c r="AG702" s="59">
        <f t="shared" si="445"/>
        <v>0</v>
      </c>
      <c r="AH702" s="59">
        <f t="shared" si="438"/>
        <v>82</v>
      </c>
      <c r="AI702" s="72">
        <f t="shared" si="457"/>
        <v>1.9138138523837167</v>
      </c>
      <c r="AJ702" s="59">
        <f t="shared" si="458"/>
        <v>7</v>
      </c>
      <c r="AK702" s="59">
        <f t="shared" si="446"/>
        <v>0.84509804001425681</v>
      </c>
      <c r="AL702" s="72">
        <f t="shared" si="459"/>
        <v>574</v>
      </c>
      <c r="AM702" s="72">
        <f t="shared" si="443"/>
        <v>2.7589118923979736</v>
      </c>
      <c r="AN702" s="39" t="s">
        <v>28</v>
      </c>
      <c r="AO702" s="37" t="s">
        <v>470</v>
      </c>
      <c r="AP702" s="67"/>
      <c r="AQ702" s="59" t="s">
        <v>213</v>
      </c>
      <c r="AR702" s="58" t="s">
        <v>373</v>
      </c>
      <c r="AT702" s="172" t="s">
        <v>2471</v>
      </c>
      <c r="AU702" s="270">
        <v>63.83</v>
      </c>
      <c r="AV702" s="270">
        <v>20.3</v>
      </c>
      <c r="AW702" s="59"/>
      <c r="AX702" s="277">
        <v>3.125</v>
      </c>
      <c r="AY702" s="278">
        <v>633</v>
      </c>
      <c r="AZ702" s="455">
        <f t="shared" si="447"/>
        <v>2.8014037100173552</v>
      </c>
      <c r="BA702" s="515" t="s">
        <v>137</v>
      </c>
      <c r="BB702" s="66" t="s">
        <v>138</v>
      </c>
      <c r="BC702" s="172" t="s">
        <v>2318</v>
      </c>
      <c r="BD702" s="59"/>
      <c r="BE702" s="59"/>
      <c r="BF702" s="67"/>
      <c r="BG702" s="67"/>
      <c r="BH702" s="58" t="s">
        <v>1069</v>
      </c>
      <c r="BI702" s="58" t="s">
        <v>110</v>
      </c>
      <c r="BJ702" s="39" t="s">
        <v>8</v>
      </c>
      <c r="BK702" s="39" t="s">
        <v>1652</v>
      </c>
      <c r="BL702" s="59"/>
      <c r="BM702" s="59"/>
      <c r="BN702" s="67"/>
      <c r="BO702" s="59" t="s">
        <v>1671</v>
      </c>
      <c r="BP702" s="39" t="s">
        <v>1920</v>
      </c>
      <c r="BQ702" s="59" t="s">
        <v>1537</v>
      </c>
      <c r="BR702" s="25">
        <v>33.92578125</v>
      </c>
      <c r="BS702" s="37" t="s">
        <v>21</v>
      </c>
      <c r="BT702" s="37" t="s">
        <v>9</v>
      </c>
      <c r="BU702" s="25">
        <v>4.0165800069050563</v>
      </c>
      <c r="BV702" s="160"/>
      <c r="BW702" s="105" t="s">
        <v>26</v>
      </c>
      <c r="BX702" s="37" t="s">
        <v>27</v>
      </c>
      <c r="BY702" s="70">
        <f t="shared" si="465"/>
        <v>11.360603840243501</v>
      </c>
      <c r="BZ702" s="70">
        <f t="shared" si="466"/>
        <v>11.360603840243501</v>
      </c>
      <c r="CA702" s="37" t="s">
        <v>18</v>
      </c>
      <c r="CB702" s="37" t="s">
        <v>736</v>
      </c>
      <c r="CC702" s="37">
        <v>8</v>
      </c>
      <c r="CD702" s="37">
        <v>8</v>
      </c>
      <c r="CE702" s="159"/>
      <c r="CF702" s="39" t="s">
        <v>696</v>
      </c>
      <c r="CG702" s="67">
        <v>28.98046875</v>
      </c>
      <c r="CH702" s="37" t="s">
        <v>21</v>
      </c>
      <c r="CI702" s="67">
        <v>3.2243792742327257</v>
      </c>
      <c r="CJ702" s="145"/>
      <c r="CK702" s="59">
        <f t="shared" si="467"/>
        <v>9.1199217997092763</v>
      </c>
      <c r="CL702" s="59">
        <f>CK702</f>
        <v>9.1199217997092763</v>
      </c>
      <c r="CM702" s="91">
        <v>8</v>
      </c>
      <c r="CN702" s="91">
        <v>8</v>
      </c>
      <c r="CO702" s="159"/>
      <c r="CP702" s="67">
        <f t="shared" si="432"/>
        <v>0.4800637488091628</v>
      </c>
      <c r="CQ702" s="67">
        <f t="shared" si="433"/>
        <v>0.94545454545454544</v>
      </c>
      <c r="CR702" s="67">
        <f t="shared" si="452"/>
        <v>0.45387845341957211</v>
      </c>
      <c r="CS702" s="67">
        <f t="shared" si="434"/>
        <v>0.25643767657745448</v>
      </c>
      <c r="CT702" s="37">
        <v>1</v>
      </c>
      <c r="CU702" s="59">
        <v>0</v>
      </c>
      <c r="CV702" s="59" t="s">
        <v>1782</v>
      </c>
      <c r="CW702" s="59">
        <v>1</v>
      </c>
      <c r="CX702" s="37">
        <v>0</v>
      </c>
      <c r="CY702" s="102">
        <v>0</v>
      </c>
      <c r="CZ702" s="102">
        <v>2</v>
      </c>
      <c r="DA702" s="102">
        <v>0</v>
      </c>
      <c r="DB702" s="102">
        <v>0</v>
      </c>
      <c r="DC702" s="102">
        <v>0</v>
      </c>
      <c r="DD702" s="59">
        <v>0</v>
      </c>
      <c r="DE702" s="60">
        <v>0</v>
      </c>
      <c r="DF702" s="60">
        <v>0</v>
      </c>
      <c r="DG702" s="60">
        <v>0</v>
      </c>
      <c r="DH702" s="60">
        <v>0</v>
      </c>
      <c r="DI702" s="60">
        <v>0</v>
      </c>
      <c r="DJ702" s="60">
        <v>0</v>
      </c>
      <c r="DK702" s="60">
        <v>0</v>
      </c>
      <c r="DL702" s="60">
        <v>0</v>
      </c>
      <c r="DM702" s="60">
        <v>0</v>
      </c>
      <c r="DN702" s="60">
        <v>0</v>
      </c>
      <c r="DO702" s="59">
        <v>0</v>
      </c>
      <c r="DP702" s="59">
        <v>0</v>
      </c>
      <c r="DQ702" s="59">
        <v>0</v>
      </c>
      <c r="DR702" s="59">
        <v>0</v>
      </c>
      <c r="DS702" s="59">
        <v>0</v>
      </c>
      <c r="DT702" s="59">
        <v>0</v>
      </c>
      <c r="DU702" s="59">
        <v>0</v>
      </c>
      <c r="DV702" s="59">
        <v>0</v>
      </c>
      <c r="DW702" s="59">
        <v>0</v>
      </c>
      <c r="DX702" s="59">
        <v>0</v>
      </c>
      <c r="DY702" s="59">
        <v>0</v>
      </c>
      <c r="DZ702" s="59">
        <v>0</v>
      </c>
      <c r="EA702" s="59">
        <v>0</v>
      </c>
      <c r="EB702" s="59">
        <v>0</v>
      </c>
      <c r="EC702" s="59">
        <v>0</v>
      </c>
      <c r="ED702" s="59">
        <v>0</v>
      </c>
      <c r="EE702" s="59">
        <v>0</v>
      </c>
      <c r="EF702" s="59">
        <v>0</v>
      </c>
      <c r="EG702" s="59">
        <v>0</v>
      </c>
      <c r="EH702" s="59">
        <v>0</v>
      </c>
      <c r="EI702" s="59">
        <v>0</v>
      </c>
      <c r="EJ702" s="59">
        <v>0</v>
      </c>
      <c r="EK702" s="59">
        <v>0</v>
      </c>
      <c r="EL702" s="59">
        <v>0</v>
      </c>
      <c r="EM702" s="59">
        <v>0</v>
      </c>
      <c r="EN702" s="59">
        <v>0</v>
      </c>
      <c r="EO702" s="59">
        <v>0</v>
      </c>
      <c r="EP702" s="59">
        <v>2</v>
      </c>
      <c r="EQ702" s="77">
        <v>5</v>
      </c>
    </row>
    <row r="703" spans="1:147" s="200" customFormat="1" ht="15" customHeight="1" x14ac:dyDescent="0.25">
      <c r="A703" s="504" t="s">
        <v>2573</v>
      </c>
      <c r="B703" s="215" t="s">
        <v>1908</v>
      </c>
      <c r="C703" s="200" t="s">
        <v>370</v>
      </c>
      <c r="D703" s="222">
        <v>2010</v>
      </c>
      <c r="E703" s="205" t="s">
        <v>371</v>
      </c>
      <c r="F703" s="205" t="s">
        <v>64</v>
      </c>
      <c r="G703" s="222">
        <v>21</v>
      </c>
      <c r="H703" s="222" t="s">
        <v>372</v>
      </c>
      <c r="I703" s="211" t="s">
        <v>1362</v>
      </c>
      <c r="J703" s="201">
        <v>2</v>
      </c>
      <c r="K703" s="194" t="s">
        <v>3</v>
      </c>
      <c r="L703" s="194" t="s">
        <v>89</v>
      </c>
      <c r="M703" s="194">
        <v>7</v>
      </c>
      <c r="N703" s="194">
        <v>7</v>
      </c>
      <c r="O703" s="201">
        <f t="shared" si="444"/>
        <v>0.84509804001425681</v>
      </c>
      <c r="P703" s="194">
        <v>2006</v>
      </c>
      <c r="Q703" s="206"/>
      <c r="R703" s="194">
        <v>1</v>
      </c>
      <c r="S703" s="194">
        <v>8</v>
      </c>
      <c r="T703" s="194">
        <v>1</v>
      </c>
      <c r="U703" s="194">
        <v>16</v>
      </c>
      <c r="V703" s="194" t="s">
        <v>736</v>
      </c>
      <c r="W703" s="194">
        <v>1</v>
      </c>
      <c r="X703" s="194" t="s">
        <v>608</v>
      </c>
      <c r="Z703" s="217" t="s">
        <v>369</v>
      </c>
      <c r="AA703" s="194" t="s">
        <v>694</v>
      </c>
      <c r="AB703" s="194" t="s">
        <v>1365</v>
      </c>
      <c r="AC703" s="194">
        <v>1</v>
      </c>
      <c r="AD703" s="194">
        <v>0</v>
      </c>
      <c r="AE703" s="194" t="s">
        <v>1071</v>
      </c>
      <c r="AF703" s="194">
        <v>1</v>
      </c>
      <c r="AG703" s="201">
        <f t="shared" si="445"/>
        <v>0</v>
      </c>
      <c r="AH703" s="201">
        <f t="shared" si="438"/>
        <v>82</v>
      </c>
      <c r="AI703" s="538">
        <f t="shared" si="457"/>
        <v>1.9138138523837167</v>
      </c>
      <c r="AJ703" s="201">
        <f t="shared" si="458"/>
        <v>7</v>
      </c>
      <c r="AK703" s="201">
        <f t="shared" si="446"/>
        <v>0.84509804001425681</v>
      </c>
      <c r="AL703" s="538">
        <f t="shared" si="459"/>
        <v>574</v>
      </c>
      <c r="AM703" s="538">
        <f t="shared" si="443"/>
        <v>2.7589118923979736</v>
      </c>
      <c r="AN703" s="195" t="s">
        <v>28</v>
      </c>
      <c r="AO703" s="194" t="s">
        <v>470</v>
      </c>
      <c r="AP703" s="206"/>
      <c r="AQ703" s="201" t="s">
        <v>213</v>
      </c>
      <c r="AR703" s="200" t="s">
        <v>373</v>
      </c>
      <c r="AT703" s="212" t="s">
        <v>2471</v>
      </c>
      <c r="AU703" s="273">
        <v>63.83</v>
      </c>
      <c r="AV703" s="273">
        <v>20.3</v>
      </c>
      <c r="AW703" s="201"/>
      <c r="AX703" s="279">
        <v>3.125</v>
      </c>
      <c r="AY703" s="280">
        <v>633</v>
      </c>
      <c r="AZ703" s="489">
        <f t="shared" si="447"/>
        <v>2.8014037100173552</v>
      </c>
      <c r="BA703" s="518" t="s">
        <v>137</v>
      </c>
      <c r="BB703" s="207" t="s">
        <v>138</v>
      </c>
      <c r="BC703" s="212" t="s">
        <v>2318</v>
      </c>
      <c r="BD703" s="201"/>
      <c r="BE703" s="201"/>
      <c r="BF703" s="206"/>
      <c r="BG703" s="206"/>
      <c r="BH703" s="200" t="s">
        <v>1069</v>
      </c>
      <c r="BI703" s="200" t="s">
        <v>110</v>
      </c>
      <c r="BJ703" s="195" t="s">
        <v>8</v>
      </c>
      <c r="BK703" s="195" t="s">
        <v>1649</v>
      </c>
      <c r="BL703" s="201"/>
      <c r="BM703" s="201"/>
      <c r="BN703" s="206"/>
      <c r="BO703" s="201" t="s">
        <v>1671</v>
      </c>
      <c r="BP703" s="195" t="s">
        <v>1920</v>
      </c>
      <c r="BQ703" s="201" t="s">
        <v>1537</v>
      </c>
      <c r="BR703" s="206">
        <v>57.09375</v>
      </c>
      <c r="BS703" s="194" t="s">
        <v>21</v>
      </c>
      <c r="BT703" s="194" t="s">
        <v>9</v>
      </c>
      <c r="BU703" s="206"/>
      <c r="BV703" s="223"/>
      <c r="BW703" s="224"/>
      <c r="BX703" s="194"/>
      <c r="BY703" s="208"/>
      <c r="BZ703" s="208">
        <v>15.997547433982804</v>
      </c>
      <c r="CA703" s="194" t="s">
        <v>18</v>
      </c>
      <c r="CB703" s="194" t="s">
        <v>736</v>
      </c>
      <c r="CC703" s="194">
        <v>8</v>
      </c>
      <c r="CD703" s="194">
        <v>8</v>
      </c>
      <c r="CE703" s="225"/>
      <c r="CF703" s="195" t="s">
        <v>696</v>
      </c>
      <c r="CG703" s="206">
        <v>56.104166666666671</v>
      </c>
      <c r="CH703" s="194" t="s">
        <v>21</v>
      </c>
      <c r="CI703" s="206"/>
      <c r="CJ703" s="223"/>
      <c r="CK703" s="201"/>
      <c r="CL703" s="201">
        <v>15.03479922436658</v>
      </c>
      <c r="CM703" s="220">
        <v>8</v>
      </c>
      <c r="CN703" s="220">
        <v>8</v>
      </c>
      <c r="CO703" s="225"/>
      <c r="CP703" s="206">
        <f t="shared" si="432"/>
        <v>6.3746867468166518E-2</v>
      </c>
      <c r="CQ703" s="206">
        <f t="shared" si="433"/>
        <v>0.94545454545454544</v>
      </c>
      <c r="CR703" s="206">
        <f t="shared" si="452"/>
        <v>6.0269765606266526E-2</v>
      </c>
      <c r="CS703" s="206">
        <f t="shared" si="434"/>
        <v>0.25011351389519482</v>
      </c>
      <c r="CT703" s="194">
        <v>1</v>
      </c>
      <c r="CU703" s="201">
        <v>0</v>
      </c>
      <c r="CV703" s="201" t="s">
        <v>1782</v>
      </c>
      <c r="CW703" s="201">
        <v>2</v>
      </c>
      <c r="CX703" s="194">
        <v>0</v>
      </c>
      <c r="CY703" s="191">
        <v>0</v>
      </c>
      <c r="CZ703" s="191">
        <v>2</v>
      </c>
      <c r="DA703" s="191">
        <v>0</v>
      </c>
      <c r="DB703" s="191">
        <v>0</v>
      </c>
      <c r="DC703" s="191">
        <v>0</v>
      </c>
      <c r="DD703" s="202">
        <v>1</v>
      </c>
      <c r="DE703" s="202">
        <v>0</v>
      </c>
      <c r="DF703" s="202">
        <v>0</v>
      </c>
      <c r="DG703" s="202">
        <v>0</v>
      </c>
      <c r="DH703" s="202">
        <v>0</v>
      </c>
      <c r="DI703" s="202">
        <v>0</v>
      </c>
      <c r="DJ703" s="202">
        <v>0</v>
      </c>
      <c r="DK703" s="202">
        <v>0</v>
      </c>
      <c r="DL703" s="202">
        <v>0</v>
      </c>
      <c r="DM703" s="202">
        <v>0</v>
      </c>
      <c r="DN703" s="202">
        <v>0</v>
      </c>
      <c r="DO703" s="201">
        <v>0</v>
      </c>
      <c r="DP703" s="201">
        <v>0</v>
      </c>
      <c r="DQ703" s="201">
        <v>0</v>
      </c>
      <c r="DR703" s="201">
        <v>0</v>
      </c>
      <c r="DS703" s="201">
        <v>0</v>
      </c>
      <c r="DT703" s="201">
        <v>0</v>
      </c>
      <c r="DU703" s="201">
        <v>0</v>
      </c>
      <c r="DV703" s="201">
        <v>0</v>
      </c>
      <c r="DW703" s="201">
        <v>0</v>
      </c>
      <c r="DX703" s="201">
        <v>0</v>
      </c>
      <c r="DY703" s="201">
        <v>0</v>
      </c>
      <c r="DZ703" s="201">
        <v>0</v>
      </c>
      <c r="EA703" s="201">
        <v>0</v>
      </c>
      <c r="EB703" s="201">
        <v>0</v>
      </c>
      <c r="EC703" s="201">
        <v>0</v>
      </c>
      <c r="ED703" s="201">
        <v>0</v>
      </c>
      <c r="EE703" s="201">
        <v>0</v>
      </c>
      <c r="EF703" s="201">
        <v>0</v>
      </c>
      <c r="EG703" s="201">
        <v>0</v>
      </c>
      <c r="EH703" s="201">
        <v>0</v>
      </c>
      <c r="EI703" s="201">
        <v>0</v>
      </c>
      <c r="EJ703" s="201">
        <v>0</v>
      </c>
      <c r="EK703" s="201">
        <v>0</v>
      </c>
      <c r="EL703" s="201">
        <v>0</v>
      </c>
      <c r="EM703" s="201">
        <v>0</v>
      </c>
      <c r="EN703" s="201">
        <v>0</v>
      </c>
      <c r="EO703" s="201">
        <v>0</v>
      </c>
      <c r="EP703" s="201">
        <v>2</v>
      </c>
      <c r="EQ703" s="194">
        <v>5</v>
      </c>
    </row>
    <row r="704" spans="1:147" s="58" customFormat="1" ht="15" customHeight="1" x14ac:dyDescent="0.25">
      <c r="A704" s="504" t="s">
        <v>2573</v>
      </c>
      <c r="B704" s="138">
        <v>50</v>
      </c>
      <c r="C704" s="123" t="s">
        <v>370</v>
      </c>
      <c r="D704" s="62">
        <v>2010</v>
      </c>
      <c r="E704" s="63" t="s">
        <v>371</v>
      </c>
      <c r="F704" s="63" t="s">
        <v>64</v>
      </c>
      <c r="G704" s="62">
        <v>21</v>
      </c>
      <c r="H704" s="62" t="s">
        <v>372</v>
      </c>
      <c r="I704" s="64" t="s">
        <v>1362</v>
      </c>
      <c r="J704" s="59">
        <v>2</v>
      </c>
      <c r="K704" s="37" t="s">
        <v>3</v>
      </c>
      <c r="L704" s="37" t="s">
        <v>89</v>
      </c>
      <c r="M704" s="37">
        <v>7</v>
      </c>
      <c r="N704" s="37">
        <v>7</v>
      </c>
      <c r="O704" s="59">
        <f t="shared" si="444"/>
        <v>0.84509804001425681</v>
      </c>
      <c r="P704" s="37">
        <v>2006</v>
      </c>
      <c r="Q704" s="67"/>
      <c r="R704" s="37">
        <v>1</v>
      </c>
      <c r="S704" s="37">
        <v>8</v>
      </c>
      <c r="T704" s="37">
        <v>1</v>
      </c>
      <c r="U704" s="37">
        <v>16</v>
      </c>
      <c r="V704" s="37" t="s">
        <v>736</v>
      </c>
      <c r="W704" s="37"/>
      <c r="X704" s="37" t="s">
        <v>608</v>
      </c>
      <c r="Z704" s="168" t="s">
        <v>369</v>
      </c>
      <c r="AA704" s="37" t="s">
        <v>694</v>
      </c>
      <c r="AB704" s="37" t="s">
        <v>1365</v>
      </c>
      <c r="AC704" s="37">
        <v>1</v>
      </c>
      <c r="AD704" s="37">
        <v>0</v>
      </c>
      <c r="AE704" s="37" t="s">
        <v>1071</v>
      </c>
      <c r="AF704" s="37">
        <v>1</v>
      </c>
      <c r="AG704" s="59">
        <f t="shared" si="445"/>
        <v>0</v>
      </c>
      <c r="AH704" s="59">
        <f t="shared" si="438"/>
        <v>82</v>
      </c>
      <c r="AI704" s="72">
        <f t="shared" si="457"/>
        <v>1.9138138523837167</v>
      </c>
      <c r="AJ704" s="59">
        <f t="shared" si="458"/>
        <v>7</v>
      </c>
      <c r="AK704" s="59">
        <f t="shared" si="446"/>
        <v>0.84509804001425681</v>
      </c>
      <c r="AL704" s="72">
        <f t="shared" si="459"/>
        <v>574</v>
      </c>
      <c r="AM704" s="72">
        <f t="shared" si="443"/>
        <v>2.7589118923979736</v>
      </c>
      <c r="AN704" s="39" t="s">
        <v>28</v>
      </c>
      <c r="AO704" s="37" t="s">
        <v>470</v>
      </c>
      <c r="AP704" s="67"/>
      <c r="AQ704" s="59" t="s">
        <v>213</v>
      </c>
      <c r="AR704" s="58" t="s">
        <v>373</v>
      </c>
      <c r="AT704" s="172" t="s">
        <v>2471</v>
      </c>
      <c r="AU704" s="270">
        <v>63.83</v>
      </c>
      <c r="AV704" s="270">
        <v>20.3</v>
      </c>
      <c r="AW704" s="59"/>
      <c r="AX704" s="277">
        <v>3.125</v>
      </c>
      <c r="AY704" s="278">
        <v>633</v>
      </c>
      <c r="AZ704" s="455">
        <f t="shared" si="447"/>
        <v>2.8014037100173552</v>
      </c>
      <c r="BA704" s="515" t="s">
        <v>137</v>
      </c>
      <c r="BB704" s="66" t="s">
        <v>138</v>
      </c>
      <c r="BC704" s="172" t="s">
        <v>2318</v>
      </c>
      <c r="BD704" s="59"/>
      <c r="BE704" s="59"/>
      <c r="BF704" s="67"/>
      <c r="BG704" s="67"/>
      <c r="BH704" s="58" t="s">
        <v>1069</v>
      </c>
      <c r="BI704" s="58" t="s">
        <v>110</v>
      </c>
      <c r="BJ704" s="39" t="s">
        <v>8</v>
      </c>
      <c r="BK704" s="39" t="s">
        <v>17</v>
      </c>
      <c r="BL704" s="59"/>
      <c r="BM704" s="59"/>
      <c r="BN704" s="67"/>
      <c r="BO704" s="59"/>
      <c r="BP704" s="39" t="s">
        <v>1920</v>
      </c>
      <c r="BQ704" s="59" t="s">
        <v>1537</v>
      </c>
      <c r="BR704" s="25">
        <v>27.205357142857142</v>
      </c>
      <c r="BS704" s="37" t="s">
        <v>21</v>
      </c>
      <c r="BT704" s="37" t="s">
        <v>9</v>
      </c>
      <c r="BU704" s="25">
        <v>6.3203365767201998</v>
      </c>
      <c r="BV704" s="160"/>
      <c r="BW704" s="105" t="s">
        <v>26</v>
      </c>
      <c r="BX704" s="37" t="s">
        <v>27</v>
      </c>
      <c r="BY704" s="70">
        <f>BU704*SQRT(CC704)</f>
        <v>17.876611411120894</v>
      </c>
      <c r="BZ704" s="70">
        <f t="shared" ref="BZ704:BZ717" si="468">IF(BX704="SE",BY704,BU704)</f>
        <v>17.876611411120894</v>
      </c>
      <c r="CA704" s="37" t="s">
        <v>18</v>
      </c>
      <c r="CB704" s="37" t="s">
        <v>736</v>
      </c>
      <c r="CC704" s="37">
        <v>8</v>
      </c>
      <c r="CD704" s="37">
        <v>8</v>
      </c>
      <c r="CE704" s="159"/>
      <c r="CF704" s="39" t="s">
        <v>696</v>
      </c>
      <c r="CG704" s="67">
        <v>20.308035714285715</v>
      </c>
      <c r="CH704" s="37" t="s">
        <v>21</v>
      </c>
      <c r="CI704" s="67">
        <v>4.2671737473374565</v>
      </c>
      <c r="CJ704" s="145"/>
      <c r="CK704" s="59">
        <f t="shared" ref="CK704:CK717" si="469">CI704*SQRT(CM704)</f>
        <v>12.069389972974108</v>
      </c>
      <c r="CL704" s="59">
        <f t="shared" ref="CL704:CL724" si="470">CK704</f>
        <v>12.069389972974108</v>
      </c>
      <c r="CM704" s="91">
        <v>8</v>
      </c>
      <c r="CN704" s="91">
        <v>8</v>
      </c>
      <c r="CO704" s="159"/>
      <c r="CP704" s="67">
        <f t="shared" si="432"/>
        <v>0.45222581301096104</v>
      </c>
      <c r="CQ704" s="67">
        <f t="shared" si="433"/>
        <v>0.94545454545454544</v>
      </c>
      <c r="CR704" s="67">
        <f t="shared" si="452"/>
        <v>0.42755895048309045</v>
      </c>
      <c r="CS704" s="67">
        <f t="shared" si="434"/>
        <v>0.25571270800431878</v>
      </c>
      <c r="CT704" s="37">
        <v>1</v>
      </c>
      <c r="CU704" s="59">
        <v>0</v>
      </c>
      <c r="CV704" s="59" t="s">
        <v>1782</v>
      </c>
      <c r="CW704" s="59">
        <v>0</v>
      </c>
      <c r="CX704" s="37">
        <v>0</v>
      </c>
      <c r="CY704" s="102">
        <v>0</v>
      </c>
      <c r="CZ704" s="102">
        <v>2</v>
      </c>
      <c r="DA704" s="102">
        <v>0</v>
      </c>
      <c r="DB704" s="102">
        <v>0</v>
      </c>
      <c r="DC704" s="102">
        <v>0</v>
      </c>
      <c r="DD704" s="59">
        <v>0</v>
      </c>
      <c r="DE704" s="60">
        <v>0</v>
      </c>
      <c r="DF704" s="60">
        <v>0</v>
      </c>
      <c r="DG704" s="60">
        <v>0</v>
      </c>
      <c r="DH704" s="60">
        <v>0</v>
      </c>
      <c r="DI704" s="60">
        <v>1</v>
      </c>
      <c r="DJ704" s="60">
        <v>0</v>
      </c>
      <c r="DK704" s="60">
        <v>0</v>
      </c>
      <c r="DL704" s="60">
        <v>0</v>
      </c>
      <c r="DM704" s="60">
        <v>0</v>
      </c>
      <c r="DN704" s="60">
        <v>0</v>
      </c>
      <c r="DO704" s="59">
        <v>0</v>
      </c>
      <c r="DP704" s="59">
        <v>0</v>
      </c>
      <c r="DQ704" s="59">
        <v>0</v>
      </c>
      <c r="DR704" s="59">
        <v>0</v>
      </c>
      <c r="DS704" s="59">
        <v>0</v>
      </c>
      <c r="DT704" s="59">
        <v>0</v>
      </c>
      <c r="DU704" s="59">
        <v>0</v>
      </c>
      <c r="DV704" s="59">
        <v>0</v>
      </c>
      <c r="DW704" s="59">
        <v>0</v>
      </c>
      <c r="DX704" s="59">
        <v>0</v>
      </c>
      <c r="DY704" s="59">
        <v>0</v>
      </c>
      <c r="DZ704" s="59">
        <v>0</v>
      </c>
      <c r="EA704" s="59">
        <v>0</v>
      </c>
      <c r="EB704" s="59">
        <v>0</v>
      </c>
      <c r="EC704" s="59">
        <v>0</v>
      </c>
      <c r="ED704" s="59">
        <v>0</v>
      </c>
      <c r="EE704" s="59">
        <v>0</v>
      </c>
      <c r="EF704" s="59">
        <v>0</v>
      </c>
      <c r="EG704" s="59">
        <v>0</v>
      </c>
      <c r="EH704" s="59">
        <v>0</v>
      </c>
      <c r="EI704" s="59">
        <v>0</v>
      </c>
      <c r="EJ704" s="59">
        <v>0</v>
      </c>
      <c r="EK704" s="59">
        <v>0</v>
      </c>
      <c r="EL704" s="59">
        <v>0</v>
      </c>
      <c r="EM704" s="59">
        <v>0</v>
      </c>
      <c r="EN704" s="59">
        <v>0</v>
      </c>
      <c r="EO704" s="59">
        <v>0</v>
      </c>
      <c r="EP704" s="59">
        <v>2</v>
      </c>
      <c r="EQ704" s="77">
        <v>5</v>
      </c>
    </row>
    <row r="705" spans="1:147" s="58" customFormat="1" ht="15" customHeight="1" x14ac:dyDescent="0.25">
      <c r="A705" s="504" t="s">
        <v>2573</v>
      </c>
      <c r="B705" s="138">
        <v>51</v>
      </c>
      <c r="C705" s="123" t="s">
        <v>370</v>
      </c>
      <c r="D705" s="62">
        <v>2010</v>
      </c>
      <c r="E705" s="63" t="s">
        <v>371</v>
      </c>
      <c r="F705" s="63" t="s">
        <v>64</v>
      </c>
      <c r="G705" s="62">
        <v>21</v>
      </c>
      <c r="H705" s="62" t="s">
        <v>372</v>
      </c>
      <c r="I705" s="64" t="s">
        <v>1362</v>
      </c>
      <c r="J705" s="59">
        <v>2</v>
      </c>
      <c r="K705" s="37" t="s">
        <v>3</v>
      </c>
      <c r="L705" s="37" t="s">
        <v>89</v>
      </c>
      <c r="M705" s="37">
        <v>7</v>
      </c>
      <c r="N705" s="37">
        <v>7</v>
      </c>
      <c r="O705" s="59">
        <f t="shared" si="444"/>
        <v>0.84509804001425681</v>
      </c>
      <c r="P705" s="37">
        <v>2006</v>
      </c>
      <c r="Q705" s="67"/>
      <c r="R705" s="37">
        <v>1</v>
      </c>
      <c r="S705" s="37">
        <v>8</v>
      </c>
      <c r="T705" s="37">
        <v>1</v>
      </c>
      <c r="U705" s="37">
        <v>16</v>
      </c>
      <c r="V705" s="37" t="s">
        <v>736</v>
      </c>
      <c r="W705" s="37"/>
      <c r="X705" s="37" t="s">
        <v>608</v>
      </c>
      <c r="Z705" s="168" t="s">
        <v>369</v>
      </c>
      <c r="AA705" s="37" t="s">
        <v>694</v>
      </c>
      <c r="AB705" s="37" t="s">
        <v>1365</v>
      </c>
      <c r="AC705" s="37">
        <v>1</v>
      </c>
      <c r="AD705" s="37">
        <v>0</v>
      </c>
      <c r="AE705" s="37" t="s">
        <v>1071</v>
      </c>
      <c r="AF705" s="37">
        <v>1</v>
      </c>
      <c r="AG705" s="59">
        <f t="shared" si="445"/>
        <v>0</v>
      </c>
      <c r="AH705" s="59">
        <f t="shared" si="438"/>
        <v>82</v>
      </c>
      <c r="AI705" s="72">
        <f t="shared" si="457"/>
        <v>1.9138138523837167</v>
      </c>
      <c r="AJ705" s="59">
        <f t="shared" si="458"/>
        <v>7</v>
      </c>
      <c r="AK705" s="59">
        <f t="shared" si="446"/>
        <v>0.84509804001425681</v>
      </c>
      <c r="AL705" s="72">
        <f t="shared" si="459"/>
        <v>574</v>
      </c>
      <c r="AM705" s="72">
        <f t="shared" si="443"/>
        <v>2.7589118923979736</v>
      </c>
      <c r="AN705" s="39" t="s">
        <v>28</v>
      </c>
      <c r="AO705" s="37" t="s">
        <v>470</v>
      </c>
      <c r="AP705" s="67"/>
      <c r="AQ705" s="59" t="s">
        <v>213</v>
      </c>
      <c r="AR705" s="58" t="s">
        <v>373</v>
      </c>
      <c r="AT705" s="172" t="s">
        <v>2471</v>
      </c>
      <c r="AU705" s="270">
        <v>63.83</v>
      </c>
      <c r="AV705" s="270">
        <v>20.3</v>
      </c>
      <c r="AW705" s="59"/>
      <c r="AX705" s="277">
        <v>3.125</v>
      </c>
      <c r="AY705" s="278">
        <v>633</v>
      </c>
      <c r="AZ705" s="455">
        <f t="shared" si="447"/>
        <v>2.8014037100173552</v>
      </c>
      <c r="BA705" s="515" t="s">
        <v>137</v>
      </c>
      <c r="BB705" s="66" t="s">
        <v>138</v>
      </c>
      <c r="BC705" s="172" t="s">
        <v>2318</v>
      </c>
      <c r="BD705" s="59"/>
      <c r="BE705" s="59"/>
      <c r="BF705" s="67"/>
      <c r="BG705" s="67"/>
      <c r="BH705" s="58" t="s">
        <v>1069</v>
      </c>
      <c r="BI705" s="58" t="s">
        <v>110</v>
      </c>
      <c r="BJ705" s="39" t="s">
        <v>8</v>
      </c>
      <c r="BK705" s="67" t="s">
        <v>34</v>
      </c>
      <c r="BL705" s="59"/>
      <c r="BM705" s="59"/>
      <c r="BN705" s="67"/>
      <c r="BO705" s="59"/>
      <c r="BP705" s="39" t="s">
        <v>1920</v>
      </c>
      <c r="BQ705" s="59" t="s">
        <v>1537</v>
      </c>
      <c r="BR705" s="25">
        <v>26.2109375</v>
      </c>
      <c r="BS705" s="37" t="s">
        <v>21</v>
      </c>
      <c r="BT705" s="37" t="s">
        <v>9</v>
      </c>
      <c r="BU705" s="25">
        <v>4.6702874079285799</v>
      </c>
      <c r="BV705" s="160"/>
      <c r="BW705" s="105" t="s">
        <v>26</v>
      </c>
      <c r="BX705" s="37" t="s">
        <v>27</v>
      </c>
      <c r="BY705" s="70">
        <f>BU705*SQRT(CC705)</f>
        <v>13.209567584945772</v>
      </c>
      <c r="BZ705" s="70">
        <f t="shared" si="468"/>
        <v>13.209567584945772</v>
      </c>
      <c r="CA705" s="37" t="s">
        <v>18</v>
      </c>
      <c r="CB705" s="37" t="s">
        <v>736</v>
      </c>
      <c r="CC705" s="37">
        <v>8</v>
      </c>
      <c r="CD705" s="37">
        <v>8</v>
      </c>
      <c r="CE705" s="159"/>
      <c r="CF705" s="39" t="s">
        <v>696</v>
      </c>
      <c r="CG705" s="67">
        <v>29.8359375</v>
      </c>
      <c r="CH705" s="37" t="s">
        <v>21</v>
      </c>
      <c r="CI705" s="67">
        <v>4.7326794096506521</v>
      </c>
      <c r="CJ705" s="145"/>
      <c r="CK705" s="59">
        <f t="shared" si="469"/>
        <v>13.386038814983692</v>
      </c>
      <c r="CL705" s="59">
        <f t="shared" si="470"/>
        <v>13.386038814983692</v>
      </c>
      <c r="CM705" s="91">
        <v>8</v>
      </c>
      <c r="CN705" s="91">
        <v>8</v>
      </c>
      <c r="CO705" s="159"/>
      <c r="CP705" s="67">
        <f t="shared" si="432"/>
        <v>-0.27259541651697727</v>
      </c>
      <c r="CQ705" s="67">
        <f t="shared" si="433"/>
        <v>0.94545454545454544</v>
      </c>
      <c r="CR705" s="67">
        <f t="shared" si="452"/>
        <v>-0.25772657561605122</v>
      </c>
      <c r="CS705" s="67">
        <f t="shared" si="434"/>
        <v>0.25207571836808673</v>
      </c>
      <c r="CT705" s="37">
        <v>1</v>
      </c>
      <c r="CU705" s="59">
        <v>0</v>
      </c>
      <c r="CV705" s="59" t="s">
        <v>1782</v>
      </c>
      <c r="CW705" s="59">
        <v>0</v>
      </c>
      <c r="CX705" s="59">
        <v>0</v>
      </c>
      <c r="CY705" s="102">
        <v>0</v>
      </c>
      <c r="CZ705" s="102">
        <v>2</v>
      </c>
      <c r="DA705" s="102">
        <v>0</v>
      </c>
      <c r="DB705" s="102">
        <v>0</v>
      </c>
      <c r="DC705" s="102">
        <v>0</v>
      </c>
      <c r="DD705" s="59">
        <v>0</v>
      </c>
      <c r="DE705" s="60">
        <v>1</v>
      </c>
      <c r="DF705" s="60">
        <v>0</v>
      </c>
      <c r="DG705" s="60">
        <v>0</v>
      </c>
      <c r="DH705" s="60">
        <v>2</v>
      </c>
      <c r="DI705" s="60">
        <v>0</v>
      </c>
      <c r="DJ705" s="60">
        <v>0</v>
      </c>
      <c r="DK705" s="60">
        <v>0</v>
      </c>
      <c r="DL705" s="60">
        <v>0</v>
      </c>
      <c r="DM705" s="60">
        <v>0</v>
      </c>
      <c r="DN705" s="60">
        <v>0</v>
      </c>
      <c r="DO705" s="59">
        <v>0</v>
      </c>
      <c r="DP705" s="59">
        <v>0</v>
      </c>
      <c r="DQ705" s="59">
        <v>0</v>
      </c>
      <c r="DR705" s="59">
        <v>0</v>
      </c>
      <c r="DS705" s="59">
        <v>0</v>
      </c>
      <c r="DT705" s="59">
        <v>0</v>
      </c>
      <c r="DU705" s="59">
        <v>0</v>
      </c>
      <c r="DV705" s="59">
        <v>0</v>
      </c>
      <c r="DW705" s="59">
        <v>0</v>
      </c>
      <c r="DX705" s="59">
        <v>0</v>
      </c>
      <c r="DY705" s="59">
        <v>0</v>
      </c>
      <c r="DZ705" s="59">
        <v>0</v>
      </c>
      <c r="EA705" s="59">
        <v>0</v>
      </c>
      <c r="EB705" s="59">
        <v>0</v>
      </c>
      <c r="EC705" s="59">
        <v>0</v>
      </c>
      <c r="ED705" s="59">
        <v>0</v>
      </c>
      <c r="EE705" s="59">
        <v>0</v>
      </c>
      <c r="EF705" s="59">
        <v>0</v>
      </c>
      <c r="EG705" s="59">
        <v>0</v>
      </c>
      <c r="EH705" s="59">
        <v>0</v>
      </c>
      <c r="EI705" s="59">
        <v>0</v>
      </c>
      <c r="EJ705" s="59">
        <v>0</v>
      </c>
      <c r="EK705" s="59">
        <v>0</v>
      </c>
      <c r="EL705" s="59">
        <v>0</v>
      </c>
      <c r="EM705" s="59">
        <v>0</v>
      </c>
      <c r="EN705" s="59">
        <v>0</v>
      </c>
      <c r="EO705" s="59">
        <v>0</v>
      </c>
      <c r="EP705" s="59">
        <v>2</v>
      </c>
      <c r="EQ705" s="77">
        <v>5</v>
      </c>
    </row>
    <row r="706" spans="1:147" ht="15" customHeight="1" x14ac:dyDescent="0.25">
      <c r="A706" s="504" t="s">
        <v>2573</v>
      </c>
      <c r="B706" s="138">
        <v>52</v>
      </c>
      <c r="C706" s="123" t="s">
        <v>370</v>
      </c>
      <c r="D706" s="62">
        <v>2010</v>
      </c>
      <c r="E706" s="63" t="s">
        <v>371</v>
      </c>
      <c r="F706" s="63" t="s">
        <v>64</v>
      </c>
      <c r="G706" s="62">
        <v>21</v>
      </c>
      <c r="H706" s="62" t="s">
        <v>372</v>
      </c>
      <c r="I706" s="64" t="s">
        <v>1362</v>
      </c>
      <c r="J706" s="59">
        <v>2</v>
      </c>
      <c r="K706" s="37" t="s">
        <v>3</v>
      </c>
      <c r="L706" s="37" t="s">
        <v>89</v>
      </c>
      <c r="M706" s="37">
        <v>7</v>
      </c>
      <c r="N706" s="37">
        <v>7</v>
      </c>
      <c r="O706" s="59">
        <f t="shared" si="444"/>
        <v>0.84509804001425681</v>
      </c>
      <c r="P706" s="37">
        <v>2006</v>
      </c>
      <c r="R706" s="37">
        <v>1</v>
      </c>
      <c r="S706" s="37">
        <v>8</v>
      </c>
      <c r="T706" s="37">
        <v>1</v>
      </c>
      <c r="U706" s="37">
        <v>16</v>
      </c>
      <c r="V706" s="37" t="s">
        <v>736</v>
      </c>
      <c r="W706" s="37"/>
      <c r="X706" s="37" t="s">
        <v>608</v>
      </c>
      <c r="Y706" s="58"/>
      <c r="Z706" s="168" t="s">
        <v>369</v>
      </c>
      <c r="AA706" s="37" t="s">
        <v>694</v>
      </c>
      <c r="AB706" s="37" t="s">
        <v>1365</v>
      </c>
      <c r="AC706" s="37">
        <v>1</v>
      </c>
      <c r="AD706" s="37">
        <v>0</v>
      </c>
      <c r="AE706" s="37" t="s">
        <v>1071</v>
      </c>
      <c r="AF706" s="37">
        <v>1</v>
      </c>
      <c r="AG706" s="59">
        <f t="shared" si="445"/>
        <v>0</v>
      </c>
      <c r="AH706" s="59">
        <f t="shared" si="438"/>
        <v>82</v>
      </c>
      <c r="AI706" s="72">
        <f t="shared" si="457"/>
        <v>1.9138138523837167</v>
      </c>
      <c r="AJ706" s="59">
        <f t="shared" si="458"/>
        <v>7</v>
      </c>
      <c r="AK706" s="59">
        <f t="shared" si="446"/>
        <v>0.84509804001425681</v>
      </c>
      <c r="AL706" s="72">
        <f t="shared" si="459"/>
        <v>574</v>
      </c>
      <c r="AM706" s="72">
        <f t="shared" si="443"/>
        <v>2.7589118923979736</v>
      </c>
      <c r="AN706" s="39" t="s">
        <v>28</v>
      </c>
      <c r="AO706" s="37" t="s">
        <v>470</v>
      </c>
      <c r="AQ706" s="59" t="s">
        <v>213</v>
      </c>
      <c r="AR706" s="58" t="s">
        <v>373</v>
      </c>
      <c r="AS706" s="58"/>
      <c r="AT706" s="172" t="s">
        <v>2471</v>
      </c>
      <c r="AU706" s="270">
        <v>63.83</v>
      </c>
      <c r="AV706" s="270">
        <v>20.3</v>
      </c>
      <c r="AX706" s="277">
        <v>3.125</v>
      </c>
      <c r="AY706" s="278">
        <v>633</v>
      </c>
      <c r="AZ706" s="455">
        <f t="shared" si="447"/>
        <v>2.8014037100173552</v>
      </c>
      <c r="BA706" s="515" t="s">
        <v>137</v>
      </c>
      <c r="BB706" s="66" t="s">
        <v>138</v>
      </c>
      <c r="BC706" s="172" t="s">
        <v>2318</v>
      </c>
      <c r="BH706" s="58" t="s">
        <v>1069</v>
      </c>
      <c r="BI706" s="58" t="s">
        <v>110</v>
      </c>
      <c r="BJ706" s="39" t="s">
        <v>8</v>
      </c>
      <c r="BK706" s="67" t="s">
        <v>1720</v>
      </c>
      <c r="BP706" s="39" t="s">
        <v>1920</v>
      </c>
      <c r="BQ706" s="59" t="s">
        <v>1537</v>
      </c>
      <c r="BR706" s="25">
        <v>5.6953125</v>
      </c>
      <c r="BS706" s="37" t="s">
        <v>21</v>
      </c>
      <c r="BT706" s="37" t="s">
        <v>9</v>
      </c>
      <c r="BU706" s="25">
        <v>2.3263847013036814</v>
      </c>
      <c r="BV706" s="160"/>
      <c r="BW706" s="105" t="s">
        <v>26</v>
      </c>
      <c r="BX706" s="37" t="s">
        <v>27</v>
      </c>
      <c r="BY706" s="70">
        <f>BU706*SQRT(CC706)</f>
        <v>6.5800095917618959</v>
      </c>
      <c r="BZ706" s="70">
        <f t="shared" si="468"/>
        <v>6.5800095917618959</v>
      </c>
      <c r="CA706" s="37" t="s">
        <v>18</v>
      </c>
      <c r="CB706" s="37" t="s">
        <v>736</v>
      </c>
      <c r="CC706" s="37">
        <v>8</v>
      </c>
      <c r="CD706" s="37">
        <v>8</v>
      </c>
      <c r="CE706" s="159"/>
      <c r="CF706" s="39" t="s">
        <v>696</v>
      </c>
      <c r="CG706" s="67">
        <v>5.625</v>
      </c>
      <c r="CH706" s="37" t="s">
        <v>21</v>
      </c>
      <c r="CI706" s="67">
        <v>2.1608549430309822</v>
      </c>
      <c r="CJ706" s="145"/>
      <c r="CK706" s="59">
        <f t="shared" si="469"/>
        <v>6.1118207335107142</v>
      </c>
      <c r="CL706" s="59">
        <f t="shared" si="470"/>
        <v>6.1118207335107142</v>
      </c>
      <c r="CM706" s="91">
        <v>8</v>
      </c>
      <c r="CN706" s="91">
        <v>8</v>
      </c>
      <c r="CO706" s="159"/>
      <c r="CP706" s="67">
        <f t="shared" si="432"/>
        <v>1.1072431070754811E-2</v>
      </c>
      <c r="CQ706" s="67">
        <f t="shared" si="433"/>
        <v>0.94545454545454544</v>
      </c>
      <c r="CR706" s="67">
        <f t="shared" si="452"/>
        <v>1.0468480285077275E-2</v>
      </c>
      <c r="CS706" s="67">
        <f t="shared" si="434"/>
        <v>0.25000342465873371</v>
      </c>
      <c r="CT706" s="37">
        <v>1</v>
      </c>
      <c r="CU706" s="59">
        <v>0</v>
      </c>
      <c r="CV706" s="59" t="s">
        <v>1782</v>
      </c>
      <c r="CW706" s="59">
        <v>0</v>
      </c>
      <c r="CX706" s="59">
        <v>0</v>
      </c>
      <c r="CY706" s="102">
        <v>0</v>
      </c>
      <c r="CZ706" s="102">
        <v>2</v>
      </c>
      <c r="DA706" s="102">
        <v>0</v>
      </c>
      <c r="DB706" s="102">
        <v>0</v>
      </c>
      <c r="DC706" s="102">
        <v>0</v>
      </c>
      <c r="DD706" s="59">
        <v>0</v>
      </c>
      <c r="DE706" s="60">
        <v>0</v>
      </c>
      <c r="DF706" s="60">
        <v>0</v>
      </c>
      <c r="DG706" s="60">
        <v>0</v>
      </c>
      <c r="DH706" s="60">
        <v>0</v>
      </c>
      <c r="DI706" s="60">
        <v>0</v>
      </c>
      <c r="DJ706" s="60">
        <v>1</v>
      </c>
      <c r="DK706" s="60">
        <v>0</v>
      </c>
      <c r="DL706" s="60">
        <v>0</v>
      </c>
      <c r="DM706" s="60">
        <v>0</v>
      </c>
      <c r="DN706" s="60">
        <v>0</v>
      </c>
      <c r="DO706" s="59">
        <v>0</v>
      </c>
      <c r="DP706" s="59">
        <v>0</v>
      </c>
      <c r="DQ706" s="59">
        <v>0</v>
      </c>
      <c r="DR706" s="59">
        <v>0</v>
      </c>
      <c r="DS706" s="59">
        <v>0</v>
      </c>
      <c r="DT706" s="59">
        <v>0</v>
      </c>
      <c r="DU706" s="59">
        <v>0</v>
      </c>
      <c r="DV706" s="59">
        <v>0</v>
      </c>
      <c r="DW706" s="59">
        <v>0</v>
      </c>
      <c r="DX706" s="59">
        <v>0</v>
      </c>
      <c r="DY706" s="59">
        <v>0</v>
      </c>
      <c r="DZ706" s="59">
        <v>0</v>
      </c>
      <c r="EA706" s="59">
        <v>0</v>
      </c>
      <c r="EB706" s="59">
        <v>0</v>
      </c>
      <c r="EC706" s="59">
        <v>0</v>
      </c>
      <c r="ED706" s="59">
        <v>0</v>
      </c>
      <c r="EE706" s="59">
        <v>0</v>
      </c>
      <c r="EF706" s="59">
        <v>0</v>
      </c>
      <c r="EG706" s="59">
        <v>0</v>
      </c>
      <c r="EH706" s="59">
        <v>0</v>
      </c>
      <c r="EI706" s="59">
        <v>0</v>
      </c>
      <c r="EJ706" s="59">
        <v>0</v>
      </c>
      <c r="EK706" s="59">
        <v>0</v>
      </c>
      <c r="EL706" s="59">
        <v>0</v>
      </c>
      <c r="EM706" s="59">
        <v>0</v>
      </c>
      <c r="EN706" s="59">
        <v>0</v>
      </c>
      <c r="EO706" s="59">
        <v>0</v>
      </c>
      <c r="EP706" s="59">
        <v>2</v>
      </c>
      <c r="EQ706" s="77">
        <v>5</v>
      </c>
    </row>
    <row r="707" spans="1:147" ht="15" customHeight="1" x14ac:dyDescent="0.25">
      <c r="A707" s="504" t="s">
        <v>2573</v>
      </c>
      <c r="B707" s="138">
        <v>53</v>
      </c>
      <c r="C707" s="123" t="s">
        <v>370</v>
      </c>
      <c r="D707" s="62">
        <v>2010</v>
      </c>
      <c r="E707" s="63" t="s">
        <v>371</v>
      </c>
      <c r="F707" s="63" t="s">
        <v>64</v>
      </c>
      <c r="G707" s="62">
        <v>21</v>
      </c>
      <c r="H707" s="62" t="s">
        <v>372</v>
      </c>
      <c r="I707" s="64" t="s">
        <v>1362</v>
      </c>
      <c r="J707" s="59">
        <v>2</v>
      </c>
      <c r="K707" s="37" t="s">
        <v>3</v>
      </c>
      <c r="L707" s="37" t="s">
        <v>89</v>
      </c>
      <c r="M707" s="37">
        <v>7</v>
      </c>
      <c r="N707" s="37">
        <v>7</v>
      </c>
      <c r="O707" s="59">
        <f t="shared" si="444"/>
        <v>0.84509804001425681</v>
      </c>
      <c r="P707" s="37">
        <v>2006</v>
      </c>
      <c r="R707" s="37">
        <v>1</v>
      </c>
      <c r="S707" s="37">
        <v>8</v>
      </c>
      <c r="T707" s="37">
        <v>1</v>
      </c>
      <c r="U707" s="37">
        <v>16</v>
      </c>
      <c r="V707" s="37" t="s">
        <v>736</v>
      </c>
      <c r="W707" s="37"/>
      <c r="X707" s="37" t="s">
        <v>608</v>
      </c>
      <c r="Y707" s="58"/>
      <c r="Z707" s="168" t="s">
        <v>369</v>
      </c>
      <c r="AA707" s="37" t="s">
        <v>694</v>
      </c>
      <c r="AB707" s="37" t="s">
        <v>1365</v>
      </c>
      <c r="AC707" s="37">
        <v>1</v>
      </c>
      <c r="AD707" s="37">
        <v>0</v>
      </c>
      <c r="AE707" s="37" t="s">
        <v>1071</v>
      </c>
      <c r="AF707" s="37">
        <v>1</v>
      </c>
      <c r="AG707" s="59">
        <f t="shared" si="445"/>
        <v>0</v>
      </c>
      <c r="AH707" s="59">
        <f t="shared" si="438"/>
        <v>82</v>
      </c>
      <c r="AI707" s="72">
        <f t="shared" si="457"/>
        <v>1.9138138523837167</v>
      </c>
      <c r="AJ707" s="59">
        <f t="shared" si="458"/>
        <v>7</v>
      </c>
      <c r="AK707" s="59">
        <f t="shared" si="446"/>
        <v>0.84509804001425681</v>
      </c>
      <c r="AL707" s="72">
        <f t="shared" si="459"/>
        <v>574</v>
      </c>
      <c r="AM707" s="72">
        <f t="shared" si="443"/>
        <v>2.7589118923979736</v>
      </c>
      <c r="AN707" s="39" t="s">
        <v>28</v>
      </c>
      <c r="AO707" s="37" t="s">
        <v>470</v>
      </c>
      <c r="AQ707" s="59" t="s">
        <v>213</v>
      </c>
      <c r="AR707" s="58" t="s">
        <v>373</v>
      </c>
      <c r="AS707" s="58"/>
      <c r="AT707" s="172" t="s">
        <v>2471</v>
      </c>
      <c r="AU707" s="270">
        <v>63.83</v>
      </c>
      <c r="AV707" s="270">
        <v>20.3</v>
      </c>
      <c r="AX707" s="277">
        <v>3.125</v>
      </c>
      <c r="AY707" s="278">
        <v>633</v>
      </c>
      <c r="AZ707" s="455">
        <f t="shared" si="447"/>
        <v>2.8014037100173552</v>
      </c>
      <c r="BA707" s="515" t="s">
        <v>137</v>
      </c>
      <c r="BB707" s="66" t="s">
        <v>138</v>
      </c>
      <c r="BC707" s="172" t="s">
        <v>2318</v>
      </c>
      <c r="BH707" s="58" t="s">
        <v>1069</v>
      </c>
      <c r="BI707" s="58" t="s">
        <v>110</v>
      </c>
      <c r="BJ707" s="67" t="s">
        <v>695</v>
      </c>
      <c r="BK707" s="39" t="s">
        <v>1650</v>
      </c>
      <c r="BN707" s="39"/>
      <c r="BO707" s="59" t="s">
        <v>1671</v>
      </c>
      <c r="BP707" s="39" t="s">
        <v>1920</v>
      </c>
      <c r="BQ707" s="59" t="s">
        <v>1537</v>
      </c>
      <c r="BR707" s="25">
        <v>0.90891585266585262</v>
      </c>
      <c r="BS707" s="37" t="s">
        <v>21</v>
      </c>
      <c r="BT707" s="37" t="s">
        <v>1366</v>
      </c>
      <c r="BU707" s="67">
        <v>0.31892814465842712</v>
      </c>
      <c r="BV707" s="160"/>
      <c r="BW707" s="105" t="s">
        <v>26</v>
      </c>
      <c r="BX707" s="37" t="s">
        <v>27</v>
      </c>
      <c r="BY707" s="25">
        <v>0.2553239604639318</v>
      </c>
      <c r="BZ707" s="70">
        <f t="shared" si="468"/>
        <v>0.2553239604639318</v>
      </c>
      <c r="CA707" s="37" t="s">
        <v>18</v>
      </c>
      <c r="CB707" s="37" t="s">
        <v>736</v>
      </c>
      <c r="CC707" s="37">
        <v>8</v>
      </c>
      <c r="CD707" s="37">
        <v>8</v>
      </c>
      <c r="CE707" s="159"/>
      <c r="CF707" s="39" t="s">
        <v>696</v>
      </c>
      <c r="CG707" s="67">
        <v>0.65448393620268608</v>
      </c>
      <c r="CH707" s="37" t="s">
        <v>21</v>
      </c>
      <c r="CI707" s="67">
        <v>0.17673203086147438</v>
      </c>
      <c r="CJ707" s="145"/>
      <c r="CK707" s="59">
        <f t="shared" si="469"/>
        <v>0.49987366990007492</v>
      </c>
      <c r="CL707" s="59">
        <f t="shared" si="470"/>
        <v>0.49987366990007492</v>
      </c>
      <c r="CM707" s="91">
        <v>8</v>
      </c>
      <c r="CN707" s="91">
        <v>8</v>
      </c>
      <c r="CO707" s="159"/>
      <c r="CP707" s="67">
        <f t="shared" si="432"/>
        <v>0.64104303879457802</v>
      </c>
      <c r="CQ707" s="67">
        <f t="shared" si="433"/>
        <v>0.94545454545454544</v>
      </c>
      <c r="CR707" s="67">
        <f t="shared" si="452"/>
        <v>0.60607705486032826</v>
      </c>
      <c r="CS707" s="67">
        <f t="shared" si="434"/>
        <v>0.26147904363838032</v>
      </c>
      <c r="CT707" s="37">
        <v>1</v>
      </c>
      <c r="CU707" s="59">
        <v>0</v>
      </c>
      <c r="CV707" s="59" t="s">
        <v>1782</v>
      </c>
      <c r="CW707" s="59">
        <v>0</v>
      </c>
      <c r="CX707" s="59">
        <v>0</v>
      </c>
      <c r="CY707" s="102">
        <v>0</v>
      </c>
      <c r="CZ707" s="102">
        <v>0</v>
      </c>
      <c r="DA707" s="102">
        <v>0</v>
      </c>
      <c r="DB707" s="102">
        <v>0</v>
      </c>
      <c r="DC707" s="102">
        <v>0</v>
      </c>
      <c r="DD707" s="59">
        <v>0</v>
      </c>
      <c r="DE707" s="60">
        <v>0</v>
      </c>
      <c r="DF707" s="60">
        <v>0</v>
      </c>
      <c r="DG707" s="60">
        <v>0</v>
      </c>
      <c r="DH707" s="60">
        <v>0</v>
      </c>
      <c r="DI707" s="60">
        <v>0</v>
      </c>
      <c r="DJ707" s="60">
        <v>0</v>
      </c>
      <c r="DK707" s="60">
        <v>0</v>
      </c>
      <c r="DL707" s="60">
        <v>0</v>
      </c>
      <c r="DM707" s="60">
        <v>0</v>
      </c>
      <c r="DN707" s="60">
        <v>0</v>
      </c>
      <c r="DO707" s="59">
        <v>0</v>
      </c>
      <c r="DP707" s="59">
        <v>0</v>
      </c>
      <c r="DQ707" s="59">
        <v>0</v>
      </c>
      <c r="DR707" s="59">
        <v>0</v>
      </c>
      <c r="DS707" s="59">
        <v>0</v>
      </c>
      <c r="DT707" s="59">
        <v>0</v>
      </c>
      <c r="DU707" s="59">
        <v>0</v>
      </c>
      <c r="DV707" s="59">
        <v>0</v>
      </c>
      <c r="DW707" s="59">
        <v>0</v>
      </c>
      <c r="DX707" s="59">
        <v>0</v>
      </c>
      <c r="DY707" s="59">
        <v>0</v>
      </c>
      <c r="DZ707" s="59">
        <v>0</v>
      </c>
      <c r="EA707" s="59">
        <v>0</v>
      </c>
      <c r="EB707" s="59">
        <v>0</v>
      </c>
      <c r="EC707" s="59">
        <v>0</v>
      </c>
      <c r="ED707" s="59">
        <v>0</v>
      </c>
      <c r="EE707" s="59">
        <v>0</v>
      </c>
      <c r="EF707" s="59">
        <v>0</v>
      </c>
      <c r="EG707" s="59">
        <v>0</v>
      </c>
      <c r="EH707" s="59">
        <v>0</v>
      </c>
      <c r="EI707" s="59">
        <v>0</v>
      </c>
      <c r="EJ707" s="59">
        <v>0</v>
      </c>
      <c r="EK707" s="59">
        <v>0</v>
      </c>
      <c r="EL707" s="59">
        <v>0</v>
      </c>
      <c r="EM707" s="59">
        <v>0</v>
      </c>
      <c r="EN707" s="59">
        <v>0</v>
      </c>
      <c r="EO707" s="59">
        <v>0</v>
      </c>
      <c r="EP707" s="59">
        <v>2</v>
      </c>
      <c r="EQ707" s="77">
        <v>5</v>
      </c>
    </row>
    <row r="708" spans="1:147" ht="15" customHeight="1" x14ac:dyDescent="0.25">
      <c r="A708" s="504" t="s">
        <v>2573</v>
      </c>
      <c r="B708" s="138">
        <v>54</v>
      </c>
      <c r="C708" s="123" t="s">
        <v>370</v>
      </c>
      <c r="D708" s="62">
        <v>2010</v>
      </c>
      <c r="E708" s="63" t="s">
        <v>371</v>
      </c>
      <c r="F708" s="63" t="s">
        <v>64</v>
      </c>
      <c r="G708" s="62">
        <v>21</v>
      </c>
      <c r="H708" s="62" t="s">
        <v>372</v>
      </c>
      <c r="I708" s="64" t="s">
        <v>1362</v>
      </c>
      <c r="J708" s="59">
        <v>2</v>
      </c>
      <c r="K708" s="37" t="s">
        <v>3</v>
      </c>
      <c r="L708" s="37" t="s">
        <v>89</v>
      </c>
      <c r="M708" s="37">
        <v>7</v>
      </c>
      <c r="N708" s="37">
        <v>7</v>
      </c>
      <c r="O708" s="59">
        <f t="shared" si="444"/>
        <v>0.84509804001425681</v>
      </c>
      <c r="P708" s="37">
        <v>2006</v>
      </c>
      <c r="R708" s="37">
        <v>1</v>
      </c>
      <c r="S708" s="37">
        <v>8</v>
      </c>
      <c r="T708" s="37">
        <v>1</v>
      </c>
      <c r="U708" s="37">
        <v>16</v>
      </c>
      <c r="V708" s="37" t="s">
        <v>736</v>
      </c>
      <c r="W708" s="37"/>
      <c r="X708" s="37" t="s">
        <v>608</v>
      </c>
      <c r="Y708" s="58"/>
      <c r="Z708" s="168" t="s">
        <v>369</v>
      </c>
      <c r="AA708" s="37" t="s">
        <v>694</v>
      </c>
      <c r="AB708" s="37" t="s">
        <v>1365</v>
      </c>
      <c r="AC708" s="37">
        <v>1</v>
      </c>
      <c r="AD708" s="37">
        <v>0</v>
      </c>
      <c r="AE708" s="37" t="s">
        <v>1071</v>
      </c>
      <c r="AF708" s="37">
        <v>1</v>
      </c>
      <c r="AG708" s="59">
        <f t="shared" si="445"/>
        <v>0</v>
      </c>
      <c r="AH708" s="59">
        <f t="shared" si="438"/>
        <v>82</v>
      </c>
      <c r="AI708" s="72">
        <f t="shared" si="457"/>
        <v>1.9138138523837167</v>
      </c>
      <c r="AJ708" s="59">
        <f t="shared" si="458"/>
        <v>7</v>
      </c>
      <c r="AK708" s="59">
        <f t="shared" si="446"/>
        <v>0.84509804001425681</v>
      </c>
      <c r="AL708" s="72">
        <f t="shared" si="459"/>
        <v>574</v>
      </c>
      <c r="AM708" s="72">
        <f t="shared" si="443"/>
        <v>2.7589118923979736</v>
      </c>
      <c r="AN708" s="39" t="s">
        <v>28</v>
      </c>
      <c r="AO708" s="37" t="s">
        <v>470</v>
      </c>
      <c r="AQ708" s="59" t="s">
        <v>213</v>
      </c>
      <c r="AR708" s="58" t="s">
        <v>373</v>
      </c>
      <c r="AS708" s="58"/>
      <c r="AT708" s="172" t="s">
        <v>2471</v>
      </c>
      <c r="AU708" s="270">
        <v>63.83</v>
      </c>
      <c r="AV708" s="270">
        <v>20.3</v>
      </c>
      <c r="AX708" s="277">
        <v>3.125</v>
      </c>
      <c r="AY708" s="278">
        <v>633</v>
      </c>
      <c r="AZ708" s="455">
        <f t="shared" si="447"/>
        <v>2.8014037100173552</v>
      </c>
      <c r="BA708" s="515" t="s">
        <v>137</v>
      </c>
      <c r="BB708" s="66" t="s">
        <v>138</v>
      </c>
      <c r="BC708" s="172" t="s">
        <v>2318</v>
      </c>
      <c r="BH708" s="58" t="s">
        <v>1069</v>
      </c>
      <c r="BI708" s="58" t="s">
        <v>110</v>
      </c>
      <c r="BJ708" s="67" t="s">
        <v>695</v>
      </c>
      <c r="BK708" s="39" t="s">
        <v>1651</v>
      </c>
      <c r="BN708" s="39"/>
      <c r="BO708" s="59" t="s">
        <v>1671</v>
      </c>
      <c r="BP708" s="39" t="s">
        <v>1920</v>
      </c>
      <c r="BQ708" s="59" t="s">
        <v>1537</v>
      </c>
      <c r="BR708" s="25">
        <v>0.59425345770319349</v>
      </c>
      <c r="BS708" s="37" t="s">
        <v>21</v>
      </c>
      <c r="BT708" s="37" t="s">
        <v>1366</v>
      </c>
      <c r="BU708" s="67">
        <v>0.17838895780206032</v>
      </c>
      <c r="BV708" s="160"/>
      <c r="BW708" s="105" t="s">
        <v>26</v>
      </c>
      <c r="BX708" s="37" t="s">
        <v>27</v>
      </c>
      <c r="BY708" s="25">
        <v>0.10896328842111191</v>
      </c>
      <c r="BZ708" s="70">
        <f t="shared" si="468"/>
        <v>0.10896328842111191</v>
      </c>
      <c r="CA708" s="37" t="s">
        <v>18</v>
      </c>
      <c r="CB708" s="37" t="s">
        <v>736</v>
      </c>
      <c r="CC708" s="37">
        <v>8</v>
      </c>
      <c r="CD708" s="37">
        <v>8</v>
      </c>
      <c r="CE708" s="159"/>
      <c r="CF708" s="39" t="s">
        <v>696</v>
      </c>
      <c r="CG708" s="67">
        <v>0.56303466441391536</v>
      </c>
      <c r="CH708" s="37" t="s">
        <v>21</v>
      </c>
      <c r="CI708" s="67">
        <v>0.1072144568124771</v>
      </c>
      <c r="CJ708" s="145"/>
      <c r="CK708" s="59">
        <f t="shared" si="469"/>
        <v>0.30324827781333918</v>
      </c>
      <c r="CL708" s="59">
        <f t="shared" si="470"/>
        <v>0.30324827781333918</v>
      </c>
      <c r="CM708" s="91">
        <v>8</v>
      </c>
      <c r="CN708" s="91">
        <v>8</v>
      </c>
      <c r="CO708" s="159"/>
      <c r="CP708" s="67">
        <f t="shared" si="432"/>
        <v>0.13701383446578935</v>
      </c>
      <c r="CQ708" s="67">
        <f t="shared" si="433"/>
        <v>0.94545454545454544</v>
      </c>
      <c r="CR708" s="67">
        <f t="shared" si="452"/>
        <v>0.12954035258583721</v>
      </c>
      <c r="CS708" s="67">
        <f t="shared" si="434"/>
        <v>0.25052439696712697</v>
      </c>
      <c r="CT708" s="37">
        <v>1</v>
      </c>
      <c r="CU708" s="59">
        <v>0</v>
      </c>
      <c r="CV708" s="59" t="s">
        <v>1782</v>
      </c>
      <c r="CW708" s="59">
        <v>0</v>
      </c>
      <c r="CX708" s="59">
        <v>0</v>
      </c>
      <c r="CY708" s="102">
        <v>0</v>
      </c>
      <c r="CZ708" s="102">
        <v>0</v>
      </c>
      <c r="DA708" s="102">
        <v>0</v>
      </c>
      <c r="DB708" s="102">
        <v>0</v>
      </c>
      <c r="DC708" s="102">
        <v>0</v>
      </c>
      <c r="DD708" s="59">
        <v>0</v>
      </c>
      <c r="DE708" s="60">
        <v>0</v>
      </c>
      <c r="DF708" s="60">
        <v>0</v>
      </c>
      <c r="DG708" s="60">
        <v>0</v>
      </c>
      <c r="DH708" s="60">
        <v>0</v>
      </c>
      <c r="DI708" s="60">
        <v>0</v>
      </c>
      <c r="DJ708" s="60">
        <v>0</v>
      </c>
      <c r="DK708" s="60">
        <v>0</v>
      </c>
      <c r="DL708" s="60">
        <v>0</v>
      </c>
      <c r="DM708" s="60">
        <v>0</v>
      </c>
      <c r="DN708" s="60">
        <v>0</v>
      </c>
      <c r="DO708" s="59">
        <v>0</v>
      </c>
      <c r="DP708" s="59">
        <v>0</v>
      </c>
      <c r="DQ708" s="59">
        <v>0</v>
      </c>
      <c r="DR708" s="59">
        <v>0</v>
      </c>
      <c r="DS708" s="59">
        <v>0</v>
      </c>
      <c r="DT708" s="59">
        <v>0</v>
      </c>
      <c r="DU708" s="59">
        <v>0</v>
      </c>
      <c r="DV708" s="59">
        <v>0</v>
      </c>
      <c r="DW708" s="59">
        <v>0</v>
      </c>
      <c r="DX708" s="59">
        <v>0</v>
      </c>
      <c r="DY708" s="59">
        <v>0</v>
      </c>
      <c r="DZ708" s="59">
        <v>0</v>
      </c>
      <c r="EA708" s="59">
        <v>0</v>
      </c>
      <c r="EB708" s="59">
        <v>0</v>
      </c>
      <c r="EC708" s="59">
        <v>0</v>
      </c>
      <c r="ED708" s="59">
        <v>0</v>
      </c>
      <c r="EE708" s="59">
        <v>0</v>
      </c>
      <c r="EF708" s="59">
        <v>0</v>
      </c>
      <c r="EG708" s="59">
        <v>0</v>
      </c>
      <c r="EH708" s="59">
        <v>0</v>
      </c>
      <c r="EI708" s="59">
        <v>0</v>
      </c>
      <c r="EJ708" s="59">
        <v>0</v>
      </c>
      <c r="EK708" s="59">
        <v>0</v>
      </c>
      <c r="EL708" s="59">
        <v>0</v>
      </c>
      <c r="EM708" s="59">
        <v>0</v>
      </c>
      <c r="EN708" s="59">
        <v>0</v>
      </c>
      <c r="EO708" s="59">
        <v>0</v>
      </c>
      <c r="EP708" s="59">
        <v>2</v>
      </c>
      <c r="EQ708" s="77">
        <v>5</v>
      </c>
    </row>
    <row r="709" spans="1:147" ht="15" customHeight="1" x14ac:dyDescent="0.25">
      <c r="A709" s="504" t="s">
        <v>2573</v>
      </c>
      <c r="B709" s="138">
        <v>55</v>
      </c>
      <c r="C709" s="123" t="s">
        <v>370</v>
      </c>
      <c r="D709" s="62">
        <v>2010</v>
      </c>
      <c r="E709" s="63" t="s">
        <v>371</v>
      </c>
      <c r="F709" s="63" t="s">
        <v>64</v>
      </c>
      <c r="G709" s="62">
        <v>21</v>
      </c>
      <c r="H709" s="62" t="s">
        <v>372</v>
      </c>
      <c r="I709" s="64" t="s">
        <v>1362</v>
      </c>
      <c r="J709" s="59">
        <v>2</v>
      </c>
      <c r="K709" s="37" t="s">
        <v>3</v>
      </c>
      <c r="L709" s="37" t="s">
        <v>89</v>
      </c>
      <c r="M709" s="37">
        <v>7</v>
      </c>
      <c r="N709" s="37">
        <v>7</v>
      </c>
      <c r="O709" s="59">
        <f t="shared" si="444"/>
        <v>0.84509804001425681</v>
      </c>
      <c r="P709" s="37">
        <v>2006</v>
      </c>
      <c r="R709" s="37">
        <v>1</v>
      </c>
      <c r="S709" s="37">
        <v>8</v>
      </c>
      <c r="T709" s="37">
        <v>1</v>
      </c>
      <c r="U709" s="37">
        <v>16</v>
      </c>
      <c r="V709" s="37" t="s">
        <v>736</v>
      </c>
      <c r="W709" s="37"/>
      <c r="X709" s="37" t="s">
        <v>608</v>
      </c>
      <c r="Y709" s="58"/>
      <c r="Z709" s="168" t="s">
        <v>369</v>
      </c>
      <c r="AA709" s="37" t="s">
        <v>694</v>
      </c>
      <c r="AB709" s="37" t="s">
        <v>1365</v>
      </c>
      <c r="AC709" s="37">
        <v>1</v>
      </c>
      <c r="AD709" s="37">
        <v>0</v>
      </c>
      <c r="AE709" s="37" t="s">
        <v>1071</v>
      </c>
      <c r="AF709" s="37">
        <v>1</v>
      </c>
      <c r="AG709" s="59">
        <f t="shared" si="445"/>
        <v>0</v>
      </c>
      <c r="AH709" s="59">
        <f t="shared" si="438"/>
        <v>82</v>
      </c>
      <c r="AI709" s="72">
        <f t="shared" si="457"/>
        <v>1.9138138523837167</v>
      </c>
      <c r="AJ709" s="59">
        <f t="shared" si="458"/>
        <v>7</v>
      </c>
      <c r="AK709" s="59">
        <f t="shared" si="446"/>
        <v>0.84509804001425681</v>
      </c>
      <c r="AL709" s="72">
        <f t="shared" si="459"/>
        <v>574</v>
      </c>
      <c r="AM709" s="72">
        <f t="shared" si="443"/>
        <v>2.7589118923979736</v>
      </c>
      <c r="AN709" s="39" t="s">
        <v>28</v>
      </c>
      <c r="AO709" s="37" t="s">
        <v>470</v>
      </c>
      <c r="AQ709" s="59" t="s">
        <v>213</v>
      </c>
      <c r="AR709" s="58" t="s">
        <v>373</v>
      </c>
      <c r="AS709" s="58"/>
      <c r="AT709" s="172" t="s">
        <v>2471</v>
      </c>
      <c r="AU709" s="270">
        <v>63.83</v>
      </c>
      <c r="AV709" s="270">
        <v>20.3</v>
      </c>
      <c r="AX709" s="277">
        <v>3.125</v>
      </c>
      <c r="AY709" s="278">
        <v>633</v>
      </c>
      <c r="AZ709" s="455">
        <f t="shared" si="447"/>
        <v>2.8014037100173552</v>
      </c>
      <c r="BA709" s="515" t="s">
        <v>137</v>
      </c>
      <c r="BB709" s="66" t="s">
        <v>138</v>
      </c>
      <c r="BC709" s="172" t="s">
        <v>2318</v>
      </c>
      <c r="BH709" s="58" t="s">
        <v>1069</v>
      </c>
      <c r="BI709" s="58" t="s">
        <v>110</v>
      </c>
      <c r="BJ709" s="67" t="s">
        <v>695</v>
      </c>
      <c r="BK709" s="39" t="s">
        <v>1652</v>
      </c>
      <c r="BN709" s="39"/>
      <c r="BO709" s="59" t="s">
        <v>1671</v>
      </c>
      <c r="BP709" s="39" t="s">
        <v>1920</v>
      </c>
      <c r="BQ709" s="59" t="s">
        <v>1537</v>
      </c>
      <c r="BR709" s="25">
        <v>1.1150237581099463</v>
      </c>
      <c r="BS709" s="37" t="s">
        <v>21</v>
      </c>
      <c r="BT709" s="37" t="s">
        <v>1366</v>
      </c>
      <c r="BU709" s="67">
        <v>0.3262313842488242</v>
      </c>
      <c r="BV709" s="160"/>
      <c r="BW709" s="105" t="s">
        <v>26</v>
      </c>
      <c r="BX709" s="37" t="s">
        <v>27</v>
      </c>
      <c r="BY709" s="25">
        <v>0.29699558109907415</v>
      </c>
      <c r="BZ709" s="70">
        <f t="shared" si="468"/>
        <v>0.29699558109907415</v>
      </c>
      <c r="CA709" s="37" t="s">
        <v>18</v>
      </c>
      <c r="CB709" s="37" t="s">
        <v>736</v>
      </c>
      <c r="CC709" s="37">
        <v>8</v>
      </c>
      <c r="CD709" s="37">
        <v>8</v>
      </c>
      <c r="CE709" s="159"/>
      <c r="CF709" s="39" t="s">
        <v>696</v>
      </c>
      <c r="CG709" s="67">
        <v>0.88133699053234715</v>
      </c>
      <c r="CH709" s="37" t="s">
        <v>21</v>
      </c>
      <c r="CI709" s="67">
        <v>0.22249415286133556</v>
      </c>
      <c r="CJ709" s="145"/>
      <c r="CK709" s="59">
        <f t="shared" si="469"/>
        <v>0.62930849705042669</v>
      </c>
      <c r="CL709" s="59">
        <f>CK709</f>
        <v>0.62930849705042669</v>
      </c>
      <c r="CM709" s="91">
        <v>8</v>
      </c>
      <c r="CN709" s="91">
        <v>8</v>
      </c>
      <c r="CO709" s="159"/>
      <c r="CP709" s="67">
        <f t="shared" ref="CP709:CP772" si="471">(BR709-CG709)/SQRT(((CC709-1)*BZ709^2+(CM709-1)*CL709^2)/(CC709+CM709-2))</f>
        <v>0.47492035077695199</v>
      </c>
      <c r="CQ709" s="67">
        <f t="shared" ref="CQ709:CQ772" si="472">1-3/(4*(CC709+CM709-2)-1)</f>
        <v>0.94545454545454544</v>
      </c>
      <c r="CR709" s="67">
        <f t="shared" si="452"/>
        <v>0.44901560437093641</v>
      </c>
      <c r="CS709" s="67">
        <f t="shared" ref="CS709:CS772" si="473">(CD709+CN709)/(CD709*CN709)+CR709^2/(2*(CC709+CM709))</f>
        <v>0.25630046915526866</v>
      </c>
      <c r="CT709" s="37">
        <v>1</v>
      </c>
      <c r="CU709" s="59">
        <v>0</v>
      </c>
      <c r="CV709" s="59" t="s">
        <v>1782</v>
      </c>
      <c r="CW709" s="59">
        <v>0</v>
      </c>
      <c r="CX709" s="59">
        <v>0</v>
      </c>
      <c r="CY709" s="102">
        <v>0</v>
      </c>
      <c r="CZ709" s="102">
        <v>0</v>
      </c>
      <c r="DA709" s="102">
        <v>0</v>
      </c>
      <c r="DB709" s="102">
        <v>0</v>
      </c>
      <c r="DC709" s="102">
        <v>0</v>
      </c>
      <c r="DD709" s="59">
        <v>0</v>
      </c>
      <c r="DE709" s="60">
        <v>0</v>
      </c>
      <c r="DF709" s="60">
        <v>0</v>
      </c>
      <c r="DG709" s="60">
        <v>0</v>
      </c>
      <c r="DH709" s="60">
        <v>0</v>
      </c>
      <c r="DI709" s="60">
        <v>0</v>
      </c>
      <c r="DJ709" s="60">
        <v>0</v>
      </c>
      <c r="DK709" s="60">
        <v>0</v>
      </c>
      <c r="DL709" s="60">
        <v>0</v>
      </c>
      <c r="DM709" s="60">
        <v>0</v>
      </c>
      <c r="DN709" s="60">
        <v>0</v>
      </c>
      <c r="DO709" s="59">
        <v>0</v>
      </c>
      <c r="DP709" s="59">
        <v>0</v>
      </c>
      <c r="DQ709" s="59">
        <v>0</v>
      </c>
      <c r="DR709" s="59">
        <v>0</v>
      </c>
      <c r="DS709" s="59">
        <v>0</v>
      </c>
      <c r="DT709" s="59">
        <v>0</v>
      </c>
      <c r="DU709" s="59">
        <v>0</v>
      </c>
      <c r="DV709" s="59">
        <v>0</v>
      </c>
      <c r="DW709" s="59">
        <v>0</v>
      </c>
      <c r="DX709" s="59">
        <v>0</v>
      </c>
      <c r="DY709" s="59">
        <v>0</v>
      </c>
      <c r="DZ709" s="59">
        <v>0</v>
      </c>
      <c r="EA709" s="59">
        <v>0</v>
      </c>
      <c r="EB709" s="59">
        <v>0</v>
      </c>
      <c r="EC709" s="59">
        <v>0</v>
      </c>
      <c r="ED709" s="59">
        <v>0</v>
      </c>
      <c r="EE709" s="59">
        <v>0</v>
      </c>
      <c r="EF709" s="59">
        <v>0</v>
      </c>
      <c r="EG709" s="59">
        <v>0</v>
      </c>
      <c r="EH709" s="59">
        <v>0</v>
      </c>
      <c r="EI709" s="59">
        <v>0</v>
      </c>
      <c r="EJ709" s="59">
        <v>0</v>
      </c>
      <c r="EK709" s="59">
        <v>0</v>
      </c>
      <c r="EL709" s="59">
        <v>0</v>
      </c>
      <c r="EM709" s="59">
        <v>0</v>
      </c>
      <c r="EN709" s="59">
        <v>0</v>
      </c>
      <c r="EO709" s="59">
        <v>0</v>
      </c>
      <c r="EP709" s="59">
        <v>2</v>
      </c>
      <c r="EQ709" s="77">
        <v>5</v>
      </c>
    </row>
    <row r="710" spans="1:147" ht="15" customHeight="1" x14ac:dyDescent="0.25">
      <c r="A710" s="504" t="s">
        <v>2573</v>
      </c>
      <c r="B710" s="138">
        <v>56</v>
      </c>
      <c r="C710" s="123" t="s">
        <v>370</v>
      </c>
      <c r="D710" s="62">
        <v>2010</v>
      </c>
      <c r="E710" s="63" t="s">
        <v>371</v>
      </c>
      <c r="F710" s="63" t="s">
        <v>64</v>
      </c>
      <c r="G710" s="62">
        <v>21</v>
      </c>
      <c r="H710" s="62" t="s">
        <v>372</v>
      </c>
      <c r="I710" s="64" t="s">
        <v>1362</v>
      </c>
      <c r="J710" s="59">
        <v>2</v>
      </c>
      <c r="K710" s="37" t="s">
        <v>3</v>
      </c>
      <c r="L710" s="37" t="s">
        <v>89</v>
      </c>
      <c r="M710" s="37">
        <v>7</v>
      </c>
      <c r="N710" s="37">
        <v>7</v>
      </c>
      <c r="O710" s="59">
        <f t="shared" si="444"/>
        <v>0.84509804001425681</v>
      </c>
      <c r="P710" s="37">
        <v>2006</v>
      </c>
      <c r="R710" s="37">
        <v>1</v>
      </c>
      <c r="S710" s="37">
        <v>8</v>
      </c>
      <c r="T710" s="37">
        <v>1</v>
      </c>
      <c r="U710" s="37">
        <v>16</v>
      </c>
      <c r="V710" s="37" t="s">
        <v>736</v>
      </c>
      <c r="W710" s="37"/>
      <c r="X710" s="37" t="s">
        <v>608</v>
      </c>
      <c r="Y710" s="58"/>
      <c r="Z710" s="168" t="s">
        <v>369</v>
      </c>
      <c r="AA710" s="37" t="s">
        <v>694</v>
      </c>
      <c r="AB710" s="37" t="s">
        <v>1365</v>
      </c>
      <c r="AC710" s="37">
        <v>1</v>
      </c>
      <c r="AD710" s="37">
        <v>0</v>
      </c>
      <c r="AE710" s="37" t="s">
        <v>1071</v>
      </c>
      <c r="AF710" s="37">
        <v>1</v>
      </c>
      <c r="AG710" s="59">
        <f t="shared" si="445"/>
        <v>0</v>
      </c>
      <c r="AH710" s="59">
        <f t="shared" si="438"/>
        <v>82</v>
      </c>
      <c r="AI710" s="72">
        <f t="shared" si="457"/>
        <v>1.9138138523837167</v>
      </c>
      <c r="AJ710" s="59">
        <f t="shared" si="458"/>
        <v>7</v>
      </c>
      <c r="AK710" s="59">
        <f t="shared" si="446"/>
        <v>0.84509804001425681</v>
      </c>
      <c r="AL710" s="72">
        <f t="shared" si="459"/>
        <v>574</v>
      </c>
      <c r="AM710" s="72">
        <f t="shared" si="443"/>
        <v>2.7589118923979736</v>
      </c>
      <c r="AN710" s="39" t="s">
        <v>28</v>
      </c>
      <c r="AO710" s="37" t="s">
        <v>470</v>
      </c>
      <c r="AQ710" s="59" t="s">
        <v>213</v>
      </c>
      <c r="AR710" s="58" t="s">
        <v>373</v>
      </c>
      <c r="AS710" s="58"/>
      <c r="AT710" s="172" t="s">
        <v>2471</v>
      </c>
      <c r="AU710" s="270">
        <v>63.83</v>
      </c>
      <c r="AV710" s="270">
        <v>20.3</v>
      </c>
      <c r="AX710" s="277">
        <v>3.125</v>
      </c>
      <c r="AY710" s="278">
        <v>633</v>
      </c>
      <c r="AZ710" s="455">
        <f t="shared" si="447"/>
        <v>2.8014037100173552</v>
      </c>
      <c r="BA710" s="515" t="s">
        <v>137</v>
      </c>
      <c r="BB710" s="66" t="s">
        <v>138</v>
      </c>
      <c r="BC710" s="172" t="s">
        <v>2318</v>
      </c>
      <c r="BH710" s="58" t="s">
        <v>1069</v>
      </c>
      <c r="BI710" s="58" t="s">
        <v>110</v>
      </c>
      <c r="BJ710" s="67" t="s">
        <v>695</v>
      </c>
      <c r="BK710" s="39" t="s">
        <v>1653</v>
      </c>
      <c r="BN710" s="39"/>
      <c r="BO710" s="59" t="s">
        <v>1671</v>
      </c>
      <c r="BP710" s="39" t="s">
        <v>1920</v>
      </c>
      <c r="BQ710" s="59" t="s">
        <v>1537</v>
      </c>
      <c r="BR710" s="25">
        <v>0.97427406397561789</v>
      </c>
      <c r="BS710" s="37" t="s">
        <v>21</v>
      </c>
      <c r="BT710" s="37" t="s">
        <v>1366</v>
      </c>
      <c r="BU710" s="25">
        <v>0.17218268634757725</v>
      </c>
      <c r="BV710" s="160"/>
      <c r="BW710" s="105" t="s">
        <v>26</v>
      </c>
      <c r="BX710" s="37" t="s">
        <v>27</v>
      </c>
      <c r="BY710" s="70">
        <f t="shared" ref="BY710:BY717" si="474">BU710*SQRT(CC710)</f>
        <v>0.48700618047715305</v>
      </c>
      <c r="BZ710" s="70">
        <f t="shared" si="468"/>
        <v>0.48700618047715305</v>
      </c>
      <c r="CA710" s="37" t="s">
        <v>18</v>
      </c>
      <c r="CB710" s="37" t="s">
        <v>736</v>
      </c>
      <c r="CC710" s="37">
        <v>8</v>
      </c>
      <c r="CD710" s="37">
        <v>8</v>
      </c>
      <c r="CE710" s="159"/>
      <c r="CF710" s="39" t="s">
        <v>696</v>
      </c>
      <c r="CG710" s="67">
        <v>0.79117033444055873</v>
      </c>
      <c r="CH710" s="37" t="s">
        <v>21</v>
      </c>
      <c r="CI710" s="67">
        <v>0.13364021329968606</v>
      </c>
      <c r="CJ710" s="145"/>
      <c r="CK710" s="59">
        <f t="shared" si="469"/>
        <v>0.37799160425369865</v>
      </c>
      <c r="CL710" s="59">
        <f t="shared" si="470"/>
        <v>0.37799160425369865</v>
      </c>
      <c r="CM710" s="91">
        <v>8</v>
      </c>
      <c r="CN710" s="91">
        <v>8</v>
      </c>
      <c r="CO710" s="159"/>
      <c r="CP710" s="67">
        <f t="shared" si="471"/>
        <v>0.42003965451518022</v>
      </c>
      <c r="CQ710" s="67">
        <f t="shared" si="472"/>
        <v>0.94545454545454544</v>
      </c>
      <c r="CR710" s="67">
        <f t="shared" si="452"/>
        <v>0.39712840063253402</v>
      </c>
      <c r="CS710" s="67">
        <f t="shared" si="473"/>
        <v>0.25492846770590483</v>
      </c>
      <c r="CT710" s="37">
        <v>1</v>
      </c>
      <c r="CU710" s="59">
        <v>0</v>
      </c>
      <c r="CV710" s="59" t="s">
        <v>1782</v>
      </c>
      <c r="CW710" s="59">
        <v>0</v>
      </c>
      <c r="CX710" s="59">
        <v>0</v>
      </c>
      <c r="CY710" s="102">
        <v>0</v>
      </c>
      <c r="CZ710" s="102">
        <v>0</v>
      </c>
      <c r="DA710" s="102">
        <v>0</v>
      </c>
      <c r="DB710" s="102">
        <v>0</v>
      </c>
      <c r="DC710" s="102">
        <v>0</v>
      </c>
      <c r="DD710" s="59">
        <v>0</v>
      </c>
      <c r="DE710" s="60">
        <v>0</v>
      </c>
      <c r="DF710" s="60">
        <v>0</v>
      </c>
      <c r="DG710" s="60">
        <v>0</v>
      </c>
      <c r="DH710" s="60">
        <v>0</v>
      </c>
      <c r="DI710" s="60">
        <v>0</v>
      </c>
      <c r="DJ710" s="60">
        <v>0</v>
      </c>
      <c r="DK710" s="60">
        <v>0</v>
      </c>
      <c r="DL710" s="60">
        <v>0</v>
      </c>
      <c r="DM710" s="60">
        <v>0</v>
      </c>
      <c r="DN710" s="60">
        <v>0</v>
      </c>
      <c r="DO710" s="59">
        <v>0</v>
      </c>
      <c r="DP710" s="59">
        <v>0</v>
      </c>
      <c r="DQ710" s="59">
        <v>0</v>
      </c>
      <c r="DR710" s="59">
        <v>0</v>
      </c>
      <c r="DS710" s="59">
        <v>0</v>
      </c>
      <c r="DT710" s="59">
        <v>0</v>
      </c>
      <c r="DU710" s="59">
        <v>0</v>
      </c>
      <c r="DV710" s="59">
        <v>0</v>
      </c>
      <c r="DW710" s="59">
        <v>0</v>
      </c>
      <c r="DX710" s="59">
        <v>0</v>
      </c>
      <c r="DY710" s="59">
        <v>0</v>
      </c>
      <c r="DZ710" s="59">
        <v>0</v>
      </c>
      <c r="EA710" s="59">
        <v>0</v>
      </c>
      <c r="EB710" s="59">
        <v>0</v>
      </c>
      <c r="EC710" s="59">
        <v>0</v>
      </c>
      <c r="ED710" s="59">
        <v>0</v>
      </c>
      <c r="EE710" s="59">
        <v>0</v>
      </c>
      <c r="EF710" s="59">
        <v>0</v>
      </c>
      <c r="EG710" s="59">
        <v>0</v>
      </c>
      <c r="EH710" s="59">
        <v>0</v>
      </c>
      <c r="EI710" s="59">
        <v>0</v>
      </c>
      <c r="EJ710" s="59">
        <v>0</v>
      </c>
      <c r="EK710" s="59">
        <v>0</v>
      </c>
      <c r="EL710" s="59">
        <v>0</v>
      </c>
      <c r="EM710" s="59">
        <v>0</v>
      </c>
      <c r="EN710" s="59">
        <v>0</v>
      </c>
      <c r="EO710" s="59">
        <v>0</v>
      </c>
      <c r="EP710" s="59">
        <v>2</v>
      </c>
      <c r="EQ710" s="77">
        <v>5</v>
      </c>
    </row>
    <row r="711" spans="1:147" ht="15" customHeight="1" x14ac:dyDescent="0.25">
      <c r="A711" s="504" t="s">
        <v>2573</v>
      </c>
      <c r="B711" s="138">
        <v>57</v>
      </c>
      <c r="C711" s="123" t="s">
        <v>370</v>
      </c>
      <c r="D711" s="62">
        <v>2010</v>
      </c>
      <c r="E711" s="63" t="s">
        <v>371</v>
      </c>
      <c r="F711" s="63" t="s">
        <v>64</v>
      </c>
      <c r="G711" s="62">
        <v>21</v>
      </c>
      <c r="H711" s="62" t="s">
        <v>372</v>
      </c>
      <c r="I711" s="64" t="s">
        <v>1362</v>
      </c>
      <c r="J711" s="59">
        <v>2</v>
      </c>
      <c r="K711" s="37" t="s">
        <v>3</v>
      </c>
      <c r="L711" s="37" t="s">
        <v>89</v>
      </c>
      <c r="M711" s="37">
        <v>7</v>
      </c>
      <c r="N711" s="37">
        <v>7</v>
      </c>
      <c r="O711" s="59">
        <f t="shared" si="444"/>
        <v>0.84509804001425681</v>
      </c>
      <c r="P711" s="37">
        <v>2006</v>
      </c>
      <c r="R711" s="37">
        <v>1</v>
      </c>
      <c r="S711" s="37">
        <v>8</v>
      </c>
      <c r="T711" s="37">
        <v>1</v>
      </c>
      <c r="U711" s="37">
        <v>16</v>
      </c>
      <c r="V711" s="37" t="s">
        <v>736</v>
      </c>
      <c r="W711" s="37"/>
      <c r="X711" s="37" t="s">
        <v>608</v>
      </c>
      <c r="Y711" s="58"/>
      <c r="Z711" s="168" t="s">
        <v>369</v>
      </c>
      <c r="AA711" s="37" t="s">
        <v>694</v>
      </c>
      <c r="AB711" s="37" t="s">
        <v>1365</v>
      </c>
      <c r="AC711" s="37">
        <v>1</v>
      </c>
      <c r="AD711" s="37">
        <v>0</v>
      </c>
      <c r="AE711" s="37" t="s">
        <v>1071</v>
      </c>
      <c r="AF711" s="37">
        <v>1</v>
      </c>
      <c r="AG711" s="59">
        <f t="shared" si="445"/>
        <v>0</v>
      </c>
      <c r="AH711" s="59">
        <f t="shared" si="438"/>
        <v>82</v>
      </c>
      <c r="AI711" s="72">
        <f t="shared" si="457"/>
        <v>1.9138138523837167</v>
      </c>
      <c r="AJ711" s="59">
        <f t="shared" si="458"/>
        <v>7</v>
      </c>
      <c r="AK711" s="59">
        <f t="shared" si="446"/>
        <v>0.84509804001425681</v>
      </c>
      <c r="AL711" s="72">
        <f t="shared" si="459"/>
        <v>574</v>
      </c>
      <c r="AM711" s="72">
        <f t="shared" si="443"/>
        <v>2.7589118923979736</v>
      </c>
      <c r="AN711" s="39" t="s">
        <v>28</v>
      </c>
      <c r="AO711" s="37" t="s">
        <v>470</v>
      </c>
      <c r="AQ711" s="59" t="s">
        <v>213</v>
      </c>
      <c r="AR711" s="58" t="s">
        <v>373</v>
      </c>
      <c r="AS711" s="58"/>
      <c r="AT711" s="172" t="s">
        <v>2471</v>
      </c>
      <c r="AU711" s="270">
        <v>63.83</v>
      </c>
      <c r="AV711" s="270">
        <v>20.3</v>
      </c>
      <c r="AX711" s="277">
        <v>3.125</v>
      </c>
      <c r="AY711" s="278">
        <v>633</v>
      </c>
      <c r="AZ711" s="455">
        <f t="shared" si="447"/>
        <v>2.8014037100173552</v>
      </c>
      <c r="BA711" s="515" t="s">
        <v>137</v>
      </c>
      <c r="BB711" s="66" t="s">
        <v>138</v>
      </c>
      <c r="BC711" s="172" t="s">
        <v>2318</v>
      </c>
      <c r="BH711" s="58" t="s">
        <v>1069</v>
      </c>
      <c r="BI711" s="58" t="s">
        <v>110</v>
      </c>
      <c r="BJ711" s="67" t="s">
        <v>695</v>
      </c>
      <c r="BK711" s="39" t="s">
        <v>1654</v>
      </c>
      <c r="BN711" s="39"/>
      <c r="BO711" s="59" t="s">
        <v>1671</v>
      </c>
      <c r="BP711" s="39" t="s">
        <v>1920</v>
      </c>
      <c r="BQ711" s="59" t="s">
        <v>1537</v>
      </c>
      <c r="BR711" s="25">
        <v>0.20925174362674362</v>
      </c>
      <c r="BS711" s="37" t="s">
        <v>21</v>
      </c>
      <c r="BT711" s="37" t="s">
        <v>1366</v>
      </c>
      <c r="BU711" s="25">
        <v>6.9283563340467938E-2</v>
      </c>
      <c r="BV711" s="160"/>
      <c r="BW711" s="105" t="s">
        <v>26</v>
      </c>
      <c r="BX711" s="37" t="s">
        <v>27</v>
      </c>
      <c r="BY711" s="70">
        <f t="shared" si="474"/>
        <v>0.19596350985125027</v>
      </c>
      <c r="BZ711" s="70">
        <f t="shared" si="468"/>
        <v>0.19596350985125027</v>
      </c>
      <c r="CA711" s="37" t="s">
        <v>18</v>
      </c>
      <c r="CB711" s="37" t="s">
        <v>736</v>
      </c>
      <c r="CC711" s="37">
        <v>8</v>
      </c>
      <c r="CD711" s="37">
        <v>8</v>
      </c>
      <c r="CE711" s="159"/>
      <c r="CF711" s="39" t="s">
        <v>696</v>
      </c>
      <c r="CG711" s="67">
        <v>0.12691778900112236</v>
      </c>
      <c r="CH711" s="37" t="s">
        <v>21</v>
      </c>
      <c r="CI711" s="67">
        <v>4.8219692398202653E-2</v>
      </c>
      <c r="CJ711" s="145"/>
      <c r="CK711" s="59">
        <f t="shared" si="469"/>
        <v>0.13638588592599407</v>
      </c>
      <c r="CL711" s="59">
        <f t="shared" si="470"/>
        <v>0.13638588592599407</v>
      </c>
      <c r="CM711" s="91">
        <v>8</v>
      </c>
      <c r="CN711" s="91">
        <v>8</v>
      </c>
      <c r="CO711" s="159"/>
      <c r="CP711" s="67">
        <f t="shared" si="471"/>
        <v>0.48769224772282949</v>
      </c>
      <c r="CQ711" s="67">
        <f t="shared" si="472"/>
        <v>0.94545454545454544</v>
      </c>
      <c r="CR711" s="67">
        <f t="shared" si="452"/>
        <v>0.46109085239249331</v>
      </c>
      <c r="CS711" s="67">
        <f t="shared" si="473"/>
        <v>0.25664389919250113</v>
      </c>
      <c r="CT711" s="37">
        <v>1</v>
      </c>
      <c r="CU711" s="59">
        <v>0</v>
      </c>
      <c r="CV711" s="59" t="s">
        <v>1782</v>
      </c>
      <c r="CW711" s="59">
        <v>0</v>
      </c>
      <c r="CX711" s="59">
        <v>0</v>
      </c>
      <c r="CY711" s="102">
        <v>0</v>
      </c>
      <c r="CZ711" s="102">
        <v>0</v>
      </c>
      <c r="DA711" s="102">
        <v>0</v>
      </c>
      <c r="DB711" s="102">
        <v>0</v>
      </c>
      <c r="DC711" s="102">
        <v>0</v>
      </c>
      <c r="DD711" s="59">
        <v>0</v>
      </c>
      <c r="DE711" s="60">
        <v>0</v>
      </c>
      <c r="DF711" s="60">
        <v>0</v>
      </c>
      <c r="DG711" s="60">
        <v>0</v>
      </c>
      <c r="DH711" s="60">
        <v>0</v>
      </c>
      <c r="DI711" s="60">
        <v>0</v>
      </c>
      <c r="DJ711" s="60">
        <v>0</v>
      </c>
      <c r="DK711" s="60">
        <v>0</v>
      </c>
      <c r="DL711" s="60">
        <v>0</v>
      </c>
      <c r="DM711" s="60">
        <v>0</v>
      </c>
      <c r="DN711" s="60">
        <v>0</v>
      </c>
      <c r="DO711" s="59">
        <v>0</v>
      </c>
      <c r="DP711" s="59">
        <v>0</v>
      </c>
      <c r="DQ711" s="59">
        <v>0</v>
      </c>
      <c r="DR711" s="59">
        <v>0</v>
      </c>
      <c r="DS711" s="59">
        <v>0</v>
      </c>
      <c r="DT711" s="59">
        <v>0</v>
      </c>
      <c r="DU711" s="59">
        <v>0</v>
      </c>
      <c r="DV711" s="59">
        <v>0</v>
      </c>
      <c r="DW711" s="59">
        <v>0</v>
      </c>
      <c r="DX711" s="59">
        <v>0</v>
      </c>
      <c r="DY711" s="59">
        <v>0</v>
      </c>
      <c r="DZ711" s="59">
        <v>0</v>
      </c>
      <c r="EA711" s="59">
        <v>0</v>
      </c>
      <c r="EB711" s="59">
        <v>0</v>
      </c>
      <c r="EC711" s="59">
        <v>0</v>
      </c>
      <c r="ED711" s="59">
        <v>0</v>
      </c>
      <c r="EE711" s="59">
        <v>0</v>
      </c>
      <c r="EF711" s="59">
        <v>0</v>
      </c>
      <c r="EG711" s="59">
        <v>0</v>
      </c>
      <c r="EH711" s="59">
        <v>0</v>
      </c>
      <c r="EI711" s="59">
        <v>0</v>
      </c>
      <c r="EJ711" s="59">
        <v>0</v>
      </c>
      <c r="EK711" s="59">
        <v>0</v>
      </c>
      <c r="EL711" s="59">
        <v>0</v>
      </c>
      <c r="EM711" s="59">
        <v>0</v>
      </c>
      <c r="EN711" s="59">
        <v>0</v>
      </c>
      <c r="EO711" s="59">
        <v>0</v>
      </c>
      <c r="EP711" s="59">
        <v>2</v>
      </c>
      <c r="EQ711" s="77">
        <v>5</v>
      </c>
    </row>
    <row r="712" spans="1:147" s="73" customFormat="1" ht="15" customHeight="1" x14ac:dyDescent="0.25">
      <c r="A712" s="504" t="s">
        <v>2573</v>
      </c>
      <c r="B712" s="138">
        <v>58</v>
      </c>
      <c r="C712" s="123" t="s">
        <v>370</v>
      </c>
      <c r="D712" s="62">
        <v>2010</v>
      </c>
      <c r="E712" s="63" t="s">
        <v>371</v>
      </c>
      <c r="F712" s="63" t="s">
        <v>64</v>
      </c>
      <c r="G712" s="62">
        <v>21</v>
      </c>
      <c r="H712" s="62" t="s">
        <v>372</v>
      </c>
      <c r="I712" s="64" t="s">
        <v>1362</v>
      </c>
      <c r="J712" s="59">
        <v>2</v>
      </c>
      <c r="K712" s="37" t="s">
        <v>3</v>
      </c>
      <c r="L712" s="37" t="s">
        <v>89</v>
      </c>
      <c r="M712" s="37">
        <v>7</v>
      </c>
      <c r="N712" s="37">
        <v>7</v>
      </c>
      <c r="O712" s="59">
        <f t="shared" si="444"/>
        <v>0.84509804001425681</v>
      </c>
      <c r="P712" s="37">
        <v>2006</v>
      </c>
      <c r="Q712" s="67"/>
      <c r="R712" s="37">
        <v>1</v>
      </c>
      <c r="S712" s="37">
        <v>8</v>
      </c>
      <c r="T712" s="37">
        <v>1</v>
      </c>
      <c r="U712" s="37">
        <v>16</v>
      </c>
      <c r="V712" s="37" t="s">
        <v>736</v>
      </c>
      <c r="W712" s="37"/>
      <c r="X712" s="37" t="s">
        <v>608</v>
      </c>
      <c r="Y712" s="58"/>
      <c r="Z712" s="168" t="s">
        <v>369</v>
      </c>
      <c r="AA712" s="37" t="s">
        <v>694</v>
      </c>
      <c r="AB712" s="37" t="s">
        <v>1365</v>
      </c>
      <c r="AC712" s="37">
        <v>1</v>
      </c>
      <c r="AD712" s="37">
        <v>0</v>
      </c>
      <c r="AE712" s="37" t="s">
        <v>1071</v>
      </c>
      <c r="AF712" s="37">
        <v>1</v>
      </c>
      <c r="AG712" s="59">
        <f t="shared" si="445"/>
        <v>0</v>
      </c>
      <c r="AH712" s="59">
        <f t="shared" si="438"/>
        <v>82</v>
      </c>
      <c r="AI712" s="72">
        <f t="shared" si="457"/>
        <v>1.9138138523837167</v>
      </c>
      <c r="AJ712" s="59">
        <f t="shared" si="458"/>
        <v>7</v>
      </c>
      <c r="AK712" s="59">
        <f t="shared" si="446"/>
        <v>0.84509804001425681</v>
      </c>
      <c r="AL712" s="72">
        <f t="shared" si="459"/>
        <v>574</v>
      </c>
      <c r="AM712" s="72">
        <f t="shared" si="443"/>
        <v>2.7589118923979736</v>
      </c>
      <c r="AN712" s="39" t="s">
        <v>28</v>
      </c>
      <c r="AO712" s="37" t="s">
        <v>470</v>
      </c>
      <c r="AP712" s="67"/>
      <c r="AQ712" s="59" t="s">
        <v>213</v>
      </c>
      <c r="AR712" s="58" t="s">
        <v>373</v>
      </c>
      <c r="AS712" s="58"/>
      <c r="AT712" s="172" t="s">
        <v>2471</v>
      </c>
      <c r="AU712" s="270">
        <v>63.83</v>
      </c>
      <c r="AV712" s="270">
        <v>20.3</v>
      </c>
      <c r="AW712" s="59"/>
      <c r="AX712" s="277">
        <v>3.125</v>
      </c>
      <c r="AY712" s="278">
        <v>633</v>
      </c>
      <c r="AZ712" s="455">
        <f t="shared" si="447"/>
        <v>2.8014037100173552</v>
      </c>
      <c r="BA712" s="515" t="s">
        <v>137</v>
      </c>
      <c r="BB712" s="66" t="s">
        <v>138</v>
      </c>
      <c r="BC712" s="172" t="s">
        <v>2318</v>
      </c>
      <c r="BD712" s="59"/>
      <c r="BE712" s="59"/>
      <c r="BF712" s="67"/>
      <c r="BG712" s="67"/>
      <c r="BH712" s="58" t="s">
        <v>1069</v>
      </c>
      <c r="BI712" s="58" t="s">
        <v>110</v>
      </c>
      <c r="BJ712" s="67" t="s">
        <v>695</v>
      </c>
      <c r="BK712" s="39" t="s">
        <v>1656</v>
      </c>
      <c r="BL712" s="61"/>
      <c r="BM712" s="61"/>
      <c r="BN712" s="39"/>
      <c r="BO712" s="59" t="s">
        <v>1671</v>
      </c>
      <c r="BP712" s="39" t="s">
        <v>1920</v>
      </c>
      <c r="BQ712" s="59" t="s">
        <v>1537</v>
      </c>
      <c r="BR712" s="25">
        <v>0.57660279650054469</v>
      </c>
      <c r="BS712" s="37" t="s">
        <v>21</v>
      </c>
      <c r="BT712" s="37" t="s">
        <v>1366</v>
      </c>
      <c r="BU712" s="25">
        <v>6.855625064892841E-2</v>
      </c>
      <c r="BV712" s="160"/>
      <c r="BW712" s="105" t="s">
        <v>26</v>
      </c>
      <c r="BX712" s="37" t="s">
        <v>27</v>
      </c>
      <c r="BY712" s="70">
        <f t="shared" si="474"/>
        <v>0.19390635890632774</v>
      </c>
      <c r="BZ712" s="70">
        <f t="shared" si="468"/>
        <v>0.19390635890632774</v>
      </c>
      <c r="CA712" s="37" t="s">
        <v>18</v>
      </c>
      <c r="CB712" s="37" t="s">
        <v>736</v>
      </c>
      <c r="CC712" s="37">
        <v>8</v>
      </c>
      <c r="CD712" s="37">
        <v>8</v>
      </c>
      <c r="CE712" s="159"/>
      <c r="CF712" s="39" t="s">
        <v>696</v>
      </c>
      <c r="CG712" s="67">
        <v>0.44000321656440344</v>
      </c>
      <c r="CH712" s="37" t="s">
        <v>21</v>
      </c>
      <c r="CI712" s="67">
        <v>6.7812069003351641E-2</v>
      </c>
      <c r="CJ712" s="145"/>
      <c r="CK712" s="59">
        <f t="shared" si="469"/>
        <v>0.19180149535424013</v>
      </c>
      <c r="CL712" s="59">
        <f t="shared" si="470"/>
        <v>0.19180149535424013</v>
      </c>
      <c r="CM712" s="91">
        <v>8</v>
      </c>
      <c r="CN712" s="91">
        <v>8</v>
      </c>
      <c r="CO712" s="159"/>
      <c r="CP712" s="67">
        <f t="shared" si="471"/>
        <v>0.70829538198791164</v>
      </c>
      <c r="CQ712" s="67">
        <f t="shared" si="472"/>
        <v>0.94545454545454544</v>
      </c>
      <c r="CR712" s="67">
        <f t="shared" si="452"/>
        <v>0.66966108842493466</v>
      </c>
      <c r="CS712" s="67">
        <f t="shared" si="473"/>
        <v>0.26401393666720213</v>
      </c>
      <c r="CT712" s="37">
        <v>1</v>
      </c>
      <c r="CU712" s="59">
        <v>0</v>
      </c>
      <c r="CV712" s="59" t="s">
        <v>1782</v>
      </c>
      <c r="CW712" s="61">
        <v>0</v>
      </c>
      <c r="CX712" s="59">
        <v>0</v>
      </c>
      <c r="CY712" s="102">
        <v>0</v>
      </c>
      <c r="CZ712" s="102">
        <v>0</v>
      </c>
      <c r="DA712" s="102">
        <v>0</v>
      </c>
      <c r="DB712" s="102">
        <v>0</v>
      </c>
      <c r="DC712" s="102">
        <v>0</v>
      </c>
      <c r="DD712" s="59">
        <v>0</v>
      </c>
      <c r="DE712" s="60">
        <v>0</v>
      </c>
      <c r="DF712" s="60">
        <v>0</v>
      </c>
      <c r="DG712" s="60">
        <v>0</v>
      </c>
      <c r="DH712" s="60">
        <v>0</v>
      </c>
      <c r="DI712" s="60">
        <v>0</v>
      </c>
      <c r="DJ712" s="60">
        <v>0</v>
      </c>
      <c r="DK712" s="60">
        <v>0</v>
      </c>
      <c r="DL712" s="60">
        <v>0</v>
      </c>
      <c r="DM712" s="60">
        <v>0</v>
      </c>
      <c r="DN712" s="60">
        <v>0</v>
      </c>
      <c r="DO712" s="61">
        <v>0</v>
      </c>
      <c r="DP712" s="61">
        <v>0</v>
      </c>
      <c r="DQ712" s="61">
        <v>0</v>
      </c>
      <c r="DR712" s="61">
        <v>0</v>
      </c>
      <c r="DS712" s="61">
        <v>0</v>
      </c>
      <c r="DT712" s="61">
        <v>0</v>
      </c>
      <c r="DU712" s="61">
        <v>0</v>
      </c>
      <c r="DV712" s="61">
        <v>0</v>
      </c>
      <c r="DW712" s="61">
        <v>0</v>
      </c>
      <c r="DX712" s="61">
        <v>0</v>
      </c>
      <c r="DY712" s="61">
        <v>0</v>
      </c>
      <c r="DZ712" s="61">
        <v>0</v>
      </c>
      <c r="EA712" s="61">
        <v>0</v>
      </c>
      <c r="EB712" s="61">
        <v>0</v>
      </c>
      <c r="EC712" s="61">
        <v>0</v>
      </c>
      <c r="ED712" s="61">
        <v>0</v>
      </c>
      <c r="EE712" s="61">
        <v>0</v>
      </c>
      <c r="EF712" s="61">
        <v>0</v>
      </c>
      <c r="EG712" s="61">
        <v>0</v>
      </c>
      <c r="EH712" s="61">
        <v>0</v>
      </c>
      <c r="EI712" s="61">
        <v>0</v>
      </c>
      <c r="EJ712" s="61">
        <v>0</v>
      </c>
      <c r="EK712" s="61">
        <v>0</v>
      </c>
      <c r="EL712" s="61">
        <v>0</v>
      </c>
      <c r="EM712" s="59">
        <v>0</v>
      </c>
      <c r="EN712" s="61">
        <v>0</v>
      </c>
      <c r="EO712" s="59">
        <v>0</v>
      </c>
      <c r="EP712" s="59">
        <v>2</v>
      </c>
      <c r="EQ712" s="77">
        <v>5</v>
      </c>
    </row>
    <row r="713" spans="1:147" ht="15" customHeight="1" x14ac:dyDescent="0.25">
      <c r="A713" s="504" t="s">
        <v>2573</v>
      </c>
      <c r="B713" s="138">
        <v>59</v>
      </c>
      <c r="C713" s="123" t="s">
        <v>370</v>
      </c>
      <c r="D713" s="62">
        <v>2010</v>
      </c>
      <c r="E713" s="63" t="s">
        <v>371</v>
      </c>
      <c r="F713" s="63" t="s">
        <v>64</v>
      </c>
      <c r="G713" s="62">
        <v>21</v>
      </c>
      <c r="H713" s="62" t="s">
        <v>372</v>
      </c>
      <c r="I713" s="64" t="s">
        <v>1362</v>
      </c>
      <c r="J713" s="59">
        <v>2</v>
      </c>
      <c r="K713" s="37" t="s">
        <v>3</v>
      </c>
      <c r="L713" s="37" t="s">
        <v>89</v>
      </c>
      <c r="M713" s="37">
        <v>7</v>
      </c>
      <c r="N713" s="37">
        <v>7</v>
      </c>
      <c r="O713" s="59">
        <f t="shared" si="444"/>
        <v>0.84509804001425681</v>
      </c>
      <c r="P713" s="37">
        <v>2006</v>
      </c>
      <c r="R713" s="37">
        <v>1</v>
      </c>
      <c r="S713" s="37">
        <v>8</v>
      </c>
      <c r="T713" s="37">
        <v>1</v>
      </c>
      <c r="U713" s="37">
        <v>16</v>
      </c>
      <c r="V713" s="37" t="s">
        <v>736</v>
      </c>
      <c r="W713" s="37"/>
      <c r="X713" s="37" t="s">
        <v>608</v>
      </c>
      <c r="Y713" s="58"/>
      <c r="Z713" s="168" t="s">
        <v>369</v>
      </c>
      <c r="AA713" s="37" t="s">
        <v>694</v>
      </c>
      <c r="AB713" s="37" t="s">
        <v>1365</v>
      </c>
      <c r="AC713" s="37">
        <v>1</v>
      </c>
      <c r="AD713" s="37">
        <v>0</v>
      </c>
      <c r="AE713" s="37" t="s">
        <v>1071</v>
      </c>
      <c r="AF713" s="37">
        <v>1</v>
      </c>
      <c r="AG713" s="59">
        <f t="shared" si="445"/>
        <v>0</v>
      </c>
      <c r="AH713" s="59">
        <f t="shared" ref="AH713:AH724" si="475">AF713*82</f>
        <v>82</v>
      </c>
      <c r="AI713" s="72">
        <f t="shared" si="457"/>
        <v>1.9138138523837167</v>
      </c>
      <c r="AJ713" s="59">
        <f t="shared" si="458"/>
        <v>7</v>
      </c>
      <c r="AK713" s="59">
        <f t="shared" si="446"/>
        <v>0.84509804001425681</v>
      </c>
      <c r="AL713" s="72">
        <f t="shared" si="459"/>
        <v>574</v>
      </c>
      <c r="AM713" s="72">
        <f t="shared" si="443"/>
        <v>2.7589118923979736</v>
      </c>
      <c r="AN713" s="39" t="s">
        <v>28</v>
      </c>
      <c r="AO713" s="37" t="s">
        <v>470</v>
      </c>
      <c r="AQ713" s="59" t="s">
        <v>213</v>
      </c>
      <c r="AR713" s="58" t="s">
        <v>373</v>
      </c>
      <c r="AS713" s="58"/>
      <c r="AT713" s="172" t="s">
        <v>2471</v>
      </c>
      <c r="AU713" s="270">
        <v>63.83</v>
      </c>
      <c r="AV713" s="270">
        <v>20.3</v>
      </c>
      <c r="AX713" s="277">
        <v>3.125</v>
      </c>
      <c r="AY713" s="278">
        <v>633</v>
      </c>
      <c r="AZ713" s="455">
        <f t="shared" si="447"/>
        <v>2.8014037100173552</v>
      </c>
      <c r="BA713" s="515" t="s">
        <v>137</v>
      </c>
      <c r="BB713" s="66" t="s">
        <v>138</v>
      </c>
      <c r="BC713" s="172" t="s">
        <v>2318</v>
      </c>
      <c r="BH713" s="58" t="s">
        <v>1069</v>
      </c>
      <c r="BI713" s="58" t="s">
        <v>110</v>
      </c>
      <c r="BJ713" s="67" t="s">
        <v>695</v>
      </c>
      <c r="BK713" s="39" t="s">
        <v>1655</v>
      </c>
      <c r="BN713" s="39"/>
      <c r="BO713" s="59" t="s">
        <v>1671</v>
      </c>
      <c r="BP713" s="39" t="s">
        <v>1920</v>
      </c>
      <c r="BQ713" s="59" t="s">
        <v>1537</v>
      </c>
      <c r="BR713" s="25">
        <v>1.8783425030313055</v>
      </c>
      <c r="BS713" s="37" t="s">
        <v>21</v>
      </c>
      <c r="BT713" s="37" t="s">
        <v>1366</v>
      </c>
      <c r="BU713" s="25">
        <v>0.49703183462515854</v>
      </c>
      <c r="BV713" s="160"/>
      <c r="BW713" s="105" t="s">
        <v>26</v>
      </c>
      <c r="BX713" s="37" t="s">
        <v>27</v>
      </c>
      <c r="BY713" s="70">
        <f t="shared" si="474"/>
        <v>1.4058183229161612</v>
      </c>
      <c r="BZ713" s="70">
        <f t="shared" si="468"/>
        <v>1.4058183229161612</v>
      </c>
      <c r="CA713" s="37" t="s">
        <v>18</v>
      </c>
      <c r="CB713" s="37" t="s">
        <v>736</v>
      </c>
      <c r="CC713" s="37">
        <v>8</v>
      </c>
      <c r="CD713" s="37">
        <v>8</v>
      </c>
      <c r="CE713" s="159"/>
      <c r="CF713" s="39" t="s">
        <v>696</v>
      </c>
      <c r="CG713" s="67">
        <v>1.617489986359127</v>
      </c>
      <c r="CH713" s="37" t="s">
        <v>21</v>
      </c>
      <c r="CI713" s="67">
        <v>0.37372233648386238</v>
      </c>
      <c r="CJ713" s="145"/>
      <c r="CK713" s="59">
        <f t="shared" si="469"/>
        <v>1.0570463936344792</v>
      </c>
      <c r="CL713" s="59">
        <f>CK713</f>
        <v>1.0570463936344792</v>
      </c>
      <c r="CM713" s="91">
        <v>8</v>
      </c>
      <c r="CN713" s="91">
        <v>8</v>
      </c>
      <c r="CO713" s="159"/>
      <c r="CP713" s="67">
        <f t="shared" si="471"/>
        <v>0.20973595075219234</v>
      </c>
      <c r="CQ713" s="67">
        <f t="shared" si="472"/>
        <v>0.94545454545454544</v>
      </c>
      <c r="CR713" s="67">
        <f t="shared" si="452"/>
        <v>0.19829580798389093</v>
      </c>
      <c r="CS713" s="67">
        <f t="shared" si="473"/>
        <v>0.25122878835824952</v>
      </c>
      <c r="CT713" s="37">
        <v>1</v>
      </c>
      <c r="CU713" s="59">
        <v>0</v>
      </c>
      <c r="CV713" s="59" t="s">
        <v>1782</v>
      </c>
      <c r="CW713" s="59">
        <v>0</v>
      </c>
      <c r="CX713" s="59">
        <v>0</v>
      </c>
      <c r="CY713" s="102">
        <v>0</v>
      </c>
      <c r="CZ713" s="102">
        <v>0</v>
      </c>
      <c r="DA713" s="102">
        <v>0</v>
      </c>
      <c r="DB713" s="102">
        <v>0</v>
      </c>
      <c r="DC713" s="102">
        <v>0</v>
      </c>
      <c r="DD713" s="59">
        <v>0</v>
      </c>
      <c r="DE713" s="60">
        <v>0</v>
      </c>
      <c r="DF713" s="60">
        <v>0</v>
      </c>
      <c r="DG713" s="60">
        <v>0</v>
      </c>
      <c r="DH713" s="60">
        <v>0</v>
      </c>
      <c r="DI713" s="60">
        <v>0</v>
      </c>
      <c r="DJ713" s="60">
        <v>0</v>
      </c>
      <c r="DK713" s="60">
        <v>0</v>
      </c>
      <c r="DL713" s="60">
        <v>0</v>
      </c>
      <c r="DM713" s="60">
        <v>0</v>
      </c>
      <c r="DN713" s="60">
        <v>0</v>
      </c>
      <c r="DO713" s="59">
        <v>0</v>
      </c>
      <c r="DP713" s="59">
        <v>0</v>
      </c>
      <c r="DQ713" s="59">
        <v>0</v>
      </c>
      <c r="DR713" s="59">
        <v>0</v>
      </c>
      <c r="DS713" s="59">
        <v>0</v>
      </c>
      <c r="DT713" s="59">
        <v>0</v>
      </c>
      <c r="DU713" s="59">
        <v>0</v>
      </c>
      <c r="DV713" s="59">
        <v>0</v>
      </c>
      <c r="DW713" s="59">
        <v>0</v>
      </c>
      <c r="DX713" s="59">
        <v>0</v>
      </c>
      <c r="DY713" s="59">
        <v>0</v>
      </c>
      <c r="DZ713" s="59">
        <v>0</v>
      </c>
      <c r="EA713" s="59">
        <v>0</v>
      </c>
      <c r="EB713" s="59">
        <v>0</v>
      </c>
      <c r="EC713" s="59">
        <v>0</v>
      </c>
      <c r="ED713" s="59">
        <v>0</v>
      </c>
      <c r="EE713" s="59">
        <v>0</v>
      </c>
      <c r="EF713" s="59">
        <v>0</v>
      </c>
      <c r="EG713" s="59">
        <v>0</v>
      </c>
      <c r="EH713" s="59">
        <v>0</v>
      </c>
      <c r="EI713" s="59">
        <v>0</v>
      </c>
      <c r="EJ713" s="59">
        <v>0</v>
      </c>
      <c r="EK713" s="59">
        <v>0</v>
      </c>
      <c r="EL713" s="59">
        <v>0</v>
      </c>
      <c r="EM713" s="59">
        <v>0</v>
      </c>
      <c r="EN713" s="59">
        <v>0</v>
      </c>
      <c r="EO713" s="59">
        <v>0</v>
      </c>
      <c r="EP713" s="59">
        <v>2</v>
      </c>
      <c r="EQ713" s="77">
        <v>5</v>
      </c>
    </row>
    <row r="714" spans="1:147" ht="15" customHeight="1" x14ac:dyDescent="0.25">
      <c r="A714" s="504" t="s">
        <v>2573</v>
      </c>
      <c r="B714" s="138">
        <v>60</v>
      </c>
      <c r="C714" s="123" t="s">
        <v>370</v>
      </c>
      <c r="D714" s="62">
        <v>2010</v>
      </c>
      <c r="E714" s="63" t="s">
        <v>371</v>
      </c>
      <c r="F714" s="63" t="s">
        <v>64</v>
      </c>
      <c r="G714" s="62">
        <v>21</v>
      </c>
      <c r="H714" s="62" t="s">
        <v>372</v>
      </c>
      <c r="I714" s="64" t="s">
        <v>1362</v>
      </c>
      <c r="J714" s="59">
        <v>2</v>
      </c>
      <c r="K714" s="37" t="s">
        <v>3</v>
      </c>
      <c r="L714" s="37" t="s">
        <v>89</v>
      </c>
      <c r="M714" s="37">
        <v>7</v>
      </c>
      <c r="N714" s="37">
        <v>7</v>
      </c>
      <c r="O714" s="59">
        <f t="shared" si="444"/>
        <v>0.84509804001425681</v>
      </c>
      <c r="P714" s="37">
        <v>2006</v>
      </c>
      <c r="R714" s="37">
        <v>1</v>
      </c>
      <c r="S714" s="37">
        <v>8</v>
      </c>
      <c r="T714" s="37">
        <v>1</v>
      </c>
      <c r="U714" s="37">
        <v>16</v>
      </c>
      <c r="V714" s="37" t="s">
        <v>736</v>
      </c>
      <c r="W714" s="37"/>
      <c r="X714" s="37" t="s">
        <v>608</v>
      </c>
      <c r="Y714" s="58"/>
      <c r="Z714" s="168" t="s">
        <v>369</v>
      </c>
      <c r="AA714" s="37" t="s">
        <v>694</v>
      </c>
      <c r="AB714" s="37" t="s">
        <v>1365</v>
      </c>
      <c r="AC714" s="37">
        <v>1</v>
      </c>
      <c r="AD714" s="37">
        <v>0</v>
      </c>
      <c r="AE714" s="37" t="s">
        <v>1071</v>
      </c>
      <c r="AF714" s="37">
        <v>1</v>
      </c>
      <c r="AG714" s="59">
        <f t="shared" si="445"/>
        <v>0</v>
      </c>
      <c r="AH714" s="59">
        <f t="shared" si="475"/>
        <v>82</v>
      </c>
      <c r="AI714" s="72">
        <f t="shared" ref="AI714:AI737" si="476">LOG10(AH714)</f>
        <v>1.9138138523837167</v>
      </c>
      <c r="AJ714" s="59">
        <f t="shared" ref="AJ714:AJ737" si="477">AF714*N714</f>
        <v>7</v>
      </c>
      <c r="AK714" s="59">
        <f t="shared" si="446"/>
        <v>0.84509804001425681</v>
      </c>
      <c r="AL714" s="72">
        <f t="shared" ref="AL714:AL737" si="478">AH714*N714</f>
        <v>574</v>
      </c>
      <c r="AM714" s="72">
        <f t="shared" si="443"/>
        <v>2.7589118923979736</v>
      </c>
      <c r="AN714" s="39" t="s">
        <v>28</v>
      </c>
      <c r="AO714" s="37" t="s">
        <v>470</v>
      </c>
      <c r="AQ714" s="59" t="s">
        <v>213</v>
      </c>
      <c r="AR714" s="58" t="s">
        <v>373</v>
      </c>
      <c r="AS714" s="58"/>
      <c r="AT714" s="172" t="s">
        <v>2471</v>
      </c>
      <c r="AU714" s="270">
        <v>63.83</v>
      </c>
      <c r="AV714" s="270">
        <v>20.3</v>
      </c>
      <c r="AX714" s="277">
        <v>3.125</v>
      </c>
      <c r="AY714" s="278">
        <v>633</v>
      </c>
      <c r="AZ714" s="455">
        <f t="shared" si="447"/>
        <v>2.8014037100173552</v>
      </c>
      <c r="BA714" s="515" t="s">
        <v>137</v>
      </c>
      <c r="BB714" s="66" t="s">
        <v>138</v>
      </c>
      <c r="BC714" s="172" t="s">
        <v>2318</v>
      </c>
      <c r="BH714" s="58" t="s">
        <v>1069</v>
      </c>
      <c r="BI714" s="58" t="s">
        <v>110</v>
      </c>
      <c r="BJ714" s="67" t="s">
        <v>695</v>
      </c>
      <c r="BK714" s="39" t="s">
        <v>1657</v>
      </c>
      <c r="BN714" s="39"/>
      <c r="BO714" s="59" t="s">
        <v>1671</v>
      </c>
      <c r="BP714" s="39" t="s">
        <v>1920</v>
      </c>
      <c r="BQ714" s="59" t="s">
        <v>1537</v>
      </c>
      <c r="BR714" s="25">
        <v>1.2752314814814814</v>
      </c>
      <c r="BS714" s="37" t="s">
        <v>21</v>
      </c>
      <c r="BT714" s="37" t="s">
        <v>1366</v>
      </c>
      <c r="BU714" s="25">
        <v>1.0945226058212023</v>
      </c>
      <c r="BV714" s="160"/>
      <c r="BW714" s="105" t="s">
        <v>26</v>
      </c>
      <c r="BX714" s="37" t="s">
        <v>27</v>
      </c>
      <c r="BY714" s="70">
        <f t="shared" si="474"/>
        <v>3.0957774269525711</v>
      </c>
      <c r="BZ714" s="70">
        <f t="shared" si="468"/>
        <v>3.0957774269525711</v>
      </c>
      <c r="CA714" s="37" t="s">
        <v>18</v>
      </c>
      <c r="CB714" s="37" t="s">
        <v>736</v>
      </c>
      <c r="CC714" s="37">
        <v>8</v>
      </c>
      <c r="CD714" s="37">
        <v>8</v>
      </c>
      <c r="CE714" s="159"/>
      <c r="CF714" s="39" t="s">
        <v>696</v>
      </c>
      <c r="CG714" s="67">
        <v>0.46297979797979799</v>
      </c>
      <c r="CH714" s="37" t="s">
        <v>21</v>
      </c>
      <c r="CI714" s="67">
        <v>0.16433763718022776</v>
      </c>
      <c r="CJ714" s="145"/>
      <c r="CK714" s="59">
        <f t="shared" si="469"/>
        <v>0.46481703061725421</v>
      </c>
      <c r="CL714" s="59">
        <f t="shared" si="470"/>
        <v>0.46481703061725421</v>
      </c>
      <c r="CM714" s="91">
        <v>8</v>
      </c>
      <c r="CN714" s="91">
        <v>8</v>
      </c>
      <c r="CO714" s="159"/>
      <c r="CP714" s="67">
        <f t="shared" si="471"/>
        <v>0.3669399154895126</v>
      </c>
      <c r="CQ714" s="67">
        <f t="shared" si="472"/>
        <v>0.94545454545454544</v>
      </c>
      <c r="CR714" s="67">
        <f t="shared" si="452"/>
        <v>0.34692501100826645</v>
      </c>
      <c r="CS714" s="67">
        <f t="shared" si="473"/>
        <v>0.25376115510197145</v>
      </c>
      <c r="CT714" s="37">
        <v>1</v>
      </c>
      <c r="CU714" s="59">
        <v>0</v>
      </c>
      <c r="CV714" s="59" t="s">
        <v>1782</v>
      </c>
      <c r="CW714" s="59">
        <v>0</v>
      </c>
      <c r="CX714" s="59">
        <v>0</v>
      </c>
      <c r="CY714" s="102">
        <v>0</v>
      </c>
      <c r="CZ714" s="102">
        <v>0</v>
      </c>
      <c r="DA714" s="102">
        <v>0</v>
      </c>
      <c r="DB714" s="102">
        <v>0</v>
      </c>
      <c r="DC714" s="102">
        <v>0</v>
      </c>
      <c r="DD714" s="59">
        <v>0</v>
      </c>
      <c r="DE714" s="60">
        <v>0</v>
      </c>
      <c r="DF714" s="60">
        <v>0</v>
      </c>
      <c r="DG714" s="60">
        <v>0</v>
      </c>
      <c r="DH714" s="60">
        <v>0</v>
      </c>
      <c r="DI714" s="60">
        <v>0</v>
      </c>
      <c r="DJ714" s="60">
        <v>0</v>
      </c>
      <c r="DK714" s="60">
        <v>0</v>
      </c>
      <c r="DL714" s="60">
        <v>0</v>
      </c>
      <c r="DM714" s="60">
        <v>0</v>
      </c>
      <c r="DN714" s="60">
        <v>0</v>
      </c>
      <c r="DO714" s="59">
        <v>0</v>
      </c>
      <c r="DP714" s="59">
        <v>0</v>
      </c>
      <c r="DQ714" s="59">
        <v>0</v>
      </c>
      <c r="DR714" s="59">
        <v>0</v>
      </c>
      <c r="DS714" s="59">
        <v>0</v>
      </c>
      <c r="DT714" s="59">
        <v>0</v>
      </c>
      <c r="DU714" s="59">
        <v>0</v>
      </c>
      <c r="DV714" s="59">
        <v>0</v>
      </c>
      <c r="DW714" s="59">
        <v>0</v>
      </c>
      <c r="DX714" s="59">
        <v>0</v>
      </c>
      <c r="DY714" s="59">
        <v>0</v>
      </c>
      <c r="DZ714" s="59">
        <v>0</v>
      </c>
      <c r="EA714" s="59">
        <v>0</v>
      </c>
      <c r="EB714" s="59">
        <v>0</v>
      </c>
      <c r="EC714" s="59">
        <v>0</v>
      </c>
      <c r="ED714" s="59">
        <v>0</v>
      </c>
      <c r="EE714" s="59">
        <v>0</v>
      </c>
      <c r="EF714" s="59">
        <v>0</v>
      </c>
      <c r="EG714" s="59">
        <v>0</v>
      </c>
      <c r="EH714" s="59">
        <v>0</v>
      </c>
      <c r="EI714" s="59">
        <v>0</v>
      </c>
      <c r="EJ714" s="59">
        <v>0</v>
      </c>
      <c r="EK714" s="59">
        <v>0</v>
      </c>
      <c r="EL714" s="59">
        <v>0</v>
      </c>
      <c r="EM714" s="59">
        <v>0</v>
      </c>
      <c r="EN714" s="59">
        <v>0</v>
      </c>
      <c r="EO714" s="59">
        <v>0</v>
      </c>
      <c r="EP714" s="59">
        <v>2</v>
      </c>
      <c r="EQ714" s="77">
        <v>5</v>
      </c>
    </row>
    <row r="715" spans="1:147" ht="15" customHeight="1" x14ac:dyDescent="0.25">
      <c r="A715" s="504" t="s">
        <v>2573</v>
      </c>
      <c r="B715" s="138">
        <v>61</v>
      </c>
      <c r="C715" s="123" t="s">
        <v>370</v>
      </c>
      <c r="D715" s="62">
        <v>2010</v>
      </c>
      <c r="E715" s="63" t="s">
        <v>371</v>
      </c>
      <c r="F715" s="63" t="s">
        <v>64</v>
      </c>
      <c r="G715" s="62">
        <v>21</v>
      </c>
      <c r="H715" s="62" t="s">
        <v>372</v>
      </c>
      <c r="I715" s="64" t="s">
        <v>1362</v>
      </c>
      <c r="J715" s="59">
        <v>2</v>
      </c>
      <c r="K715" s="37" t="s">
        <v>3</v>
      </c>
      <c r="L715" s="37" t="s">
        <v>89</v>
      </c>
      <c r="M715" s="37">
        <v>7</v>
      </c>
      <c r="N715" s="37">
        <v>7</v>
      </c>
      <c r="O715" s="59">
        <f t="shared" si="444"/>
        <v>0.84509804001425681</v>
      </c>
      <c r="P715" s="37">
        <v>2006</v>
      </c>
      <c r="R715" s="37">
        <v>1</v>
      </c>
      <c r="S715" s="37">
        <v>8</v>
      </c>
      <c r="T715" s="37">
        <v>1</v>
      </c>
      <c r="U715" s="37">
        <v>16</v>
      </c>
      <c r="V715" s="37" t="s">
        <v>736</v>
      </c>
      <c r="W715" s="37">
        <v>1</v>
      </c>
      <c r="X715" s="37" t="s">
        <v>608</v>
      </c>
      <c r="Y715" s="58"/>
      <c r="Z715" s="168" t="s">
        <v>369</v>
      </c>
      <c r="AA715" s="37" t="s">
        <v>694</v>
      </c>
      <c r="AB715" s="37" t="s">
        <v>1365</v>
      </c>
      <c r="AC715" s="37">
        <v>1</v>
      </c>
      <c r="AD715" s="37">
        <v>0</v>
      </c>
      <c r="AE715" s="37" t="s">
        <v>1071</v>
      </c>
      <c r="AF715" s="37">
        <v>1</v>
      </c>
      <c r="AG715" s="59">
        <f t="shared" si="445"/>
        <v>0</v>
      </c>
      <c r="AH715" s="59">
        <f t="shared" si="475"/>
        <v>82</v>
      </c>
      <c r="AI715" s="72">
        <f t="shared" si="476"/>
        <v>1.9138138523837167</v>
      </c>
      <c r="AJ715" s="59">
        <f t="shared" si="477"/>
        <v>7</v>
      </c>
      <c r="AK715" s="59">
        <f t="shared" si="446"/>
        <v>0.84509804001425681</v>
      </c>
      <c r="AL715" s="72">
        <f t="shared" si="478"/>
        <v>574</v>
      </c>
      <c r="AM715" s="72">
        <f t="shared" si="443"/>
        <v>2.7589118923979736</v>
      </c>
      <c r="AN715" s="39" t="s">
        <v>28</v>
      </c>
      <c r="AO715" s="37" t="s">
        <v>470</v>
      </c>
      <c r="AP715" s="58"/>
      <c r="AQ715" s="59" t="s">
        <v>213</v>
      </c>
      <c r="AR715" s="58" t="s">
        <v>373</v>
      </c>
      <c r="AS715" s="58"/>
      <c r="AT715" s="172" t="s">
        <v>2471</v>
      </c>
      <c r="AU715" s="270">
        <v>63.83</v>
      </c>
      <c r="AV715" s="270">
        <v>20.3</v>
      </c>
      <c r="AX715" s="277">
        <v>3.125</v>
      </c>
      <c r="AY715" s="278">
        <v>633</v>
      </c>
      <c r="AZ715" s="455">
        <f t="shared" si="447"/>
        <v>2.8014037100173552</v>
      </c>
      <c r="BA715" s="515" t="s">
        <v>137</v>
      </c>
      <c r="BB715" s="66" t="s">
        <v>138</v>
      </c>
      <c r="BC715" s="172" t="s">
        <v>2318</v>
      </c>
      <c r="BH715" s="67" t="s">
        <v>1909</v>
      </c>
      <c r="BI715" s="67" t="s">
        <v>1916</v>
      </c>
      <c r="BJ715" s="67" t="s">
        <v>695</v>
      </c>
      <c r="BK715" s="67" t="s">
        <v>1649</v>
      </c>
      <c r="BN715" s="39"/>
      <c r="BO715" s="59" t="s">
        <v>1671</v>
      </c>
      <c r="BP715" s="39" t="s">
        <v>1920</v>
      </c>
      <c r="BQ715" s="59" t="s">
        <v>1537</v>
      </c>
      <c r="BR715" s="25">
        <v>0.78125445929072757</v>
      </c>
      <c r="BS715" s="37" t="s">
        <v>21</v>
      </c>
      <c r="BT715" s="37" t="s">
        <v>1366</v>
      </c>
      <c r="BU715" s="25">
        <v>0.15649407037551738</v>
      </c>
      <c r="BV715" s="160"/>
      <c r="BW715" s="105" t="s">
        <v>26</v>
      </c>
      <c r="BX715" s="37" t="s">
        <v>27</v>
      </c>
      <c r="BY715" s="70">
        <f t="shared" si="474"/>
        <v>0.44263207351205258</v>
      </c>
      <c r="BZ715" s="70">
        <f t="shared" si="468"/>
        <v>0.44263207351205258</v>
      </c>
      <c r="CA715" s="37" t="s">
        <v>18</v>
      </c>
      <c r="CB715" s="37" t="s">
        <v>736</v>
      </c>
      <c r="CC715" s="37">
        <v>8</v>
      </c>
      <c r="CD715" s="37">
        <v>8</v>
      </c>
      <c r="CE715" s="159"/>
      <c r="CF715" s="39" t="s">
        <v>696</v>
      </c>
      <c r="CG715" s="67">
        <v>0.8091305034436681</v>
      </c>
      <c r="CH715" s="37" t="s">
        <v>21</v>
      </c>
      <c r="CI715" s="67">
        <v>0.20454458650942528</v>
      </c>
      <c r="CJ715" s="145"/>
      <c r="CK715" s="59">
        <f t="shared" si="469"/>
        <v>0.57853945670325213</v>
      </c>
      <c r="CL715" s="59">
        <f t="shared" si="470"/>
        <v>0.57853945670325213</v>
      </c>
      <c r="CM715" s="91">
        <v>8</v>
      </c>
      <c r="CN715" s="91">
        <v>8</v>
      </c>
      <c r="CO715" s="159"/>
      <c r="CP715" s="67">
        <f t="shared" si="471"/>
        <v>-5.4119005796328834E-2</v>
      </c>
      <c r="CQ715" s="67">
        <f t="shared" si="472"/>
        <v>0.94545454545454544</v>
      </c>
      <c r="CR715" s="67">
        <f t="shared" si="452"/>
        <v>-5.1167060025619986E-2</v>
      </c>
      <c r="CS715" s="67">
        <f t="shared" si="473"/>
        <v>0.25008181462598955</v>
      </c>
      <c r="CT715" s="37">
        <v>1</v>
      </c>
      <c r="CU715" s="59">
        <v>0</v>
      </c>
      <c r="CV715" s="59" t="s">
        <v>1782</v>
      </c>
      <c r="CW715" s="59">
        <v>0</v>
      </c>
      <c r="CX715" s="122">
        <v>3</v>
      </c>
      <c r="CY715" s="102">
        <v>0</v>
      </c>
      <c r="CZ715" s="102">
        <v>0</v>
      </c>
      <c r="DA715" s="102">
        <v>0</v>
      </c>
      <c r="DB715" s="102">
        <v>2</v>
      </c>
      <c r="DC715" s="102">
        <v>0</v>
      </c>
      <c r="DD715" s="60">
        <v>1</v>
      </c>
      <c r="DE715" s="60">
        <v>0</v>
      </c>
      <c r="DF715" s="60">
        <v>0</v>
      </c>
      <c r="DG715" s="60">
        <v>0</v>
      </c>
      <c r="DH715" s="60">
        <v>0</v>
      </c>
      <c r="DI715" s="60">
        <v>0</v>
      </c>
      <c r="DJ715" s="60">
        <v>0</v>
      </c>
      <c r="DK715" s="60">
        <v>0</v>
      </c>
      <c r="DL715" s="60">
        <v>0</v>
      </c>
      <c r="DM715" s="60">
        <v>0</v>
      </c>
      <c r="DN715" s="60">
        <v>0</v>
      </c>
      <c r="DO715" s="59">
        <v>0</v>
      </c>
      <c r="DP715" s="59">
        <v>0</v>
      </c>
      <c r="DQ715" s="59">
        <v>0</v>
      </c>
      <c r="DR715" s="59">
        <v>0</v>
      </c>
      <c r="DS715" s="59">
        <v>0</v>
      </c>
      <c r="DT715" s="59">
        <v>0</v>
      </c>
      <c r="DU715" s="59">
        <v>0</v>
      </c>
      <c r="DV715" s="59">
        <v>0</v>
      </c>
      <c r="DW715" s="59">
        <v>0</v>
      </c>
      <c r="DX715" s="59">
        <v>0</v>
      </c>
      <c r="DY715" s="59">
        <v>0</v>
      </c>
      <c r="DZ715" s="59">
        <v>0</v>
      </c>
      <c r="EA715" s="59">
        <v>0</v>
      </c>
      <c r="EB715" s="59">
        <v>0</v>
      </c>
      <c r="EC715" s="59">
        <v>0</v>
      </c>
      <c r="ED715" s="59">
        <v>0</v>
      </c>
      <c r="EE715" s="59">
        <v>0</v>
      </c>
      <c r="EF715" s="59">
        <v>0</v>
      </c>
      <c r="EG715" s="59">
        <v>0</v>
      </c>
      <c r="EH715" s="59">
        <v>0</v>
      </c>
      <c r="EI715" s="59">
        <v>0</v>
      </c>
      <c r="EJ715" s="59">
        <v>0</v>
      </c>
      <c r="EK715" s="59">
        <v>0</v>
      </c>
      <c r="EL715" s="59">
        <v>0</v>
      </c>
      <c r="EM715" s="59">
        <v>0</v>
      </c>
      <c r="EN715" s="59">
        <v>0</v>
      </c>
      <c r="EO715" s="59">
        <v>0</v>
      </c>
      <c r="EP715" s="59">
        <v>2</v>
      </c>
      <c r="EQ715" s="77">
        <v>5</v>
      </c>
    </row>
    <row r="716" spans="1:147" ht="15" customHeight="1" x14ac:dyDescent="0.25">
      <c r="A716" s="504" t="s">
        <v>2573</v>
      </c>
      <c r="B716" s="138">
        <v>62</v>
      </c>
      <c r="C716" s="123" t="s">
        <v>370</v>
      </c>
      <c r="D716" s="62">
        <v>2010</v>
      </c>
      <c r="E716" s="63" t="s">
        <v>371</v>
      </c>
      <c r="F716" s="63" t="s">
        <v>64</v>
      </c>
      <c r="G716" s="62">
        <v>21</v>
      </c>
      <c r="H716" s="62" t="s">
        <v>372</v>
      </c>
      <c r="I716" s="64" t="s">
        <v>1362</v>
      </c>
      <c r="J716" s="59">
        <v>2</v>
      </c>
      <c r="K716" s="37" t="s">
        <v>3</v>
      </c>
      <c r="L716" s="37" t="s">
        <v>89</v>
      </c>
      <c r="M716" s="37">
        <v>7</v>
      </c>
      <c r="N716" s="37">
        <v>7</v>
      </c>
      <c r="O716" s="59">
        <f t="shared" si="444"/>
        <v>0.84509804001425681</v>
      </c>
      <c r="P716" s="37">
        <v>2006</v>
      </c>
      <c r="R716" s="37">
        <v>1</v>
      </c>
      <c r="S716" s="37">
        <v>8</v>
      </c>
      <c r="T716" s="37">
        <v>1</v>
      </c>
      <c r="U716" s="37">
        <v>16</v>
      </c>
      <c r="V716" s="37" t="s">
        <v>736</v>
      </c>
      <c r="W716" s="37">
        <v>1</v>
      </c>
      <c r="X716" s="37" t="s">
        <v>608</v>
      </c>
      <c r="Y716" s="58"/>
      <c r="Z716" s="168" t="s">
        <v>369</v>
      </c>
      <c r="AA716" s="37" t="s">
        <v>694</v>
      </c>
      <c r="AB716" s="37" t="s">
        <v>1365</v>
      </c>
      <c r="AC716" s="37">
        <v>1</v>
      </c>
      <c r="AD716" s="37">
        <v>0</v>
      </c>
      <c r="AE716" s="37" t="s">
        <v>1071</v>
      </c>
      <c r="AF716" s="37">
        <v>1</v>
      </c>
      <c r="AG716" s="59">
        <f t="shared" si="445"/>
        <v>0</v>
      </c>
      <c r="AH716" s="59">
        <f t="shared" si="475"/>
        <v>82</v>
      </c>
      <c r="AI716" s="72">
        <f t="shared" si="476"/>
        <v>1.9138138523837167</v>
      </c>
      <c r="AJ716" s="59">
        <f t="shared" si="477"/>
        <v>7</v>
      </c>
      <c r="AK716" s="59">
        <f t="shared" si="446"/>
        <v>0.84509804001425681</v>
      </c>
      <c r="AL716" s="72">
        <f t="shared" si="478"/>
        <v>574</v>
      </c>
      <c r="AM716" s="72">
        <f t="shared" si="443"/>
        <v>2.7589118923979736</v>
      </c>
      <c r="AN716" s="39" t="s">
        <v>28</v>
      </c>
      <c r="AO716" s="37" t="s">
        <v>470</v>
      </c>
      <c r="AP716" s="58"/>
      <c r="AQ716" s="59" t="s">
        <v>213</v>
      </c>
      <c r="AR716" s="58" t="s">
        <v>373</v>
      </c>
      <c r="AS716" s="58"/>
      <c r="AT716" s="172" t="s">
        <v>2471</v>
      </c>
      <c r="AU716" s="270">
        <v>63.83</v>
      </c>
      <c r="AV716" s="270">
        <v>20.3</v>
      </c>
      <c r="AX716" s="277">
        <v>3.125</v>
      </c>
      <c r="AY716" s="278">
        <v>633</v>
      </c>
      <c r="AZ716" s="455">
        <f t="shared" si="447"/>
        <v>2.8014037100173552</v>
      </c>
      <c r="BA716" s="515" t="s">
        <v>137</v>
      </c>
      <c r="BB716" s="66" t="s">
        <v>138</v>
      </c>
      <c r="BC716" s="172" t="s">
        <v>2318</v>
      </c>
      <c r="BH716" s="67" t="s">
        <v>1909</v>
      </c>
      <c r="BI716" s="67" t="s">
        <v>1917</v>
      </c>
      <c r="BJ716" s="67" t="s">
        <v>695</v>
      </c>
      <c r="BK716" s="67" t="s">
        <v>1649</v>
      </c>
      <c r="BN716" s="39"/>
      <c r="BO716" s="59" t="s">
        <v>1671</v>
      </c>
      <c r="BP716" s="39" t="s">
        <v>1920</v>
      </c>
      <c r="BQ716" s="59" t="s">
        <v>1537</v>
      </c>
      <c r="BR716" s="25">
        <v>1.9060206620431914</v>
      </c>
      <c r="BS716" s="37" t="s">
        <v>21</v>
      </c>
      <c r="BT716" s="37" t="s">
        <v>1366</v>
      </c>
      <c r="BU716" s="25">
        <v>0.46776577621343224</v>
      </c>
      <c r="BV716" s="160"/>
      <c r="BW716" s="105" t="s">
        <v>26</v>
      </c>
      <c r="BX716" s="37" t="s">
        <v>27</v>
      </c>
      <c r="BY716" s="70">
        <f t="shared" si="474"/>
        <v>1.323041409470028</v>
      </c>
      <c r="BZ716" s="70">
        <f t="shared" si="468"/>
        <v>1.323041409470028</v>
      </c>
      <c r="CA716" s="37" t="s">
        <v>18</v>
      </c>
      <c r="CB716" s="37" t="s">
        <v>736</v>
      </c>
      <c r="CC716" s="37">
        <v>8</v>
      </c>
      <c r="CD716" s="37">
        <v>8</v>
      </c>
      <c r="CE716" s="159"/>
      <c r="CF716" s="39" t="s">
        <v>696</v>
      </c>
      <c r="CG716" s="67">
        <v>1.3331123826553093</v>
      </c>
      <c r="CH716" s="37" t="s">
        <v>21</v>
      </c>
      <c r="CI716" s="67">
        <v>0.2521040971227233</v>
      </c>
      <c r="CJ716" s="145"/>
      <c r="CK716" s="59">
        <f t="shared" si="469"/>
        <v>0.71305806656155857</v>
      </c>
      <c r="CL716" s="59">
        <f t="shared" si="470"/>
        <v>0.71305806656155857</v>
      </c>
      <c r="CM716" s="91">
        <v>8</v>
      </c>
      <c r="CN716" s="91">
        <v>8</v>
      </c>
      <c r="CO716" s="159"/>
      <c r="CP716" s="67">
        <f t="shared" si="471"/>
        <v>0.53907912979660444</v>
      </c>
      <c r="CQ716" s="67">
        <f t="shared" si="472"/>
        <v>0.94545454545454544</v>
      </c>
      <c r="CR716" s="67">
        <f t="shared" si="452"/>
        <v>0.50967481362588052</v>
      </c>
      <c r="CS716" s="67">
        <f t="shared" si="473"/>
        <v>0.258117762988893</v>
      </c>
      <c r="CT716" s="37">
        <v>1</v>
      </c>
      <c r="CU716" s="59">
        <v>0</v>
      </c>
      <c r="CV716" s="59" t="s">
        <v>1782</v>
      </c>
      <c r="CW716" s="59">
        <v>0</v>
      </c>
      <c r="CX716" s="59">
        <v>3</v>
      </c>
      <c r="CY716" s="102">
        <v>0</v>
      </c>
      <c r="CZ716" s="102">
        <v>0</v>
      </c>
      <c r="DA716" s="102">
        <v>0</v>
      </c>
      <c r="DB716" s="102">
        <v>2</v>
      </c>
      <c r="DC716" s="102">
        <v>0</v>
      </c>
      <c r="DD716" s="60">
        <v>1</v>
      </c>
      <c r="DE716" s="60">
        <v>0</v>
      </c>
      <c r="DF716" s="60">
        <v>0</v>
      </c>
      <c r="DG716" s="60">
        <v>0</v>
      </c>
      <c r="DH716" s="60">
        <v>0</v>
      </c>
      <c r="DI716" s="60">
        <v>0</v>
      </c>
      <c r="DJ716" s="60">
        <v>0</v>
      </c>
      <c r="DK716" s="60">
        <v>0</v>
      </c>
      <c r="DL716" s="60">
        <v>0</v>
      </c>
      <c r="DM716" s="60">
        <v>0</v>
      </c>
      <c r="DN716" s="60">
        <v>0</v>
      </c>
      <c r="DO716" s="59">
        <v>0</v>
      </c>
      <c r="DP716" s="59">
        <v>0</v>
      </c>
      <c r="DQ716" s="59">
        <v>0</v>
      </c>
      <c r="DR716" s="59">
        <v>0</v>
      </c>
      <c r="DS716" s="59">
        <v>0</v>
      </c>
      <c r="DT716" s="59">
        <v>0</v>
      </c>
      <c r="DU716" s="59">
        <v>0</v>
      </c>
      <c r="DV716" s="59">
        <v>0</v>
      </c>
      <c r="DW716" s="59">
        <v>0</v>
      </c>
      <c r="DX716" s="59">
        <v>0</v>
      </c>
      <c r="DY716" s="59">
        <v>0</v>
      </c>
      <c r="DZ716" s="59">
        <v>0</v>
      </c>
      <c r="EA716" s="59">
        <v>0</v>
      </c>
      <c r="EB716" s="59">
        <v>0</v>
      </c>
      <c r="EC716" s="59">
        <v>0</v>
      </c>
      <c r="ED716" s="59">
        <v>0</v>
      </c>
      <c r="EE716" s="59">
        <v>0</v>
      </c>
      <c r="EF716" s="59">
        <v>0</v>
      </c>
      <c r="EG716" s="59">
        <v>0</v>
      </c>
      <c r="EH716" s="59">
        <v>0</v>
      </c>
      <c r="EI716" s="59">
        <v>0</v>
      </c>
      <c r="EJ716" s="59">
        <v>0</v>
      </c>
      <c r="EK716" s="59">
        <v>0</v>
      </c>
      <c r="EL716" s="59">
        <v>0</v>
      </c>
      <c r="EM716" s="59">
        <v>0</v>
      </c>
      <c r="EN716" s="59">
        <v>0</v>
      </c>
      <c r="EO716" s="59">
        <v>0</v>
      </c>
      <c r="EP716" s="59">
        <v>2</v>
      </c>
      <c r="EQ716" s="77">
        <v>5</v>
      </c>
    </row>
    <row r="717" spans="1:147" s="58" customFormat="1" ht="15" customHeight="1" x14ac:dyDescent="0.25">
      <c r="A717" s="504" t="s">
        <v>2573</v>
      </c>
      <c r="B717" s="138">
        <v>63</v>
      </c>
      <c r="C717" s="123" t="s">
        <v>370</v>
      </c>
      <c r="D717" s="62">
        <v>2010</v>
      </c>
      <c r="E717" s="63" t="s">
        <v>371</v>
      </c>
      <c r="F717" s="63" t="s">
        <v>64</v>
      </c>
      <c r="G717" s="62">
        <v>21</v>
      </c>
      <c r="H717" s="62" t="s">
        <v>372</v>
      </c>
      <c r="I717" s="64" t="s">
        <v>1362</v>
      </c>
      <c r="J717" s="59">
        <v>2</v>
      </c>
      <c r="K717" s="37" t="s">
        <v>3</v>
      </c>
      <c r="L717" s="37" t="s">
        <v>89</v>
      </c>
      <c r="M717" s="37">
        <v>7</v>
      </c>
      <c r="N717" s="37">
        <v>7</v>
      </c>
      <c r="O717" s="59">
        <f t="shared" si="444"/>
        <v>0.84509804001425681</v>
      </c>
      <c r="P717" s="37">
        <v>2006</v>
      </c>
      <c r="Q717" s="67"/>
      <c r="R717" s="37">
        <v>1</v>
      </c>
      <c r="S717" s="37">
        <v>8</v>
      </c>
      <c r="T717" s="37">
        <v>1</v>
      </c>
      <c r="U717" s="37">
        <v>16</v>
      </c>
      <c r="V717" s="37" t="s">
        <v>736</v>
      </c>
      <c r="W717" s="37">
        <v>1</v>
      </c>
      <c r="X717" s="37" t="s">
        <v>608</v>
      </c>
      <c r="Z717" s="168" t="s">
        <v>369</v>
      </c>
      <c r="AA717" s="37" t="s">
        <v>694</v>
      </c>
      <c r="AB717" s="37" t="s">
        <v>1365</v>
      </c>
      <c r="AC717" s="37">
        <v>1</v>
      </c>
      <c r="AD717" s="37">
        <v>0</v>
      </c>
      <c r="AE717" s="37" t="s">
        <v>1071</v>
      </c>
      <c r="AF717" s="37">
        <v>1</v>
      </c>
      <c r="AG717" s="59">
        <f t="shared" si="445"/>
        <v>0</v>
      </c>
      <c r="AH717" s="59">
        <f t="shared" si="475"/>
        <v>82</v>
      </c>
      <c r="AI717" s="72">
        <f t="shared" si="476"/>
        <v>1.9138138523837167</v>
      </c>
      <c r="AJ717" s="59">
        <f t="shared" si="477"/>
        <v>7</v>
      </c>
      <c r="AK717" s="59">
        <f t="shared" si="446"/>
        <v>0.84509804001425681</v>
      </c>
      <c r="AL717" s="72">
        <f t="shared" si="478"/>
        <v>574</v>
      </c>
      <c r="AM717" s="72">
        <f t="shared" si="443"/>
        <v>2.7589118923979736</v>
      </c>
      <c r="AN717" s="39" t="s">
        <v>28</v>
      </c>
      <c r="AO717" s="37" t="s">
        <v>470</v>
      </c>
      <c r="AQ717" s="59" t="s">
        <v>213</v>
      </c>
      <c r="AR717" s="58" t="s">
        <v>373</v>
      </c>
      <c r="AT717" s="172" t="s">
        <v>2471</v>
      </c>
      <c r="AU717" s="270">
        <v>63.83</v>
      </c>
      <c r="AV717" s="270">
        <v>20.3</v>
      </c>
      <c r="AW717" s="59"/>
      <c r="AX717" s="277">
        <v>3.125</v>
      </c>
      <c r="AY717" s="278">
        <v>633</v>
      </c>
      <c r="AZ717" s="455">
        <f t="shared" si="447"/>
        <v>2.8014037100173552</v>
      </c>
      <c r="BA717" s="515" t="s">
        <v>137</v>
      </c>
      <c r="BB717" s="66" t="s">
        <v>138</v>
      </c>
      <c r="BC717" s="172" t="s">
        <v>2318</v>
      </c>
      <c r="BD717" s="59"/>
      <c r="BE717" s="59"/>
      <c r="BF717" s="67"/>
      <c r="BG717" s="67"/>
      <c r="BH717" s="67" t="s">
        <v>1909</v>
      </c>
      <c r="BI717" s="67" t="s">
        <v>1918</v>
      </c>
      <c r="BJ717" s="67" t="s">
        <v>695</v>
      </c>
      <c r="BK717" s="67" t="s">
        <v>1649</v>
      </c>
      <c r="BL717" s="59"/>
      <c r="BM717" s="59"/>
      <c r="BN717" s="39"/>
      <c r="BO717" s="59" t="s">
        <v>1671</v>
      </c>
      <c r="BP717" s="39" t="s">
        <v>1920</v>
      </c>
      <c r="BQ717" s="59" t="s">
        <v>1537</v>
      </c>
      <c r="BR717" s="25">
        <v>9.0913908492290474E-2</v>
      </c>
      <c r="BS717" s="37" t="s">
        <v>21</v>
      </c>
      <c r="BT717" s="37" t="s">
        <v>1366</v>
      </c>
      <c r="BU717" s="25">
        <v>4.1224835062627176E-2</v>
      </c>
      <c r="BV717" s="160"/>
      <c r="BW717" s="105" t="s">
        <v>26</v>
      </c>
      <c r="BX717" s="37" t="s">
        <v>27</v>
      </c>
      <c r="BY717" s="70">
        <f t="shared" si="474"/>
        <v>0.11660144170432252</v>
      </c>
      <c r="BZ717" s="70">
        <f t="shared" si="468"/>
        <v>0.11660144170432252</v>
      </c>
      <c r="CA717" s="37" t="s">
        <v>18</v>
      </c>
      <c r="CB717" s="37" t="s">
        <v>736</v>
      </c>
      <c r="CC717" s="37">
        <v>8</v>
      </c>
      <c r="CD717" s="37">
        <v>8</v>
      </c>
      <c r="CE717" s="159"/>
      <c r="CF717" s="39" t="s">
        <v>696</v>
      </c>
      <c r="CG717" s="67">
        <v>0.13921116643772893</v>
      </c>
      <c r="CH717" s="37" t="s">
        <v>21</v>
      </c>
      <c r="CI717" s="67">
        <v>5.4722474853715335E-2</v>
      </c>
      <c r="CJ717" s="145"/>
      <c r="CK717" s="59">
        <f t="shared" si="469"/>
        <v>0.15477853220948976</v>
      </c>
      <c r="CL717" s="59">
        <f t="shared" si="470"/>
        <v>0.15477853220948976</v>
      </c>
      <c r="CM717" s="91">
        <v>8</v>
      </c>
      <c r="CN717" s="91">
        <v>8</v>
      </c>
      <c r="CO717" s="159"/>
      <c r="CP717" s="67">
        <f t="shared" si="471"/>
        <v>-0.35246764593163749</v>
      </c>
      <c r="CQ717" s="67">
        <f t="shared" si="472"/>
        <v>0.94545454545454544</v>
      </c>
      <c r="CR717" s="67">
        <f t="shared" si="452"/>
        <v>-0.33324213797172997</v>
      </c>
      <c r="CS717" s="67">
        <f t="shared" si="473"/>
        <v>0.25347032257874907</v>
      </c>
      <c r="CT717" s="37">
        <v>1</v>
      </c>
      <c r="CU717" s="59">
        <v>0</v>
      </c>
      <c r="CV717" s="59" t="s">
        <v>1782</v>
      </c>
      <c r="CW717" s="59">
        <v>0</v>
      </c>
      <c r="CX717" s="59">
        <v>3</v>
      </c>
      <c r="CY717" s="102">
        <v>0</v>
      </c>
      <c r="CZ717" s="102">
        <v>0</v>
      </c>
      <c r="DA717" s="102">
        <v>0</v>
      </c>
      <c r="DB717" s="102">
        <v>2</v>
      </c>
      <c r="DC717" s="102">
        <v>0</v>
      </c>
      <c r="DD717" s="60">
        <v>1</v>
      </c>
      <c r="DE717" s="60">
        <v>0</v>
      </c>
      <c r="DF717" s="60">
        <v>0</v>
      </c>
      <c r="DG717" s="60">
        <v>0</v>
      </c>
      <c r="DH717" s="60">
        <v>0</v>
      </c>
      <c r="DI717" s="60">
        <v>0</v>
      </c>
      <c r="DJ717" s="60">
        <v>0</v>
      </c>
      <c r="DK717" s="60">
        <v>0</v>
      </c>
      <c r="DL717" s="60">
        <v>0</v>
      </c>
      <c r="DM717" s="60">
        <v>0</v>
      </c>
      <c r="DN717" s="60">
        <v>0</v>
      </c>
      <c r="DO717" s="59">
        <v>0</v>
      </c>
      <c r="DP717" s="59">
        <v>0</v>
      </c>
      <c r="DQ717" s="59">
        <v>0</v>
      </c>
      <c r="DR717" s="59">
        <v>0</v>
      </c>
      <c r="DS717" s="59">
        <v>0</v>
      </c>
      <c r="DT717" s="59">
        <v>0</v>
      </c>
      <c r="DU717" s="59">
        <v>0</v>
      </c>
      <c r="DV717" s="59">
        <v>0</v>
      </c>
      <c r="DW717" s="59">
        <v>0</v>
      </c>
      <c r="DX717" s="59">
        <v>0</v>
      </c>
      <c r="DY717" s="59">
        <v>0</v>
      </c>
      <c r="DZ717" s="59">
        <v>0</v>
      </c>
      <c r="EA717" s="59">
        <v>0</v>
      </c>
      <c r="EB717" s="59">
        <v>0</v>
      </c>
      <c r="EC717" s="59">
        <v>0</v>
      </c>
      <c r="ED717" s="59">
        <v>0</v>
      </c>
      <c r="EE717" s="59">
        <v>0</v>
      </c>
      <c r="EF717" s="59">
        <v>0</v>
      </c>
      <c r="EG717" s="59">
        <v>0</v>
      </c>
      <c r="EH717" s="59">
        <v>0</v>
      </c>
      <c r="EI717" s="59">
        <v>0</v>
      </c>
      <c r="EJ717" s="59">
        <v>0</v>
      </c>
      <c r="EK717" s="59">
        <v>0</v>
      </c>
      <c r="EL717" s="59">
        <v>0</v>
      </c>
      <c r="EM717" s="59">
        <v>0</v>
      </c>
      <c r="EN717" s="59">
        <v>0</v>
      </c>
      <c r="EO717" s="59">
        <v>0</v>
      </c>
      <c r="EP717" s="59">
        <v>2</v>
      </c>
      <c r="EQ717" s="77">
        <v>5</v>
      </c>
    </row>
    <row r="718" spans="1:147" s="85" customFormat="1" ht="15" customHeight="1" x14ac:dyDescent="0.25">
      <c r="A718" s="504" t="s">
        <v>2573</v>
      </c>
      <c r="B718" s="583" t="s">
        <v>2139</v>
      </c>
      <c r="C718" s="563" t="s">
        <v>370</v>
      </c>
      <c r="D718" s="589">
        <v>2010</v>
      </c>
      <c r="E718" s="565" t="s">
        <v>371</v>
      </c>
      <c r="F718" s="565" t="s">
        <v>64</v>
      </c>
      <c r="G718" s="589">
        <v>21</v>
      </c>
      <c r="H718" s="589" t="s">
        <v>372</v>
      </c>
      <c r="I718" s="584" t="s">
        <v>1362</v>
      </c>
      <c r="J718" s="547">
        <v>2</v>
      </c>
      <c r="K718" s="186" t="s">
        <v>3</v>
      </c>
      <c r="L718" s="186" t="s">
        <v>89</v>
      </c>
      <c r="M718" s="186">
        <v>7</v>
      </c>
      <c r="N718" s="186">
        <v>7</v>
      </c>
      <c r="O718" s="547">
        <f t="shared" ref="O718" si="479">LOG10(N718)</f>
        <v>0.84509804001425681</v>
      </c>
      <c r="P718" s="186">
        <v>2006</v>
      </c>
      <c r="Q718" s="557"/>
      <c r="R718" s="186">
        <v>1</v>
      </c>
      <c r="S718" s="186">
        <v>8</v>
      </c>
      <c r="T718" s="186">
        <v>1</v>
      </c>
      <c r="U718" s="186">
        <v>16</v>
      </c>
      <c r="V718" s="186" t="s">
        <v>736</v>
      </c>
      <c r="W718" s="186">
        <v>1</v>
      </c>
      <c r="X718" s="186" t="s">
        <v>608</v>
      </c>
      <c r="Y718" s="563"/>
      <c r="Z718" s="572" t="s">
        <v>369</v>
      </c>
      <c r="AA718" s="186" t="s">
        <v>694</v>
      </c>
      <c r="AB718" s="186" t="s">
        <v>1365</v>
      </c>
      <c r="AC718" s="186">
        <v>1</v>
      </c>
      <c r="AD718" s="186">
        <v>0</v>
      </c>
      <c r="AE718" s="186" t="s">
        <v>1071</v>
      </c>
      <c r="AF718" s="186">
        <v>1</v>
      </c>
      <c r="AG718" s="547">
        <f t="shared" ref="AG718" si="480">LOG10(AF718)</f>
        <v>0</v>
      </c>
      <c r="AH718" s="547">
        <f t="shared" si="475"/>
        <v>82</v>
      </c>
      <c r="AI718" s="549">
        <f t="shared" si="476"/>
        <v>1.9138138523837167</v>
      </c>
      <c r="AJ718" s="547">
        <f t="shared" si="477"/>
        <v>7</v>
      </c>
      <c r="AK718" s="547">
        <f t="shared" ref="AK718" si="481">LOG10(AJ718)</f>
        <v>0.84509804001425681</v>
      </c>
      <c r="AL718" s="549">
        <f t="shared" si="478"/>
        <v>574</v>
      </c>
      <c r="AM718" s="549">
        <f t="shared" si="443"/>
        <v>2.7589118923979736</v>
      </c>
      <c r="AN718" s="544" t="s">
        <v>28</v>
      </c>
      <c r="AO718" s="186" t="s">
        <v>470</v>
      </c>
      <c r="AP718" s="563"/>
      <c r="AQ718" s="547" t="s">
        <v>213</v>
      </c>
      <c r="AR718" s="563" t="s">
        <v>373</v>
      </c>
      <c r="AS718" s="563"/>
      <c r="AT718" s="562" t="s">
        <v>2471</v>
      </c>
      <c r="AU718" s="550">
        <v>63.83</v>
      </c>
      <c r="AV718" s="550">
        <v>20.3</v>
      </c>
      <c r="AW718" s="547"/>
      <c r="AX718" s="552">
        <v>3.125</v>
      </c>
      <c r="AY718" s="553">
        <v>633</v>
      </c>
      <c r="AZ718" s="554">
        <f t="shared" ref="AZ718" si="482">LOG10(AY718)</f>
        <v>2.8014037100173552</v>
      </c>
      <c r="BA718" s="567" t="s">
        <v>137</v>
      </c>
      <c r="BB718" s="586" t="s">
        <v>138</v>
      </c>
      <c r="BC718" s="562" t="s">
        <v>2318</v>
      </c>
      <c r="BD718" s="547"/>
      <c r="BE718" s="547"/>
      <c r="BF718" s="557"/>
      <c r="BG718" s="557"/>
      <c r="BH718" s="557" t="s">
        <v>1069</v>
      </c>
      <c r="BI718" s="557" t="s">
        <v>110</v>
      </c>
      <c r="BJ718" s="557" t="s">
        <v>695</v>
      </c>
      <c r="BK718" s="557" t="s">
        <v>1649</v>
      </c>
      <c r="BL718" s="547"/>
      <c r="BM718" s="547"/>
      <c r="BN718" s="544"/>
      <c r="BO718" s="547" t="s">
        <v>1671</v>
      </c>
      <c r="BP718" s="544" t="s">
        <v>1920</v>
      </c>
      <c r="BQ718" s="547" t="s">
        <v>1537</v>
      </c>
      <c r="BR718" s="557">
        <f>AVERAGE(BR715:BR717)</f>
        <v>0.9260630099420698</v>
      </c>
      <c r="BS718" s="186" t="s">
        <v>21</v>
      </c>
      <c r="BT718" s="186" t="s">
        <v>1366</v>
      </c>
      <c r="BU718" s="557"/>
      <c r="BV718" s="571"/>
      <c r="BW718" s="590"/>
      <c r="BX718" s="186"/>
      <c r="BY718" s="568"/>
      <c r="BZ718" s="559">
        <f>SQRT((BZ715^2+BZ716^2+BZ717^2)/3)</f>
        <v>0.80828163818509535</v>
      </c>
      <c r="CA718" s="186" t="s">
        <v>18</v>
      </c>
      <c r="CB718" s="186" t="s">
        <v>736</v>
      </c>
      <c r="CC718" s="186">
        <v>24</v>
      </c>
      <c r="CD718" s="186">
        <v>8</v>
      </c>
      <c r="CE718" s="573"/>
      <c r="CF718" s="544" t="s">
        <v>696</v>
      </c>
      <c r="CG718" s="557">
        <f>AVERAGE(CG715:CG717)</f>
        <v>0.76048468417890203</v>
      </c>
      <c r="CH718" s="186" t="s">
        <v>21</v>
      </c>
      <c r="CI718" s="557"/>
      <c r="CJ718" s="571"/>
      <c r="CK718" s="547"/>
      <c r="CL718" s="559">
        <f>SQRT((CL715^2+CL716^2+CL717^2)/3)</f>
        <v>0.53762319620217469</v>
      </c>
      <c r="CM718" s="569">
        <v>24</v>
      </c>
      <c r="CN718" s="569">
        <v>8</v>
      </c>
      <c r="CO718" s="573"/>
      <c r="CP718" s="557">
        <f t="shared" si="471"/>
        <v>0.24121846258178675</v>
      </c>
      <c r="CQ718" s="557">
        <f t="shared" si="472"/>
        <v>0.98360655737704916</v>
      </c>
      <c r="CR718" s="557">
        <f t="shared" ref="CR718" si="483">CP718*CQ718</f>
        <v>0.2372640615558558</v>
      </c>
      <c r="CS718" s="557">
        <f t="shared" si="473"/>
        <v>0.25058639828027063</v>
      </c>
      <c r="CT718" s="186">
        <v>1</v>
      </c>
      <c r="CU718" s="547">
        <v>0</v>
      </c>
      <c r="CV718" s="547" t="s">
        <v>1782</v>
      </c>
      <c r="CW718" s="547">
        <v>0</v>
      </c>
      <c r="CX718" s="186">
        <v>-1</v>
      </c>
      <c r="CY718" s="560">
        <v>0</v>
      </c>
      <c r="CZ718" s="560">
        <v>0</v>
      </c>
      <c r="DA718" s="560">
        <v>0</v>
      </c>
      <c r="DB718" s="560">
        <v>2</v>
      </c>
      <c r="DC718" s="560">
        <v>0</v>
      </c>
      <c r="DD718" s="561">
        <v>1</v>
      </c>
      <c r="DE718" s="561">
        <v>0</v>
      </c>
      <c r="DF718" s="561">
        <v>0</v>
      </c>
      <c r="DG718" s="561">
        <v>0</v>
      </c>
      <c r="DH718" s="561">
        <v>0</v>
      </c>
      <c r="DI718" s="561">
        <v>0</v>
      </c>
      <c r="DJ718" s="561">
        <v>0</v>
      </c>
      <c r="DK718" s="561">
        <v>0</v>
      </c>
      <c r="DL718" s="561">
        <v>0</v>
      </c>
      <c r="DM718" s="561">
        <v>0</v>
      </c>
      <c r="DN718" s="561">
        <v>0</v>
      </c>
      <c r="DO718" s="547">
        <v>0</v>
      </c>
      <c r="DP718" s="547">
        <v>0</v>
      </c>
      <c r="DQ718" s="547">
        <v>0</v>
      </c>
      <c r="DR718" s="547">
        <v>0</v>
      </c>
      <c r="DS718" s="547">
        <v>0</v>
      </c>
      <c r="DT718" s="547">
        <v>0</v>
      </c>
      <c r="DU718" s="547">
        <v>0</v>
      </c>
      <c r="DV718" s="547">
        <v>0</v>
      </c>
      <c r="DW718" s="547">
        <v>0</v>
      </c>
      <c r="DX718" s="547">
        <v>0</v>
      </c>
      <c r="DY718" s="547">
        <v>0</v>
      </c>
      <c r="DZ718" s="547">
        <v>0</v>
      </c>
      <c r="EA718" s="547">
        <v>0</v>
      </c>
      <c r="EB718" s="547">
        <v>0</v>
      </c>
      <c r="EC718" s="547">
        <v>0</v>
      </c>
      <c r="ED718" s="547">
        <v>0</v>
      </c>
      <c r="EE718" s="547">
        <v>0</v>
      </c>
      <c r="EF718" s="547">
        <v>0</v>
      </c>
      <c r="EG718" s="547">
        <v>0</v>
      </c>
      <c r="EH718" s="547">
        <v>0</v>
      </c>
      <c r="EI718" s="547">
        <v>0</v>
      </c>
      <c r="EJ718" s="547">
        <v>0</v>
      </c>
      <c r="EK718" s="547">
        <v>0</v>
      </c>
      <c r="EL718" s="547">
        <v>0</v>
      </c>
      <c r="EM718" s="547">
        <v>0</v>
      </c>
      <c r="EN718" s="547">
        <v>0</v>
      </c>
      <c r="EO718" s="547">
        <v>0</v>
      </c>
      <c r="EP718" s="547">
        <v>2</v>
      </c>
      <c r="EQ718" s="186">
        <v>5</v>
      </c>
    </row>
    <row r="719" spans="1:147" s="68" customFormat="1" ht="15" customHeight="1" x14ac:dyDescent="0.25">
      <c r="A719" s="504" t="s">
        <v>2573</v>
      </c>
      <c r="B719" s="138">
        <v>64</v>
      </c>
      <c r="C719" s="123" t="s">
        <v>370</v>
      </c>
      <c r="D719" s="149">
        <v>2010</v>
      </c>
      <c r="E719" s="120" t="s">
        <v>371</v>
      </c>
      <c r="F719" s="120" t="s">
        <v>64</v>
      </c>
      <c r="G719" s="149">
        <v>21</v>
      </c>
      <c r="H719" s="149" t="s">
        <v>372</v>
      </c>
      <c r="I719" s="144" t="s">
        <v>1362</v>
      </c>
      <c r="J719" s="59">
        <v>2</v>
      </c>
      <c r="K719" s="77" t="s">
        <v>3</v>
      </c>
      <c r="L719" s="77" t="s">
        <v>89</v>
      </c>
      <c r="M719" s="77">
        <v>7</v>
      </c>
      <c r="N719" s="77">
        <v>7</v>
      </c>
      <c r="O719" s="59">
        <f t="shared" si="444"/>
        <v>0.84509804001425681</v>
      </c>
      <c r="P719" s="77">
        <v>2006</v>
      </c>
      <c r="R719" s="77">
        <v>1</v>
      </c>
      <c r="S719" s="77">
        <v>8</v>
      </c>
      <c r="T719" s="77">
        <v>1</v>
      </c>
      <c r="U719" s="77">
        <v>16</v>
      </c>
      <c r="V719" s="77" t="s">
        <v>736</v>
      </c>
      <c r="W719" s="77"/>
      <c r="X719" s="77" t="s">
        <v>608</v>
      </c>
      <c r="Y719" s="123"/>
      <c r="Z719" s="139" t="s">
        <v>369</v>
      </c>
      <c r="AA719" s="77" t="s">
        <v>694</v>
      </c>
      <c r="AB719" s="77" t="s">
        <v>1365</v>
      </c>
      <c r="AC719" s="37">
        <v>1</v>
      </c>
      <c r="AD719" s="77">
        <v>0</v>
      </c>
      <c r="AE719" s="77" t="s">
        <v>1071</v>
      </c>
      <c r="AF719" s="37">
        <v>1</v>
      </c>
      <c r="AG719" s="59">
        <f t="shared" si="445"/>
        <v>0</v>
      </c>
      <c r="AH719" s="59">
        <f t="shared" si="475"/>
        <v>82</v>
      </c>
      <c r="AI719" s="72">
        <f t="shared" si="476"/>
        <v>1.9138138523837167</v>
      </c>
      <c r="AJ719" s="59">
        <f t="shared" si="477"/>
        <v>7</v>
      </c>
      <c r="AK719" s="59">
        <f t="shared" si="446"/>
        <v>0.84509804001425681</v>
      </c>
      <c r="AL719" s="72">
        <f t="shared" si="478"/>
        <v>574</v>
      </c>
      <c r="AM719" s="72">
        <f t="shared" ref="AM719:AM779" si="484">LOG10(AL719)</f>
        <v>2.7589118923979736</v>
      </c>
      <c r="AN719" s="78" t="s">
        <v>28</v>
      </c>
      <c r="AO719" s="77" t="s">
        <v>470</v>
      </c>
      <c r="AQ719" s="128" t="s">
        <v>213</v>
      </c>
      <c r="AR719" s="123" t="s">
        <v>373</v>
      </c>
      <c r="AS719" s="123"/>
      <c r="AT719" s="172" t="s">
        <v>2471</v>
      </c>
      <c r="AU719" s="270">
        <v>63.83</v>
      </c>
      <c r="AV719" s="270">
        <v>20.3</v>
      </c>
      <c r="AW719" s="128"/>
      <c r="AX719" s="277">
        <v>3.125</v>
      </c>
      <c r="AY719" s="278">
        <v>633</v>
      </c>
      <c r="AZ719" s="455">
        <f t="shared" si="447"/>
        <v>2.8014037100173552</v>
      </c>
      <c r="BA719" s="517" t="s">
        <v>137</v>
      </c>
      <c r="BB719" s="151" t="s">
        <v>138</v>
      </c>
      <c r="BC719" s="172" t="s">
        <v>2318</v>
      </c>
      <c r="BD719" s="128"/>
      <c r="BE719" s="128"/>
      <c r="BH719" s="58" t="s">
        <v>1069</v>
      </c>
      <c r="BI719" s="58" t="s">
        <v>110</v>
      </c>
      <c r="BJ719" s="68" t="s">
        <v>695</v>
      </c>
      <c r="BK719" s="95" t="s">
        <v>43</v>
      </c>
      <c r="BL719" s="128"/>
      <c r="BM719" s="128"/>
      <c r="BN719" s="78"/>
      <c r="BO719" s="128"/>
      <c r="BP719" s="39" t="s">
        <v>1920</v>
      </c>
      <c r="BQ719" s="128" t="s">
        <v>1537</v>
      </c>
      <c r="BR719" s="25">
        <v>1.0421131306689342</v>
      </c>
      <c r="BS719" s="77" t="s">
        <v>21</v>
      </c>
      <c r="BT719" s="77" t="s">
        <v>1366</v>
      </c>
      <c r="BU719" s="25">
        <v>0.27992409607685975</v>
      </c>
      <c r="BV719" s="145"/>
      <c r="BW719" s="156" t="s">
        <v>26</v>
      </c>
      <c r="BX719" s="77" t="s">
        <v>27</v>
      </c>
      <c r="BY719" s="146">
        <f t="shared" ref="BY719:BY737" si="485">BU719*SQRT(CC719)</f>
        <v>0.79174490621384874</v>
      </c>
      <c r="BZ719" s="146">
        <f t="shared" ref="BZ719:BZ737" si="486">IF(BX719="SE",BY719,BU719)</f>
        <v>0.79174490621384874</v>
      </c>
      <c r="CA719" s="77" t="s">
        <v>18</v>
      </c>
      <c r="CB719" s="77" t="s">
        <v>736</v>
      </c>
      <c r="CC719" s="77">
        <v>8</v>
      </c>
      <c r="CD719" s="77">
        <v>8</v>
      </c>
      <c r="CE719" s="152"/>
      <c r="CF719" s="78" t="s">
        <v>696</v>
      </c>
      <c r="CG719" s="68">
        <v>1.3026007963645831</v>
      </c>
      <c r="CH719" s="77" t="s">
        <v>21</v>
      </c>
      <c r="CI719" s="145">
        <v>0.39025652997962285</v>
      </c>
      <c r="CJ719" s="145"/>
      <c r="CK719" s="128">
        <f t="shared" ref="CK719:CK737" si="487">CI719*SQRT(CM719)</f>
        <v>1.1038121550036901</v>
      </c>
      <c r="CL719" s="128">
        <f t="shared" si="470"/>
        <v>1.1038121550036901</v>
      </c>
      <c r="CM719" s="132">
        <v>8</v>
      </c>
      <c r="CN719" s="132">
        <v>8</v>
      </c>
      <c r="CO719" s="152"/>
      <c r="CP719" s="67">
        <f t="shared" si="471"/>
        <v>-0.27118972363592908</v>
      </c>
      <c r="CQ719" s="67">
        <f t="shared" si="472"/>
        <v>0.94545454545454544</v>
      </c>
      <c r="CR719" s="67">
        <f t="shared" si="452"/>
        <v>-0.2563975568921511</v>
      </c>
      <c r="CS719" s="67">
        <f t="shared" si="473"/>
        <v>0.25205436584938323</v>
      </c>
      <c r="CT719" s="37">
        <v>1</v>
      </c>
      <c r="CU719" s="128">
        <v>0</v>
      </c>
      <c r="CV719" s="128" t="s">
        <v>1782</v>
      </c>
      <c r="CW719" s="128">
        <v>0</v>
      </c>
      <c r="CX719" s="77">
        <v>0</v>
      </c>
      <c r="CY719" s="74">
        <v>0</v>
      </c>
      <c r="CZ719" s="74">
        <v>0</v>
      </c>
      <c r="DA719" s="74">
        <v>0</v>
      </c>
      <c r="DB719" s="74">
        <v>2</v>
      </c>
      <c r="DC719" s="74">
        <v>0</v>
      </c>
      <c r="DD719" s="128">
        <v>0</v>
      </c>
      <c r="DE719" s="60">
        <v>0</v>
      </c>
      <c r="DF719" s="60">
        <v>0</v>
      </c>
      <c r="DG719" s="60">
        <v>0</v>
      </c>
      <c r="DH719" s="60">
        <v>0</v>
      </c>
      <c r="DI719" s="60">
        <v>0</v>
      </c>
      <c r="DJ719" s="60">
        <v>0</v>
      </c>
      <c r="DK719" s="60">
        <v>0</v>
      </c>
      <c r="DL719" s="90">
        <v>0</v>
      </c>
      <c r="DM719" s="90">
        <v>0</v>
      </c>
      <c r="DN719" s="90">
        <v>0</v>
      </c>
      <c r="DO719" s="128">
        <v>0</v>
      </c>
      <c r="DP719" s="128">
        <v>0</v>
      </c>
      <c r="DQ719" s="128">
        <v>0</v>
      </c>
      <c r="DR719" s="128">
        <v>0</v>
      </c>
      <c r="DS719" s="128">
        <v>0</v>
      </c>
      <c r="DT719" s="128">
        <v>0</v>
      </c>
      <c r="DU719" s="128">
        <v>0</v>
      </c>
      <c r="DV719" s="128">
        <v>0</v>
      </c>
      <c r="DW719" s="128">
        <v>0</v>
      </c>
      <c r="DX719" s="128">
        <v>0</v>
      </c>
      <c r="DY719" s="128">
        <v>0</v>
      </c>
      <c r="DZ719" s="128">
        <v>0</v>
      </c>
      <c r="EA719" s="128">
        <v>0</v>
      </c>
      <c r="EB719" s="128">
        <v>0</v>
      </c>
      <c r="EC719" s="128">
        <v>0</v>
      </c>
      <c r="ED719" s="128">
        <v>0</v>
      </c>
      <c r="EE719" s="128">
        <v>0</v>
      </c>
      <c r="EF719" s="128">
        <v>0</v>
      </c>
      <c r="EG719" s="128">
        <v>0</v>
      </c>
      <c r="EH719" s="128">
        <v>0</v>
      </c>
      <c r="EI719" s="128">
        <v>0</v>
      </c>
      <c r="EJ719" s="128">
        <v>0</v>
      </c>
      <c r="EK719" s="128">
        <v>0</v>
      </c>
      <c r="EL719" s="149">
        <v>1</v>
      </c>
      <c r="EM719" s="59">
        <v>0</v>
      </c>
      <c r="EN719" s="128">
        <v>0</v>
      </c>
      <c r="EO719" s="59">
        <v>0</v>
      </c>
      <c r="EP719" s="59">
        <v>2</v>
      </c>
      <c r="EQ719" s="77">
        <v>5</v>
      </c>
    </row>
    <row r="720" spans="1:147" s="68" customFormat="1" ht="15" customHeight="1" x14ac:dyDescent="0.25">
      <c r="A720" s="504" t="s">
        <v>2573</v>
      </c>
      <c r="B720" s="138">
        <v>65</v>
      </c>
      <c r="C720" s="123" t="s">
        <v>370</v>
      </c>
      <c r="D720" s="149">
        <v>2010</v>
      </c>
      <c r="E720" s="120" t="s">
        <v>371</v>
      </c>
      <c r="F720" s="120" t="s">
        <v>64</v>
      </c>
      <c r="G720" s="149">
        <v>21</v>
      </c>
      <c r="H720" s="149" t="s">
        <v>372</v>
      </c>
      <c r="I720" s="144" t="s">
        <v>1362</v>
      </c>
      <c r="J720" s="59">
        <v>2</v>
      </c>
      <c r="K720" s="77" t="s">
        <v>3</v>
      </c>
      <c r="L720" s="77" t="s">
        <v>89</v>
      </c>
      <c r="M720" s="77">
        <v>7</v>
      </c>
      <c r="N720" s="77">
        <v>7</v>
      </c>
      <c r="O720" s="59">
        <f t="shared" si="444"/>
        <v>0.84509804001425681</v>
      </c>
      <c r="P720" s="77">
        <v>2006</v>
      </c>
      <c r="R720" s="77">
        <v>1</v>
      </c>
      <c r="S720" s="77">
        <v>8</v>
      </c>
      <c r="T720" s="77">
        <v>1</v>
      </c>
      <c r="U720" s="77">
        <v>16</v>
      </c>
      <c r="V720" s="77" t="s">
        <v>736</v>
      </c>
      <c r="W720" s="77"/>
      <c r="X720" s="77" t="s">
        <v>608</v>
      </c>
      <c r="Y720" s="123"/>
      <c r="Z720" s="139" t="s">
        <v>369</v>
      </c>
      <c r="AA720" s="77" t="s">
        <v>694</v>
      </c>
      <c r="AB720" s="77" t="s">
        <v>1365</v>
      </c>
      <c r="AC720" s="37">
        <v>1</v>
      </c>
      <c r="AD720" s="77">
        <v>0</v>
      </c>
      <c r="AE720" s="77" t="s">
        <v>1071</v>
      </c>
      <c r="AF720" s="37">
        <v>1</v>
      </c>
      <c r="AG720" s="59">
        <f t="shared" si="445"/>
        <v>0</v>
      </c>
      <c r="AH720" s="59">
        <f t="shared" si="475"/>
        <v>82</v>
      </c>
      <c r="AI720" s="72">
        <f t="shared" si="476"/>
        <v>1.9138138523837167</v>
      </c>
      <c r="AJ720" s="59">
        <f t="shared" si="477"/>
        <v>7</v>
      </c>
      <c r="AK720" s="59">
        <f t="shared" si="446"/>
        <v>0.84509804001425681</v>
      </c>
      <c r="AL720" s="72">
        <f t="shared" si="478"/>
        <v>574</v>
      </c>
      <c r="AM720" s="72">
        <f t="shared" si="484"/>
        <v>2.7589118923979736</v>
      </c>
      <c r="AN720" s="78" t="s">
        <v>28</v>
      </c>
      <c r="AO720" s="77" t="s">
        <v>470</v>
      </c>
      <c r="AQ720" s="128" t="s">
        <v>213</v>
      </c>
      <c r="AR720" s="123" t="s">
        <v>373</v>
      </c>
      <c r="AS720" s="123"/>
      <c r="AT720" s="172" t="s">
        <v>2471</v>
      </c>
      <c r="AU720" s="270">
        <v>63.83</v>
      </c>
      <c r="AV720" s="270">
        <v>20.3</v>
      </c>
      <c r="AW720" s="128"/>
      <c r="AX720" s="277">
        <v>3.125</v>
      </c>
      <c r="AY720" s="278">
        <v>633</v>
      </c>
      <c r="AZ720" s="455">
        <f t="shared" si="447"/>
        <v>2.8014037100173552</v>
      </c>
      <c r="BA720" s="517" t="s">
        <v>137</v>
      </c>
      <c r="BB720" s="151" t="s">
        <v>138</v>
      </c>
      <c r="BC720" s="172" t="s">
        <v>2318</v>
      </c>
      <c r="BD720" s="128"/>
      <c r="BE720" s="128"/>
      <c r="BH720" s="58" t="s">
        <v>1069</v>
      </c>
      <c r="BI720" s="58" t="s">
        <v>110</v>
      </c>
      <c r="BJ720" s="68" t="s">
        <v>695</v>
      </c>
      <c r="BK720" s="143" t="s">
        <v>55</v>
      </c>
      <c r="BL720" s="128"/>
      <c r="BM720" s="128"/>
      <c r="BN720" s="78"/>
      <c r="BO720" s="128"/>
      <c r="BP720" s="39" t="s">
        <v>1920</v>
      </c>
      <c r="BQ720" s="128" t="s">
        <v>1537</v>
      </c>
      <c r="BR720" s="25">
        <v>2.8925925925925924</v>
      </c>
      <c r="BS720" s="77" t="s">
        <v>21</v>
      </c>
      <c r="BT720" s="77" t="s">
        <v>1366</v>
      </c>
      <c r="BU720" s="25">
        <v>1.4829018075783262</v>
      </c>
      <c r="BV720" s="145"/>
      <c r="BW720" s="156" t="s">
        <v>26</v>
      </c>
      <c r="BX720" s="77" t="s">
        <v>27</v>
      </c>
      <c r="BY720" s="146">
        <f t="shared" si="485"/>
        <v>4.1942796958896933</v>
      </c>
      <c r="BZ720" s="146">
        <f t="shared" si="486"/>
        <v>4.1942796958896933</v>
      </c>
      <c r="CA720" s="77" t="s">
        <v>18</v>
      </c>
      <c r="CB720" s="77" t="s">
        <v>736</v>
      </c>
      <c r="CC720" s="77">
        <v>8</v>
      </c>
      <c r="CD720" s="77">
        <v>8</v>
      </c>
      <c r="CE720" s="152"/>
      <c r="CF720" s="78" t="s">
        <v>696</v>
      </c>
      <c r="CG720" s="68">
        <v>1.6257292707292705</v>
      </c>
      <c r="CH720" s="77" t="s">
        <v>21</v>
      </c>
      <c r="CI720" s="145">
        <v>0.88437549128199755</v>
      </c>
      <c r="CJ720" s="145"/>
      <c r="CK720" s="128">
        <f t="shared" si="487"/>
        <v>2.50139162800274</v>
      </c>
      <c r="CL720" s="128">
        <f t="shared" si="470"/>
        <v>2.50139162800274</v>
      </c>
      <c r="CM720" s="132">
        <v>8</v>
      </c>
      <c r="CN720" s="132">
        <v>8</v>
      </c>
      <c r="CO720" s="152"/>
      <c r="CP720" s="67">
        <f t="shared" si="471"/>
        <v>0.36686831038843071</v>
      </c>
      <c r="CQ720" s="67">
        <f t="shared" si="472"/>
        <v>0.94545454545454544</v>
      </c>
      <c r="CR720" s="67">
        <f t="shared" si="452"/>
        <v>0.34685731163997086</v>
      </c>
      <c r="CS720" s="67">
        <f t="shared" si="473"/>
        <v>0.25375968733244086</v>
      </c>
      <c r="CT720" s="37">
        <v>1</v>
      </c>
      <c r="CU720" s="128">
        <v>0</v>
      </c>
      <c r="CV720" s="128" t="s">
        <v>1782</v>
      </c>
      <c r="CW720" s="128">
        <v>0</v>
      </c>
      <c r="CX720" s="128">
        <v>0</v>
      </c>
      <c r="CY720" s="74">
        <v>0</v>
      </c>
      <c r="CZ720" s="74">
        <v>0</v>
      </c>
      <c r="DA720" s="74">
        <v>0</v>
      </c>
      <c r="DB720" s="74">
        <v>2</v>
      </c>
      <c r="DC720" s="74">
        <v>0</v>
      </c>
      <c r="DD720" s="128">
        <v>0</v>
      </c>
      <c r="DE720" s="60">
        <v>0</v>
      </c>
      <c r="DF720" s="60">
        <v>0</v>
      </c>
      <c r="DG720" s="60">
        <v>0</v>
      </c>
      <c r="DH720" s="60">
        <v>0</v>
      </c>
      <c r="DI720" s="60">
        <v>0</v>
      </c>
      <c r="DJ720" s="60">
        <v>0</v>
      </c>
      <c r="DK720" s="60">
        <v>0</v>
      </c>
      <c r="DL720" s="90">
        <v>0</v>
      </c>
      <c r="DM720" s="90">
        <v>0</v>
      </c>
      <c r="DN720" s="90">
        <v>0</v>
      </c>
      <c r="DO720" s="128">
        <v>0</v>
      </c>
      <c r="DP720" s="128">
        <v>0</v>
      </c>
      <c r="DQ720" s="128">
        <v>0</v>
      </c>
      <c r="DR720" s="128">
        <v>0</v>
      </c>
      <c r="DS720" s="128">
        <v>0</v>
      </c>
      <c r="DT720" s="128">
        <v>0</v>
      </c>
      <c r="DU720" s="128">
        <v>0</v>
      </c>
      <c r="DV720" s="128">
        <v>0</v>
      </c>
      <c r="DW720" s="128">
        <v>0</v>
      </c>
      <c r="DX720" s="128">
        <v>0</v>
      </c>
      <c r="DY720" s="128">
        <v>0</v>
      </c>
      <c r="DZ720" s="128">
        <v>0</v>
      </c>
      <c r="EA720" s="128">
        <v>0</v>
      </c>
      <c r="EB720" s="128">
        <v>0</v>
      </c>
      <c r="EC720" s="128">
        <v>0</v>
      </c>
      <c r="ED720" s="128">
        <v>0</v>
      </c>
      <c r="EE720" s="128">
        <v>0</v>
      </c>
      <c r="EF720" s="128">
        <v>0</v>
      </c>
      <c r="EG720" s="128">
        <v>0</v>
      </c>
      <c r="EH720" s="128">
        <v>0</v>
      </c>
      <c r="EI720" s="128">
        <v>0</v>
      </c>
      <c r="EJ720" s="128">
        <v>0</v>
      </c>
      <c r="EK720" s="128">
        <v>0</v>
      </c>
      <c r="EL720" s="128">
        <v>0</v>
      </c>
      <c r="EM720" s="59">
        <v>0</v>
      </c>
      <c r="EN720" s="128">
        <v>0</v>
      </c>
      <c r="EO720" s="59">
        <v>0</v>
      </c>
      <c r="EP720" s="59">
        <v>2</v>
      </c>
      <c r="EQ720" s="77">
        <v>5</v>
      </c>
    </row>
    <row r="721" spans="1:147" s="123" customFormat="1" ht="15" customHeight="1" x14ac:dyDescent="0.25">
      <c r="A721" s="504" t="s">
        <v>2573</v>
      </c>
      <c r="B721" s="138">
        <v>66</v>
      </c>
      <c r="C721" s="123" t="s">
        <v>370</v>
      </c>
      <c r="D721" s="149">
        <v>2010</v>
      </c>
      <c r="E721" s="120" t="s">
        <v>371</v>
      </c>
      <c r="F721" s="120" t="s">
        <v>64</v>
      </c>
      <c r="G721" s="149">
        <v>21</v>
      </c>
      <c r="H721" s="149" t="s">
        <v>372</v>
      </c>
      <c r="I721" s="144" t="s">
        <v>1362</v>
      </c>
      <c r="J721" s="59">
        <v>2</v>
      </c>
      <c r="K721" s="77" t="s">
        <v>3</v>
      </c>
      <c r="L721" s="77" t="s">
        <v>89</v>
      </c>
      <c r="M721" s="77">
        <v>7</v>
      </c>
      <c r="N721" s="77">
        <v>7</v>
      </c>
      <c r="O721" s="59">
        <f t="shared" si="444"/>
        <v>0.84509804001425681</v>
      </c>
      <c r="P721" s="77">
        <v>2006</v>
      </c>
      <c r="Q721" s="68"/>
      <c r="R721" s="77">
        <v>1</v>
      </c>
      <c r="S721" s="77">
        <v>8</v>
      </c>
      <c r="T721" s="77">
        <v>1</v>
      </c>
      <c r="U721" s="77">
        <v>16</v>
      </c>
      <c r="V721" s="77" t="s">
        <v>736</v>
      </c>
      <c r="W721" s="77"/>
      <c r="X721" s="77" t="s">
        <v>608</v>
      </c>
      <c r="Z721" s="139" t="s">
        <v>369</v>
      </c>
      <c r="AA721" s="77" t="s">
        <v>694</v>
      </c>
      <c r="AB721" s="77" t="s">
        <v>1365</v>
      </c>
      <c r="AC721" s="37">
        <v>1</v>
      </c>
      <c r="AD721" s="77">
        <v>0</v>
      </c>
      <c r="AE721" s="77" t="s">
        <v>1071</v>
      </c>
      <c r="AF721" s="37">
        <v>1</v>
      </c>
      <c r="AG721" s="59">
        <f t="shared" si="445"/>
        <v>0</v>
      </c>
      <c r="AH721" s="59">
        <f t="shared" si="475"/>
        <v>82</v>
      </c>
      <c r="AI721" s="72">
        <f t="shared" si="476"/>
        <v>1.9138138523837167</v>
      </c>
      <c r="AJ721" s="59">
        <f t="shared" si="477"/>
        <v>7</v>
      </c>
      <c r="AK721" s="59">
        <f t="shared" si="446"/>
        <v>0.84509804001425681</v>
      </c>
      <c r="AL721" s="72">
        <f t="shared" si="478"/>
        <v>574</v>
      </c>
      <c r="AM721" s="72">
        <f t="shared" si="484"/>
        <v>2.7589118923979736</v>
      </c>
      <c r="AN721" s="78" t="s">
        <v>28</v>
      </c>
      <c r="AO721" s="77" t="s">
        <v>470</v>
      </c>
      <c r="AP721" s="78"/>
      <c r="AQ721" s="128" t="s">
        <v>213</v>
      </c>
      <c r="AR721" s="123" t="s">
        <v>373</v>
      </c>
      <c r="AT721" s="172" t="s">
        <v>2471</v>
      </c>
      <c r="AU721" s="270">
        <v>63.83</v>
      </c>
      <c r="AV721" s="270">
        <v>20.3</v>
      </c>
      <c r="AW721" s="128"/>
      <c r="AX721" s="277">
        <v>3.125</v>
      </c>
      <c r="AY721" s="278">
        <v>633</v>
      </c>
      <c r="AZ721" s="455">
        <f t="shared" si="447"/>
        <v>2.8014037100173552</v>
      </c>
      <c r="BA721" s="517" t="s">
        <v>137</v>
      </c>
      <c r="BB721" s="151" t="s">
        <v>138</v>
      </c>
      <c r="BC721" s="172" t="s">
        <v>2318</v>
      </c>
      <c r="BD721" s="128"/>
      <c r="BE721" s="128"/>
      <c r="BF721" s="68"/>
      <c r="BG721" s="68"/>
      <c r="BH721" s="58" t="s">
        <v>1069</v>
      </c>
      <c r="BI721" s="58" t="s">
        <v>110</v>
      </c>
      <c r="BJ721" s="68" t="s">
        <v>695</v>
      </c>
      <c r="BK721" s="95" t="s">
        <v>697</v>
      </c>
      <c r="BL721" s="128"/>
      <c r="BM721" s="128"/>
      <c r="BN721" s="78"/>
      <c r="BO721" s="128"/>
      <c r="BP721" s="39" t="s">
        <v>1920</v>
      </c>
      <c r="BQ721" s="128" t="s">
        <v>1537</v>
      </c>
      <c r="BR721" s="25">
        <v>1.2229077662569343</v>
      </c>
      <c r="BS721" s="77" t="s">
        <v>21</v>
      </c>
      <c r="BT721" s="77" t="s">
        <v>1366</v>
      </c>
      <c r="BU721" s="25">
        <v>0.17896485289197109</v>
      </c>
      <c r="BV721" s="145"/>
      <c r="BW721" s="156" t="s">
        <v>26</v>
      </c>
      <c r="BX721" s="77" t="s">
        <v>27</v>
      </c>
      <c r="BY721" s="146">
        <f t="shared" si="485"/>
        <v>0.50618904429586276</v>
      </c>
      <c r="BZ721" s="146">
        <f t="shared" si="486"/>
        <v>0.50618904429586276</v>
      </c>
      <c r="CA721" s="77" t="s">
        <v>18</v>
      </c>
      <c r="CB721" s="77" t="s">
        <v>736</v>
      </c>
      <c r="CC721" s="77">
        <v>8</v>
      </c>
      <c r="CD721" s="77">
        <v>8</v>
      </c>
      <c r="CE721" s="152"/>
      <c r="CF721" s="78" t="s">
        <v>696</v>
      </c>
      <c r="CG721" s="68">
        <v>0.72615389890627391</v>
      </c>
      <c r="CH721" s="77" t="s">
        <v>21</v>
      </c>
      <c r="CI721" s="145">
        <v>0.13396456172312063</v>
      </c>
      <c r="CJ721" s="145"/>
      <c r="CK721" s="128">
        <f t="shared" si="487"/>
        <v>0.37890900013240963</v>
      </c>
      <c r="CL721" s="128">
        <f t="shared" si="470"/>
        <v>0.37890900013240963</v>
      </c>
      <c r="CM721" s="132">
        <v>8</v>
      </c>
      <c r="CN721" s="132">
        <v>8</v>
      </c>
      <c r="CO721" s="152"/>
      <c r="CP721" s="67">
        <f t="shared" si="471"/>
        <v>1.1110540764763073</v>
      </c>
      <c r="CQ721" s="67">
        <f t="shared" si="472"/>
        <v>0.94545454545454544</v>
      </c>
      <c r="CR721" s="67">
        <f t="shared" si="452"/>
        <v>1.0504511268503269</v>
      </c>
      <c r="CS721" s="67">
        <f t="shared" si="473"/>
        <v>0.28448273655941003</v>
      </c>
      <c r="CT721" s="37">
        <v>1</v>
      </c>
      <c r="CU721" s="128">
        <v>0</v>
      </c>
      <c r="CV721" s="128" t="s">
        <v>1782</v>
      </c>
      <c r="CW721" s="128">
        <v>0</v>
      </c>
      <c r="CX721" s="77">
        <v>0</v>
      </c>
      <c r="CY721" s="74">
        <v>0</v>
      </c>
      <c r="CZ721" s="74">
        <v>0</v>
      </c>
      <c r="DA721" s="74">
        <v>0</v>
      </c>
      <c r="DB721" s="74">
        <v>2</v>
      </c>
      <c r="DC721" s="74">
        <v>0</v>
      </c>
      <c r="DD721" s="128">
        <v>0</v>
      </c>
      <c r="DE721" s="60">
        <v>0</v>
      </c>
      <c r="DF721" s="60">
        <v>0</v>
      </c>
      <c r="DG721" s="60">
        <v>0</v>
      </c>
      <c r="DH721" s="60">
        <v>0</v>
      </c>
      <c r="DI721" s="60">
        <v>0</v>
      </c>
      <c r="DJ721" s="60">
        <v>0</v>
      </c>
      <c r="DK721" s="60">
        <v>0</v>
      </c>
      <c r="DL721" s="90">
        <v>0</v>
      </c>
      <c r="DM721" s="90">
        <v>0</v>
      </c>
      <c r="DN721" s="90">
        <v>0</v>
      </c>
      <c r="DO721" s="128">
        <v>0</v>
      </c>
      <c r="DP721" s="128">
        <v>0</v>
      </c>
      <c r="DQ721" s="128">
        <v>0</v>
      </c>
      <c r="DR721" s="128">
        <v>0</v>
      </c>
      <c r="DS721" s="128">
        <v>0</v>
      </c>
      <c r="DT721" s="128">
        <v>0</v>
      </c>
      <c r="DU721" s="128">
        <v>0</v>
      </c>
      <c r="DV721" s="128">
        <v>0</v>
      </c>
      <c r="DW721" s="128">
        <v>0</v>
      </c>
      <c r="DX721" s="128">
        <v>0</v>
      </c>
      <c r="DY721" s="128">
        <v>0</v>
      </c>
      <c r="DZ721" s="128">
        <v>0</v>
      </c>
      <c r="EA721" s="128">
        <v>0</v>
      </c>
      <c r="EB721" s="128">
        <v>0</v>
      </c>
      <c r="EC721" s="128">
        <v>0</v>
      </c>
      <c r="ED721" s="128">
        <v>0</v>
      </c>
      <c r="EE721" s="128">
        <v>0</v>
      </c>
      <c r="EF721" s="128">
        <v>0</v>
      </c>
      <c r="EG721" s="128">
        <v>0</v>
      </c>
      <c r="EH721" s="128">
        <v>0</v>
      </c>
      <c r="EI721" s="128">
        <v>0</v>
      </c>
      <c r="EJ721" s="128">
        <v>0</v>
      </c>
      <c r="EK721" s="128">
        <v>0</v>
      </c>
      <c r="EL721" s="128">
        <v>0</v>
      </c>
      <c r="EM721" s="59">
        <v>0</v>
      </c>
      <c r="EN721" s="128">
        <v>0</v>
      </c>
      <c r="EO721" s="59">
        <v>0</v>
      </c>
      <c r="EP721" s="59">
        <v>2</v>
      </c>
      <c r="EQ721" s="77">
        <v>5</v>
      </c>
    </row>
    <row r="722" spans="1:147" s="68" customFormat="1" ht="15" customHeight="1" x14ac:dyDescent="0.25">
      <c r="A722" s="504" t="s">
        <v>2573</v>
      </c>
      <c r="B722" s="138">
        <v>67</v>
      </c>
      <c r="C722" s="123" t="s">
        <v>370</v>
      </c>
      <c r="D722" s="149">
        <v>2010</v>
      </c>
      <c r="E722" s="120" t="s">
        <v>371</v>
      </c>
      <c r="F722" s="120" t="s">
        <v>64</v>
      </c>
      <c r="G722" s="149">
        <v>21</v>
      </c>
      <c r="H722" s="149" t="s">
        <v>372</v>
      </c>
      <c r="I722" s="144" t="s">
        <v>1362</v>
      </c>
      <c r="J722" s="59">
        <v>2</v>
      </c>
      <c r="K722" s="77" t="s">
        <v>3</v>
      </c>
      <c r="L722" s="77" t="s">
        <v>89</v>
      </c>
      <c r="M722" s="77">
        <v>7</v>
      </c>
      <c r="N722" s="77">
        <v>7</v>
      </c>
      <c r="O722" s="59">
        <f t="shared" si="444"/>
        <v>0.84509804001425681</v>
      </c>
      <c r="P722" s="77">
        <v>2006</v>
      </c>
      <c r="R722" s="77">
        <v>1</v>
      </c>
      <c r="S722" s="77">
        <v>8</v>
      </c>
      <c r="T722" s="77">
        <v>1</v>
      </c>
      <c r="U722" s="77">
        <v>16</v>
      </c>
      <c r="V722" s="77" t="s">
        <v>736</v>
      </c>
      <c r="W722" s="77"/>
      <c r="X722" s="77" t="s">
        <v>608</v>
      </c>
      <c r="Y722" s="123"/>
      <c r="Z722" s="139" t="s">
        <v>369</v>
      </c>
      <c r="AA722" s="77" t="s">
        <v>694</v>
      </c>
      <c r="AB722" s="77" t="s">
        <v>1365</v>
      </c>
      <c r="AC722" s="37">
        <v>1</v>
      </c>
      <c r="AD722" s="77">
        <v>0</v>
      </c>
      <c r="AE722" s="77" t="s">
        <v>1071</v>
      </c>
      <c r="AF722" s="37">
        <v>1</v>
      </c>
      <c r="AG722" s="59">
        <f t="shared" si="445"/>
        <v>0</v>
      </c>
      <c r="AH722" s="59">
        <f t="shared" si="475"/>
        <v>82</v>
      </c>
      <c r="AI722" s="72">
        <f t="shared" si="476"/>
        <v>1.9138138523837167</v>
      </c>
      <c r="AJ722" s="59">
        <f t="shared" si="477"/>
        <v>7</v>
      </c>
      <c r="AK722" s="59">
        <f t="shared" si="446"/>
        <v>0.84509804001425681</v>
      </c>
      <c r="AL722" s="72">
        <f t="shared" si="478"/>
        <v>574</v>
      </c>
      <c r="AM722" s="72">
        <f t="shared" si="484"/>
        <v>2.7589118923979736</v>
      </c>
      <c r="AN722" s="78" t="s">
        <v>28</v>
      </c>
      <c r="AO722" s="77" t="s">
        <v>470</v>
      </c>
      <c r="AP722" s="123"/>
      <c r="AQ722" s="128" t="s">
        <v>213</v>
      </c>
      <c r="AR722" s="123" t="s">
        <v>373</v>
      </c>
      <c r="AS722" s="123"/>
      <c r="AT722" s="172" t="s">
        <v>2471</v>
      </c>
      <c r="AU722" s="270">
        <v>63.83</v>
      </c>
      <c r="AV722" s="270">
        <v>20.3</v>
      </c>
      <c r="AW722" s="128"/>
      <c r="AX722" s="277">
        <v>3.125</v>
      </c>
      <c r="AY722" s="278">
        <v>633</v>
      </c>
      <c r="AZ722" s="455">
        <f t="shared" si="447"/>
        <v>2.8014037100173552</v>
      </c>
      <c r="BA722" s="517" t="s">
        <v>137</v>
      </c>
      <c r="BB722" s="151" t="s">
        <v>138</v>
      </c>
      <c r="BC722" s="172" t="s">
        <v>2318</v>
      </c>
      <c r="BD722" s="128"/>
      <c r="BE722" s="128"/>
      <c r="BH722" s="58" t="s">
        <v>1069</v>
      </c>
      <c r="BI722" s="58" t="s">
        <v>110</v>
      </c>
      <c r="BJ722" s="68" t="s">
        <v>695</v>
      </c>
      <c r="BK722" s="95" t="s">
        <v>56</v>
      </c>
      <c r="BL722" s="128"/>
      <c r="BM722" s="128"/>
      <c r="BN722" s="78"/>
      <c r="BO722" s="128"/>
      <c r="BP722" s="39" t="s">
        <v>1920</v>
      </c>
      <c r="BQ722" s="128" t="s">
        <v>1537</v>
      </c>
      <c r="BR722" s="25">
        <v>0.44992291042291044</v>
      </c>
      <c r="BS722" s="77" t="s">
        <v>21</v>
      </c>
      <c r="BT722" s="77" t="s">
        <v>1366</v>
      </c>
      <c r="BU722" s="25">
        <v>0.10927987130998036</v>
      </c>
      <c r="BV722" s="145"/>
      <c r="BW722" s="156" t="s">
        <v>26</v>
      </c>
      <c r="BX722" s="77" t="s">
        <v>27</v>
      </c>
      <c r="BY722" s="146">
        <f t="shared" si="485"/>
        <v>0.30909015220192143</v>
      </c>
      <c r="BZ722" s="146">
        <f t="shared" si="486"/>
        <v>0.30909015220192143</v>
      </c>
      <c r="CA722" s="77" t="s">
        <v>18</v>
      </c>
      <c r="CB722" s="77" t="s">
        <v>736</v>
      </c>
      <c r="CC722" s="77">
        <v>8</v>
      </c>
      <c r="CD722" s="77">
        <v>8</v>
      </c>
      <c r="CE722" s="152"/>
      <c r="CF722" s="78" t="s">
        <v>696</v>
      </c>
      <c r="CG722" s="68">
        <v>0.86423354423354426</v>
      </c>
      <c r="CH722" s="77" t="s">
        <v>21</v>
      </c>
      <c r="CI722" s="145">
        <v>0.27558161578817275</v>
      </c>
      <c r="CJ722" s="145"/>
      <c r="CK722" s="128">
        <f t="shared" si="487"/>
        <v>0.77946251717665083</v>
      </c>
      <c r="CL722" s="128">
        <f t="shared" si="470"/>
        <v>0.77946251717665083</v>
      </c>
      <c r="CM722" s="132">
        <v>8</v>
      </c>
      <c r="CN722" s="132">
        <v>8</v>
      </c>
      <c r="CO722" s="152"/>
      <c r="CP722" s="67">
        <f t="shared" si="471"/>
        <v>-0.69876795542295989</v>
      </c>
      <c r="CQ722" s="67">
        <f t="shared" si="472"/>
        <v>0.94545454545454544</v>
      </c>
      <c r="CR722" s="67">
        <f t="shared" si="452"/>
        <v>-0.66065333967261664</v>
      </c>
      <c r="CS722" s="67">
        <f t="shared" si="473"/>
        <v>0.26363946360064316</v>
      </c>
      <c r="CT722" s="37">
        <v>1</v>
      </c>
      <c r="CU722" s="128">
        <v>0</v>
      </c>
      <c r="CV722" s="128" t="s">
        <v>1782</v>
      </c>
      <c r="CW722" s="128">
        <v>0</v>
      </c>
      <c r="CX722" s="77">
        <v>0</v>
      </c>
      <c r="CY722" s="74">
        <v>0</v>
      </c>
      <c r="CZ722" s="74">
        <v>0</v>
      </c>
      <c r="DA722" s="74">
        <v>0</v>
      </c>
      <c r="DB722" s="74">
        <v>2</v>
      </c>
      <c r="DC722" s="74">
        <v>0</v>
      </c>
      <c r="DD722" s="128">
        <v>0</v>
      </c>
      <c r="DE722" s="60">
        <v>0</v>
      </c>
      <c r="DF722" s="60">
        <v>0</v>
      </c>
      <c r="DG722" s="60">
        <v>0</v>
      </c>
      <c r="DH722" s="60">
        <v>0</v>
      </c>
      <c r="DI722" s="60">
        <v>0</v>
      </c>
      <c r="DJ722" s="60">
        <v>0</v>
      </c>
      <c r="DK722" s="60">
        <v>0</v>
      </c>
      <c r="DL722" s="90">
        <v>0</v>
      </c>
      <c r="DM722" s="90">
        <v>0</v>
      </c>
      <c r="DN722" s="90">
        <v>0</v>
      </c>
      <c r="DO722" s="128">
        <v>0</v>
      </c>
      <c r="DP722" s="128">
        <v>0</v>
      </c>
      <c r="DQ722" s="128">
        <v>0</v>
      </c>
      <c r="DR722" s="128">
        <v>0</v>
      </c>
      <c r="DS722" s="128">
        <v>0</v>
      </c>
      <c r="DT722" s="128">
        <v>0</v>
      </c>
      <c r="DU722" s="128">
        <v>0</v>
      </c>
      <c r="DV722" s="128">
        <v>0</v>
      </c>
      <c r="DW722" s="128">
        <v>0</v>
      </c>
      <c r="DX722" s="128">
        <v>0</v>
      </c>
      <c r="DY722" s="128">
        <v>0</v>
      </c>
      <c r="DZ722" s="128">
        <v>0</v>
      </c>
      <c r="EA722" s="128">
        <v>0</v>
      </c>
      <c r="EB722" s="128">
        <v>0</v>
      </c>
      <c r="EC722" s="128">
        <v>0</v>
      </c>
      <c r="ED722" s="128">
        <v>0</v>
      </c>
      <c r="EE722" s="128">
        <v>0</v>
      </c>
      <c r="EF722" s="128">
        <v>0</v>
      </c>
      <c r="EG722" s="128">
        <v>0</v>
      </c>
      <c r="EH722" s="128">
        <v>0</v>
      </c>
      <c r="EI722" s="128">
        <v>0</v>
      </c>
      <c r="EJ722" s="128">
        <v>0</v>
      </c>
      <c r="EK722" s="128">
        <v>0</v>
      </c>
      <c r="EL722" s="128">
        <v>0</v>
      </c>
      <c r="EM722" s="59">
        <v>0</v>
      </c>
      <c r="EN722" s="128">
        <v>0</v>
      </c>
      <c r="EO722" s="59">
        <v>0</v>
      </c>
      <c r="EP722" s="59">
        <v>2</v>
      </c>
      <c r="EQ722" s="77">
        <v>5</v>
      </c>
    </row>
    <row r="723" spans="1:147" s="68" customFormat="1" ht="15" customHeight="1" x14ac:dyDescent="0.25">
      <c r="A723" s="504" t="s">
        <v>2573</v>
      </c>
      <c r="B723" s="138">
        <v>68</v>
      </c>
      <c r="C723" s="123" t="s">
        <v>370</v>
      </c>
      <c r="D723" s="149">
        <v>2010</v>
      </c>
      <c r="E723" s="120" t="s">
        <v>371</v>
      </c>
      <c r="F723" s="120" t="s">
        <v>64</v>
      </c>
      <c r="G723" s="149">
        <v>21</v>
      </c>
      <c r="H723" s="149" t="s">
        <v>372</v>
      </c>
      <c r="I723" s="144" t="s">
        <v>1362</v>
      </c>
      <c r="J723" s="59">
        <v>2</v>
      </c>
      <c r="K723" s="77" t="s">
        <v>3</v>
      </c>
      <c r="L723" s="77" t="s">
        <v>89</v>
      </c>
      <c r="M723" s="77">
        <v>7</v>
      </c>
      <c r="N723" s="77">
        <v>7</v>
      </c>
      <c r="O723" s="59">
        <f t="shared" si="444"/>
        <v>0.84509804001425681</v>
      </c>
      <c r="P723" s="77">
        <v>2006</v>
      </c>
      <c r="R723" s="77">
        <v>1</v>
      </c>
      <c r="S723" s="77">
        <v>8</v>
      </c>
      <c r="T723" s="77">
        <v>1</v>
      </c>
      <c r="U723" s="77">
        <v>16</v>
      </c>
      <c r="V723" s="77" t="s">
        <v>736</v>
      </c>
      <c r="W723" s="77"/>
      <c r="X723" s="77" t="s">
        <v>608</v>
      </c>
      <c r="Y723" s="123"/>
      <c r="Z723" s="139" t="s">
        <v>369</v>
      </c>
      <c r="AA723" s="77" t="s">
        <v>694</v>
      </c>
      <c r="AB723" s="77" t="s">
        <v>1365</v>
      </c>
      <c r="AC723" s="37">
        <v>1</v>
      </c>
      <c r="AD723" s="77">
        <v>0</v>
      </c>
      <c r="AE723" s="77" t="s">
        <v>1071</v>
      </c>
      <c r="AF723" s="37">
        <v>1</v>
      </c>
      <c r="AG723" s="59">
        <f t="shared" si="445"/>
        <v>0</v>
      </c>
      <c r="AH723" s="59">
        <f t="shared" si="475"/>
        <v>82</v>
      </c>
      <c r="AI723" s="72">
        <f t="shared" si="476"/>
        <v>1.9138138523837167</v>
      </c>
      <c r="AJ723" s="59">
        <f t="shared" si="477"/>
        <v>7</v>
      </c>
      <c r="AK723" s="59">
        <f t="shared" si="446"/>
        <v>0.84509804001425681</v>
      </c>
      <c r="AL723" s="72">
        <f t="shared" si="478"/>
        <v>574</v>
      </c>
      <c r="AM723" s="72">
        <f t="shared" si="484"/>
        <v>2.7589118923979736</v>
      </c>
      <c r="AN723" s="78" t="s">
        <v>28</v>
      </c>
      <c r="AO723" s="77" t="s">
        <v>470</v>
      </c>
      <c r="AP723" s="123"/>
      <c r="AQ723" s="128" t="s">
        <v>213</v>
      </c>
      <c r="AR723" s="123" t="s">
        <v>373</v>
      </c>
      <c r="AS723" s="123"/>
      <c r="AT723" s="172" t="s">
        <v>2471</v>
      </c>
      <c r="AU723" s="270">
        <v>63.83</v>
      </c>
      <c r="AV723" s="270">
        <v>20.3</v>
      </c>
      <c r="AW723" s="128"/>
      <c r="AX723" s="277">
        <v>3.125</v>
      </c>
      <c r="AY723" s="278">
        <v>633</v>
      </c>
      <c r="AZ723" s="455">
        <f t="shared" si="447"/>
        <v>2.8014037100173552</v>
      </c>
      <c r="BA723" s="517" t="s">
        <v>137</v>
      </c>
      <c r="BB723" s="151" t="s">
        <v>138</v>
      </c>
      <c r="BC723" s="172" t="s">
        <v>2318</v>
      </c>
      <c r="BD723" s="128"/>
      <c r="BE723" s="128"/>
      <c r="BH723" s="58" t="s">
        <v>1069</v>
      </c>
      <c r="BI723" s="58" t="s">
        <v>110</v>
      </c>
      <c r="BJ723" s="68" t="s">
        <v>695</v>
      </c>
      <c r="BK723" s="116" t="s">
        <v>44</v>
      </c>
      <c r="BL723" s="128"/>
      <c r="BM723" s="128"/>
      <c r="BN723" s="78"/>
      <c r="BO723" s="128"/>
      <c r="BP723" s="39" t="s">
        <v>1920</v>
      </c>
      <c r="BQ723" s="128" t="s">
        <v>1537</v>
      </c>
      <c r="BR723" s="25">
        <v>1.5019073514822594</v>
      </c>
      <c r="BS723" s="77" t="s">
        <v>21</v>
      </c>
      <c r="BT723" s="77" t="s">
        <v>1366</v>
      </c>
      <c r="BU723" s="25">
        <v>0.15268758828709508</v>
      </c>
      <c r="BV723" s="145"/>
      <c r="BW723" s="156" t="s">
        <v>26</v>
      </c>
      <c r="BX723" s="77" t="s">
        <v>27</v>
      </c>
      <c r="BY723" s="146">
        <f t="shared" si="485"/>
        <v>0.43186571632329845</v>
      </c>
      <c r="BZ723" s="146">
        <f t="shared" si="486"/>
        <v>0.43186571632329845</v>
      </c>
      <c r="CA723" s="77" t="s">
        <v>18</v>
      </c>
      <c r="CB723" s="77" t="s">
        <v>736</v>
      </c>
      <c r="CC723" s="77">
        <v>8</v>
      </c>
      <c r="CD723" s="77">
        <v>8</v>
      </c>
      <c r="CE723" s="152"/>
      <c r="CF723" s="78" t="s">
        <v>696</v>
      </c>
      <c r="CG723" s="68">
        <v>1.0760674897326354</v>
      </c>
      <c r="CH723" s="77" t="s">
        <v>21</v>
      </c>
      <c r="CI723" s="145">
        <v>0.19287952121903568</v>
      </c>
      <c r="CJ723" s="145"/>
      <c r="CK723" s="128">
        <f t="shared" si="487"/>
        <v>0.54554566962397888</v>
      </c>
      <c r="CL723" s="128">
        <f t="shared" si="470"/>
        <v>0.54554566962397888</v>
      </c>
      <c r="CM723" s="132">
        <v>8</v>
      </c>
      <c r="CN723" s="132">
        <v>8</v>
      </c>
      <c r="CO723" s="152"/>
      <c r="CP723" s="67">
        <f t="shared" si="471"/>
        <v>0.86552810761966614</v>
      </c>
      <c r="CQ723" s="67">
        <f t="shared" si="472"/>
        <v>0.94545454545454544</v>
      </c>
      <c r="CR723" s="67">
        <f t="shared" si="452"/>
        <v>0.8183174835676843</v>
      </c>
      <c r="CS723" s="67">
        <f t="shared" si="473"/>
        <v>0.27092635949726712</v>
      </c>
      <c r="CT723" s="37">
        <v>1</v>
      </c>
      <c r="CU723" s="128">
        <v>0</v>
      </c>
      <c r="CV723" s="128" t="s">
        <v>1782</v>
      </c>
      <c r="CW723" s="128">
        <v>0</v>
      </c>
      <c r="CX723" s="76">
        <v>0</v>
      </c>
      <c r="CY723" s="74">
        <v>0</v>
      </c>
      <c r="CZ723" s="74">
        <v>0</v>
      </c>
      <c r="DA723" s="74">
        <v>0</v>
      </c>
      <c r="DB723" s="74">
        <v>2</v>
      </c>
      <c r="DC723" s="74">
        <v>0</v>
      </c>
      <c r="DD723" s="128">
        <v>0</v>
      </c>
      <c r="DE723" s="60">
        <v>0</v>
      </c>
      <c r="DF723" s="60">
        <v>0</v>
      </c>
      <c r="DG723" s="60">
        <v>0</v>
      </c>
      <c r="DH723" s="60">
        <v>0</v>
      </c>
      <c r="DI723" s="60">
        <v>0</v>
      </c>
      <c r="DJ723" s="60">
        <v>0</v>
      </c>
      <c r="DK723" s="60">
        <v>0</v>
      </c>
      <c r="DL723" s="90">
        <v>0</v>
      </c>
      <c r="DM723" s="90">
        <v>0</v>
      </c>
      <c r="DN723" s="90">
        <v>0</v>
      </c>
      <c r="DO723" s="128">
        <v>0</v>
      </c>
      <c r="DP723" s="128">
        <v>0</v>
      </c>
      <c r="DQ723" s="128">
        <v>0</v>
      </c>
      <c r="DR723" s="128">
        <v>0</v>
      </c>
      <c r="DS723" s="128">
        <v>0</v>
      </c>
      <c r="DT723" s="128">
        <v>0</v>
      </c>
      <c r="DU723" s="128">
        <v>0</v>
      </c>
      <c r="DV723" s="128">
        <v>0</v>
      </c>
      <c r="DW723" s="128">
        <v>0</v>
      </c>
      <c r="DX723" s="128">
        <v>0</v>
      </c>
      <c r="DY723" s="128">
        <v>0</v>
      </c>
      <c r="DZ723" s="128">
        <v>0</v>
      </c>
      <c r="EA723" s="128">
        <v>0</v>
      </c>
      <c r="EB723" s="128">
        <v>0</v>
      </c>
      <c r="EC723" s="128">
        <v>0</v>
      </c>
      <c r="ED723" s="128">
        <v>0</v>
      </c>
      <c r="EE723" s="128">
        <v>0</v>
      </c>
      <c r="EF723" s="128">
        <v>0</v>
      </c>
      <c r="EG723" s="128">
        <v>0</v>
      </c>
      <c r="EH723" s="128">
        <v>0</v>
      </c>
      <c r="EI723" s="128">
        <v>0</v>
      </c>
      <c r="EJ723" s="128">
        <v>0</v>
      </c>
      <c r="EK723" s="128">
        <v>1</v>
      </c>
      <c r="EL723" s="128">
        <v>0</v>
      </c>
      <c r="EM723" s="59">
        <v>0</v>
      </c>
      <c r="EN723" s="128">
        <v>0</v>
      </c>
      <c r="EO723" s="59">
        <v>0</v>
      </c>
      <c r="EP723" s="59">
        <v>2</v>
      </c>
      <c r="EQ723" s="77">
        <v>5</v>
      </c>
    </row>
    <row r="724" spans="1:147" s="82" customFormat="1" ht="15" customHeight="1" x14ac:dyDescent="0.25">
      <c r="A724" s="504" t="s">
        <v>2573</v>
      </c>
      <c r="B724" s="138">
        <v>69</v>
      </c>
      <c r="C724" s="78" t="s">
        <v>370</v>
      </c>
      <c r="D724" s="76">
        <v>2010</v>
      </c>
      <c r="E724" s="79" t="s">
        <v>371</v>
      </c>
      <c r="F724" s="79" t="s">
        <v>64</v>
      </c>
      <c r="G724" s="76">
        <v>21</v>
      </c>
      <c r="H724" s="76" t="s">
        <v>372</v>
      </c>
      <c r="I724" s="75" t="s">
        <v>1362</v>
      </c>
      <c r="J724" s="59">
        <v>2</v>
      </c>
      <c r="K724" s="77" t="s">
        <v>3</v>
      </c>
      <c r="L724" s="77" t="s">
        <v>89</v>
      </c>
      <c r="M724" s="77">
        <v>7</v>
      </c>
      <c r="N724" s="77">
        <v>7</v>
      </c>
      <c r="O724" s="59">
        <f t="shared" si="444"/>
        <v>0.84509804001425681</v>
      </c>
      <c r="P724" s="77">
        <v>2006</v>
      </c>
      <c r="R724" s="77">
        <v>1</v>
      </c>
      <c r="S724" s="77">
        <v>8</v>
      </c>
      <c r="T724" s="77">
        <v>1</v>
      </c>
      <c r="U724" s="77">
        <v>16</v>
      </c>
      <c r="V724" s="77" t="s">
        <v>736</v>
      </c>
      <c r="W724" s="77"/>
      <c r="X724" s="77" t="s">
        <v>608</v>
      </c>
      <c r="Y724" s="78"/>
      <c r="Z724" s="139" t="s">
        <v>369</v>
      </c>
      <c r="AA724" s="77" t="s">
        <v>694</v>
      </c>
      <c r="AB724" s="77" t="s">
        <v>1365</v>
      </c>
      <c r="AC724" s="37">
        <v>1</v>
      </c>
      <c r="AD724" s="77">
        <v>0</v>
      </c>
      <c r="AE724" s="77" t="s">
        <v>1071</v>
      </c>
      <c r="AF724" s="37">
        <v>1</v>
      </c>
      <c r="AG724" s="59">
        <f t="shared" si="445"/>
        <v>0</v>
      </c>
      <c r="AH724" s="59">
        <f t="shared" si="475"/>
        <v>82</v>
      </c>
      <c r="AI724" s="72">
        <f t="shared" si="476"/>
        <v>1.9138138523837167</v>
      </c>
      <c r="AJ724" s="59">
        <f t="shared" si="477"/>
        <v>7</v>
      </c>
      <c r="AK724" s="59">
        <f t="shared" si="446"/>
        <v>0.84509804001425681</v>
      </c>
      <c r="AL724" s="72">
        <f t="shared" si="478"/>
        <v>574</v>
      </c>
      <c r="AM724" s="72">
        <f t="shared" si="484"/>
        <v>2.7589118923979736</v>
      </c>
      <c r="AN724" s="78" t="s">
        <v>28</v>
      </c>
      <c r="AO724" s="77" t="s">
        <v>470</v>
      </c>
      <c r="AQ724" s="77" t="s">
        <v>213</v>
      </c>
      <c r="AR724" s="78" t="s">
        <v>373</v>
      </c>
      <c r="AS724" s="78"/>
      <c r="AT724" s="172" t="s">
        <v>2471</v>
      </c>
      <c r="AU724" s="270">
        <v>63.83</v>
      </c>
      <c r="AV724" s="270">
        <v>20.3</v>
      </c>
      <c r="AW724" s="77"/>
      <c r="AX724" s="277">
        <v>3.125</v>
      </c>
      <c r="AY724" s="278">
        <v>633</v>
      </c>
      <c r="AZ724" s="455">
        <f t="shared" si="447"/>
        <v>2.8014037100173552</v>
      </c>
      <c r="BA724" s="521" t="s">
        <v>137</v>
      </c>
      <c r="BB724" s="139" t="s">
        <v>138</v>
      </c>
      <c r="BC724" s="172" t="s">
        <v>2318</v>
      </c>
      <c r="BD724" s="77"/>
      <c r="BE724" s="77"/>
      <c r="BH724" s="58" t="s">
        <v>1069</v>
      </c>
      <c r="BI724" s="58" t="s">
        <v>110</v>
      </c>
      <c r="BJ724" s="78" t="s">
        <v>8</v>
      </c>
      <c r="BK724" s="95" t="s">
        <v>43</v>
      </c>
      <c r="BL724" s="77"/>
      <c r="BM724" s="77"/>
      <c r="BO724" s="77"/>
      <c r="BP724" s="39" t="s">
        <v>1920</v>
      </c>
      <c r="BQ724" s="77" t="s">
        <v>1537</v>
      </c>
      <c r="BR724" s="25">
        <v>7.6869791666666671</v>
      </c>
      <c r="BS724" s="77" t="s">
        <v>21</v>
      </c>
      <c r="BT724" s="77" t="s">
        <v>9</v>
      </c>
      <c r="BU724" s="25">
        <v>1.79752519076811</v>
      </c>
      <c r="BW724" s="79" t="s">
        <v>26</v>
      </c>
      <c r="BX724" s="77" t="s">
        <v>27</v>
      </c>
      <c r="BY724" s="80">
        <f t="shared" si="485"/>
        <v>5.0841690069830925</v>
      </c>
      <c r="BZ724" s="80">
        <f t="shared" si="486"/>
        <v>5.0841690069830925</v>
      </c>
      <c r="CA724" s="77" t="s">
        <v>18</v>
      </c>
      <c r="CB724" s="77" t="s">
        <v>736</v>
      </c>
      <c r="CC724" s="77">
        <v>8</v>
      </c>
      <c r="CD724" s="77">
        <v>8</v>
      </c>
      <c r="CE724" s="78"/>
      <c r="CF724" s="78" t="s">
        <v>696</v>
      </c>
      <c r="CG724" s="82">
        <v>10.5</v>
      </c>
      <c r="CH724" s="77" t="s">
        <v>21</v>
      </c>
      <c r="CI724" s="82">
        <v>3.1248437460935548</v>
      </c>
      <c r="CK724" s="77">
        <f t="shared" si="487"/>
        <v>8.838392812044507</v>
      </c>
      <c r="CL724" s="77">
        <f t="shared" si="470"/>
        <v>8.838392812044507</v>
      </c>
      <c r="CM724" s="77">
        <v>8</v>
      </c>
      <c r="CN724" s="77">
        <v>8</v>
      </c>
      <c r="CO724" s="78"/>
      <c r="CP724" s="67">
        <f t="shared" si="471"/>
        <v>-0.39015965467628355</v>
      </c>
      <c r="CQ724" s="67">
        <f t="shared" si="472"/>
        <v>0.94545454545454544</v>
      </c>
      <c r="CR724" s="67">
        <f t="shared" si="452"/>
        <v>-0.36887821896666806</v>
      </c>
      <c r="CS724" s="67">
        <f t="shared" si="473"/>
        <v>0.25425222313837564</v>
      </c>
      <c r="CT724" s="37">
        <v>1</v>
      </c>
      <c r="CU724" s="77">
        <v>0</v>
      </c>
      <c r="CV724" s="77" t="s">
        <v>1782</v>
      </c>
      <c r="CW724" s="77">
        <v>0</v>
      </c>
      <c r="CX724" s="77">
        <v>0</v>
      </c>
      <c r="CY724" s="74">
        <v>0</v>
      </c>
      <c r="CZ724" s="102">
        <v>2</v>
      </c>
      <c r="DA724" s="74">
        <v>0</v>
      </c>
      <c r="DB724" s="74">
        <v>0</v>
      </c>
      <c r="DC724" s="74">
        <v>0</v>
      </c>
      <c r="DD724" s="77">
        <v>0</v>
      </c>
      <c r="DE724" s="60">
        <v>0</v>
      </c>
      <c r="DF724" s="60">
        <v>0</v>
      </c>
      <c r="DG724" s="60">
        <v>0</v>
      </c>
      <c r="DH724" s="60">
        <v>0</v>
      </c>
      <c r="DI724" s="60">
        <v>0</v>
      </c>
      <c r="DJ724" s="60">
        <v>0</v>
      </c>
      <c r="DK724" s="60">
        <v>0</v>
      </c>
      <c r="DL724" s="74">
        <v>0</v>
      </c>
      <c r="DM724" s="74">
        <v>0</v>
      </c>
      <c r="DN724" s="74">
        <v>0</v>
      </c>
      <c r="DO724" s="77">
        <v>0</v>
      </c>
      <c r="DP724" s="77">
        <v>0</v>
      </c>
      <c r="DQ724" s="77">
        <v>0</v>
      </c>
      <c r="DR724" s="77">
        <v>0</v>
      </c>
      <c r="DS724" s="77">
        <v>0</v>
      </c>
      <c r="DT724" s="77">
        <v>0</v>
      </c>
      <c r="DU724" s="77">
        <v>0</v>
      </c>
      <c r="DV724" s="77">
        <v>0</v>
      </c>
      <c r="DW724" s="77">
        <v>0</v>
      </c>
      <c r="DX724" s="77">
        <v>0</v>
      </c>
      <c r="DY724" s="77">
        <v>0</v>
      </c>
      <c r="DZ724" s="77">
        <v>0</v>
      </c>
      <c r="EA724" s="77">
        <v>0</v>
      </c>
      <c r="EB724" s="77">
        <v>0</v>
      </c>
      <c r="EC724" s="77">
        <v>0</v>
      </c>
      <c r="ED724" s="77">
        <v>0</v>
      </c>
      <c r="EE724" s="77">
        <v>0</v>
      </c>
      <c r="EF724" s="77">
        <v>0</v>
      </c>
      <c r="EG724" s="77">
        <v>0</v>
      </c>
      <c r="EH724" s="77">
        <v>0</v>
      </c>
      <c r="EI724" s="77">
        <v>0</v>
      </c>
      <c r="EJ724" s="77">
        <v>0</v>
      </c>
      <c r="EK724" s="77">
        <v>0</v>
      </c>
      <c r="EL724" s="76">
        <v>1</v>
      </c>
      <c r="EM724" s="59">
        <v>0</v>
      </c>
      <c r="EN724" s="77">
        <v>0</v>
      </c>
      <c r="EO724" s="59">
        <v>0</v>
      </c>
      <c r="EP724" s="59">
        <v>2</v>
      </c>
      <c r="EQ724" s="77">
        <v>5</v>
      </c>
    </row>
    <row r="725" spans="1:147" ht="15" customHeight="1" x14ac:dyDescent="0.25">
      <c r="A725" s="499" t="s">
        <v>2574</v>
      </c>
      <c r="B725" s="138">
        <v>1</v>
      </c>
      <c r="C725" s="58" t="s">
        <v>363</v>
      </c>
      <c r="D725" s="59">
        <v>2011</v>
      </c>
      <c r="E725" s="67" t="s">
        <v>1005</v>
      </c>
      <c r="F725" s="67" t="s">
        <v>364</v>
      </c>
      <c r="G725" s="59">
        <v>26</v>
      </c>
      <c r="H725" s="59" t="s">
        <v>365</v>
      </c>
      <c r="I725" s="64" t="s">
        <v>1367</v>
      </c>
      <c r="J725" s="59">
        <v>1</v>
      </c>
      <c r="K725" s="59" t="s">
        <v>3</v>
      </c>
      <c r="L725" s="59" t="s">
        <v>89</v>
      </c>
      <c r="M725" s="59" t="s">
        <v>2351</v>
      </c>
      <c r="N725" s="59">
        <v>11</v>
      </c>
      <c r="O725" s="59">
        <f t="shared" si="444"/>
        <v>1.0413926851582251</v>
      </c>
      <c r="P725" s="59">
        <v>2007</v>
      </c>
      <c r="Q725" s="73"/>
      <c r="R725" s="59">
        <v>1</v>
      </c>
      <c r="S725" s="59">
        <v>1</v>
      </c>
      <c r="T725" s="59">
        <v>11</v>
      </c>
      <c r="V725" s="59" t="s">
        <v>571</v>
      </c>
      <c r="X725" s="59" t="s">
        <v>693</v>
      </c>
      <c r="Z725" s="40" t="s">
        <v>369</v>
      </c>
      <c r="AA725" s="62" t="s">
        <v>718</v>
      </c>
      <c r="AB725" s="59" t="s">
        <v>1371</v>
      </c>
      <c r="AC725" s="59">
        <v>130</v>
      </c>
      <c r="AD725" s="59">
        <v>3.6</v>
      </c>
      <c r="AE725" s="37" t="s">
        <v>1071</v>
      </c>
      <c r="AF725" s="59">
        <v>126</v>
      </c>
      <c r="AG725" s="59">
        <f t="shared" si="445"/>
        <v>2.1003705451175629</v>
      </c>
      <c r="AH725" s="59">
        <f>AF725*82</f>
        <v>10332</v>
      </c>
      <c r="AI725" s="72">
        <f t="shared" si="476"/>
        <v>4.0141843975012792</v>
      </c>
      <c r="AJ725" s="59">
        <f t="shared" si="477"/>
        <v>1386</v>
      </c>
      <c r="AK725" s="59">
        <f t="shared" si="446"/>
        <v>3.1417632302757879</v>
      </c>
      <c r="AL725" s="72">
        <f t="shared" si="478"/>
        <v>113652</v>
      </c>
      <c r="AM725" s="72">
        <f t="shared" si="484"/>
        <v>5.0555770826595046</v>
      </c>
      <c r="AN725" s="39" t="s">
        <v>28</v>
      </c>
      <c r="AO725" s="37" t="s">
        <v>470</v>
      </c>
      <c r="AP725" s="58"/>
      <c r="AQ725" s="59" t="s">
        <v>262</v>
      </c>
      <c r="AR725" s="67" t="s">
        <v>366</v>
      </c>
      <c r="AS725" s="67" t="s">
        <v>367</v>
      </c>
      <c r="AT725" s="172" t="s">
        <v>2472</v>
      </c>
      <c r="AU725" s="270">
        <v>61.5</v>
      </c>
      <c r="AV725" s="11">
        <v>11</v>
      </c>
      <c r="AW725" s="59" t="s">
        <v>368</v>
      </c>
      <c r="AX725" s="277">
        <v>1.5166666666666668</v>
      </c>
      <c r="AY725" s="278">
        <v>605</v>
      </c>
      <c r="AZ725" s="455">
        <f t="shared" si="447"/>
        <v>2.781755374652469</v>
      </c>
      <c r="BA725" s="515" t="s">
        <v>103</v>
      </c>
      <c r="BB725" s="40" t="s">
        <v>1368</v>
      </c>
      <c r="BD725" s="59" t="s">
        <v>689</v>
      </c>
      <c r="BE725" s="59" t="s">
        <v>2331</v>
      </c>
      <c r="BG725" s="67" t="s">
        <v>691</v>
      </c>
      <c r="BI725" s="67" t="s">
        <v>2232</v>
      </c>
      <c r="BJ725" s="67" t="s">
        <v>8</v>
      </c>
      <c r="BK725" s="67" t="s">
        <v>34</v>
      </c>
      <c r="BP725" s="67" t="s">
        <v>1370</v>
      </c>
      <c r="BQ725" s="59" t="s">
        <v>14</v>
      </c>
      <c r="BR725" s="67">
        <v>24.27</v>
      </c>
      <c r="BS725" s="59" t="s">
        <v>21</v>
      </c>
      <c r="BT725" s="59" t="s">
        <v>9</v>
      </c>
      <c r="BU725" s="67">
        <v>6.39</v>
      </c>
      <c r="BW725" s="63" t="s">
        <v>26</v>
      </c>
      <c r="BX725" s="59" t="s">
        <v>27</v>
      </c>
      <c r="BY725" s="70">
        <f t="shared" si="485"/>
        <v>21.193232410371003</v>
      </c>
      <c r="BZ725" s="70">
        <f t="shared" si="486"/>
        <v>21.193232410371003</v>
      </c>
      <c r="CA725" s="59" t="s">
        <v>690</v>
      </c>
      <c r="CB725" s="59" t="s">
        <v>693</v>
      </c>
      <c r="CC725" s="59">
        <v>11</v>
      </c>
      <c r="CD725" s="59">
        <v>11</v>
      </c>
      <c r="CF725" s="67" t="s">
        <v>1369</v>
      </c>
      <c r="CG725" s="67">
        <v>59.55</v>
      </c>
      <c r="CH725" s="59" t="s">
        <v>21</v>
      </c>
      <c r="CI725" s="67">
        <v>7.88</v>
      </c>
      <c r="CK725" s="59">
        <f t="shared" si="487"/>
        <v>26.135003348000549</v>
      </c>
      <c r="CL725" s="59">
        <f t="shared" ref="CL725:CL752" si="488">CK725</f>
        <v>26.135003348000549</v>
      </c>
      <c r="CM725" s="59">
        <v>11</v>
      </c>
      <c r="CN725" s="59">
        <v>11</v>
      </c>
      <c r="CP725" s="67">
        <f t="shared" si="471"/>
        <v>-1.4828035914804216</v>
      </c>
      <c r="CQ725" s="67">
        <f t="shared" si="472"/>
        <v>0.96202531645569622</v>
      </c>
      <c r="CR725" s="67">
        <f t="shared" si="452"/>
        <v>-1.4264945943355956</v>
      </c>
      <c r="CS725" s="67">
        <f t="shared" si="473"/>
        <v>0.22806560971974263</v>
      </c>
      <c r="CT725" s="59">
        <v>0</v>
      </c>
      <c r="CU725" s="59">
        <v>0</v>
      </c>
      <c r="CV725" s="59" t="s">
        <v>1782</v>
      </c>
      <c r="CW725" s="59">
        <v>0</v>
      </c>
      <c r="CX725" s="59">
        <v>0</v>
      </c>
      <c r="CY725" s="102">
        <v>0</v>
      </c>
      <c r="CZ725" s="102">
        <v>2</v>
      </c>
      <c r="DA725" s="102">
        <v>0</v>
      </c>
      <c r="DB725" s="102">
        <v>0</v>
      </c>
      <c r="DC725" s="102">
        <v>0</v>
      </c>
      <c r="DD725" s="59">
        <v>0</v>
      </c>
      <c r="DE725" s="60">
        <v>1</v>
      </c>
      <c r="DF725" s="60">
        <v>0</v>
      </c>
      <c r="DG725" s="60">
        <v>0</v>
      </c>
      <c r="DH725" s="60">
        <v>2</v>
      </c>
      <c r="DI725" s="60">
        <v>0</v>
      </c>
      <c r="DJ725" s="60">
        <v>0</v>
      </c>
      <c r="DK725" s="60">
        <v>0</v>
      </c>
      <c r="DL725" s="60">
        <v>0</v>
      </c>
      <c r="DM725" s="60">
        <v>0</v>
      </c>
      <c r="DN725" s="60">
        <v>0</v>
      </c>
      <c r="DO725" s="59">
        <v>0</v>
      </c>
      <c r="DP725" s="59">
        <v>0</v>
      </c>
      <c r="DQ725" s="59">
        <v>0</v>
      </c>
      <c r="DR725" s="59">
        <v>0</v>
      </c>
      <c r="DS725" s="59">
        <v>0</v>
      </c>
      <c r="DT725" s="59">
        <v>0</v>
      </c>
      <c r="DU725" s="59">
        <v>0</v>
      </c>
      <c r="DV725" s="59">
        <v>0</v>
      </c>
      <c r="DW725" s="59">
        <v>0</v>
      </c>
      <c r="DX725" s="59">
        <v>0</v>
      </c>
      <c r="DY725" s="59">
        <v>0</v>
      </c>
      <c r="DZ725" s="59">
        <v>0</v>
      </c>
      <c r="EA725" s="59">
        <v>0</v>
      </c>
      <c r="EB725" s="59">
        <v>0</v>
      </c>
      <c r="EC725" s="59">
        <v>0</v>
      </c>
      <c r="ED725" s="59">
        <v>0</v>
      </c>
      <c r="EE725" s="59">
        <v>0</v>
      </c>
      <c r="EF725" s="59">
        <v>0</v>
      </c>
      <c r="EG725" s="59">
        <v>0</v>
      </c>
      <c r="EH725" s="59">
        <v>0</v>
      </c>
      <c r="EI725" s="59">
        <v>0</v>
      </c>
      <c r="EJ725" s="59">
        <v>0</v>
      </c>
      <c r="EK725" s="59">
        <v>0</v>
      </c>
      <c r="EL725" s="59">
        <v>0</v>
      </c>
      <c r="EM725" s="59">
        <v>0</v>
      </c>
      <c r="EN725" s="59">
        <v>0</v>
      </c>
      <c r="EO725" s="59">
        <v>0</v>
      </c>
      <c r="EP725" s="59">
        <v>2</v>
      </c>
      <c r="EQ725" s="59">
        <v>3</v>
      </c>
    </row>
    <row r="726" spans="1:147" ht="15" customHeight="1" x14ac:dyDescent="0.25">
      <c r="A726" s="499" t="s">
        <v>2574</v>
      </c>
      <c r="B726" s="138">
        <v>2</v>
      </c>
      <c r="C726" s="58" t="s">
        <v>363</v>
      </c>
      <c r="D726" s="59">
        <v>2011</v>
      </c>
      <c r="E726" s="67" t="s">
        <v>1005</v>
      </c>
      <c r="F726" s="67" t="s">
        <v>364</v>
      </c>
      <c r="G726" s="59">
        <v>26</v>
      </c>
      <c r="H726" s="59" t="s">
        <v>365</v>
      </c>
      <c r="I726" s="64" t="s">
        <v>1367</v>
      </c>
      <c r="J726" s="59">
        <v>1</v>
      </c>
      <c r="K726" s="59" t="s">
        <v>3</v>
      </c>
      <c r="L726" s="59" t="s">
        <v>89</v>
      </c>
      <c r="M726" s="59" t="s">
        <v>2351</v>
      </c>
      <c r="N726" s="59">
        <v>11</v>
      </c>
      <c r="O726" s="59">
        <f t="shared" si="444"/>
        <v>1.0413926851582251</v>
      </c>
      <c r="P726" s="37">
        <v>2007</v>
      </c>
      <c r="Q726" s="63"/>
      <c r="R726" s="37">
        <v>1</v>
      </c>
      <c r="S726" s="37">
        <v>1</v>
      </c>
      <c r="T726" s="37">
        <v>11</v>
      </c>
      <c r="V726" s="59" t="s">
        <v>571</v>
      </c>
      <c r="X726" s="37" t="s">
        <v>693</v>
      </c>
      <c r="Z726" s="40" t="s">
        <v>369</v>
      </c>
      <c r="AA726" s="62" t="s">
        <v>718</v>
      </c>
      <c r="AB726" s="59" t="s">
        <v>1371</v>
      </c>
      <c r="AC726" s="59">
        <v>130</v>
      </c>
      <c r="AD726" s="59">
        <v>3.6</v>
      </c>
      <c r="AE726" s="37" t="s">
        <v>1071</v>
      </c>
      <c r="AF726" s="59">
        <v>126</v>
      </c>
      <c r="AG726" s="59">
        <f t="shared" si="445"/>
        <v>2.1003705451175629</v>
      </c>
      <c r="AH726" s="59">
        <f t="shared" ref="AH726:AH731" si="489">AF726*82</f>
        <v>10332</v>
      </c>
      <c r="AI726" s="72">
        <f t="shared" si="476"/>
        <v>4.0141843975012792</v>
      </c>
      <c r="AJ726" s="59">
        <f t="shared" si="477"/>
        <v>1386</v>
      </c>
      <c r="AK726" s="59">
        <f t="shared" si="446"/>
        <v>3.1417632302757879</v>
      </c>
      <c r="AL726" s="72">
        <f t="shared" si="478"/>
        <v>113652</v>
      </c>
      <c r="AM726" s="72">
        <f t="shared" si="484"/>
        <v>5.0555770826595046</v>
      </c>
      <c r="AN726" s="39" t="s">
        <v>28</v>
      </c>
      <c r="AO726" s="37" t="s">
        <v>470</v>
      </c>
      <c r="AP726" s="58"/>
      <c r="AQ726" s="59" t="s">
        <v>262</v>
      </c>
      <c r="AR726" s="67" t="s">
        <v>366</v>
      </c>
      <c r="AS726" s="67" t="s">
        <v>367</v>
      </c>
      <c r="AT726" s="172" t="s">
        <v>2472</v>
      </c>
      <c r="AU726" s="270">
        <v>61.5</v>
      </c>
      <c r="AV726" s="11">
        <v>11</v>
      </c>
      <c r="AW726" s="59" t="s">
        <v>368</v>
      </c>
      <c r="AX726" s="277">
        <v>1.5166666666666668</v>
      </c>
      <c r="AY726" s="278">
        <v>605</v>
      </c>
      <c r="AZ726" s="455">
        <f t="shared" si="447"/>
        <v>2.781755374652469</v>
      </c>
      <c r="BA726" s="515" t="s">
        <v>103</v>
      </c>
      <c r="BB726" s="40" t="s">
        <v>1368</v>
      </c>
      <c r="BD726" s="60" t="s">
        <v>689</v>
      </c>
      <c r="BE726" s="59" t="s">
        <v>2331</v>
      </c>
      <c r="BG726" s="67" t="s">
        <v>691</v>
      </c>
      <c r="BI726" s="67" t="s">
        <v>2232</v>
      </c>
      <c r="BJ726" s="38" t="s">
        <v>8</v>
      </c>
      <c r="BK726" s="67" t="s">
        <v>16</v>
      </c>
      <c r="BP726" s="67" t="s">
        <v>1370</v>
      </c>
      <c r="BQ726" s="37" t="s">
        <v>14</v>
      </c>
      <c r="BR726" s="67">
        <v>14.73</v>
      </c>
      <c r="BS726" s="37" t="s">
        <v>21</v>
      </c>
      <c r="BT726" s="37" t="s">
        <v>9</v>
      </c>
      <c r="BU726" s="124">
        <v>4.54</v>
      </c>
      <c r="BW726" s="63" t="s">
        <v>26</v>
      </c>
      <c r="BX726" s="59" t="s">
        <v>27</v>
      </c>
      <c r="BY726" s="70">
        <f t="shared" si="485"/>
        <v>15.057476548213515</v>
      </c>
      <c r="BZ726" s="70">
        <f t="shared" si="486"/>
        <v>15.057476548213515</v>
      </c>
      <c r="CA726" s="59" t="s">
        <v>690</v>
      </c>
      <c r="CB726" s="59" t="s">
        <v>693</v>
      </c>
      <c r="CC726" s="59">
        <v>11</v>
      </c>
      <c r="CD726" s="59">
        <v>11</v>
      </c>
      <c r="CF726" s="67" t="s">
        <v>1369</v>
      </c>
      <c r="CG726" s="67">
        <v>16.82</v>
      </c>
      <c r="CH726" s="59" t="s">
        <v>21</v>
      </c>
      <c r="CI726" s="67">
        <v>4.04</v>
      </c>
      <c r="CK726" s="59">
        <f t="shared" si="487"/>
        <v>13.399164153035816</v>
      </c>
      <c r="CL726" s="59">
        <f t="shared" si="488"/>
        <v>13.399164153035816</v>
      </c>
      <c r="CM726" s="59">
        <v>11</v>
      </c>
      <c r="CN726" s="59">
        <v>11</v>
      </c>
      <c r="CP726" s="67">
        <f t="shared" si="471"/>
        <v>-0.1466413575323991</v>
      </c>
      <c r="CQ726" s="67">
        <f t="shared" si="472"/>
        <v>0.96202531645569622</v>
      </c>
      <c r="CR726" s="67">
        <f t="shared" si="452"/>
        <v>-0.14107269838559913</v>
      </c>
      <c r="CS726" s="67">
        <f t="shared" si="473"/>
        <v>0.18227048877794988</v>
      </c>
      <c r="CT726" s="59">
        <v>0</v>
      </c>
      <c r="CU726" s="59">
        <v>0</v>
      </c>
      <c r="CV726" s="59" t="s">
        <v>1782</v>
      </c>
      <c r="CW726" s="59">
        <v>0</v>
      </c>
      <c r="CX726" s="59">
        <v>0</v>
      </c>
      <c r="CY726" s="102">
        <v>0</v>
      </c>
      <c r="CZ726" s="102">
        <v>2</v>
      </c>
      <c r="DA726" s="102">
        <v>0</v>
      </c>
      <c r="DB726" s="102">
        <v>0</v>
      </c>
      <c r="DC726" s="102">
        <v>0</v>
      </c>
      <c r="DD726" s="59">
        <v>0</v>
      </c>
      <c r="DE726" s="60">
        <v>0</v>
      </c>
      <c r="DF726" s="60">
        <v>0</v>
      </c>
      <c r="DG726" s="60">
        <v>0</v>
      </c>
      <c r="DH726" s="60">
        <v>0</v>
      </c>
      <c r="DI726" s="60">
        <v>0</v>
      </c>
      <c r="DJ726" s="60">
        <v>0</v>
      </c>
      <c r="DK726" s="60">
        <v>0</v>
      </c>
      <c r="DL726" s="60">
        <v>0</v>
      </c>
      <c r="DM726" s="60">
        <v>0</v>
      </c>
      <c r="DN726" s="60">
        <v>0</v>
      </c>
      <c r="DO726" s="59">
        <v>0</v>
      </c>
      <c r="DP726" s="59">
        <v>0</v>
      </c>
      <c r="DQ726" s="59">
        <v>0</v>
      </c>
      <c r="DR726" s="59">
        <v>0</v>
      </c>
      <c r="DS726" s="59">
        <v>0</v>
      </c>
      <c r="DT726" s="59">
        <v>0</v>
      </c>
      <c r="DU726" s="59">
        <v>0</v>
      </c>
      <c r="DV726" s="59">
        <v>0</v>
      </c>
      <c r="DW726" s="59">
        <v>0</v>
      </c>
      <c r="DX726" s="59">
        <v>0</v>
      </c>
      <c r="DY726" s="59">
        <v>0</v>
      </c>
      <c r="DZ726" s="59">
        <v>0</v>
      </c>
      <c r="EA726" s="59">
        <v>0</v>
      </c>
      <c r="EB726" s="59">
        <v>0</v>
      </c>
      <c r="EC726" s="59">
        <v>0</v>
      </c>
      <c r="ED726" s="59">
        <v>0</v>
      </c>
      <c r="EE726" s="59">
        <v>0</v>
      </c>
      <c r="EF726" s="59">
        <v>0</v>
      </c>
      <c r="EG726" s="59">
        <v>0</v>
      </c>
      <c r="EH726" s="59">
        <v>0</v>
      </c>
      <c r="EI726" s="59">
        <v>0</v>
      </c>
      <c r="EJ726" s="59">
        <v>0</v>
      </c>
      <c r="EK726" s="59">
        <v>0</v>
      </c>
      <c r="EL726" s="59">
        <v>0</v>
      </c>
      <c r="EM726" s="59">
        <v>0</v>
      </c>
      <c r="EN726" s="59">
        <v>0</v>
      </c>
      <c r="EO726" s="59">
        <v>0</v>
      </c>
      <c r="EP726" s="59">
        <v>2</v>
      </c>
      <c r="EQ726" s="59">
        <v>3</v>
      </c>
    </row>
    <row r="727" spans="1:147" ht="15" customHeight="1" x14ac:dyDescent="0.25">
      <c r="A727" s="499" t="s">
        <v>2574</v>
      </c>
      <c r="B727" s="138">
        <v>3</v>
      </c>
      <c r="C727" s="58" t="s">
        <v>363</v>
      </c>
      <c r="D727" s="59">
        <v>2011</v>
      </c>
      <c r="E727" s="67" t="s">
        <v>1005</v>
      </c>
      <c r="F727" s="67" t="s">
        <v>364</v>
      </c>
      <c r="G727" s="59">
        <v>26</v>
      </c>
      <c r="H727" s="59" t="s">
        <v>365</v>
      </c>
      <c r="I727" s="64" t="s">
        <v>1367</v>
      </c>
      <c r="J727" s="59">
        <v>1</v>
      </c>
      <c r="K727" s="59" t="s">
        <v>3</v>
      </c>
      <c r="L727" s="59" t="s">
        <v>89</v>
      </c>
      <c r="M727" s="59" t="s">
        <v>2351</v>
      </c>
      <c r="N727" s="59">
        <v>11</v>
      </c>
      <c r="O727" s="59">
        <f t="shared" si="444"/>
        <v>1.0413926851582251</v>
      </c>
      <c r="P727" s="37">
        <v>2007</v>
      </c>
      <c r="Q727" s="63"/>
      <c r="R727" s="37">
        <v>1</v>
      </c>
      <c r="S727" s="37">
        <v>1</v>
      </c>
      <c r="T727" s="37">
        <v>11</v>
      </c>
      <c r="V727" s="59" t="s">
        <v>571</v>
      </c>
      <c r="X727" s="37" t="s">
        <v>693</v>
      </c>
      <c r="Z727" s="40" t="s">
        <v>369</v>
      </c>
      <c r="AA727" s="62" t="s">
        <v>718</v>
      </c>
      <c r="AB727" s="59" t="s">
        <v>1371</v>
      </c>
      <c r="AC727" s="59">
        <v>130</v>
      </c>
      <c r="AD727" s="59">
        <v>3.6</v>
      </c>
      <c r="AE727" s="37" t="s">
        <v>1071</v>
      </c>
      <c r="AF727" s="59">
        <v>126</v>
      </c>
      <c r="AG727" s="59">
        <f t="shared" si="445"/>
        <v>2.1003705451175629</v>
      </c>
      <c r="AH727" s="59">
        <f t="shared" si="489"/>
        <v>10332</v>
      </c>
      <c r="AI727" s="72">
        <f t="shared" si="476"/>
        <v>4.0141843975012792</v>
      </c>
      <c r="AJ727" s="59">
        <f t="shared" si="477"/>
        <v>1386</v>
      </c>
      <c r="AK727" s="59">
        <f t="shared" si="446"/>
        <v>3.1417632302757879</v>
      </c>
      <c r="AL727" s="72">
        <f t="shared" si="478"/>
        <v>113652</v>
      </c>
      <c r="AM727" s="72">
        <f t="shared" si="484"/>
        <v>5.0555770826595046</v>
      </c>
      <c r="AN727" s="39" t="s">
        <v>28</v>
      </c>
      <c r="AO727" s="37" t="s">
        <v>470</v>
      </c>
      <c r="AP727" s="58"/>
      <c r="AQ727" s="59" t="s">
        <v>262</v>
      </c>
      <c r="AR727" s="67" t="s">
        <v>366</v>
      </c>
      <c r="AS727" s="67" t="s">
        <v>367</v>
      </c>
      <c r="AT727" s="172" t="s">
        <v>2472</v>
      </c>
      <c r="AU727" s="270">
        <v>61.5</v>
      </c>
      <c r="AV727" s="11">
        <v>11</v>
      </c>
      <c r="AW727" s="59" t="s">
        <v>368</v>
      </c>
      <c r="AX727" s="277">
        <v>1.5166666666666668</v>
      </c>
      <c r="AY727" s="278">
        <v>605</v>
      </c>
      <c r="AZ727" s="455">
        <f t="shared" si="447"/>
        <v>2.781755374652469</v>
      </c>
      <c r="BA727" s="515" t="s">
        <v>103</v>
      </c>
      <c r="BB727" s="40" t="s">
        <v>1368</v>
      </c>
      <c r="BD727" s="60" t="s">
        <v>689</v>
      </c>
      <c r="BE727" s="59" t="s">
        <v>2331</v>
      </c>
      <c r="BG727" s="67" t="s">
        <v>691</v>
      </c>
      <c r="BI727" s="67" t="s">
        <v>2232</v>
      </c>
      <c r="BJ727" s="38" t="s">
        <v>8</v>
      </c>
      <c r="BK727" s="67" t="s">
        <v>1720</v>
      </c>
      <c r="BP727" s="67" t="s">
        <v>1370</v>
      </c>
      <c r="BQ727" s="37" t="s">
        <v>14</v>
      </c>
      <c r="BR727" s="67">
        <v>40.19</v>
      </c>
      <c r="BS727" s="37" t="s">
        <v>21</v>
      </c>
      <c r="BT727" s="37" t="s">
        <v>9</v>
      </c>
      <c r="BU727" s="124">
        <v>10.18</v>
      </c>
      <c r="BW727" s="63" t="s">
        <v>26</v>
      </c>
      <c r="BX727" s="59" t="s">
        <v>27</v>
      </c>
      <c r="BY727" s="70">
        <f t="shared" si="485"/>
        <v>33.763240365817971</v>
      </c>
      <c r="BZ727" s="70">
        <f t="shared" si="486"/>
        <v>33.763240365817971</v>
      </c>
      <c r="CA727" s="59" t="s">
        <v>690</v>
      </c>
      <c r="CB727" s="59" t="s">
        <v>693</v>
      </c>
      <c r="CC727" s="59">
        <v>11</v>
      </c>
      <c r="CD727" s="59">
        <v>11</v>
      </c>
      <c r="CF727" s="67" t="s">
        <v>1369</v>
      </c>
      <c r="CG727" s="67">
        <v>14.82</v>
      </c>
      <c r="CH727" s="59" t="s">
        <v>21</v>
      </c>
      <c r="CI727" s="67">
        <v>7.92</v>
      </c>
      <c r="CK727" s="59">
        <f t="shared" si="487"/>
        <v>26.267668339614765</v>
      </c>
      <c r="CL727" s="59">
        <f t="shared" si="488"/>
        <v>26.267668339614765</v>
      </c>
      <c r="CM727" s="59">
        <v>11</v>
      </c>
      <c r="CN727" s="59">
        <v>11</v>
      </c>
      <c r="CP727" s="67">
        <f t="shared" si="471"/>
        <v>0.83871852012258696</v>
      </c>
      <c r="CQ727" s="67">
        <f t="shared" si="472"/>
        <v>0.96202531645569622</v>
      </c>
      <c r="CR727" s="67">
        <f t="shared" si="452"/>
        <v>0.80686844973818495</v>
      </c>
      <c r="CS727" s="67">
        <f t="shared" si="473"/>
        <v>0.19661447034506596</v>
      </c>
      <c r="CT727" s="59">
        <v>0</v>
      </c>
      <c r="CU727" s="59">
        <v>0</v>
      </c>
      <c r="CV727" s="59" t="s">
        <v>1782</v>
      </c>
      <c r="CW727" s="59">
        <v>0</v>
      </c>
      <c r="CX727" s="59">
        <v>0</v>
      </c>
      <c r="CY727" s="102">
        <v>0</v>
      </c>
      <c r="CZ727" s="102">
        <v>2</v>
      </c>
      <c r="DA727" s="102">
        <v>0</v>
      </c>
      <c r="DB727" s="102">
        <v>0</v>
      </c>
      <c r="DC727" s="102">
        <v>0</v>
      </c>
      <c r="DD727" s="59">
        <v>0</v>
      </c>
      <c r="DE727" s="60">
        <v>0</v>
      </c>
      <c r="DF727" s="60">
        <v>0</v>
      </c>
      <c r="DG727" s="60">
        <v>0</v>
      </c>
      <c r="DH727" s="60">
        <v>0</v>
      </c>
      <c r="DI727" s="60">
        <v>0</v>
      </c>
      <c r="DJ727" s="60">
        <v>1</v>
      </c>
      <c r="DK727" s="60">
        <v>0</v>
      </c>
      <c r="DL727" s="60">
        <v>0</v>
      </c>
      <c r="DM727" s="60">
        <v>0</v>
      </c>
      <c r="DN727" s="60">
        <v>0</v>
      </c>
      <c r="DO727" s="59">
        <v>0</v>
      </c>
      <c r="DP727" s="59">
        <v>0</v>
      </c>
      <c r="DQ727" s="59">
        <v>0</v>
      </c>
      <c r="DR727" s="59">
        <v>0</v>
      </c>
      <c r="DS727" s="59">
        <v>0</v>
      </c>
      <c r="DT727" s="59">
        <v>0</v>
      </c>
      <c r="DU727" s="59">
        <v>0</v>
      </c>
      <c r="DV727" s="59">
        <v>0</v>
      </c>
      <c r="DW727" s="59">
        <v>0</v>
      </c>
      <c r="DX727" s="59">
        <v>0</v>
      </c>
      <c r="DY727" s="59">
        <v>0</v>
      </c>
      <c r="DZ727" s="59">
        <v>0</v>
      </c>
      <c r="EA727" s="59">
        <v>0</v>
      </c>
      <c r="EB727" s="59">
        <v>0</v>
      </c>
      <c r="EC727" s="59">
        <v>0</v>
      </c>
      <c r="ED727" s="59">
        <v>0</v>
      </c>
      <c r="EE727" s="59">
        <v>0</v>
      </c>
      <c r="EF727" s="59">
        <v>0</v>
      </c>
      <c r="EG727" s="59">
        <v>0</v>
      </c>
      <c r="EH727" s="59">
        <v>0</v>
      </c>
      <c r="EI727" s="59">
        <v>0</v>
      </c>
      <c r="EJ727" s="59">
        <v>0</v>
      </c>
      <c r="EK727" s="59">
        <v>0</v>
      </c>
      <c r="EL727" s="59">
        <v>0</v>
      </c>
      <c r="EM727" s="59">
        <v>0</v>
      </c>
      <c r="EN727" s="59">
        <v>0</v>
      </c>
      <c r="EO727" s="59">
        <v>0</v>
      </c>
      <c r="EP727" s="59">
        <v>2</v>
      </c>
      <c r="EQ727" s="59">
        <v>3</v>
      </c>
    </row>
    <row r="728" spans="1:147" ht="15" customHeight="1" x14ac:dyDescent="0.25">
      <c r="A728" s="499" t="s">
        <v>2574</v>
      </c>
      <c r="B728" s="138">
        <v>4</v>
      </c>
      <c r="C728" s="58" t="s">
        <v>363</v>
      </c>
      <c r="D728" s="59">
        <v>2011</v>
      </c>
      <c r="E728" s="67" t="s">
        <v>692</v>
      </c>
      <c r="F728" s="67" t="s">
        <v>364</v>
      </c>
      <c r="G728" s="59">
        <v>26</v>
      </c>
      <c r="H728" s="59" t="s">
        <v>365</v>
      </c>
      <c r="I728" s="64" t="s">
        <v>1367</v>
      </c>
      <c r="J728" s="59">
        <v>1</v>
      </c>
      <c r="K728" s="59" t="s">
        <v>3</v>
      </c>
      <c r="L728" s="59" t="s">
        <v>89</v>
      </c>
      <c r="M728" s="59" t="s">
        <v>2351</v>
      </c>
      <c r="N728" s="59">
        <v>11</v>
      </c>
      <c r="O728" s="59">
        <f t="shared" si="444"/>
        <v>1.0413926851582251</v>
      </c>
      <c r="P728" s="37">
        <v>2007</v>
      </c>
      <c r="Q728" s="63"/>
      <c r="R728" s="37">
        <v>1</v>
      </c>
      <c r="S728" s="37">
        <v>1</v>
      </c>
      <c r="T728" s="37">
        <v>11</v>
      </c>
      <c r="V728" s="59" t="s">
        <v>571</v>
      </c>
      <c r="X728" s="37" t="s">
        <v>693</v>
      </c>
      <c r="Z728" s="40" t="s">
        <v>369</v>
      </c>
      <c r="AA728" s="62" t="s">
        <v>718</v>
      </c>
      <c r="AB728" s="59" t="s">
        <v>1371</v>
      </c>
      <c r="AC728" s="59">
        <v>130</v>
      </c>
      <c r="AD728" s="59">
        <v>3.6</v>
      </c>
      <c r="AE728" s="37" t="s">
        <v>1071</v>
      </c>
      <c r="AF728" s="59">
        <v>126</v>
      </c>
      <c r="AG728" s="59">
        <f t="shared" si="445"/>
        <v>2.1003705451175629</v>
      </c>
      <c r="AH728" s="59">
        <f t="shared" si="489"/>
        <v>10332</v>
      </c>
      <c r="AI728" s="72">
        <f t="shared" si="476"/>
        <v>4.0141843975012792</v>
      </c>
      <c r="AJ728" s="59">
        <f t="shared" si="477"/>
        <v>1386</v>
      </c>
      <c r="AK728" s="59">
        <f t="shared" si="446"/>
        <v>3.1417632302757879</v>
      </c>
      <c r="AL728" s="72">
        <f t="shared" si="478"/>
        <v>113652</v>
      </c>
      <c r="AM728" s="72">
        <f t="shared" si="484"/>
        <v>5.0555770826595046</v>
      </c>
      <c r="AN728" s="39" t="s">
        <v>28</v>
      </c>
      <c r="AO728" s="37" t="s">
        <v>470</v>
      </c>
      <c r="AP728" s="58"/>
      <c r="AQ728" s="59" t="s">
        <v>262</v>
      </c>
      <c r="AR728" s="67" t="s">
        <v>366</v>
      </c>
      <c r="AS728" s="67" t="s">
        <v>367</v>
      </c>
      <c r="AT728" s="172" t="s">
        <v>2472</v>
      </c>
      <c r="AU728" s="270">
        <v>61.5</v>
      </c>
      <c r="AV728" s="11">
        <v>11</v>
      </c>
      <c r="AW728" s="59" t="s">
        <v>368</v>
      </c>
      <c r="AX728" s="277">
        <v>1.5166666666666668</v>
      </c>
      <c r="AY728" s="278">
        <v>605</v>
      </c>
      <c r="AZ728" s="455">
        <f t="shared" si="447"/>
        <v>2.781755374652469</v>
      </c>
      <c r="BA728" s="515" t="s">
        <v>103</v>
      </c>
      <c r="BB728" s="40" t="s">
        <v>1368</v>
      </c>
      <c r="BD728" s="60" t="s">
        <v>689</v>
      </c>
      <c r="BE728" s="59" t="s">
        <v>2331</v>
      </c>
      <c r="BG728" s="67" t="s">
        <v>691</v>
      </c>
      <c r="BI728" s="67" t="s">
        <v>2232</v>
      </c>
      <c r="BJ728" s="38" t="s">
        <v>8</v>
      </c>
      <c r="BK728" s="67" t="s">
        <v>1372</v>
      </c>
      <c r="BL728" s="77" t="s">
        <v>2268</v>
      </c>
      <c r="BM728" s="77" t="s">
        <v>2268</v>
      </c>
      <c r="BN728" s="67" t="s">
        <v>1374</v>
      </c>
      <c r="BO728" s="59" t="s">
        <v>1678</v>
      </c>
      <c r="BP728" s="67" t="s">
        <v>1370</v>
      </c>
      <c r="BQ728" s="37" t="s">
        <v>14</v>
      </c>
      <c r="BR728" s="67">
        <v>8.18</v>
      </c>
      <c r="BS728" s="37" t="s">
        <v>21</v>
      </c>
      <c r="BT728" s="37" t="s">
        <v>9</v>
      </c>
      <c r="BU728" s="124">
        <v>1.51</v>
      </c>
      <c r="BW728" s="63" t="s">
        <v>26</v>
      </c>
      <c r="BX728" s="59" t="s">
        <v>27</v>
      </c>
      <c r="BY728" s="70">
        <f t="shared" si="485"/>
        <v>5.0081034334366539</v>
      </c>
      <c r="BZ728" s="70">
        <f t="shared" si="486"/>
        <v>5.0081034334366539</v>
      </c>
      <c r="CA728" s="59" t="s">
        <v>690</v>
      </c>
      <c r="CB728" s="59" t="s">
        <v>693</v>
      </c>
      <c r="CC728" s="59">
        <v>11</v>
      </c>
      <c r="CD728" s="59">
        <v>11</v>
      </c>
      <c r="CF728" s="67" t="s">
        <v>1369</v>
      </c>
      <c r="CG728" s="67">
        <v>9.91</v>
      </c>
      <c r="CH728" s="59" t="s">
        <v>21</v>
      </c>
      <c r="CI728" s="67">
        <v>3.51</v>
      </c>
      <c r="CK728" s="59">
        <f t="shared" si="487"/>
        <v>11.641353014147453</v>
      </c>
      <c r="CL728" s="59">
        <f t="shared" si="488"/>
        <v>11.641353014147453</v>
      </c>
      <c r="CM728" s="59">
        <v>11</v>
      </c>
      <c r="CN728" s="59">
        <v>11</v>
      </c>
      <c r="CP728" s="67">
        <f t="shared" si="471"/>
        <v>-0.19305691228615215</v>
      </c>
      <c r="CQ728" s="67">
        <f t="shared" si="472"/>
        <v>0.96202531645569622</v>
      </c>
      <c r="CR728" s="67">
        <f t="shared" si="452"/>
        <v>-0.18572563713604512</v>
      </c>
      <c r="CS728" s="67">
        <f t="shared" si="473"/>
        <v>0.18260213664294522</v>
      </c>
      <c r="CT728" s="59">
        <v>0</v>
      </c>
      <c r="CU728" s="59">
        <v>0</v>
      </c>
      <c r="CV728" s="59" t="s">
        <v>1782</v>
      </c>
      <c r="CW728" s="59">
        <v>0</v>
      </c>
      <c r="CX728" s="59">
        <v>0</v>
      </c>
      <c r="CY728" s="102">
        <v>0</v>
      </c>
      <c r="CZ728" s="102">
        <v>2</v>
      </c>
      <c r="DA728" s="102">
        <v>0</v>
      </c>
      <c r="DB728" s="102">
        <v>0</v>
      </c>
      <c r="DC728" s="102">
        <v>0</v>
      </c>
      <c r="DD728" s="59">
        <v>0</v>
      </c>
      <c r="DE728" s="60">
        <v>0</v>
      </c>
      <c r="DF728" s="60">
        <v>0</v>
      </c>
      <c r="DG728" s="60">
        <v>1</v>
      </c>
      <c r="DH728" s="60">
        <v>0</v>
      </c>
      <c r="DI728" s="60">
        <v>0</v>
      </c>
      <c r="DJ728" s="60">
        <v>0</v>
      </c>
      <c r="DK728" s="60">
        <v>0</v>
      </c>
      <c r="DL728" s="60">
        <v>0</v>
      </c>
      <c r="DM728" s="60">
        <v>0</v>
      </c>
      <c r="DN728" s="60">
        <v>0</v>
      </c>
      <c r="DO728" s="59">
        <v>0</v>
      </c>
      <c r="DP728" s="59">
        <v>1</v>
      </c>
      <c r="DQ728" s="59">
        <v>0</v>
      </c>
      <c r="DR728" s="59">
        <v>0</v>
      </c>
      <c r="DS728" s="59">
        <v>0</v>
      </c>
      <c r="DT728" s="59">
        <v>0</v>
      </c>
      <c r="DU728" s="59">
        <v>0</v>
      </c>
      <c r="DV728" s="59">
        <v>0</v>
      </c>
      <c r="DW728" s="59">
        <v>0</v>
      </c>
      <c r="DX728" s="59">
        <v>0</v>
      </c>
      <c r="DY728" s="59">
        <v>0</v>
      </c>
      <c r="DZ728" s="59">
        <v>0</v>
      </c>
      <c r="EA728" s="59">
        <v>0</v>
      </c>
      <c r="EB728" s="59">
        <v>0</v>
      </c>
      <c r="EC728" s="59">
        <v>0</v>
      </c>
      <c r="ED728" s="59">
        <v>0</v>
      </c>
      <c r="EE728" s="59">
        <v>0</v>
      </c>
      <c r="EF728" s="59">
        <v>0</v>
      </c>
      <c r="EG728" s="59">
        <v>0</v>
      </c>
      <c r="EH728" s="59">
        <v>0</v>
      </c>
      <c r="EI728" s="59">
        <v>0</v>
      </c>
      <c r="EJ728" s="59">
        <v>0</v>
      </c>
      <c r="EK728" s="59">
        <v>0</v>
      </c>
      <c r="EL728" s="59">
        <v>0</v>
      </c>
      <c r="EM728" s="59">
        <v>0</v>
      </c>
      <c r="EN728" s="59">
        <v>0</v>
      </c>
      <c r="EO728" s="59">
        <v>0</v>
      </c>
      <c r="EP728" s="59">
        <v>2</v>
      </c>
      <c r="EQ728" s="59">
        <v>3</v>
      </c>
    </row>
    <row r="729" spans="1:147" ht="15" customHeight="1" x14ac:dyDescent="0.25">
      <c r="A729" s="499" t="s">
        <v>2574</v>
      </c>
      <c r="B729" s="138">
        <v>5</v>
      </c>
      <c r="C729" s="58" t="s">
        <v>363</v>
      </c>
      <c r="D729" s="59">
        <v>2011</v>
      </c>
      <c r="E729" s="67" t="s">
        <v>692</v>
      </c>
      <c r="F729" s="67" t="s">
        <v>364</v>
      </c>
      <c r="G729" s="59">
        <v>26</v>
      </c>
      <c r="H729" s="59" t="s">
        <v>365</v>
      </c>
      <c r="I729" s="64" t="s">
        <v>1367</v>
      </c>
      <c r="J729" s="59">
        <v>1</v>
      </c>
      <c r="K729" s="59" t="s">
        <v>3</v>
      </c>
      <c r="L729" s="59" t="s">
        <v>89</v>
      </c>
      <c r="M729" s="59" t="s">
        <v>2351</v>
      </c>
      <c r="N729" s="59">
        <v>11</v>
      </c>
      <c r="O729" s="59">
        <f t="shared" si="444"/>
        <v>1.0413926851582251</v>
      </c>
      <c r="P729" s="37">
        <v>2007</v>
      </c>
      <c r="Q729" s="63"/>
      <c r="R729" s="37">
        <v>1</v>
      </c>
      <c r="S729" s="37">
        <v>1</v>
      </c>
      <c r="T729" s="37">
        <v>11</v>
      </c>
      <c r="V729" s="59" t="s">
        <v>571</v>
      </c>
      <c r="X729" s="37" t="s">
        <v>693</v>
      </c>
      <c r="Z729" s="40" t="s">
        <v>369</v>
      </c>
      <c r="AA729" s="62" t="s">
        <v>718</v>
      </c>
      <c r="AB729" s="59" t="s">
        <v>1371</v>
      </c>
      <c r="AC729" s="59">
        <v>130</v>
      </c>
      <c r="AD729" s="59">
        <v>3.6</v>
      </c>
      <c r="AE729" s="37" t="s">
        <v>1071</v>
      </c>
      <c r="AF729" s="59">
        <v>126</v>
      </c>
      <c r="AG729" s="59">
        <f t="shared" si="445"/>
        <v>2.1003705451175629</v>
      </c>
      <c r="AH729" s="59">
        <f t="shared" si="489"/>
        <v>10332</v>
      </c>
      <c r="AI729" s="72">
        <f t="shared" si="476"/>
        <v>4.0141843975012792</v>
      </c>
      <c r="AJ729" s="59">
        <f t="shared" si="477"/>
        <v>1386</v>
      </c>
      <c r="AK729" s="59">
        <f t="shared" si="446"/>
        <v>3.1417632302757879</v>
      </c>
      <c r="AL729" s="72">
        <f t="shared" si="478"/>
        <v>113652</v>
      </c>
      <c r="AM729" s="72">
        <f t="shared" si="484"/>
        <v>5.0555770826595046</v>
      </c>
      <c r="AN729" s="39" t="s">
        <v>28</v>
      </c>
      <c r="AO729" s="37" t="s">
        <v>470</v>
      </c>
      <c r="AP729" s="58"/>
      <c r="AQ729" s="59" t="s">
        <v>262</v>
      </c>
      <c r="AR729" s="67" t="s">
        <v>366</v>
      </c>
      <c r="AS729" s="67" t="s">
        <v>367</v>
      </c>
      <c r="AT729" s="172" t="s">
        <v>2472</v>
      </c>
      <c r="AU729" s="270">
        <v>61.5</v>
      </c>
      <c r="AV729" s="11">
        <v>11</v>
      </c>
      <c r="AW729" s="59" t="s">
        <v>368</v>
      </c>
      <c r="AX729" s="277">
        <v>1.5166666666666668</v>
      </c>
      <c r="AY729" s="278">
        <v>605</v>
      </c>
      <c r="AZ729" s="455">
        <f t="shared" si="447"/>
        <v>2.781755374652469</v>
      </c>
      <c r="BA729" s="515" t="s">
        <v>103</v>
      </c>
      <c r="BB729" s="40" t="s">
        <v>1368</v>
      </c>
      <c r="BD729" s="60" t="s">
        <v>689</v>
      </c>
      <c r="BE729" s="59" t="s">
        <v>2331</v>
      </c>
      <c r="BG729" s="67" t="s">
        <v>691</v>
      </c>
      <c r="BI729" s="67" t="s">
        <v>2232</v>
      </c>
      <c r="BJ729" s="38" t="s">
        <v>8</v>
      </c>
      <c r="BK729" s="40" t="s">
        <v>674</v>
      </c>
      <c r="BL729" s="59" t="s">
        <v>2269</v>
      </c>
      <c r="BM729" s="59" t="s">
        <v>2268</v>
      </c>
      <c r="BN729" s="67" t="s">
        <v>1374</v>
      </c>
      <c r="BO729" s="59" t="s">
        <v>1678</v>
      </c>
      <c r="BP729" s="67" t="s">
        <v>1370</v>
      </c>
      <c r="BQ729" s="37" t="s">
        <v>14</v>
      </c>
      <c r="BR729" s="67">
        <v>4.91</v>
      </c>
      <c r="BS729" s="37" t="s">
        <v>21</v>
      </c>
      <c r="BT729" s="37" t="s">
        <v>9</v>
      </c>
      <c r="BU729" s="124">
        <v>1.28</v>
      </c>
      <c r="BW729" s="63" t="s">
        <v>26</v>
      </c>
      <c r="BX729" s="59" t="s">
        <v>27</v>
      </c>
      <c r="BY729" s="70">
        <f t="shared" si="485"/>
        <v>4.2452797316549118</v>
      </c>
      <c r="BZ729" s="70">
        <f t="shared" si="486"/>
        <v>4.2452797316549118</v>
      </c>
      <c r="CA729" s="59" t="s">
        <v>690</v>
      </c>
      <c r="CB729" s="59" t="s">
        <v>693</v>
      </c>
      <c r="CC729" s="59">
        <v>11</v>
      </c>
      <c r="CD729" s="59">
        <v>11</v>
      </c>
      <c r="CF729" s="67" t="s">
        <v>1369</v>
      </c>
      <c r="CG729" s="67">
        <v>4.3600000000000003</v>
      </c>
      <c r="CH729" s="59" t="s">
        <v>21</v>
      </c>
      <c r="CI729" s="67">
        <v>1.18</v>
      </c>
      <c r="CK729" s="59">
        <f t="shared" si="487"/>
        <v>3.9136172526193715</v>
      </c>
      <c r="CL729" s="59">
        <f t="shared" si="488"/>
        <v>3.9136172526193715</v>
      </c>
      <c r="CM729" s="59">
        <v>11</v>
      </c>
      <c r="CN729" s="59">
        <v>11</v>
      </c>
      <c r="CP729" s="67">
        <f t="shared" si="471"/>
        <v>0.13471089001295455</v>
      </c>
      <c r="CQ729" s="67">
        <f t="shared" si="472"/>
        <v>0.96202531645569622</v>
      </c>
      <c r="CR729" s="67">
        <f t="shared" si="452"/>
        <v>0.12959528659474109</v>
      </c>
      <c r="CS729" s="67">
        <f t="shared" si="473"/>
        <v>0.18219988496153575</v>
      </c>
      <c r="CT729" s="59">
        <v>0</v>
      </c>
      <c r="CU729" s="59">
        <v>0</v>
      </c>
      <c r="CV729" s="59" t="s">
        <v>1782</v>
      </c>
      <c r="CW729" s="59">
        <v>0</v>
      </c>
      <c r="CX729" s="59">
        <v>0</v>
      </c>
      <c r="CY729" s="102">
        <v>0</v>
      </c>
      <c r="CZ729" s="102">
        <v>2</v>
      </c>
      <c r="DA729" s="102">
        <v>0</v>
      </c>
      <c r="DB729" s="102">
        <v>0</v>
      </c>
      <c r="DC729" s="102">
        <v>0</v>
      </c>
      <c r="DD729" s="59">
        <v>0</v>
      </c>
      <c r="DE729" s="60">
        <v>0</v>
      </c>
      <c r="DF729" s="60">
        <v>0</v>
      </c>
      <c r="DG729" s="60">
        <v>1</v>
      </c>
      <c r="DH729" s="60">
        <v>0</v>
      </c>
      <c r="DI729" s="60">
        <v>0</v>
      </c>
      <c r="DJ729" s="60">
        <v>0</v>
      </c>
      <c r="DK729" s="60">
        <v>0</v>
      </c>
      <c r="DL729" s="60">
        <v>0</v>
      </c>
      <c r="DM729" s="60">
        <v>0</v>
      </c>
      <c r="DN729" s="60">
        <v>0</v>
      </c>
      <c r="DO729" s="59">
        <v>0</v>
      </c>
      <c r="DP729" s="59">
        <v>0</v>
      </c>
      <c r="DQ729" s="59">
        <v>0</v>
      </c>
      <c r="DR729" s="59">
        <v>0</v>
      </c>
      <c r="DS729" s="59">
        <v>0</v>
      </c>
      <c r="DT729" s="59">
        <v>0</v>
      </c>
      <c r="DU729" s="59">
        <v>0</v>
      </c>
      <c r="DV729" s="59">
        <v>0</v>
      </c>
      <c r="DW729" s="59">
        <v>0</v>
      </c>
      <c r="DX729" s="59">
        <v>0</v>
      </c>
      <c r="DY729" s="59">
        <v>0</v>
      </c>
      <c r="DZ729" s="59">
        <v>0</v>
      </c>
      <c r="EA729" s="59">
        <v>0</v>
      </c>
      <c r="EB729" s="59">
        <v>0</v>
      </c>
      <c r="EC729" s="59">
        <v>0</v>
      </c>
      <c r="ED729" s="59">
        <v>0</v>
      </c>
      <c r="EE729" s="59">
        <v>0</v>
      </c>
      <c r="EF729" s="59">
        <v>0</v>
      </c>
      <c r="EG729" s="59">
        <v>0</v>
      </c>
      <c r="EH729" s="59">
        <v>0</v>
      </c>
      <c r="EI729" s="59">
        <v>0</v>
      </c>
      <c r="EJ729" s="59">
        <v>0</v>
      </c>
      <c r="EK729" s="59">
        <v>0</v>
      </c>
      <c r="EL729" s="59">
        <v>0</v>
      </c>
      <c r="EM729" s="59">
        <v>0</v>
      </c>
      <c r="EN729" s="59">
        <v>0</v>
      </c>
      <c r="EO729" s="59">
        <v>0</v>
      </c>
      <c r="EP729" s="59">
        <v>2</v>
      </c>
      <c r="EQ729" s="59">
        <v>3</v>
      </c>
    </row>
    <row r="730" spans="1:147" s="58" customFormat="1" ht="15" customHeight="1" x14ac:dyDescent="0.25">
      <c r="A730" s="499" t="s">
        <v>2574</v>
      </c>
      <c r="B730" s="138">
        <v>6</v>
      </c>
      <c r="C730" s="58" t="s">
        <v>363</v>
      </c>
      <c r="D730" s="59">
        <v>2011</v>
      </c>
      <c r="E730" s="67" t="s">
        <v>692</v>
      </c>
      <c r="F730" s="67" t="s">
        <v>364</v>
      </c>
      <c r="G730" s="59">
        <v>26</v>
      </c>
      <c r="H730" s="59" t="s">
        <v>365</v>
      </c>
      <c r="I730" s="64" t="s">
        <v>1367</v>
      </c>
      <c r="J730" s="59">
        <v>1</v>
      </c>
      <c r="K730" s="59" t="s">
        <v>3</v>
      </c>
      <c r="L730" s="59" t="s">
        <v>89</v>
      </c>
      <c r="M730" s="59" t="s">
        <v>2351</v>
      </c>
      <c r="N730" s="59">
        <v>11</v>
      </c>
      <c r="O730" s="59">
        <f t="shared" si="444"/>
        <v>1.0413926851582251</v>
      </c>
      <c r="P730" s="37">
        <v>2007</v>
      </c>
      <c r="Q730" s="63"/>
      <c r="R730" s="37">
        <v>1</v>
      </c>
      <c r="S730" s="37">
        <v>1</v>
      </c>
      <c r="T730" s="37">
        <v>11</v>
      </c>
      <c r="U730" s="59"/>
      <c r="V730" s="59" t="s">
        <v>571</v>
      </c>
      <c r="W730" s="59"/>
      <c r="X730" s="37" t="s">
        <v>693</v>
      </c>
      <c r="Y730" s="67"/>
      <c r="Z730" s="40" t="s">
        <v>369</v>
      </c>
      <c r="AA730" s="62" t="s">
        <v>718</v>
      </c>
      <c r="AB730" s="59" t="s">
        <v>1371</v>
      </c>
      <c r="AC730" s="59">
        <v>130</v>
      </c>
      <c r="AD730" s="59">
        <v>3.6</v>
      </c>
      <c r="AE730" s="37" t="s">
        <v>1071</v>
      </c>
      <c r="AF730" s="59">
        <v>126</v>
      </c>
      <c r="AG730" s="59">
        <f t="shared" si="445"/>
        <v>2.1003705451175629</v>
      </c>
      <c r="AH730" s="59">
        <f t="shared" si="489"/>
        <v>10332</v>
      </c>
      <c r="AI730" s="72">
        <f t="shared" si="476"/>
        <v>4.0141843975012792</v>
      </c>
      <c r="AJ730" s="59">
        <f t="shared" si="477"/>
        <v>1386</v>
      </c>
      <c r="AK730" s="59">
        <f t="shared" si="446"/>
        <v>3.1417632302757879</v>
      </c>
      <c r="AL730" s="72">
        <f t="shared" si="478"/>
        <v>113652</v>
      </c>
      <c r="AM730" s="72">
        <f t="shared" si="484"/>
        <v>5.0555770826595046</v>
      </c>
      <c r="AN730" s="39" t="s">
        <v>28</v>
      </c>
      <c r="AO730" s="37" t="s">
        <v>470</v>
      </c>
      <c r="AQ730" s="59" t="s">
        <v>262</v>
      </c>
      <c r="AR730" s="67" t="s">
        <v>366</v>
      </c>
      <c r="AS730" s="67" t="s">
        <v>367</v>
      </c>
      <c r="AT730" s="172" t="s">
        <v>2472</v>
      </c>
      <c r="AU730" s="270">
        <v>61.5</v>
      </c>
      <c r="AV730" s="11">
        <v>11</v>
      </c>
      <c r="AW730" s="59" t="s">
        <v>368</v>
      </c>
      <c r="AX730" s="277">
        <v>1.5166666666666668</v>
      </c>
      <c r="AY730" s="278">
        <v>605</v>
      </c>
      <c r="AZ730" s="455">
        <f t="shared" si="447"/>
        <v>2.781755374652469</v>
      </c>
      <c r="BA730" s="515" t="s">
        <v>103</v>
      </c>
      <c r="BB730" s="40" t="s">
        <v>1368</v>
      </c>
      <c r="BC730" s="59"/>
      <c r="BD730" s="60" t="s">
        <v>689</v>
      </c>
      <c r="BE730" s="59" t="s">
        <v>2331</v>
      </c>
      <c r="BG730" s="67" t="s">
        <v>691</v>
      </c>
      <c r="BH730" s="67"/>
      <c r="BI730" s="67" t="s">
        <v>2232</v>
      </c>
      <c r="BJ730" s="38" t="s">
        <v>8</v>
      </c>
      <c r="BK730" s="67" t="s">
        <v>1373</v>
      </c>
      <c r="BL730" s="77"/>
      <c r="BM730" s="77"/>
      <c r="BN730" s="67" t="s">
        <v>1374</v>
      </c>
      <c r="BO730" s="59" t="s">
        <v>1678</v>
      </c>
      <c r="BP730" s="67" t="s">
        <v>1370</v>
      </c>
      <c r="BQ730" s="37" t="s">
        <v>14</v>
      </c>
      <c r="BR730" s="67">
        <v>4.7300000000000004</v>
      </c>
      <c r="BS730" s="37" t="s">
        <v>21</v>
      </c>
      <c r="BT730" s="37" t="s">
        <v>9</v>
      </c>
      <c r="BU730" s="124">
        <v>1.62</v>
      </c>
      <c r="BV730" s="67"/>
      <c r="BW730" s="63" t="s">
        <v>26</v>
      </c>
      <c r="BX730" s="59" t="s">
        <v>27</v>
      </c>
      <c r="BY730" s="70">
        <f t="shared" si="485"/>
        <v>5.3729321603757478</v>
      </c>
      <c r="BZ730" s="70">
        <f t="shared" si="486"/>
        <v>5.3729321603757478</v>
      </c>
      <c r="CA730" s="59" t="s">
        <v>690</v>
      </c>
      <c r="CB730" s="59" t="s">
        <v>693</v>
      </c>
      <c r="CC730" s="59">
        <v>11</v>
      </c>
      <c r="CD730" s="59">
        <v>11</v>
      </c>
      <c r="CE730" s="67"/>
      <c r="CF730" s="67" t="s">
        <v>1369</v>
      </c>
      <c r="CG730" s="67">
        <v>3.91</v>
      </c>
      <c r="CH730" s="59" t="s">
        <v>21</v>
      </c>
      <c r="CI730" s="67">
        <v>1.36</v>
      </c>
      <c r="CJ730" s="67"/>
      <c r="CK730" s="59">
        <f t="shared" si="487"/>
        <v>4.5106097148833442</v>
      </c>
      <c r="CL730" s="59">
        <f t="shared" si="488"/>
        <v>4.5106097148833442</v>
      </c>
      <c r="CM730" s="59">
        <v>11</v>
      </c>
      <c r="CN730" s="59">
        <v>11</v>
      </c>
      <c r="CO730" s="67"/>
      <c r="CP730" s="67">
        <f t="shared" si="471"/>
        <v>0.16530443965034569</v>
      </c>
      <c r="CQ730" s="67">
        <f t="shared" si="472"/>
        <v>0.96202531645569622</v>
      </c>
      <c r="CR730" s="67">
        <f t="shared" si="452"/>
        <v>0.15902705586615534</v>
      </c>
      <c r="CS730" s="67">
        <f t="shared" si="473"/>
        <v>0.18239294555676039</v>
      </c>
      <c r="CT730" s="59">
        <v>0</v>
      </c>
      <c r="CU730" s="59">
        <v>0</v>
      </c>
      <c r="CV730" s="59" t="s">
        <v>1782</v>
      </c>
      <c r="CW730" s="59">
        <v>0</v>
      </c>
      <c r="CX730" s="59">
        <v>0</v>
      </c>
      <c r="CY730" s="102">
        <v>0</v>
      </c>
      <c r="CZ730" s="102">
        <v>2</v>
      </c>
      <c r="DA730" s="102">
        <v>0</v>
      </c>
      <c r="DB730" s="102">
        <v>0</v>
      </c>
      <c r="DC730" s="102">
        <v>0</v>
      </c>
      <c r="DD730" s="59">
        <v>0</v>
      </c>
      <c r="DE730" s="60">
        <v>0</v>
      </c>
      <c r="DF730" s="60">
        <v>0</v>
      </c>
      <c r="DG730" s="60">
        <v>1</v>
      </c>
      <c r="DH730" s="60">
        <v>0</v>
      </c>
      <c r="DI730" s="60">
        <v>0</v>
      </c>
      <c r="DJ730" s="60">
        <v>0</v>
      </c>
      <c r="DK730" s="60">
        <v>0</v>
      </c>
      <c r="DL730" s="60">
        <v>0</v>
      </c>
      <c r="DM730" s="60">
        <v>0</v>
      </c>
      <c r="DN730" s="60">
        <v>0</v>
      </c>
      <c r="DO730" s="59">
        <v>0</v>
      </c>
      <c r="DP730" s="59">
        <v>0</v>
      </c>
      <c r="DQ730" s="59">
        <v>0</v>
      </c>
      <c r="DR730" s="59">
        <v>0</v>
      </c>
      <c r="DS730" s="59">
        <v>0</v>
      </c>
      <c r="DT730" s="59">
        <v>0</v>
      </c>
      <c r="DU730" s="59">
        <v>0</v>
      </c>
      <c r="DV730" s="59">
        <v>0</v>
      </c>
      <c r="DW730" s="59">
        <v>0</v>
      </c>
      <c r="DX730" s="59">
        <v>0</v>
      </c>
      <c r="DY730" s="59">
        <v>0</v>
      </c>
      <c r="DZ730" s="59">
        <v>0</v>
      </c>
      <c r="EA730" s="59">
        <v>0</v>
      </c>
      <c r="EB730" s="59">
        <v>0</v>
      </c>
      <c r="EC730" s="59">
        <v>0</v>
      </c>
      <c r="ED730" s="59">
        <v>0</v>
      </c>
      <c r="EE730" s="59">
        <v>0</v>
      </c>
      <c r="EF730" s="59">
        <v>0</v>
      </c>
      <c r="EG730" s="59">
        <v>0</v>
      </c>
      <c r="EH730" s="59">
        <v>0</v>
      </c>
      <c r="EI730" s="59">
        <v>0</v>
      </c>
      <c r="EJ730" s="59">
        <v>0</v>
      </c>
      <c r="EK730" s="59">
        <v>0</v>
      </c>
      <c r="EL730" s="59">
        <v>0</v>
      </c>
      <c r="EM730" s="59">
        <v>0</v>
      </c>
      <c r="EN730" s="59">
        <v>0</v>
      </c>
      <c r="EO730" s="59">
        <v>0</v>
      </c>
      <c r="EP730" s="59">
        <v>2</v>
      </c>
      <c r="EQ730" s="59">
        <v>3</v>
      </c>
    </row>
    <row r="731" spans="1:147" ht="15" customHeight="1" x14ac:dyDescent="0.25">
      <c r="A731" s="499" t="s">
        <v>2574</v>
      </c>
      <c r="B731" s="138">
        <v>7</v>
      </c>
      <c r="C731" s="58" t="s">
        <v>363</v>
      </c>
      <c r="D731" s="59">
        <v>2011</v>
      </c>
      <c r="E731" s="67" t="s">
        <v>692</v>
      </c>
      <c r="F731" s="67" t="s">
        <v>364</v>
      </c>
      <c r="G731" s="59">
        <v>26</v>
      </c>
      <c r="H731" s="59" t="s">
        <v>365</v>
      </c>
      <c r="I731" s="64" t="s">
        <v>1367</v>
      </c>
      <c r="J731" s="59">
        <v>1</v>
      </c>
      <c r="K731" s="59" t="s">
        <v>3</v>
      </c>
      <c r="L731" s="59" t="s">
        <v>89</v>
      </c>
      <c r="M731" s="59" t="s">
        <v>2351</v>
      </c>
      <c r="N731" s="59">
        <v>11</v>
      </c>
      <c r="O731" s="59">
        <f t="shared" si="444"/>
        <v>1.0413926851582251</v>
      </c>
      <c r="P731" s="37">
        <v>2007</v>
      </c>
      <c r="Q731" s="63"/>
      <c r="R731" s="37">
        <v>1</v>
      </c>
      <c r="S731" s="37">
        <v>1</v>
      </c>
      <c r="T731" s="37">
        <v>11</v>
      </c>
      <c r="V731" s="59" t="s">
        <v>571</v>
      </c>
      <c r="X731" s="37" t="s">
        <v>693</v>
      </c>
      <c r="Z731" s="40" t="s">
        <v>369</v>
      </c>
      <c r="AA731" s="62" t="s">
        <v>718</v>
      </c>
      <c r="AB731" s="59" t="s">
        <v>1371</v>
      </c>
      <c r="AC731" s="59">
        <v>130</v>
      </c>
      <c r="AD731" s="59">
        <v>3.6</v>
      </c>
      <c r="AE731" s="37" t="s">
        <v>1071</v>
      </c>
      <c r="AF731" s="59">
        <v>126</v>
      </c>
      <c r="AG731" s="59">
        <f t="shared" si="445"/>
        <v>2.1003705451175629</v>
      </c>
      <c r="AH731" s="59">
        <f t="shared" si="489"/>
        <v>10332</v>
      </c>
      <c r="AI731" s="72">
        <f t="shared" si="476"/>
        <v>4.0141843975012792</v>
      </c>
      <c r="AJ731" s="59">
        <f t="shared" si="477"/>
        <v>1386</v>
      </c>
      <c r="AK731" s="59">
        <f t="shared" si="446"/>
        <v>3.1417632302757879</v>
      </c>
      <c r="AL731" s="72">
        <f t="shared" si="478"/>
        <v>113652</v>
      </c>
      <c r="AM731" s="72">
        <f t="shared" si="484"/>
        <v>5.0555770826595046</v>
      </c>
      <c r="AN731" s="39" t="s">
        <v>28</v>
      </c>
      <c r="AO731" s="37" t="s">
        <v>470</v>
      </c>
      <c r="AP731" s="58"/>
      <c r="AQ731" s="59" t="s">
        <v>262</v>
      </c>
      <c r="AR731" s="67" t="s">
        <v>366</v>
      </c>
      <c r="AS731" s="67" t="s">
        <v>367</v>
      </c>
      <c r="AT731" s="172" t="s">
        <v>2472</v>
      </c>
      <c r="AU731" s="270">
        <v>61.5</v>
      </c>
      <c r="AV731" s="11">
        <v>11</v>
      </c>
      <c r="AW731" s="59" t="s">
        <v>368</v>
      </c>
      <c r="AX731" s="277">
        <v>1.5166666666666668</v>
      </c>
      <c r="AY731" s="278">
        <v>605</v>
      </c>
      <c r="AZ731" s="455">
        <f t="shared" si="447"/>
        <v>2.781755374652469</v>
      </c>
      <c r="BA731" s="515" t="s">
        <v>103</v>
      </c>
      <c r="BB731" s="40" t="s">
        <v>1368</v>
      </c>
      <c r="BD731" s="60" t="s">
        <v>689</v>
      </c>
      <c r="BE731" s="59" t="s">
        <v>2331</v>
      </c>
      <c r="BG731" s="67" t="s">
        <v>691</v>
      </c>
      <c r="BI731" s="67" t="s">
        <v>2232</v>
      </c>
      <c r="BJ731" s="38" t="s">
        <v>8</v>
      </c>
      <c r="BK731" s="40" t="s">
        <v>138</v>
      </c>
      <c r="BL731" s="59" t="s">
        <v>2268</v>
      </c>
      <c r="BM731" s="59" t="s">
        <v>2268</v>
      </c>
      <c r="BN731" s="67" t="s">
        <v>1374</v>
      </c>
      <c r="BO731" s="59" t="s">
        <v>1678</v>
      </c>
      <c r="BP731" s="67" t="s">
        <v>1370</v>
      </c>
      <c r="BQ731" s="37" t="s">
        <v>14</v>
      </c>
      <c r="BR731" s="67">
        <v>0.41</v>
      </c>
      <c r="BS731" s="37" t="s">
        <v>21</v>
      </c>
      <c r="BT731" s="37" t="s">
        <v>9</v>
      </c>
      <c r="BU731" s="124">
        <v>0.15</v>
      </c>
      <c r="BW731" s="63" t="s">
        <v>26</v>
      </c>
      <c r="BX731" s="59" t="s">
        <v>27</v>
      </c>
      <c r="BY731" s="70">
        <f t="shared" si="485"/>
        <v>0.49749371855330993</v>
      </c>
      <c r="BZ731" s="70">
        <f t="shared" si="486"/>
        <v>0.49749371855330993</v>
      </c>
      <c r="CA731" s="59" t="s">
        <v>690</v>
      </c>
      <c r="CB731" s="59" t="s">
        <v>693</v>
      </c>
      <c r="CC731" s="59">
        <v>11</v>
      </c>
      <c r="CD731" s="59">
        <v>11</v>
      </c>
      <c r="CF731" s="67" t="s">
        <v>1369</v>
      </c>
      <c r="CG731" s="67">
        <v>1.27</v>
      </c>
      <c r="CH731" s="59" t="s">
        <v>21</v>
      </c>
      <c r="CI731" s="67">
        <v>0.5</v>
      </c>
      <c r="CK731" s="59">
        <f t="shared" si="487"/>
        <v>1.6583123951776999</v>
      </c>
      <c r="CL731" s="59">
        <f t="shared" si="488"/>
        <v>1.6583123951776999</v>
      </c>
      <c r="CM731" s="59">
        <v>11</v>
      </c>
      <c r="CN731" s="59">
        <v>11</v>
      </c>
      <c r="CP731" s="67">
        <f t="shared" si="471"/>
        <v>-0.70247982052763658</v>
      </c>
      <c r="CQ731" s="67">
        <f t="shared" si="472"/>
        <v>0.96202531645569622</v>
      </c>
      <c r="CR731" s="67">
        <f t="shared" si="452"/>
        <v>-0.67580337164684023</v>
      </c>
      <c r="CS731" s="67">
        <f t="shared" si="473"/>
        <v>0.1921979590256645</v>
      </c>
      <c r="CT731" s="59">
        <v>0</v>
      </c>
      <c r="CU731" s="59">
        <v>0</v>
      </c>
      <c r="CV731" s="59" t="s">
        <v>1782</v>
      </c>
      <c r="CW731" s="59">
        <v>0</v>
      </c>
      <c r="CX731" s="59">
        <v>0</v>
      </c>
      <c r="CY731" s="102">
        <v>0</v>
      </c>
      <c r="CZ731" s="102">
        <v>2</v>
      </c>
      <c r="DA731" s="102">
        <v>0</v>
      </c>
      <c r="DB731" s="102">
        <v>0</v>
      </c>
      <c r="DC731" s="102">
        <v>0</v>
      </c>
      <c r="DD731" s="59">
        <v>0</v>
      </c>
      <c r="DE731" s="60">
        <v>0</v>
      </c>
      <c r="DF731" s="60">
        <v>0</v>
      </c>
      <c r="DG731" s="60">
        <v>1</v>
      </c>
      <c r="DH731" s="60">
        <v>0</v>
      </c>
      <c r="DI731" s="60">
        <v>0</v>
      </c>
      <c r="DJ731" s="60">
        <v>0</v>
      </c>
      <c r="DK731" s="60">
        <v>0</v>
      </c>
      <c r="DL731" s="60">
        <v>0</v>
      </c>
      <c r="DM731" s="60">
        <v>0</v>
      </c>
      <c r="DN731" s="60">
        <v>0</v>
      </c>
      <c r="DO731" s="59">
        <v>0</v>
      </c>
      <c r="DP731" s="59">
        <v>0</v>
      </c>
      <c r="DQ731" s="59">
        <v>0</v>
      </c>
      <c r="DR731" s="59">
        <v>0</v>
      </c>
      <c r="DS731" s="59">
        <v>0</v>
      </c>
      <c r="DT731" s="59">
        <v>1</v>
      </c>
      <c r="DU731" s="59">
        <v>0</v>
      </c>
      <c r="DV731" s="59">
        <v>0</v>
      </c>
      <c r="DW731" s="59">
        <v>0</v>
      </c>
      <c r="DX731" s="59">
        <v>0</v>
      </c>
      <c r="DY731" s="59">
        <v>0</v>
      </c>
      <c r="DZ731" s="59">
        <v>0</v>
      </c>
      <c r="EA731" s="59">
        <v>0</v>
      </c>
      <c r="EB731" s="59">
        <v>0</v>
      </c>
      <c r="EC731" s="59">
        <v>0</v>
      </c>
      <c r="ED731" s="59">
        <v>0</v>
      </c>
      <c r="EE731" s="59">
        <v>0</v>
      </c>
      <c r="EF731" s="59">
        <v>0</v>
      </c>
      <c r="EG731" s="59">
        <v>0</v>
      </c>
      <c r="EH731" s="59">
        <v>0</v>
      </c>
      <c r="EI731" s="59">
        <v>0</v>
      </c>
      <c r="EJ731" s="59">
        <v>0</v>
      </c>
      <c r="EK731" s="59">
        <v>0</v>
      </c>
      <c r="EL731" s="59">
        <v>0</v>
      </c>
      <c r="EM731" s="59">
        <v>0</v>
      </c>
      <c r="EN731" s="59">
        <v>0</v>
      </c>
      <c r="EO731" s="59">
        <v>0</v>
      </c>
      <c r="EP731" s="59">
        <v>2</v>
      </c>
      <c r="EQ731" s="59">
        <v>3</v>
      </c>
    </row>
    <row r="732" spans="1:147" s="82" customFormat="1" ht="15" customHeight="1" x14ac:dyDescent="0.25">
      <c r="A732" s="501" t="s">
        <v>2575</v>
      </c>
      <c r="B732" s="77">
        <v>1</v>
      </c>
      <c r="C732" s="78" t="s">
        <v>374</v>
      </c>
      <c r="D732" s="77">
        <v>1992</v>
      </c>
      <c r="E732" s="82" t="s">
        <v>375</v>
      </c>
      <c r="F732" s="82" t="s">
        <v>124</v>
      </c>
      <c r="G732" s="77">
        <v>73</v>
      </c>
      <c r="H732" s="77" t="s">
        <v>376</v>
      </c>
      <c r="I732" s="75" t="s">
        <v>50</v>
      </c>
      <c r="J732" s="59">
        <v>0</v>
      </c>
      <c r="K732" s="77" t="s">
        <v>3</v>
      </c>
      <c r="L732" s="77" t="s">
        <v>89</v>
      </c>
      <c r="M732" s="77" t="s">
        <v>935</v>
      </c>
      <c r="N732" s="77">
        <v>38</v>
      </c>
      <c r="O732" s="59">
        <f t="shared" ref="O732:O795" si="490">LOG10(N732)</f>
        <v>1.5797835966168101</v>
      </c>
      <c r="P732" s="77">
        <v>1987</v>
      </c>
      <c r="R732" s="77">
        <v>1</v>
      </c>
      <c r="S732" s="77">
        <v>4</v>
      </c>
      <c r="T732" s="77">
        <v>1</v>
      </c>
      <c r="U732" s="228" t="s">
        <v>2352</v>
      </c>
      <c r="V732" s="77" t="s">
        <v>1067</v>
      </c>
      <c r="W732" s="77">
        <v>1</v>
      </c>
      <c r="X732" s="77" t="s">
        <v>2353</v>
      </c>
      <c r="Z732" s="95" t="s">
        <v>369</v>
      </c>
      <c r="AA732" s="77" t="s">
        <v>936</v>
      </c>
      <c r="AB732" s="77" t="s">
        <v>14</v>
      </c>
      <c r="AC732" s="77">
        <f t="shared" ref="AC732:AC737" si="491">AVERAGE(4.6, 3.4, 1.5, 1.5)</f>
        <v>2.75</v>
      </c>
      <c r="AD732" s="77">
        <v>0</v>
      </c>
      <c r="AE732" s="77" t="s">
        <v>1071</v>
      </c>
      <c r="AF732" s="77">
        <f t="shared" ref="AF732:AF737" si="492">AVERAGE(4.6, 3.4, 1.5, 1.5)</f>
        <v>2.75</v>
      </c>
      <c r="AG732" s="59">
        <f t="shared" ref="AG732:AG799" si="493">LOG10(AF732)</f>
        <v>0.43933269383026263</v>
      </c>
      <c r="AH732" s="59">
        <f>AF732*112</f>
        <v>308</v>
      </c>
      <c r="AI732" s="72">
        <f t="shared" si="476"/>
        <v>2.4885507165004443</v>
      </c>
      <c r="AJ732" s="59">
        <f t="shared" si="477"/>
        <v>104.5</v>
      </c>
      <c r="AK732" s="59">
        <f t="shared" ref="AK732:AK795" si="494">LOG10(AJ732)</f>
        <v>2.019116290447073</v>
      </c>
      <c r="AL732" s="72">
        <f t="shared" si="478"/>
        <v>11704</v>
      </c>
      <c r="AM732" s="72">
        <f t="shared" si="484"/>
        <v>4.068334313117254</v>
      </c>
      <c r="AN732" s="95" t="s">
        <v>635</v>
      </c>
      <c r="AO732" s="77" t="s">
        <v>470</v>
      </c>
      <c r="AP732" s="78"/>
      <c r="AQ732" s="77" t="s">
        <v>80</v>
      </c>
      <c r="AR732" s="82" t="s">
        <v>277</v>
      </c>
      <c r="AS732" s="82" t="s">
        <v>377</v>
      </c>
      <c r="AT732" s="228" t="s">
        <v>2473</v>
      </c>
      <c r="AU732" s="270">
        <v>47.9</v>
      </c>
      <c r="AV732" s="11">
        <v>-89</v>
      </c>
      <c r="AW732" s="77"/>
      <c r="AX732" s="277">
        <v>3.9000000000000004</v>
      </c>
      <c r="AY732" s="278">
        <v>729</v>
      </c>
      <c r="AZ732" s="455">
        <f t="shared" ref="AZ732:AZ799" si="495">LOG10(AY732)</f>
        <v>2.8627275283179747</v>
      </c>
      <c r="BA732" s="521" t="s">
        <v>103</v>
      </c>
      <c r="BB732" s="95" t="s">
        <v>1807</v>
      </c>
      <c r="BC732" s="77" t="s">
        <v>2355</v>
      </c>
      <c r="BD732" s="491" t="s">
        <v>2354</v>
      </c>
      <c r="BE732" s="77" t="s">
        <v>540</v>
      </c>
      <c r="BF732" s="82" t="s">
        <v>937</v>
      </c>
      <c r="BI732" s="67" t="s">
        <v>2232</v>
      </c>
      <c r="BJ732" s="82" t="s">
        <v>12</v>
      </c>
      <c r="BK732" s="82" t="s">
        <v>1715</v>
      </c>
      <c r="BL732" s="77"/>
      <c r="BM732" s="77"/>
      <c r="BO732" s="77"/>
      <c r="BP732" s="78" t="s">
        <v>51</v>
      </c>
      <c r="BQ732" s="77" t="s">
        <v>38</v>
      </c>
      <c r="BR732" s="82">
        <v>10.5</v>
      </c>
      <c r="BS732" s="77" t="s">
        <v>21</v>
      </c>
      <c r="BT732" s="37" t="s">
        <v>1220</v>
      </c>
      <c r="BU732" s="140">
        <v>2.7</v>
      </c>
      <c r="BW732" s="79" t="s">
        <v>26</v>
      </c>
      <c r="BX732" s="77" t="s">
        <v>27</v>
      </c>
      <c r="BY732" s="80">
        <f t="shared" si="485"/>
        <v>5.4</v>
      </c>
      <c r="BZ732" s="80">
        <f t="shared" si="486"/>
        <v>5.4</v>
      </c>
      <c r="CA732" s="77" t="s">
        <v>18</v>
      </c>
      <c r="CB732" s="77" t="s">
        <v>574</v>
      </c>
      <c r="CC732" s="77">
        <v>4</v>
      </c>
      <c r="CD732" s="77">
        <v>4</v>
      </c>
      <c r="CF732" s="78" t="s">
        <v>1584</v>
      </c>
      <c r="CG732" s="82">
        <v>7.5</v>
      </c>
      <c r="CH732" s="77" t="s">
        <v>21</v>
      </c>
      <c r="CI732" s="82">
        <v>2.2999999999999998</v>
      </c>
      <c r="CK732" s="77">
        <f t="shared" si="487"/>
        <v>4.5999999999999996</v>
      </c>
      <c r="CL732" s="77">
        <f t="shared" si="488"/>
        <v>4.5999999999999996</v>
      </c>
      <c r="CM732" s="77">
        <v>4</v>
      </c>
      <c r="CN732" s="77">
        <v>4</v>
      </c>
      <c r="CP732" s="67">
        <f t="shared" si="471"/>
        <v>0.59808916712167504</v>
      </c>
      <c r="CQ732" s="67">
        <f t="shared" si="472"/>
        <v>0.86956521739130432</v>
      </c>
      <c r="CR732" s="67">
        <f t="shared" ref="CR732:CR799" si="496">CP732*CQ732</f>
        <v>0.52007753662754352</v>
      </c>
      <c r="CS732" s="67">
        <f t="shared" si="473"/>
        <v>0.51690504025653583</v>
      </c>
      <c r="CT732" s="59">
        <v>0</v>
      </c>
      <c r="CU732" s="77">
        <v>0</v>
      </c>
      <c r="CV732" s="77" t="s">
        <v>1782</v>
      </c>
      <c r="CW732" s="77">
        <v>0</v>
      </c>
      <c r="CX732" s="77">
        <v>0</v>
      </c>
      <c r="CY732" s="74">
        <v>1</v>
      </c>
      <c r="CZ732" s="74">
        <v>0</v>
      </c>
      <c r="DA732" s="74">
        <v>0</v>
      </c>
      <c r="DB732" s="74">
        <v>0</v>
      </c>
      <c r="DC732" s="74">
        <v>0</v>
      </c>
      <c r="DD732" s="60">
        <v>1</v>
      </c>
      <c r="DE732" s="60">
        <v>0</v>
      </c>
      <c r="DF732" s="60">
        <v>0</v>
      </c>
      <c r="DG732" s="60">
        <v>0</v>
      </c>
      <c r="DH732" s="60">
        <v>0</v>
      </c>
      <c r="DI732" s="60">
        <v>0</v>
      </c>
      <c r="DJ732" s="60">
        <v>0</v>
      </c>
      <c r="DK732" s="60">
        <v>0</v>
      </c>
      <c r="DL732" s="74">
        <v>0</v>
      </c>
      <c r="DM732" s="74">
        <v>0</v>
      </c>
      <c r="DN732" s="74">
        <v>0</v>
      </c>
      <c r="DO732" s="77">
        <v>0</v>
      </c>
      <c r="DP732" s="77">
        <v>0</v>
      </c>
      <c r="DQ732" s="77">
        <v>0</v>
      </c>
      <c r="DR732" s="77">
        <v>0</v>
      </c>
      <c r="DS732" s="77">
        <v>0</v>
      </c>
      <c r="DT732" s="77">
        <v>0</v>
      </c>
      <c r="DU732" s="77">
        <v>0</v>
      </c>
      <c r="DV732" s="77">
        <v>0</v>
      </c>
      <c r="DW732" s="77">
        <v>0</v>
      </c>
      <c r="DX732" s="77">
        <v>0</v>
      </c>
      <c r="DY732" s="77">
        <v>0</v>
      </c>
      <c r="DZ732" s="77">
        <v>0</v>
      </c>
      <c r="EA732" s="77">
        <v>0</v>
      </c>
      <c r="EB732" s="77">
        <v>0</v>
      </c>
      <c r="EC732" s="77">
        <v>0</v>
      </c>
      <c r="ED732" s="77">
        <v>0</v>
      </c>
      <c r="EE732" s="77">
        <v>0</v>
      </c>
      <c r="EF732" s="77">
        <v>0</v>
      </c>
      <c r="EG732" s="77">
        <v>0</v>
      </c>
      <c r="EH732" s="77">
        <v>0</v>
      </c>
      <c r="EI732" s="77">
        <v>0</v>
      </c>
      <c r="EJ732" s="77">
        <v>0</v>
      </c>
      <c r="EK732" s="77">
        <v>0</v>
      </c>
      <c r="EL732" s="77">
        <v>0</v>
      </c>
      <c r="EM732" s="59">
        <v>0</v>
      </c>
      <c r="EN732" s="77">
        <v>0</v>
      </c>
      <c r="EO732" s="59">
        <v>0</v>
      </c>
      <c r="EP732" s="77">
        <v>1</v>
      </c>
      <c r="EQ732" s="59">
        <v>3</v>
      </c>
    </row>
    <row r="733" spans="1:147" s="82" customFormat="1" ht="15" customHeight="1" x14ac:dyDescent="0.25">
      <c r="A733" s="501" t="s">
        <v>2575</v>
      </c>
      <c r="B733" s="77">
        <v>2</v>
      </c>
      <c r="C733" s="78" t="s">
        <v>374</v>
      </c>
      <c r="D733" s="77">
        <v>1992</v>
      </c>
      <c r="E733" s="82" t="s">
        <v>375</v>
      </c>
      <c r="F733" s="82" t="s">
        <v>124</v>
      </c>
      <c r="G733" s="77">
        <v>73</v>
      </c>
      <c r="H733" s="77" t="s">
        <v>376</v>
      </c>
      <c r="I733" s="75" t="s">
        <v>50</v>
      </c>
      <c r="J733" s="59">
        <v>0</v>
      </c>
      <c r="K733" s="77" t="s">
        <v>3</v>
      </c>
      <c r="L733" s="77" t="s">
        <v>89</v>
      </c>
      <c r="M733" s="77" t="s">
        <v>935</v>
      </c>
      <c r="N733" s="77">
        <v>38</v>
      </c>
      <c r="O733" s="59">
        <f t="shared" si="490"/>
        <v>1.5797835966168101</v>
      </c>
      <c r="P733" s="77">
        <v>1987</v>
      </c>
      <c r="R733" s="77">
        <v>1</v>
      </c>
      <c r="S733" s="77">
        <v>4</v>
      </c>
      <c r="T733" s="77">
        <v>1</v>
      </c>
      <c r="U733" s="77">
        <v>1</v>
      </c>
      <c r="V733" s="77" t="s">
        <v>1067</v>
      </c>
      <c r="W733" s="77"/>
      <c r="X733" s="77" t="s">
        <v>1046</v>
      </c>
      <c r="Z733" s="95" t="s">
        <v>369</v>
      </c>
      <c r="AA733" s="77" t="s">
        <v>936</v>
      </c>
      <c r="AB733" s="77" t="s">
        <v>14</v>
      </c>
      <c r="AC733" s="77">
        <f t="shared" si="491"/>
        <v>2.75</v>
      </c>
      <c r="AD733" s="77">
        <v>0</v>
      </c>
      <c r="AE733" s="77" t="s">
        <v>1071</v>
      </c>
      <c r="AF733" s="77">
        <f t="shared" si="492"/>
        <v>2.75</v>
      </c>
      <c r="AG733" s="59">
        <f t="shared" si="493"/>
        <v>0.43933269383026263</v>
      </c>
      <c r="AH733" s="59">
        <f t="shared" ref="AH733:AH737" si="497">AF733*112</f>
        <v>308</v>
      </c>
      <c r="AI733" s="72">
        <f t="shared" si="476"/>
        <v>2.4885507165004443</v>
      </c>
      <c r="AJ733" s="59">
        <f t="shared" si="477"/>
        <v>104.5</v>
      </c>
      <c r="AK733" s="59">
        <f t="shared" si="494"/>
        <v>2.019116290447073</v>
      </c>
      <c r="AL733" s="72">
        <f t="shared" si="478"/>
        <v>11704</v>
      </c>
      <c r="AM733" s="72">
        <f t="shared" si="484"/>
        <v>4.068334313117254</v>
      </c>
      <c r="AN733" s="95" t="s">
        <v>635</v>
      </c>
      <c r="AO733" s="77" t="s">
        <v>470</v>
      </c>
      <c r="AP733" s="78"/>
      <c r="AQ733" s="77" t="s">
        <v>80</v>
      </c>
      <c r="AR733" s="82" t="s">
        <v>277</v>
      </c>
      <c r="AS733" s="82" t="s">
        <v>377</v>
      </c>
      <c r="AT733" s="228" t="s">
        <v>2473</v>
      </c>
      <c r="AU733" s="270">
        <v>47.9</v>
      </c>
      <c r="AV733" s="11">
        <v>-89</v>
      </c>
      <c r="AW733" s="77"/>
      <c r="AX733" s="277">
        <v>3.9000000000000004</v>
      </c>
      <c r="AY733" s="278">
        <v>729</v>
      </c>
      <c r="AZ733" s="455">
        <f t="shared" si="495"/>
        <v>2.8627275283179747</v>
      </c>
      <c r="BA733" s="521" t="s">
        <v>103</v>
      </c>
      <c r="BB733" s="95" t="s">
        <v>1807</v>
      </c>
      <c r="BC733" s="77" t="s">
        <v>2355</v>
      </c>
      <c r="BD733" s="491" t="s">
        <v>2354</v>
      </c>
      <c r="BE733" s="77" t="s">
        <v>540</v>
      </c>
      <c r="BF733" s="82" t="s">
        <v>937</v>
      </c>
      <c r="BI733" s="67" t="s">
        <v>2232</v>
      </c>
      <c r="BJ733" s="82" t="s">
        <v>32</v>
      </c>
      <c r="BK733" s="95" t="s">
        <v>744</v>
      </c>
      <c r="BL733" s="59" t="s">
        <v>2267</v>
      </c>
      <c r="BM733" s="59" t="s">
        <v>2267</v>
      </c>
      <c r="BN733" s="82" t="s">
        <v>1376</v>
      </c>
      <c r="BO733" s="77" t="s">
        <v>1678</v>
      </c>
      <c r="BP733" s="78" t="s">
        <v>51</v>
      </c>
      <c r="BQ733" s="77" t="s">
        <v>633</v>
      </c>
      <c r="BR733" s="82">
        <v>1.7</v>
      </c>
      <c r="BS733" s="77" t="s">
        <v>21</v>
      </c>
      <c r="BT733" s="77" t="s">
        <v>1377</v>
      </c>
      <c r="BU733" s="140">
        <v>1.7</v>
      </c>
      <c r="BW733" s="79" t="s">
        <v>26</v>
      </c>
      <c r="BX733" s="77" t="s">
        <v>27</v>
      </c>
      <c r="BY733" s="80">
        <f t="shared" si="485"/>
        <v>3.4</v>
      </c>
      <c r="BZ733" s="80">
        <f t="shared" si="486"/>
        <v>3.4</v>
      </c>
      <c r="CA733" s="77" t="s">
        <v>18</v>
      </c>
      <c r="CB733" s="77" t="s">
        <v>574</v>
      </c>
      <c r="CC733" s="77">
        <v>4</v>
      </c>
      <c r="CD733" s="77">
        <v>4</v>
      </c>
      <c r="CF733" s="78" t="s">
        <v>1584</v>
      </c>
      <c r="CG733" s="82">
        <v>0.6</v>
      </c>
      <c r="CH733" s="77" t="s">
        <v>21</v>
      </c>
      <c r="CI733" s="82">
        <v>0.3</v>
      </c>
      <c r="CK733" s="77">
        <f t="shared" si="487"/>
        <v>0.6</v>
      </c>
      <c r="CL733" s="77">
        <f t="shared" si="488"/>
        <v>0.6</v>
      </c>
      <c r="CM733" s="77">
        <v>4</v>
      </c>
      <c r="CN733" s="77">
        <v>4</v>
      </c>
      <c r="CP733" s="67">
        <f t="shared" si="471"/>
        <v>0.45057755628547236</v>
      </c>
      <c r="CQ733" s="67">
        <f t="shared" si="472"/>
        <v>0.86956521739130432</v>
      </c>
      <c r="CR733" s="67">
        <f t="shared" si="496"/>
        <v>0.39180657068301944</v>
      </c>
      <c r="CS733" s="67">
        <f t="shared" si="473"/>
        <v>0.50959452430189922</v>
      </c>
      <c r="CT733" s="59">
        <v>0</v>
      </c>
      <c r="CU733" s="77">
        <v>0</v>
      </c>
      <c r="CV733" s="77" t="s">
        <v>1782</v>
      </c>
      <c r="CW733" s="77">
        <v>0</v>
      </c>
      <c r="CX733" s="77">
        <v>0</v>
      </c>
      <c r="CY733" s="74">
        <v>0</v>
      </c>
      <c r="CZ733" s="74">
        <v>4</v>
      </c>
      <c r="DA733" s="74">
        <v>0</v>
      </c>
      <c r="DB733" s="74">
        <v>0</v>
      </c>
      <c r="DC733" s="74">
        <v>0</v>
      </c>
      <c r="DD733" s="77">
        <v>0</v>
      </c>
      <c r="DE733" s="60">
        <v>0</v>
      </c>
      <c r="DF733" s="60">
        <v>0</v>
      </c>
      <c r="DG733" s="60">
        <v>1</v>
      </c>
      <c r="DH733" s="60">
        <v>0</v>
      </c>
      <c r="DI733" s="60">
        <v>0</v>
      </c>
      <c r="DJ733" s="60">
        <v>0</v>
      </c>
      <c r="DK733" s="60">
        <v>0</v>
      </c>
      <c r="DL733" s="74">
        <v>0</v>
      </c>
      <c r="DM733" s="74">
        <v>0</v>
      </c>
      <c r="DN733" s="74">
        <v>0</v>
      </c>
      <c r="DO733" s="77">
        <v>1</v>
      </c>
      <c r="DP733" s="77">
        <v>0</v>
      </c>
      <c r="DQ733" s="77">
        <v>0</v>
      </c>
      <c r="DR733" s="77">
        <v>0</v>
      </c>
      <c r="DS733" s="77">
        <v>0</v>
      </c>
      <c r="DT733" s="77">
        <v>0</v>
      </c>
      <c r="DU733" s="77">
        <v>0</v>
      </c>
      <c r="DV733" s="77">
        <v>0</v>
      </c>
      <c r="DW733" s="77">
        <v>0</v>
      </c>
      <c r="DX733" s="77">
        <v>0</v>
      </c>
      <c r="DY733" s="77">
        <v>0</v>
      </c>
      <c r="DZ733" s="77">
        <v>0</v>
      </c>
      <c r="EA733" s="77">
        <v>0</v>
      </c>
      <c r="EB733" s="77">
        <v>0</v>
      </c>
      <c r="EC733" s="77">
        <v>0</v>
      </c>
      <c r="ED733" s="77">
        <v>0</v>
      </c>
      <c r="EE733" s="77">
        <v>0</v>
      </c>
      <c r="EF733" s="77">
        <v>0</v>
      </c>
      <c r="EG733" s="77">
        <v>0</v>
      </c>
      <c r="EH733" s="77">
        <v>0</v>
      </c>
      <c r="EI733" s="77">
        <v>0</v>
      </c>
      <c r="EJ733" s="77">
        <v>0</v>
      </c>
      <c r="EK733" s="77">
        <v>0</v>
      </c>
      <c r="EL733" s="77">
        <v>0</v>
      </c>
      <c r="EM733" s="59">
        <v>0</v>
      </c>
      <c r="EN733" s="77">
        <v>0</v>
      </c>
      <c r="EO733" s="59">
        <v>0</v>
      </c>
      <c r="EP733" s="77">
        <v>1</v>
      </c>
      <c r="EQ733" s="59">
        <v>3</v>
      </c>
    </row>
    <row r="734" spans="1:147" s="82" customFormat="1" ht="15" customHeight="1" x14ac:dyDescent="0.25">
      <c r="A734" s="501" t="s">
        <v>2575</v>
      </c>
      <c r="B734" s="77">
        <v>3</v>
      </c>
      <c r="C734" s="78" t="s">
        <v>374</v>
      </c>
      <c r="D734" s="77">
        <v>1992</v>
      </c>
      <c r="E734" s="82" t="s">
        <v>375</v>
      </c>
      <c r="F734" s="82" t="s">
        <v>124</v>
      </c>
      <c r="G734" s="77">
        <v>73</v>
      </c>
      <c r="H734" s="77" t="s">
        <v>376</v>
      </c>
      <c r="I734" s="75" t="s">
        <v>50</v>
      </c>
      <c r="J734" s="59">
        <v>0</v>
      </c>
      <c r="K734" s="77" t="s">
        <v>3</v>
      </c>
      <c r="L734" s="77" t="s">
        <v>89</v>
      </c>
      <c r="M734" s="77" t="s">
        <v>935</v>
      </c>
      <c r="N734" s="77">
        <v>38</v>
      </c>
      <c r="O734" s="59">
        <f t="shared" si="490"/>
        <v>1.5797835966168101</v>
      </c>
      <c r="P734" s="77">
        <v>1987</v>
      </c>
      <c r="R734" s="77">
        <v>1</v>
      </c>
      <c r="S734" s="77">
        <v>4</v>
      </c>
      <c r="T734" s="77">
        <v>1</v>
      </c>
      <c r="U734" s="77">
        <v>1</v>
      </c>
      <c r="V734" s="77" t="s">
        <v>1067</v>
      </c>
      <c r="W734" s="77"/>
      <c r="X734" s="77" t="s">
        <v>1046</v>
      </c>
      <c r="Z734" s="95" t="s">
        <v>369</v>
      </c>
      <c r="AA734" s="77" t="s">
        <v>936</v>
      </c>
      <c r="AB734" s="77" t="s">
        <v>14</v>
      </c>
      <c r="AC734" s="77">
        <f t="shared" si="491"/>
        <v>2.75</v>
      </c>
      <c r="AD734" s="77">
        <v>0</v>
      </c>
      <c r="AE734" s="77" t="s">
        <v>1071</v>
      </c>
      <c r="AF734" s="77">
        <f t="shared" si="492"/>
        <v>2.75</v>
      </c>
      <c r="AG734" s="59">
        <f t="shared" si="493"/>
        <v>0.43933269383026263</v>
      </c>
      <c r="AH734" s="59">
        <f t="shared" si="497"/>
        <v>308</v>
      </c>
      <c r="AI734" s="72">
        <f t="shared" si="476"/>
        <v>2.4885507165004443</v>
      </c>
      <c r="AJ734" s="59">
        <f t="shared" si="477"/>
        <v>104.5</v>
      </c>
      <c r="AK734" s="59">
        <f t="shared" si="494"/>
        <v>2.019116290447073</v>
      </c>
      <c r="AL734" s="72">
        <f t="shared" si="478"/>
        <v>11704</v>
      </c>
      <c r="AM734" s="72">
        <f t="shared" si="484"/>
        <v>4.068334313117254</v>
      </c>
      <c r="AN734" s="95" t="s">
        <v>635</v>
      </c>
      <c r="AO734" s="77" t="s">
        <v>470</v>
      </c>
      <c r="AP734" s="78"/>
      <c r="AQ734" s="77" t="s">
        <v>80</v>
      </c>
      <c r="AR734" s="82" t="s">
        <v>277</v>
      </c>
      <c r="AS734" s="82" t="s">
        <v>377</v>
      </c>
      <c r="AT734" s="228" t="s">
        <v>2473</v>
      </c>
      <c r="AU734" s="270">
        <v>47.9</v>
      </c>
      <c r="AV734" s="11">
        <v>-89</v>
      </c>
      <c r="AW734" s="77"/>
      <c r="AX734" s="277">
        <v>3.9000000000000004</v>
      </c>
      <c r="AY734" s="278">
        <v>729</v>
      </c>
      <c r="AZ734" s="455">
        <f t="shared" si="495"/>
        <v>2.8627275283179747</v>
      </c>
      <c r="BA734" s="521" t="s">
        <v>103</v>
      </c>
      <c r="BB734" s="95" t="s">
        <v>1807</v>
      </c>
      <c r="BC734" s="77" t="s">
        <v>2355</v>
      </c>
      <c r="BD734" s="491" t="s">
        <v>2354</v>
      </c>
      <c r="BE734" s="77" t="s">
        <v>540</v>
      </c>
      <c r="BF734" s="82" t="s">
        <v>937</v>
      </c>
      <c r="BI734" s="67" t="s">
        <v>2232</v>
      </c>
      <c r="BJ734" s="82" t="s">
        <v>32</v>
      </c>
      <c r="BK734" s="95" t="s">
        <v>939</v>
      </c>
      <c r="BL734" s="77" t="s">
        <v>2267</v>
      </c>
      <c r="BM734" s="77" t="s">
        <v>2267</v>
      </c>
      <c r="BN734" s="82" t="s">
        <v>1376</v>
      </c>
      <c r="BO734" s="77" t="s">
        <v>1678</v>
      </c>
      <c r="BP734" s="78" t="s">
        <v>51</v>
      </c>
      <c r="BQ734" s="77" t="s">
        <v>633</v>
      </c>
      <c r="BR734" s="82">
        <v>0.2</v>
      </c>
      <c r="BS734" s="77" t="s">
        <v>21</v>
      </c>
      <c r="BT734" s="77" t="s">
        <v>1377</v>
      </c>
      <c r="BU734" s="140">
        <v>0.2</v>
      </c>
      <c r="BW734" s="79" t="s">
        <v>26</v>
      </c>
      <c r="BX734" s="77" t="s">
        <v>27</v>
      </c>
      <c r="BY734" s="80">
        <f t="shared" si="485"/>
        <v>0.4</v>
      </c>
      <c r="BZ734" s="80">
        <f t="shared" si="486"/>
        <v>0.4</v>
      </c>
      <c r="CA734" s="77" t="s">
        <v>18</v>
      </c>
      <c r="CB734" s="77" t="s">
        <v>574</v>
      </c>
      <c r="CC734" s="77">
        <v>4</v>
      </c>
      <c r="CD734" s="77">
        <v>4</v>
      </c>
      <c r="CF734" s="78" t="s">
        <v>1584</v>
      </c>
      <c r="CG734" s="82">
        <v>0</v>
      </c>
      <c r="CH734" s="77" t="s">
        <v>21</v>
      </c>
      <c r="CI734" s="82">
        <v>0</v>
      </c>
      <c r="CK734" s="77">
        <f t="shared" si="487"/>
        <v>0</v>
      </c>
      <c r="CL734" s="77">
        <f t="shared" si="488"/>
        <v>0</v>
      </c>
      <c r="CM734" s="77">
        <v>4</v>
      </c>
      <c r="CN734" s="77">
        <v>4</v>
      </c>
      <c r="CP734" s="67">
        <f t="shared" si="471"/>
        <v>0.70710678118654746</v>
      </c>
      <c r="CQ734" s="67">
        <f t="shared" si="472"/>
        <v>0.86956521739130432</v>
      </c>
      <c r="CR734" s="67">
        <f t="shared" si="496"/>
        <v>0.61487546190134557</v>
      </c>
      <c r="CS734" s="67">
        <f t="shared" si="473"/>
        <v>0.52362948960302458</v>
      </c>
      <c r="CT734" s="59">
        <v>0</v>
      </c>
      <c r="CU734" s="77">
        <v>0</v>
      </c>
      <c r="CV734" s="77" t="s">
        <v>1782</v>
      </c>
      <c r="CW734" s="77">
        <v>0</v>
      </c>
      <c r="CX734" s="77">
        <v>0</v>
      </c>
      <c r="CY734" s="74">
        <v>0</v>
      </c>
      <c r="CZ734" s="74">
        <v>4</v>
      </c>
      <c r="DA734" s="74">
        <v>0</v>
      </c>
      <c r="DB734" s="74">
        <v>0</v>
      </c>
      <c r="DC734" s="74">
        <v>0</v>
      </c>
      <c r="DD734" s="77">
        <v>0</v>
      </c>
      <c r="DE734" s="60">
        <v>0</v>
      </c>
      <c r="DF734" s="60">
        <v>0</v>
      </c>
      <c r="DG734" s="60">
        <v>1</v>
      </c>
      <c r="DH734" s="60">
        <v>0</v>
      </c>
      <c r="DI734" s="60">
        <v>0</v>
      </c>
      <c r="DJ734" s="60">
        <v>0</v>
      </c>
      <c r="DK734" s="60">
        <v>0</v>
      </c>
      <c r="DL734" s="74">
        <v>0</v>
      </c>
      <c r="DM734" s="74">
        <v>0</v>
      </c>
      <c r="DN734" s="74">
        <v>0</v>
      </c>
      <c r="DO734" s="77">
        <v>0</v>
      </c>
      <c r="DP734" s="77">
        <v>0</v>
      </c>
      <c r="DQ734" s="77">
        <v>0</v>
      </c>
      <c r="DR734" s="77">
        <v>0</v>
      </c>
      <c r="DS734" s="77">
        <v>0</v>
      </c>
      <c r="DT734" s="77">
        <v>0</v>
      </c>
      <c r="DU734" s="77">
        <v>0</v>
      </c>
      <c r="DV734" s="77">
        <v>0</v>
      </c>
      <c r="DW734" s="77">
        <v>1</v>
      </c>
      <c r="DX734" s="77">
        <v>0</v>
      </c>
      <c r="DY734" s="77">
        <v>0</v>
      </c>
      <c r="DZ734" s="77">
        <v>0</v>
      </c>
      <c r="EA734" s="77">
        <v>0</v>
      </c>
      <c r="EB734" s="77">
        <v>0</v>
      </c>
      <c r="EC734" s="77">
        <v>0</v>
      </c>
      <c r="ED734" s="77">
        <v>0</v>
      </c>
      <c r="EE734" s="77">
        <v>0</v>
      </c>
      <c r="EF734" s="77">
        <v>0</v>
      </c>
      <c r="EG734" s="77">
        <v>0</v>
      </c>
      <c r="EH734" s="77">
        <v>0</v>
      </c>
      <c r="EI734" s="77">
        <v>0</v>
      </c>
      <c r="EJ734" s="77">
        <v>0</v>
      </c>
      <c r="EK734" s="77">
        <v>0</v>
      </c>
      <c r="EL734" s="77">
        <v>0</v>
      </c>
      <c r="EM734" s="59">
        <v>0</v>
      </c>
      <c r="EN734" s="77">
        <v>0</v>
      </c>
      <c r="EO734" s="59">
        <v>0</v>
      </c>
      <c r="EP734" s="77">
        <v>1</v>
      </c>
      <c r="EQ734" s="59">
        <v>3</v>
      </c>
    </row>
    <row r="735" spans="1:147" s="82" customFormat="1" ht="15" customHeight="1" x14ac:dyDescent="0.25">
      <c r="A735" s="501" t="s">
        <v>2575</v>
      </c>
      <c r="B735" s="77">
        <v>4</v>
      </c>
      <c r="C735" s="78" t="s">
        <v>374</v>
      </c>
      <c r="D735" s="77">
        <v>1992</v>
      </c>
      <c r="E735" s="82" t="s">
        <v>375</v>
      </c>
      <c r="F735" s="82" t="s">
        <v>124</v>
      </c>
      <c r="G735" s="77">
        <v>73</v>
      </c>
      <c r="H735" s="77" t="s">
        <v>376</v>
      </c>
      <c r="I735" s="75" t="s">
        <v>50</v>
      </c>
      <c r="J735" s="59">
        <v>0</v>
      </c>
      <c r="K735" s="77" t="s">
        <v>3</v>
      </c>
      <c r="L735" s="77" t="s">
        <v>89</v>
      </c>
      <c r="M735" s="77" t="s">
        <v>935</v>
      </c>
      <c r="N735" s="77">
        <v>38</v>
      </c>
      <c r="O735" s="59">
        <f t="shared" si="490"/>
        <v>1.5797835966168101</v>
      </c>
      <c r="P735" s="77">
        <v>1987</v>
      </c>
      <c r="R735" s="77">
        <v>1</v>
      </c>
      <c r="S735" s="77">
        <v>4</v>
      </c>
      <c r="T735" s="77">
        <v>1</v>
      </c>
      <c r="U735" s="77">
        <v>1</v>
      </c>
      <c r="V735" s="77" t="s">
        <v>1067</v>
      </c>
      <c r="W735" s="77"/>
      <c r="X735" s="77" t="s">
        <v>1046</v>
      </c>
      <c r="Z735" s="95" t="s">
        <v>369</v>
      </c>
      <c r="AA735" s="77" t="s">
        <v>936</v>
      </c>
      <c r="AB735" s="77" t="s">
        <v>14</v>
      </c>
      <c r="AC735" s="77">
        <f t="shared" si="491"/>
        <v>2.75</v>
      </c>
      <c r="AD735" s="77">
        <v>0</v>
      </c>
      <c r="AE735" s="77" t="s">
        <v>1071</v>
      </c>
      <c r="AF735" s="77">
        <f t="shared" si="492"/>
        <v>2.75</v>
      </c>
      <c r="AG735" s="59">
        <f t="shared" si="493"/>
        <v>0.43933269383026263</v>
      </c>
      <c r="AH735" s="59">
        <f t="shared" si="497"/>
        <v>308</v>
      </c>
      <c r="AI735" s="72">
        <f t="shared" si="476"/>
        <v>2.4885507165004443</v>
      </c>
      <c r="AJ735" s="59">
        <f t="shared" si="477"/>
        <v>104.5</v>
      </c>
      <c r="AK735" s="59">
        <f t="shared" si="494"/>
        <v>2.019116290447073</v>
      </c>
      <c r="AL735" s="72">
        <f t="shared" si="478"/>
        <v>11704</v>
      </c>
      <c r="AM735" s="72">
        <f t="shared" si="484"/>
        <v>4.068334313117254</v>
      </c>
      <c r="AN735" s="95" t="s">
        <v>635</v>
      </c>
      <c r="AO735" s="77" t="s">
        <v>470</v>
      </c>
      <c r="AP735" s="78"/>
      <c r="AQ735" s="77" t="s">
        <v>80</v>
      </c>
      <c r="AR735" s="82" t="s">
        <v>277</v>
      </c>
      <c r="AS735" s="82" t="s">
        <v>377</v>
      </c>
      <c r="AT735" s="228" t="s">
        <v>2473</v>
      </c>
      <c r="AU735" s="270">
        <v>47.9</v>
      </c>
      <c r="AV735" s="11">
        <v>-89</v>
      </c>
      <c r="AW735" s="77"/>
      <c r="AX735" s="277">
        <v>3.9000000000000004</v>
      </c>
      <c r="AY735" s="278">
        <v>729</v>
      </c>
      <c r="AZ735" s="455">
        <f t="shared" si="495"/>
        <v>2.8627275283179747</v>
      </c>
      <c r="BA735" s="521" t="s">
        <v>103</v>
      </c>
      <c r="BB735" s="95" t="s">
        <v>1807</v>
      </c>
      <c r="BC735" s="77" t="s">
        <v>2355</v>
      </c>
      <c r="BD735" s="491" t="s">
        <v>2354</v>
      </c>
      <c r="BE735" s="77" t="s">
        <v>540</v>
      </c>
      <c r="BF735" s="82" t="s">
        <v>937</v>
      </c>
      <c r="BI735" s="67" t="s">
        <v>2232</v>
      </c>
      <c r="BJ735" s="82" t="s">
        <v>32</v>
      </c>
      <c r="BK735" s="95" t="s">
        <v>938</v>
      </c>
      <c r="BL735" s="77" t="s">
        <v>2267</v>
      </c>
      <c r="BM735" s="77" t="s">
        <v>2267</v>
      </c>
      <c r="BN735" s="82" t="s">
        <v>1376</v>
      </c>
      <c r="BO735" s="77" t="s">
        <v>1678</v>
      </c>
      <c r="BP735" s="78" t="s">
        <v>51</v>
      </c>
      <c r="BQ735" s="77" t="s">
        <v>633</v>
      </c>
      <c r="BR735" s="82">
        <v>0.4</v>
      </c>
      <c r="BS735" s="77" t="s">
        <v>21</v>
      </c>
      <c r="BT735" s="77" t="s">
        <v>1377</v>
      </c>
      <c r="BU735" s="140">
        <v>0.4</v>
      </c>
      <c r="BW735" s="79" t="s">
        <v>26</v>
      </c>
      <c r="BX735" s="77" t="s">
        <v>27</v>
      </c>
      <c r="BY735" s="80">
        <f t="shared" si="485"/>
        <v>0.8</v>
      </c>
      <c r="BZ735" s="80">
        <f t="shared" si="486"/>
        <v>0.8</v>
      </c>
      <c r="CA735" s="77" t="s">
        <v>18</v>
      </c>
      <c r="CB735" s="77" t="s">
        <v>574</v>
      </c>
      <c r="CC735" s="77">
        <v>4</v>
      </c>
      <c r="CD735" s="77">
        <v>4</v>
      </c>
      <c r="CF735" s="78" t="s">
        <v>1584</v>
      </c>
      <c r="CG735" s="82">
        <v>0.1</v>
      </c>
      <c r="CH735" s="77" t="s">
        <v>21</v>
      </c>
      <c r="CI735" s="82">
        <v>0.1</v>
      </c>
      <c r="CK735" s="77">
        <f t="shared" si="487"/>
        <v>0.2</v>
      </c>
      <c r="CL735" s="77">
        <f t="shared" si="488"/>
        <v>0.2</v>
      </c>
      <c r="CM735" s="77">
        <v>4</v>
      </c>
      <c r="CN735" s="77">
        <v>4</v>
      </c>
      <c r="CP735" s="67">
        <f t="shared" si="471"/>
        <v>0.51449575542752657</v>
      </c>
      <c r="CQ735" s="67">
        <f t="shared" si="472"/>
        <v>0.86956521739130432</v>
      </c>
      <c r="CR735" s="67">
        <f t="shared" si="496"/>
        <v>0.44738761341524047</v>
      </c>
      <c r="CS735" s="67">
        <f t="shared" si="473"/>
        <v>0.51250972978983655</v>
      </c>
      <c r="CT735" s="59">
        <v>0</v>
      </c>
      <c r="CU735" s="77">
        <v>0</v>
      </c>
      <c r="CV735" s="77" t="s">
        <v>1782</v>
      </c>
      <c r="CW735" s="77">
        <v>0</v>
      </c>
      <c r="CX735" s="77">
        <v>0</v>
      </c>
      <c r="CY735" s="74">
        <v>0</v>
      </c>
      <c r="CZ735" s="74">
        <v>4</v>
      </c>
      <c r="DA735" s="74">
        <v>0</v>
      </c>
      <c r="DB735" s="74">
        <v>0</v>
      </c>
      <c r="DC735" s="74">
        <v>0</v>
      </c>
      <c r="DD735" s="77">
        <v>0</v>
      </c>
      <c r="DE735" s="60">
        <v>0</v>
      </c>
      <c r="DF735" s="60">
        <v>0</v>
      </c>
      <c r="DG735" s="60">
        <v>1</v>
      </c>
      <c r="DH735" s="60">
        <v>0</v>
      </c>
      <c r="DI735" s="60">
        <v>0</v>
      </c>
      <c r="DJ735" s="60">
        <v>0</v>
      </c>
      <c r="DK735" s="60">
        <v>0</v>
      </c>
      <c r="DL735" s="74">
        <v>0</v>
      </c>
      <c r="DM735" s="74">
        <v>0</v>
      </c>
      <c r="DN735" s="74">
        <v>0</v>
      </c>
      <c r="DO735" s="77">
        <v>0</v>
      </c>
      <c r="DP735" s="77">
        <v>1</v>
      </c>
      <c r="DQ735" s="77">
        <v>0</v>
      </c>
      <c r="DR735" s="77">
        <v>0</v>
      </c>
      <c r="DS735" s="77">
        <v>0</v>
      </c>
      <c r="DT735" s="77">
        <v>0</v>
      </c>
      <c r="DU735" s="77">
        <v>0</v>
      </c>
      <c r="DV735" s="77">
        <v>0</v>
      </c>
      <c r="DW735" s="77">
        <v>0</v>
      </c>
      <c r="DX735" s="77">
        <v>0</v>
      </c>
      <c r="DY735" s="77">
        <v>0</v>
      </c>
      <c r="DZ735" s="77">
        <v>0</v>
      </c>
      <c r="EA735" s="77">
        <v>0</v>
      </c>
      <c r="EB735" s="77">
        <v>0</v>
      </c>
      <c r="EC735" s="77">
        <v>0</v>
      </c>
      <c r="ED735" s="77">
        <v>0</v>
      </c>
      <c r="EE735" s="77">
        <v>0</v>
      </c>
      <c r="EF735" s="77">
        <v>0</v>
      </c>
      <c r="EG735" s="77">
        <v>0</v>
      </c>
      <c r="EH735" s="77">
        <v>0</v>
      </c>
      <c r="EI735" s="77">
        <v>0</v>
      </c>
      <c r="EJ735" s="77">
        <v>0</v>
      </c>
      <c r="EK735" s="77">
        <v>0</v>
      </c>
      <c r="EL735" s="77">
        <v>0</v>
      </c>
      <c r="EM735" s="59">
        <v>0</v>
      </c>
      <c r="EN735" s="77">
        <v>0</v>
      </c>
      <c r="EO735" s="59">
        <v>0</v>
      </c>
      <c r="EP735" s="77">
        <v>1</v>
      </c>
      <c r="EQ735" s="59">
        <v>3</v>
      </c>
    </row>
    <row r="736" spans="1:147" s="82" customFormat="1" ht="15" customHeight="1" x14ac:dyDescent="0.25">
      <c r="A736" s="501" t="s">
        <v>2575</v>
      </c>
      <c r="B736" s="77">
        <v>5</v>
      </c>
      <c r="C736" s="78" t="s">
        <v>374</v>
      </c>
      <c r="D736" s="77">
        <v>1992</v>
      </c>
      <c r="E736" s="82" t="s">
        <v>375</v>
      </c>
      <c r="F736" s="82" t="s">
        <v>124</v>
      </c>
      <c r="G736" s="77">
        <v>73</v>
      </c>
      <c r="H736" s="77" t="s">
        <v>376</v>
      </c>
      <c r="I736" s="75" t="s">
        <v>50</v>
      </c>
      <c r="J736" s="59">
        <v>0</v>
      </c>
      <c r="K736" s="77" t="s">
        <v>3</v>
      </c>
      <c r="L736" s="77" t="s">
        <v>89</v>
      </c>
      <c r="M736" s="77" t="s">
        <v>935</v>
      </c>
      <c r="N736" s="77">
        <v>38</v>
      </c>
      <c r="O736" s="59">
        <f t="shared" si="490"/>
        <v>1.5797835966168101</v>
      </c>
      <c r="P736" s="77">
        <v>1987</v>
      </c>
      <c r="R736" s="77">
        <v>1</v>
      </c>
      <c r="S736" s="77">
        <v>4</v>
      </c>
      <c r="T736" s="77">
        <v>1</v>
      </c>
      <c r="U736" s="77">
        <v>20</v>
      </c>
      <c r="V736" s="77" t="s">
        <v>1067</v>
      </c>
      <c r="W736" s="77"/>
      <c r="X736" s="77" t="s">
        <v>279</v>
      </c>
      <c r="Z736" s="95" t="s">
        <v>369</v>
      </c>
      <c r="AA736" s="77" t="s">
        <v>936</v>
      </c>
      <c r="AB736" s="77" t="s">
        <v>14</v>
      </c>
      <c r="AC736" s="77">
        <f t="shared" si="491"/>
        <v>2.75</v>
      </c>
      <c r="AD736" s="77">
        <v>0</v>
      </c>
      <c r="AE736" s="77" t="s">
        <v>1071</v>
      </c>
      <c r="AF736" s="77">
        <f t="shared" si="492"/>
        <v>2.75</v>
      </c>
      <c r="AG736" s="59">
        <f t="shared" si="493"/>
        <v>0.43933269383026263</v>
      </c>
      <c r="AH736" s="59">
        <f t="shared" si="497"/>
        <v>308</v>
      </c>
      <c r="AI736" s="72">
        <f t="shared" si="476"/>
        <v>2.4885507165004443</v>
      </c>
      <c r="AJ736" s="59">
        <f t="shared" si="477"/>
        <v>104.5</v>
      </c>
      <c r="AK736" s="59">
        <f t="shared" si="494"/>
        <v>2.019116290447073</v>
      </c>
      <c r="AL736" s="72">
        <f t="shared" si="478"/>
        <v>11704</v>
      </c>
      <c r="AM736" s="72">
        <f t="shared" si="484"/>
        <v>4.068334313117254</v>
      </c>
      <c r="AN736" s="95" t="s">
        <v>635</v>
      </c>
      <c r="AO736" s="77" t="s">
        <v>470</v>
      </c>
      <c r="AP736" s="78"/>
      <c r="AQ736" s="77" t="s">
        <v>80</v>
      </c>
      <c r="AR736" s="82" t="s">
        <v>277</v>
      </c>
      <c r="AS736" s="82" t="s">
        <v>377</v>
      </c>
      <c r="AT736" s="228" t="s">
        <v>2473</v>
      </c>
      <c r="AU736" s="270">
        <v>47.9</v>
      </c>
      <c r="AV736" s="11">
        <v>-89</v>
      </c>
      <c r="AW736" s="77"/>
      <c r="AX736" s="277">
        <v>3.9000000000000004</v>
      </c>
      <c r="AY736" s="278">
        <v>729</v>
      </c>
      <c r="AZ736" s="455">
        <f t="shared" si="495"/>
        <v>2.8627275283179747</v>
      </c>
      <c r="BA736" s="521" t="s">
        <v>103</v>
      </c>
      <c r="BB736" s="95" t="s">
        <v>1807</v>
      </c>
      <c r="BC736" s="77" t="s">
        <v>2355</v>
      </c>
      <c r="BD736" s="491" t="s">
        <v>2354</v>
      </c>
      <c r="BE736" s="77" t="s">
        <v>540</v>
      </c>
      <c r="BF736" s="82" t="s">
        <v>937</v>
      </c>
      <c r="BI736" s="67" t="s">
        <v>2232</v>
      </c>
      <c r="BJ736" s="82" t="s">
        <v>32</v>
      </c>
      <c r="BK736" s="82" t="s">
        <v>1050</v>
      </c>
      <c r="BL736" s="77"/>
      <c r="BM736" s="77"/>
      <c r="BN736" s="82" t="s">
        <v>1376</v>
      </c>
      <c r="BO736" s="77" t="s">
        <v>1678</v>
      </c>
      <c r="BP736" s="78" t="s">
        <v>51</v>
      </c>
      <c r="BQ736" s="77" t="s">
        <v>623</v>
      </c>
      <c r="BR736" s="82">
        <v>3162.4548736462002</v>
      </c>
      <c r="BS736" s="77" t="s">
        <v>21</v>
      </c>
      <c r="BT736" s="77" t="s">
        <v>940</v>
      </c>
      <c r="BU736" s="140">
        <v>823.10469314080001</v>
      </c>
      <c r="BW736" s="79" t="s">
        <v>26</v>
      </c>
      <c r="BX736" s="77" t="s">
        <v>27</v>
      </c>
      <c r="BY736" s="80">
        <f t="shared" si="485"/>
        <v>1646.2093862816</v>
      </c>
      <c r="BZ736" s="80">
        <f t="shared" si="486"/>
        <v>1646.2093862816</v>
      </c>
      <c r="CA736" s="77" t="s">
        <v>18</v>
      </c>
      <c r="CB736" s="77" t="s">
        <v>574</v>
      </c>
      <c r="CC736" s="77">
        <v>4</v>
      </c>
      <c r="CD736" s="77">
        <v>4</v>
      </c>
      <c r="CF736" s="78" t="s">
        <v>1584</v>
      </c>
      <c r="CG736" s="82">
        <v>1938.62815884476</v>
      </c>
      <c r="CH736" s="77" t="s">
        <v>21</v>
      </c>
      <c r="CI736" s="82">
        <v>703.97111913357003</v>
      </c>
      <c r="CK736" s="77">
        <f t="shared" si="487"/>
        <v>1407.9422382671401</v>
      </c>
      <c r="CL736" s="77">
        <f t="shared" si="488"/>
        <v>1407.9422382671401</v>
      </c>
      <c r="CM736" s="77">
        <v>4</v>
      </c>
      <c r="CN736" s="77">
        <v>4</v>
      </c>
      <c r="CP736" s="67">
        <f t="shared" si="471"/>
        <v>0.7989907142037731</v>
      </c>
      <c r="CQ736" s="67">
        <f t="shared" si="472"/>
        <v>0.86956521739130432</v>
      </c>
      <c r="CR736" s="67">
        <f t="shared" si="496"/>
        <v>0.69477453409023748</v>
      </c>
      <c r="CS736" s="67">
        <f t="shared" si="473"/>
        <v>0.53016947832626915</v>
      </c>
      <c r="CT736" s="59">
        <v>0</v>
      </c>
      <c r="CU736" s="77">
        <v>0</v>
      </c>
      <c r="CV736" s="77" t="s">
        <v>1782</v>
      </c>
      <c r="CW736" s="77">
        <v>0</v>
      </c>
      <c r="CX736" s="77">
        <v>0</v>
      </c>
      <c r="CY736" s="74">
        <v>0</v>
      </c>
      <c r="CZ736" s="74">
        <v>4</v>
      </c>
      <c r="DA736" s="74">
        <v>0</v>
      </c>
      <c r="DB736" s="74">
        <v>0</v>
      </c>
      <c r="DC736" s="74">
        <v>0</v>
      </c>
      <c r="DD736" s="77">
        <v>0</v>
      </c>
      <c r="DE736" s="60">
        <v>1</v>
      </c>
      <c r="DF736" s="60">
        <v>0</v>
      </c>
      <c r="DG736" s="60">
        <v>0</v>
      </c>
      <c r="DH736" s="60">
        <v>0</v>
      </c>
      <c r="DI736" s="60">
        <v>0</v>
      </c>
      <c r="DJ736" s="60">
        <v>0</v>
      </c>
      <c r="DK736" s="60">
        <v>0</v>
      </c>
      <c r="DL736" s="74">
        <v>0</v>
      </c>
      <c r="DM736" s="74">
        <v>0</v>
      </c>
      <c r="DN736" s="74">
        <v>0</v>
      </c>
      <c r="DO736" s="77">
        <v>0</v>
      </c>
      <c r="DP736" s="77">
        <v>0</v>
      </c>
      <c r="DQ736" s="77">
        <v>0</v>
      </c>
      <c r="DR736" s="77">
        <v>0</v>
      </c>
      <c r="DS736" s="77">
        <v>0</v>
      </c>
      <c r="DT736" s="77">
        <v>0</v>
      </c>
      <c r="DU736" s="77">
        <v>0</v>
      </c>
      <c r="DV736" s="77">
        <v>0</v>
      </c>
      <c r="DW736" s="77">
        <v>0</v>
      </c>
      <c r="DX736" s="77">
        <v>0</v>
      </c>
      <c r="DY736" s="77">
        <v>0</v>
      </c>
      <c r="DZ736" s="77">
        <v>0</v>
      </c>
      <c r="EA736" s="77">
        <v>0</v>
      </c>
      <c r="EB736" s="77">
        <v>0</v>
      </c>
      <c r="EC736" s="77">
        <v>0</v>
      </c>
      <c r="ED736" s="77">
        <v>0</v>
      </c>
      <c r="EE736" s="77">
        <v>0</v>
      </c>
      <c r="EF736" s="77">
        <v>0</v>
      </c>
      <c r="EG736" s="77">
        <v>0</v>
      </c>
      <c r="EH736" s="77">
        <v>0</v>
      </c>
      <c r="EI736" s="77">
        <v>0</v>
      </c>
      <c r="EJ736" s="77">
        <v>0</v>
      </c>
      <c r="EK736" s="77">
        <v>0</v>
      </c>
      <c r="EL736" s="77">
        <v>0</v>
      </c>
      <c r="EM736" s="59">
        <v>0</v>
      </c>
      <c r="EN736" s="77">
        <v>0</v>
      </c>
      <c r="EO736" s="59">
        <v>0</v>
      </c>
      <c r="EP736" s="77">
        <v>1</v>
      </c>
      <c r="EQ736" s="59">
        <v>3</v>
      </c>
    </row>
    <row r="737" spans="1:147" s="82" customFormat="1" ht="15" customHeight="1" x14ac:dyDescent="0.25">
      <c r="A737" s="501" t="s">
        <v>2575</v>
      </c>
      <c r="B737" s="77">
        <v>6</v>
      </c>
      <c r="C737" s="78" t="s">
        <v>374</v>
      </c>
      <c r="D737" s="77">
        <v>1992</v>
      </c>
      <c r="E737" s="82" t="s">
        <v>375</v>
      </c>
      <c r="F737" s="82" t="s">
        <v>124</v>
      </c>
      <c r="G737" s="77">
        <v>73</v>
      </c>
      <c r="H737" s="77" t="s">
        <v>376</v>
      </c>
      <c r="I737" s="75" t="s">
        <v>50</v>
      </c>
      <c r="J737" s="59">
        <v>0</v>
      </c>
      <c r="K737" s="77" t="s">
        <v>3</v>
      </c>
      <c r="L737" s="77" t="s">
        <v>89</v>
      </c>
      <c r="M737" s="77" t="s">
        <v>935</v>
      </c>
      <c r="N737" s="77">
        <v>38</v>
      </c>
      <c r="O737" s="59">
        <f t="shared" si="490"/>
        <v>1.5797835966168101</v>
      </c>
      <c r="P737" s="77">
        <v>1987</v>
      </c>
      <c r="R737" s="77">
        <v>1</v>
      </c>
      <c r="S737" s="77">
        <v>4</v>
      </c>
      <c r="T737" s="77">
        <v>1</v>
      </c>
      <c r="U737" s="77">
        <v>10</v>
      </c>
      <c r="V737" s="77" t="s">
        <v>1067</v>
      </c>
      <c r="W737" s="77">
        <v>1</v>
      </c>
      <c r="X737" s="77" t="s">
        <v>1114</v>
      </c>
      <c r="Z737" s="95" t="s">
        <v>369</v>
      </c>
      <c r="AA737" s="77" t="s">
        <v>936</v>
      </c>
      <c r="AB737" s="77" t="s">
        <v>14</v>
      </c>
      <c r="AC737" s="77">
        <f t="shared" si="491"/>
        <v>2.75</v>
      </c>
      <c r="AD737" s="77">
        <v>0</v>
      </c>
      <c r="AE737" s="77" t="s">
        <v>1071</v>
      </c>
      <c r="AF737" s="77">
        <f t="shared" si="492"/>
        <v>2.75</v>
      </c>
      <c r="AG737" s="59">
        <f t="shared" si="493"/>
        <v>0.43933269383026263</v>
      </c>
      <c r="AH737" s="59">
        <f t="shared" si="497"/>
        <v>308</v>
      </c>
      <c r="AI737" s="72">
        <f t="shared" si="476"/>
        <v>2.4885507165004443</v>
      </c>
      <c r="AJ737" s="59">
        <f t="shared" si="477"/>
        <v>104.5</v>
      </c>
      <c r="AK737" s="59">
        <f t="shared" si="494"/>
        <v>2.019116290447073</v>
      </c>
      <c r="AL737" s="72">
        <f t="shared" si="478"/>
        <v>11704</v>
      </c>
      <c r="AM737" s="72">
        <f t="shared" si="484"/>
        <v>4.068334313117254</v>
      </c>
      <c r="AN737" s="95" t="s">
        <v>635</v>
      </c>
      <c r="AO737" s="77" t="s">
        <v>470</v>
      </c>
      <c r="AP737" s="78"/>
      <c r="AQ737" s="77" t="s">
        <v>80</v>
      </c>
      <c r="AR737" s="82" t="s">
        <v>277</v>
      </c>
      <c r="AS737" s="82" t="s">
        <v>377</v>
      </c>
      <c r="AT737" s="228" t="s">
        <v>2473</v>
      </c>
      <c r="AU737" s="270">
        <v>47.9</v>
      </c>
      <c r="AV737" s="11">
        <v>-89</v>
      </c>
      <c r="AW737" s="77"/>
      <c r="AX737" s="277">
        <v>3.9000000000000004</v>
      </c>
      <c r="AY737" s="278">
        <v>729</v>
      </c>
      <c r="AZ737" s="455">
        <f t="shared" si="495"/>
        <v>2.8627275283179747</v>
      </c>
      <c r="BA737" s="521" t="s">
        <v>103</v>
      </c>
      <c r="BB737" s="95" t="s">
        <v>1807</v>
      </c>
      <c r="BC737" s="77" t="s">
        <v>2355</v>
      </c>
      <c r="BD737" s="491" t="s">
        <v>2354</v>
      </c>
      <c r="BE737" s="77" t="s">
        <v>540</v>
      </c>
      <c r="BF737" s="82" t="s">
        <v>937</v>
      </c>
      <c r="BI737" s="67" t="s">
        <v>2232</v>
      </c>
      <c r="BJ737" s="82" t="s">
        <v>32</v>
      </c>
      <c r="BK737" s="82" t="s">
        <v>1715</v>
      </c>
      <c r="BL737" s="77"/>
      <c r="BM737" s="77"/>
      <c r="BO737" s="77"/>
      <c r="BP737" s="78" t="s">
        <v>51</v>
      </c>
      <c r="BQ737" s="77" t="s">
        <v>49</v>
      </c>
      <c r="BR737" s="82">
        <v>749.25813919684003</v>
      </c>
      <c r="BS737" s="77" t="s">
        <v>21</v>
      </c>
      <c r="BT737" s="77" t="s">
        <v>940</v>
      </c>
      <c r="BU737" s="140">
        <v>106.881135640872</v>
      </c>
      <c r="BW737" s="79" t="s">
        <v>26</v>
      </c>
      <c r="BX737" s="77" t="s">
        <v>27</v>
      </c>
      <c r="BY737" s="80">
        <f t="shared" si="485"/>
        <v>213.76227128174401</v>
      </c>
      <c r="BZ737" s="80">
        <f t="shared" si="486"/>
        <v>213.76227128174401</v>
      </c>
      <c r="CA737" s="77" t="s">
        <v>18</v>
      </c>
      <c r="CB737" s="77" t="s">
        <v>574</v>
      </c>
      <c r="CC737" s="77">
        <v>4</v>
      </c>
      <c r="CD737" s="77">
        <v>4</v>
      </c>
      <c r="CF737" s="78" t="s">
        <v>1584</v>
      </c>
      <c r="CG737" s="82">
        <v>135.68873399725501</v>
      </c>
      <c r="CH737" s="77" t="s">
        <v>21</v>
      </c>
      <c r="CI737" s="82">
        <v>22.484498034112988</v>
      </c>
      <c r="CK737" s="77">
        <f t="shared" si="487"/>
        <v>44.968996068225977</v>
      </c>
      <c r="CL737" s="77">
        <f t="shared" si="488"/>
        <v>44.968996068225977</v>
      </c>
      <c r="CM737" s="77">
        <v>4</v>
      </c>
      <c r="CN737" s="77">
        <v>4</v>
      </c>
      <c r="CP737" s="67">
        <f t="shared" si="471"/>
        <v>3.972320814477027</v>
      </c>
      <c r="CQ737" s="67">
        <f t="shared" si="472"/>
        <v>0.86956521739130432</v>
      </c>
      <c r="CR737" s="67">
        <f t="shared" si="496"/>
        <v>3.4541920125887189</v>
      </c>
      <c r="CS737" s="67">
        <f t="shared" si="473"/>
        <v>1.2457151537394815</v>
      </c>
      <c r="CT737" s="59">
        <v>0</v>
      </c>
      <c r="CU737" s="77">
        <v>0</v>
      </c>
      <c r="CV737" s="77" t="s">
        <v>1782</v>
      </c>
      <c r="CW737" s="77">
        <v>0</v>
      </c>
      <c r="CX737" s="77">
        <v>0</v>
      </c>
      <c r="CY737" s="74">
        <v>0</v>
      </c>
      <c r="CZ737" s="74">
        <v>4</v>
      </c>
      <c r="DA737" s="74">
        <v>0</v>
      </c>
      <c r="DB737" s="74">
        <v>0</v>
      </c>
      <c r="DC737" s="74">
        <v>0</v>
      </c>
      <c r="DD737" s="60">
        <v>1</v>
      </c>
      <c r="DE737" s="60">
        <v>0</v>
      </c>
      <c r="DF737" s="60">
        <v>0</v>
      </c>
      <c r="DG737" s="60">
        <v>0</v>
      </c>
      <c r="DH737" s="60">
        <v>0</v>
      </c>
      <c r="DI737" s="60">
        <v>0</v>
      </c>
      <c r="DJ737" s="60">
        <v>0</v>
      </c>
      <c r="DK737" s="60">
        <v>0</v>
      </c>
      <c r="DL737" s="74">
        <v>0</v>
      </c>
      <c r="DM737" s="74">
        <v>0</v>
      </c>
      <c r="DN737" s="74">
        <v>0</v>
      </c>
      <c r="DO737" s="77">
        <v>0</v>
      </c>
      <c r="DP737" s="77">
        <v>0</v>
      </c>
      <c r="DQ737" s="77">
        <v>0</v>
      </c>
      <c r="DR737" s="77">
        <v>0</v>
      </c>
      <c r="DS737" s="77">
        <v>0</v>
      </c>
      <c r="DT737" s="77">
        <v>0</v>
      </c>
      <c r="DU737" s="77">
        <v>0</v>
      </c>
      <c r="DV737" s="77">
        <v>0</v>
      </c>
      <c r="DW737" s="77">
        <v>0</v>
      </c>
      <c r="DX737" s="77">
        <v>0</v>
      </c>
      <c r="DY737" s="77">
        <v>0</v>
      </c>
      <c r="DZ737" s="77">
        <v>0</v>
      </c>
      <c r="EA737" s="77">
        <v>0</v>
      </c>
      <c r="EB737" s="77">
        <v>0</v>
      </c>
      <c r="EC737" s="77">
        <v>0</v>
      </c>
      <c r="ED737" s="77">
        <v>0</v>
      </c>
      <c r="EE737" s="77">
        <v>0</v>
      </c>
      <c r="EF737" s="77">
        <v>0</v>
      </c>
      <c r="EG737" s="77">
        <v>0</v>
      </c>
      <c r="EH737" s="77">
        <v>0</v>
      </c>
      <c r="EI737" s="77">
        <v>0</v>
      </c>
      <c r="EJ737" s="77">
        <v>0</v>
      </c>
      <c r="EK737" s="77">
        <v>0</v>
      </c>
      <c r="EL737" s="77">
        <v>0</v>
      </c>
      <c r="EM737" s="59">
        <v>0</v>
      </c>
      <c r="EN737" s="77">
        <v>0</v>
      </c>
      <c r="EO737" s="59">
        <v>0</v>
      </c>
      <c r="EP737" s="77">
        <v>1</v>
      </c>
      <c r="EQ737" s="59">
        <v>3</v>
      </c>
    </row>
    <row r="738" spans="1:147" s="181" customFormat="1" ht="15" customHeight="1" x14ac:dyDescent="0.25">
      <c r="A738" s="499" t="s">
        <v>2576</v>
      </c>
      <c r="B738" s="291">
        <v>1</v>
      </c>
      <c r="C738" s="295" t="s">
        <v>378</v>
      </c>
      <c r="D738" s="296">
        <v>2003</v>
      </c>
      <c r="E738" s="295" t="s">
        <v>379</v>
      </c>
      <c r="F738" s="295" t="s">
        <v>380</v>
      </c>
      <c r="G738" s="296">
        <v>97</v>
      </c>
      <c r="H738" s="296" t="s">
        <v>381</v>
      </c>
      <c r="I738" s="297" t="s">
        <v>1949</v>
      </c>
      <c r="J738" s="291">
        <v>5</v>
      </c>
      <c r="K738" s="298" t="s">
        <v>3</v>
      </c>
      <c r="L738" s="298" t="s">
        <v>77</v>
      </c>
      <c r="M738" s="291" t="s">
        <v>1962</v>
      </c>
      <c r="N738" s="291">
        <v>40</v>
      </c>
      <c r="O738" s="291">
        <f>LOG10(N738)</f>
        <v>1.6020599913279623</v>
      </c>
      <c r="P738" s="291">
        <v>2000</v>
      </c>
      <c r="R738" s="294">
        <v>1</v>
      </c>
      <c r="S738" s="291">
        <v>19</v>
      </c>
      <c r="T738" s="291">
        <v>1</v>
      </c>
      <c r="U738" s="291">
        <v>20</v>
      </c>
      <c r="V738" s="292" t="s">
        <v>2356</v>
      </c>
      <c r="W738" s="292">
        <v>2</v>
      </c>
      <c r="X738" s="292" t="s">
        <v>279</v>
      </c>
      <c r="Z738" s="181" t="s">
        <v>162</v>
      </c>
      <c r="AA738" s="291" t="s">
        <v>29</v>
      </c>
      <c r="AB738" s="294" t="s">
        <v>29</v>
      </c>
      <c r="AC738" s="291" t="s">
        <v>112</v>
      </c>
      <c r="AD738" s="291">
        <v>0</v>
      </c>
      <c r="AE738" s="294" t="s">
        <v>29</v>
      </c>
      <c r="AF738" s="291" t="s">
        <v>29</v>
      </c>
      <c r="AG738" s="291" t="s">
        <v>29</v>
      </c>
      <c r="AH738" s="291" t="s">
        <v>29</v>
      </c>
      <c r="AI738" s="292" t="s">
        <v>29</v>
      </c>
      <c r="AJ738" s="291" t="s">
        <v>29</v>
      </c>
      <c r="AK738" s="291" t="s">
        <v>29</v>
      </c>
      <c r="AL738" s="292" t="s">
        <v>29</v>
      </c>
      <c r="AM738" s="292" t="s">
        <v>29</v>
      </c>
      <c r="AN738" s="293" t="s">
        <v>28</v>
      </c>
      <c r="AO738" s="294" t="s">
        <v>470</v>
      </c>
      <c r="AP738" s="299"/>
      <c r="AQ738" s="291" t="s">
        <v>213</v>
      </c>
      <c r="AR738" s="309" t="s">
        <v>214</v>
      </c>
      <c r="AT738" s="322" t="s">
        <v>2474</v>
      </c>
      <c r="AU738" s="304">
        <v>57.5</v>
      </c>
      <c r="AV738" s="305">
        <v>18.5</v>
      </c>
      <c r="AW738" s="291"/>
      <c r="AX738" s="306">
        <v>6.8166666666666664</v>
      </c>
      <c r="AY738" s="307">
        <v>592</v>
      </c>
      <c r="AZ738" s="541">
        <f>LOG10(AY738)</f>
        <v>2.77232170672292</v>
      </c>
      <c r="BA738" s="336" t="s">
        <v>137</v>
      </c>
      <c r="BB738" s="492" t="s">
        <v>138</v>
      </c>
      <c r="BC738" s="291"/>
      <c r="BD738" s="291" t="s">
        <v>2357</v>
      </c>
      <c r="BE738" s="291" t="s">
        <v>2358</v>
      </c>
      <c r="BI738" s="181" t="s">
        <v>2232</v>
      </c>
      <c r="BJ738" s="181" t="s">
        <v>2113</v>
      </c>
      <c r="BK738" s="181" t="s">
        <v>1719</v>
      </c>
      <c r="BL738" s="291"/>
      <c r="BM738" s="291"/>
      <c r="BN738" s="181" t="s">
        <v>1045</v>
      </c>
      <c r="BO738" s="291" t="s">
        <v>1671</v>
      </c>
      <c r="BP738" s="181" t="s">
        <v>1545</v>
      </c>
      <c r="BQ738" s="291" t="s">
        <v>848</v>
      </c>
      <c r="BR738" s="181">
        <v>18.471529830390445</v>
      </c>
      <c r="BS738" s="294" t="s">
        <v>21</v>
      </c>
      <c r="BT738" s="294" t="s">
        <v>54</v>
      </c>
      <c r="BU738" s="181">
        <v>20.707775432878442</v>
      </c>
      <c r="BW738" s="310" t="s">
        <v>26</v>
      </c>
      <c r="BX738" s="291" t="s">
        <v>67</v>
      </c>
      <c r="BY738" s="311"/>
      <c r="BZ738" s="181">
        <v>20.707775432878442</v>
      </c>
      <c r="CA738" s="291" t="s">
        <v>57</v>
      </c>
      <c r="CB738" s="291" t="s">
        <v>1043</v>
      </c>
      <c r="CC738" s="294">
        <v>19</v>
      </c>
      <c r="CD738" s="294">
        <v>19</v>
      </c>
      <c r="CF738" s="309" t="s">
        <v>1546</v>
      </c>
      <c r="CG738" s="181">
        <v>0</v>
      </c>
      <c r="CH738" s="294" t="s">
        <v>21</v>
      </c>
      <c r="CI738" s="181">
        <v>0</v>
      </c>
      <c r="CL738" s="181">
        <v>0</v>
      </c>
      <c r="CM738" s="294">
        <v>19</v>
      </c>
      <c r="CN738" s="294">
        <v>19</v>
      </c>
      <c r="CP738" s="181">
        <f t="shared" si="471"/>
        <v>1.2614917564945909</v>
      </c>
      <c r="CQ738" s="181">
        <f t="shared" si="472"/>
        <v>0.97902097902097907</v>
      </c>
      <c r="CR738" s="181">
        <f>CP738*CQ738</f>
        <v>1.235026894470229</v>
      </c>
      <c r="CS738" s="181">
        <f t="shared" si="473"/>
        <v>0.12533278197453654</v>
      </c>
      <c r="CT738" s="291">
        <v>0</v>
      </c>
      <c r="CU738" s="291">
        <v>1</v>
      </c>
      <c r="CV738" s="291" t="s">
        <v>1782</v>
      </c>
      <c r="CW738" s="291">
        <v>0</v>
      </c>
      <c r="CX738" s="291">
        <v>0</v>
      </c>
      <c r="CY738" s="318">
        <v>1</v>
      </c>
      <c r="CZ738" s="318">
        <v>0</v>
      </c>
      <c r="DA738" s="318">
        <v>0</v>
      </c>
      <c r="DB738" s="318">
        <v>0</v>
      </c>
      <c r="DC738" s="318">
        <v>0</v>
      </c>
      <c r="DD738" s="292">
        <v>1</v>
      </c>
      <c r="DE738" s="292">
        <v>0</v>
      </c>
      <c r="DF738" s="292">
        <v>0</v>
      </c>
      <c r="DG738" s="292">
        <v>0</v>
      </c>
      <c r="DH738" s="292">
        <v>0</v>
      </c>
      <c r="DI738" s="292">
        <v>0</v>
      </c>
      <c r="DJ738" s="292">
        <v>0</v>
      </c>
      <c r="DK738" s="292">
        <v>0</v>
      </c>
      <c r="DL738" s="292">
        <v>0</v>
      </c>
      <c r="DM738" s="292">
        <v>0</v>
      </c>
      <c r="DN738" s="292">
        <v>0</v>
      </c>
      <c r="DO738" s="291">
        <v>0</v>
      </c>
      <c r="DP738" s="291">
        <v>0</v>
      </c>
      <c r="DQ738" s="291">
        <v>0</v>
      </c>
      <c r="DR738" s="291">
        <v>0</v>
      </c>
      <c r="DS738" s="291">
        <v>0</v>
      </c>
      <c r="DT738" s="291">
        <v>0</v>
      </c>
      <c r="DU738" s="291">
        <v>0</v>
      </c>
      <c r="DV738" s="291">
        <v>0</v>
      </c>
      <c r="DW738" s="291">
        <v>0</v>
      </c>
      <c r="DX738" s="291">
        <v>0</v>
      </c>
      <c r="DY738" s="291">
        <v>0</v>
      </c>
      <c r="DZ738" s="291">
        <v>0</v>
      </c>
      <c r="EA738" s="291">
        <v>0</v>
      </c>
      <c r="EB738" s="291">
        <v>0</v>
      </c>
      <c r="EC738" s="291">
        <v>0</v>
      </c>
      <c r="ED738" s="291">
        <v>0</v>
      </c>
      <c r="EE738" s="291">
        <v>0</v>
      </c>
      <c r="EF738" s="291">
        <v>0</v>
      </c>
      <c r="EG738" s="291">
        <v>0</v>
      </c>
      <c r="EH738" s="291">
        <v>0</v>
      </c>
      <c r="EI738" s="291">
        <v>0</v>
      </c>
      <c r="EJ738" s="291">
        <v>0</v>
      </c>
      <c r="EK738" s="291">
        <v>0</v>
      </c>
      <c r="EL738" s="291">
        <v>0</v>
      </c>
      <c r="EM738" s="291">
        <v>2</v>
      </c>
      <c r="EN738" s="291">
        <v>0</v>
      </c>
      <c r="EO738" s="291">
        <v>2</v>
      </c>
      <c r="EP738" s="291">
        <v>2</v>
      </c>
      <c r="EQ738" s="291">
        <v>1</v>
      </c>
    </row>
    <row r="739" spans="1:147" s="392" customFormat="1" ht="15" customHeight="1" x14ac:dyDescent="0.25">
      <c r="A739" s="499" t="s">
        <v>2576</v>
      </c>
      <c r="B739" s="393">
        <v>1</v>
      </c>
      <c r="C739" s="408" t="s">
        <v>378</v>
      </c>
      <c r="D739" s="417">
        <v>2003</v>
      </c>
      <c r="E739" s="408" t="s">
        <v>379</v>
      </c>
      <c r="F739" s="408" t="s">
        <v>380</v>
      </c>
      <c r="G739" s="417">
        <v>97</v>
      </c>
      <c r="H739" s="417" t="s">
        <v>381</v>
      </c>
      <c r="I739" s="437" t="s">
        <v>1949</v>
      </c>
      <c r="J739" s="393">
        <v>5</v>
      </c>
      <c r="K739" s="399" t="s">
        <v>3</v>
      </c>
      <c r="L739" s="399" t="s">
        <v>77</v>
      </c>
      <c r="M739" s="393" t="s">
        <v>1962</v>
      </c>
      <c r="N739" s="393">
        <v>40</v>
      </c>
      <c r="O739" s="393">
        <f>LOG10(N739)</f>
        <v>1.6020599913279623</v>
      </c>
      <c r="P739" s="393">
        <v>2000</v>
      </c>
      <c r="R739" s="396">
        <v>1</v>
      </c>
      <c r="S739" s="393">
        <v>19</v>
      </c>
      <c r="T739" s="393">
        <v>1</v>
      </c>
      <c r="U739" s="393">
        <v>20</v>
      </c>
      <c r="V739" s="394" t="s">
        <v>2356</v>
      </c>
      <c r="W739" s="394">
        <v>2</v>
      </c>
      <c r="X739" s="394" t="s">
        <v>279</v>
      </c>
      <c r="Z739" s="392" t="s">
        <v>162</v>
      </c>
      <c r="AA739" s="393" t="s">
        <v>29</v>
      </c>
      <c r="AB739" s="396" t="s">
        <v>29</v>
      </c>
      <c r="AC739" s="393" t="s">
        <v>112</v>
      </c>
      <c r="AD739" s="393">
        <v>0</v>
      </c>
      <c r="AE739" s="396" t="s">
        <v>29</v>
      </c>
      <c r="AF739" s="393" t="s">
        <v>29</v>
      </c>
      <c r="AG739" s="393" t="s">
        <v>29</v>
      </c>
      <c r="AH739" s="393" t="s">
        <v>29</v>
      </c>
      <c r="AI739" s="394" t="s">
        <v>29</v>
      </c>
      <c r="AJ739" s="393" t="s">
        <v>29</v>
      </c>
      <c r="AK739" s="393" t="s">
        <v>29</v>
      </c>
      <c r="AL739" s="394" t="s">
        <v>29</v>
      </c>
      <c r="AM739" s="394" t="s">
        <v>29</v>
      </c>
      <c r="AN739" s="395" t="s">
        <v>28</v>
      </c>
      <c r="AO739" s="396" t="s">
        <v>470</v>
      </c>
      <c r="AP739" s="397"/>
      <c r="AQ739" s="393" t="s">
        <v>213</v>
      </c>
      <c r="AR739" s="407" t="s">
        <v>214</v>
      </c>
      <c r="AT739" s="416" t="s">
        <v>2474</v>
      </c>
      <c r="AU739" s="402">
        <v>57.5</v>
      </c>
      <c r="AV739" s="403">
        <v>18.5</v>
      </c>
      <c r="AW739" s="393"/>
      <c r="AX739" s="404">
        <v>6.8166666666666664</v>
      </c>
      <c r="AY739" s="405">
        <v>592</v>
      </c>
      <c r="AZ739" s="542">
        <f>LOG10(AY739)</f>
        <v>2.77232170672292</v>
      </c>
      <c r="BA739" s="426" t="s">
        <v>137</v>
      </c>
      <c r="BB739" s="442" t="s">
        <v>138</v>
      </c>
      <c r="BC739" s="393"/>
      <c r="BD739" s="393" t="s">
        <v>2357</v>
      </c>
      <c r="BE739" s="393" t="s">
        <v>2358</v>
      </c>
      <c r="BI739" s="392" t="s">
        <v>2232</v>
      </c>
      <c r="BJ739" s="392" t="s">
        <v>12</v>
      </c>
      <c r="BK739" s="392" t="s">
        <v>1719</v>
      </c>
      <c r="BL739" s="393"/>
      <c r="BM739" s="393"/>
      <c r="BN739" s="392" t="s">
        <v>1045</v>
      </c>
      <c r="BO739" s="393" t="s">
        <v>1671</v>
      </c>
      <c r="BP739" s="392" t="s">
        <v>1545</v>
      </c>
      <c r="BQ739" s="393" t="s">
        <v>848</v>
      </c>
      <c r="BR739" s="392">
        <v>80.846493857526369</v>
      </c>
      <c r="BS739" s="396" t="s">
        <v>21</v>
      </c>
      <c r="BT739" s="393" t="s">
        <v>1403</v>
      </c>
      <c r="BU739" s="415">
        <v>23.376899666238909</v>
      </c>
      <c r="BW739" s="408" t="s">
        <v>26</v>
      </c>
      <c r="BX739" s="393" t="s">
        <v>67</v>
      </c>
      <c r="BY739" s="393"/>
      <c r="BZ739" s="409">
        <f t="shared" ref="BZ739:BZ761" si="498">IF(BX739="SE",BY739,BU739)</f>
        <v>23.376899666238909</v>
      </c>
      <c r="CA739" s="396" t="s">
        <v>57</v>
      </c>
      <c r="CB739" s="393" t="s">
        <v>1043</v>
      </c>
      <c r="CC739" s="393">
        <v>19</v>
      </c>
      <c r="CD739" s="393">
        <v>19</v>
      </c>
      <c r="CF739" s="407" t="s">
        <v>1546</v>
      </c>
      <c r="CG739" s="392">
        <v>62.374964027135931</v>
      </c>
      <c r="CH739" s="396" t="s">
        <v>21</v>
      </c>
      <c r="CI739" s="392">
        <v>11.708171320981069</v>
      </c>
      <c r="CL739" s="410">
        <f>CI739</f>
        <v>11.708171320981069</v>
      </c>
      <c r="CM739" s="393">
        <v>19</v>
      </c>
      <c r="CN739" s="393">
        <v>19</v>
      </c>
      <c r="CP739" s="392">
        <f t="shared" si="471"/>
        <v>0.99914683313931429</v>
      </c>
      <c r="CQ739" s="392">
        <f t="shared" si="472"/>
        <v>0.97902097902097907</v>
      </c>
      <c r="CR739" s="392">
        <f>CP739*CQ739</f>
        <v>0.97818571076576233</v>
      </c>
      <c r="CS739" s="392">
        <f t="shared" si="473"/>
        <v>0.1178532537466621</v>
      </c>
      <c r="CT739" s="393">
        <v>0</v>
      </c>
      <c r="CU739" s="393">
        <v>2</v>
      </c>
      <c r="CV739" s="393" t="s">
        <v>1782</v>
      </c>
      <c r="CW739" s="393">
        <v>0</v>
      </c>
      <c r="CX739" s="393">
        <v>0</v>
      </c>
      <c r="CY739" s="414">
        <v>1</v>
      </c>
      <c r="CZ739" s="414">
        <v>0</v>
      </c>
      <c r="DA739" s="414">
        <v>0</v>
      </c>
      <c r="DB739" s="414">
        <v>0</v>
      </c>
      <c r="DC739" s="414">
        <v>0</v>
      </c>
      <c r="DD739" s="394">
        <v>1</v>
      </c>
      <c r="DE739" s="394">
        <v>0</v>
      </c>
      <c r="DF739" s="394">
        <v>0</v>
      </c>
      <c r="DG739" s="394">
        <v>0</v>
      </c>
      <c r="DH739" s="394">
        <v>0</v>
      </c>
      <c r="DI739" s="394">
        <v>0</v>
      </c>
      <c r="DJ739" s="394">
        <v>0</v>
      </c>
      <c r="DK739" s="394">
        <v>0</v>
      </c>
      <c r="DL739" s="394">
        <v>0</v>
      </c>
      <c r="DM739" s="394">
        <v>0</v>
      </c>
      <c r="DN739" s="394">
        <v>0</v>
      </c>
      <c r="DO739" s="393">
        <v>0</v>
      </c>
      <c r="DP739" s="393">
        <v>0</v>
      </c>
      <c r="DQ739" s="393">
        <v>0</v>
      </c>
      <c r="DR739" s="393">
        <v>0</v>
      </c>
      <c r="DS739" s="393">
        <v>0</v>
      </c>
      <c r="DT739" s="393">
        <v>0</v>
      </c>
      <c r="DU739" s="393">
        <v>0</v>
      </c>
      <c r="DV739" s="393">
        <v>0</v>
      </c>
      <c r="DW739" s="393">
        <v>0</v>
      </c>
      <c r="DX739" s="393">
        <v>0</v>
      </c>
      <c r="DY739" s="393">
        <v>0</v>
      </c>
      <c r="DZ739" s="393">
        <v>0</v>
      </c>
      <c r="EA739" s="393">
        <v>0</v>
      </c>
      <c r="EB739" s="393">
        <v>0</v>
      </c>
      <c r="EC739" s="393">
        <v>0</v>
      </c>
      <c r="ED739" s="393">
        <v>0</v>
      </c>
      <c r="EE739" s="393">
        <v>0</v>
      </c>
      <c r="EF739" s="393">
        <v>0</v>
      </c>
      <c r="EG739" s="393">
        <v>0</v>
      </c>
      <c r="EH739" s="393">
        <v>0</v>
      </c>
      <c r="EI739" s="393">
        <v>0</v>
      </c>
      <c r="EJ739" s="393">
        <v>0</v>
      </c>
      <c r="EK739" s="393">
        <v>0</v>
      </c>
      <c r="EL739" s="393">
        <v>0</v>
      </c>
      <c r="EM739" s="393">
        <v>2</v>
      </c>
      <c r="EN739" s="393">
        <v>0</v>
      </c>
      <c r="EO739" s="393">
        <v>2</v>
      </c>
      <c r="EP739" s="393">
        <v>2</v>
      </c>
      <c r="EQ739" s="393">
        <v>1</v>
      </c>
    </row>
    <row r="740" spans="1:147" ht="15" customHeight="1" x14ac:dyDescent="0.25">
      <c r="A740" s="501" t="s">
        <v>2577</v>
      </c>
      <c r="B740" s="37">
        <v>1</v>
      </c>
      <c r="C740" s="63" t="s">
        <v>382</v>
      </c>
      <c r="D740" s="62">
        <v>2003</v>
      </c>
      <c r="E740" s="63" t="s">
        <v>383</v>
      </c>
      <c r="F740" s="63" t="s">
        <v>384</v>
      </c>
      <c r="G740" s="62">
        <v>10</v>
      </c>
      <c r="H740" s="62" t="s">
        <v>385</v>
      </c>
      <c r="I740" s="127" t="s">
        <v>50</v>
      </c>
      <c r="J740" s="59">
        <v>0</v>
      </c>
      <c r="K740" s="37" t="s">
        <v>3</v>
      </c>
      <c r="L740" s="37" t="s">
        <v>89</v>
      </c>
      <c r="M740" s="59">
        <v>7</v>
      </c>
      <c r="N740" s="59">
        <v>7</v>
      </c>
      <c r="O740" s="59">
        <f t="shared" si="490"/>
        <v>0.84509804001425681</v>
      </c>
      <c r="P740" s="37">
        <v>1996</v>
      </c>
      <c r="Q740" s="58"/>
      <c r="R740" s="37">
        <v>1</v>
      </c>
      <c r="S740" s="37">
        <v>6</v>
      </c>
      <c r="T740" s="59">
        <v>1</v>
      </c>
      <c r="U740" s="37">
        <v>100</v>
      </c>
      <c r="V740" s="59" t="s">
        <v>574</v>
      </c>
      <c r="X740" s="59" t="s">
        <v>1378</v>
      </c>
      <c r="Y740" s="58"/>
      <c r="Z740" s="66" t="s">
        <v>1375</v>
      </c>
      <c r="AA740" s="59" t="s">
        <v>941</v>
      </c>
      <c r="AB740" s="37" t="s">
        <v>1379</v>
      </c>
      <c r="AC740" s="59" t="s">
        <v>2359</v>
      </c>
      <c r="AD740" s="37">
        <v>0</v>
      </c>
      <c r="AE740" s="59" t="s">
        <v>577</v>
      </c>
      <c r="AF740" s="59">
        <v>32</v>
      </c>
      <c r="AG740" s="59">
        <f t="shared" si="493"/>
        <v>1.505149978319906</v>
      </c>
      <c r="AH740" s="59">
        <f>AF740*20.3</f>
        <v>649.6</v>
      </c>
      <c r="AI740" s="72">
        <f>LOG10(AH740)</f>
        <v>2.8126460162331188</v>
      </c>
      <c r="AJ740" s="59">
        <f>AF740*N740</f>
        <v>224</v>
      </c>
      <c r="AK740" s="59">
        <f t="shared" si="494"/>
        <v>2.3502480183341627</v>
      </c>
      <c r="AL740" s="72">
        <f>AH740*N740</f>
        <v>4547.2</v>
      </c>
      <c r="AM740" s="72">
        <f t="shared" si="484"/>
        <v>3.6577440562473758</v>
      </c>
      <c r="AN740" s="39" t="s">
        <v>28</v>
      </c>
      <c r="AO740" s="37" t="s">
        <v>470</v>
      </c>
      <c r="AP740" s="58"/>
      <c r="AQ740" s="59" t="s">
        <v>80</v>
      </c>
      <c r="AR740" s="58" t="s">
        <v>386</v>
      </c>
      <c r="AS740" s="58" t="s">
        <v>387</v>
      </c>
      <c r="AT740" s="172" t="s">
        <v>2475</v>
      </c>
      <c r="AU740" s="270">
        <v>44.5</v>
      </c>
      <c r="AV740" s="11">
        <v>-104.5</v>
      </c>
      <c r="AW740" s="59" t="s">
        <v>388</v>
      </c>
      <c r="AX740" s="277">
        <v>5.0166666666666666</v>
      </c>
      <c r="AY740" s="278">
        <v>466</v>
      </c>
      <c r="AZ740" s="455">
        <f t="shared" si="495"/>
        <v>2.6683859166900001</v>
      </c>
      <c r="BA740" s="515" t="s">
        <v>389</v>
      </c>
      <c r="BB740" s="66" t="s">
        <v>390</v>
      </c>
      <c r="BF740" s="58"/>
      <c r="BG740" s="58"/>
      <c r="BH740" s="58"/>
      <c r="BI740" s="67" t="s">
        <v>2232</v>
      </c>
      <c r="BJ740" s="39" t="s">
        <v>8</v>
      </c>
      <c r="BK740" s="58" t="s">
        <v>17</v>
      </c>
      <c r="BN740" s="58"/>
      <c r="BP740" s="58" t="s">
        <v>51</v>
      </c>
      <c r="BQ740" s="37" t="s">
        <v>38</v>
      </c>
      <c r="BR740" s="58">
        <v>64.56</v>
      </c>
      <c r="BS740" s="37" t="s">
        <v>21</v>
      </c>
      <c r="BT740" s="37" t="s">
        <v>9</v>
      </c>
      <c r="BU740" s="69">
        <v>5.56</v>
      </c>
      <c r="BV740" s="58"/>
      <c r="BW740" s="63" t="s">
        <v>26</v>
      </c>
      <c r="BX740" s="59" t="s">
        <v>27</v>
      </c>
      <c r="BY740" s="70">
        <f t="shared" ref="BY740:BY752" si="499">BU740*SQRT(CC740)</f>
        <v>13.619162969874468</v>
      </c>
      <c r="BZ740" s="70">
        <f t="shared" si="498"/>
        <v>13.619162969874468</v>
      </c>
      <c r="CA740" s="37" t="s">
        <v>18</v>
      </c>
      <c r="CB740" s="37" t="s">
        <v>574</v>
      </c>
      <c r="CC740" s="37">
        <v>6</v>
      </c>
      <c r="CD740" s="37">
        <v>6</v>
      </c>
      <c r="CE740" s="58"/>
      <c r="CF740" s="78" t="s">
        <v>1584</v>
      </c>
      <c r="CG740" s="39">
        <v>33.51</v>
      </c>
      <c r="CH740" s="37" t="s">
        <v>21</v>
      </c>
      <c r="CI740" s="39">
        <v>5.66</v>
      </c>
      <c r="CJ740" s="58"/>
      <c r="CK740" s="59">
        <f>CI740*SQRT(CM740)</f>
        <v>13.864111944152787</v>
      </c>
      <c r="CL740" s="59">
        <f t="shared" si="488"/>
        <v>13.864111944152787</v>
      </c>
      <c r="CM740" s="37">
        <v>6</v>
      </c>
      <c r="CN740" s="37">
        <v>6</v>
      </c>
      <c r="CO740" s="58"/>
      <c r="CP740" s="67">
        <f t="shared" si="471"/>
        <v>2.2594663070861967</v>
      </c>
      <c r="CQ740" s="67">
        <f t="shared" si="472"/>
        <v>0.92307692307692313</v>
      </c>
      <c r="CR740" s="67">
        <f t="shared" si="496"/>
        <v>2.0856612065411047</v>
      </c>
      <c r="CS740" s="67">
        <f t="shared" si="473"/>
        <v>0.51458261118627069</v>
      </c>
      <c r="CT740" s="59">
        <v>0</v>
      </c>
      <c r="CU740" s="59">
        <v>0</v>
      </c>
      <c r="CV740" s="59" t="s">
        <v>1782</v>
      </c>
      <c r="CW740" s="59">
        <v>0</v>
      </c>
      <c r="CX740" s="59">
        <v>0</v>
      </c>
      <c r="CY740" s="102">
        <v>0</v>
      </c>
      <c r="CZ740" s="102">
        <v>2</v>
      </c>
      <c r="DA740" s="102">
        <v>0</v>
      </c>
      <c r="DB740" s="102">
        <v>0</v>
      </c>
      <c r="DC740" s="102">
        <v>0</v>
      </c>
      <c r="DD740" s="59">
        <v>0</v>
      </c>
      <c r="DE740" s="60">
        <v>0</v>
      </c>
      <c r="DF740" s="60">
        <v>0</v>
      </c>
      <c r="DG740" s="60">
        <v>0</v>
      </c>
      <c r="DH740" s="60">
        <v>0</v>
      </c>
      <c r="DI740" s="60">
        <v>1</v>
      </c>
      <c r="DJ740" s="60">
        <v>0</v>
      </c>
      <c r="DK740" s="60">
        <v>0</v>
      </c>
      <c r="DL740" s="60">
        <v>0</v>
      </c>
      <c r="DM740" s="60">
        <v>0</v>
      </c>
      <c r="DN740" s="60">
        <v>0</v>
      </c>
      <c r="DO740" s="59">
        <v>0</v>
      </c>
      <c r="DP740" s="59">
        <v>0</v>
      </c>
      <c r="DQ740" s="59">
        <v>0</v>
      </c>
      <c r="DR740" s="59">
        <v>0</v>
      </c>
      <c r="DS740" s="59">
        <v>0</v>
      </c>
      <c r="DT740" s="59">
        <v>0</v>
      </c>
      <c r="DU740" s="59">
        <v>0</v>
      </c>
      <c r="DV740" s="59">
        <v>0</v>
      </c>
      <c r="DW740" s="59">
        <v>0</v>
      </c>
      <c r="DX740" s="59">
        <v>0</v>
      </c>
      <c r="DY740" s="59">
        <v>0</v>
      </c>
      <c r="DZ740" s="59">
        <v>0</v>
      </c>
      <c r="EA740" s="59">
        <v>0</v>
      </c>
      <c r="EB740" s="59">
        <v>0</v>
      </c>
      <c r="EC740" s="59">
        <v>0</v>
      </c>
      <c r="ED740" s="59">
        <v>0</v>
      </c>
      <c r="EE740" s="59">
        <v>0</v>
      </c>
      <c r="EF740" s="59">
        <v>0</v>
      </c>
      <c r="EG740" s="59">
        <v>0</v>
      </c>
      <c r="EH740" s="59">
        <v>0</v>
      </c>
      <c r="EI740" s="59">
        <v>0</v>
      </c>
      <c r="EJ740" s="59">
        <v>0</v>
      </c>
      <c r="EK740" s="59">
        <v>0</v>
      </c>
      <c r="EL740" s="59">
        <v>0</v>
      </c>
      <c r="EM740" s="59">
        <v>0</v>
      </c>
      <c r="EN740" s="59">
        <v>1</v>
      </c>
      <c r="EO740" s="59">
        <v>0</v>
      </c>
      <c r="EP740" s="77">
        <v>1</v>
      </c>
      <c r="EQ740" s="59">
        <v>4</v>
      </c>
    </row>
    <row r="741" spans="1:147" ht="15" customHeight="1" x14ac:dyDescent="0.25">
      <c r="A741" s="501" t="s">
        <v>2577</v>
      </c>
      <c r="B741" s="37">
        <v>2</v>
      </c>
      <c r="C741" s="63" t="s">
        <v>382</v>
      </c>
      <c r="D741" s="62">
        <v>2003</v>
      </c>
      <c r="E741" s="63" t="s">
        <v>383</v>
      </c>
      <c r="F741" s="63" t="s">
        <v>384</v>
      </c>
      <c r="G741" s="62">
        <v>10</v>
      </c>
      <c r="H741" s="62" t="s">
        <v>385</v>
      </c>
      <c r="I741" s="127" t="s">
        <v>50</v>
      </c>
      <c r="J741" s="59">
        <v>0</v>
      </c>
      <c r="K741" s="37" t="s">
        <v>3</v>
      </c>
      <c r="L741" s="37" t="s">
        <v>89</v>
      </c>
      <c r="M741" s="59">
        <v>7</v>
      </c>
      <c r="N741" s="59">
        <v>7</v>
      </c>
      <c r="O741" s="59">
        <f t="shared" si="490"/>
        <v>0.84509804001425681</v>
      </c>
      <c r="P741" s="37">
        <v>1996</v>
      </c>
      <c r="Q741" s="58"/>
      <c r="R741" s="37">
        <v>1</v>
      </c>
      <c r="S741" s="37">
        <v>6</v>
      </c>
      <c r="T741" s="59">
        <v>1</v>
      </c>
      <c r="U741" s="37">
        <v>100</v>
      </c>
      <c r="V741" s="59" t="s">
        <v>574</v>
      </c>
      <c r="X741" s="59" t="s">
        <v>1378</v>
      </c>
      <c r="Y741" s="58"/>
      <c r="Z741" s="66" t="s">
        <v>1375</v>
      </c>
      <c r="AA741" s="59" t="s">
        <v>941</v>
      </c>
      <c r="AB741" s="37" t="s">
        <v>1379</v>
      </c>
      <c r="AC741" s="59" t="s">
        <v>2359</v>
      </c>
      <c r="AD741" s="37">
        <v>0</v>
      </c>
      <c r="AE741" s="59" t="s">
        <v>577</v>
      </c>
      <c r="AF741" s="59">
        <v>32</v>
      </c>
      <c r="AG741" s="59">
        <f t="shared" si="493"/>
        <v>1.505149978319906</v>
      </c>
      <c r="AH741" s="59">
        <f t="shared" ref="AH741:AH743" si="500">AF741*20.3</f>
        <v>649.6</v>
      </c>
      <c r="AI741" s="72">
        <f>LOG10(AH741)</f>
        <v>2.8126460162331188</v>
      </c>
      <c r="AJ741" s="59">
        <f>AF741*N741</f>
        <v>224</v>
      </c>
      <c r="AK741" s="59">
        <f t="shared" si="494"/>
        <v>2.3502480183341627</v>
      </c>
      <c r="AL741" s="72">
        <f>AH741*N741</f>
        <v>4547.2</v>
      </c>
      <c r="AM741" s="72">
        <f t="shared" si="484"/>
        <v>3.6577440562473758</v>
      </c>
      <c r="AN741" s="39" t="s">
        <v>28</v>
      </c>
      <c r="AO741" s="37" t="s">
        <v>470</v>
      </c>
      <c r="AP741" s="58"/>
      <c r="AQ741" s="59" t="s">
        <v>80</v>
      </c>
      <c r="AR741" s="58" t="s">
        <v>386</v>
      </c>
      <c r="AS741" s="58" t="s">
        <v>387</v>
      </c>
      <c r="AT741" s="172" t="s">
        <v>2475</v>
      </c>
      <c r="AU741" s="270">
        <v>44.5</v>
      </c>
      <c r="AV741" s="11">
        <v>-104.5</v>
      </c>
      <c r="AW741" s="59" t="s">
        <v>388</v>
      </c>
      <c r="AX741" s="277">
        <v>5.0166666666666666</v>
      </c>
      <c r="AY741" s="278">
        <v>466</v>
      </c>
      <c r="AZ741" s="455">
        <f t="shared" si="495"/>
        <v>2.6683859166900001</v>
      </c>
      <c r="BA741" s="515" t="s">
        <v>389</v>
      </c>
      <c r="BB741" s="66" t="s">
        <v>390</v>
      </c>
      <c r="BI741" s="67" t="s">
        <v>2232</v>
      </c>
      <c r="BJ741" s="39" t="s">
        <v>8</v>
      </c>
      <c r="BK741" s="58" t="s">
        <v>1720</v>
      </c>
      <c r="BP741" s="58" t="s">
        <v>51</v>
      </c>
      <c r="BQ741" s="37" t="s">
        <v>38</v>
      </c>
      <c r="BR741" s="67">
        <v>18.84</v>
      </c>
      <c r="BS741" s="37" t="s">
        <v>21</v>
      </c>
      <c r="BT741" s="37" t="s">
        <v>9</v>
      </c>
      <c r="BU741" s="124">
        <v>6.2</v>
      </c>
      <c r="BW741" s="63" t="s">
        <v>26</v>
      </c>
      <c r="BX741" s="59" t="s">
        <v>27</v>
      </c>
      <c r="BY741" s="70">
        <f t="shared" si="499"/>
        <v>15.186836405255704</v>
      </c>
      <c r="BZ741" s="70">
        <f t="shared" si="498"/>
        <v>15.186836405255704</v>
      </c>
      <c r="CA741" s="37" t="s">
        <v>18</v>
      </c>
      <c r="CB741" s="37" t="s">
        <v>574</v>
      </c>
      <c r="CC741" s="37">
        <v>6</v>
      </c>
      <c r="CD741" s="37">
        <v>6</v>
      </c>
      <c r="CF741" s="78" t="s">
        <v>1584</v>
      </c>
      <c r="CG741" s="39">
        <v>35.94</v>
      </c>
      <c r="CH741" s="37" t="s">
        <v>21</v>
      </c>
      <c r="CI741" s="39">
        <v>9.32</v>
      </c>
      <c r="CK741" s="59">
        <f>CI741*SQRT(CM741)</f>
        <v>22.829244402739217</v>
      </c>
      <c r="CL741" s="59">
        <f t="shared" si="488"/>
        <v>22.829244402739217</v>
      </c>
      <c r="CM741" s="37">
        <v>6</v>
      </c>
      <c r="CN741" s="37">
        <v>6</v>
      </c>
      <c r="CP741" s="67">
        <f t="shared" si="471"/>
        <v>-0.88197401161383038</v>
      </c>
      <c r="CQ741" s="67">
        <f t="shared" si="472"/>
        <v>0.92307692307692313</v>
      </c>
      <c r="CR741" s="67">
        <f t="shared" si="496"/>
        <v>-0.81412985687430506</v>
      </c>
      <c r="CS741" s="67">
        <f t="shared" si="473"/>
        <v>0.36095030932725736</v>
      </c>
      <c r="CT741" s="59">
        <v>0</v>
      </c>
      <c r="CU741" s="59">
        <v>0</v>
      </c>
      <c r="CV741" s="59" t="s">
        <v>1782</v>
      </c>
      <c r="CW741" s="59">
        <v>0</v>
      </c>
      <c r="CX741" s="59">
        <v>0</v>
      </c>
      <c r="CY741" s="102">
        <v>0</v>
      </c>
      <c r="CZ741" s="102">
        <v>2</v>
      </c>
      <c r="DA741" s="102">
        <v>0</v>
      </c>
      <c r="DB741" s="102">
        <v>0</v>
      </c>
      <c r="DC741" s="102">
        <v>0</v>
      </c>
      <c r="DD741" s="59">
        <v>0</v>
      </c>
      <c r="DE741" s="60">
        <v>0</v>
      </c>
      <c r="DF741" s="60">
        <v>0</v>
      </c>
      <c r="DG741" s="60">
        <v>0</v>
      </c>
      <c r="DH741" s="60">
        <v>0</v>
      </c>
      <c r="DI741" s="60">
        <v>0</v>
      </c>
      <c r="DJ741" s="60">
        <v>1</v>
      </c>
      <c r="DK741" s="60">
        <v>0</v>
      </c>
      <c r="DL741" s="60">
        <v>0</v>
      </c>
      <c r="DM741" s="60">
        <v>0</v>
      </c>
      <c r="DN741" s="60">
        <v>0</v>
      </c>
      <c r="DO741" s="59">
        <v>0</v>
      </c>
      <c r="DP741" s="59">
        <v>0</v>
      </c>
      <c r="DQ741" s="59">
        <v>0</v>
      </c>
      <c r="DR741" s="59">
        <v>0</v>
      </c>
      <c r="DS741" s="59">
        <v>0</v>
      </c>
      <c r="DT741" s="59">
        <v>0</v>
      </c>
      <c r="DU741" s="59">
        <v>0</v>
      </c>
      <c r="DV741" s="59">
        <v>0</v>
      </c>
      <c r="DW741" s="59">
        <v>0</v>
      </c>
      <c r="DX741" s="59">
        <v>0</v>
      </c>
      <c r="DY741" s="59">
        <v>0</v>
      </c>
      <c r="DZ741" s="59">
        <v>0</v>
      </c>
      <c r="EA741" s="59">
        <v>0</v>
      </c>
      <c r="EB741" s="59">
        <v>0</v>
      </c>
      <c r="EC741" s="59">
        <v>0</v>
      </c>
      <c r="ED741" s="59">
        <v>0</v>
      </c>
      <c r="EE741" s="59">
        <v>0</v>
      </c>
      <c r="EF741" s="59">
        <v>0</v>
      </c>
      <c r="EG741" s="59">
        <v>0</v>
      </c>
      <c r="EH741" s="59">
        <v>0</v>
      </c>
      <c r="EI741" s="59">
        <v>0</v>
      </c>
      <c r="EJ741" s="59">
        <v>0</v>
      </c>
      <c r="EK741" s="59">
        <v>0</v>
      </c>
      <c r="EL741" s="59">
        <v>0</v>
      </c>
      <c r="EM741" s="59">
        <v>0</v>
      </c>
      <c r="EN741" s="59">
        <v>1</v>
      </c>
      <c r="EO741" s="59">
        <v>0</v>
      </c>
      <c r="EP741" s="77">
        <v>1</v>
      </c>
      <c r="EQ741" s="59">
        <v>4</v>
      </c>
    </row>
    <row r="742" spans="1:147" ht="15" customHeight="1" x14ac:dyDescent="0.25">
      <c r="A742" s="501" t="s">
        <v>2577</v>
      </c>
      <c r="B742" s="37">
        <v>3</v>
      </c>
      <c r="C742" s="63" t="s">
        <v>382</v>
      </c>
      <c r="D742" s="62">
        <v>2003</v>
      </c>
      <c r="E742" s="63" t="s">
        <v>383</v>
      </c>
      <c r="F742" s="63" t="s">
        <v>384</v>
      </c>
      <c r="G742" s="62">
        <v>10</v>
      </c>
      <c r="H742" s="62" t="s">
        <v>385</v>
      </c>
      <c r="I742" s="127" t="s">
        <v>50</v>
      </c>
      <c r="J742" s="59">
        <v>0</v>
      </c>
      <c r="K742" s="37" t="s">
        <v>3</v>
      </c>
      <c r="L742" s="37" t="s">
        <v>89</v>
      </c>
      <c r="M742" s="59">
        <v>7</v>
      </c>
      <c r="N742" s="59">
        <v>7</v>
      </c>
      <c r="O742" s="59">
        <f t="shared" si="490"/>
        <v>0.84509804001425681</v>
      </c>
      <c r="P742" s="37">
        <v>1996</v>
      </c>
      <c r="Q742" s="58"/>
      <c r="R742" s="37">
        <v>1</v>
      </c>
      <c r="S742" s="37">
        <v>6</v>
      </c>
      <c r="T742" s="59">
        <v>1</v>
      </c>
      <c r="U742" s="37" t="s">
        <v>19</v>
      </c>
      <c r="V742" s="59" t="s">
        <v>574</v>
      </c>
      <c r="X742" s="59" t="s">
        <v>574</v>
      </c>
      <c r="Y742" s="58"/>
      <c r="Z742" s="66" t="s">
        <v>1375</v>
      </c>
      <c r="AA742" s="59" t="s">
        <v>941</v>
      </c>
      <c r="AB742" s="37" t="s">
        <v>1379</v>
      </c>
      <c r="AC742" s="59" t="s">
        <v>2359</v>
      </c>
      <c r="AD742" s="37">
        <v>0</v>
      </c>
      <c r="AE742" s="59" t="s">
        <v>577</v>
      </c>
      <c r="AF742" s="59">
        <v>32</v>
      </c>
      <c r="AG742" s="59">
        <f t="shared" si="493"/>
        <v>1.505149978319906</v>
      </c>
      <c r="AH742" s="59">
        <f t="shared" si="500"/>
        <v>649.6</v>
      </c>
      <c r="AI742" s="72">
        <f>LOG10(AH742)</f>
        <v>2.8126460162331188</v>
      </c>
      <c r="AJ742" s="59">
        <f>AF742*N742</f>
        <v>224</v>
      </c>
      <c r="AK742" s="59">
        <f t="shared" si="494"/>
        <v>2.3502480183341627</v>
      </c>
      <c r="AL742" s="72">
        <f>AH742*N742</f>
        <v>4547.2</v>
      </c>
      <c r="AM742" s="72">
        <f t="shared" si="484"/>
        <v>3.6577440562473758</v>
      </c>
      <c r="AN742" s="39" t="s">
        <v>28</v>
      </c>
      <c r="AO742" s="37" t="s">
        <v>470</v>
      </c>
      <c r="AP742" s="58"/>
      <c r="AQ742" s="59" t="s">
        <v>80</v>
      </c>
      <c r="AR742" s="58" t="s">
        <v>386</v>
      </c>
      <c r="AS742" s="58" t="s">
        <v>387</v>
      </c>
      <c r="AT742" s="172" t="s">
        <v>2475</v>
      </c>
      <c r="AU742" s="270">
        <v>44.5</v>
      </c>
      <c r="AV742" s="11">
        <v>-104.5</v>
      </c>
      <c r="AW742" s="59" t="s">
        <v>388</v>
      </c>
      <c r="AX742" s="277">
        <v>5.0166666666666666</v>
      </c>
      <c r="AY742" s="278">
        <v>466</v>
      </c>
      <c r="AZ742" s="455">
        <f t="shared" si="495"/>
        <v>2.6683859166900001</v>
      </c>
      <c r="BA742" s="515" t="s">
        <v>389</v>
      </c>
      <c r="BB742" s="66" t="s">
        <v>390</v>
      </c>
      <c r="BI742" s="67" t="s">
        <v>2232</v>
      </c>
      <c r="BJ742" s="39" t="s">
        <v>610</v>
      </c>
      <c r="BK742" s="40" t="s">
        <v>1380</v>
      </c>
      <c r="BL742" s="77" t="s">
        <v>2268</v>
      </c>
      <c r="BM742" s="77" t="s">
        <v>2268</v>
      </c>
      <c r="BN742" s="67" t="s">
        <v>1381</v>
      </c>
      <c r="BO742" s="59" t="s">
        <v>1678</v>
      </c>
      <c r="BP742" s="58" t="s">
        <v>51</v>
      </c>
      <c r="BQ742" s="37" t="s">
        <v>15</v>
      </c>
      <c r="BR742" s="67">
        <v>0.67</v>
      </c>
      <c r="BS742" s="37" t="s">
        <v>21</v>
      </c>
      <c r="BT742" s="37" t="s">
        <v>2055</v>
      </c>
      <c r="BU742" s="124">
        <v>0.36</v>
      </c>
      <c r="BW742" s="63" t="s">
        <v>26</v>
      </c>
      <c r="BX742" s="59" t="s">
        <v>27</v>
      </c>
      <c r="BY742" s="70">
        <f t="shared" si="499"/>
        <v>0.88181630740194406</v>
      </c>
      <c r="BZ742" s="70">
        <f t="shared" si="498"/>
        <v>0.88181630740194406</v>
      </c>
      <c r="CA742" s="37" t="s">
        <v>18</v>
      </c>
      <c r="CB742" s="37" t="s">
        <v>574</v>
      </c>
      <c r="CC742" s="37">
        <v>6</v>
      </c>
      <c r="CD742" s="37">
        <v>6</v>
      </c>
      <c r="CF742" s="78" t="s">
        <v>1584</v>
      </c>
      <c r="CG742" s="39">
        <v>2.67</v>
      </c>
      <c r="CH742" s="37" t="s">
        <v>21</v>
      </c>
      <c r="CI742" s="39">
        <v>3.56</v>
      </c>
      <c r="CK742" s="59">
        <f>CI742*SQRT(CM742)</f>
        <v>8.7201834843081141</v>
      </c>
      <c r="CL742" s="59">
        <f t="shared" si="488"/>
        <v>8.7201834843081141</v>
      </c>
      <c r="CM742" s="37">
        <v>6</v>
      </c>
      <c r="CN742" s="37">
        <v>6</v>
      </c>
      <c r="CP742" s="67">
        <f t="shared" si="471"/>
        <v>-0.32270827617027342</v>
      </c>
      <c r="CQ742" s="67">
        <f t="shared" si="472"/>
        <v>0.92307692307692313</v>
      </c>
      <c r="CR742" s="67">
        <f t="shared" si="496"/>
        <v>-0.29788456261871393</v>
      </c>
      <c r="CS742" s="67">
        <f t="shared" si="473"/>
        <v>0.3370306338602726</v>
      </c>
      <c r="CT742" s="59">
        <v>0</v>
      </c>
      <c r="CU742" s="59">
        <v>0</v>
      </c>
      <c r="CV742" s="59" t="s">
        <v>1782</v>
      </c>
      <c r="CW742" s="59">
        <v>0</v>
      </c>
      <c r="CX742" s="59">
        <v>0</v>
      </c>
      <c r="CY742" s="102">
        <v>0</v>
      </c>
      <c r="CZ742" s="102">
        <v>3</v>
      </c>
      <c r="DA742" s="102">
        <v>0</v>
      </c>
      <c r="DB742" s="102">
        <v>0</v>
      </c>
      <c r="DC742" s="102">
        <v>0</v>
      </c>
      <c r="DD742" s="59">
        <v>0</v>
      </c>
      <c r="DE742" s="60">
        <v>0</v>
      </c>
      <c r="DF742" s="60">
        <v>0</v>
      </c>
      <c r="DG742" s="60">
        <v>1</v>
      </c>
      <c r="DH742" s="60">
        <v>0</v>
      </c>
      <c r="DI742" s="60">
        <v>0</v>
      </c>
      <c r="DJ742" s="60">
        <v>0</v>
      </c>
      <c r="DK742" s="60">
        <v>0</v>
      </c>
      <c r="DL742" s="60">
        <v>0</v>
      </c>
      <c r="DM742" s="60">
        <v>0</v>
      </c>
      <c r="DN742" s="60">
        <v>0</v>
      </c>
      <c r="DO742" s="128">
        <v>0</v>
      </c>
      <c r="DP742" s="128">
        <v>0</v>
      </c>
      <c r="DQ742" s="59">
        <v>0</v>
      </c>
      <c r="DR742" s="59">
        <v>0</v>
      </c>
      <c r="DS742" s="59">
        <v>1</v>
      </c>
      <c r="DT742" s="59">
        <v>0</v>
      </c>
      <c r="DU742" s="59">
        <v>0</v>
      </c>
      <c r="DV742" s="59">
        <v>0</v>
      </c>
      <c r="DW742" s="59">
        <v>0</v>
      </c>
      <c r="DX742" s="59">
        <v>0</v>
      </c>
      <c r="DY742" s="59">
        <v>0</v>
      </c>
      <c r="DZ742" s="59">
        <v>0</v>
      </c>
      <c r="EA742" s="59">
        <v>0</v>
      </c>
      <c r="EB742" s="59">
        <v>0</v>
      </c>
      <c r="EC742" s="59">
        <v>0</v>
      </c>
      <c r="ED742" s="59">
        <v>0</v>
      </c>
      <c r="EE742" s="59">
        <v>0</v>
      </c>
      <c r="EF742" s="59">
        <v>0</v>
      </c>
      <c r="EG742" s="59">
        <v>0</v>
      </c>
      <c r="EH742" s="59">
        <v>0</v>
      </c>
      <c r="EI742" s="59">
        <v>0</v>
      </c>
      <c r="EJ742" s="59">
        <v>0</v>
      </c>
      <c r="EK742" s="59">
        <v>0</v>
      </c>
      <c r="EL742" s="59">
        <v>0</v>
      </c>
      <c r="EM742" s="59">
        <v>0</v>
      </c>
      <c r="EN742" s="59">
        <v>1</v>
      </c>
      <c r="EO742" s="59">
        <v>0</v>
      </c>
      <c r="EP742" s="77">
        <v>1</v>
      </c>
      <c r="EQ742" s="59">
        <v>4</v>
      </c>
    </row>
    <row r="743" spans="1:147" ht="15" customHeight="1" x14ac:dyDescent="0.25">
      <c r="A743" s="501" t="s">
        <v>2577</v>
      </c>
      <c r="B743" s="37">
        <v>4</v>
      </c>
      <c r="C743" s="63" t="s">
        <v>382</v>
      </c>
      <c r="D743" s="62">
        <v>2003</v>
      </c>
      <c r="E743" s="63" t="s">
        <v>383</v>
      </c>
      <c r="F743" s="63" t="s">
        <v>384</v>
      </c>
      <c r="G743" s="62">
        <v>10</v>
      </c>
      <c r="H743" s="62" t="s">
        <v>385</v>
      </c>
      <c r="I743" s="127" t="s">
        <v>50</v>
      </c>
      <c r="J743" s="59">
        <v>0</v>
      </c>
      <c r="K743" s="37" t="s">
        <v>3</v>
      </c>
      <c r="L743" s="37" t="s">
        <v>89</v>
      </c>
      <c r="M743" s="59">
        <v>7</v>
      </c>
      <c r="N743" s="59">
        <v>7</v>
      </c>
      <c r="O743" s="59">
        <f t="shared" si="490"/>
        <v>0.84509804001425681</v>
      </c>
      <c r="P743" s="37">
        <v>1996</v>
      </c>
      <c r="Q743" s="58"/>
      <c r="R743" s="37">
        <v>1</v>
      </c>
      <c r="S743" s="37">
        <v>6</v>
      </c>
      <c r="T743" s="59">
        <v>1</v>
      </c>
      <c r="U743" s="37" t="s">
        <v>19</v>
      </c>
      <c r="V743" s="59" t="s">
        <v>574</v>
      </c>
      <c r="X743" s="59" t="s">
        <v>574</v>
      </c>
      <c r="Y743" s="58"/>
      <c r="Z743" s="66" t="s">
        <v>1375</v>
      </c>
      <c r="AA743" s="59" t="s">
        <v>941</v>
      </c>
      <c r="AB743" s="37" t="s">
        <v>1379</v>
      </c>
      <c r="AC743" s="59" t="s">
        <v>2359</v>
      </c>
      <c r="AD743" s="37">
        <v>0</v>
      </c>
      <c r="AE743" s="59" t="s">
        <v>577</v>
      </c>
      <c r="AF743" s="59">
        <v>32</v>
      </c>
      <c r="AG743" s="59">
        <f t="shared" si="493"/>
        <v>1.505149978319906</v>
      </c>
      <c r="AH743" s="59">
        <f t="shared" si="500"/>
        <v>649.6</v>
      </c>
      <c r="AI743" s="72">
        <f>LOG10(AH743)</f>
        <v>2.8126460162331188</v>
      </c>
      <c r="AJ743" s="59">
        <f>AF743*N743</f>
        <v>224</v>
      </c>
      <c r="AK743" s="59">
        <f t="shared" si="494"/>
        <v>2.3502480183341627</v>
      </c>
      <c r="AL743" s="72">
        <f>AH743*N743</f>
        <v>4547.2</v>
      </c>
      <c r="AM743" s="72">
        <f t="shared" si="484"/>
        <v>3.6577440562473758</v>
      </c>
      <c r="AN743" s="39" t="s">
        <v>28</v>
      </c>
      <c r="AO743" s="37" t="s">
        <v>470</v>
      </c>
      <c r="AP743" s="58"/>
      <c r="AQ743" s="59" t="s">
        <v>80</v>
      </c>
      <c r="AR743" s="58" t="s">
        <v>386</v>
      </c>
      <c r="AS743" s="58" t="s">
        <v>387</v>
      </c>
      <c r="AT743" s="172" t="s">
        <v>2475</v>
      </c>
      <c r="AU743" s="270">
        <v>44.5</v>
      </c>
      <c r="AV743" s="11">
        <v>-104.5</v>
      </c>
      <c r="AW743" s="59" t="s">
        <v>388</v>
      </c>
      <c r="AX743" s="277">
        <v>5.0166666666666666</v>
      </c>
      <c r="AY743" s="278">
        <v>466</v>
      </c>
      <c r="AZ743" s="455">
        <f t="shared" si="495"/>
        <v>2.6683859166900001</v>
      </c>
      <c r="BA743" s="515" t="s">
        <v>389</v>
      </c>
      <c r="BB743" s="66" t="s">
        <v>390</v>
      </c>
      <c r="BI743" s="67" t="s">
        <v>2232</v>
      </c>
      <c r="BJ743" s="39" t="s">
        <v>610</v>
      </c>
      <c r="BK743" s="40" t="s">
        <v>1382</v>
      </c>
      <c r="BL743" s="77" t="s">
        <v>2268</v>
      </c>
      <c r="BM743" s="77" t="s">
        <v>2268</v>
      </c>
      <c r="BN743" s="67" t="s">
        <v>1381</v>
      </c>
      <c r="BO743" s="59" t="s">
        <v>1678</v>
      </c>
      <c r="BP743" s="58" t="s">
        <v>51</v>
      </c>
      <c r="BQ743" s="37" t="s">
        <v>15</v>
      </c>
      <c r="BR743" s="67">
        <v>0</v>
      </c>
      <c r="BS743" s="37" t="s">
        <v>21</v>
      </c>
      <c r="BT743" s="37" t="s">
        <v>2055</v>
      </c>
      <c r="BU743" s="124">
        <v>0</v>
      </c>
      <c r="BW743" s="63" t="s">
        <v>26</v>
      </c>
      <c r="BX743" s="59" t="s">
        <v>27</v>
      </c>
      <c r="BY743" s="70">
        <f t="shared" si="499"/>
        <v>0</v>
      </c>
      <c r="BZ743" s="70">
        <f t="shared" si="498"/>
        <v>0</v>
      </c>
      <c r="CA743" s="37" t="s">
        <v>18</v>
      </c>
      <c r="CB743" s="37" t="s">
        <v>574</v>
      </c>
      <c r="CC743" s="37">
        <v>6</v>
      </c>
      <c r="CD743" s="37">
        <v>6</v>
      </c>
      <c r="CF743" s="78" t="s">
        <v>1584</v>
      </c>
      <c r="CG743" s="39">
        <v>3</v>
      </c>
      <c r="CH743" s="37" t="s">
        <v>21</v>
      </c>
      <c r="CI743" s="39">
        <v>3.33</v>
      </c>
      <c r="CK743" s="59">
        <f>CI743*SQRT(CM743)</f>
        <v>8.1568008434679822</v>
      </c>
      <c r="CL743" s="59">
        <f t="shared" si="488"/>
        <v>8.1568008434679822</v>
      </c>
      <c r="CM743" s="37">
        <v>6</v>
      </c>
      <c r="CN743" s="37">
        <v>6</v>
      </c>
      <c r="CP743" s="67">
        <f t="shared" si="471"/>
        <v>-0.52013537764831153</v>
      </c>
      <c r="CQ743" s="67">
        <f t="shared" si="472"/>
        <v>0.92307692307692313</v>
      </c>
      <c r="CR743" s="67">
        <f t="shared" si="496"/>
        <v>-0.48012496398305682</v>
      </c>
      <c r="CS743" s="67">
        <f t="shared" si="473"/>
        <v>0.34293833254332212</v>
      </c>
      <c r="CT743" s="59">
        <v>0</v>
      </c>
      <c r="CU743" s="59">
        <v>0</v>
      </c>
      <c r="CV743" s="59" t="s">
        <v>1782</v>
      </c>
      <c r="CW743" s="59">
        <v>0</v>
      </c>
      <c r="CX743" s="59">
        <v>0</v>
      </c>
      <c r="CY743" s="102">
        <v>0</v>
      </c>
      <c r="CZ743" s="102">
        <v>3</v>
      </c>
      <c r="DA743" s="102">
        <v>0</v>
      </c>
      <c r="DB743" s="102">
        <v>0</v>
      </c>
      <c r="DC743" s="102">
        <v>0</v>
      </c>
      <c r="DD743" s="59">
        <v>0</v>
      </c>
      <c r="DE743" s="60">
        <v>0</v>
      </c>
      <c r="DF743" s="60">
        <v>0</v>
      </c>
      <c r="DG743" s="60">
        <v>1</v>
      </c>
      <c r="DH743" s="60">
        <v>0</v>
      </c>
      <c r="DI743" s="60">
        <v>0</v>
      </c>
      <c r="DJ743" s="60">
        <v>0</v>
      </c>
      <c r="DK743" s="60">
        <v>0</v>
      </c>
      <c r="DL743" s="60">
        <v>0</v>
      </c>
      <c r="DM743" s="60">
        <v>0</v>
      </c>
      <c r="DN743" s="60">
        <v>0</v>
      </c>
      <c r="DO743" s="59">
        <v>0</v>
      </c>
      <c r="DP743" s="59">
        <v>0</v>
      </c>
      <c r="DQ743" s="59">
        <v>0</v>
      </c>
      <c r="DR743" s="59">
        <v>0</v>
      </c>
      <c r="DS743" s="59">
        <v>0</v>
      </c>
      <c r="DT743" s="59">
        <v>0</v>
      </c>
      <c r="DU743" s="59">
        <v>0</v>
      </c>
      <c r="DV743" s="59">
        <v>1</v>
      </c>
      <c r="DW743" s="59">
        <v>0</v>
      </c>
      <c r="DX743" s="59">
        <v>0</v>
      </c>
      <c r="DY743" s="59">
        <v>0</v>
      </c>
      <c r="DZ743" s="59">
        <v>0</v>
      </c>
      <c r="EA743" s="59">
        <v>0</v>
      </c>
      <c r="EB743" s="59">
        <v>0</v>
      </c>
      <c r="EC743" s="59">
        <v>0</v>
      </c>
      <c r="ED743" s="59">
        <v>0</v>
      </c>
      <c r="EE743" s="59">
        <v>0</v>
      </c>
      <c r="EF743" s="59">
        <v>0</v>
      </c>
      <c r="EG743" s="59">
        <v>0</v>
      </c>
      <c r="EH743" s="59">
        <v>0</v>
      </c>
      <c r="EI743" s="59">
        <v>0</v>
      </c>
      <c r="EJ743" s="59">
        <v>0</v>
      </c>
      <c r="EK743" s="59">
        <v>0</v>
      </c>
      <c r="EL743" s="59">
        <v>0</v>
      </c>
      <c r="EM743" s="59">
        <v>0</v>
      </c>
      <c r="EN743" s="59">
        <v>1</v>
      </c>
      <c r="EO743" s="59">
        <v>0</v>
      </c>
      <c r="EP743" s="77">
        <v>1</v>
      </c>
      <c r="EQ743" s="59">
        <v>4</v>
      </c>
    </row>
    <row r="744" spans="1:147" s="82" customFormat="1" ht="15" customHeight="1" x14ac:dyDescent="0.25">
      <c r="A744" s="501" t="s">
        <v>2578</v>
      </c>
      <c r="B744" s="77">
        <v>1</v>
      </c>
      <c r="C744" s="79" t="s">
        <v>391</v>
      </c>
      <c r="D744" s="76">
        <v>2009</v>
      </c>
      <c r="E744" s="79" t="s">
        <v>392</v>
      </c>
      <c r="F744" s="108" t="s">
        <v>99</v>
      </c>
      <c r="G744" s="76">
        <v>29</v>
      </c>
      <c r="H744" s="76" t="s">
        <v>393</v>
      </c>
      <c r="I744" s="75" t="s">
        <v>395</v>
      </c>
      <c r="J744" s="59">
        <v>4</v>
      </c>
      <c r="K744" s="77" t="s">
        <v>39</v>
      </c>
      <c r="L744" s="76" t="s">
        <v>77</v>
      </c>
      <c r="M744" s="77">
        <v>47</v>
      </c>
      <c r="N744" s="77">
        <v>47</v>
      </c>
      <c r="O744" s="59">
        <f t="shared" si="490"/>
        <v>1.6720978579357175</v>
      </c>
      <c r="P744" s="77" t="s">
        <v>961</v>
      </c>
      <c r="Q744" s="78"/>
      <c r="R744" s="77">
        <v>1</v>
      </c>
      <c r="S744" s="77" t="s">
        <v>1385</v>
      </c>
      <c r="T744" s="77" t="s">
        <v>870</v>
      </c>
      <c r="U744" s="77" t="s">
        <v>1386</v>
      </c>
      <c r="V744" s="77" t="s">
        <v>1387</v>
      </c>
      <c r="W744" s="77"/>
      <c r="X744" s="77" t="s">
        <v>279</v>
      </c>
      <c r="Y744" s="78"/>
      <c r="Z744" s="139" t="s">
        <v>83</v>
      </c>
      <c r="AA744" s="77" t="s">
        <v>29</v>
      </c>
      <c r="AB744" s="77" t="s">
        <v>29</v>
      </c>
      <c r="AC744" s="77" t="s">
        <v>112</v>
      </c>
      <c r="AD744" s="77">
        <v>0</v>
      </c>
      <c r="AE744" s="77" t="s">
        <v>29</v>
      </c>
      <c r="AF744" s="77" t="s">
        <v>29</v>
      </c>
      <c r="AG744" s="77" t="s">
        <v>29</v>
      </c>
      <c r="AH744" s="77" t="s">
        <v>29</v>
      </c>
      <c r="AI744" s="60" t="s">
        <v>29</v>
      </c>
      <c r="AJ744" s="77" t="s">
        <v>29</v>
      </c>
      <c r="AK744" s="77" t="s">
        <v>29</v>
      </c>
      <c r="AL744" s="60" t="s">
        <v>29</v>
      </c>
      <c r="AM744" s="60" t="s">
        <v>29</v>
      </c>
      <c r="AN744" s="78" t="s">
        <v>28</v>
      </c>
      <c r="AO744" s="77" t="s">
        <v>470</v>
      </c>
      <c r="AP744" s="78"/>
      <c r="AQ744" s="77" t="s">
        <v>80</v>
      </c>
      <c r="AR744" s="78" t="s">
        <v>219</v>
      </c>
      <c r="AS744" s="78" t="s">
        <v>394</v>
      </c>
      <c r="AT744" s="228" t="s">
        <v>2476</v>
      </c>
      <c r="AU744" s="270">
        <v>46.95</v>
      </c>
      <c r="AV744" s="11">
        <v>-90.7</v>
      </c>
      <c r="AW744" s="77"/>
      <c r="AX744" s="277">
        <v>4.7166666666666659</v>
      </c>
      <c r="AY744" s="278">
        <v>791</v>
      </c>
      <c r="AZ744" s="455">
        <f t="shared" si="495"/>
        <v>2.8981764834976764</v>
      </c>
      <c r="BA744" s="521" t="s">
        <v>103</v>
      </c>
      <c r="BB744" s="78"/>
      <c r="BC744" s="77"/>
      <c r="BD744" s="77"/>
      <c r="BE744" s="77"/>
      <c r="BF744" s="78"/>
      <c r="BG744" s="78"/>
      <c r="BH744" s="78"/>
      <c r="BI744" s="67" t="s">
        <v>2232</v>
      </c>
      <c r="BJ744" s="78" t="s">
        <v>1384</v>
      </c>
      <c r="BK744" s="82" t="s">
        <v>1730</v>
      </c>
      <c r="BL744" s="77"/>
      <c r="BM744" s="77"/>
      <c r="BN744" s="78"/>
      <c r="BO744" s="77"/>
      <c r="BP744" s="78" t="s">
        <v>1383</v>
      </c>
      <c r="BQ744" s="77" t="s">
        <v>35</v>
      </c>
      <c r="BR744" s="78">
        <v>0</v>
      </c>
      <c r="BS744" s="77" t="s">
        <v>962</v>
      </c>
      <c r="BT744" s="77" t="s">
        <v>1926</v>
      </c>
      <c r="BU744" s="118">
        <v>0</v>
      </c>
      <c r="BV744" s="78"/>
      <c r="BW744" s="79" t="s">
        <v>1781</v>
      </c>
      <c r="BX744" s="77" t="s">
        <v>27</v>
      </c>
      <c r="BY744" s="80">
        <f t="shared" si="499"/>
        <v>0</v>
      </c>
      <c r="BZ744" s="80">
        <f t="shared" si="498"/>
        <v>0</v>
      </c>
      <c r="CA744" s="77" t="s">
        <v>18</v>
      </c>
      <c r="CB744" s="77" t="s">
        <v>571</v>
      </c>
      <c r="CC744" s="77">
        <v>5</v>
      </c>
      <c r="CD744" s="77">
        <v>2</v>
      </c>
      <c r="CE744" s="78" t="s">
        <v>2629</v>
      </c>
      <c r="CF744" s="78" t="s">
        <v>960</v>
      </c>
      <c r="CG744" s="82">
        <v>0.352107042991811</v>
      </c>
      <c r="CH744" s="77" t="s">
        <v>962</v>
      </c>
      <c r="CI744" s="82">
        <v>0.61348555168088104</v>
      </c>
      <c r="CJ744" s="78"/>
      <c r="CK744" s="77">
        <f>(CI744-CG744)*SQRT(CM744)</f>
        <v>0.86689444158429396</v>
      </c>
      <c r="CL744" s="77">
        <f t="shared" si="488"/>
        <v>0.86689444158429396</v>
      </c>
      <c r="CM744" s="77">
        <v>11</v>
      </c>
      <c r="CN744" s="77">
        <v>6</v>
      </c>
      <c r="CO744" s="78" t="s">
        <v>2629</v>
      </c>
      <c r="CP744" s="67">
        <f t="shared" si="471"/>
        <v>-0.48058754528956965</v>
      </c>
      <c r="CQ744" s="67">
        <f t="shared" si="472"/>
        <v>0.94545454545454544</v>
      </c>
      <c r="CR744" s="67">
        <f t="shared" si="496"/>
        <v>-0.45437367918286586</v>
      </c>
      <c r="CS744" s="67">
        <f t="shared" si="473"/>
        <v>0.67311839917710958</v>
      </c>
      <c r="CT744" s="59">
        <v>0</v>
      </c>
      <c r="CU744" s="77">
        <v>0</v>
      </c>
      <c r="CV744" s="77" t="s">
        <v>1624</v>
      </c>
      <c r="CW744" s="77">
        <v>0</v>
      </c>
      <c r="CX744" s="77">
        <v>0</v>
      </c>
      <c r="CY744" s="74">
        <v>0</v>
      </c>
      <c r="CZ744" s="74">
        <v>5</v>
      </c>
      <c r="DA744" s="74">
        <v>0</v>
      </c>
      <c r="DB744" s="74">
        <v>0</v>
      </c>
      <c r="DC744" s="74">
        <v>0</v>
      </c>
      <c r="DD744" s="77">
        <v>0</v>
      </c>
      <c r="DE744" s="60">
        <v>0</v>
      </c>
      <c r="DF744" s="60">
        <v>0</v>
      </c>
      <c r="DG744" s="60">
        <v>0</v>
      </c>
      <c r="DH744" s="60">
        <v>0</v>
      </c>
      <c r="DI744" s="60">
        <v>0</v>
      </c>
      <c r="DJ744" s="60">
        <v>0</v>
      </c>
      <c r="DK744" s="60">
        <v>0</v>
      </c>
      <c r="DL744" s="74">
        <v>0</v>
      </c>
      <c r="DM744" s="74">
        <v>0</v>
      </c>
      <c r="DN744" s="74">
        <v>0</v>
      </c>
      <c r="DO744" s="77">
        <v>0</v>
      </c>
      <c r="DP744" s="77">
        <v>0</v>
      </c>
      <c r="DQ744" s="77">
        <v>0</v>
      </c>
      <c r="DR744" s="77">
        <v>0</v>
      </c>
      <c r="DS744" s="77">
        <v>0</v>
      </c>
      <c r="DT744" s="77">
        <v>0</v>
      </c>
      <c r="DU744" s="77">
        <v>0</v>
      </c>
      <c r="DV744" s="77">
        <v>0</v>
      </c>
      <c r="DW744" s="77">
        <v>0</v>
      </c>
      <c r="DX744" s="77">
        <v>0</v>
      </c>
      <c r="DY744" s="77">
        <v>0</v>
      </c>
      <c r="DZ744" s="77">
        <v>0</v>
      </c>
      <c r="EA744" s="77">
        <v>0</v>
      </c>
      <c r="EB744" s="77">
        <v>0</v>
      </c>
      <c r="EC744" s="77">
        <v>0</v>
      </c>
      <c r="ED744" s="77">
        <v>0</v>
      </c>
      <c r="EE744" s="77">
        <v>0</v>
      </c>
      <c r="EF744" s="77">
        <v>0</v>
      </c>
      <c r="EG744" s="77">
        <v>0</v>
      </c>
      <c r="EH744" s="77">
        <v>0</v>
      </c>
      <c r="EI744" s="77">
        <v>0</v>
      </c>
      <c r="EJ744" s="77">
        <v>0</v>
      </c>
      <c r="EK744" s="77">
        <v>0</v>
      </c>
      <c r="EL744" s="77">
        <v>0</v>
      </c>
      <c r="EM744" s="59">
        <v>0</v>
      </c>
      <c r="EN744" s="77">
        <v>1</v>
      </c>
      <c r="EO744" s="59">
        <v>0</v>
      </c>
      <c r="EP744" s="77">
        <v>1</v>
      </c>
      <c r="EQ744" s="59">
        <v>4</v>
      </c>
    </row>
    <row r="745" spans="1:147" s="82" customFormat="1" ht="15" customHeight="1" x14ac:dyDescent="0.25">
      <c r="A745" s="501" t="s">
        <v>2578</v>
      </c>
      <c r="B745" s="77">
        <v>2</v>
      </c>
      <c r="C745" s="79" t="s">
        <v>391</v>
      </c>
      <c r="D745" s="76">
        <v>2009</v>
      </c>
      <c r="E745" s="79" t="s">
        <v>392</v>
      </c>
      <c r="F745" s="108" t="s">
        <v>99</v>
      </c>
      <c r="G745" s="76">
        <v>29</v>
      </c>
      <c r="H745" s="76" t="s">
        <v>393</v>
      </c>
      <c r="I745" s="75" t="s">
        <v>395</v>
      </c>
      <c r="J745" s="59">
        <v>4</v>
      </c>
      <c r="K745" s="77" t="s">
        <v>39</v>
      </c>
      <c r="L745" s="76" t="s">
        <v>77</v>
      </c>
      <c r="M745" s="77">
        <v>47</v>
      </c>
      <c r="N745" s="77">
        <v>47</v>
      </c>
      <c r="O745" s="59">
        <f t="shared" si="490"/>
        <v>1.6720978579357175</v>
      </c>
      <c r="P745" s="77" t="s">
        <v>961</v>
      </c>
      <c r="Q745" s="78"/>
      <c r="R745" s="77">
        <v>1</v>
      </c>
      <c r="S745" s="77" t="s">
        <v>1385</v>
      </c>
      <c r="T745" s="77" t="s">
        <v>870</v>
      </c>
      <c r="U745" s="77" t="s">
        <v>1386</v>
      </c>
      <c r="V745" s="77" t="s">
        <v>1387</v>
      </c>
      <c r="W745" s="77"/>
      <c r="X745" s="77" t="s">
        <v>279</v>
      </c>
      <c r="Z745" s="139" t="s">
        <v>83</v>
      </c>
      <c r="AA745" s="77" t="s">
        <v>29</v>
      </c>
      <c r="AB745" s="77" t="s">
        <v>29</v>
      </c>
      <c r="AC745" s="77" t="s">
        <v>112</v>
      </c>
      <c r="AD745" s="77">
        <v>0</v>
      </c>
      <c r="AE745" s="77" t="s">
        <v>29</v>
      </c>
      <c r="AF745" s="77" t="s">
        <v>29</v>
      </c>
      <c r="AG745" s="77" t="s">
        <v>29</v>
      </c>
      <c r="AH745" s="77" t="s">
        <v>29</v>
      </c>
      <c r="AI745" s="60" t="s">
        <v>29</v>
      </c>
      <c r="AJ745" s="77" t="s">
        <v>29</v>
      </c>
      <c r="AK745" s="77" t="s">
        <v>29</v>
      </c>
      <c r="AL745" s="60" t="s">
        <v>29</v>
      </c>
      <c r="AM745" s="60" t="s">
        <v>29</v>
      </c>
      <c r="AN745" s="78" t="s">
        <v>28</v>
      </c>
      <c r="AO745" s="77" t="s">
        <v>470</v>
      </c>
      <c r="AP745" s="78"/>
      <c r="AQ745" s="77" t="s">
        <v>80</v>
      </c>
      <c r="AR745" s="78" t="s">
        <v>219</v>
      </c>
      <c r="AS745" s="78" t="s">
        <v>394</v>
      </c>
      <c r="AT745" s="228" t="s">
        <v>2476</v>
      </c>
      <c r="AU745" s="270">
        <v>46.95</v>
      </c>
      <c r="AV745" s="11">
        <v>-90.7</v>
      </c>
      <c r="AW745" s="77"/>
      <c r="AX745" s="277">
        <v>4.7166666666666659</v>
      </c>
      <c r="AY745" s="278">
        <v>791</v>
      </c>
      <c r="AZ745" s="455">
        <f t="shared" si="495"/>
        <v>2.8981764834976764</v>
      </c>
      <c r="BA745" s="521" t="s">
        <v>103</v>
      </c>
      <c r="BB745" s="78"/>
      <c r="BC745" s="77"/>
      <c r="BD745" s="77"/>
      <c r="BE745" s="77"/>
      <c r="BF745" s="78"/>
      <c r="BG745" s="78"/>
      <c r="BH745" s="78"/>
      <c r="BI745" s="67" t="s">
        <v>2232</v>
      </c>
      <c r="BJ745" s="78" t="s">
        <v>1384</v>
      </c>
      <c r="BK745" s="82" t="s">
        <v>1731</v>
      </c>
      <c r="BL745" s="77"/>
      <c r="BM745" s="77"/>
      <c r="BN745" s="78"/>
      <c r="BO745" s="77"/>
      <c r="BP745" s="78" t="s">
        <v>1383</v>
      </c>
      <c r="BQ745" s="77" t="s">
        <v>35</v>
      </c>
      <c r="BR745" s="82">
        <v>-11.7729202302678</v>
      </c>
      <c r="BS745" s="77" t="s">
        <v>962</v>
      </c>
      <c r="BT745" s="77" t="s">
        <v>1926</v>
      </c>
      <c r="BU745" s="140">
        <v>9.8724584906894997</v>
      </c>
      <c r="BW745" s="79" t="s">
        <v>1781</v>
      </c>
      <c r="BX745" s="77" t="s">
        <v>27</v>
      </c>
      <c r="BY745" s="80">
        <f t="shared" si="499"/>
        <v>22.075488290226698</v>
      </c>
      <c r="BZ745" s="80">
        <f t="shared" si="498"/>
        <v>22.075488290226698</v>
      </c>
      <c r="CA745" s="77" t="s">
        <v>18</v>
      </c>
      <c r="CB745" s="77" t="s">
        <v>571</v>
      </c>
      <c r="CC745" s="77">
        <v>5</v>
      </c>
      <c r="CD745" s="77">
        <v>2</v>
      </c>
      <c r="CE745" s="78" t="s">
        <v>2629</v>
      </c>
      <c r="CF745" s="78" t="s">
        <v>960</v>
      </c>
      <c r="CG745" s="82">
        <v>3.9006121750851301</v>
      </c>
      <c r="CH745" s="77" t="s">
        <v>962</v>
      </c>
      <c r="CI745" s="82">
        <v>5.4637604943692404</v>
      </c>
      <c r="CK745" s="77">
        <f>(CI745-CG745)*SQRT(CM745)</f>
        <v>5.1843764667400576</v>
      </c>
      <c r="CL745" s="77">
        <f t="shared" si="488"/>
        <v>5.1843764667400576</v>
      </c>
      <c r="CM745" s="77">
        <v>11</v>
      </c>
      <c r="CN745" s="77">
        <v>6</v>
      </c>
      <c r="CO745" s="78" t="s">
        <v>2629</v>
      </c>
      <c r="CP745" s="67">
        <f t="shared" si="471"/>
        <v>-1.2452073677360598</v>
      </c>
      <c r="CQ745" s="67">
        <f t="shared" si="472"/>
        <v>0.94545454545454544</v>
      </c>
      <c r="CR745" s="67">
        <f t="shared" si="496"/>
        <v>-1.1772869658595475</v>
      </c>
      <c r="CS745" s="67">
        <f t="shared" si="473"/>
        <v>0.7099793104161285</v>
      </c>
      <c r="CT745" s="59">
        <v>0</v>
      </c>
      <c r="CU745" s="77">
        <v>0</v>
      </c>
      <c r="CV745" s="77" t="s">
        <v>1624</v>
      </c>
      <c r="CW745" s="77">
        <v>0</v>
      </c>
      <c r="CX745" s="77">
        <v>0</v>
      </c>
      <c r="CY745" s="74">
        <v>0</v>
      </c>
      <c r="CZ745" s="74">
        <v>5</v>
      </c>
      <c r="DA745" s="74">
        <v>0</v>
      </c>
      <c r="DB745" s="74">
        <v>0</v>
      </c>
      <c r="DC745" s="74">
        <v>0</v>
      </c>
      <c r="DD745" s="77">
        <v>0</v>
      </c>
      <c r="DE745" s="60">
        <v>0</v>
      </c>
      <c r="DF745" s="60">
        <v>0</v>
      </c>
      <c r="DG745" s="60">
        <v>0</v>
      </c>
      <c r="DH745" s="60">
        <v>0</v>
      </c>
      <c r="DI745" s="60">
        <v>0</v>
      </c>
      <c r="DJ745" s="60">
        <v>0</v>
      </c>
      <c r="DK745" s="60">
        <v>0</v>
      </c>
      <c r="DL745" s="74">
        <v>0</v>
      </c>
      <c r="DM745" s="74">
        <v>0</v>
      </c>
      <c r="DN745" s="74">
        <v>0</v>
      </c>
      <c r="DO745" s="77">
        <v>0</v>
      </c>
      <c r="DP745" s="77">
        <v>0</v>
      </c>
      <c r="DQ745" s="77">
        <v>0</v>
      </c>
      <c r="DR745" s="77">
        <v>0</v>
      </c>
      <c r="DS745" s="77">
        <v>0</v>
      </c>
      <c r="DT745" s="77">
        <v>0</v>
      </c>
      <c r="DU745" s="77">
        <v>0</v>
      </c>
      <c r="DV745" s="77">
        <v>0</v>
      </c>
      <c r="DW745" s="77">
        <v>0</v>
      </c>
      <c r="DX745" s="77">
        <v>0</v>
      </c>
      <c r="DY745" s="77">
        <v>0</v>
      </c>
      <c r="DZ745" s="77">
        <v>0</v>
      </c>
      <c r="EA745" s="77">
        <v>0</v>
      </c>
      <c r="EB745" s="77">
        <v>0</v>
      </c>
      <c r="EC745" s="77">
        <v>0</v>
      </c>
      <c r="ED745" s="77">
        <v>0</v>
      </c>
      <c r="EE745" s="77">
        <v>0</v>
      </c>
      <c r="EF745" s="77">
        <v>0</v>
      </c>
      <c r="EG745" s="77">
        <v>0</v>
      </c>
      <c r="EH745" s="77">
        <v>0</v>
      </c>
      <c r="EI745" s="77">
        <v>0</v>
      </c>
      <c r="EJ745" s="77">
        <v>0</v>
      </c>
      <c r="EK745" s="77">
        <v>0</v>
      </c>
      <c r="EL745" s="77">
        <v>0</v>
      </c>
      <c r="EM745" s="59">
        <v>0</v>
      </c>
      <c r="EN745" s="77">
        <v>1</v>
      </c>
      <c r="EO745" s="59">
        <v>0</v>
      </c>
      <c r="EP745" s="77">
        <v>1</v>
      </c>
      <c r="EQ745" s="59">
        <v>4</v>
      </c>
    </row>
    <row r="746" spans="1:147" s="82" customFormat="1" ht="15" customHeight="1" x14ac:dyDescent="0.25">
      <c r="A746" s="501" t="s">
        <v>2578</v>
      </c>
      <c r="B746" s="77">
        <v>3</v>
      </c>
      <c r="C746" s="79" t="s">
        <v>391</v>
      </c>
      <c r="D746" s="76">
        <v>2009</v>
      </c>
      <c r="E746" s="79" t="s">
        <v>392</v>
      </c>
      <c r="F746" s="108" t="s">
        <v>99</v>
      </c>
      <c r="G746" s="76">
        <v>29</v>
      </c>
      <c r="H746" s="76" t="s">
        <v>393</v>
      </c>
      <c r="I746" s="75" t="s">
        <v>395</v>
      </c>
      <c r="J746" s="59">
        <v>4</v>
      </c>
      <c r="K746" s="77" t="s">
        <v>39</v>
      </c>
      <c r="L746" s="76" t="s">
        <v>77</v>
      </c>
      <c r="M746" s="77">
        <v>47</v>
      </c>
      <c r="N746" s="77">
        <v>47</v>
      </c>
      <c r="O746" s="59">
        <f t="shared" si="490"/>
        <v>1.6720978579357175</v>
      </c>
      <c r="P746" s="77" t="s">
        <v>961</v>
      </c>
      <c r="Q746" s="78"/>
      <c r="R746" s="77">
        <v>1</v>
      </c>
      <c r="S746" s="77" t="s">
        <v>1385</v>
      </c>
      <c r="T746" s="77" t="s">
        <v>870</v>
      </c>
      <c r="U746" s="77" t="s">
        <v>1386</v>
      </c>
      <c r="V746" s="77" t="s">
        <v>1387</v>
      </c>
      <c r="W746" s="77"/>
      <c r="X746" s="77" t="s">
        <v>279</v>
      </c>
      <c r="Z746" s="139" t="s">
        <v>83</v>
      </c>
      <c r="AA746" s="77" t="s">
        <v>29</v>
      </c>
      <c r="AB746" s="77" t="s">
        <v>29</v>
      </c>
      <c r="AC746" s="77" t="s">
        <v>112</v>
      </c>
      <c r="AD746" s="77">
        <v>0</v>
      </c>
      <c r="AE746" s="77" t="s">
        <v>29</v>
      </c>
      <c r="AF746" s="77" t="s">
        <v>29</v>
      </c>
      <c r="AG746" s="77" t="s">
        <v>29</v>
      </c>
      <c r="AH746" s="77" t="s">
        <v>29</v>
      </c>
      <c r="AI746" s="60" t="s">
        <v>29</v>
      </c>
      <c r="AJ746" s="77" t="s">
        <v>29</v>
      </c>
      <c r="AK746" s="77" t="s">
        <v>29</v>
      </c>
      <c r="AL746" s="60" t="s">
        <v>29</v>
      </c>
      <c r="AM746" s="60" t="s">
        <v>29</v>
      </c>
      <c r="AN746" s="78" t="s">
        <v>28</v>
      </c>
      <c r="AO746" s="77" t="s">
        <v>470</v>
      </c>
      <c r="AP746" s="78"/>
      <c r="AQ746" s="77" t="s">
        <v>80</v>
      </c>
      <c r="AR746" s="78" t="s">
        <v>219</v>
      </c>
      <c r="AS746" s="78" t="s">
        <v>394</v>
      </c>
      <c r="AT746" s="228" t="s">
        <v>2476</v>
      </c>
      <c r="AU746" s="270">
        <v>46.95</v>
      </c>
      <c r="AV746" s="11">
        <v>-90.7</v>
      </c>
      <c r="AW746" s="77"/>
      <c r="AX746" s="277">
        <v>4.7166666666666659</v>
      </c>
      <c r="AY746" s="278">
        <v>791</v>
      </c>
      <c r="AZ746" s="455">
        <f t="shared" si="495"/>
        <v>2.8981764834976764</v>
      </c>
      <c r="BA746" s="521" t="s">
        <v>103</v>
      </c>
      <c r="BB746" s="78"/>
      <c r="BC746" s="77"/>
      <c r="BD746" s="77"/>
      <c r="BE746" s="77"/>
      <c r="BF746" s="78"/>
      <c r="BG746" s="78"/>
      <c r="BH746" s="78"/>
      <c r="BI746" s="67" t="s">
        <v>2232</v>
      </c>
      <c r="BJ746" s="78" t="s">
        <v>1384</v>
      </c>
      <c r="BK746" s="82" t="s">
        <v>5</v>
      </c>
      <c r="BL746" s="77"/>
      <c r="BM746" s="77"/>
      <c r="BN746" s="78"/>
      <c r="BO746" s="77"/>
      <c r="BP746" s="78" t="s">
        <v>1383</v>
      </c>
      <c r="BQ746" s="77" t="s">
        <v>35</v>
      </c>
      <c r="BR746" s="82">
        <v>1.12979558899578</v>
      </c>
      <c r="BS746" s="77" t="s">
        <v>962</v>
      </c>
      <c r="BT746" s="77" t="s">
        <v>1926</v>
      </c>
      <c r="BU746" s="140">
        <v>0.64012553347465007</v>
      </c>
      <c r="BW746" s="79" t="s">
        <v>1781</v>
      </c>
      <c r="BX746" s="77" t="s">
        <v>27</v>
      </c>
      <c r="BY746" s="80">
        <f t="shared" si="499"/>
        <v>1.4313642069826347</v>
      </c>
      <c r="BZ746" s="80">
        <f t="shared" si="498"/>
        <v>1.4313642069826347</v>
      </c>
      <c r="CA746" s="77" t="s">
        <v>18</v>
      </c>
      <c r="CB746" s="77" t="s">
        <v>571</v>
      </c>
      <c r="CC746" s="77">
        <v>5</v>
      </c>
      <c r="CD746" s="77">
        <v>2</v>
      </c>
      <c r="CE746" s="78" t="s">
        <v>2629</v>
      </c>
      <c r="CF746" s="78" t="s">
        <v>960</v>
      </c>
      <c r="CG746" s="82">
        <v>0.99626091559063501</v>
      </c>
      <c r="CH746" s="77" t="s">
        <v>962</v>
      </c>
      <c r="CI746" s="82">
        <v>1.95147189219455</v>
      </c>
      <c r="CK746" s="77">
        <f>(CI746-CG746)*SQRT(CM746)</f>
        <v>3.1680764050241361</v>
      </c>
      <c r="CL746" s="77">
        <f t="shared" si="488"/>
        <v>3.1680764050241361</v>
      </c>
      <c r="CM746" s="77">
        <v>11</v>
      </c>
      <c r="CN746" s="77">
        <v>6</v>
      </c>
      <c r="CO746" s="78" t="s">
        <v>2629</v>
      </c>
      <c r="CP746" s="67">
        <f t="shared" si="471"/>
        <v>4.7953306524964774E-2</v>
      </c>
      <c r="CQ746" s="67">
        <f t="shared" si="472"/>
        <v>0.94545454545454544</v>
      </c>
      <c r="CR746" s="67">
        <f t="shared" si="496"/>
        <v>4.5337671623603061E-2</v>
      </c>
      <c r="CS746" s="67">
        <f t="shared" si="473"/>
        <v>0.66673090118129941</v>
      </c>
      <c r="CT746" s="59">
        <v>0</v>
      </c>
      <c r="CU746" s="77">
        <v>0</v>
      </c>
      <c r="CV746" s="77" t="s">
        <v>1624</v>
      </c>
      <c r="CW746" s="77">
        <v>0</v>
      </c>
      <c r="CX746" s="77">
        <v>0</v>
      </c>
      <c r="CY746" s="74">
        <v>0</v>
      </c>
      <c r="CZ746" s="74">
        <v>5</v>
      </c>
      <c r="DA746" s="74">
        <v>0</v>
      </c>
      <c r="DB746" s="74">
        <v>0</v>
      </c>
      <c r="DC746" s="74">
        <v>0</v>
      </c>
      <c r="DD746" s="77">
        <v>0</v>
      </c>
      <c r="DE746" s="60">
        <v>0</v>
      </c>
      <c r="DF746" s="60">
        <v>0</v>
      </c>
      <c r="DG746" s="60">
        <v>0</v>
      </c>
      <c r="DH746" s="60">
        <v>0</v>
      </c>
      <c r="DI746" s="60">
        <v>1</v>
      </c>
      <c r="DJ746" s="60">
        <v>0</v>
      </c>
      <c r="DK746" s="60">
        <v>0</v>
      </c>
      <c r="DL746" s="74">
        <v>0</v>
      </c>
      <c r="DM746" s="74">
        <v>0</v>
      </c>
      <c r="DN746" s="74">
        <v>0</v>
      </c>
      <c r="DO746" s="77">
        <v>0</v>
      </c>
      <c r="DP746" s="77">
        <v>0</v>
      </c>
      <c r="DQ746" s="77">
        <v>0</v>
      </c>
      <c r="DR746" s="77">
        <v>0</v>
      </c>
      <c r="DS746" s="77">
        <v>0</v>
      </c>
      <c r="DT746" s="77">
        <v>0</v>
      </c>
      <c r="DU746" s="77">
        <v>0</v>
      </c>
      <c r="DV746" s="77">
        <v>0</v>
      </c>
      <c r="DW746" s="77">
        <v>0</v>
      </c>
      <c r="DX746" s="77">
        <v>0</v>
      </c>
      <c r="DY746" s="77">
        <v>0</v>
      </c>
      <c r="DZ746" s="77">
        <v>0</v>
      </c>
      <c r="EA746" s="77">
        <v>0</v>
      </c>
      <c r="EB746" s="77">
        <v>0</v>
      </c>
      <c r="EC746" s="77">
        <v>0</v>
      </c>
      <c r="ED746" s="77">
        <v>0</v>
      </c>
      <c r="EE746" s="77">
        <v>0</v>
      </c>
      <c r="EF746" s="77">
        <v>0</v>
      </c>
      <c r="EG746" s="77">
        <v>0</v>
      </c>
      <c r="EH746" s="77">
        <v>0</v>
      </c>
      <c r="EI746" s="77">
        <v>0</v>
      </c>
      <c r="EJ746" s="77">
        <v>0</v>
      </c>
      <c r="EK746" s="77">
        <v>0</v>
      </c>
      <c r="EL746" s="77">
        <v>0</v>
      </c>
      <c r="EM746" s="59">
        <v>0</v>
      </c>
      <c r="EN746" s="77">
        <v>1</v>
      </c>
      <c r="EO746" s="59">
        <v>0</v>
      </c>
      <c r="EP746" s="77">
        <v>1</v>
      </c>
      <c r="EQ746" s="59">
        <v>4</v>
      </c>
    </row>
    <row r="747" spans="1:147" s="82" customFormat="1" ht="15" customHeight="1" x14ac:dyDescent="0.25">
      <c r="A747" s="501" t="s">
        <v>2578</v>
      </c>
      <c r="B747" s="77">
        <v>4</v>
      </c>
      <c r="C747" s="79" t="s">
        <v>391</v>
      </c>
      <c r="D747" s="76">
        <v>2009</v>
      </c>
      <c r="E747" s="79" t="s">
        <v>392</v>
      </c>
      <c r="F747" s="108" t="s">
        <v>99</v>
      </c>
      <c r="G747" s="76">
        <v>29</v>
      </c>
      <c r="H747" s="76" t="s">
        <v>393</v>
      </c>
      <c r="I747" s="75" t="s">
        <v>395</v>
      </c>
      <c r="J747" s="59">
        <v>4</v>
      </c>
      <c r="K747" s="77" t="s">
        <v>39</v>
      </c>
      <c r="L747" s="76" t="s">
        <v>77</v>
      </c>
      <c r="M747" s="77">
        <v>47</v>
      </c>
      <c r="N747" s="77">
        <v>47</v>
      </c>
      <c r="O747" s="59">
        <f t="shared" si="490"/>
        <v>1.6720978579357175</v>
      </c>
      <c r="P747" s="77" t="s">
        <v>961</v>
      </c>
      <c r="Q747" s="78"/>
      <c r="R747" s="77">
        <v>1</v>
      </c>
      <c r="S747" s="77" t="s">
        <v>1385</v>
      </c>
      <c r="T747" s="77" t="s">
        <v>870</v>
      </c>
      <c r="U747" s="77" t="s">
        <v>1386</v>
      </c>
      <c r="V747" s="77" t="s">
        <v>1387</v>
      </c>
      <c r="W747" s="77"/>
      <c r="X747" s="77" t="s">
        <v>279</v>
      </c>
      <c r="Z747" s="139" t="s">
        <v>83</v>
      </c>
      <c r="AA747" s="77" t="s">
        <v>29</v>
      </c>
      <c r="AB747" s="77" t="s">
        <v>29</v>
      </c>
      <c r="AC747" s="77" t="s">
        <v>112</v>
      </c>
      <c r="AD747" s="77">
        <v>0</v>
      </c>
      <c r="AE747" s="77" t="s">
        <v>29</v>
      </c>
      <c r="AF747" s="77" t="s">
        <v>29</v>
      </c>
      <c r="AG747" s="77" t="s">
        <v>29</v>
      </c>
      <c r="AH747" s="77" t="s">
        <v>29</v>
      </c>
      <c r="AI747" s="60" t="s">
        <v>29</v>
      </c>
      <c r="AJ747" s="77" t="s">
        <v>29</v>
      </c>
      <c r="AK747" s="77" t="s">
        <v>29</v>
      </c>
      <c r="AL747" s="60" t="s">
        <v>29</v>
      </c>
      <c r="AM747" s="60" t="s">
        <v>29</v>
      </c>
      <c r="AN747" s="78" t="s">
        <v>28</v>
      </c>
      <c r="AO747" s="77" t="s">
        <v>470</v>
      </c>
      <c r="AQ747" s="77" t="s">
        <v>80</v>
      </c>
      <c r="AR747" s="78" t="s">
        <v>219</v>
      </c>
      <c r="AS747" s="78" t="s">
        <v>394</v>
      </c>
      <c r="AT747" s="228" t="s">
        <v>2476</v>
      </c>
      <c r="AU747" s="270">
        <v>46.95</v>
      </c>
      <c r="AV747" s="11">
        <v>-90.7</v>
      </c>
      <c r="AW747" s="77"/>
      <c r="AX747" s="277">
        <v>4.7166666666666659</v>
      </c>
      <c r="AY747" s="278">
        <v>791</v>
      </c>
      <c r="AZ747" s="455">
        <f t="shared" si="495"/>
        <v>2.8981764834976764</v>
      </c>
      <c r="BA747" s="521" t="s">
        <v>103</v>
      </c>
      <c r="BB747" s="78"/>
      <c r="BC747" s="77"/>
      <c r="BD747" s="77"/>
      <c r="BE747" s="77"/>
      <c r="BF747" s="78"/>
      <c r="BG747" s="78"/>
      <c r="BH747" s="78"/>
      <c r="BI747" s="67" t="s">
        <v>2232</v>
      </c>
      <c r="BJ747" s="78" t="s">
        <v>1384</v>
      </c>
      <c r="BK747" s="82" t="s">
        <v>1388</v>
      </c>
      <c r="BL747" s="77"/>
      <c r="BM747" s="77"/>
      <c r="BN747" s="78"/>
      <c r="BO747" s="77"/>
      <c r="BP747" s="78" t="s">
        <v>1383</v>
      </c>
      <c r="BQ747" s="77" t="s">
        <v>35</v>
      </c>
      <c r="BR747" s="82">
        <v>0.80399956810574802</v>
      </c>
      <c r="BS747" s="77" t="s">
        <v>962</v>
      </c>
      <c r="BT747" s="77" t="s">
        <v>1926</v>
      </c>
      <c r="BU747" s="140">
        <v>0.34823068583417205</v>
      </c>
      <c r="BW747" s="79" t="s">
        <v>1781</v>
      </c>
      <c r="BX747" s="77" t="s">
        <v>27</v>
      </c>
      <c r="BY747" s="80">
        <f t="shared" si="499"/>
        <v>0.77866748537658181</v>
      </c>
      <c r="BZ747" s="80">
        <f t="shared" si="498"/>
        <v>0.77866748537658181</v>
      </c>
      <c r="CA747" s="77" t="s">
        <v>18</v>
      </c>
      <c r="CB747" s="77" t="s">
        <v>571</v>
      </c>
      <c r="CC747" s="77">
        <v>5</v>
      </c>
      <c r="CD747" s="77">
        <v>2</v>
      </c>
      <c r="CE747" s="78" t="s">
        <v>2629</v>
      </c>
      <c r="CF747" s="78" t="s">
        <v>960</v>
      </c>
      <c r="CG747" s="82">
        <v>-0.40641481882374803</v>
      </c>
      <c r="CH747" s="77" t="s">
        <v>962</v>
      </c>
      <c r="CJ747" s="82">
        <v>-0.796755148686912</v>
      </c>
      <c r="CK747" s="77">
        <f>(ABS(CJ747)-ABS(CG747))*SQRT(CM747)</f>
        <v>1.2946124146996738</v>
      </c>
      <c r="CL747" s="77">
        <f t="shared" si="488"/>
        <v>1.2946124146996738</v>
      </c>
      <c r="CM747" s="77">
        <v>11</v>
      </c>
      <c r="CN747" s="77">
        <v>6</v>
      </c>
      <c r="CO747" s="78" t="s">
        <v>2629</v>
      </c>
      <c r="CP747" s="67">
        <f t="shared" si="471"/>
        <v>1.033978419214258</v>
      </c>
      <c r="CQ747" s="67">
        <f t="shared" si="472"/>
        <v>0.94545454545454544</v>
      </c>
      <c r="CR747" s="67">
        <f t="shared" si="496"/>
        <v>0.97757959634802571</v>
      </c>
      <c r="CS747" s="67">
        <f t="shared" si="473"/>
        <v>0.69653110001654062</v>
      </c>
      <c r="CT747" s="59">
        <v>0</v>
      </c>
      <c r="CU747" s="77">
        <v>0</v>
      </c>
      <c r="CV747" s="77" t="s">
        <v>1624</v>
      </c>
      <c r="CW747" s="77">
        <v>0</v>
      </c>
      <c r="CX747" s="77">
        <v>0</v>
      </c>
      <c r="CY747" s="74">
        <v>0</v>
      </c>
      <c r="CZ747" s="74">
        <v>5</v>
      </c>
      <c r="DA747" s="74">
        <v>0</v>
      </c>
      <c r="DB747" s="74">
        <v>0</v>
      </c>
      <c r="DC747" s="74">
        <v>0</v>
      </c>
      <c r="DD747" s="77">
        <v>0</v>
      </c>
      <c r="DE747" s="60">
        <v>0</v>
      </c>
      <c r="DF747" s="60">
        <v>0</v>
      </c>
      <c r="DG747" s="60">
        <v>0</v>
      </c>
      <c r="DH747" s="60">
        <v>0</v>
      </c>
      <c r="DI747" s="60">
        <v>0</v>
      </c>
      <c r="DJ747" s="60">
        <v>0</v>
      </c>
      <c r="DK747" s="60">
        <v>0</v>
      </c>
      <c r="DL747" s="74">
        <v>0</v>
      </c>
      <c r="DM747" s="74">
        <v>0</v>
      </c>
      <c r="DN747" s="74">
        <v>0</v>
      </c>
      <c r="DO747" s="77">
        <v>0</v>
      </c>
      <c r="DP747" s="77">
        <v>0</v>
      </c>
      <c r="DQ747" s="77">
        <v>0</v>
      </c>
      <c r="DR747" s="77">
        <v>0</v>
      </c>
      <c r="DS747" s="77">
        <v>0</v>
      </c>
      <c r="DT747" s="77">
        <v>0</v>
      </c>
      <c r="DU747" s="77">
        <v>0</v>
      </c>
      <c r="DV747" s="77">
        <v>0</v>
      </c>
      <c r="DW747" s="77">
        <v>0</v>
      </c>
      <c r="DX747" s="77">
        <v>0</v>
      </c>
      <c r="DY747" s="77">
        <v>0</v>
      </c>
      <c r="DZ747" s="77">
        <v>0</v>
      </c>
      <c r="EA747" s="77">
        <v>0</v>
      </c>
      <c r="EB747" s="77">
        <v>0</v>
      </c>
      <c r="EC747" s="77">
        <v>0</v>
      </c>
      <c r="ED747" s="77">
        <v>0</v>
      </c>
      <c r="EE747" s="77">
        <v>0</v>
      </c>
      <c r="EF747" s="77">
        <v>0</v>
      </c>
      <c r="EG747" s="77">
        <v>0</v>
      </c>
      <c r="EH747" s="77">
        <v>0</v>
      </c>
      <c r="EI747" s="77">
        <v>0</v>
      </c>
      <c r="EJ747" s="77">
        <v>0</v>
      </c>
      <c r="EK747" s="77">
        <v>0</v>
      </c>
      <c r="EL747" s="77">
        <v>0</v>
      </c>
      <c r="EM747" s="59">
        <v>0</v>
      </c>
      <c r="EN747" s="77">
        <v>1</v>
      </c>
      <c r="EO747" s="59">
        <v>0</v>
      </c>
      <c r="EP747" s="77">
        <v>1</v>
      </c>
      <c r="EQ747" s="59">
        <v>4</v>
      </c>
    </row>
    <row r="748" spans="1:147" s="82" customFormat="1" ht="15" customHeight="1" x14ac:dyDescent="0.25">
      <c r="A748" s="501" t="s">
        <v>2578</v>
      </c>
      <c r="B748" s="77">
        <v>5</v>
      </c>
      <c r="C748" s="79" t="s">
        <v>391</v>
      </c>
      <c r="D748" s="76">
        <v>2009</v>
      </c>
      <c r="E748" s="79" t="s">
        <v>392</v>
      </c>
      <c r="F748" s="108" t="s">
        <v>99</v>
      </c>
      <c r="G748" s="76">
        <v>29</v>
      </c>
      <c r="H748" s="76" t="s">
        <v>393</v>
      </c>
      <c r="I748" s="75" t="s">
        <v>395</v>
      </c>
      <c r="J748" s="59">
        <v>4</v>
      </c>
      <c r="K748" s="77" t="s">
        <v>39</v>
      </c>
      <c r="L748" s="76" t="s">
        <v>77</v>
      </c>
      <c r="M748" s="77">
        <v>47</v>
      </c>
      <c r="N748" s="77">
        <v>47</v>
      </c>
      <c r="O748" s="59">
        <f t="shared" si="490"/>
        <v>1.6720978579357175</v>
      </c>
      <c r="P748" s="77" t="s">
        <v>961</v>
      </c>
      <c r="Q748" s="78"/>
      <c r="R748" s="77">
        <v>1</v>
      </c>
      <c r="S748" s="77" t="s">
        <v>1385</v>
      </c>
      <c r="T748" s="77" t="s">
        <v>870</v>
      </c>
      <c r="U748" s="77" t="s">
        <v>1386</v>
      </c>
      <c r="V748" s="77" t="s">
        <v>1387</v>
      </c>
      <c r="W748" s="77"/>
      <c r="X748" s="77" t="s">
        <v>279</v>
      </c>
      <c r="Z748" s="139" t="s">
        <v>83</v>
      </c>
      <c r="AA748" s="77" t="s">
        <v>29</v>
      </c>
      <c r="AB748" s="77" t="s">
        <v>29</v>
      </c>
      <c r="AC748" s="77" t="s">
        <v>112</v>
      </c>
      <c r="AD748" s="77">
        <v>0</v>
      </c>
      <c r="AE748" s="77" t="s">
        <v>29</v>
      </c>
      <c r="AF748" s="77" t="s">
        <v>29</v>
      </c>
      <c r="AG748" s="77" t="s">
        <v>29</v>
      </c>
      <c r="AH748" s="77" t="s">
        <v>29</v>
      </c>
      <c r="AI748" s="60" t="s">
        <v>29</v>
      </c>
      <c r="AJ748" s="77" t="s">
        <v>29</v>
      </c>
      <c r="AK748" s="77" t="s">
        <v>29</v>
      </c>
      <c r="AL748" s="60" t="s">
        <v>29</v>
      </c>
      <c r="AM748" s="60" t="s">
        <v>29</v>
      </c>
      <c r="AN748" s="78" t="s">
        <v>28</v>
      </c>
      <c r="AO748" s="77" t="s">
        <v>470</v>
      </c>
      <c r="AQ748" s="77" t="s">
        <v>80</v>
      </c>
      <c r="AR748" s="78" t="s">
        <v>219</v>
      </c>
      <c r="AS748" s="78" t="s">
        <v>394</v>
      </c>
      <c r="AT748" s="228" t="s">
        <v>2476</v>
      </c>
      <c r="AU748" s="270">
        <v>46.95</v>
      </c>
      <c r="AV748" s="11">
        <v>-90.7</v>
      </c>
      <c r="AW748" s="77"/>
      <c r="AX748" s="277">
        <v>4.7166666666666659</v>
      </c>
      <c r="AY748" s="278">
        <v>791</v>
      </c>
      <c r="AZ748" s="455">
        <f t="shared" si="495"/>
        <v>2.8981764834976764</v>
      </c>
      <c r="BA748" s="521" t="s">
        <v>103</v>
      </c>
      <c r="BB748" s="78"/>
      <c r="BC748" s="77"/>
      <c r="BD748" s="77"/>
      <c r="BE748" s="77"/>
      <c r="BF748" s="78"/>
      <c r="BG748" s="78"/>
      <c r="BH748" s="78"/>
      <c r="BI748" s="67" t="s">
        <v>2232</v>
      </c>
      <c r="BJ748" s="78" t="s">
        <v>1384</v>
      </c>
      <c r="BK748" s="82" t="s">
        <v>52</v>
      </c>
      <c r="BL748" s="77"/>
      <c r="BM748" s="77"/>
      <c r="BN748" s="78"/>
      <c r="BO748" s="77"/>
      <c r="BP748" s="78" t="s">
        <v>1383</v>
      </c>
      <c r="BQ748" s="77" t="s">
        <v>35</v>
      </c>
      <c r="BR748" s="82">
        <v>-6.9106433519540396</v>
      </c>
      <c r="BS748" s="77" t="s">
        <v>962</v>
      </c>
      <c r="BT748" s="77" t="s">
        <v>1926</v>
      </c>
      <c r="BU748" s="140">
        <v>3.8671330577375596</v>
      </c>
      <c r="BW748" s="79" t="s">
        <v>1781</v>
      </c>
      <c r="BX748" s="77" t="s">
        <v>27</v>
      </c>
      <c r="BY748" s="80">
        <f t="shared" si="499"/>
        <v>8.6471723951378028</v>
      </c>
      <c r="BZ748" s="80">
        <f t="shared" si="498"/>
        <v>8.6471723951378028</v>
      </c>
      <c r="CA748" s="77" t="s">
        <v>18</v>
      </c>
      <c r="CB748" s="77" t="s">
        <v>571</v>
      </c>
      <c r="CC748" s="77">
        <v>5</v>
      </c>
      <c r="CD748" s="77">
        <v>2</v>
      </c>
      <c r="CE748" s="78" t="s">
        <v>2629</v>
      </c>
      <c r="CF748" s="78" t="s">
        <v>960</v>
      </c>
      <c r="CG748" s="82">
        <v>-5.0212823170409999</v>
      </c>
      <c r="CH748" s="77" t="s">
        <v>962</v>
      </c>
      <c r="CJ748" s="82">
        <v>-7.1061154538043496</v>
      </c>
      <c r="CK748" s="77">
        <f>(ABS(CJ748)-ABS(CG748))*SQRT(CM748)</f>
        <v>6.914609265143735</v>
      </c>
      <c r="CL748" s="77">
        <f t="shared" si="488"/>
        <v>6.914609265143735</v>
      </c>
      <c r="CM748" s="77">
        <v>11</v>
      </c>
      <c r="CN748" s="77">
        <v>6</v>
      </c>
      <c r="CO748" s="78" t="s">
        <v>2629</v>
      </c>
      <c r="CP748" s="67">
        <f t="shared" si="471"/>
        <v>-0.25357653496821286</v>
      </c>
      <c r="CQ748" s="67">
        <f t="shared" si="472"/>
        <v>0.94545454545454544</v>
      </c>
      <c r="CR748" s="67">
        <f t="shared" si="496"/>
        <v>-0.23974508760631033</v>
      </c>
      <c r="CS748" s="67">
        <f t="shared" si="473"/>
        <v>0.66846284501139652</v>
      </c>
      <c r="CT748" s="59">
        <v>0</v>
      </c>
      <c r="CU748" s="77">
        <v>0</v>
      </c>
      <c r="CV748" s="77" t="s">
        <v>1624</v>
      </c>
      <c r="CW748" s="77">
        <v>0</v>
      </c>
      <c r="CX748" s="77">
        <v>0</v>
      </c>
      <c r="CY748" s="74">
        <v>0</v>
      </c>
      <c r="CZ748" s="74">
        <v>5</v>
      </c>
      <c r="DA748" s="74">
        <v>0</v>
      </c>
      <c r="DB748" s="74">
        <v>0</v>
      </c>
      <c r="DC748" s="74">
        <v>0</v>
      </c>
      <c r="DD748" s="77">
        <v>0</v>
      </c>
      <c r="DE748" s="60">
        <v>1</v>
      </c>
      <c r="DF748" s="60">
        <v>0</v>
      </c>
      <c r="DG748" s="60">
        <v>0</v>
      </c>
      <c r="DH748" s="60">
        <v>1</v>
      </c>
      <c r="DI748" s="60">
        <v>0</v>
      </c>
      <c r="DJ748" s="60">
        <v>0</v>
      </c>
      <c r="DK748" s="60">
        <v>0</v>
      </c>
      <c r="DL748" s="74">
        <v>0</v>
      </c>
      <c r="DM748" s="74">
        <v>0</v>
      </c>
      <c r="DN748" s="74">
        <v>0</v>
      </c>
      <c r="DO748" s="77">
        <v>0</v>
      </c>
      <c r="DP748" s="77">
        <v>0</v>
      </c>
      <c r="DQ748" s="77">
        <v>0</v>
      </c>
      <c r="DR748" s="77">
        <v>0</v>
      </c>
      <c r="DS748" s="77">
        <v>0</v>
      </c>
      <c r="DT748" s="77">
        <v>0</v>
      </c>
      <c r="DU748" s="77">
        <v>0</v>
      </c>
      <c r="DV748" s="77">
        <v>0</v>
      </c>
      <c r="DW748" s="77">
        <v>0</v>
      </c>
      <c r="DX748" s="77">
        <v>0</v>
      </c>
      <c r="DY748" s="77">
        <v>0</v>
      </c>
      <c r="DZ748" s="77">
        <v>0</v>
      </c>
      <c r="EA748" s="77">
        <v>0</v>
      </c>
      <c r="EB748" s="77">
        <v>0</v>
      </c>
      <c r="EC748" s="77">
        <v>0</v>
      </c>
      <c r="ED748" s="77">
        <v>0</v>
      </c>
      <c r="EE748" s="77">
        <v>0</v>
      </c>
      <c r="EF748" s="77">
        <v>0</v>
      </c>
      <c r="EG748" s="77">
        <v>0</v>
      </c>
      <c r="EH748" s="77">
        <v>0</v>
      </c>
      <c r="EI748" s="77">
        <v>0</v>
      </c>
      <c r="EJ748" s="77">
        <v>0</v>
      </c>
      <c r="EK748" s="77">
        <v>0</v>
      </c>
      <c r="EL748" s="77">
        <v>0</v>
      </c>
      <c r="EM748" s="59">
        <v>0</v>
      </c>
      <c r="EN748" s="77">
        <v>1</v>
      </c>
      <c r="EO748" s="59">
        <v>0</v>
      </c>
      <c r="EP748" s="77">
        <v>1</v>
      </c>
      <c r="EQ748" s="59">
        <v>4</v>
      </c>
    </row>
    <row r="749" spans="1:147" s="58" customFormat="1" ht="15" customHeight="1" x14ac:dyDescent="0.25">
      <c r="A749" s="506" t="s">
        <v>2579</v>
      </c>
      <c r="B749" s="37">
        <v>1</v>
      </c>
      <c r="C749" s="63" t="s">
        <v>396</v>
      </c>
      <c r="D749" s="62">
        <v>2013</v>
      </c>
      <c r="E749" s="63" t="s">
        <v>397</v>
      </c>
      <c r="F749" s="63" t="s">
        <v>124</v>
      </c>
      <c r="G749" s="62">
        <v>94</v>
      </c>
      <c r="H749" s="62" t="s">
        <v>398</v>
      </c>
      <c r="I749" s="127" t="s">
        <v>50</v>
      </c>
      <c r="J749" s="59">
        <v>0</v>
      </c>
      <c r="K749" s="59" t="s">
        <v>3</v>
      </c>
      <c r="L749" s="37" t="s">
        <v>89</v>
      </c>
      <c r="M749" s="37" t="s">
        <v>1390</v>
      </c>
      <c r="N749" s="37">
        <v>5</v>
      </c>
      <c r="O749" s="59">
        <f t="shared" si="490"/>
        <v>0.69897000433601886</v>
      </c>
      <c r="P749" s="37">
        <v>2011</v>
      </c>
      <c r="Q749" s="58" t="s">
        <v>955</v>
      </c>
      <c r="R749" s="37">
        <v>1</v>
      </c>
      <c r="S749" s="77">
        <v>1</v>
      </c>
      <c r="T749" s="37">
        <v>3</v>
      </c>
      <c r="U749" s="37">
        <v>33</v>
      </c>
      <c r="V749" s="37" t="s">
        <v>1389</v>
      </c>
      <c r="W749" s="37">
        <v>2</v>
      </c>
      <c r="X749" s="37" t="s">
        <v>608</v>
      </c>
      <c r="Y749" s="58" t="s">
        <v>1391</v>
      </c>
      <c r="Z749" s="66" t="s">
        <v>83</v>
      </c>
      <c r="AA749" s="37" t="s">
        <v>959</v>
      </c>
      <c r="AB749" s="37" t="s">
        <v>881</v>
      </c>
      <c r="AC749" s="37" t="s">
        <v>2277</v>
      </c>
      <c r="AD749" s="37">
        <v>0</v>
      </c>
      <c r="AE749" s="37" t="s">
        <v>2278</v>
      </c>
      <c r="AF749" s="37" t="s">
        <v>29</v>
      </c>
      <c r="AG749" s="37" t="s">
        <v>29</v>
      </c>
      <c r="AH749" s="37" t="s">
        <v>29</v>
      </c>
      <c r="AI749" s="60" t="s">
        <v>29</v>
      </c>
      <c r="AJ749" s="37" t="s">
        <v>29</v>
      </c>
      <c r="AK749" s="37" t="s">
        <v>29</v>
      </c>
      <c r="AL749" s="60" t="s">
        <v>29</v>
      </c>
      <c r="AM749" s="60" t="s">
        <v>29</v>
      </c>
      <c r="AN749" s="39" t="s">
        <v>28</v>
      </c>
      <c r="AO749" s="37" t="s">
        <v>470</v>
      </c>
      <c r="AP749" s="67"/>
      <c r="AQ749" s="59" t="s">
        <v>80</v>
      </c>
      <c r="AR749" s="67" t="s">
        <v>277</v>
      </c>
      <c r="AS749" s="67" t="s">
        <v>399</v>
      </c>
      <c r="AT749" s="172" t="s">
        <v>2477</v>
      </c>
      <c r="AU749" s="274">
        <v>46.62</v>
      </c>
      <c r="AV749" s="275">
        <v>-88.48</v>
      </c>
      <c r="AW749" s="59"/>
      <c r="AX749" s="277">
        <v>4.1416666666666666</v>
      </c>
      <c r="AY749" s="278">
        <v>853</v>
      </c>
      <c r="AZ749" s="455">
        <f t="shared" si="495"/>
        <v>2.9309490311675228</v>
      </c>
      <c r="BA749" s="515" t="s">
        <v>137</v>
      </c>
      <c r="BB749" s="40" t="s">
        <v>232</v>
      </c>
      <c r="BC749" s="59"/>
      <c r="BD749" s="60" t="s">
        <v>957</v>
      </c>
      <c r="BE749" s="59" t="s">
        <v>867</v>
      </c>
      <c r="BI749" s="67" t="s">
        <v>2232</v>
      </c>
      <c r="BJ749" s="39" t="s">
        <v>8</v>
      </c>
      <c r="BK749" s="39" t="s">
        <v>1658</v>
      </c>
      <c r="BL749" s="59"/>
      <c r="BM749" s="59"/>
      <c r="BN749" s="58" t="s">
        <v>1198</v>
      </c>
      <c r="BO749" s="59" t="s">
        <v>1671</v>
      </c>
      <c r="BP749" s="58" t="s">
        <v>51</v>
      </c>
      <c r="BQ749" s="37" t="s">
        <v>14</v>
      </c>
      <c r="BR749" s="39">
        <v>15.4</v>
      </c>
      <c r="BS749" s="37" t="s">
        <v>21</v>
      </c>
      <c r="BT749" s="37" t="s">
        <v>9</v>
      </c>
      <c r="BU749" s="69">
        <v>3.9</v>
      </c>
      <c r="BW749" s="63" t="s">
        <v>26</v>
      </c>
      <c r="BX749" s="59" t="s">
        <v>27</v>
      </c>
      <c r="BY749" s="70">
        <f t="shared" si="499"/>
        <v>6.7549981495186211</v>
      </c>
      <c r="BZ749" s="70">
        <f t="shared" si="498"/>
        <v>6.7549981495186211</v>
      </c>
      <c r="CA749" s="37" t="s">
        <v>18</v>
      </c>
      <c r="CB749" s="59" t="s">
        <v>956</v>
      </c>
      <c r="CC749" s="37">
        <v>3</v>
      </c>
      <c r="CD749" s="37">
        <v>3</v>
      </c>
      <c r="CF749" s="78" t="s">
        <v>1584</v>
      </c>
      <c r="CG749" s="39">
        <v>36</v>
      </c>
      <c r="CH749" s="37" t="s">
        <v>21</v>
      </c>
      <c r="CI749" s="39">
        <v>4.7</v>
      </c>
      <c r="CK749" s="59">
        <f>CI749*SQRT(CM749)</f>
        <v>8.1406387955737234</v>
      </c>
      <c r="CL749" s="59">
        <f t="shared" si="488"/>
        <v>8.1406387955737234</v>
      </c>
      <c r="CM749" s="37">
        <v>3</v>
      </c>
      <c r="CN749" s="37">
        <v>3</v>
      </c>
      <c r="CO749" s="58" t="s">
        <v>1392</v>
      </c>
      <c r="CP749" s="67">
        <f t="shared" si="471"/>
        <v>-2.7540205397118234</v>
      </c>
      <c r="CQ749" s="67">
        <f t="shared" si="472"/>
        <v>0.8</v>
      </c>
      <c r="CR749" s="67">
        <f t="shared" si="496"/>
        <v>-2.2032164317694587</v>
      </c>
      <c r="CS749" s="67">
        <f t="shared" si="473"/>
        <v>1.0711802204349121</v>
      </c>
      <c r="CT749" s="59">
        <v>0</v>
      </c>
      <c r="CU749" s="59">
        <v>0</v>
      </c>
      <c r="CV749" s="59" t="s">
        <v>1782</v>
      </c>
      <c r="CW749" s="59">
        <v>0</v>
      </c>
      <c r="CX749" s="37">
        <v>0</v>
      </c>
      <c r="CY749" s="102">
        <v>0</v>
      </c>
      <c r="CZ749" s="102">
        <v>2</v>
      </c>
      <c r="DA749" s="102">
        <v>0</v>
      </c>
      <c r="DB749" s="102">
        <v>0</v>
      </c>
      <c r="DC749" s="102">
        <v>0</v>
      </c>
      <c r="DD749" s="60">
        <v>1</v>
      </c>
      <c r="DE749" s="60">
        <v>0</v>
      </c>
      <c r="DF749" s="60">
        <v>0</v>
      </c>
      <c r="DG749" s="60">
        <v>0</v>
      </c>
      <c r="DH749" s="60">
        <v>0</v>
      </c>
      <c r="DI749" s="60">
        <v>0</v>
      </c>
      <c r="DJ749" s="60">
        <v>0</v>
      </c>
      <c r="DK749" s="60">
        <v>0</v>
      </c>
      <c r="DL749" s="60">
        <v>0</v>
      </c>
      <c r="DM749" s="60">
        <v>0</v>
      </c>
      <c r="DN749" s="60">
        <v>0</v>
      </c>
      <c r="DO749" s="59">
        <v>0</v>
      </c>
      <c r="DP749" s="59">
        <v>0</v>
      </c>
      <c r="DQ749" s="59">
        <v>0</v>
      </c>
      <c r="DR749" s="59">
        <v>0</v>
      </c>
      <c r="DS749" s="59">
        <v>0</v>
      </c>
      <c r="DT749" s="59">
        <v>0</v>
      </c>
      <c r="DU749" s="59">
        <v>0</v>
      </c>
      <c r="DV749" s="59">
        <v>0</v>
      </c>
      <c r="DW749" s="59">
        <v>0</v>
      </c>
      <c r="DX749" s="59">
        <v>0</v>
      </c>
      <c r="DY749" s="59">
        <v>0</v>
      </c>
      <c r="DZ749" s="59">
        <v>0</v>
      </c>
      <c r="EA749" s="59">
        <v>0</v>
      </c>
      <c r="EB749" s="59">
        <v>0</v>
      </c>
      <c r="EC749" s="59">
        <v>0</v>
      </c>
      <c r="ED749" s="59">
        <v>0</v>
      </c>
      <c r="EE749" s="59">
        <v>0</v>
      </c>
      <c r="EF749" s="59">
        <v>0</v>
      </c>
      <c r="EG749" s="59">
        <v>0</v>
      </c>
      <c r="EH749" s="59">
        <v>0</v>
      </c>
      <c r="EI749" s="59">
        <v>0</v>
      </c>
      <c r="EJ749" s="59">
        <v>0</v>
      </c>
      <c r="EK749" s="59">
        <v>0</v>
      </c>
      <c r="EL749" s="59">
        <v>0</v>
      </c>
      <c r="EM749" s="59">
        <v>0</v>
      </c>
      <c r="EN749" s="59">
        <v>1</v>
      </c>
      <c r="EO749" s="59">
        <v>0</v>
      </c>
      <c r="EP749" s="77">
        <v>1</v>
      </c>
      <c r="EQ749" s="59">
        <v>2</v>
      </c>
    </row>
    <row r="750" spans="1:147" s="58" customFormat="1" ht="15" customHeight="1" x14ac:dyDescent="0.25">
      <c r="A750" s="506" t="s">
        <v>2579</v>
      </c>
      <c r="B750" s="37">
        <v>2</v>
      </c>
      <c r="C750" s="63" t="s">
        <v>396</v>
      </c>
      <c r="D750" s="62">
        <v>2013</v>
      </c>
      <c r="E750" s="63" t="s">
        <v>397</v>
      </c>
      <c r="F750" s="63" t="s">
        <v>124</v>
      </c>
      <c r="G750" s="62">
        <v>94</v>
      </c>
      <c r="H750" s="62" t="s">
        <v>398</v>
      </c>
      <c r="I750" s="127" t="s">
        <v>50</v>
      </c>
      <c r="J750" s="59">
        <v>0</v>
      </c>
      <c r="K750" s="59" t="s">
        <v>3</v>
      </c>
      <c r="L750" s="37" t="s">
        <v>89</v>
      </c>
      <c r="M750" s="37" t="s">
        <v>1390</v>
      </c>
      <c r="N750" s="37">
        <v>5</v>
      </c>
      <c r="O750" s="59">
        <f t="shared" si="490"/>
        <v>0.69897000433601886</v>
      </c>
      <c r="P750" s="37">
        <v>2011</v>
      </c>
      <c r="Q750" s="58" t="s">
        <v>955</v>
      </c>
      <c r="R750" s="37">
        <v>1</v>
      </c>
      <c r="S750" s="77">
        <v>1</v>
      </c>
      <c r="T750" s="37">
        <v>3</v>
      </c>
      <c r="U750" s="37">
        <v>33</v>
      </c>
      <c r="V750" s="37" t="s">
        <v>1389</v>
      </c>
      <c r="W750" s="37">
        <v>2</v>
      </c>
      <c r="X750" s="37" t="s">
        <v>608</v>
      </c>
      <c r="Y750" s="58" t="s">
        <v>1391</v>
      </c>
      <c r="Z750" s="66" t="s">
        <v>83</v>
      </c>
      <c r="AA750" s="37" t="s">
        <v>959</v>
      </c>
      <c r="AB750" s="37" t="s">
        <v>881</v>
      </c>
      <c r="AC750" s="37" t="s">
        <v>2277</v>
      </c>
      <c r="AD750" s="37">
        <v>0</v>
      </c>
      <c r="AE750" s="37" t="s">
        <v>2278</v>
      </c>
      <c r="AF750" s="37" t="s">
        <v>29</v>
      </c>
      <c r="AG750" s="37" t="s">
        <v>29</v>
      </c>
      <c r="AH750" s="37" t="s">
        <v>29</v>
      </c>
      <c r="AI750" s="60" t="s">
        <v>29</v>
      </c>
      <c r="AJ750" s="37" t="s">
        <v>29</v>
      </c>
      <c r="AK750" s="37" t="s">
        <v>29</v>
      </c>
      <c r="AL750" s="60" t="s">
        <v>29</v>
      </c>
      <c r="AM750" s="60" t="s">
        <v>29</v>
      </c>
      <c r="AN750" s="39" t="s">
        <v>28</v>
      </c>
      <c r="AO750" s="37" t="s">
        <v>470</v>
      </c>
      <c r="AP750" s="67"/>
      <c r="AQ750" s="59" t="s">
        <v>80</v>
      </c>
      <c r="AR750" s="67" t="s">
        <v>277</v>
      </c>
      <c r="AS750" s="67" t="s">
        <v>399</v>
      </c>
      <c r="AT750" s="172" t="s">
        <v>2477</v>
      </c>
      <c r="AU750" s="274">
        <v>46.62</v>
      </c>
      <c r="AV750" s="275">
        <v>-88.48</v>
      </c>
      <c r="AW750" s="59"/>
      <c r="AX750" s="277">
        <v>4.1416666666666666</v>
      </c>
      <c r="AY750" s="278">
        <v>853</v>
      </c>
      <c r="AZ750" s="455">
        <f t="shared" si="495"/>
        <v>2.9309490311675228</v>
      </c>
      <c r="BA750" s="515" t="s">
        <v>137</v>
      </c>
      <c r="BB750" s="40" t="s">
        <v>232</v>
      </c>
      <c r="BC750" s="59"/>
      <c r="BD750" s="60" t="s">
        <v>957</v>
      </c>
      <c r="BE750" s="59" t="s">
        <v>867</v>
      </c>
      <c r="BI750" s="67" t="s">
        <v>2232</v>
      </c>
      <c r="BJ750" s="39" t="s">
        <v>12</v>
      </c>
      <c r="BK750" s="39" t="s">
        <v>1658</v>
      </c>
      <c r="BL750" s="59"/>
      <c r="BM750" s="59"/>
      <c r="BN750" s="58" t="s">
        <v>1198</v>
      </c>
      <c r="BO750" s="59" t="s">
        <v>1671</v>
      </c>
      <c r="BP750" s="58" t="s">
        <v>51</v>
      </c>
      <c r="BQ750" s="37" t="s">
        <v>14</v>
      </c>
      <c r="BR750" s="39">
        <v>4.26</v>
      </c>
      <c r="BS750" s="37" t="s">
        <v>21</v>
      </c>
      <c r="BT750" s="37" t="s">
        <v>54</v>
      </c>
      <c r="BU750" s="69">
        <v>0.53</v>
      </c>
      <c r="BW750" s="63" t="s">
        <v>26</v>
      </c>
      <c r="BX750" s="59" t="s">
        <v>27</v>
      </c>
      <c r="BY750" s="70">
        <f t="shared" si="499"/>
        <v>0.91798692801150494</v>
      </c>
      <c r="BZ750" s="70">
        <f t="shared" si="498"/>
        <v>0.91798692801150494</v>
      </c>
      <c r="CA750" s="37" t="s">
        <v>18</v>
      </c>
      <c r="CB750" s="59" t="s">
        <v>956</v>
      </c>
      <c r="CC750" s="37">
        <v>3</v>
      </c>
      <c r="CD750" s="37">
        <v>3</v>
      </c>
      <c r="CF750" s="78" t="s">
        <v>1584</v>
      </c>
      <c r="CG750" s="39">
        <v>5.97</v>
      </c>
      <c r="CH750" s="37" t="s">
        <v>21</v>
      </c>
      <c r="CI750" s="39">
        <v>0.98</v>
      </c>
      <c r="CK750" s="59">
        <f>CI750*SQRT(CM750)</f>
        <v>1.6974097914174997</v>
      </c>
      <c r="CL750" s="59">
        <f t="shared" si="488"/>
        <v>1.6974097914174997</v>
      </c>
      <c r="CM750" s="37">
        <v>3</v>
      </c>
      <c r="CN750" s="37">
        <v>3</v>
      </c>
      <c r="CO750" s="58" t="s">
        <v>1392</v>
      </c>
      <c r="CP750" s="67">
        <f t="shared" si="471"/>
        <v>-1.2531760986896117</v>
      </c>
      <c r="CQ750" s="67">
        <f t="shared" si="472"/>
        <v>0.8</v>
      </c>
      <c r="CR750" s="67">
        <f t="shared" si="496"/>
        <v>-1.0025408789516894</v>
      </c>
      <c r="CS750" s="67">
        <f t="shared" si="473"/>
        <v>0.75042401783076884</v>
      </c>
      <c r="CT750" s="59">
        <v>0</v>
      </c>
      <c r="CU750" s="59">
        <v>0</v>
      </c>
      <c r="CV750" s="59" t="s">
        <v>1782</v>
      </c>
      <c r="CW750" s="59">
        <v>0</v>
      </c>
      <c r="CX750" s="37">
        <v>0</v>
      </c>
      <c r="CY750" s="102">
        <v>1</v>
      </c>
      <c r="CZ750" s="102">
        <v>0</v>
      </c>
      <c r="DA750" s="102">
        <v>0</v>
      </c>
      <c r="DB750" s="102">
        <v>0</v>
      </c>
      <c r="DC750" s="102">
        <v>0</v>
      </c>
      <c r="DD750" s="60">
        <v>1</v>
      </c>
      <c r="DE750" s="60">
        <v>0</v>
      </c>
      <c r="DF750" s="60">
        <v>0</v>
      </c>
      <c r="DG750" s="60">
        <v>0</v>
      </c>
      <c r="DH750" s="60">
        <v>0</v>
      </c>
      <c r="DI750" s="60">
        <v>0</v>
      </c>
      <c r="DJ750" s="60">
        <v>0</v>
      </c>
      <c r="DK750" s="60">
        <v>0</v>
      </c>
      <c r="DL750" s="60">
        <v>0</v>
      </c>
      <c r="DM750" s="60">
        <v>0</v>
      </c>
      <c r="DN750" s="60">
        <v>0</v>
      </c>
      <c r="DO750" s="59">
        <v>0</v>
      </c>
      <c r="DP750" s="59">
        <v>0</v>
      </c>
      <c r="DQ750" s="59">
        <v>0</v>
      </c>
      <c r="DR750" s="59">
        <v>0</v>
      </c>
      <c r="DS750" s="59">
        <v>0</v>
      </c>
      <c r="DT750" s="59">
        <v>0</v>
      </c>
      <c r="DU750" s="59">
        <v>0</v>
      </c>
      <c r="DV750" s="59">
        <v>0</v>
      </c>
      <c r="DW750" s="59">
        <v>0</v>
      </c>
      <c r="DX750" s="59">
        <v>0</v>
      </c>
      <c r="DY750" s="59">
        <v>0</v>
      </c>
      <c r="DZ750" s="59">
        <v>0</v>
      </c>
      <c r="EA750" s="59">
        <v>0</v>
      </c>
      <c r="EB750" s="59">
        <v>0</v>
      </c>
      <c r="EC750" s="59">
        <v>0</v>
      </c>
      <c r="ED750" s="59">
        <v>0</v>
      </c>
      <c r="EE750" s="59">
        <v>0</v>
      </c>
      <c r="EF750" s="59">
        <v>0</v>
      </c>
      <c r="EG750" s="59">
        <v>0</v>
      </c>
      <c r="EH750" s="59">
        <v>0</v>
      </c>
      <c r="EI750" s="59">
        <v>0</v>
      </c>
      <c r="EJ750" s="59">
        <v>0</v>
      </c>
      <c r="EK750" s="59">
        <v>0</v>
      </c>
      <c r="EL750" s="59">
        <v>0</v>
      </c>
      <c r="EM750" s="59">
        <v>0</v>
      </c>
      <c r="EN750" s="59">
        <v>1</v>
      </c>
      <c r="EO750" s="59">
        <v>0</v>
      </c>
      <c r="EP750" s="77">
        <v>1</v>
      </c>
      <c r="EQ750" s="59">
        <v>2</v>
      </c>
    </row>
    <row r="751" spans="1:147" s="58" customFormat="1" ht="15" customHeight="1" x14ac:dyDescent="0.25">
      <c r="A751" s="506" t="s">
        <v>2579</v>
      </c>
      <c r="B751" s="37">
        <v>3</v>
      </c>
      <c r="C751" s="63" t="s">
        <v>396</v>
      </c>
      <c r="D751" s="62">
        <v>2013</v>
      </c>
      <c r="E751" s="63" t="s">
        <v>397</v>
      </c>
      <c r="F751" s="63" t="s">
        <v>124</v>
      </c>
      <c r="G751" s="62">
        <v>94</v>
      </c>
      <c r="H751" s="62" t="s">
        <v>398</v>
      </c>
      <c r="I751" s="127" t="s">
        <v>50</v>
      </c>
      <c r="J751" s="59">
        <v>0</v>
      </c>
      <c r="K751" s="59" t="s">
        <v>3</v>
      </c>
      <c r="L751" s="37" t="s">
        <v>89</v>
      </c>
      <c r="M751" s="37" t="s">
        <v>1390</v>
      </c>
      <c r="N751" s="37">
        <v>5</v>
      </c>
      <c r="O751" s="59">
        <f t="shared" si="490"/>
        <v>0.69897000433601886</v>
      </c>
      <c r="P751" s="37">
        <v>2011</v>
      </c>
      <c r="Q751" s="58" t="s">
        <v>955</v>
      </c>
      <c r="R751" s="37">
        <v>1</v>
      </c>
      <c r="S751" s="77">
        <v>1</v>
      </c>
      <c r="T751" s="37">
        <v>3</v>
      </c>
      <c r="U751" s="37">
        <v>33</v>
      </c>
      <c r="V751" s="37" t="s">
        <v>1389</v>
      </c>
      <c r="W751" s="37"/>
      <c r="X751" s="37" t="s">
        <v>608</v>
      </c>
      <c r="Y751" s="58" t="s">
        <v>1391</v>
      </c>
      <c r="Z751" s="66" t="s">
        <v>83</v>
      </c>
      <c r="AA751" s="37" t="s">
        <v>959</v>
      </c>
      <c r="AB751" s="37" t="s">
        <v>881</v>
      </c>
      <c r="AC751" s="37" t="s">
        <v>2277</v>
      </c>
      <c r="AD751" s="37">
        <v>0</v>
      </c>
      <c r="AE751" s="37" t="s">
        <v>2278</v>
      </c>
      <c r="AF751" s="37" t="s">
        <v>29</v>
      </c>
      <c r="AG751" s="37" t="s">
        <v>29</v>
      </c>
      <c r="AH751" s="37" t="s">
        <v>29</v>
      </c>
      <c r="AI751" s="60" t="s">
        <v>29</v>
      </c>
      <c r="AJ751" s="37" t="s">
        <v>29</v>
      </c>
      <c r="AK751" s="37" t="s">
        <v>29</v>
      </c>
      <c r="AL751" s="60" t="s">
        <v>29</v>
      </c>
      <c r="AM751" s="60" t="s">
        <v>29</v>
      </c>
      <c r="AN751" s="39" t="s">
        <v>28</v>
      </c>
      <c r="AO751" s="37" t="s">
        <v>470</v>
      </c>
      <c r="AP751" s="67"/>
      <c r="AQ751" s="59" t="s">
        <v>80</v>
      </c>
      <c r="AR751" s="67" t="s">
        <v>277</v>
      </c>
      <c r="AS751" s="67" t="s">
        <v>399</v>
      </c>
      <c r="AT751" s="172" t="s">
        <v>2477</v>
      </c>
      <c r="AU751" s="274">
        <v>46.62</v>
      </c>
      <c r="AV751" s="275">
        <v>-88.48</v>
      </c>
      <c r="AW751" s="59"/>
      <c r="AX751" s="277">
        <v>4.1416666666666666</v>
      </c>
      <c r="AY751" s="278">
        <v>853</v>
      </c>
      <c r="AZ751" s="455">
        <f t="shared" si="495"/>
        <v>2.9309490311675228</v>
      </c>
      <c r="BA751" s="515" t="s">
        <v>137</v>
      </c>
      <c r="BB751" s="40" t="s">
        <v>232</v>
      </c>
      <c r="BC751" s="59"/>
      <c r="BD751" s="60" t="s">
        <v>957</v>
      </c>
      <c r="BE751" s="59" t="s">
        <v>867</v>
      </c>
      <c r="BF751" s="67"/>
      <c r="BG751" s="67"/>
      <c r="BH751" s="67"/>
      <c r="BI751" s="67" t="s">
        <v>2232</v>
      </c>
      <c r="BJ751" s="39" t="s">
        <v>610</v>
      </c>
      <c r="BK751" s="38" t="s">
        <v>1050</v>
      </c>
      <c r="BL751" s="59"/>
      <c r="BM751" s="59"/>
      <c r="BN751" s="67" t="s">
        <v>1393</v>
      </c>
      <c r="BO751" s="59" t="s">
        <v>1682</v>
      </c>
      <c r="BP751" s="58" t="s">
        <v>51</v>
      </c>
      <c r="BQ751" s="37" t="s">
        <v>14</v>
      </c>
      <c r="BR751" s="39">
        <v>3.95</v>
      </c>
      <c r="BS751" s="37" t="s">
        <v>21</v>
      </c>
      <c r="BT751" s="37" t="s">
        <v>1214</v>
      </c>
      <c r="BU751" s="124">
        <v>1.4</v>
      </c>
      <c r="BV751" s="67"/>
      <c r="BW751" s="63" t="s">
        <v>26</v>
      </c>
      <c r="BX751" s="59" t="s">
        <v>27</v>
      </c>
      <c r="BY751" s="70">
        <f t="shared" si="499"/>
        <v>2.4248711305964279</v>
      </c>
      <c r="BZ751" s="70">
        <f t="shared" si="498"/>
        <v>2.4248711305964279</v>
      </c>
      <c r="CA751" s="37" t="s">
        <v>18</v>
      </c>
      <c r="CB751" s="59" t="s">
        <v>956</v>
      </c>
      <c r="CC751" s="37">
        <v>3</v>
      </c>
      <c r="CD751" s="37">
        <v>3</v>
      </c>
      <c r="CE751" s="67"/>
      <c r="CF751" s="78" t="s">
        <v>1584</v>
      </c>
      <c r="CG751" s="39">
        <v>6.42</v>
      </c>
      <c r="CH751" s="37" t="s">
        <v>21</v>
      </c>
      <c r="CI751" s="39">
        <v>1.81</v>
      </c>
      <c r="CJ751" s="67"/>
      <c r="CK751" s="59">
        <f>CI751*SQRT(CM751)</f>
        <v>3.1350119616996679</v>
      </c>
      <c r="CL751" s="59">
        <f t="shared" si="488"/>
        <v>3.1350119616996679</v>
      </c>
      <c r="CM751" s="37">
        <v>3</v>
      </c>
      <c r="CN751" s="37">
        <v>3</v>
      </c>
      <c r="CO751" s="58" t="s">
        <v>1392</v>
      </c>
      <c r="CP751" s="67">
        <f t="shared" si="471"/>
        <v>-0.88134786669057397</v>
      </c>
      <c r="CQ751" s="67">
        <f t="shared" si="472"/>
        <v>0.8</v>
      </c>
      <c r="CR751" s="67">
        <f t="shared" si="496"/>
        <v>-0.7050782933524592</v>
      </c>
      <c r="CS751" s="67">
        <f t="shared" si="473"/>
        <v>0.70809461664640139</v>
      </c>
      <c r="CT751" s="59">
        <v>0</v>
      </c>
      <c r="CU751" s="59">
        <v>0</v>
      </c>
      <c r="CV751" s="59" t="s">
        <v>1782</v>
      </c>
      <c r="CW751" s="59">
        <v>0</v>
      </c>
      <c r="CX751" s="37">
        <v>0</v>
      </c>
      <c r="CY751" s="102">
        <v>0</v>
      </c>
      <c r="CZ751" s="102">
        <v>3</v>
      </c>
      <c r="DA751" s="102">
        <v>0</v>
      </c>
      <c r="DB751" s="102">
        <v>0</v>
      </c>
      <c r="DC751" s="102">
        <v>0</v>
      </c>
      <c r="DD751" s="59">
        <v>0</v>
      </c>
      <c r="DE751" s="60">
        <v>0</v>
      </c>
      <c r="DF751" s="60">
        <v>0</v>
      </c>
      <c r="DG751" s="60">
        <v>0</v>
      </c>
      <c r="DH751" s="60">
        <v>0</v>
      </c>
      <c r="DI751" s="60">
        <v>0</v>
      </c>
      <c r="DJ751" s="60">
        <v>0</v>
      </c>
      <c r="DK751" s="60">
        <v>0</v>
      </c>
      <c r="DL751" s="60">
        <v>0</v>
      </c>
      <c r="DM751" s="60">
        <v>0</v>
      </c>
      <c r="DN751" s="60">
        <v>0</v>
      </c>
      <c r="DO751" s="59">
        <v>0</v>
      </c>
      <c r="DP751" s="59">
        <v>0</v>
      </c>
      <c r="DQ751" s="59">
        <v>0</v>
      </c>
      <c r="DR751" s="59">
        <v>0</v>
      </c>
      <c r="DS751" s="59">
        <v>0</v>
      </c>
      <c r="DT751" s="59">
        <v>0</v>
      </c>
      <c r="DU751" s="59">
        <v>0</v>
      </c>
      <c r="DV751" s="59">
        <v>0</v>
      </c>
      <c r="DW751" s="59">
        <v>0</v>
      </c>
      <c r="DX751" s="59">
        <v>0</v>
      </c>
      <c r="DY751" s="59">
        <v>0</v>
      </c>
      <c r="DZ751" s="59">
        <v>0</v>
      </c>
      <c r="EA751" s="59">
        <v>0</v>
      </c>
      <c r="EB751" s="59">
        <v>0</v>
      </c>
      <c r="EC751" s="59">
        <v>0</v>
      </c>
      <c r="ED751" s="59">
        <v>0</v>
      </c>
      <c r="EE751" s="59">
        <v>0</v>
      </c>
      <c r="EF751" s="59">
        <v>0</v>
      </c>
      <c r="EG751" s="59">
        <v>0</v>
      </c>
      <c r="EH751" s="59">
        <v>0</v>
      </c>
      <c r="EI751" s="59">
        <v>0</v>
      </c>
      <c r="EJ751" s="59">
        <v>0</v>
      </c>
      <c r="EK751" s="59">
        <v>0</v>
      </c>
      <c r="EL751" s="59">
        <v>0</v>
      </c>
      <c r="EM751" s="59">
        <v>0</v>
      </c>
      <c r="EN751" s="59">
        <v>1</v>
      </c>
      <c r="EO751" s="59">
        <v>0</v>
      </c>
      <c r="EP751" s="77">
        <v>1</v>
      </c>
      <c r="EQ751" s="59">
        <v>2</v>
      </c>
    </row>
    <row r="752" spans="1:147" s="58" customFormat="1" ht="15" customHeight="1" x14ac:dyDescent="0.25">
      <c r="A752" s="506" t="s">
        <v>2579</v>
      </c>
      <c r="B752" s="37">
        <v>4</v>
      </c>
      <c r="C752" s="63" t="s">
        <v>396</v>
      </c>
      <c r="D752" s="62">
        <v>2013</v>
      </c>
      <c r="E752" s="63" t="s">
        <v>397</v>
      </c>
      <c r="F752" s="63" t="s">
        <v>124</v>
      </c>
      <c r="G752" s="62">
        <v>94</v>
      </c>
      <c r="H752" s="62" t="s">
        <v>398</v>
      </c>
      <c r="I752" s="127" t="s">
        <v>50</v>
      </c>
      <c r="J752" s="59">
        <v>0</v>
      </c>
      <c r="K752" s="59" t="s">
        <v>3</v>
      </c>
      <c r="L752" s="37" t="s">
        <v>89</v>
      </c>
      <c r="M752" s="37" t="s">
        <v>1390</v>
      </c>
      <c r="N752" s="37">
        <v>5</v>
      </c>
      <c r="O752" s="59">
        <f t="shared" si="490"/>
        <v>0.69897000433601886</v>
      </c>
      <c r="P752" s="37">
        <v>2011</v>
      </c>
      <c r="Q752" s="58" t="s">
        <v>955</v>
      </c>
      <c r="R752" s="37">
        <v>1</v>
      </c>
      <c r="S752" s="77">
        <v>1</v>
      </c>
      <c r="T752" s="37">
        <v>3</v>
      </c>
      <c r="U752" s="37">
        <v>33</v>
      </c>
      <c r="V752" s="37" t="s">
        <v>1389</v>
      </c>
      <c r="W752" s="37"/>
      <c r="X752" s="37" t="s">
        <v>608</v>
      </c>
      <c r="Y752" s="58" t="s">
        <v>1391</v>
      </c>
      <c r="Z752" s="66" t="s">
        <v>83</v>
      </c>
      <c r="AA752" s="37" t="s">
        <v>959</v>
      </c>
      <c r="AB752" s="37" t="s">
        <v>881</v>
      </c>
      <c r="AC752" s="37" t="s">
        <v>2277</v>
      </c>
      <c r="AD752" s="37">
        <v>0</v>
      </c>
      <c r="AE752" s="37" t="s">
        <v>2278</v>
      </c>
      <c r="AF752" s="37" t="s">
        <v>29</v>
      </c>
      <c r="AG752" s="37" t="s">
        <v>29</v>
      </c>
      <c r="AH752" s="37" t="s">
        <v>29</v>
      </c>
      <c r="AI752" s="60" t="s">
        <v>29</v>
      </c>
      <c r="AJ752" s="37" t="s">
        <v>29</v>
      </c>
      <c r="AK752" s="37" t="s">
        <v>29</v>
      </c>
      <c r="AL752" s="60" t="s">
        <v>29</v>
      </c>
      <c r="AM752" s="60" t="s">
        <v>29</v>
      </c>
      <c r="AN752" s="39" t="s">
        <v>28</v>
      </c>
      <c r="AO752" s="37" t="s">
        <v>470</v>
      </c>
      <c r="AP752" s="67"/>
      <c r="AQ752" s="59" t="s">
        <v>80</v>
      </c>
      <c r="AR752" s="67" t="s">
        <v>277</v>
      </c>
      <c r="AS752" s="67" t="s">
        <v>399</v>
      </c>
      <c r="AT752" s="172" t="s">
        <v>2477</v>
      </c>
      <c r="AU752" s="274">
        <v>46.62</v>
      </c>
      <c r="AV752" s="275">
        <v>-88.48</v>
      </c>
      <c r="AW752" s="59"/>
      <c r="AX752" s="277">
        <v>4.1416666666666666</v>
      </c>
      <c r="AY752" s="278">
        <v>853</v>
      </c>
      <c r="AZ752" s="455">
        <f t="shared" si="495"/>
        <v>2.9309490311675228</v>
      </c>
      <c r="BA752" s="515" t="s">
        <v>137</v>
      </c>
      <c r="BB752" s="40" t="s">
        <v>232</v>
      </c>
      <c r="BC752" s="59"/>
      <c r="BD752" s="60" t="s">
        <v>957</v>
      </c>
      <c r="BE752" s="59" t="s">
        <v>867</v>
      </c>
      <c r="BF752" s="67"/>
      <c r="BG752" s="67"/>
      <c r="BH752" s="67"/>
      <c r="BI752" s="67" t="s">
        <v>2232</v>
      </c>
      <c r="BJ752" s="39" t="s">
        <v>610</v>
      </c>
      <c r="BK752" s="38" t="s">
        <v>1050</v>
      </c>
      <c r="BL752" s="59"/>
      <c r="BM752" s="59"/>
      <c r="BN752" s="67" t="s">
        <v>1394</v>
      </c>
      <c r="BO752" s="59" t="s">
        <v>1684</v>
      </c>
      <c r="BP752" s="58" t="s">
        <v>51</v>
      </c>
      <c r="BQ752" s="37" t="s">
        <v>14</v>
      </c>
      <c r="BR752" s="67">
        <v>0.01</v>
      </c>
      <c r="BS752" s="37" t="s">
        <v>21</v>
      </c>
      <c r="BT752" s="37" t="s">
        <v>1395</v>
      </c>
      <c r="BU752" s="124">
        <v>0.01</v>
      </c>
      <c r="BV752" s="67"/>
      <c r="BW752" s="63" t="s">
        <v>26</v>
      </c>
      <c r="BX752" s="59" t="s">
        <v>27</v>
      </c>
      <c r="BY752" s="70">
        <f t="shared" si="499"/>
        <v>1.7320508075688773E-2</v>
      </c>
      <c r="BZ752" s="70">
        <f t="shared" si="498"/>
        <v>1.7320508075688773E-2</v>
      </c>
      <c r="CA752" s="37" t="s">
        <v>18</v>
      </c>
      <c r="CB752" s="59" t="s">
        <v>956</v>
      </c>
      <c r="CC752" s="37">
        <v>3</v>
      </c>
      <c r="CD752" s="37">
        <v>3</v>
      </c>
      <c r="CE752" s="67"/>
      <c r="CF752" s="78" t="s">
        <v>1584</v>
      </c>
      <c r="CG752" s="67">
        <v>1.1299999999999999</v>
      </c>
      <c r="CH752" s="37" t="s">
        <v>21</v>
      </c>
      <c r="CI752" s="67">
        <v>0.56999999999999995</v>
      </c>
      <c r="CJ752" s="67"/>
      <c r="CK752" s="59">
        <f>CI752*SQRT(CM752)</f>
        <v>0.98726896031425992</v>
      </c>
      <c r="CL752" s="59">
        <f t="shared" si="488"/>
        <v>0.98726896031425992</v>
      </c>
      <c r="CM752" s="59">
        <v>3</v>
      </c>
      <c r="CN752" s="59">
        <v>3</v>
      </c>
      <c r="CO752" s="58" t="s">
        <v>1392</v>
      </c>
      <c r="CP752" s="67">
        <f t="shared" si="471"/>
        <v>-1.6040973178483298</v>
      </c>
      <c r="CQ752" s="67">
        <f t="shared" si="472"/>
        <v>0.8</v>
      </c>
      <c r="CR752" s="67">
        <f t="shared" si="496"/>
        <v>-1.2832778542786638</v>
      </c>
      <c r="CS752" s="67">
        <f t="shared" si="473"/>
        <v>0.80390017094017097</v>
      </c>
      <c r="CT752" s="59">
        <v>0</v>
      </c>
      <c r="CU752" s="59">
        <v>0</v>
      </c>
      <c r="CV752" s="59" t="s">
        <v>1782</v>
      </c>
      <c r="CW752" s="59">
        <v>0</v>
      </c>
      <c r="CX752" s="37">
        <v>0</v>
      </c>
      <c r="CY752" s="102">
        <v>0</v>
      </c>
      <c r="CZ752" s="102">
        <v>3</v>
      </c>
      <c r="DA752" s="102">
        <v>0</v>
      </c>
      <c r="DB752" s="102">
        <v>0</v>
      </c>
      <c r="DC752" s="102">
        <v>0</v>
      </c>
      <c r="DD752" s="59">
        <v>0</v>
      </c>
      <c r="DE752" s="60">
        <v>1</v>
      </c>
      <c r="DF752" s="60">
        <v>0</v>
      </c>
      <c r="DG752" s="60">
        <v>0</v>
      </c>
      <c r="DH752" s="60">
        <v>0</v>
      </c>
      <c r="DI752" s="60">
        <v>0</v>
      </c>
      <c r="DJ752" s="60">
        <v>0</v>
      </c>
      <c r="DK752" s="60">
        <v>0</v>
      </c>
      <c r="DL752" s="60">
        <v>0</v>
      </c>
      <c r="DM752" s="60">
        <v>0</v>
      </c>
      <c r="DN752" s="60">
        <v>0</v>
      </c>
      <c r="DO752" s="59">
        <v>0</v>
      </c>
      <c r="DP752" s="59">
        <v>0</v>
      </c>
      <c r="DQ752" s="59">
        <v>0</v>
      </c>
      <c r="DR752" s="59">
        <v>0</v>
      </c>
      <c r="DS752" s="59">
        <v>0</v>
      </c>
      <c r="DT752" s="59">
        <v>0</v>
      </c>
      <c r="DU752" s="59">
        <v>0</v>
      </c>
      <c r="DV752" s="59">
        <v>0</v>
      </c>
      <c r="DW752" s="59">
        <v>0</v>
      </c>
      <c r="DX752" s="59">
        <v>0</v>
      </c>
      <c r="DY752" s="59">
        <v>0</v>
      </c>
      <c r="DZ752" s="59">
        <v>0</v>
      </c>
      <c r="EA752" s="59">
        <v>0</v>
      </c>
      <c r="EB752" s="59">
        <v>0</v>
      </c>
      <c r="EC752" s="59">
        <v>0</v>
      </c>
      <c r="ED752" s="59">
        <v>0</v>
      </c>
      <c r="EE752" s="59">
        <v>0</v>
      </c>
      <c r="EF752" s="59">
        <v>0</v>
      </c>
      <c r="EG752" s="59">
        <v>0</v>
      </c>
      <c r="EH752" s="59">
        <v>0</v>
      </c>
      <c r="EI752" s="59">
        <v>0</v>
      </c>
      <c r="EJ752" s="59">
        <v>0</v>
      </c>
      <c r="EK752" s="59">
        <v>0</v>
      </c>
      <c r="EL752" s="59">
        <v>0</v>
      </c>
      <c r="EM752" s="59">
        <v>0</v>
      </c>
      <c r="EN752" s="59">
        <v>1</v>
      </c>
      <c r="EO752" s="59">
        <v>0</v>
      </c>
      <c r="EP752" s="77">
        <v>1</v>
      </c>
      <c r="EQ752" s="59">
        <v>2</v>
      </c>
    </row>
    <row r="753" spans="1:147" ht="15" customHeight="1" x14ac:dyDescent="0.25">
      <c r="A753" s="506" t="s">
        <v>2579</v>
      </c>
      <c r="B753" s="37">
        <v>5</v>
      </c>
      <c r="C753" s="63" t="s">
        <v>396</v>
      </c>
      <c r="D753" s="62">
        <v>2013</v>
      </c>
      <c r="E753" s="63" t="s">
        <v>397</v>
      </c>
      <c r="F753" s="63" t="s">
        <v>124</v>
      </c>
      <c r="G753" s="62">
        <v>94</v>
      </c>
      <c r="H753" s="62" t="s">
        <v>398</v>
      </c>
      <c r="I753" s="127" t="s">
        <v>50</v>
      </c>
      <c r="J753" s="59">
        <v>0</v>
      </c>
      <c r="K753" s="59" t="s">
        <v>3</v>
      </c>
      <c r="L753" s="37" t="s">
        <v>89</v>
      </c>
      <c r="M753" s="37" t="s">
        <v>1390</v>
      </c>
      <c r="N753" s="37">
        <v>5</v>
      </c>
      <c r="O753" s="59">
        <f t="shared" si="490"/>
        <v>0.69897000433601886</v>
      </c>
      <c r="P753" s="37">
        <v>2011</v>
      </c>
      <c r="Q753" s="58" t="s">
        <v>955</v>
      </c>
      <c r="R753" s="37">
        <v>1</v>
      </c>
      <c r="S753" s="77">
        <v>1</v>
      </c>
      <c r="T753" s="37">
        <v>3</v>
      </c>
      <c r="U753" s="37">
        <v>33</v>
      </c>
      <c r="V753" s="37" t="s">
        <v>1389</v>
      </c>
      <c r="W753" s="37"/>
      <c r="X753" s="37" t="s">
        <v>608</v>
      </c>
      <c r="Y753" s="58" t="s">
        <v>1391</v>
      </c>
      <c r="Z753" s="66" t="s">
        <v>83</v>
      </c>
      <c r="AA753" s="37" t="s">
        <v>959</v>
      </c>
      <c r="AB753" s="37" t="s">
        <v>881</v>
      </c>
      <c r="AC753" s="37" t="s">
        <v>2277</v>
      </c>
      <c r="AD753" s="37">
        <v>0</v>
      </c>
      <c r="AE753" s="37" t="s">
        <v>2278</v>
      </c>
      <c r="AF753" s="37" t="s">
        <v>29</v>
      </c>
      <c r="AG753" s="37" t="s">
        <v>29</v>
      </c>
      <c r="AH753" s="37" t="s">
        <v>29</v>
      </c>
      <c r="AI753" s="60" t="s">
        <v>29</v>
      </c>
      <c r="AJ753" s="37" t="s">
        <v>29</v>
      </c>
      <c r="AK753" s="37" t="s">
        <v>29</v>
      </c>
      <c r="AL753" s="60" t="s">
        <v>29</v>
      </c>
      <c r="AM753" s="60" t="s">
        <v>29</v>
      </c>
      <c r="AN753" s="67" t="s">
        <v>28</v>
      </c>
      <c r="AO753" s="37" t="s">
        <v>470</v>
      </c>
      <c r="AQ753" s="59" t="s">
        <v>80</v>
      </c>
      <c r="AR753" s="67" t="s">
        <v>277</v>
      </c>
      <c r="AS753" s="67" t="s">
        <v>399</v>
      </c>
      <c r="AT753" s="172" t="s">
        <v>2477</v>
      </c>
      <c r="AU753" s="274">
        <v>46.62</v>
      </c>
      <c r="AV753" s="275">
        <v>-88.48</v>
      </c>
      <c r="AX753" s="277">
        <v>4.1416666666666666</v>
      </c>
      <c r="AY753" s="278">
        <v>853</v>
      </c>
      <c r="AZ753" s="455">
        <f t="shared" si="495"/>
        <v>2.9309490311675228</v>
      </c>
      <c r="BA753" s="515" t="s">
        <v>137</v>
      </c>
      <c r="BB753" s="40" t="s">
        <v>232</v>
      </c>
      <c r="BD753" s="60" t="s">
        <v>957</v>
      </c>
      <c r="BE753" s="59" t="s">
        <v>867</v>
      </c>
      <c r="BI753" s="67" t="s">
        <v>2232</v>
      </c>
      <c r="BJ753" s="39" t="s">
        <v>610</v>
      </c>
      <c r="BK753" s="38" t="s">
        <v>1050</v>
      </c>
      <c r="BN753" s="67" t="s">
        <v>1396</v>
      </c>
      <c r="BO753" s="59" t="s">
        <v>1671</v>
      </c>
      <c r="BP753" s="58" t="s">
        <v>51</v>
      </c>
      <c r="BQ753" s="37" t="s">
        <v>952</v>
      </c>
      <c r="BR753" s="67">
        <v>0.67</v>
      </c>
      <c r="BS753" s="37" t="s">
        <v>21</v>
      </c>
      <c r="BT753" s="37" t="s">
        <v>1398</v>
      </c>
      <c r="BU753" s="124">
        <v>0.57735026918962584</v>
      </c>
      <c r="BW753" s="63" t="s">
        <v>26</v>
      </c>
      <c r="BX753" s="37" t="s">
        <v>67</v>
      </c>
      <c r="BY753" s="92"/>
      <c r="BZ753" s="70">
        <f t="shared" si="498"/>
        <v>0.57735026918962584</v>
      </c>
      <c r="CA753" s="37" t="s">
        <v>18</v>
      </c>
      <c r="CB753" s="59" t="s">
        <v>956</v>
      </c>
      <c r="CC753" s="37">
        <v>3</v>
      </c>
      <c r="CD753" s="37">
        <v>3</v>
      </c>
      <c r="CF753" s="78" t="s">
        <v>1584</v>
      </c>
      <c r="CG753" s="67">
        <v>14.333333333333334</v>
      </c>
      <c r="CH753" s="37" t="s">
        <v>21</v>
      </c>
      <c r="CI753" s="67">
        <v>11.015141094572202</v>
      </c>
      <c r="CL753" s="159">
        <f t="shared" ref="CL753:CL761" si="501">CI753</f>
        <v>11.015141094572202</v>
      </c>
      <c r="CM753" s="59">
        <v>3</v>
      </c>
      <c r="CN753" s="59">
        <v>3</v>
      </c>
      <c r="CO753" s="58" t="s">
        <v>1392</v>
      </c>
      <c r="CP753" s="67">
        <f t="shared" si="471"/>
        <v>-1.7518053831566514</v>
      </c>
      <c r="CQ753" s="67">
        <f t="shared" si="472"/>
        <v>0.8</v>
      </c>
      <c r="CR753" s="67">
        <f t="shared" si="496"/>
        <v>-1.4014443065253213</v>
      </c>
      <c r="CS753" s="67">
        <f t="shared" si="473"/>
        <v>0.83033717869101986</v>
      </c>
      <c r="CT753" s="59">
        <v>0</v>
      </c>
      <c r="CU753" s="59">
        <v>0</v>
      </c>
      <c r="CV753" s="59" t="s">
        <v>1782</v>
      </c>
      <c r="CW753" s="59">
        <v>0</v>
      </c>
      <c r="CX753" s="37">
        <v>0</v>
      </c>
      <c r="CY753" s="102">
        <v>0</v>
      </c>
      <c r="CZ753" s="102">
        <v>3</v>
      </c>
      <c r="DA753" s="102">
        <v>0</v>
      </c>
      <c r="DB753" s="102">
        <v>0</v>
      </c>
      <c r="DC753" s="102">
        <v>0</v>
      </c>
      <c r="DD753" s="59">
        <v>0</v>
      </c>
      <c r="DE753" s="60">
        <v>0</v>
      </c>
      <c r="DF753" s="60">
        <v>0</v>
      </c>
      <c r="DG753" s="60">
        <v>0</v>
      </c>
      <c r="DH753" s="60">
        <v>0</v>
      </c>
      <c r="DI753" s="60">
        <v>0</v>
      </c>
      <c r="DJ753" s="60">
        <v>0</v>
      </c>
      <c r="DK753" s="60">
        <v>0</v>
      </c>
      <c r="DL753" s="60">
        <v>0</v>
      </c>
      <c r="DM753" s="60">
        <v>0</v>
      </c>
      <c r="DN753" s="60">
        <v>0</v>
      </c>
      <c r="DO753" s="59">
        <v>0</v>
      </c>
      <c r="DP753" s="59">
        <v>0</v>
      </c>
      <c r="DQ753" s="59">
        <v>0</v>
      </c>
      <c r="DR753" s="59">
        <v>0</v>
      </c>
      <c r="DS753" s="59">
        <v>0</v>
      </c>
      <c r="DT753" s="59">
        <v>0</v>
      </c>
      <c r="DU753" s="59">
        <v>0</v>
      </c>
      <c r="DV753" s="59">
        <v>0</v>
      </c>
      <c r="DW753" s="59">
        <v>0</v>
      </c>
      <c r="DX753" s="59">
        <v>0</v>
      </c>
      <c r="DY753" s="59">
        <v>0</v>
      </c>
      <c r="DZ753" s="59">
        <v>0</v>
      </c>
      <c r="EA753" s="59">
        <v>0</v>
      </c>
      <c r="EB753" s="59">
        <v>0</v>
      </c>
      <c r="EC753" s="59">
        <v>0</v>
      </c>
      <c r="ED753" s="59">
        <v>0</v>
      </c>
      <c r="EE753" s="59">
        <v>0</v>
      </c>
      <c r="EF753" s="59">
        <v>0</v>
      </c>
      <c r="EG753" s="59">
        <v>0</v>
      </c>
      <c r="EH753" s="59">
        <v>0</v>
      </c>
      <c r="EI753" s="59">
        <v>0</v>
      </c>
      <c r="EJ753" s="59">
        <v>0</v>
      </c>
      <c r="EK753" s="59">
        <v>0</v>
      </c>
      <c r="EL753" s="59">
        <v>0</v>
      </c>
      <c r="EM753" s="59">
        <v>0</v>
      </c>
      <c r="EN753" s="59">
        <v>1</v>
      </c>
      <c r="EO753" s="59">
        <v>0</v>
      </c>
      <c r="EP753" s="77">
        <v>1</v>
      </c>
      <c r="EQ753" s="59">
        <v>2</v>
      </c>
    </row>
    <row r="754" spans="1:147" ht="15" customHeight="1" x14ac:dyDescent="0.25">
      <c r="A754" s="506" t="s">
        <v>2579</v>
      </c>
      <c r="B754" s="37">
        <v>6</v>
      </c>
      <c r="C754" s="63" t="s">
        <v>396</v>
      </c>
      <c r="D754" s="62">
        <v>2013</v>
      </c>
      <c r="E754" s="63" t="s">
        <v>397</v>
      </c>
      <c r="F754" s="63" t="s">
        <v>124</v>
      </c>
      <c r="G754" s="62">
        <v>94</v>
      </c>
      <c r="H754" s="62" t="s">
        <v>398</v>
      </c>
      <c r="I754" s="127" t="s">
        <v>50</v>
      </c>
      <c r="J754" s="59">
        <v>0</v>
      </c>
      <c r="K754" s="59" t="s">
        <v>3</v>
      </c>
      <c r="L754" s="37" t="s">
        <v>89</v>
      </c>
      <c r="M754" s="37" t="s">
        <v>1390</v>
      </c>
      <c r="N754" s="37">
        <v>5</v>
      </c>
      <c r="O754" s="59">
        <f t="shared" si="490"/>
        <v>0.69897000433601886</v>
      </c>
      <c r="P754" s="37">
        <v>2011</v>
      </c>
      <c r="Q754" s="58" t="s">
        <v>955</v>
      </c>
      <c r="R754" s="37">
        <v>1</v>
      </c>
      <c r="S754" s="77">
        <v>1</v>
      </c>
      <c r="T754" s="37">
        <v>3</v>
      </c>
      <c r="U754" s="37">
        <v>33</v>
      </c>
      <c r="V754" s="37" t="s">
        <v>1389</v>
      </c>
      <c r="W754" s="37"/>
      <c r="X754" s="37" t="s">
        <v>608</v>
      </c>
      <c r="Y754" s="58" t="s">
        <v>1391</v>
      </c>
      <c r="Z754" s="66" t="s">
        <v>83</v>
      </c>
      <c r="AA754" s="37" t="s">
        <v>959</v>
      </c>
      <c r="AB754" s="37" t="s">
        <v>881</v>
      </c>
      <c r="AC754" s="37" t="s">
        <v>2277</v>
      </c>
      <c r="AD754" s="37">
        <v>0</v>
      </c>
      <c r="AE754" s="37" t="s">
        <v>2278</v>
      </c>
      <c r="AF754" s="37" t="s">
        <v>29</v>
      </c>
      <c r="AG754" s="37" t="s">
        <v>29</v>
      </c>
      <c r="AH754" s="37" t="s">
        <v>29</v>
      </c>
      <c r="AI754" s="60" t="s">
        <v>29</v>
      </c>
      <c r="AJ754" s="37" t="s">
        <v>29</v>
      </c>
      <c r="AK754" s="37" t="s">
        <v>29</v>
      </c>
      <c r="AL754" s="60" t="s">
        <v>29</v>
      </c>
      <c r="AM754" s="60" t="s">
        <v>29</v>
      </c>
      <c r="AN754" s="67" t="s">
        <v>28</v>
      </c>
      <c r="AO754" s="37" t="s">
        <v>470</v>
      </c>
      <c r="AQ754" s="59" t="s">
        <v>80</v>
      </c>
      <c r="AR754" s="67" t="s">
        <v>277</v>
      </c>
      <c r="AS754" s="67" t="s">
        <v>399</v>
      </c>
      <c r="AT754" s="172" t="s">
        <v>2477</v>
      </c>
      <c r="AU754" s="274">
        <v>46.62</v>
      </c>
      <c r="AV754" s="275">
        <v>-88.48</v>
      </c>
      <c r="AX754" s="277">
        <v>4.1416666666666666</v>
      </c>
      <c r="AY754" s="278">
        <v>853</v>
      </c>
      <c r="AZ754" s="455">
        <f t="shared" si="495"/>
        <v>2.9309490311675228</v>
      </c>
      <c r="BA754" s="515" t="s">
        <v>137</v>
      </c>
      <c r="BB754" s="40" t="s">
        <v>232</v>
      </c>
      <c r="BD754" s="60" t="s">
        <v>957</v>
      </c>
      <c r="BE754" s="59" t="s">
        <v>867</v>
      </c>
      <c r="BI754" s="67" t="s">
        <v>2232</v>
      </c>
      <c r="BJ754" s="39" t="s">
        <v>610</v>
      </c>
      <c r="BK754" s="38" t="s">
        <v>1050</v>
      </c>
      <c r="BN754" s="67" t="s">
        <v>1397</v>
      </c>
      <c r="BO754" s="59" t="s">
        <v>1671</v>
      </c>
      <c r="BP754" s="58" t="s">
        <v>51</v>
      </c>
      <c r="BQ754" s="37" t="s">
        <v>952</v>
      </c>
      <c r="BR754" s="67">
        <v>0</v>
      </c>
      <c r="BS754" s="37" t="s">
        <v>21</v>
      </c>
      <c r="BT754" s="37" t="s">
        <v>1398</v>
      </c>
      <c r="BU754" s="124">
        <v>0</v>
      </c>
      <c r="BW754" s="63" t="s">
        <v>26</v>
      </c>
      <c r="BX754" s="37" t="s">
        <v>67</v>
      </c>
      <c r="BY754" s="70" t="s">
        <v>19</v>
      </c>
      <c r="BZ754" s="70">
        <f t="shared" si="498"/>
        <v>0</v>
      </c>
      <c r="CA754" s="37" t="s">
        <v>18</v>
      </c>
      <c r="CB754" s="59" t="s">
        <v>956</v>
      </c>
      <c r="CC754" s="37">
        <v>3</v>
      </c>
      <c r="CD754" s="37">
        <v>3</v>
      </c>
      <c r="CF754" s="78" t="s">
        <v>1584</v>
      </c>
      <c r="CG754" s="67">
        <v>4.333333333333333</v>
      </c>
      <c r="CH754" s="37" t="s">
        <v>21</v>
      </c>
      <c r="CI754" s="67">
        <v>1.5275252316519463</v>
      </c>
      <c r="CL754" s="159">
        <f t="shared" si="501"/>
        <v>1.5275252316519463</v>
      </c>
      <c r="CM754" s="59">
        <v>3</v>
      </c>
      <c r="CN754" s="59">
        <v>3</v>
      </c>
      <c r="CO754" s="58" t="s">
        <v>1392</v>
      </c>
      <c r="CP754" s="67">
        <f t="shared" si="471"/>
        <v>-4.0118870990143911</v>
      </c>
      <c r="CQ754" s="67">
        <f t="shared" si="472"/>
        <v>0.8</v>
      </c>
      <c r="CR754" s="67">
        <f t="shared" si="496"/>
        <v>-3.209509679211513</v>
      </c>
      <c r="CS754" s="67">
        <f t="shared" si="473"/>
        <v>1.5250793650793657</v>
      </c>
      <c r="CT754" s="59">
        <v>0</v>
      </c>
      <c r="CU754" s="59">
        <v>0</v>
      </c>
      <c r="CV754" s="59" t="s">
        <v>1782</v>
      </c>
      <c r="CW754" s="59">
        <v>0</v>
      </c>
      <c r="CX754" s="37">
        <v>0</v>
      </c>
      <c r="CY754" s="102">
        <v>0</v>
      </c>
      <c r="CZ754" s="102">
        <v>3</v>
      </c>
      <c r="DA754" s="102">
        <v>0</v>
      </c>
      <c r="DB754" s="102">
        <v>0</v>
      </c>
      <c r="DC754" s="102">
        <v>0</v>
      </c>
      <c r="DD754" s="59">
        <v>0</v>
      </c>
      <c r="DE754" s="60">
        <v>0</v>
      </c>
      <c r="DF754" s="60">
        <v>0</v>
      </c>
      <c r="DG754" s="60">
        <v>0</v>
      </c>
      <c r="DH754" s="60">
        <v>0</v>
      </c>
      <c r="DI754" s="60">
        <v>0</v>
      </c>
      <c r="DJ754" s="60">
        <v>0</v>
      </c>
      <c r="DK754" s="60">
        <v>0</v>
      </c>
      <c r="DL754" s="60">
        <v>0</v>
      </c>
      <c r="DM754" s="60">
        <v>0</v>
      </c>
      <c r="DN754" s="60">
        <v>0</v>
      </c>
      <c r="DO754" s="59">
        <v>0</v>
      </c>
      <c r="DP754" s="59">
        <v>0</v>
      </c>
      <c r="DQ754" s="59">
        <v>0</v>
      </c>
      <c r="DR754" s="59">
        <v>0</v>
      </c>
      <c r="DS754" s="59">
        <v>0</v>
      </c>
      <c r="DT754" s="59">
        <v>0</v>
      </c>
      <c r="DU754" s="59">
        <v>0</v>
      </c>
      <c r="DV754" s="59">
        <v>0</v>
      </c>
      <c r="DW754" s="59">
        <v>0</v>
      </c>
      <c r="DX754" s="59">
        <v>0</v>
      </c>
      <c r="DY754" s="59">
        <v>0</v>
      </c>
      <c r="DZ754" s="59">
        <v>0</v>
      </c>
      <c r="EA754" s="59">
        <v>0</v>
      </c>
      <c r="EB754" s="59">
        <v>0</v>
      </c>
      <c r="EC754" s="59">
        <v>0</v>
      </c>
      <c r="ED754" s="59">
        <v>0</v>
      </c>
      <c r="EE754" s="59">
        <v>0</v>
      </c>
      <c r="EF754" s="59">
        <v>0</v>
      </c>
      <c r="EG754" s="59">
        <v>0</v>
      </c>
      <c r="EH754" s="59">
        <v>0</v>
      </c>
      <c r="EI754" s="59">
        <v>0</v>
      </c>
      <c r="EJ754" s="59">
        <v>0</v>
      </c>
      <c r="EK754" s="59">
        <v>0</v>
      </c>
      <c r="EL754" s="59">
        <v>0</v>
      </c>
      <c r="EM754" s="59">
        <v>0</v>
      </c>
      <c r="EN754" s="59">
        <v>1</v>
      </c>
      <c r="EO754" s="59">
        <v>0</v>
      </c>
      <c r="EP754" s="77">
        <v>1</v>
      </c>
      <c r="EQ754" s="59">
        <v>2</v>
      </c>
    </row>
    <row r="755" spans="1:147" ht="15" customHeight="1" x14ac:dyDescent="0.25">
      <c r="A755" s="506" t="s">
        <v>2579</v>
      </c>
      <c r="B755" s="37">
        <v>7</v>
      </c>
      <c r="C755" s="63" t="s">
        <v>396</v>
      </c>
      <c r="D755" s="62">
        <v>2013</v>
      </c>
      <c r="E755" s="63" t="s">
        <v>397</v>
      </c>
      <c r="F755" s="63" t="s">
        <v>124</v>
      </c>
      <c r="G755" s="62">
        <v>94</v>
      </c>
      <c r="H755" s="62" t="s">
        <v>398</v>
      </c>
      <c r="I755" s="127" t="s">
        <v>50</v>
      </c>
      <c r="J755" s="59">
        <v>0</v>
      </c>
      <c r="K755" s="59" t="s">
        <v>3</v>
      </c>
      <c r="L755" s="37" t="s">
        <v>89</v>
      </c>
      <c r="M755" s="37" t="s">
        <v>1390</v>
      </c>
      <c r="N755" s="37">
        <v>5</v>
      </c>
      <c r="O755" s="59">
        <f t="shared" si="490"/>
        <v>0.69897000433601886</v>
      </c>
      <c r="P755" s="37">
        <v>2011</v>
      </c>
      <c r="Q755" s="58" t="s">
        <v>955</v>
      </c>
      <c r="R755" s="37">
        <v>1</v>
      </c>
      <c r="S755" s="77">
        <v>1</v>
      </c>
      <c r="T755" s="37">
        <v>3</v>
      </c>
      <c r="U755" s="37">
        <v>33</v>
      </c>
      <c r="V755" s="37" t="s">
        <v>1389</v>
      </c>
      <c r="W755" s="37"/>
      <c r="X755" s="37" t="s">
        <v>608</v>
      </c>
      <c r="Y755" s="58" t="s">
        <v>1391</v>
      </c>
      <c r="Z755" s="66" t="s">
        <v>83</v>
      </c>
      <c r="AA755" s="37" t="s">
        <v>959</v>
      </c>
      <c r="AB755" s="37" t="s">
        <v>881</v>
      </c>
      <c r="AC755" s="37" t="s">
        <v>2277</v>
      </c>
      <c r="AD755" s="37">
        <v>0</v>
      </c>
      <c r="AE755" s="37" t="s">
        <v>2278</v>
      </c>
      <c r="AF755" s="37" t="s">
        <v>29</v>
      </c>
      <c r="AG755" s="37" t="s">
        <v>29</v>
      </c>
      <c r="AH755" s="37" t="s">
        <v>29</v>
      </c>
      <c r="AI755" s="60" t="s">
        <v>29</v>
      </c>
      <c r="AJ755" s="37" t="s">
        <v>29</v>
      </c>
      <c r="AK755" s="37" t="s">
        <v>29</v>
      </c>
      <c r="AL755" s="60" t="s">
        <v>29</v>
      </c>
      <c r="AM755" s="60" t="s">
        <v>29</v>
      </c>
      <c r="AN755" s="39" t="s">
        <v>28</v>
      </c>
      <c r="AO755" s="37" t="s">
        <v>470</v>
      </c>
      <c r="AQ755" s="59" t="s">
        <v>80</v>
      </c>
      <c r="AR755" s="67" t="s">
        <v>277</v>
      </c>
      <c r="AS755" s="67" t="s">
        <v>399</v>
      </c>
      <c r="AT755" s="172" t="s">
        <v>2477</v>
      </c>
      <c r="AU755" s="274">
        <v>46.62</v>
      </c>
      <c r="AV755" s="275">
        <v>-88.48</v>
      </c>
      <c r="AX755" s="277">
        <v>4.1416666666666666</v>
      </c>
      <c r="AY755" s="278">
        <v>853</v>
      </c>
      <c r="AZ755" s="455">
        <f t="shared" si="495"/>
        <v>2.9309490311675228</v>
      </c>
      <c r="BA755" s="515" t="s">
        <v>137</v>
      </c>
      <c r="BB755" s="40" t="s">
        <v>232</v>
      </c>
      <c r="BD755" s="60" t="s">
        <v>957</v>
      </c>
      <c r="BE755" s="59" t="s">
        <v>867</v>
      </c>
      <c r="BI755" s="67" t="s">
        <v>2232</v>
      </c>
      <c r="BJ755" s="39" t="s">
        <v>610</v>
      </c>
      <c r="BK755" s="38" t="s">
        <v>1050</v>
      </c>
      <c r="BN755" s="67" t="s">
        <v>1399</v>
      </c>
      <c r="BO755" s="59" t="s">
        <v>1673</v>
      </c>
      <c r="BP755" s="58" t="s">
        <v>51</v>
      </c>
      <c r="BQ755" s="37" t="s">
        <v>952</v>
      </c>
      <c r="BR755" s="67">
        <v>0</v>
      </c>
      <c r="BS755" s="37" t="s">
        <v>21</v>
      </c>
      <c r="BT755" s="37" t="s">
        <v>1398</v>
      </c>
      <c r="BU755" s="124">
        <v>0</v>
      </c>
      <c r="BW755" s="63" t="s">
        <v>26</v>
      </c>
      <c r="BX755" s="37" t="s">
        <v>67</v>
      </c>
      <c r="BY755" s="70" t="s">
        <v>19</v>
      </c>
      <c r="BZ755" s="70">
        <f t="shared" si="498"/>
        <v>0</v>
      </c>
      <c r="CA755" s="37" t="s">
        <v>18</v>
      </c>
      <c r="CB755" s="59" t="s">
        <v>956</v>
      </c>
      <c r="CC755" s="37">
        <v>3</v>
      </c>
      <c r="CD755" s="37">
        <v>3</v>
      </c>
      <c r="CF755" s="78" t="s">
        <v>1584</v>
      </c>
      <c r="CG755" s="67">
        <v>1.3333333333333333</v>
      </c>
      <c r="CH755" s="37" t="s">
        <v>21</v>
      </c>
      <c r="CI755" s="67">
        <v>1.5275252316519468</v>
      </c>
      <c r="CL755" s="159">
        <f t="shared" si="501"/>
        <v>1.5275252316519468</v>
      </c>
      <c r="CM755" s="59">
        <v>3</v>
      </c>
      <c r="CN755" s="59">
        <v>3</v>
      </c>
      <c r="CO755" s="58" t="s">
        <v>1392</v>
      </c>
      <c r="CP755" s="67">
        <f t="shared" si="471"/>
        <v>-1.2344267996967351</v>
      </c>
      <c r="CQ755" s="67">
        <f t="shared" si="472"/>
        <v>0.8</v>
      </c>
      <c r="CR755" s="67">
        <f t="shared" si="496"/>
        <v>-0.98754143975738806</v>
      </c>
      <c r="CS755" s="67">
        <f t="shared" si="473"/>
        <v>0.7479365079365079</v>
      </c>
      <c r="CT755" s="59">
        <v>0</v>
      </c>
      <c r="CU755" s="59">
        <v>0</v>
      </c>
      <c r="CV755" s="59" t="s">
        <v>1782</v>
      </c>
      <c r="CW755" s="59">
        <v>0</v>
      </c>
      <c r="CX755" s="37">
        <v>0</v>
      </c>
      <c r="CY755" s="102">
        <v>0</v>
      </c>
      <c r="CZ755" s="102">
        <v>3</v>
      </c>
      <c r="DA755" s="102">
        <v>0</v>
      </c>
      <c r="DB755" s="102">
        <v>0</v>
      </c>
      <c r="DC755" s="102">
        <v>0</v>
      </c>
      <c r="DD755" s="59">
        <v>0</v>
      </c>
      <c r="DE755" s="60">
        <v>0</v>
      </c>
      <c r="DF755" s="60">
        <v>0</v>
      </c>
      <c r="DG755" s="60">
        <v>0</v>
      </c>
      <c r="DH755" s="60">
        <v>0</v>
      </c>
      <c r="DI755" s="60">
        <v>0</v>
      </c>
      <c r="DJ755" s="60">
        <v>0</v>
      </c>
      <c r="DK755" s="60">
        <v>0</v>
      </c>
      <c r="DL755" s="60">
        <v>0</v>
      </c>
      <c r="DM755" s="60">
        <v>0</v>
      </c>
      <c r="DN755" s="60">
        <v>0</v>
      </c>
      <c r="DO755" s="59">
        <v>0</v>
      </c>
      <c r="DP755" s="59">
        <v>0</v>
      </c>
      <c r="DQ755" s="59">
        <v>0</v>
      </c>
      <c r="DR755" s="59">
        <v>0</v>
      </c>
      <c r="DS755" s="59">
        <v>0</v>
      </c>
      <c r="DT755" s="59">
        <v>0</v>
      </c>
      <c r="DU755" s="59">
        <v>0</v>
      </c>
      <c r="DV755" s="59">
        <v>0</v>
      </c>
      <c r="DW755" s="59">
        <v>0</v>
      </c>
      <c r="DX755" s="59">
        <v>0</v>
      </c>
      <c r="DY755" s="59">
        <v>0</v>
      </c>
      <c r="DZ755" s="59">
        <v>0</v>
      </c>
      <c r="EA755" s="59">
        <v>0</v>
      </c>
      <c r="EB755" s="59">
        <v>0</v>
      </c>
      <c r="EC755" s="59">
        <v>0</v>
      </c>
      <c r="ED755" s="59">
        <v>0</v>
      </c>
      <c r="EE755" s="59">
        <v>0</v>
      </c>
      <c r="EF755" s="59">
        <v>0</v>
      </c>
      <c r="EG755" s="59">
        <v>0</v>
      </c>
      <c r="EH755" s="59">
        <v>0</v>
      </c>
      <c r="EI755" s="59">
        <v>0</v>
      </c>
      <c r="EJ755" s="59">
        <v>0</v>
      </c>
      <c r="EK755" s="59">
        <v>0</v>
      </c>
      <c r="EL755" s="59">
        <v>0</v>
      </c>
      <c r="EM755" s="59">
        <v>0</v>
      </c>
      <c r="EN755" s="59">
        <v>1</v>
      </c>
      <c r="EO755" s="59">
        <v>0</v>
      </c>
      <c r="EP755" s="77">
        <v>1</v>
      </c>
      <c r="EQ755" s="59">
        <v>2</v>
      </c>
    </row>
    <row r="756" spans="1:147" ht="15" customHeight="1" x14ac:dyDescent="0.25">
      <c r="A756" s="506" t="s">
        <v>2579</v>
      </c>
      <c r="B756" s="37">
        <v>8</v>
      </c>
      <c r="C756" s="63" t="s">
        <v>396</v>
      </c>
      <c r="D756" s="62">
        <v>2013</v>
      </c>
      <c r="E756" s="63" t="s">
        <v>397</v>
      </c>
      <c r="F756" s="63" t="s">
        <v>124</v>
      </c>
      <c r="G756" s="62">
        <v>94</v>
      </c>
      <c r="H756" s="62" t="s">
        <v>398</v>
      </c>
      <c r="I756" s="127" t="s">
        <v>50</v>
      </c>
      <c r="J756" s="59">
        <v>0</v>
      </c>
      <c r="K756" s="59" t="s">
        <v>3</v>
      </c>
      <c r="L756" s="37" t="s">
        <v>89</v>
      </c>
      <c r="M756" s="37" t="s">
        <v>1390</v>
      </c>
      <c r="N756" s="37">
        <v>5</v>
      </c>
      <c r="O756" s="59">
        <f t="shared" si="490"/>
        <v>0.69897000433601886</v>
      </c>
      <c r="P756" s="37">
        <v>2011</v>
      </c>
      <c r="Q756" s="58" t="s">
        <v>955</v>
      </c>
      <c r="R756" s="37">
        <v>1</v>
      </c>
      <c r="S756" s="77">
        <v>1</v>
      </c>
      <c r="T756" s="37">
        <v>3</v>
      </c>
      <c r="U756" s="37">
        <v>33</v>
      </c>
      <c r="V756" s="37" t="s">
        <v>1389</v>
      </c>
      <c r="W756" s="37"/>
      <c r="X756" s="37" t="s">
        <v>608</v>
      </c>
      <c r="Y756" s="58" t="s">
        <v>1391</v>
      </c>
      <c r="Z756" s="66" t="s">
        <v>83</v>
      </c>
      <c r="AA756" s="37" t="s">
        <v>959</v>
      </c>
      <c r="AB756" s="37" t="s">
        <v>881</v>
      </c>
      <c r="AC756" s="37" t="s">
        <v>2277</v>
      </c>
      <c r="AD756" s="37">
        <v>0</v>
      </c>
      <c r="AE756" s="37" t="s">
        <v>2278</v>
      </c>
      <c r="AF756" s="37" t="s">
        <v>29</v>
      </c>
      <c r="AG756" s="37" t="s">
        <v>29</v>
      </c>
      <c r="AH756" s="37" t="s">
        <v>29</v>
      </c>
      <c r="AI756" s="60" t="s">
        <v>29</v>
      </c>
      <c r="AJ756" s="37" t="s">
        <v>29</v>
      </c>
      <c r="AK756" s="37" t="s">
        <v>29</v>
      </c>
      <c r="AL756" s="60" t="s">
        <v>29</v>
      </c>
      <c r="AM756" s="60" t="s">
        <v>29</v>
      </c>
      <c r="AN756" s="39" t="s">
        <v>28</v>
      </c>
      <c r="AO756" s="37" t="s">
        <v>470</v>
      </c>
      <c r="AQ756" s="59" t="s">
        <v>80</v>
      </c>
      <c r="AR756" s="67" t="s">
        <v>277</v>
      </c>
      <c r="AS756" s="67" t="s">
        <v>399</v>
      </c>
      <c r="AT756" s="172" t="s">
        <v>2477</v>
      </c>
      <c r="AU756" s="274">
        <v>46.62</v>
      </c>
      <c r="AV756" s="275">
        <v>-88.48</v>
      </c>
      <c r="AX756" s="277">
        <v>4.1416666666666666</v>
      </c>
      <c r="AY756" s="278">
        <v>853</v>
      </c>
      <c r="AZ756" s="455">
        <f t="shared" si="495"/>
        <v>2.9309490311675228</v>
      </c>
      <c r="BA756" s="515" t="s">
        <v>137</v>
      </c>
      <c r="BB756" s="40" t="s">
        <v>232</v>
      </c>
      <c r="BD756" s="60" t="s">
        <v>957</v>
      </c>
      <c r="BE756" s="59" t="s">
        <v>867</v>
      </c>
      <c r="BI756" s="67" t="s">
        <v>2232</v>
      </c>
      <c r="BJ756" s="39" t="s">
        <v>8</v>
      </c>
      <c r="BK756" s="40" t="s">
        <v>744</v>
      </c>
      <c r="BL756" s="59" t="s">
        <v>2268</v>
      </c>
      <c r="BM756" s="59" t="s">
        <v>2267</v>
      </c>
      <c r="BN756" s="58" t="s">
        <v>1198</v>
      </c>
      <c r="BO756" s="59" t="s">
        <v>1671</v>
      </c>
      <c r="BP756" s="58" t="s">
        <v>51</v>
      </c>
      <c r="BQ756" s="59" t="s">
        <v>954</v>
      </c>
      <c r="BR756" s="67">
        <v>0</v>
      </c>
      <c r="BS756" s="37" t="s">
        <v>21</v>
      </c>
      <c r="BT756" s="37" t="s">
        <v>9</v>
      </c>
      <c r="BU756" s="124">
        <v>0</v>
      </c>
      <c r="BW756" s="63" t="s">
        <v>26</v>
      </c>
      <c r="BX756" s="37" t="s">
        <v>67</v>
      </c>
      <c r="BY756" s="70" t="s">
        <v>19</v>
      </c>
      <c r="BZ756" s="70">
        <f t="shared" si="498"/>
        <v>0</v>
      </c>
      <c r="CA756" s="37" t="s">
        <v>18</v>
      </c>
      <c r="CB756" s="59" t="s">
        <v>956</v>
      </c>
      <c r="CC756" s="37">
        <v>3</v>
      </c>
      <c r="CD756" s="37">
        <v>3</v>
      </c>
      <c r="CF756" s="78" t="s">
        <v>1584</v>
      </c>
      <c r="CG756" s="67">
        <v>3.3333333333333333E-2</v>
      </c>
      <c r="CH756" s="37" t="s">
        <v>21</v>
      </c>
      <c r="CI756" s="67">
        <v>5.7735026918962581E-2</v>
      </c>
      <c r="CL756" s="159">
        <f t="shared" si="501"/>
        <v>5.7735026918962581E-2</v>
      </c>
      <c r="CM756" s="59">
        <v>3</v>
      </c>
      <c r="CN756" s="59">
        <v>3</v>
      </c>
      <c r="CO756" s="58" t="s">
        <v>1392</v>
      </c>
      <c r="CP756" s="67">
        <f t="shared" si="471"/>
        <v>-0.81649658092772592</v>
      </c>
      <c r="CQ756" s="67">
        <f t="shared" si="472"/>
        <v>0.8</v>
      </c>
      <c r="CR756" s="67">
        <f t="shared" si="496"/>
        <v>-0.65319726474218076</v>
      </c>
      <c r="CS756" s="67">
        <f t="shared" si="473"/>
        <v>0.70222222222222219</v>
      </c>
      <c r="CT756" s="59">
        <v>0</v>
      </c>
      <c r="CU756" s="59">
        <v>0</v>
      </c>
      <c r="CV756" s="59" t="s">
        <v>1782</v>
      </c>
      <c r="CW756" s="59">
        <v>0</v>
      </c>
      <c r="CX756" s="59">
        <v>0</v>
      </c>
      <c r="CY756" s="102">
        <v>0</v>
      </c>
      <c r="CZ756" s="102">
        <v>2</v>
      </c>
      <c r="DA756" s="102">
        <v>0</v>
      </c>
      <c r="DB756" s="102">
        <v>0</v>
      </c>
      <c r="DC756" s="102">
        <v>0</v>
      </c>
      <c r="DD756" s="59">
        <v>0</v>
      </c>
      <c r="DE756" s="60">
        <v>0</v>
      </c>
      <c r="DF756" s="60">
        <v>0</v>
      </c>
      <c r="DG756" s="60">
        <v>2</v>
      </c>
      <c r="DH756" s="60">
        <v>0</v>
      </c>
      <c r="DI756" s="60">
        <v>0</v>
      </c>
      <c r="DJ756" s="60">
        <v>0</v>
      </c>
      <c r="DK756" s="60">
        <v>0</v>
      </c>
      <c r="DL756" s="60">
        <v>0</v>
      </c>
      <c r="DM756" s="60">
        <v>0</v>
      </c>
      <c r="DN756" s="60">
        <v>0</v>
      </c>
      <c r="DO756" s="59">
        <v>1</v>
      </c>
      <c r="DP756" s="59">
        <v>0</v>
      </c>
      <c r="DQ756" s="59">
        <v>0</v>
      </c>
      <c r="DR756" s="59">
        <v>0</v>
      </c>
      <c r="DS756" s="59">
        <v>0</v>
      </c>
      <c r="DT756" s="59">
        <v>0</v>
      </c>
      <c r="DU756" s="59">
        <v>0</v>
      </c>
      <c r="DV756" s="59">
        <v>0</v>
      </c>
      <c r="DW756" s="59">
        <v>0</v>
      </c>
      <c r="DX756" s="59">
        <v>0</v>
      </c>
      <c r="DY756" s="59">
        <v>0</v>
      </c>
      <c r="DZ756" s="59">
        <v>0</v>
      </c>
      <c r="EA756" s="59">
        <v>0</v>
      </c>
      <c r="EB756" s="59">
        <v>0</v>
      </c>
      <c r="EC756" s="59">
        <v>0</v>
      </c>
      <c r="ED756" s="59">
        <v>0</v>
      </c>
      <c r="EE756" s="59">
        <v>0</v>
      </c>
      <c r="EF756" s="59">
        <v>0</v>
      </c>
      <c r="EG756" s="59">
        <v>0</v>
      </c>
      <c r="EH756" s="59">
        <v>0</v>
      </c>
      <c r="EI756" s="59">
        <v>0</v>
      </c>
      <c r="EJ756" s="59">
        <v>0</v>
      </c>
      <c r="EK756" s="59">
        <v>0</v>
      </c>
      <c r="EL756" s="59">
        <v>0</v>
      </c>
      <c r="EM756" s="59">
        <v>0</v>
      </c>
      <c r="EN756" s="59">
        <v>1</v>
      </c>
      <c r="EO756" s="59">
        <v>0</v>
      </c>
      <c r="EP756" s="77">
        <v>1</v>
      </c>
      <c r="EQ756" s="59">
        <v>2</v>
      </c>
    </row>
    <row r="757" spans="1:147" ht="15" customHeight="1" x14ac:dyDescent="0.25">
      <c r="A757" s="506" t="s">
        <v>2579</v>
      </c>
      <c r="B757" s="37">
        <v>9</v>
      </c>
      <c r="C757" s="63" t="s">
        <v>396</v>
      </c>
      <c r="D757" s="62">
        <v>2013</v>
      </c>
      <c r="E757" s="63" t="s">
        <v>397</v>
      </c>
      <c r="F757" s="63" t="s">
        <v>124</v>
      </c>
      <c r="G757" s="62">
        <v>94</v>
      </c>
      <c r="H757" s="62" t="s">
        <v>398</v>
      </c>
      <c r="I757" s="127" t="s">
        <v>50</v>
      </c>
      <c r="J757" s="59">
        <v>0</v>
      </c>
      <c r="K757" s="59" t="s">
        <v>3</v>
      </c>
      <c r="L757" s="37" t="s">
        <v>89</v>
      </c>
      <c r="M757" s="37" t="s">
        <v>1390</v>
      </c>
      <c r="N757" s="37">
        <v>5</v>
      </c>
      <c r="O757" s="59">
        <f t="shared" si="490"/>
        <v>0.69897000433601886</v>
      </c>
      <c r="P757" s="37">
        <v>2011</v>
      </c>
      <c r="Q757" s="58" t="s">
        <v>955</v>
      </c>
      <c r="R757" s="37">
        <v>1</v>
      </c>
      <c r="S757" s="77">
        <v>1</v>
      </c>
      <c r="T757" s="37">
        <v>3</v>
      </c>
      <c r="U757" s="37">
        <v>33</v>
      </c>
      <c r="V757" s="37" t="s">
        <v>1389</v>
      </c>
      <c r="W757" s="37"/>
      <c r="X757" s="37" t="s">
        <v>608</v>
      </c>
      <c r="Y757" s="58" t="s">
        <v>1391</v>
      </c>
      <c r="Z757" s="66" t="s">
        <v>83</v>
      </c>
      <c r="AA757" s="37" t="s">
        <v>959</v>
      </c>
      <c r="AB757" s="37" t="s">
        <v>881</v>
      </c>
      <c r="AC757" s="37" t="s">
        <v>2277</v>
      </c>
      <c r="AD757" s="37">
        <v>0</v>
      </c>
      <c r="AE757" s="37" t="s">
        <v>2278</v>
      </c>
      <c r="AF757" s="37" t="s">
        <v>29</v>
      </c>
      <c r="AG757" s="37" t="s">
        <v>29</v>
      </c>
      <c r="AH757" s="37" t="s">
        <v>29</v>
      </c>
      <c r="AI757" s="60" t="s">
        <v>29</v>
      </c>
      <c r="AJ757" s="37" t="s">
        <v>29</v>
      </c>
      <c r="AK757" s="37" t="s">
        <v>29</v>
      </c>
      <c r="AL757" s="60" t="s">
        <v>29</v>
      </c>
      <c r="AM757" s="60" t="s">
        <v>29</v>
      </c>
      <c r="AN757" s="39" t="s">
        <v>28</v>
      </c>
      <c r="AO757" s="37" t="s">
        <v>470</v>
      </c>
      <c r="AQ757" s="59" t="s">
        <v>80</v>
      </c>
      <c r="AR757" s="67" t="s">
        <v>277</v>
      </c>
      <c r="AS757" s="67" t="s">
        <v>399</v>
      </c>
      <c r="AT757" s="172" t="s">
        <v>2477</v>
      </c>
      <c r="AU757" s="274">
        <v>46.62</v>
      </c>
      <c r="AV757" s="275">
        <v>-88.48</v>
      </c>
      <c r="AX757" s="277">
        <v>4.1416666666666666</v>
      </c>
      <c r="AY757" s="278">
        <v>853</v>
      </c>
      <c r="AZ757" s="455">
        <f t="shared" si="495"/>
        <v>2.9309490311675228</v>
      </c>
      <c r="BA757" s="515" t="s">
        <v>137</v>
      </c>
      <c r="BB757" s="40" t="s">
        <v>232</v>
      </c>
      <c r="BD757" s="60" t="s">
        <v>957</v>
      </c>
      <c r="BE757" s="59" t="s">
        <v>867</v>
      </c>
      <c r="BI757" s="67" t="s">
        <v>2232</v>
      </c>
      <c r="BJ757" s="39" t="s">
        <v>8</v>
      </c>
      <c r="BK757" s="40" t="s">
        <v>953</v>
      </c>
      <c r="BL757" s="77" t="s">
        <v>2267</v>
      </c>
      <c r="BM757" s="77" t="s">
        <v>2267</v>
      </c>
      <c r="BN757" s="58" t="s">
        <v>1198</v>
      </c>
      <c r="BO757" s="59" t="s">
        <v>1671</v>
      </c>
      <c r="BP757" s="58" t="s">
        <v>51</v>
      </c>
      <c r="BQ757" s="59" t="s">
        <v>954</v>
      </c>
      <c r="BR757" s="67">
        <v>0</v>
      </c>
      <c r="BS757" s="37" t="s">
        <v>21</v>
      </c>
      <c r="BT757" s="37" t="s">
        <v>9</v>
      </c>
      <c r="BU757" s="124">
        <v>0</v>
      </c>
      <c r="BW757" s="63" t="s">
        <v>26</v>
      </c>
      <c r="BX757" s="37" t="s">
        <v>67</v>
      </c>
      <c r="BY757" s="70" t="s">
        <v>19</v>
      </c>
      <c r="BZ757" s="70">
        <f t="shared" si="498"/>
        <v>0</v>
      </c>
      <c r="CA757" s="37" t="s">
        <v>18</v>
      </c>
      <c r="CB757" s="59" t="s">
        <v>956</v>
      </c>
      <c r="CC757" s="37">
        <v>3</v>
      </c>
      <c r="CD757" s="37">
        <v>3</v>
      </c>
      <c r="CF757" s="78" t="s">
        <v>1584</v>
      </c>
      <c r="CG757" s="67">
        <v>0.33333333333333331</v>
      </c>
      <c r="CH757" s="37" t="s">
        <v>21</v>
      </c>
      <c r="CI757" s="67">
        <v>0.32145502536643178</v>
      </c>
      <c r="CL757" s="159">
        <f t="shared" si="501"/>
        <v>0.32145502536643178</v>
      </c>
      <c r="CM757" s="59">
        <v>3</v>
      </c>
      <c r="CN757" s="59">
        <v>3</v>
      </c>
      <c r="CO757" s="58" t="s">
        <v>1392</v>
      </c>
      <c r="CP757" s="67">
        <f t="shared" si="471"/>
        <v>-1.466471150213533</v>
      </c>
      <c r="CQ757" s="67">
        <f t="shared" si="472"/>
        <v>0.8</v>
      </c>
      <c r="CR757" s="67">
        <f t="shared" si="496"/>
        <v>-1.1731769201708264</v>
      </c>
      <c r="CS757" s="67">
        <f t="shared" si="473"/>
        <v>0.78136200716845883</v>
      </c>
      <c r="CT757" s="59">
        <v>0</v>
      </c>
      <c r="CU757" s="59">
        <v>0</v>
      </c>
      <c r="CV757" s="59" t="s">
        <v>1782</v>
      </c>
      <c r="CW757" s="59">
        <v>0</v>
      </c>
      <c r="CX757" s="59">
        <v>0</v>
      </c>
      <c r="CY757" s="102">
        <v>0</v>
      </c>
      <c r="CZ757" s="102">
        <v>2</v>
      </c>
      <c r="DA757" s="102">
        <v>0</v>
      </c>
      <c r="DB757" s="102">
        <v>0</v>
      </c>
      <c r="DC757" s="102">
        <v>0</v>
      </c>
      <c r="DD757" s="59">
        <v>0</v>
      </c>
      <c r="DE757" s="60">
        <v>0</v>
      </c>
      <c r="DF757" s="60">
        <v>0</v>
      </c>
      <c r="DG757" s="60">
        <v>2</v>
      </c>
      <c r="DH757" s="60">
        <v>0</v>
      </c>
      <c r="DI757" s="60">
        <v>0</v>
      </c>
      <c r="DJ757" s="60">
        <v>0</v>
      </c>
      <c r="DK757" s="60">
        <v>0</v>
      </c>
      <c r="DL757" s="60">
        <v>0</v>
      </c>
      <c r="DM757" s="60">
        <v>0</v>
      </c>
      <c r="DN757" s="60">
        <v>0</v>
      </c>
      <c r="DO757" s="59">
        <v>0</v>
      </c>
      <c r="DP757" s="59">
        <v>1</v>
      </c>
      <c r="DQ757" s="59">
        <v>0</v>
      </c>
      <c r="DR757" s="59">
        <v>0</v>
      </c>
      <c r="DS757" s="59">
        <v>0</v>
      </c>
      <c r="DT757" s="59">
        <v>0</v>
      </c>
      <c r="DU757" s="59">
        <v>0</v>
      </c>
      <c r="DV757" s="59">
        <v>0</v>
      </c>
      <c r="DW757" s="59">
        <v>0</v>
      </c>
      <c r="DX757" s="59">
        <v>0</v>
      </c>
      <c r="DY757" s="59">
        <v>0</v>
      </c>
      <c r="DZ757" s="59">
        <v>0</v>
      </c>
      <c r="EA757" s="59">
        <v>0</v>
      </c>
      <c r="EB757" s="59">
        <v>0</v>
      </c>
      <c r="EC757" s="59">
        <v>0</v>
      </c>
      <c r="ED757" s="59">
        <v>0</v>
      </c>
      <c r="EE757" s="59">
        <v>0</v>
      </c>
      <c r="EF757" s="59">
        <v>0</v>
      </c>
      <c r="EG757" s="59">
        <v>0</v>
      </c>
      <c r="EH757" s="59">
        <v>0</v>
      </c>
      <c r="EI757" s="59">
        <v>0</v>
      </c>
      <c r="EJ757" s="59">
        <v>0</v>
      </c>
      <c r="EK757" s="59">
        <v>0</v>
      </c>
      <c r="EL757" s="59">
        <v>0</v>
      </c>
      <c r="EM757" s="59">
        <v>0</v>
      </c>
      <c r="EN757" s="59">
        <v>1</v>
      </c>
      <c r="EO757" s="59">
        <v>0</v>
      </c>
      <c r="EP757" s="77">
        <v>1</v>
      </c>
      <c r="EQ757" s="59">
        <v>2</v>
      </c>
    </row>
    <row r="758" spans="1:147" ht="15" customHeight="1" x14ac:dyDescent="0.25">
      <c r="A758" s="506" t="s">
        <v>2579</v>
      </c>
      <c r="B758" s="37">
        <v>10</v>
      </c>
      <c r="C758" s="63" t="s">
        <v>396</v>
      </c>
      <c r="D758" s="62">
        <v>2013</v>
      </c>
      <c r="E758" s="63" t="s">
        <v>397</v>
      </c>
      <c r="F758" s="63" t="s">
        <v>124</v>
      </c>
      <c r="G758" s="62">
        <v>94</v>
      </c>
      <c r="H758" s="62" t="s">
        <v>398</v>
      </c>
      <c r="I758" s="127" t="s">
        <v>50</v>
      </c>
      <c r="J758" s="59">
        <v>0</v>
      </c>
      <c r="K758" s="59" t="s">
        <v>3</v>
      </c>
      <c r="L758" s="37" t="s">
        <v>89</v>
      </c>
      <c r="M758" s="37" t="s">
        <v>1390</v>
      </c>
      <c r="N758" s="37">
        <v>5</v>
      </c>
      <c r="O758" s="59">
        <f t="shared" si="490"/>
        <v>0.69897000433601886</v>
      </c>
      <c r="P758" s="37">
        <v>2011</v>
      </c>
      <c r="Q758" s="58" t="s">
        <v>955</v>
      </c>
      <c r="R758" s="37">
        <v>1</v>
      </c>
      <c r="S758" s="77">
        <v>1</v>
      </c>
      <c r="T758" s="37">
        <v>3</v>
      </c>
      <c r="U758" s="37">
        <v>33</v>
      </c>
      <c r="V758" s="37" t="s">
        <v>1389</v>
      </c>
      <c r="W758" s="37"/>
      <c r="X758" s="37" t="s">
        <v>608</v>
      </c>
      <c r="Y758" s="58" t="s">
        <v>1391</v>
      </c>
      <c r="Z758" s="66" t="s">
        <v>83</v>
      </c>
      <c r="AA758" s="37" t="s">
        <v>959</v>
      </c>
      <c r="AB758" s="37" t="s">
        <v>881</v>
      </c>
      <c r="AC758" s="37" t="s">
        <v>2277</v>
      </c>
      <c r="AD758" s="37">
        <v>0</v>
      </c>
      <c r="AE758" s="37" t="s">
        <v>2278</v>
      </c>
      <c r="AF758" s="37" t="s">
        <v>29</v>
      </c>
      <c r="AG758" s="37" t="s">
        <v>29</v>
      </c>
      <c r="AH758" s="37" t="s">
        <v>29</v>
      </c>
      <c r="AI758" s="60" t="s">
        <v>29</v>
      </c>
      <c r="AJ758" s="37" t="s">
        <v>29</v>
      </c>
      <c r="AK758" s="37" t="s">
        <v>29</v>
      </c>
      <c r="AL758" s="60" t="s">
        <v>29</v>
      </c>
      <c r="AM758" s="60" t="s">
        <v>29</v>
      </c>
      <c r="AN758" s="39" t="s">
        <v>28</v>
      </c>
      <c r="AO758" s="37" t="s">
        <v>470</v>
      </c>
      <c r="AQ758" s="59" t="s">
        <v>80</v>
      </c>
      <c r="AR758" s="67" t="s">
        <v>277</v>
      </c>
      <c r="AS758" s="67" t="s">
        <v>399</v>
      </c>
      <c r="AT758" s="172" t="s">
        <v>2477</v>
      </c>
      <c r="AU758" s="274">
        <v>46.62</v>
      </c>
      <c r="AV758" s="275">
        <v>-88.48</v>
      </c>
      <c r="AX758" s="277">
        <v>4.1416666666666666</v>
      </c>
      <c r="AY758" s="278">
        <v>853</v>
      </c>
      <c r="AZ758" s="455">
        <f t="shared" si="495"/>
        <v>2.9309490311675228</v>
      </c>
      <c r="BA758" s="515" t="s">
        <v>137</v>
      </c>
      <c r="BB758" s="40" t="s">
        <v>232</v>
      </c>
      <c r="BD758" s="60" t="s">
        <v>957</v>
      </c>
      <c r="BE758" s="59" t="s">
        <v>867</v>
      </c>
      <c r="BI758" s="67" t="s">
        <v>2232</v>
      </c>
      <c r="BJ758" s="39" t="s">
        <v>8</v>
      </c>
      <c r="BK758" s="40" t="s">
        <v>290</v>
      </c>
      <c r="BL758" s="77" t="s">
        <v>2268</v>
      </c>
      <c r="BM758" s="77" t="s">
        <v>2267</v>
      </c>
      <c r="BN758" s="58" t="s">
        <v>1198</v>
      </c>
      <c r="BO758" s="59" t="s">
        <v>1671</v>
      </c>
      <c r="BP758" s="58" t="s">
        <v>51</v>
      </c>
      <c r="BQ758" s="59" t="s">
        <v>954</v>
      </c>
      <c r="BR758" s="67">
        <v>0</v>
      </c>
      <c r="BS758" s="37" t="s">
        <v>21</v>
      </c>
      <c r="BT758" s="37" t="s">
        <v>9</v>
      </c>
      <c r="BU758" s="124">
        <v>0</v>
      </c>
      <c r="BW758" s="63" t="s">
        <v>26</v>
      </c>
      <c r="BX758" s="37" t="s">
        <v>67</v>
      </c>
      <c r="BY758" s="70" t="s">
        <v>19</v>
      </c>
      <c r="BZ758" s="70">
        <f t="shared" si="498"/>
        <v>0</v>
      </c>
      <c r="CA758" s="37" t="s">
        <v>18</v>
      </c>
      <c r="CB758" s="59" t="s">
        <v>956</v>
      </c>
      <c r="CC758" s="37">
        <v>3</v>
      </c>
      <c r="CD758" s="37">
        <v>3</v>
      </c>
      <c r="CF758" s="78" t="s">
        <v>1584</v>
      </c>
      <c r="CG758" s="67">
        <v>6.6666666666666666E-2</v>
      </c>
      <c r="CH758" s="37" t="s">
        <v>21</v>
      </c>
      <c r="CI758" s="67">
        <v>5.7735026918962581E-2</v>
      </c>
      <c r="CL758" s="159">
        <f t="shared" si="501"/>
        <v>5.7735026918962581E-2</v>
      </c>
      <c r="CM758" s="59">
        <v>3</v>
      </c>
      <c r="CN758" s="59">
        <v>3</v>
      </c>
      <c r="CO758" s="58" t="s">
        <v>1392</v>
      </c>
      <c r="CP758" s="67">
        <f t="shared" si="471"/>
        <v>-1.6329931618554518</v>
      </c>
      <c r="CQ758" s="67">
        <f t="shared" si="472"/>
        <v>0.8</v>
      </c>
      <c r="CR758" s="67">
        <f t="shared" si="496"/>
        <v>-1.3063945294843615</v>
      </c>
      <c r="CS758" s="67">
        <f t="shared" si="473"/>
        <v>0.80888888888888877</v>
      </c>
      <c r="CT758" s="59">
        <v>0</v>
      </c>
      <c r="CU758" s="59">
        <v>0</v>
      </c>
      <c r="CV758" s="59" t="s">
        <v>1782</v>
      </c>
      <c r="CW758" s="59">
        <v>0</v>
      </c>
      <c r="CX758" s="59">
        <v>0</v>
      </c>
      <c r="CY758" s="102">
        <v>0</v>
      </c>
      <c r="CZ758" s="102">
        <v>2</v>
      </c>
      <c r="DA758" s="102">
        <v>0</v>
      </c>
      <c r="DB758" s="102">
        <v>0</v>
      </c>
      <c r="DC758" s="102">
        <v>0</v>
      </c>
      <c r="DD758" s="59">
        <v>0</v>
      </c>
      <c r="DE758" s="60">
        <v>0</v>
      </c>
      <c r="DF758" s="60">
        <v>0</v>
      </c>
      <c r="DG758" s="60">
        <v>2</v>
      </c>
      <c r="DH758" s="60">
        <v>0</v>
      </c>
      <c r="DI758" s="60">
        <v>0</v>
      </c>
      <c r="DJ758" s="60">
        <v>0</v>
      </c>
      <c r="DK758" s="60">
        <v>0</v>
      </c>
      <c r="DL758" s="60">
        <v>0</v>
      </c>
      <c r="DM758" s="60">
        <v>0</v>
      </c>
      <c r="DN758" s="60">
        <v>0</v>
      </c>
      <c r="DO758" s="59">
        <v>0</v>
      </c>
      <c r="DP758" s="59">
        <v>0</v>
      </c>
      <c r="DQ758" s="59">
        <v>0</v>
      </c>
      <c r="DR758" s="59">
        <v>0</v>
      </c>
      <c r="DS758" s="59">
        <v>0</v>
      </c>
      <c r="DT758" s="59">
        <v>0</v>
      </c>
      <c r="DU758" s="59">
        <v>0</v>
      </c>
      <c r="DV758" s="59">
        <v>1</v>
      </c>
      <c r="DW758" s="59">
        <v>0</v>
      </c>
      <c r="DX758" s="59">
        <v>0</v>
      </c>
      <c r="DY758" s="59">
        <v>0</v>
      </c>
      <c r="DZ758" s="59">
        <v>0</v>
      </c>
      <c r="EA758" s="59">
        <v>0</v>
      </c>
      <c r="EB758" s="59">
        <v>0</v>
      </c>
      <c r="EC758" s="59">
        <v>0</v>
      </c>
      <c r="ED758" s="59">
        <v>0</v>
      </c>
      <c r="EE758" s="59">
        <v>0</v>
      </c>
      <c r="EF758" s="59">
        <v>0</v>
      </c>
      <c r="EG758" s="59">
        <v>0</v>
      </c>
      <c r="EH758" s="59">
        <v>0</v>
      </c>
      <c r="EI758" s="59">
        <v>0</v>
      </c>
      <c r="EJ758" s="59">
        <v>0</v>
      </c>
      <c r="EK758" s="59">
        <v>0</v>
      </c>
      <c r="EL758" s="59">
        <v>0</v>
      </c>
      <c r="EM758" s="59">
        <v>0</v>
      </c>
      <c r="EN758" s="59">
        <v>1</v>
      </c>
      <c r="EO758" s="59">
        <v>0</v>
      </c>
      <c r="EP758" s="77">
        <v>1</v>
      </c>
      <c r="EQ758" s="59">
        <v>2</v>
      </c>
    </row>
    <row r="759" spans="1:147" ht="15" customHeight="1" x14ac:dyDescent="0.25">
      <c r="A759" s="506" t="s">
        <v>2579</v>
      </c>
      <c r="B759" s="37">
        <v>11</v>
      </c>
      <c r="C759" s="63" t="s">
        <v>396</v>
      </c>
      <c r="D759" s="62">
        <v>2013</v>
      </c>
      <c r="E759" s="63" t="s">
        <v>397</v>
      </c>
      <c r="F759" s="63" t="s">
        <v>124</v>
      </c>
      <c r="G759" s="62">
        <v>94</v>
      </c>
      <c r="H759" s="62" t="s">
        <v>398</v>
      </c>
      <c r="I759" s="127" t="s">
        <v>50</v>
      </c>
      <c r="J759" s="59">
        <v>0</v>
      </c>
      <c r="K759" s="59" t="s">
        <v>3</v>
      </c>
      <c r="L759" s="37" t="s">
        <v>89</v>
      </c>
      <c r="M759" s="37" t="s">
        <v>1390</v>
      </c>
      <c r="N759" s="37">
        <v>5</v>
      </c>
      <c r="O759" s="59">
        <f t="shared" si="490"/>
        <v>0.69897000433601886</v>
      </c>
      <c r="P759" s="37">
        <v>2011</v>
      </c>
      <c r="Q759" s="58" t="s">
        <v>955</v>
      </c>
      <c r="R759" s="37">
        <v>1</v>
      </c>
      <c r="S759" s="77">
        <v>1</v>
      </c>
      <c r="T759" s="37">
        <v>3</v>
      </c>
      <c r="U759" s="37">
        <v>33</v>
      </c>
      <c r="V759" s="37" t="s">
        <v>1389</v>
      </c>
      <c r="W759" s="37"/>
      <c r="X759" s="37" t="s">
        <v>608</v>
      </c>
      <c r="Y759" s="58" t="s">
        <v>1391</v>
      </c>
      <c r="Z759" s="66" t="s">
        <v>83</v>
      </c>
      <c r="AA759" s="37" t="s">
        <v>959</v>
      </c>
      <c r="AB759" s="37" t="s">
        <v>881</v>
      </c>
      <c r="AC759" s="37" t="s">
        <v>2277</v>
      </c>
      <c r="AD759" s="37">
        <v>0</v>
      </c>
      <c r="AE759" s="37" t="s">
        <v>2278</v>
      </c>
      <c r="AF759" s="37" t="s">
        <v>29</v>
      </c>
      <c r="AG759" s="37" t="s">
        <v>29</v>
      </c>
      <c r="AH759" s="37" t="s">
        <v>29</v>
      </c>
      <c r="AI759" s="60" t="s">
        <v>29</v>
      </c>
      <c r="AJ759" s="37" t="s">
        <v>29</v>
      </c>
      <c r="AK759" s="37" t="s">
        <v>29</v>
      </c>
      <c r="AL759" s="60" t="s">
        <v>29</v>
      </c>
      <c r="AM759" s="60" t="s">
        <v>29</v>
      </c>
      <c r="AN759" s="39" t="s">
        <v>28</v>
      </c>
      <c r="AO759" s="37" t="s">
        <v>470</v>
      </c>
      <c r="AP759" s="58"/>
      <c r="AQ759" s="59" t="s">
        <v>80</v>
      </c>
      <c r="AR759" s="67" t="s">
        <v>277</v>
      </c>
      <c r="AS759" s="67" t="s">
        <v>399</v>
      </c>
      <c r="AT759" s="172" t="s">
        <v>2477</v>
      </c>
      <c r="AU759" s="274">
        <v>46.62</v>
      </c>
      <c r="AV759" s="275">
        <v>-88.48</v>
      </c>
      <c r="AX759" s="277">
        <v>4.1416666666666666</v>
      </c>
      <c r="AY759" s="278">
        <v>853</v>
      </c>
      <c r="AZ759" s="455">
        <f t="shared" si="495"/>
        <v>2.9309490311675228</v>
      </c>
      <c r="BA759" s="515" t="s">
        <v>137</v>
      </c>
      <c r="BB759" s="40" t="s">
        <v>232</v>
      </c>
      <c r="BD759" s="60" t="s">
        <v>957</v>
      </c>
      <c r="BE759" s="59" t="s">
        <v>867</v>
      </c>
      <c r="BI759" s="67" t="s">
        <v>2232</v>
      </c>
      <c r="BJ759" s="39" t="s">
        <v>8</v>
      </c>
      <c r="BK759" s="40" t="s">
        <v>232</v>
      </c>
      <c r="BL759" s="77" t="s">
        <v>2268</v>
      </c>
      <c r="BM759" s="77" t="s">
        <v>2268</v>
      </c>
      <c r="BN759" s="58" t="s">
        <v>1198</v>
      </c>
      <c r="BO759" s="59" t="s">
        <v>1671</v>
      </c>
      <c r="BP759" s="58" t="s">
        <v>51</v>
      </c>
      <c r="BQ759" s="59" t="s">
        <v>954</v>
      </c>
      <c r="BR759" s="67">
        <v>0.13333333333333333</v>
      </c>
      <c r="BS759" s="37" t="s">
        <v>21</v>
      </c>
      <c r="BT759" s="37" t="s">
        <v>9</v>
      </c>
      <c r="BU759" s="124">
        <v>0.11547005383792516</v>
      </c>
      <c r="BW759" s="63" t="s">
        <v>26</v>
      </c>
      <c r="BX759" s="37" t="s">
        <v>67</v>
      </c>
      <c r="BY759" s="92"/>
      <c r="BZ759" s="70">
        <f t="shared" si="498"/>
        <v>0.11547005383792516</v>
      </c>
      <c r="CA759" s="37" t="s">
        <v>18</v>
      </c>
      <c r="CB759" s="59" t="s">
        <v>956</v>
      </c>
      <c r="CC759" s="37">
        <v>3</v>
      </c>
      <c r="CD759" s="37">
        <v>3</v>
      </c>
      <c r="CF759" s="78" t="s">
        <v>1584</v>
      </c>
      <c r="CG759" s="67">
        <v>0.5</v>
      </c>
      <c r="CH759" s="37" t="s">
        <v>21</v>
      </c>
      <c r="CI759" s="67">
        <v>0.8660254037844386</v>
      </c>
      <c r="CL759" s="159">
        <f t="shared" si="501"/>
        <v>0.8660254037844386</v>
      </c>
      <c r="CM759" s="59">
        <v>3</v>
      </c>
      <c r="CN759" s="59">
        <v>3</v>
      </c>
      <c r="CO759" s="58" t="s">
        <v>1392</v>
      </c>
      <c r="CP759" s="67">
        <f t="shared" si="471"/>
        <v>-0.59351174067352863</v>
      </c>
      <c r="CQ759" s="67">
        <f t="shared" si="472"/>
        <v>0.8</v>
      </c>
      <c r="CR759" s="67">
        <f t="shared" si="496"/>
        <v>-0.47480939253882293</v>
      </c>
      <c r="CS759" s="67">
        <f t="shared" si="473"/>
        <v>0.68545366327025714</v>
      </c>
      <c r="CT759" s="59">
        <v>0</v>
      </c>
      <c r="CU759" s="59">
        <v>0</v>
      </c>
      <c r="CV759" s="59" t="s">
        <v>1782</v>
      </c>
      <c r="CW759" s="59">
        <v>0</v>
      </c>
      <c r="CX759" s="59">
        <v>0</v>
      </c>
      <c r="CY759" s="102">
        <v>0</v>
      </c>
      <c r="CZ759" s="102">
        <v>2</v>
      </c>
      <c r="DA759" s="102">
        <v>0</v>
      </c>
      <c r="DB759" s="102">
        <v>0</v>
      </c>
      <c r="DC759" s="102">
        <v>0</v>
      </c>
      <c r="DD759" s="59">
        <v>0</v>
      </c>
      <c r="DE759" s="60">
        <v>0</v>
      </c>
      <c r="DF759" s="60">
        <v>0</v>
      </c>
      <c r="DG759" s="60">
        <v>2</v>
      </c>
      <c r="DH759" s="60">
        <v>0</v>
      </c>
      <c r="DI759" s="60">
        <v>0</v>
      </c>
      <c r="DJ759" s="60">
        <v>0</v>
      </c>
      <c r="DK759" s="60">
        <v>0</v>
      </c>
      <c r="DL759" s="60">
        <v>0</v>
      </c>
      <c r="DM759" s="60">
        <v>0</v>
      </c>
      <c r="DN759" s="60">
        <v>0</v>
      </c>
      <c r="DO759" s="59">
        <v>0</v>
      </c>
      <c r="DP759" s="59">
        <v>0</v>
      </c>
      <c r="DQ759" s="59">
        <v>0</v>
      </c>
      <c r="DR759" s="59">
        <v>0</v>
      </c>
      <c r="DS759" s="59">
        <v>0</v>
      </c>
      <c r="DT759" s="59">
        <v>0</v>
      </c>
      <c r="DU759" s="59">
        <v>0</v>
      </c>
      <c r="DV759" s="59">
        <v>0</v>
      </c>
      <c r="DW759" s="59">
        <v>0</v>
      </c>
      <c r="DX759" s="59">
        <v>0</v>
      </c>
      <c r="DY759" s="59">
        <v>1</v>
      </c>
      <c r="DZ759" s="59">
        <v>0</v>
      </c>
      <c r="EA759" s="59">
        <v>0</v>
      </c>
      <c r="EB759" s="59">
        <v>0</v>
      </c>
      <c r="EC759" s="59">
        <v>0</v>
      </c>
      <c r="ED759" s="59">
        <v>0</v>
      </c>
      <c r="EE759" s="59">
        <v>0</v>
      </c>
      <c r="EF759" s="59">
        <v>0</v>
      </c>
      <c r="EG759" s="59">
        <v>0</v>
      </c>
      <c r="EH759" s="59">
        <v>0</v>
      </c>
      <c r="EI759" s="59">
        <v>0</v>
      </c>
      <c r="EJ759" s="59">
        <v>0</v>
      </c>
      <c r="EK759" s="59">
        <v>0</v>
      </c>
      <c r="EL759" s="59">
        <v>0</v>
      </c>
      <c r="EM759" s="59">
        <v>0</v>
      </c>
      <c r="EN759" s="59">
        <v>1</v>
      </c>
      <c r="EO759" s="59">
        <v>0</v>
      </c>
      <c r="EP759" s="77">
        <v>1</v>
      </c>
      <c r="EQ759" s="59">
        <v>2</v>
      </c>
    </row>
    <row r="760" spans="1:147" ht="15" customHeight="1" x14ac:dyDescent="0.25">
      <c r="A760" s="506" t="s">
        <v>2579</v>
      </c>
      <c r="B760" s="37">
        <v>12</v>
      </c>
      <c r="C760" s="106" t="s">
        <v>396</v>
      </c>
      <c r="D760" s="65">
        <v>2013</v>
      </c>
      <c r="E760" s="106" t="s">
        <v>397</v>
      </c>
      <c r="F760" s="106" t="s">
        <v>124</v>
      </c>
      <c r="G760" s="65">
        <v>94</v>
      </c>
      <c r="H760" s="65" t="s">
        <v>398</v>
      </c>
      <c r="I760" s="127" t="s">
        <v>50</v>
      </c>
      <c r="J760" s="59">
        <v>0</v>
      </c>
      <c r="K760" s="59" t="s">
        <v>3</v>
      </c>
      <c r="L760" s="37" t="s">
        <v>89</v>
      </c>
      <c r="M760" s="37" t="s">
        <v>1390</v>
      </c>
      <c r="N760" s="37">
        <v>5</v>
      </c>
      <c r="O760" s="59">
        <f t="shared" si="490"/>
        <v>0.69897000433601886</v>
      </c>
      <c r="P760" s="37">
        <v>2011</v>
      </c>
      <c r="Q760" s="58" t="s">
        <v>955</v>
      </c>
      <c r="R760" s="37">
        <v>1</v>
      </c>
      <c r="S760" s="77">
        <v>1</v>
      </c>
      <c r="T760" s="37">
        <v>3</v>
      </c>
      <c r="U760" s="37">
        <v>33</v>
      </c>
      <c r="V760" s="37" t="s">
        <v>1389</v>
      </c>
      <c r="W760" s="37"/>
      <c r="X760" s="37" t="s">
        <v>608</v>
      </c>
      <c r="Y760" s="58" t="s">
        <v>1391</v>
      </c>
      <c r="Z760" s="168" t="s">
        <v>83</v>
      </c>
      <c r="AA760" s="37" t="s">
        <v>959</v>
      </c>
      <c r="AB760" s="37" t="s">
        <v>881</v>
      </c>
      <c r="AC760" s="37" t="s">
        <v>2277</v>
      </c>
      <c r="AD760" s="37">
        <v>0</v>
      </c>
      <c r="AE760" s="37" t="s">
        <v>2278</v>
      </c>
      <c r="AF760" s="37" t="s">
        <v>29</v>
      </c>
      <c r="AG760" s="37" t="s">
        <v>29</v>
      </c>
      <c r="AH760" s="37" t="s">
        <v>29</v>
      </c>
      <c r="AI760" s="60" t="s">
        <v>29</v>
      </c>
      <c r="AJ760" s="37" t="s">
        <v>29</v>
      </c>
      <c r="AK760" s="37" t="s">
        <v>29</v>
      </c>
      <c r="AL760" s="60" t="s">
        <v>29</v>
      </c>
      <c r="AM760" s="60" t="s">
        <v>29</v>
      </c>
      <c r="AN760" s="39" t="s">
        <v>28</v>
      </c>
      <c r="AO760" s="37" t="s">
        <v>470</v>
      </c>
      <c r="AQ760" s="37" t="s">
        <v>80</v>
      </c>
      <c r="AR760" s="38" t="s">
        <v>277</v>
      </c>
      <c r="AS760" s="38" t="s">
        <v>399</v>
      </c>
      <c r="AT760" s="172" t="s">
        <v>2477</v>
      </c>
      <c r="AU760" s="274">
        <v>46.62</v>
      </c>
      <c r="AV760" s="275">
        <v>-88.48</v>
      </c>
      <c r="AW760" s="37"/>
      <c r="AX760" s="277">
        <v>4.1416666666666666</v>
      </c>
      <c r="AY760" s="278">
        <v>853</v>
      </c>
      <c r="AZ760" s="455">
        <f t="shared" si="495"/>
        <v>2.9309490311675228</v>
      </c>
      <c r="BA760" s="523" t="s">
        <v>137</v>
      </c>
      <c r="BB760" s="166" t="s">
        <v>232</v>
      </c>
      <c r="BC760" s="37"/>
      <c r="BD760" s="60" t="s">
        <v>957</v>
      </c>
      <c r="BE760" s="59" t="s">
        <v>867</v>
      </c>
      <c r="BF760" s="38"/>
      <c r="BG760" s="38"/>
      <c r="BH760" s="38"/>
      <c r="BI760" s="67" t="s">
        <v>2232</v>
      </c>
      <c r="BJ760" s="39" t="s">
        <v>8</v>
      </c>
      <c r="BK760" s="67" t="s">
        <v>1661</v>
      </c>
      <c r="BN760" s="38"/>
      <c r="BO760" s="37" t="s">
        <v>1682</v>
      </c>
      <c r="BP760" s="58" t="s">
        <v>51</v>
      </c>
      <c r="BQ760" s="37" t="s">
        <v>954</v>
      </c>
      <c r="BR760" s="38">
        <v>5.3999999999999995</v>
      </c>
      <c r="BS760" s="37" t="s">
        <v>21</v>
      </c>
      <c r="BT760" s="37" t="s">
        <v>9</v>
      </c>
      <c r="BU760" s="161">
        <v>4.7148700936505126</v>
      </c>
      <c r="BV760" s="38"/>
      <c r="BW760" s="106" t="s">
        <v>26</v>
      </c>
      <c r="BX760" s="37" t="s">
        <v>67</v>
      </c>
      <c r="BY760" s="92"/>
      <c r="BZ760" s="70">
        <f t="shared" si="498"/>
        <v>4.7148700936505126</v>
      </c>
      <c r="CA760" s="37" t="s">
        <v>18</v>
      </c>
      <c r="CB760" s="59" t="s">
        <v>956</v>
      </c>
      <c r="CC760" s="37">
        <v>3</v>
      </c>
      <c r="CD760" s="37">
        <v>3</v>
      </c>
      <c r="CE760" s="38"/>
      <c r="CF760" s="78" t="s">
        <v>1584</v>
      </c>
      <c r="CG760" s="38">
        <v>2.3000000000000003</v>
      </c>
      <c r="CH760" s="37" t="s">
        <v>21</v>
      </c>
      <c r="CI760" s="38">
        <v>2.6210684844162313</v>
      </c>
      <c r="CJ760" s="38"/>
      <c r="CK760" s="38"/>
      <c r="CL760" s="159">
        <f t="shared" si="501"/>
        <v>2.6210684844162313</v>
      </c>
      <c r="CM760" s="37">
        <v>3</v>
      </c>
      <c r="CN760" s="37">
        <v>3</v>
      </c>
      <c r="CO760" s="58" t="s">
        <v>1392</v>
      </c>
      <c r="CP760" s="67">
        <f t="shared" si="471"/>
        <v>0.81269988289426809</v>
      </c>
      <c r="CQ760" s="67">
        <f t="shared" si="472"/>
        <v>0.8</v>
      </c>
      <c r="CR760" s="67">
        <f t="shared" si="496"/>
        <v>0.65015990631541454</v>
      </c>
      <c r="CS760" s="67">
        <f t="shared" si="473"/>
        <v>0.70189232531500567</v>
      </c>
      <c r="CT760" s="59">
        <v>0</v>
      </c>
      <c r="CU760" s="37">
        <v>0</v>
      </c>
      <c r="CV760" s="59" t="s">
        <v>1782</v>
      </c>
      <c r="CW760" s="59">
        <v>0</v>
      </c>
      <c r="CX760" s="59">
        <v>0</v>
      </c>
      <c r="CY760" s="102">
        <v>0</v>
      </c>
      <c r="CZ760" s="102">
        <v>2</v>
      </c>
      <c r="DA760" s="102">
        <v>0</v>
      </c>
      <c r="DB760" s="102">
        <v>0</v>
      </c>
      <c r="DC760" s="102">
        <v>0</v>
      </c>
      <c r="DD760" s="59">
        <v>0</v>
      </c>
      <c r="DE760" s="60">
        <v>0</v>
      </c>
      <c r="DF760" s="60">
        <v>0</v>
      </c>
      <c r="DG760" s="60">
        <v>0</v>
      </c>
      <c r="DH760" s="60">
        <v>0</v>
      </c>
      <c r="DI760" s="60">
        <v>0</v>
      </c>
      <c r="DJ760" s="60">
        <v>0</v>
      </c>
      <c r="DK760" s="60">
        <v>1</v>
      </c>
      <c r="DL760" s="60">
        <v>0</v>
      </c>
      <c r="DM760" s="60">
        <v>0</v>
      </c>
      <c r="DN760" s="60">
        <v>0</v>
      </c>
      <c r="DO760" s="59">
        <v>0</v>
      </c>
      <c r="DP760" s="59">
        <v>0</v>
      </c>
      <c r="DQ760" s="59">
        <v>0</v>
      </c>
      <c r="DR760" s="59">
        <v>0</v>
      </c>
      <c r="DS760" s="59">
        <v>0</v>
      </c>
      <c r="DT760" s="59">
        <v>0</v>
      </c>
      <c r="DU760" s="59">
        <v>0</v>
      </c>
      <c r="DV760" s="59">
        <v>0</v>
      </c>
      <c r="DW760" s="59">
        <v>0</v>
      </c>
      <c r="DX760" s="59">
        <v>0</v>
      </c>
      <c r="DY760" s="59">
        <v>0</v>
      </c>
      <c r="DZ760" s="59">
        <v>0</v>
      </c>
      <c r="EA760" s="59">
        <v>0</v>
      </c>
      <c r="EB760" s="59">
        <v>0</v>
      </c>
      <c r="EC760" s="59">
        <v>0</v>
      </c>
      <c r="ED760" s="59">
        <v>0</v>
      </c>
      <c r="EE760" s="59">
        <v>0</v>
      </c>
      <c r="EF760" s="59">
        <v>0</v>
      </c>
      <c r="EG760" s="59">
        <v>0</v>
      </c>
      <c r="EH760" s="59">
        <v>0</v>
      </c>
      <c r="EI760" s="59">
        <v>0</v>
      </c>
      <c r="EJ760" s="59">
        <v>0</v>
      </c>
      <c r="EK760" s="59">
        <v>0</v>
      </c>
      <c r="EL760" s="59">
        <v>0</v>
      </c>
      <c r="EM760" s="59">
        <v>0</v>
      </c>
      <c r="EN760" s="59">
        <v>1</v>
      </c>
      <c r="EO760" s="59">
        <v>0</v>
      </c>
      <c r="EP760" s="77">
        <v>1</v>
      </c>
      <c r="EQ760" s="59">
        <v>2</v>
      </c>
    </row>
    <row r="761" spans="1:147" s="82" customFormat="1" ht="15" customHeight="1" x14ac:dyDescent="0.25">
      <c r="A761" s="506" t="s">
        <v>2579</v>
      </c>
      <c r="B761" s="77">
        <v>13</v>
      </c>
      <c r="C761" s="79" t="s">
        <v>396</v>
      </c>
      <c r="D761" s="76">
        <v>2013</v>
      </c>
      <c r="E761" s="79" t="s">
        <v>397</v>
      </c>
      <c r="F761" s="79" t="s">
        <v>124</v>
      </c>
      <c r="G761" s="76">
        <v>94</v>
      </c>
      <c r="H761" s="76" t="s">
        <v>398</v>
      </c>
      <c r="I761" s="75" t="s">
        <v>50</v>
      </c>
      <c r="J761" s="59">
        <v>0</v>
      </c>
      <c r="K761" s="77" t="s">
        <v>3</v>
      </c>
      <c r="L761" s="37" t="s">
        <v>89</v>
      </c>
      <c r="M761" s="77" t="s">
        <v>1390</v>
      </c>
      <c r="N761" s="37">
        <v>5</v>
      </c>
      <c r="O761" s="59">
        <f t="shared" si="490"/>
        <v>0.69897000433601886</v>
      </c>
      <c r="P761" s="77">
        <v>2011</v>
      </c>
      <c r="Q761" s="78" t="s">
        <v>955</v>
      </c>
      <c r="R761" s="77">
        <v>1</v>
      </c>
      <c r="S761" s="77">
        <v>1</v>
      </c>
      <c r="T761" s="77">
        <v>3</v>
      </c>
      <c r="U761" s="77">
        <v>33</v>
      </c>
      <c r="V761" s="77" t="s">
        <v>1389</v>
      </c>
      <c r="W761" s="77"/>
      <c r="X761" s="77" t="s">
        <v>608</v>
      </c>
      <c r="Y761" s="78" t="s">
        <v>1391</v>
      </c>
      <c r="Z761" s="139" t="s">
        <v>83</v>
      </c>
      <c r="AA761" s="77" t="s">
        <v>959</v>
      </c>
      <c r="AB761" s="77" t="s">
        <v>881</v>
      </c>
      <c r="AC761" s="37" t="s">
        <v>2277</v>
      </c>
      <c r="AD761" s="77">
        <v>0</v>
      </c>
      <c r="AE761" s="37" t="s">
        <v>2278</v>
      </c>
      <c r="AF761" s="77" t="s">
        <v>29</v>
      </c>
      <c r="AG761" s="77" t="s">
        <v>29</v>
      </c>
      <c r="AH761" s="77" t="s">
        <v>29</v>
      </c>
      <c r="AI761" s="60" t="s">
        <v>29</v>
      </c>
      <c r="AJ761" s="77" t="s">
        <v>29</v>
      </c>
      <c r="AK761" s="77" t="s">
        <v>29</v>
      </c>
      <c r="AL761" s="60" t="s">
        <v>29</v>
      </c>
      <c r="AM761" s="60" t="s">
        <v>29</v>
      </c>
      <c r="AN761" s="78" t="s">
        <v>28</v>
      </c>
      <c r="AO761" s="77" t="s">
        <v>470</v>
      </c>
      <c r="AQ761" s="77" t="s">
        <v>80</v>
      </c>
      <c r="AR761" s="82" t="s">
        <v>277</v>
      </c>
      <c r="AS761" s="82" t="s">
        <v>399</v>
      </c>
      <c r="AT761" s="172" t="s">
        <v>2477</v>
      </c>
      <c r="AU761" s="274">
        <v>46.62</v>
      </c>
      <c r="AV761" s="275">
        <v>-88.48</v>
      </c>
      <c r="AW761" s="77"/>
      <c r="AX761" s="277">
        <v>4.1416666666666666</v>
      </c>
      <c r="AY761" s="278">
        <v>853</v>
      </c>
      <c r="AZ761" s="455">
        <f t="shared" si="495"/>
        <v>2.9309490311675228</v>
      </c>
      <c r="BA761" s="521" t="s">
        <v>137</v>
      </c>
      <c r="BB761" s="95" t="s">
        <v>232</v>
      </c>
      <c r="BC761" s="77"/>
      <c r="BD761" s="74" t="s">
        <v>957</v>
      </c>
      <c r="BE761" s="77" t="s">
        <v>867</v>
      </c>
      <c r="BI761" s="67" t="s">
        <v>2232</v>
      </c>
      <c r="BJ761" s="78" t="s">
        <v>8</v>
      </c>
      <c r="BK761" s="95" t="s">
        <v>605</v>
      </c>
      <c r="BL761" s="77"/>
      <c r="BM761" s="77"/>
      <c r="BO761" s="77"/>
      <c r="BP761" s="78" t="s">
        <v>51</v>
      </c>
      <c r="BQ761" s="77" t="s">
        <v>954</v>
      </c>
      <c r="BR761" s="82">
        <v>2.6333333333333333</v>
      </c>
      <c r="BS761" s="77" t="s">
        <v>21</v>
      </c>
      <c r="BT761" s="77" t="s">
        <v>9</v>
      </c>
      <c r="BU761" s="77">
        <v>1.0969655114602888</v>
      </c>
      <c r="BW761" s="79" t="s">
        <v>26</v>
      </c>
      <c r="BX761" s="77" t="s">
        <v>67</v>
      </c>
      <c r="BY761" s="77"/>
      <c r="BZ761" s="80">
        <f t="shared" si="498"/>
        <v>1.0969655114602888</v>
      </c>
      <c r="CA761" s="77" t="s">
        <v>18</v>
      </c>
      <c r="CB761" s="77" t="s">
        <v>956</v>
      </c>
      <c r="CC761" s="77">
        <v>3</v>
      </c>
      <c r="CD761" s="77">
        <v>3</v>
      </c>
      <c r="CF761" s="78" t="s">
        <v>1584</v>
      </c>
      <c r="CG761" s="82">
        <v>7.5999999999999988</v>
      </c>
      <c r="CH761" s="77" t="s">
        <v>21</v>
      </c>
      <c r="CI761" s="77">
        <v>4.3485629810317796</v>
      </c>
      <c r="CL761" s="78">
        <f t="shared" si="501"/>
        <v>4.3485629810317796</v>
      </c>
      <c r="CM761" s="77">
        <v>3</v>
      </c>
      <c r="CN761" s="77">
        <v>3</v>
      </c>
      <c r="CO761" s="78" t="s">
        <v>1392</v>
      </c>
      <c r="CP761" s="67">
        <f t="shared" si="471"/>
        <v>-1.5661667009015052</v>
      </c>
      <c r="CQ761" s="67">
        <f t="shared" si="472"/>
        <v>0.8</v>
      </c>
      <c r="CR761" s="67">
        <f t="shared" si="496"/>
        <v>-1.2529333607212043</v>
      </c>
      <c r="CS761" s="67">
        <f t="shared" si="473"/>
        <v>0.7974868338673442</v>
      </c>
      <c r="CT761" s="59">
        <v>0</v>
      </c>
      <c r="CU761" s="77">
        <v>0</v>
      </c>
      <c r="CV761" s="77" t="s">
        <v>1782</v>
      </c>
      <c r="CW761" s="77">
        <v>0</v>
      </c>
      <c r="CX761" s="77">
        <v>0</v>
      </c>
      <c r="CY761" s="74">
        <v>0</v>
      </c>
      <c r="CZ761" s="102">
        <v>2</v>
      </c>
      <c r="DA761" s="74">
        <v>0</v>
      </c>
      <c r="DB761" s="74">
        <v>0</v>
      </c>
      <c r="DC761" s="74">
        <v>0</v>
      </c>
      <c r="DD761" s="77">
        <v>0</v>
      </c>
      <c r="DE761" s="60">
        <v>0</v>
      </c>
      <c r="DF761" s="60">
        <v>0</v>
      </c>
      <c r="DG761" s="60">
        <v>0</v>
      </c>
      <c r="DH761" s="60">
        <v>0</v>
      </c>
      <c r="DI761" s="60">
        <v>0</v>
      </c>
      <c r="DJ761" s="60">
        <v>0</v>
      </c>
      <c r="DK761" s="60">
        <v>0</v>
      </c>
      <c r="DL761" s="74">
        <v>0</v>
      </c>
      <c r="DM761" s="74">
        <v>0</v>
      </c>
      <c r="DN761" s="74">
        <v>0</v>
      </c>
      <c r="DO761" s="77">
        <v>0</v>
      </c>
      <c r="DP761" s="77">
        <v>0</v>
      </c>
      <c r="DQ761" s="77">
        <v>0</v>
      </c>
      <c r="DR761" s="77">
        <v>0</v>
      </c>
      <c r="DS761" s="77">
        <v>0</v>
      </c>
      <c r="DT761" s="77">
        <v>0</v>
      </c>
      <c r="DU761" s="77">
        <v>0</v>
      </c>
      <c r="DV761" s="77">
        <v>0</v>
      </c>
      <c r="DW761" s="77">
        <v>0</v>
      </c>
      <c r="DX761" s="77">
        <v>0</v>
      </c>
      <c r="DY761" s="77">
        <v>0</v>
      </c>
      <c r="DZ761" s="77">
        <v>0</v>
      </c>
      <c r="EA761" s="77">
        <v>0</v>
      </c>
      <c r="EB761" s="77">
        <v>0</v>
      </c>
      <c r="EC761" s="77">
        <v>0</v>
      </c>
      <c r="ED761" s="77">
        <v>0</v>
      </c>
      <c r="EE761" s="77">
        <v>0</v>
      </c>
      <c r="EF761" s="77">
        <v>0</v>
      </c>
      <c r="EG761" s="77">
        <v>0</v>
      </c>
      <c r="EH761" s="77">
        <v>1</v>
      </c>
      <c r="EI761" s="77">
        <v>0</v>
      </c>
      <c r="EJ761" s="77">
        <v>0</v>
      </c>
      <c r="EK761" s="77">
        <v>0</v>
      </c>
      <c r="EL761" s="77">
        <v>0</v>
      </c>
      <c r="EM761" s="59">
        <v>0</v>
      </c>
      <c r="EN761" s="77">
        <v>1</v>
      </c>
      <c r="EO761" s="59">
        <v>0</v>
      </c>
      <c r="EP761" s="77">
        <v>1</v>
      </c>
      <c r="EQ761" s="59">
        <v>2</v>
      </c>
    </row>
    <row r="762" spans="1:147" s="181" customFormat="1" ht="15" customHeight="1" x14ac:dyDescent="0.25">
      <c r="A762" s="502" t="s">
        <v>2580</v>
      </c>
      <c r="B762" s="291">
        <v>1</v>
      </c>
      <c r="C762" s="295" t="s">
        <v>1627</v>
      </c>
      <c r="D762" s="329">
        <v>2002</v>
      </c>
      <c r="E762" s="181" t="s">
        <v>1628</v>
      </c>
      <c r="F762" s="295" t="s">
        <v>1324</v>
      </c>
      <c r="G762" s="291">
        <v>173</v>
      </c>
      <c r="H762" s="296" t="s">
        <v>1629</v>
      </c>
      <c r="I762" s="302" t="s">
        <v>50</v>
      </c>
      <c r="J762" s="291">
        <v>0</v>
      </c>
      <c r="K762" s="291" t="s">
        <v>3</v>
      </c>
      <c r="L762" s="291" t="s">
        <v>89</v>
      </c>
      <c r="M762" s="291">
        <v>6</v>
      </c>
      <c r="N762" s="291">
        <v>6</v>
      </c>
      <c r="O762" s="291">
        <f t="shared" ref="O762:O771" si="502">LOG10(N762)</f>
        <v>0.77815125038364363</v>
      </c>
      <c r="P762" s="291">
        <v>1999</v>
      </c>
      <c r="R762" s="291">
        <v>1</v>
      </c>
      <c r="S762" s="291">
        <v>3</v>
      </c>
      <c r="T762" s="291" t="s">
        <v>1630</v>
      </c>
      <c r="U762" s="291"/>
      <c r="V762" s="291" t="s">
        <v>1535</v>
      </c>
      <c r="W762" s="291"/>
      <c r="X762" s="291" t="s">
        <v>574</v>
      </c>
      <c r="Z762" s="300" t="s">
        <v>1793</v>
      </c>
      <c r="AA762" s="291" t="s">
        <v>571</v>
      </c>
      <c r="AB762" s="291" t="s">
        <v>1633</v>
      </c>
      <c r="AC762" s="291" t="s">
        <v>1634</v>
      </c>
      <c r="AD762" s="291">
        <v>0</v>
      </c>
      <c r="AE762" s="291" t="s">
        <v>1071</v>
      </c>
      <c r="AF762" s="291">
        <v>21</v>
      </c>
      <c r="AG762" s="291">
        <f t="shared" ref="AG762:AG771" si="503">LOG10(AF762)</f>
        <v>1.3222192947339193</v>
      </c>
      <c r="AH762" s="291">
        <v>506</v>
      </c>
      <c r="AI762" s="312">
        <f t="shared" ref="AI762:AI793" si="504">LOG10(AH762)</f>
        <v>2.7041505168397992</v>
      </c>
      <c r="AJ762" s="291">
        <f t="shared" ref="AJ762:AJ795" si="505">AF762*N762</f>
        <v>126</v>
      </c>
      <c r="AK762" s="291">
        <f t="shared" ref="AK762:AK771" si="506">LOG10(AJ762)</f>
        <v>2.1003705451175629</v>
      </c>
      <c r="AL762" s="312">
        <f t="shared" ref="AL762:AL795" si="507">AH762*N762</f>
        <v>3036</v>
      </c>
      <c r="AM762" s="312">
        <f t="shared" si="484"/>
        <v>3.4823017672234426</v>
      </c>
      <c r="AN762" s="293" t="s">
        <v>28</v>
      </c>
      <c r="AO762" s="291" t="s">
        <v>470</v>
      </c>
      <c r="AQ762" s="291" t="s">
        <v>516</v>
      </c>
      <c r="AR762" s="314" t="s">
        <v>517</v>
      </c>
      <c r="AS762" s="314" t="s">
        <v>1631</v>
      </c>
      <c r="AT762" s="322" t="s">
        <v>2478</v>
      </c>
      <c r="AU762" s="304">
        <v>53</v>
      </c>
      <c r="AV762" s="305">
        <v>13.8</v>
      </c>
      <c r="AW762" s="291"/>
      <c r="AX762" s="306">
        <v>8.5666666666666664</v>
      </c>
      <c r="AY762" s="307">
        <v>585</v>
      </c>
      <c r="AZ762" s="541">
        <f t="shared" ref="AZ762:AZ771" si="508">LOG10(AY762)</f>
        <v>2.7671558660821804</v>
      </c>
      <c r="BA762" s="330" t="s">
        <v>250</v>
      </c>
      <c r="BB762" s="181" t="s">
        <v>2107</v>
      </c>
      <c r="BC762" s="291"/>
      <c r="BD762" s="294" t="s">
        <v>1632</v>
      </c>
      <c r="BE762" s="291" t="s">
        <v>2331</v>
      </c>
      <c r="BI762" s="181" t="s">
        <v>2232</v>
      </c>
      <c r="BJ762" s="181" t="s">
        <v>1108</v>
      </c>
      <c r="BK762" s="300" t="s">
        <v>675</v>
      </c>
      <c r="BL762" s="294" t="s">
        <v>2267</v>
      </c>
      <c r="BM762" s="294" t="s">
        <v>2267</v>
      </c>
      <c r="BN762" s="181" t="s">
        <v>1636</v>
      </c>
      <c r="BO762" s="291" t="s">
        <v>1679</v>
      </c>
      <c r="BP762" s="181" t="s">
        <v>51</v>
      </c>
      <c r="BQ762" s="291" t="s">
        <v>1635</v>
      </c>
      <c r="BR762" s="181">
        <v>-110.38535412689384</v>
      </c>
      <c r="BS762" s="294" t="s">
        <v>21</v>
      </c>
      <c r="BT762" s="291" t="s">
        <v>1403</v>
      </c>
      <c r="BU762" s="181">
        <v>244.47956573356322</v>
      </c>
      <c r="BW762" s="310" t="s">
        <v>26</v>
      </c>
      <c r="BX762" s="291" t="s">
        <v>67</v>
      </c>
      <c r="BY762" s="311"/>
      <c r="BZ762" s="181">
        <v>244.47956573356322</v>
      </c>
      <c r="CA762" s="294" t="s">
        <v>57</v>
      </c>
      <c r="CB762" s="291" t="s">
        <v>571</v>
      </c>
      <c r="CC762" s="294">
        <v>3</v>
      </c>
      <c r="CD762" s="294">
        <v>3</v>
      </c>
      <c r="CF762" s="299" t="s">
        <v>1584</v>
      </c>
      <c r="CG762" s="181">
        <v>0</v>
      </c>
      <c r="CH762" s="294" t="s">
        <v>21</v>
      </c>
      <c r="CI762" s="181">
        <v>0</v>
      </c>
      <c r="CL762" s="181">
        <v>0</v>
      </c>
      <c r="CM762" s="294">
        <v>3</v>
      </c>
      <c r="CN762" s="294">
        <v>3</v>
      </c>
      <c r="CP762" s="181">
        <f t="shared" si="471"/>
        <v>-0.63853379494194229</v>
      </c>
      <c r="CQ762" s="181">
        <f t="shared" si="472"/>
        <v>0.8</v>
      </c>
      <c r="CR762" s="181">
        <f t="shared" ref="CR762:CR771" si="509">CP762*CQ762</f>
        <v>-0.51082703595355383</v>
      </c>
      <c r="CS762" s="181">
        <f t="shared" si="473"/>
        <v>0.68841202172175775</v>
      </c>
      <c r="CT762" s="291">
        <v>0</v>
      </c>
      <c r="CU762" s="291">
        <v>1</v>
      </c>
      <c r="CV762" s="291" t="s">
        <v>1782</v>
      </c>
      <c r="CW762" s="291">
        <v>0</v>
      </c>
      <c r="CX762" s="291">
        <v>0</v>
      </c>
      <c r="CY762" s="318">
        <v>0</v>
      </c>
      <c r="CZ762" s="318">
        <v>3</v>
      </c>
      <c r="DA762" s="318">
        <v>0</v>
      </c>
      <c r="DB762" s="318">
        <v>0</v>
      </c>
      <c r="DC762" s="318">
        <v>0</v>
      </c>
      <c r="DD762" s="291">
        <v>0</v>
      </c>
      <c r="DE762" s="292">
        <v>0</v>
      </c>
      <c r="DF762" s="292">
        <v>0</v>
      </c>
      <c r="DG762" s="292">
        <v>0</v>
      </c>
      <c r="DH762" s="292">
        <v>0</v>
      </c>
      <c r="DI762" s="292">
        <v>0</v>
      </c>
      <c r="DJ762" s="292">
        <v>0</v>
      </c>
      <c r="DK762" s="292">
        <v>0</v>
      </c>
      <c r="DL762" s="292">
        <v>0</v>
      </c>
      <c r="DM762" s="292">
        <v>0</v>
      </c>
      <c r="DN762" s="292">
        <v>0</v>
      </c>
      <c r="DO762" s="291">
        <v>0</v>
      </c>
      <c r="DP762" s="291">
        <v>0</v>
      </c>
      <c r="DQ762" s="291">
        <v>0</v>
      </c>
      <c r="DR762" s="291">
        <v>0</v>
      </c>
      <c r="DS762" s="291">
        <v>0</v>
      </c>
      <c r="DT762" s="291">
        <v>0</v>
      </c>
      <c r="DU762" s="291">
        <v>0</v>
      </c>
      <c r="DV762" s="291">
        <v>0</v>
      </c>
      <c r="DW762" s="291">
        <v>1</v>
      </c>
      <c r="DX762" s="291">
        <v>0</v>
      </c>
      <c r="DY762" s="291">
        <v>0</v>
      </c>
      <c r="DZ762" s="291">
        <v>0</v>
      </c>
      <c r="EA762" s="291">
        <v>0</v>
      </c>
      <c r="EB762" s="291">
        <v>0</v>
      </c>
      <c r="EC762" s="291">
        <v>0</v>
      </c>
      <c r="ED762" s="291">
        <v>0</v>
      </c>
      <c r="EE762" s="291">
        <v>0</v>
      </c>
      <c r="EF762" s="291">
        <v>0</v>
      </c>
      <c r="EG762" s="291">
        <v>0</v>
      </c>
      <c r="EH762" s="291">
        <v>0</v>
      </c>
      <c r="EI762" s="291">
        <v>0</v>
      </c>
      <c r="EJ762" s="291">
        <v>0</v>
      </c>
      <c r="EK762" s="291">
        <v>0</v>
      </c>
      <c r="EL762" s="291">
        <v>0</v>
      </c>
      <c r="EM762" s="291">
        <v>0</v>
      </c>
      <c r="EN762" s="291">
        <v>0</v>
      </c>
      <c r="EO762" s="291">
        <v>3</v>
      </c>
      <c r="EP762" s="291">
        <v>2</v>
      </c>
      <c r="EQ762" s="291">
        <v>4</v>
      </c>
    </row>
    <row r="763" spans="1:147" s="181" customFormat="1" ht="15" customHeight="1" x14ac:dyDescent="0.25">
      <c r="A763" s="502" t="s">
        <v>2580</v>
      </c>
      <c r="B763" s="291">
        <v>2</v>
      </c>
      <c r="C763" s="295" t="s">
        <v>1627</v>
      </c>
      <c r="D763" s="329">
        <v>2002</v>
      </c>
      <c r="E763" s="181" t="s">
        <v>1628</v>
      </c>
      <c r="F763" s="295" t="s">
        <v>1324</v>
      </c>
      <c r="G763" s="291">
        <v>173</v>
      </c>
      <c r="H763" s="296" t="s">
        <v>1629</v>
      </c>
      <c r="I763" s="302" t="s">
        <v>50</v>
      </c>
      <c r="J763" s="291">
        <v>0</v>
      </c>
      <c r="K763" s="291" t="s">
        <v>3</v>
      </c>
      <c r="L763" s="291" t="s">
        <v>89</v>
      </c>
      <c r="M763" s="291">
        <v>6</v>
      </c>
      <c r="N763" s="291">
        <v>6</v>
      </c>
      <c r="O763" s="291">
        <f t="shared" si="502"/>
        <v>0.77815125038364363</v>
      </c>
      <c r="P763" s="291">
        <v>1999</v>
      </c>
      <c r="R763" s="291">
        <v>1</v>
      </c>
      <c r="S763" s="291">
        <v>3</v>
      </c>
      <c r="T763" s="291" t="s">
        <v>1630</v>
      </c>
      <c r="U763" s="291"/>
      <c r="V763" s="291" t="s">
        <v>1535</v>
      </c>
      <c r="W763" s="291"/>
      <c r="X763" s="291" t="s">
        <v>574</v>
      </c>
      <c r="Z763" s="300" t="s">
        <v>1793</v>
      </c>
      <c r="AA763" s="291" t="s">
        <v>571</v>
      </c>
      <c r="AB763" s="291" t="s">
        <v>1633</v>
      </c>
      <c r="AC763" s="291" t="s">
        <v>1634</v>
      </c>
      <c r="AD763" s="291">
        <v>0</v>
      </c>
      <c r="AE763" s="291" t="s">
        <v>1071</v>
      </c>
      <c r="AF763" s="291">
        <v>21</v>
      </c>
      <c r="AG763" s="291">
        <f t="shared" si="503"/>
        <v>1.3222192947339193</v>
      </c>
      <c r="AH763" s="291">
        <v>506</v>
      </c>
      <c r="AI763" s="312">
        <f t="shared" si="504"/>
        <v>2.7041505168397992</v>
      </c>
      <c r="AJ763" s="291">
        <f t="shared" si="505"/>
        <v>126</v>
      </c>
      <c r="AK763" s="291">
        <f t="shared" si="506"/>
        <v>2.1003705451175629</v>
      </c>
      <c r="AL763" s="312">
        <f t="shared" si="507"/>
        <v>3036</v>
      </c>
      <c r="AM763" s="312">
        <f t="shared" si="484"/>
        <v>3.4823017672234426</v>
      </c>
      <c r="AN763" s="293" t="s">
        <v>28</v>
      </c>
      <c r="AO763" s="291" t="s">
        <v>470</v>
      </c>
      <c r="AQ763" s="291" t="s">
        <v>516</v>
      </c>
      <c r="AR763" s="314" t="s">
        <v>517</v>
      </c>
      <c r="AS763" s="314" t="s">
        <v>1631</v>
      </c>
      <c r="AT763" s="322" t="s">
        <v>2478</v>
      </c>
      <c r="AU763" s="304">
        <v>53</v>
      </c>
      <c r="AV763" s="305">
        <v>13.8</v>
      </c>
      <c r="AW763" s="291"/>
      <c r="AX763" s="306">
        <v>8.5666666666666664</v>
      </c>
      <c r="AY763" s="307">
        <v>585</v>
      </c>
      <c r="AZ763" s="541">
        <f t="shared" si="508"/>
        <v>2.7671558660821804</v>
      </c>
      <c r="BA763" s="330" t="s">
        <v>250</v>
      </c>
      <c r="BB763" s="181" t="s">
        <v>2107</v>
      </c>
      <c r="BC763" s="291"/>
      <c r="BD763" s="294" t="s">
        <v>1632</v>
      </c>
      <c r="BE763" s="291" t="s">
        <v>2331</v>
      </c>
      <c r="BI763" s="181" t="s">
        <v>2232</v>
      </c>
      <c r="BJ763" s="181" t="s">
        <v>1108</v>
      </c>
      <c r="BK763" s="300" t="s">
        <v>675</v>
      </c>
      <c r="BL763" s="294" t="s">
        <v>2267</v>
      </c>
      <c r="BM763" s="294" t="s">
        <v>2267</v>
      </c>
      <c r="BN763" s="181" t="s">
        <v>1393</v>
      </c>
      <c r="BO763" s="291" t="s">
        <v>1682</v>
      </c>
      <c r="BP763" s="181" t="s">
        <v>51</v>
      </c>
      <c r="BQ763" s="291" t="s">
        <v>1635</v>
      </c>
      <c r="BR763" s="181">
        <v>-4.9297305033070984</v>
      </c>
      <c r="BS763" s="294" t="s">
        <v>21</v>
      </c>
      <c r="BT763" s="291" t="s">
        <v>1403</v>
      </c>
      <c r="BU763" s="181">
        <v>90.898937136855878</v>
      </c>
      <c r="BW763" s="310" t="s">
        <v>26</v>
      </c>
      <c r="BX763" s="291" t="s">
        <v>67</v>
      </c>
      <c r="BY763" s="311"/>
      <c r="BZ763" s="181">
        <v>90.898937136855878</v>
      </c>
      <c r="CA763" s="294" t="s">
        <v>57</v>
      </c>
      <c r="CB763" s="291" t="s">
        <v>571</v>
      </c>
      <c r="CC763" s="294">
        <v>3</v>
      </c>
      <c r="CD763" s="294">
        <v>3</v>
      </c>
      <c r="CF763" s="299" t="s">
        <v>1584</v>
      </c>
      <c r="CG763" s="181">
        <v>0</v>
      </c>
      <c r="CH763" s="294" t="s">
        <v>21</v>
      </c>
      <c r="CI763" s="181">
        <v>0</v>
      </c>
      <c r="CL763" s="181">
        <v>0</v>
      </c>
      <c r="CM763" s="294">
        <v>3</v>
      </c>
      <c r="CN763" s="294">
        <v>3</v>
      </c>
      <c r="CP763" s="181">
        <f t="shared" si="471"/>
        <v>-7.6697175524998523E-2</v>
      </c>
      <c r="CQ763" s="181">
        <f t="shared" si="472"/>
        <v>0.8</v>
      </c>
      <c r="CR763" s="181">
        <f t="shared" si="509"/>
        <v>-6.1357740419998821E-2</v>
      </c>
      <c r="CS763" s="181">
        <f t="shared" si="473"/>
        <v>0.66698039769245399</v>
      </c>
      <c r="CT763" s="291">
        <v>0</v>
      </c>
      <c r="CU763" s="291">
        <v>1</v>
      </c>
      <c r="CV763" s="291" t="s">
        <v>1782</v>
      </c>
      <c r="CW763" s="291">
        <v>0</v>
      </c>
      <c r="CX763" s="291">
        <v>0</v>
      </c>
      <c r="CY763" s="318">
        <v>0</v>
      </c>
      <c r="CZ763" s="318">
        <v>3</v>
      </c>
      <c r="DA763" s="318">
        <v>0</v>
      </c>
      <c r="DB763" s="318">
        <v>0</v>
      </c>
      <c r="DC763" s="318">
        <v>0</v>
      </c>
      <c r="DD763" s="291">
        <v>0</v>
      </c>
      <c r="DE763" s="292">
        <v>0</v>
      </c>
      <c r="DF763" s="292">
        <v>0</v>
      </c>
      <c r="DG763" s="292">
        <v>0</v>
      </c>
      <c r="DH763" s="292">
        <v>0</v>
      </c>
      <c r="DI763" s="292">
        <v>0</v>
      </c>
      <c r="DJ763" s="292">
        <v>0</v>
      </c>
      <c r="DK763" s="292">
        <v>0</v>
      </c>
      <c r="DL763" s="292">
        <v>0</v>
      </c>
      <c r="DM763" s="292">
        <v>0</v>
      </c>
      <c r="DN763" s="292">
        <v>0</v>
      </c>
      <c r="DO763" s="291">
        <v>0</v>
      </c>
      <c r="DP763" s="291">
        <v>0</v>
      </c>
      <c r="DQ763" s="291">
        <v>0</v>
      </c>
      <c r="DR763" s="291">
        <v>0</v>
      </c>
      <c r="DS763" s="291">
        <v>0</v>
      </c>
      <c r="DT763" s="291">
        <v>0</v>
      </c>
      <c r="DU763" s="291">
        <v>0</v>
      </c>
      <c r="DV763" s="291">
        <v>0</v>
      </c>
      <c r="DW763" s="291">
        <v>1</v>
      </c>
      <c r="DX763" s="291">
        <v>0</v>
      </c>
      <c r="DY763" s="291">
        <v>0</v>
      </c>
      <c r="DZ763" s="291">
        <v>0</v>
      </c>
      <c r="EA763" s="291">
        <v>0</v>
      </c>
      <c r="EB763" s="291">
        <v>0</v>
      </c>
      <c r="EC763" s="291">
        <v>0</v>
      </c>
      <c r="ED763" s="291">
        <v>0</v>
      </c>
      <c r="EE763" s="291">
        <v>0</v>
      </c>
      <c r="EF763" s="291">
        <v>0</v>
      </c>
      <c r="EG763" s="291">
        <v>0</v>
      </c>
      <c r="EH763" s="291">
        <v>0</v>
      </c>
      <c r="EI763" s="291">
        <v>0</v>
      </c>
      <c r="EJ763" s="291">
        <v>0</v>
      </c>
      <c r="EK763" s="291">
        <v>0</v>
      </c>
      <c r="EL763" s="291">
        <v>0</v>
      </c>
      <c r="EM763" s="291">
        <v>0</v>
      </c>
      <c r="EN763" s="291">
        <v>0</v>
      </c>
      <c r="EO763" s="291">
        <v>3</v>
      </c>
      <c r="EP763" s="291">
        <v>2</v>
      </c>
      <c r="EQ763" s="291">
        <v>4</v>
      </c>
    </row>
    <row r="764" spans="1:147" s="181" customFormat="1" ht="15" customHeight="1" x14ac:dyDescent="0.25">
      <c r="A764" s="502" t="s">
        <v>2580</v>
      </c>
      <c r="B764" s="291">
        <v>3</v>
      </c>
      <c r="C764" s="295" t="s">
        <v>1627</v>
      </c>
      <c r="D764" s="329">
        <v>2002</v>
      </c>
      <c r="E764" s="181" t="s">
        <v>1628</v>
      </c>
      <c r="F764" s="295" t="s">
        <v>1324</v>
      </c>
      <c r="G764" s="291">
        <v>173</v>
      </c>
      <c r="H764" s="296" t="s">
        <v>1629</v>
      </c>
      <c r="I764" s="302" t="s">
        <v>50</v>
      </c>
      <c r="J764" s="291">
        <v>0</v>
      </c>
      <c r="K764" s="291" t="s">
        <v>3</v>
      </c>
      <c r="L764" s="291" t="s">
        <v>89</v>
      </c>
      <c r="M764" s="291">
        <v>6</v>
      </c>
      <c r="N764" s="291">
        <v>6</v>
      </c>
      <c r="O764" s="291">
        <f t="shared" si="502"/>
        <v>0.77815125038364363</v>
      </c>
      <c r="P764" s="291">
        <v>1999</v>
      </c>
      <c r="R764" s="291">
        <v>1</v>
      </c>
      <c r="S764" s="291">
        <v>3</v>
      </c>
      <c r="T764" s="291" t="s">
        <v>1630</v>
      </c>
      <c r="U764" s="291"/>
      <c r="V764" s="291" t="s">
        <v>1535</v>
      </c>
      <c r="W764" s="291"/>
      <c r="X764" s="291" t="s">
        <v>574</v>
      </c>
      <c r="Z764" s="300" t="s">
        <v>1793</v>
      </c>
      <c r="AA764" s="291" t="s">
        <v>571</v>
      </c>
      <c r="AB764" s="291" t="s">
        <v>1633</v>
      </c>
      <c r="AC764" s="291" t="s">
        <v>1634</v>
      </c>
      <c r="AD764" s="291">
        <v>0</v>
      </c>
      <c r="AE764" s="291" t="s">
        <v>1071</v>
      </c>
      <c r="AF764" s="291">
        <v>21</v>
      </c>
      <c r="AG764" s="291">
        <f t="shared" si="503"/>
        <v>1.3222192947339193</v>
      </c>
      <c r="AH764" s="291">
        <v>506</v>
      </c>
      <c r="AI764" s="312">
        <f t="shared" si="504"/>
        <v>2.7041505168397992</v>
      </c>
      <c r="AJ764" s="291">
        <f t="shared" si="505"/>
        <v>126</v>
      </c>
      <c r="AK764" s="291">
        <f t="shared" si="506"/>
        <v>2.1003705451175629</v>
      </c>
      <c r="AL764" s="312">
        <f t="shared" si="507"/>
        <v>3036</v>
      </c>
      <c r="AM764" s="312">
        <f t="shared" si="484"/>
        <v>3.4823017672234426</v>
      </c>
      <c r="AN764" s="293" t="s">
        <v>28</v>
      </c>
      <c r="AO764" s="291" t="s">
        <v>470</v>
      </c>
      <c r="AQ764" s="291" t="s">
        <v>516</v>
      </c>
      <c r="AR764" s="314" t="s">
        <v>517</v>
      </c>
      <c r="AS764" s="314" t="s">
        <v>1631</v>
      </c>
      <c r="AT764" s="322" t="s">
        <v>2478</v>
      </c>
      <c r="AU764" s="304">
        <v>53</v>
      </c>
      <c r="AV764" s="305">
        <v>13.8</v>
      </c>
      <c r="AW764" s="291"/>
      <c r="AX764" s="306">
        <v>8.5666666666666664</v>
      </c>
      <c r="AY764" s="307">
        <v>585</v>
      </c>
      <c r="AZ764" s="541">
        <f t="shared" si="508"/>
        <v>2.7671558660821804</v>
      </c>
      <c r="BA764" s="330" t="s">
        <v>250</v>
      </c>
      <c r="BB764" s="181" t="s">
        <v>2107</v>
      </c>
      <c r="BC764" s="291"/>
      <c r="BD764" s="294" t="s">
        <v>1632</v>
      </c>
      <c r="BE764" s="291" t="s">
        <v>2331</v>
      </c>
      <c r="BI764" s="181" t="s">
        <v>2232</v>
      </c>
      <c r="BJ764" s="181" t="s">
        <v>1108</v>
      </c>
      <c r="BK764" s="300" t="s">
        <v>675</v>
      </c>
      <c r="BL764" s="294" t="s">
        <v>2267</v>
      </c>
      <c r="BM764" s="294" t="s">
        <v>2267</v>
      </c>
      <c r="BN764" s="181" t="s">
        <v>1637</v>
      </c>
      <c r="BO764" s="291" t="s">
        <v>1671</v>
      </c>
      <c r="BP764" s="181" t="s">
        <v>51</v>
      </c>
      <c r="BQ764" s="291" t="s">
        <v>1635</v>
      </c>
      <c r="BR764" s="181">
        <v>51.406188813696076</v>
      </c>
      <c r="BS764" s="294" t="s">
        <v>21</v>
      </c>
      <c r="BT764" s="291" t="s">
        <v>1403</v>
      </c>
      <c r="BU764" s="181">
        <v>123.30829606221847</v>
      </c>
      <c r="BW764" s="310" t="s">
        <v>26</v>
      </c>
      <c r="BX764" s="291" t="s">
        <v>67</v>
      </c>
      <c r="BY764" s="311"/>
      <c r="BZ764" s="181">
        <v>123.30829606221847</v>
      </c>
      <c r="CA764" s="294" t="s">
        <v>57</v>
      </c>
      <c r="CB764" s="291" t="s">
        <v>571</v>
      </c>
      <c r="CC764" s="294">
        <v>3</v>
      </c>
      <c r="CD764" s="294">
        <v>3</v>
      </c>
      <c r="CF764" s="299" t="s">
        <v>1584</v>
      </c>
      <c r="CG764" s="181">
        <v>0</v>
      </c>
      <c r="CH764" s="294" t="s">
        <v>21</v>
      </c>
      <c r="CI764" s="181">
        <v>0</v>
      </c>
      <c r="CL764" s="181">
        <v>0</v>
      </c>
      <c r="CM764" s="294">
        <v>3</v>
      </c>
      <c r="CN764" s="294">
        <v>3</v>
      </c>
      <c r="CP764" s="181">
        <f t="shared" si="471"/>
        <v>0.58957370859750347</v>
      </c>
      <c r="CQ764" s="181">
        <f t="shared" si="472"/>
        <v>0.8</v>
      </c>
      <c r="CR764" s="181">
        <f t="shared" si="509"/>
        <v>0.47165896687800279</v>
      </c>
      <c r="CS764" s="181">
        <f t="shared" si="473"/>
        <v>0.68520518175303535</v>
      </c>
      <c r="CT764" s="291">
        <v>0</v>
      </c>
      <c r="CU764" s="291">
        <v>1</v>
      </c>
      <c r="CV764" s="291" t="s">
        <v>1782</v>
      </c>
      <c r="CW764" s="291">
        <v>0</v>
      </c>
      <c r="CX764" s="291">
        <v>0</v>
      </c>
      <c r="CY764" s="318">
        <v>0</v>
      </c>
      <c r="CZ764" s="318">
        <v>3</v>
      </c>
      <c r="DA764" s="318">
        <v>0</v>
      </c>
      <c r="DB764" s="318">
        <v>0</v>
      </c>
      <c r="DC764" s="318">
        <v>0</v>
      </c>
      <c r="DD764" s="291">
        <v>0</v>
      </c>
      <c r="DE764" s="292">
        <v>0</v>
      </c>
      <c r="DF764" s="292">
        <v>0</v>
      </c>
      <c r="DG764" s="292">
        <v>0</v>
      </c>
      <c r="DH764" s="292">
        <v>0</v>
      </c>
      <c r="DI764" s="292">
        <v>0</v>
      </c>
      <c r="DJ764" s="292">
        <v>0</v>
      </c>
      <c r="DK764" s="292">
        <v>0</v>
      </c>
      <c r="DL764" s="292">
        <v>0</v>
      </c>
      <c r="DM764" s="292">
        <v>0</v>
      </c>
      <c r="DN764" s="292">
        <v>0</v>
      </c>
      <c r="DO764" s="291">
        <v>0</v>
      </c>
      <c r="DP764" s="291">
        <v>0</v>
      </c>
      <c r="DQ764" s="291">
        <v>0</v>
      </c>
      <c r="DR764" s="291">
        <v>0</v>
      </c>
      <c r="DS764" s="291">
        <v>0</v>
      </c>
      <c r="DT764" s="291">
        <v>0</v>
      </c>
      <c r="DU764" s="291">
        <v>0</v>
      </c>
      <c r="DV764" s="291">
        <v>0</v>
      </c>
      <c r="DW764" s="291">
        <v>1</v>
      </c>
      <c r="DX764" s="291">
        <v>0</v>
      </c>
      <c r="DY764" s="291">
        <v>0</v>
      </c>
      <c r="DZ764" s="291">
        <v>0</v>
      </c>
      <c r="EA764" s="291">
        <v>0</v>
      </c>
      <c r="EB764" s="291">
        <v>0</v>
      </c>
      <c r="EC764" s="291">
        <v>0</v>
      </c>
      <c r="ED764" s="291">
        <v>0</v>
      </c>
      <c r="EE764" s="291">
        <v>0</v>
      </c>
      <c r="EF764" s="291">
        <v>0</v>
      </c>
      <c r="EG764" s="291">
        <v>0</v>
      </c>
      <c r="EH764" s="291">
        <v>0</v>
      </c>
      <c r="EI764" s="291">
        <v>0</v>
      </c>
      <c r="EJ764" s="291">
        <v>0</v>
      </c>
      <c r="EK764" s="291">
        <v>0</v>
      </c>
      <c r="EL764" s="291">
        <v>0</v>
      </c>
      <c r="EM764" s="291">
        <v>0</v>
      </c>
      <c r="EN764" s="291">
        <v>0</v>
      </c>
      <c r="EO764" s="291">
        <v>3</v>
      </c>
      <c r="EP764" s="291">
        <v>2</v>
      </c>
      <c r="EQ764" s="291">
        <v>4</v>
      </c>
    </row>
    <row r="765" spans="1:147" s="181" customFormat="1" ht="15" customHeight="1" x14ac:dyDescent="0.25">
      <c r="A765" s="502" t="s">
        <v>2580</v>
      </c>
      <c r="B765" s="291">
        <v>4</v>
      </c>
      <c r="C765" s="295" t="s">
        <v>1627</v>
      </c>
      <c r="D765" s="329">
        <v>2002</v>
      </c>
      <c r="E765" s="181" t="s">
        <v>1628</v>
      </c>
      <c r="F765" s="295" t="s">
        <v>1324</v>
      </c>
      <c r="G765" s="291">
        <v>173</v>
      </c>
      <c r="H765" s="296" t="s">
        <v>1629</v>
      </c>
      <c r="I765" s="302" t="s">
        <v>50</v>
      </c>
      <c r="J765" s="291">
        <v>0</v>
      </c>
      <c r="K765" s="291" t="s">
        <v>3</v>
      </c>
      <c r="L765" s="291" t="s">
        <v>89</v>
      </c>
      <c r="M765" s="291">
        <v>6</v>
      </c>
      <c r="N765" s="291">
        <v>6</v>
      </c>
      <c r="O765" s="291">
        <f t="shared" si="502"/>
        <v>0.77815125038364363</v>
      </c>
      <c r="P765" s="291">
        <v>1999</v>
      </c>
      <c r="R765" s="291">
        <v>1</v>
      </c>
      <c r="S765" s="291">
        <v>3</v>
      </c>
      <c r="T765" s="291" t="s">
        <v>1630</v>
      </c>
      <c r="U765" s="291"/>
      <c r="V765" s="291" t="s">
        <v>1535</v>
      </c>
      <c r="W765" s="291"/>
      <c r="X765" s="291" t="s">
        <v>574</v>
      </c>
      <c r="Z765" s="300" t="s">
        <v>1793</v>
      </c>
      <c r="AA765" s="291" t="s">
        <v>571</v>
      </c>
      <c r="AB765" s="291" t="s">
        <v>1633</v>
      </c>
      <c r="AC765" s="291" t="s">
        <v>1634</v>
      </c>
      <c r="AD765" s="291">
        <v>0</v>
      </c>
      <c r="AE765" s="291" t="s">
        <v>1071</v>
      </c>
      <c r="AF765" s="291">
        <v>21</v>
      </c>
      <c r="AG765" s="291">
        <f t="shared" si="503"/>
        <v>1.3222192947339193</v>
      </c>
      <c r="AH765" s="291">
        <v>506</v>
      </c>
      <c r="AI765" s="312">
        <f t="shared" si="504"/>
        <v>2.7041505168397992</v>
      </c>
      <c r="AJ765" s="291">
        <f t="shared" si="505"/>
        <v>126</v>
      </c>
      <c r="AK765" s="291">
        <f t="shared" si="506"/>
        <v>2.1003705451175629</v>
      </c>
      <c r="AL765" s="312">
        <f t="shared" si="507"/>
        <v>3036</v>
      </c>
      <c r="AM765" s="312">
        <f t="shared" si="484"/>
        <v>3.4823017672234426</v>
      </c>
      <c r="AN765" s="293" t="s">
        <v>28</v>
      </c>
      <c r="AO765" s="291" t="s">
        <v>470</v>
      </c>
      <c r="AQ765" s="291" t="s">
        <v>516</v>
      </c>
      <c r="AR765" s="314" t="s">
        <v>517</v>
      </c>
      <c r="AS765" s="314" t="s">
        <v>1631</v>
      </c>
      <c r="AT765" s="322" t="s">
        <v>2478</v>
      </c>
      <c r="AU765" s="304">
        <v>53</v>
      </c>
      <c r="AV765" s="305">
        <v>13.8</v>
      </c>
      <c r="AW765" s="291"/>
      <c r="AX765" s="306">
        <v>8.5666666666666664</v>
      </c>
      <c r="AY765" s="307">
        <v>585</v>
      </c>
      <c r="AZ765" s="541">
        <f t="shared" si="508"/>
        <v>2.7671558660821804</v>
      </c>
      <c r="BA765" s="330" t="s">
        <v>250</v>
      </c>
      <c r="BB765" s="181" t="s">
        <v>2107</v>
      </c>
      <c r="BC765" s="291"/>
      <c r="BD765" s="294" t="s">
        <v>1632</v>
      </c>
      <c r="BE765" s="291" t="s">
        <v>2331</v>
      </c>
      <c r="BI765" s="181" t="s">
        <v>2232</v>
      </c>
      <c r="BJ765" s="181" t="s">
        <v>1108</v>
      </c>
      <c r="BK765" s="300" t="s">
        <v>675</v>
      </c>
      <c r="BL765" s="294" t="s">
        <v>2267</v>
      </c>
      <c r="BM765" s="294" t="s">
        <v>2267</v>
      </c>
      <c r="BN765" s="181" t="s">
        <v>1638</v>
      </c>
      <c r="BO765" s="291" t="s">
        <v>1671</v>
      </c>
      <c r="BP765" s="181" t="s">
        <v>51</v>
      </c>
      <c r="BQ765" s="291" t="s">
        <v>1635</v>
      </c>
      <c r="BR765" s="181">
        <v>-53.854273677770038</v>
      </c>
      <c r="BS765" s="294" t="s">
        <v>21</v>
      </c>
      <c r="BT765" s="291" t="s">
        <v>1403</v>
      </c>
      <c r="BU765" s="181">
        <v>54.472189943157773</v>
      </c>
      <c r="BW765" s="310" t="s">
        <v>26</v>
      </c>
      <c r="BX765" s="291" t="s">
        <v>67</v>
      </c>
      <c r="BY765" s="311"/>
      <c r="BZ765" s="181">
        <v>54.472189943157773</v>
      </c>
      <c r="CA765" s="294" t="s">
        <v>57</v>
      </c>
      <c r="CB765" s="291" t="s">
        <v>571</v>
      </c>
      <c r="CC765" s="294">
        <v>3</v>
      </c>
      <c r="CD765" s="294">
        <v>3</v>
      </c>
      <c r="CF765" s="299" t="s">
        <v>1584</v>
      </c>
      <c r="CG765" s="181">
        <v>0</v>
      </c>
      <c r="CH765" s="294" t="s">
        <v>21</v>
      </c>
      <c r="CI765" s="181">
        <v>0</v>
      </c>
      <c r="CL765" s="181">
        <v>0</v>
      </c>
      <c r="CM765" s="294">
        <v>3</v>
      </c>
      <c r="CN765" s="294">
        <v>3</v>
      </c>
      <c r="CP765" s="181">
        <f t="shared" si="471"/>
        <v>-1.3981711457962298</v>
      </c>
      <c r="CQ765" s="181">
        <f t="shared" si="472"/>
        <v>0.8</v>
      </c>
      <c r="CR765" s="181">
        <f t="shared" si="509"/>
        <v>-1.1185369166369838</v>
      </c>
      <c r="CS765" s="181">
        <f t="shared" si="473"/>
        <v>0.77092706948998091</v>
      </c>
      <c r="CT765" s="291">
        <v>0</v>
      </c>
      <c r="CU765" s="291">
        <v>1</v>
      </c>
      <c r="CV765" s="291" t="s">
        <v>1782</v>
      </c>
      <c r="CW765" s="291">
        <v>0</v>
      </c>
      <c r="CX765" s="291">
        <v>0</v>
      </c>
      <c r="CY765" s="318">
        <v>0</v>
      </c>
      <c r="CZ765" s="318">
        <v>3</v>
      </c>
      <c r="DA765" s="318">
        <v>0</v>
      </c>
      <c r="DB765" s="318">
        <v>0</v>
      </c>
      <c r="DC765" s="318">
        <v>0</v>
      </c>
      <c r="DD765" s="291">
        <v>0</v>
      </c>
      <c r="DE765" s="292">
        <v>0</v>
      </c>
      <c r="DF765" s="292">
        <v>0</v>
      </c>
      <c r="DG765" s="292">
        <v>0</v>
      </c>
      <c r="DH765" s="292">
        <v>0</v>
      </c>
      <c r="DI765" s="292">
        <v>0</v>
      </c>
      <c r="DJ765" s="292">
        <v>0</v>
      </c>
      <c r="DK765" s="292">
        <v>0</v>
      </c>
      <c r="DL765" s="292">
        <v>0</v>
      </c>
      <c r="DM765" s="292">
        <v>0</v>
      </c>
      <c r="DN765" s="292">
        <v>0</v>
      </c>
      <c r="DO765" s="291">
        <v>0</v>
      </c>
      <c r="DP765" s="291">
        <v>0</v>
      </c>
      <c r="DQ765" s="291">
        <v>0</v>
      </c>
      <c r="DR765" s="291">
        <v>0</v>
      </c>
      <c r="DS765" s="291">
        <v>0</v>
      </c>
      <c r="DT765" s="291">
        <v>0</v>
      </c>
      <c r="DU765" s="291">
        <v>0</v>
      </c>
      <c r="DV765" s="291">
        <v>0</v>
      </c>
      <c r="DW765" s="291">
        <v>1</v>
      </c>
      <c r="DX765" s="291">
        <v>0</v>
      </c>
      <c r="DY765" s="291">
        <v>0</v>
      </c>
      <c r="DZ765" s="291">
        <v>0</v>
      </c>
      <c r="EA765" s="291">
        <v>0</v>
      </c>
      <c r="EB765" s="291">
        <v>0</v>
      </c>
      <c r="EC765" s="291">
        <v>0</v>
      </c>
      <c r="ED765" s="291">
        <v>0</v>
      </c>
      <c r="EE765" s="291">
        <v>0</v>
      </c>
      <c r="EF765" s="291">
        <v>0</v>
      </c>
      <c r="EG765" s="291">
        <v>0</v>
      </c>
      <c r="EH765" s="291">
        <v>0</v>
      </c>
      <c r="EI765" s="291">
        <v>0</v>
      </c>
      <c r="EJ765" s="291">
        <v>0</v>
      </c>
      <c r="EK765" s="291">
        <v>0</v>
      </c>
      <c r="EL765" s="291">
        <v>0</v>
      </c>
      <c r="EM765" s="291">
        <v>0</v>
      </c>
      <c r="EN765" s="291">
        <v>0</v>
      </c>
      <c r="EO765" s="291">
        <v>3</v>
      </c>
      <c r="EP765" s="291">
        <v>2</v>
      </c>
      <c r="EQ765" s="291">
        <v>4</v>
      </c>
    </row>
    <row r="766" spans="1:147" s="181" customFormat="1" ht="15" customHeight="1" x14ac:dyDescent="0.25">
      <c r="A766" s="502" t="s">
        <v>2580</v>
      </c>
      <c r="B766" s="291">
        <v>5</v>
      </c>
      <c r="C766" s="295" t="s">
        <v>1627</v>
      </c>
      <c r="D766" s="329">
        <v>2002</v>
      </c>
      <c r="E766" s="181" t="s">
        <v>1628</v>
      </c>
      <c r="F766" s="295" t="s">
        <v>1324</v>
      </c>
      <c r="G766" s="291">
        <v>173</v>
      </c>
      <c r="H766" s="296" t="s">
        <v>1629</v>
      </c>
      <c r="I766" s="302" t="s">
        <v>50</v>
      </c>
      <c r="J766" s="291">
        <v>0</v>
      </c>
      <c r="K766" s="291" t="s">
        <v>3</v>
      </c>
      <c r="L766" s="291" t="s">
        <v>89</v>
      </c>
      <c r="M766" s="291">
        <v>6</v>
      </c>
      <c r="N766" s="291">
        <v>6</v>
      </c>
      <c r="O766" s="291">
        <f t="shared" si="502"/>
        <v>0.77815125038364363</v>
      </c>
      <c r="P766" s="291">
        <v>1999</v>
      </c>
      <c r="R766" s="291">
        <v>1</v>
      </c>
      <c r="S766" s="291">
        <v>3</v>
      </c>
      <c r="T766" s="291" t="s">
        <v>1630</v>
      </c>
      <c r="U766" s="291"/>
      <c r="V766" s="291" t="s">
        <v>1535</v>
      </c>
      <c r="W766" s="291"/>
      <c r="X766" s="291" t="s">
        <v>574</v>
      </c>
      <c r="Z766" s="300" t="s">
        <v>1793</v>
      </c>
      <c r="AA766" s="291" t="s">
        <v>571</v>
      </c>
      <c r="AB766" s="291" t="s">
        <v>1633</v>
      </c>
      <c r="AC766" s="291" t="s">
        <v>1634</v>
      </c>
      <c r="AD766" s="291">
        <v>0</v>
      </c>
      <c r="AE766" s="291" t="s">
        <v>1071</v>
      </c>
      <c r="AF766" s="291">
        <v>21</v>
      </c>
      <c r="AG766" s="291">
        <f t="shared" si="503"/>
        <v>1.3222192947339193</v>
      </c>
      <c r="AH766" s="291">
        <v>506</v>
      </c>
      <c r="AI766" s="312">
        <f t="shared" si="504"/>
        <v>2.7041505168397992</v>
      </c>
      <c r="AJ766" s="291">
        <f t="shared" si="505"/>
        <v>126</v>
      </c>
      <c r="AK766" s="291">
        <f t="shared" si="506"/>
        <v>2.1003705451175629</v>
      </c>
      <c r="AL766" s="312">
        <f t="shared" si="507"/>
        <v>3036</v>
      </c>
      <c r="AM766" s="312">
        <f t="shared" si="484"/>
        <v>3.4823017672234426</v>
      </c>
      <c r="AN766" s="293" t="s">
        <v>28</v>
      </c>
      <c r="AO766" s="291" t="s">
        <v>470</v>
      </c>
      <c r="AQ766" s="291" t="s">
        <v>516</v>
      </c>
      <c r="AR766" s="314" t="s">
        <v>517</v>
      </c>
      <c r="AS766" s="314" t="s">
        <v>1631</v>
      </c>
      <c r="AT766" s="322" t="s">
        <v>2478</v>
      </c>
      <c r="AU766" s="304">
        <v>53</v>
      </c>
      <c r="AV766" s="305">
        <v>13.8</v>
      </c>
      <c r="AW766" s="291"/>
      <c r="AX766" s="306">
        <v>8.5666666666666664</v>
      </c>
      <c r="AY766" s="307">
        <v>585</v>
      </c>
      <c r="AZ766" s="541">
        <f t="shared" si="508"/>
        <v>2.7671558660821804</v>
      </c>
      <c r="BA766" s="330" t="s">
        <v>250</v>
      </c>
      <c r="BB766" s="181" t="s">
        <v>2107</v>
      </c>
      <c r="BC766" s="291"/>
      <c r="BD766" s="294" t="s">
        <v>1632</v>
      </c>
      <c r="BE766" s="291" t="s">
        <v>2331</v>
      </c>
      <c r="BI766" s="181" t="s">
        <v>2232</v>
      </c>
      <c r="BJ766" s="181" t="s">
        <v>1108</v>
      </c>
      <c r="BK766" s="300" t="s">
        <v>675</v>
      </c>
      <c r="BL766" s="294" t="s">
        <v>2267</v>
      </c>
      <c r="BM766" s="294" t="s">
        <v>2267</v>
      </c>
      <c r="BN766" s="181" t="s">
        <v>1639</v>
      </c>
      <c r="BO766" s="291" t="s">
        <v>1670</v>
      </c>
      <c r="BP766" s="181" t="s">
        <v>51</v>
      </c>
      <c r="BQ766" s="291" t="s">
        <v>1635</v>
      </c>
      <c r="BR766" s="181">
        <v>-106.43691802442038</v>
      </c>
      <c r="BS766" s="294" t="s">
        <v>21</v>
      </c>
      <c r="BT766" s="291" t="s">
        <v>1403</v>
      </c>
      <c r="BU766" s="181">
        <v>61.677511346566199</v>
      </c>
      <c r="BW766" s="310" t="s">
        <v>26</v>
      </c>
      <c r="BX766" s="291" t="s">
        <v>67</v>
      </c>
      <c r="BY766" s="311"/>
      <c r="BZ766" s="181">
        <v>61.677511346566199</v>
      </c>
      <c r="CA766" s="294" t="s">
        <v>57</v>
      </c>
      <c r="CB766" s="291" t="s">
        <v>571</v>
      </c>
      <c r="CC766" s="294">
        <v>3</v>
      </c>
      <c r="CD766" s="294">
        <v>3</v>
      </c>
      <c r="CF766" s="299" t="s">
        <v>1584</v>
      </c>
      <c r="CG766" s="181">
        <v>0</v>
      </c>
      <c r="CH766" s="294" t="s">
        <v>21</v>
      </c>
      <c r="CI766" s="181">
        <v>0</v>
      </c>
      <c r="CL766" s="181">
        <v>0</v>
      </c>
      <c r="CM766" s="294">
        <v>3</v>
      </c>
      <c r="CN766" s="294">
        <v>3</v>
      </c>
      <c r="CP766" s="181">
        <f t="shared" si="471"/>
        <v>-2.4405091859418686</v>
      </c>
      <c r="CQ766" s="181">
        <f t="shared" si="472"/>
        <v>0.8</v>
      </c>
      <c r="CR766" s="181">
        <f t="shared" si="509"/>
        <v>-1.952407348753495</v>
      </c>
      <c r="CS766" s="181">
        <f t="shared" si="473"/>
        <v>0.9843245379555543</v>
      </c>
      <c r="CT766" s="291">
        <v>0</v>
      </c>
      <c r="CU766" s="291">
        <v>1</v>
      </c>
      <c r="CV766" s="291" t="s">
        <v>1782</v>
      </c>
      <c r="CW766" s="291">
        <v>0</v>
      </c>
      <c r="CX766" s="291">
        <v>0</v>
      </c>
      <c r="CY766" s="318">
        <v>0</v>
      </c>
      <c r="CZ766" s="318">
        <v>3</v>
      </c>
      <c r="DA766" s="318">
        <v>0</v>
      </c>
      <c r="DB766" s="318">
        <v>0</v>
      </c>
      <c r="DC766" s="318">
        <v>0</v>
      </c>
      <c r="DD766" s="291">
        <v>0</v>
      </c>
      <c r="DE766" s="292">
        <v>0</v>
      </c>
      <c r="DF766" s="292">
        <v>0</v>
      </c>
      <c r="DG766" s="292">
        <v>1</v>
      </c>
      <c r="DH766" s="292">
        <v>0</v>
      </c>
      <c r="DI766" s="292">
        <v>0</v>
      </c>
      <c r="DJ766" s="292">
        <v>0</v>
      </c>
      <c r="DK766" s="292">
        <v>0</v>
      </c>
      <c r="DL766" s="292">
        <v>0</v>
      </c>
      <c r="DM766" s="292">
        <v>0</v>
      </c>
      <c r="DN766" s="292">
        <v>0</v>
      </c>
      <c r="DO766" s="291">
        <v>0</v>
      </c>
      <c r="DP766" s="291">
        <v>0</v>
      </c>
      <c r="DQ766" s="291">
        <v>0</v>
      </c>
      <c r="DR766" s="291">
        <v>0</v>
      </c>
      <c r="DS766" s="291">
        <v>0</v>
      </c>
      <c r="DT766" s="291">
        <v>0</v>
      </c>
      <c r="DU766" s="291">
        <v>0</v>
      </c>
      <c r="DV766" s="291">
        <v>0</v>
      </c>
      <c r="DW766" s="291">
        <v>1</v>
      </c>
      <c r="DX766" s="291">
        <v>0</v>
      </c>
      <c r="DY766" s="291">
        <v>0</v>
      </c>
      <c r="DZ766" s="291">
        <v>0</v>
      </c>
      <c r="EA766" s="291">
        <v>0</v>
      </c>
      <c r="EB766" s="291">
        <v>0</v>
      </c>
      <c r="EC766" s="291">
        <v>0</v>
      </c>
      <c r="ED766" s="291">
        <v>0</v>
      </c>
      <c r="EE766" s="291">
        <v>0</v>
      </c>
      <c r="EF766" s="291">
        <v>0</v>
      </c>
      <c r="EG766" s="291">
        <v>0</v>
      </c>
      <c r="EH766" s="291">
        <v>0</v>
      </c>
      <c r="EI766" s="291">
        <v>0</v>
      </c>
      <c r="EJ766" s="291">
        <v>0</v>
      </c>
      <c r="EK766" s="291">
        <v>0</v>
      </c>
      <c r="EL766" s="291">
        <v>0</v>
      </c>
      <c r="EM766" s="291">
        <v>0</v>
      </c>
      <c r="EN766" s="291">
        <v>0</v>
      </c>
      <c r="EO766" s="291">
        <v>3</v>
      </c>
      <c r="EP766" s="291">
        <v>2</v>
      </c>
      <c r="EQ766" s="291">
        <v>4</v>
      </c>
    </row>
    <row r="767" spans="1:147" s="392" customFormat="1" ht="15" customHeight="1" x14ac:dyDescent="0.25">
      <c r="A767" s="502" t="s">
        <v>2580</v>
      </c>
      <c r="B767" s="393">
        <v>1</v>
      </c>
      <c r="C767" s="408" t="s">
        <v>1627</v>
      </c>
      <c r="D767" s="418">
        <v>2002</v>
      </c>
      <c r="E767" s="392" t="s">
        <v>1628</v>
      </c>
      <c r="F767" s="408" t="s">
        <v>1324</v>
      </c>
      <c r="G767" s="393">
        <v>173</v>
      </c>
      <c r="H767" s="417" t="s">
        <v>1629</v>
      </c>
      <c r="I767" s="398" t="s">
        <v>50</v>
      </c>
      <c r="J767" s="393">
        <v>0</v>
      </c>
      <c r="K767" s="393" t="s">
        <v>3</v>
      </c>
      <c r="L767" s="393" t="s">
        <v>89</v>
      </c>
      <c r="M767" s="393">
        <v>6</v>
      </c>
      <c r="N767" s="393">
        <v>6</v>
      </c>
      <c r="O767" s="393">
        <f t="shared" si="502"/>
        <v>0.77815125038364363</v>
      </c>
      <c r="P767" s="393">
        <v>1999</v>
      </c>
      <c r="R767" s="393">
        <v>1</v>
      </c>
      <c r="S767" s="393">
        <v>3</v>
      </c>
      <c r="T767" s="393" t="s">
        <v>1630</v>
      </c>
      <c r="U767" s="393"/>
      <c r="V767" s="393" t="s">
        <v>1535</v>
      </c>
      <c r="W767" s="393"/>
      <c r="X767" s="393" t="s">
        <v>574</v>
      </c>
      <c r="Z767" s="401" t="s">
        <v>1793</v>
      </c>
      <c r="AA767" s="393" t="s">
        <v>571</v>
      </c>
      <c r="AB767" s="393" t="s">
        <v>1633</v>
      </c>
      <c r="AC767" s="393" t="s">
        <v>1634</v>
      </c>
      <c r="AD767" s="393">
        <v>0</v>
      </c>
      <c r="AE767" s="393" t="s">
        <v>1071</v>
      </c>
      <c r="AF767" s="393">
        <v>21</v>
      </c>
      <c r="AG767" s="393">
        <f t="shared" si="503"/>
        <v>1.3222192947339193</v>
      </c>
      <c r="AH767" s="393">
        <v>506</v>
      </c>
      <c r="AI767" s="412">
        <f t="shared" si="504"/>
        <v>2.7041505168397992</v>
      </c>
      <c r="AJ767" s="393">
        <f t="shared" si="505"/>
        <v>126</v>
      </c>
      <c r="AK767" s="393">
        <f t="shared" si="506"/>
        <v>2.1003705451175629</v>
      </c>
      <c r="AL767" s="412">
        <f t="shared" si="507"/>
        <v>3036</v>
      </c>
      <c r="AM767" s="412">
        <f t="shared" si="484"/>
        <v>3.4823017672234426</v>
      </c>
      <c r="AN767" s="395" t="s">
        <v>28</v>
      </c>
      <c r="AO767" s="393" t="s">
        <v>470</v>
      </c>
      <c r="AQ767" s="393" t="s">
        <v>516</v>
      </c>
      <c r="AR767" s="443" t="s">
        <v>517</v>
      </c>
      <c r="AS767" s="443" t="s">
        <v>1631</v>
      </c>
      <c r="AT767" s="416" t="s">
        <v>2478</v>
      </c>
      <c r="AU767" s="402">
        <v>53</v>
      </c>
      <c r="AV767" s="403">
        <v>13.8</v>
      </c>
      <c r="AW767" s="393"/>
      <c r="AX767" s="404">
        <v>8.5666666666666664</v>
      </c>
      <c r="AY767" s="405">
        <v>585</v>
      </c>
      <c r="AZ767" s="542">
        <f t="shared" si="508"/>
        <v>2.7671558660821804</v>
      </c>
      <c r="BA767" s="419" t="s">
        <v>250</v>
      </c>
      <c r="BB767" s="392" t="s">
        <v>2245</v>
      </c>
      <c r="BC767" s="393"/>
      <c r="BD767" s="396" t="s">
        <v>1632</v>
      </c>
      <c r="BE767" s="393" t="s">
        <v>2331</v>
      </c>
      <c r="BI767" s="392" t="s">
        <v>2232</v>
      </c>
      <c r="BJ767" s="392" t="s">
        <v>610</v>
      </c>
      <c r="BK767" s="401" t="s">
        <v>675</v>
      </c>
      <c r="BL767" s="396" t="s">
        <v>2267</v>
      </c>
      <c r="BM767" s="396" t="s">
        <v>2267</v>
      </c>
      <c r="BN767" s="392" t="s">
        <v>1636</v>
      </c>
      <c r="BO767" s="393" t="s">
        <v>1679</v>
      </c>
      <c r="BP767" s="392" t="s">
        <v>51</v>
      </c>
      <c r="BQ767" s="393" t="s">
        <v>1635</v>
      </c>
      <c r="BR767" s="392">
        <v>252.22371314086544</v>
      </c>
      <c r="BS767" s="393" t="s">
        <v>21</v>
      </c>
      <c r="BT767" s="393" t="s">
        <v>1403</v>
      </c>
      <c r="BU767" s="393">
        <v>304.88611140508175</v>
      </c>
      <c r="BW767" s="408" t="s">
        <v>26</v>
      </c>
      <c r="BX767" s="393" t="s">
        <v>67</v>
      </c>
      <c r="BY767" s="393"/>
      <c r="BZ767" s="409">
        <f t="shared" ref="BZ767:BZ791" si="510">IF(BX767="SE",BY767,BU767)</f>
        <v>304.88611140508175</v>
      </c>
      <c r="CA767" s="396" t="s">
        <v>57</v>
      </c>
      <c r="CB767" s="393" t="s">
        <v>571</v>
      </c>
      <c r="CC767" s="393">
        <v>3</v>
      </c>
      <c r="CD767" s="393">
        <v>3</v>
      </c>
      <c r="CF767" s="397" t="s">
        <v>1584</v>
      </c>
      <c r="CG767" s="392">
        <v>362.60906726775926</v>
      </c>
      <c r="CH767" s="396" t="s">
        <v>21</v>
      </c>
      <c r="CI767" s="392">
        <v>196.47695307526743</v>
      </c>
      <c r="CL767" s="410">
        <f t="shared" ref="CL767:CL791" si="511">CI767</f>
        <v>196.47695307526743</v>
      </c>
      <c r="CM767" s="393">
        <v>3</v>
      </c>
      <c r="CN767" s="393">
        <v>3</v>
      </c>
      <c r="CP767" s="392">
        <f t="shared" si="471"/>
        <v>-0.43039439832074106</v>
      </c>
      <c r="CQ767" s="392">
        <f t="shared" si="472"/>
        <v>0.8</v>
      </c>
      <c r="CR767" s="392">
        <f t="shared" si="509"/>
        <v>-0.34431551865659288</v>
      </c>
      <c r="CS767" s="392">
        <f t="shared" si="473"/>
        <v>0.67654609803231314</v>
      </c>
      <c r="CT767" s="393">
        <v>0</v>
      </c>
      <c r="CU767" s="393">
        <v>2</v>
      </c>
      <c r="CV767" s="393" t="s">
        <v>1782</v>
      </c>
      <c r="CW767" s="393">
        <v>0</v>
      </c>
      <c r="CX767" s="393">
        <v>0</v>
      </c>
      <c r="CY767" s="414">
        <v>0</v>
      </c>
      <c r="CZ767" s="414">
        <v>3</v>
      </c>
      <c r="DA767" s="414">
        <v>0</v>
      </c>
      <c r="DB767" s="414">
        <v>0</v>
      </c>
      <c r="DC767" s="414">
        <v>0</v>
      </c>
      <c r="DD767" s="393">
        <v>0</v>
      </c>
      <c r="DE767" s="394">
        <v>0</v>
      </c>
      <c r="DF767" s="394">
        <v>0</v>
      </c>
      <c r="DG767" s="394">
        <v>0</v>
      </c>
      <c r="DH767" s="394">
        <v>0</v>
      </c>
      <c r="DI767" s="394">
        <v>0</v>
      </c>
      <c r="DJ767" s="394">
        <v>0</v>
      </c>
      <c r="DK767" s="394">
        <v>0</v>
      </c>
      <c r="DL767" s="394">
        <v>0</v>
      </c>
      <c r="DM767" s="394">
        <v>0</v>
      </c>
      <c r="DN767" s="394">
        <v>0</v>
      </c>
      <c r="DO767" s="393">
        <v>0</v>
      </c>
      <c r="DP767" s="393">
        <v>0</v>
      </c>
      <c r="DQ767" s="393">
        <v>0</v>
      </c>
      <c r="DR767" s="393">
        <v>0</v>
      </c>
      <c r="DS767" s="393">
        <v>0</v>
      </c>
      <c r="DT767" s="393">
        <v>0</v>
      </c>
      <c r="DU767" s="393">
        <v>0</v>
      </c>
      <c r="DV767" s="393">
        <v>0</v>
      </c>
      <c r="DW767" s="393">
        <v>1</v>
      </c>
      <c r="DX767" s="393">
        <v>0</v>
      </c>
      <c r="DY767" s="393">
        <v>0</v>
      </c>
      <c r="DZ767" s="393">
        <v>0</v>
      </c>
      <c r="EA767" s="393">
        <v>0</v>
      </c>
      <c r="EB767" s="393">
        <v>0</v>
      </c>
      <c r="EC767" s="393">
        <v>0</v>
      </c>
      <c r="ED767" s="393">
        <v>0</v>
      </c>
      <c r="EE767" s="393">
        <v>0</v>
      </c>
      <c r="EF767" s="393">
        <v>0</v>
      </c>
      <c r="EG767" s="393">
        <v>0</v>
      </c>
      <c r="EH767" s="393">
        <v>0</v>
      </c>
      <c r="EI767" s="393">
        <v>0</v>
      </c>
      <c r="EJ767" s="393">
        <v>0</v>
      </c>
      <c r="EK767" s="393">
        <v>0</v>
      </c>
      <c r="EL767" s="393">
        <v>0</v>
      </c>
      <c r="EM767" s="393">
        <v>0</v>
      </c>
      <c r="EN767" s="393">
        <v>0</v>
      </c>
      <c r="EO767" s="393">
        <v>3</v>
      </c>
      <c r="EP767" s="393">
        <v>2</v>
      </c>
      <c r="EQ767" s="393">
        <v>4</v>
      </c>
    </row>
    <row r="768" spans="1:147" s="392" customFormat="1" ht="15" customHeight="1" x14ac:dyDescent="0.25">
      <c r="A768" s="502" t="s">
        <v>2580</v>
      </c>
      <c r="B768" s="393">
        <v>2</v>
      </c>
      <c r="C768" s="408" t="s">
        <v>1627</v>
      </c>
      <c r="D768" s="418">
        <v>2002</v>
      </c>
      <c r="E768" s="392" t="s">
        <v>1628</v>
      </c>
      <c r="F768" s="408" t="s">
        <v>1324</v>
      </c>
      <c r="G768" s="393">
        <v>173</v>
      </c>
      <c r="H768" s="417" t="s">
        <v>1629</v>
      </c>
      <c r="I768" s="398" t="s">
        <v>50</v>
      </c>
      <c r="J768" s="393">
        <v>0</v>
      </c>
      <c r="K768" s="393" t="s">
        <v>3</v>
      </c>
      <c r="L768" s="393" t="s">
        <v>89</v>
      </c>
      <c r="M768" s="393">
        <v>6</v>
      </c>
      <c r="N768" s="393">
        <v>6</v>
      </c>
      <c r="O768" s="393">
        <f t="shared" si="502"/>
        <v>0.77815125038364363</v>
      </c>
      <c r="P768" s="393">
        <v>1999</v>
      </c>
      <c r="R768" s="393">
        <v>1</v>
      </c>
      <c r="S768" s="393">
        <v>3</v>
      </c>
      <c r="T768" s="393" t="s">
        <v>1630</v>
      </c>
      <c r="U768" s="393"/>
      <c r="V768" s="393" t="s">
        <v>1535</v>
      </c>
      <c r="W768" s="393"/>
      <c r="X768" s="393" t="s">
        <v>574</v>
      </c>
      <c r="Z768" s="401" t="s">
        <v>1793</v>
      </c>
      <c r="AA768" s="393" t="s">
        <v>571</v>
      </c>
      <c r="AB768" s="393" t="s">
        <v>1633</v>
      </c>
      <c r="AC768" s="393" t="s">
        <v>1634</v>
      </c>
      <c r="AD768" s="393">
        <v>0</v>
      </c>
      <c r="AE768" s="393" t="s">
        <v>1071</v>
      </c>
      <c r="AF768" s="393">
        <v>21</v>
      </c>
      <c r="AG768" s="393">
        <f t="shared" si="503"/>
        <v>1.3222192947339193</v>
      </c>
      <c r="AH768" s="393">
        <v>506</v>
      </c>
      <c r="AI768" s="412">
        <f t="shared" si="504"/>
        <v>2.7041505168397992</v>
      </c>
      <c r="AJ768" s="393">
        <f t="shared" si="505"/>
        <v>126</v>
      </c>
      <c r="AK768" s="393">
        <f t="shared" si="506"/>
        <v>2.1003705451175629</v>
      </c>
      <c r="AL768" s="412">
        <f t="shared" si="507"/>
        <v>3036</v>
      </c>
      <c r="AM768" s="412">
        <f t="shared" si="484"/>
        <v>3.4823017672234426</v>
      </c>
      <c r="AN768" s="395" t="s">
        <v>28</v>
      </c>
      <c r="AO768" s="393" t="s">
        <v>470</v>
      </c>
      <c r="AQ768" s="393" t="s">
        <v>516</v>
      </c>
      <c r="AR768" s="443" t="s">
        <v>517</v>
      </c>
      <c r="AS768" s="443" t="s">
        <v>1631</v>
      </c>
      <c r="AT768" s="416" t="s">
        <v>2478</v>
      </c>
      <c r="AU768" s="402">
        <v>53</v>
      </c>
      <c r="AV768" s="403">
        <v>13.8</v>
      </c>
      <c r="AW768" s="393"/>
      <c r="AX768" s="404">
        <v>8.5666666666666664</v>
      </c>
      <c r="AY768" s="405">
        <v>585</v>
      </c>
      <c r="AZ768" s="542">
        <f t="shared" si="508"/>
        <v>2.7671558660821804</v>
      </c>
      <c r="BA768" s="419" t="s">
        <v>250</v>
      </c>
      <c r="BB768" s="392" t="s">
        <v>2245</v>
      </c>
      <c r="BC768" s="393"/>
      <c r="BD768" s="396" t="s">
        <v>1632</v>
      </c>
      <c r="BE768" s="393" t="s">
        <v>2331</v>
      </c>
      <c r="BI768" s="392" t="s">
        <v>2232</v>
      </c>
      <c r="BJ768" s="392" t="s">
        <v>610</v>
      </c>
      <c r="BK768" s="401" t="s">
        <v>675</v>
      </c>
      <c r="BL768" s="396" t="s">
        <v>2267</v>
      </c>
      <c r="BM768" s="396" t="s">
        <v>2267</v>
      </c>
      <c r="BN768" s="392" t="s">
        <v>1393</v>
      </c>
      <c r="BO768" s="393" t="s">
        <v>1682</v>
      </c>
      <c r="BP768" s="392" t="s">
        <v>51</v>
      </c>
      <c r="BQ768" s="393" t="s">
        <v>1635</v>
      </c>
      <c r="BR768" s="392">
        <v>56.054940093411723</v>
      </c>
      <c r="BS768" s="393" t="s">
        <v>21</v>
      </c>
      <c r="BT768" s="393" t="s">
        <v>1403</v>
      </c>
      <c r="BU768" s="415">
        <v>50.836499588184118</v>
      </c>
      <c r="BW768" s="408" t="s">
        <v>26</v>
      </c>
      <c r="BX768" s="393" t="s">
        <v>67</v>
      </c>
      <c r="BY768" s="393"/>
      <c r="BZ768" s="409">
        <f t="shared" si="510"/>
        <v>50.836499588184118</v>
      </c>
      <c r="CA768" s="396" t="s">
        <v>57</v>
      </c>
      <c r="CB768" s="393" t="s">
        <v>571</v>
      </c>
      <c r="CC768" s="393">
        <v>3</v>
      </c>
      <c r="CD768" s="393">
        <v>3</v>
      </c>
      <c r="CF768" s="397" t="s">
        <v>1584</v>
      </c>
      <c r="CG768" s="392">
        <v>60.984670596718836</v>
      </c>
      <c r="CH768" s="396" t="s">
        <v>21</v>
      </c>
      <c r="CI768" s="392">
        <v>50.094235138506697</v>
      </c>
      <c r="CL768" s="410">
        <f t="shared" si="511"/>
        <v>50.094235138506697</v>
      </c>
      <c r="CM768" s="393">
        <v>3</v>
      </c>
      <c r="CN768" s="393">
        <v>3</v>
      </c>
      <c r="CP768" s="392">
        <f t="shared" si="471"/>
        <v>-9.7682776446342559E-2</v>
      </c>
      <c r="CQ768" s="392">
        <f t="shared" si="472"/>
        <v>0.8</v>
      </c>
      <c r="CR768" s="392">
        <f t="shared" si="509"/>
        <v>-7.814622115707405E-2</v>
      </c>
      <c r="CS768" s="392">
        <f t="shared" si="473"/>
        <v>0.66717556932342748</v>
      </c>
      <c r="CT768" s="393">
        <v>0</v>
      </c>
      <c r="CU768" s="393">
        <v>2</v>
      </c>
      <c r="CV768" s="393" t="s">
        <v>1782</v>
      </c>
      <c r="CW768" s="393">
        <v>0</v>
      </c>
      <c r="CX768" s="393">
        <v>0</v>
      </c>
      <c r="CY768" s="414">
        <v>0</v>
      </c>
      <c r="CZ768" s="414">
        <v>3</v>
      </c>
      <c r="DA768" s="414">
        <v>0</v>
      </c>
      <c r="DB768" s="414">
        <v>0</v>
      </c>
      <c r="DC768" s="414">
        <v>0</v>
      </c>
      <c r="DD768" s="393">
        <v>0</v>
      </c>
      <c r="DE768" s="394">
        <v>0</v>
      </c>
      <c r="DF768" s="394">
        <v>0</v>
      </c>
      <c r="DG768" s="394">
        <v>0</v>
      </c>
      <c r="DH768" s="394">
        <v>0</v>
      </c>
      <c r="DI768" s="394">
        <v>0</v>
      </c>
      <c r="DJ768" s="394">
        <v>0</v>
      </c>
      <c r="DK768" s="394">
        <v>0</v>
      </c>
      <c r="DL768" s="394">
        <v>0</v>
      </c>
      <c r="DM768" s="394">
        <v>0</v>
      </c>
      <c r="DN768" s="394">
        <v>0</v>
      </c>
      <c r="DO768" s="393">
        <v>0</v>
      </c>
      <c r="DP768" s="393">
        <v>0</v>
      </c>
      <c r="DQ768" s="393">
        <v>0</v>
      </c>
      <c r="DR768" s="393">
        <v>0</v>
      </c>
      <c r="DS768" s="393">
        <v>0</v>
      </c>
      <c r="DT768" s="393">
        <v>0</v>
      </c>
      <c r="DU768" s="393">
        <v>0</v>
      </c>
      <c r="DV768" s="393">
        <v>0</v>
      </c>
      <c r="DW768" s="393">
        <v>1</v>
      </c>
      <c r="DX768" s="393">
        <v>0</v>
      </c>
      <c r="DY768" s="393">
        <v>0</v>
      </c>
      <c r="DZ768" s="393">
        <v>0</v>
      </c>
      <c r="EA768" s="393">
        <v>0</v>
      </c>
      <c r="EB768" s="393">
        <v>0</v>
      </c>
      <c r="EC768" s="393">
        <v>0</v>
      </c>
      <c r="ED768" s="393">
        <v>0</v>
      </c>
      <c r="EE768" s="393">
        <v>0</v>
      </c>
      <c r="EF768" s="393">
        <v>0</v>
      </c>
      <c r="EG768" s="393">
        <v>0</v>
      </c>
      <c r="EH768" s="393">
        <v>0</v>
      </c>
      <c r="EI768" s="393">
        <v>0</v>
      </c>
      <c r="EJ768" s="393">
        <v>0</v>
      </c>
      <c r="EK768" s="393">
        <v>0</v>
      </c>
      <c r="EL768" s="393">
        <v>0</v>
      </c>
      <c r="EM768" s="393">
        <v>0</v>
      </c>
      <c r="EN768" s="393">
        <v>0</v>
      </c>
      <c r="EO768" s="393">
        <v>3</v>
      </c>
      <c r="EP768" s="393">
        <v>2</v>
      </c>
      <c r="EQ768" s="393">
        <v>4</v>
      </c>
    </row>
    <row r="769" spans="1:147" s="392" customFormat="1" ht="15" customHeight="1" x14ac:dyDescent="0.25">
      <c r="A769" s="502" t="s">
        <v>2580</v>
      </c>
      <c r="B769" s="393">
        <v>3</v>
      </c>
      <c r="C769" s="408" t="s">
        <v>1627</v>
      </c>
      <c r="D769" s="418">
        <v>2002</v>
      </c>
      <c r="E769" s="392" t="s">
        <v>1628</v>
      </c>
      <c r="F769" s="408" t="s">
        <v>1324</v>
      </c>
      <c r="G769" s="393">
        <v>173</v>
      </c>
      <c r="H769" s="417" t="s">
        <v>1629</v>
      </c>
      <c r="I769" s="398" t="s">
        <v>50</v>
      </c>
      <c r="J769" s="393">
        <v>0</v>
      </c>
      <c r="K769" s="393" t="s">
        <v>3</v>
      </c>
      <c r="L769" s="393" t="s">
        <v>89</v>
      </c>
      <c r="M769" s="393">
        <v>6</v>
      </c>
      <c r="N769" s="393">
        <v>6</v>
      </c>
      <c r="O769" s="393">
        <f t="shared" si="502"/>
        <v>0.77815125038364363</v>
      </c>
      <c r="P769" s="393">
        <v>1999</v>
      </c>
      <c r="R769" s="393">
        <v>1</v>
      </c>
      <c r="S769" s="393">
        <v>3</v>
      </c>
      <c r="T769" s="393" t="s">
        <v>1630</v>
      </c>
      <c r="U769" s="393"/>
      <c r="V769" s="393" t="s">
        <v>1535</v>
      </c>
      <c r="W769" s="393"/>
      <c r="X769" s="393" t="s">
        <v>574</v>
      </c>
      <c r="Z769" s="401" t="s">
        <v>1793</v>
      </c>
      <c r="AA769" s="393" t="s">
        <v>571</v>
      </c>
      <c r="AB769" s="393" t="s">
        <v>1633</v>
      </c>
      <c r="AC769" s="393" t="s">
        <v>1634</v>
      </c>
      <c r="AD769" s="393">
        <v>0</v>
      </c>
      <c r="AE769" s="393" t="s">
        <v>1071</v>
      </c>
      <c r="AF769" s="393">
        <v>21</v>
      </c>
      <c r="AG769" s="393">
        <f t="shared" si="503"/>
        <v>1.3222192947339193</v>
      </c>
      <c r="AH769" s="393">
        <v>506</v>
      </c>
      <c r="AI769" s="412">
        <f t="shared" si="504"/>
        <v>2.7041505168397992</v>
      </c>
      <c r="AJ769" s="393">
        <f t="shared" si="505"/>
        <v>126</v>
      </c>
      <c r="AK769" s="393">
        <f t="shared" si="506"/>
        <v>2.1003705451175629</v>
      </c>
      <c r="AL769" s="412">
        <f t="shared" si="507"/>
        <v>3036</v>
      </c>
      <c r="AM769" s="412">
        <f t="shared" si="484"/>
        <v>3.4823017672234426</v>
      </c>
      <c r="AN769" s="395" t="s">
        <v>28</v>
      </c>
      <c r="AO769" s="393" t="s">
        <v>470</v>
      </c>
      <c r="AQ769" s="393" t="s">
        <v>516</v>
      </c>
      <c r="AR769" s="443" t="s">
        <v>517</v>
      </c>
      <c r="AS769" s="443" t="s">
        <v>1631</v>
      </c>
      <c r="AT769" s="416" t="s">
        <v>2478</v>
      </c>
      <c r="AU769" s="402">
        <v>53</v>
      </c>
      <c r="AV769" s="403">
        <v>13.8</v>
      </c>
      <c r="AW769" s="393"/>
      <c r="AX769" s="404">
        <v>8.5666666666666664</v>
      </c>
      <c r="AY769" s="405">
        <v>585</v>
      </c>
      <c r="AZ769" s="542">
        <f t="shared" si="508"/>
        <v>2.7671558660821804</v>
      </c>
      <c r="BA769" s="419" t="s">
        <v>250</v>
      </c>
      <c r="BB769" s="392" t="s">
        <v>2245</v>
      </c>
      <c r="BC769" s="393"/>
      <c r="BD769" s="396" t="s">
        <v>1632</v>
      </c>
      <c r="BE769" s="393" t="s">
        <v>2331</v>
      </c>
      <c r="BI769" s="392" t="s">
        <v>2232</v>
      </c>
      <c r="BJ769" s="392" t="s">
        <v>610</v>
      </c>
      <c r="BK769" s="401" t="s">
        <v>675</v>
      </c>
      <c r="BL769" s="396" t="s">
        <v>2267</v>
      </c>
      <c r="BM769" s="396" t="s">
        <v>2267</v>
      </c>
      <c r="BN769" s="392" t="s">
        <v>1637</v>
      </c>
      <c r="BO769" s="393" t="s">
        <v>1671</v>
      </c>
      <c r="BP769" s="392" t="s">
        <v>51</v>
      </c>
      <c r="BQ769" s="393" t="s">
        <v>1635</v>
      </c>
      <c r="BR769" s="392">
        <v>101.64279154285732</v>
      </c>
      <c r="BS769" s="393" t="s">
        <v>21</v>
      </c>
      <c r="BT769" s="393" t="s">
        <v>1403</v>
      </c>
      <c r="BU769" s="415">
        <v>108.39448615102046</v>
      </c>
      <c r="BW769" s="408" t="s">
        <v>26</v>
      </c>
      <c r="BX769" s="393" t="s">
        <v>67</v>
      </c>
      <c r="BY769" s="393"/>
      <c r="BZ769" s="409">
        <f t="shared" si="510"/>
        <v>108.39448615102046</v>
      </c>
      <c r="CA769" s="396" t="s">
        <v>57</v>
      </c>
      <c r="CB769" s="393" t="s">
        <v>571</v>
      </c>
      <c r="CC769" s="393">
        <v>3</v>
      </c>
      <c r="CD769" s="393">
        <v>3</v>
      </c>
      <c r="CF769" s="397" t="s">
        <v>1584</v>
      </c>
      <c r="CG769" s="392">
        <v>50.236602729161262</v>
      </c>
      <c r="CH769" s="396" t="s">
        <v>21</v>
      </c>
      <c r="CI769" s="392">
        <v>30.572831225156872</v>
      </c>
      <c r="CL769" s="410">
        <f t="shared" si="511"/>
        <v>30.572831225156872</v>
      </c>
      <c r="CM769" s="393">
        <v>3</v>
      </c>
      <c r="CN769" s="393">
        <v>3</v>
      </c>
      <c r="CP769" s="392">
        <f t="shared" si="471"/>
        <v>0.64550738595925061</v>
      </c>
      <c r="CQ769" s="392">
        <f t="shared" si="472"/>
        <v>0.8</v>
      </c>
      <c r="CR769" s="392">
        <f t="shared" si="509"/>
        <v>0.51640590876740056</v>
      </c>
      <c r="CS769" s="392">
        <f t="shared" si="473"/>
        <v>0.68888958855082372</v>
      </c>
      <c r="CT769" s="393">
        <v>0</v>
      </c>
      <c r="CU769" s="393">
        <v>2</v>
      </c>
      <c r="CV769" s="393" t="s">
        <v>1782</v>
      </c>
      <c r="CW769" s="393">
        <v>0</v>
      </c>
      <c r="CX769" s="393">
        <v>0</v>
      </c>
      <c r="CY769" s="414">
        <v>0</v>
      </c>
      <c r="CZ769" s="414">
        <v>3</v>
      </c>
      <c r="DA769" s="414">
        <v>0</v>
      </c>
      <c r="DB769" s="414">
        <v>0</v>
      </c>
      <c r="DC769" s="414">
        <v>0</v>
      </c>
      <c r="DD769" s="393">
        <v>0</v>
      </c>
      <c r="DE769" s="394">
        <v>0</v>
      </c>
      <c r="DF769" s="394">
        <v>0</v>
      </c>
      <c r="DG769" s="394">
        <v>0</v>
      </c>
      <c r="DH769" s="394">
        <v>0</v>
      </c>
      <c r="DI769" s="394">
        <v>0</v>
      </c>
      <c r="DJ769" s="394">
        <v>0</v>
      </c>
      <c r="DK769" s="394">
        <v>0</v>
      </c>
      <c r="DL769" s="394">
        <v>0</v>
      </c>
      <c r="DM769" s="394">
        <v>0</v>
      </c>
      <c r="DN769" s="394">
        <v>0</v>
      </c>
      <c r="DO769" s="393">
        <v>0</v>
      </c>
      <c r="DP769" s="393">
        <v>0</v>
      </c>
      <c r="DQ769" s="393">
        <v>0</v>
      </c>
      <c r="DR769" s="393">
        <v>0</v>
      </c>
      <c r="DS769" s="393">
        <v>0</v>
      </c>
      <c r="DT769" s="393">
        <v>0</v>
      </c>
      <c r="DU769" s="393">
        <v>0</v>
      </c>
      <c r="DV769" s="393">
        <v>0</v>
      </c>
      <c r="DW769" s="393">
        <v>1</v>
      </c>
      <c r="DX769" s="393">
        <v>0</v>
      </c>
      <c r="DY769" s="393">
        <v>0</v>
      </c>
      <c r="DZ769" s="393">
        <v>0</v>
      </c>
      <c r="EA769" s="393">
        <v>0</v>
      </c>
      <c r="EB769" s="393">
        <v>0</v>
      </c>
      <c r="EC769" s="393">
        <v>0</v>
      </c>
      <c r="ED769" s="393">
        <v>0</v>
      </c>
      <c r="EE769" s="393">
        <v>0</v>
      </c>
      <c r="EF769" s="393">
        <v>0</v>
      </c>
      <c r="EG769" s="393">
        <v>0</v>
      </c>
      <c r="EH769" s="393">
        <v>0</v>
      </c>
      <c r="EI769" s="393">
        <v>0</v>
      </c>
      <c r="EJ769" s="393">
        <v>0</v>
      </c>
      <c r="EK769" s="393">
        <v>0</v>
      </c>
      <c r="EL769" s="393">
        <v>0</v>
      </c>
      <c r="EM769" s="393">
        <v>0</v>
      </c>
      <c r="EN769" s="393">
        <v>0</v>
      </c>
      <c r="EO769" s="393">
        <v>3</v>
      </c>
      <c r="EP769" s="393">
        <v>2</v>
      </c>
      <c r="EQ769" s="393">
        <v>4</v>
      </c>
    </row>
    <row r="770" spans="1:147" s="392" customFormat="1" ht="15" customHeight="1" x14ac:dyDescent="0.25">
      <c r="A770" s="502" t="s">
        <v>2580</v>
      </c>
      <c r="B770" s="393">
        <v>4</v>
      </c>
      <c r="C770" s="408" t="s">
        <v>1627</v>
      </c>
      <c r="D770" s="418">
        <v>2002</v>
      </c>
      <c r="E770" s="392" t="s">
        <v>1628</v>
      </c>
      <c r="F770" s="408" t="s">
        <v>1324</v>
      </c>
      <c r="G770" s="393">
        <v>173</v>
      </c>
      <c r="H770" s="417" t="s">
        <v>1629</v>
      </c>
      <c r="I770" s="398" t="s">
        <v>50</v>
      </c>
      <c r="J770" s="393">
        <v>0</v>
      </c>
      <c r="K770" s="393" t="s">
        <v>3</v>
      </c>
      <c r="L770" s="393" t="s">
        <v>89</v>
      </c>
      <c r="M770" s="393">
        <v>6</v>
      </c>
      <c r="N770" s="393">
        <v>6</v>
      </c>
      <c r="O770" s="393">
        <f t="shared" si="502"/>
        <v>0.77815125038364363</v>
      </c>
      <c r="P770" s="393">
        <v>1999</v>
      </c>
      <c r="R770" s="393">
        <v>1</v>
      </c>
      <c r="S770" s="393">
        <v>3</v>
      </c>
      <c r="T770" s="393" t="s">
        <v>1630</v>
      </c>
      <c r="U770" s="393"/>
      <c r="V770" s="393" t="s">
        <v>1535</v>
      </c>
      <c r="W770" s="393"/>
      <c r="X770" s="393" t="s">
        <v>574</v>
      </c>
      <c r="Z770" s="401" t="s">
        <v>1793</v>
      </c>
      <c r="AA770" s="393" t="s">
        <v>571</v>
      </c>
      <c r="AB770" s="393" t="s">
        <v>1633</v>
      </c>
      <c r="AC770" s="393" t="s">
        <v>1634</v>
      </c>
      <c r="AD770" s="393">
        <v>0</v>
      </c>
      <c r="AE770" s="393" t="s">
        <v>1071</v>
      </c>
      <c r="AF770" s="393">
        <v>21</v>
      </c>
      <c r="AG770" s="393">
        <f t="shared" si="503"/>
        <v>1.3222192947339193</v>
      </c>
      <c r="AH770" s="393">
        <v>506</v>
      </c>
      <c r="AI770" s="412">
        <f t="shared" si="504"/>
        <v>2.7041505168397992</v>
      </c>
      <c r="AJ770" s="393">
        <f t="shared" si="505"/>
        <v>126</v>
      </c>
      <c r="AK770" s="393">
        <f t="shared" si="506"/>
        <v>2.1003705451175629</v>
      </c>
      <c r="AL770" s="412">
        <f t="shared" si="507"/>
        <v>3036</v>
      </c>
      <c r="AM770" s="412">
        <f t="shared" si="484"/>
        <v>3.4823017672234426</v>
      </c>
      <c r="AN770" s="395" t="s">
        <v>28</v>
      </c>
      <c r="AO770" s="393" t="s">
        <v>470</v>
      </c>
      <c r="AQ770" s="393" t="s">
        <v>516</v>
      </c>
      <c r="AR770" s="443" t="s">
        <v>517</v>
      </c>
      <c r="AS770" s="443" t="s">
        <v>1631</v>
      </c>
      <c r="AT770" s="416" t="s">
        <v>2478</v>
      </c>
      <c r="AU770" s="402">
        <v>53</v>
      </c>
      <c r="AV770" s="403">
        <v>13.8</v>
      </c>
      <c r="AW770" s="393"/>
      <c r="AX770" s="404">
        <v>8.5666666666666664</v>
      </c>
      <c r="AY770" s="405">
        <v>585</v>
      </c>
      <c r="AZ770" s="542">
        <f t="shared" si="508"/>
        <v>2.7671558660821804</v>
      </c>
      <c r="BA770" s="419" t="s">
        <v>250</v>
      </c>
      <c r="BB770" s="392" t="s">
        <v>2245</v>
      </c>
      <c r="BC770" s="393"/>
      <c r="BD770" s="396" t="s">
        <v>1632</v>
      </c>
      <c r="BE770" s="393" t="s">
        <v>2331</v>
      </c>
      <c r="BI770" s="392" t="s">
        <v>2232</v>
      </c>
      <c r="BJ770" s="392" t="s">
        <v>610</v>
      </c>
      <c r="BK770" s="401" t="s">
        <v>675</v>
      </c>
      <c r="BL770" s="396" t="s">
        <v>2267</v>
      </c>
      <c r="BM770" s="396" t="s">
        <v>2267</v>
      </c>
      <c r="BN770" s="392" t="s">
        <v>1638</v>
      </c>
      <c r="BO770" s="393" t="s">
        <v>1671</v>
      </c>
      <c r="BP770" s="392" t="s">
        <v>51</v>
      </c>
      <c r="BQ770" s="393" t="s">
        <v>1635</v>
      </c>
      <c r="BR770" s="392">
        <v>31.527485382204897</v>
      </c>
      <c r="BS770" s="393" t="s">
        <v>21</v>
      </c>
      <c r="BT770" s="393" t="s">
        <v>1403</v>
      </c>
      <c r="BU770" s="415">
        <v>41.286867706709117</v>
      </c>
      <c r="BW770" s="408" t="s">
        <v>26</v>
      </c>
      <c r="BX770" s="393" t="s">
        <v>67</v>
      </c>
      <c r="BY770" s="393"/>
      <c r="BZ770" s="409">
        <f t="shared" si="510"/>
        <v>41.286867706709117</v>
      </c>
      <c r="CA770" s="396" t="s">
        <v>57</v>
      </c>
      <c r="CB770" s="393" t="s">
        <v>571</v>
      </c>
      <c r="CC770" s="393">
        <v>3</v>
      </c>
      <c r="CD770" s="393">
        <v>3</v>
      </c>
      <c r="CF770" s="397" t="s">
        <v>1584</v>
      </c>
      <c r="CG770" s="392">
        <v>85.381759059974925</v>
      </c>
      <c r="CH770" s="396" t="s">
        <v>21</v>
      </c>
      <c r="CI770" s="392">
        <v>44.937248563839319</v>
      </c>
      <c r="CL770" s="410">
        <f t="shared" si="511"/>
        <v>44.937248563839319</v>
      </c>
      <c r="CM770" s="393">
        <v>3</v>
      </c>
      <c r="CN770" s="393">
        <v>3</v>
      </c>
      <c r="CP770" s="392">
        <f t="shared" si="471"/>
        <v>-1.2480516674969602</v>
      </c>
      <c r="CQ770" s="392">
        <f t="shared" si="472"/>
        <v>0.8</v>
      </c>
      <c r="CR770" s="392">
        <f t="shared" si="509"/>
        <v>-0.99844133399756818</v>
      </c>
      <c r="CS770" s="392">
        <f t="shared" si="473"/>
        <v>0.74974042478623693</v>
      </c>
      <c r="CT770" s="393">
        <v>0</v>
      </c>
      <c r="CU770" s="393">
        <v>2</v>
      </c>
      <c r="CV770" s="393" t="s">
        <v>1782</v>
      </c>
      <c r="CW770" s="393">
        <v>0</v>
      </c>
      <c r="CX770" s="393">
        <v>0</v>
      </c>
      <c r="CY770" s="414">
        <v>0</v>
      </c>
      <c r="CZ770" s="414">
        <v>3</v>
      </c>
      <c r="DA770" s="414">
        <v>0</v>
      </c>
      <c r="DB770" s="414">
        <v>0</v>
      </c>
      <c r="DC770" s="414">
        <v>0</v>
      </c>
      <c r="DD770" s="393">
        <v>0</v>
      </c>
      <c r="DE770" s="394">
        <v>0</v>
      </c>
      <c r="DF770" s="394">
        <v>0</v>
      </c>
      <c r="DG770" s="394">
        <v>0</v>
      </c>
      <c r="DH770" s="394">
        <v>0</v>
      </c>
      <c r="DI770" s="394">
        <v>0</v>
      </c>
      <c r="DJ770" s="394">
        <v>0</v>
      </c>
      <c r="DK770" s="394">
        <v>0</v>
      </c>
      <c r="DL770" s="394">
        <v>0</v>
      </c>
      <c r="DM770" s="394">
        <v>0</v>
      </c>
      <c r="DN770" s="394">
        <v>0</v>
      </c>
      <c r="DO770" s="393">
        <v>0</v>
      </c>
      <c r="DP770" s="393">
        <v>0</v>
      </c>
      <c r="DQ770" s="393">
        <v>0</v>
      </c>
      <c r="DR770" s="393">
        <v>0</v>
      </c>
      <c r="DS770" s="393">
        <v>0</v>
      </c>
      <c r="DT770" s="393">
        <v>0</v>
      </c>
      <c r="DU770" s="393">
        <v>0</v>
      </c>
      <c r="DV770" s="393">
        <v>0</v>
      </c>
      <c r="DW770" s="393">
        <v>1</v>
      </c>
      <c r="DX770" s="393">
        <v>0</v>
      </c>
      <c r="DY770" s="393">
        <v>0</v>
      </c>
      <c r="DZ770" s="393">
        <v>0</v>
      </c>
      <c r="EA770" s="393">
        <v>0</v>
      </c>
      <c r="EB770" s="393">
        <v>0</v>
      </c>
      <c r="EC770" s="393">
        <v>0</v>
      </c>
      <c r="ED770" s="393">
        <v>0</v>
      </c>
      <c r="EE770" s="393">
        <v>0</v>
      </c>
      <c r="EF770" s="393">
        <v>0</v>
      </c>
      <c r="EG770" s="393">
        <v>0</v>
      </c>
      <c r="EH770" s="393">
        <v>0</v>
      </c>
      <c r="EI770" s="393">
        <v>0</v>
      </c>
      <c r="EJ770" s="393">
        <v>0</v>
      </c>
      <c r="EK770" s="393">
        <v>0</v>
      </c>
      <c r="EL770" s="393">
        <v>0</v>
      </c>
      <c r="EM770" s="393">
        <v>0</v>
      </c>
      <c r="EN770" s="393">
        <v>0</v>
      </c>
      <c r="EO770" s="393">
        <v>3</v>
      </c>
      <c r="EP770" s="393">
        <v>2</v>
      </c>
      <c r="EQ770" s="393">
        <v>4</v>
      </c>
    </row>
    <row r="771" spans="1:147" s="392" customFormat="1" ht="15" customHeight="1" x14ac:dyDescent="0.25">
      <c r="A771" s="502" t="s">
        <v>2580</v>
      </c>
      <c r="B771" s="393">
        <v>5</v>
      </c>
      <c r="C771" s="408" t="s">
        <v>1627</v>
      </c>
      <c r="D771" s="418">
        <v>2002</v>
      </c>
      <c r="E771" s="392" t="s">
        <v>1628</v>
      </c>
      <c r="F771" s="408" t="s">
        <v>1324</v>
      </c>
      <c r="G771" s="393">
        <v>173</v>
      </c>
      <c r="H771" s="417" t="s">
        <v>1629</v>
      </c>
      <c r="I771" s="398" t="s">
        <v>50</v>
      </c>
      <c r="J771" s="393">
        <v>0</v>
      </c>
      <c r="K771" s="393" t="s">
        <v>3</v>
      </c>
      <c r="L771" s="393" t="s">
        <v>89</v>
      </c>
      <c r="M771" s="393">
        <v>6</v>
      </c>
      <c r="N771" s="393">
        <v>6</v>
      </c>
      <c r="O771" s="393">
        <f t="shared" si="502"/>
        <v>0.77815125038364363</v>
      </c>
      <c r="P771" s="393">
        <v>1999</v>
      </c>
      <c r="R771" s="393">
        <v>1</v>
      </c>
      <c r="S771" s="393">
        <v>3</v>
      </c>
      <c r="T771" s="393" t="s">
        <v>1630</v>
      </c>
      <c r="U771" s="393"/>
      <c r="V771" s="393" t="s">
        <v>1535</v>
      </c>
      <c r="W771" s="393"/>
      <c r="X771" s="393" t="s">
        <v>574</v>
      </c>
      <c r="Z771" s="401" t="s">
        <v>1793</v>
      </c>
      <c r="AA771" s="393" t="s">
        <v>571</v>
      </c>
      <c r="AB771" s="393" t="s">
        <v>1633</v>
      </c>
      <c r="AC771" s="393" t="s">
        <v>1634</v>
      </c>
      <c r="AD771" s="393">
        <v>0</v>
      </c>
      <c r="AE771" s="393" t="s">
        <v>1071</v>
      </c>
      <c r="AF771" s="393">
        <v>21</v>
      </c>
      <c r="AG771" s="393">
        <f t="shared" si="503"/>
        <v>1.3222192947339193</v>
      </c>
      <c r="AH771" s="393">
        <v>506</v>
      </c>
      <c r="AI771" s="412">
        <f t="shared" si="504"/>
        <v>2.7041505168397992</v>
      </c>
      <c r="AJ771" s="393">
        <f t="shared" si="505"/>
        <v>126</v>
      </c>
      <c r="AK771" s="393">
        <f t="shared" si="506"/>
        <v>2.1003705451175629</v>
      </c>
      <c r="AL771" s="412">
        <f t="shared" si="507"/>
        <v>3036</v>
      </c>
      <c r="AM771" s="412">
        <f t="shared" si="484"/>
        <v>3.4823017672234426</v>
      </c>
      <c r="AN771" s="395" t="s">
        <v>28</v>
      </c>
      <c r="AO771" s="393" t="s">
        <v>470</v>
      </c>
      <c r="AQ771" s="393" t="s">
        <v>516</v>
      </c>
      <c r="AR771" s="443" t="s">
        <v>517</v>
      </c>
      <c r="AS771" s="443" t="s">
        <v>1631</v>
      </c>
      <c r="AT771" s="416" t="s">
        <v>2478</v>
      </c>
      <c r="AU771" s="402">
        <v>53</v>
      </c>
      <c r="AV771" s="403">
        <v>13.8</v>
      </c>
      <c r="AW771" s="393"/>
      <c r="AX771" s="404">
        <v>8.5666666666666664</v>
      </c>
      <c r="AY771" s="405">
        <v>585</v>
      </c>
      <c r="AZ771" s="542">
        <f t="shared" si="508"/>
        <v>2.7671558660821804</v>
      </c>
      <c r="BA771" s="419" t="s">
        <v>250</v>
      </c>
      <c r="BB771" s="392" t="s">
        <v>2245</v>
      </c>
      <c r="BC771" s="393"/>
      <c r="BD771" s="396" t="s">
        <v>1632</v>
      </c>
      <c r="BE771" s="393" t="s">
        <v>2331</v>
      </c>
      <c r="BI771" s="392" t="s">
        <v>2232</v>
      </c>
      <c r="BJ771" s="392" t="s">
        <v>610</v>
      </c>
      <c r="BK771" s="401" t="s">
        <v>675</v>
      </c>
      <c r="BL771" s="396" t="s">
        <v>2267</v>
      </c>
      <c r="BM771" s="396" t="s">
        <v>2267</v>
      </c>
      <c r="BN771" s="392" t="s">
        <v>1639</v>
      </c>
      <c r="BO771" s="393" t="s">
        <v>1670</v>
      </c>
      <c r="BP771" s="392" t="s">
        <v>51</v>
      </c>
      <c r="BQ771" s="393" t="s">
        <v>1635</v>
      </c>
      <c r="BR771" s="392">
        <v>62.111801242235863</v>
      </c>
      <c r="BS771" s="393" t="s">
        <v>21</v>
      </c>
      <c r="BT771" s="393" t="s">
        <v>1403</v>
      </c>
      <c r="BU771" s="415">
        <v>107.58079550117222</v>
      </c>
      <c r="BW771" s="408" t="s">
        <v>26</v>
      </c>
      <c r="BX771" s="393" t="s">
        <v>67</v>
      </c>
      <c r="BY771" s="393"/>
      <c r="BZ771" s="409">
        <f t="shared" si="510"/>
        <v>107.58079550117222</v>
      </c>
      <c r="CA771" s="396" t="s">
        <v>57</v>
      </c>
      <c r="CB771" s="393" t="s">
        <v>571</v>
      </c>
      <c r="CC771" s="393">
        <v>3</v>
      </c>
      <c r="CD771" s="393">
        <v>3</v>
      </c>
      <c r="CF771" s="397" t="s">
        <v>1584</v>
      </c>
      <c r="CG771" s="392">
        <v>168.54871926665624</v>
      </c>
      <c r="CH771" s="396" t="s">
        <v>21</v>
      </c>
      <c r="CI771" s="392">
        <v>154.97064455663914</v>
      </c>
      <c r="CL771" s="410">
        <f t="shared" si="511"/>
        <v>154.97064455663914</v>
      </c>
      <c r="CM771" s="393">
        <v>3</v>
      </c>
      <c r="CN771" s="393">
        <v>3</v>
      </c>
      <c r="CP771" s="392">
        <f t="shared" si="471"/>
        <v>-0.79789578881824341</v>
      </c>
      <c r="CQ771" s="392">
        <f t="shared" si="472"/>
        <v>0.8</v>
      </c>
      <c r="CR771" s="392">
        <f t="shared" si="509"/>
        <v>-0.6383166310545948</v>
      </c>
      <c r="CS771" s="392">
        <f t="shared" si="473"/>
        <v>0.70062067679007389</v>
      </c>
      <c r="CT771" s="393">
        <v>0</v>
      </c>
      <c r="CU771" s="393">
        <v>2</v>
      </c>
      <c r="CV771" s="393" t="s">
        <v>1782</v>
      </c>
      <c r="CW771" s="393">
        <v>0</v>
      </c>
      <c r="CX771" s="393">
        <v>0</v>
      </c>
      <c r="CY771" s="414">
        <v>0</v>
      </c>
      <c r="CZ771" s="414">
        <v>3</v>
      </c>
      <c r="DA771" s="414">
        <v>0</v>
      </c>
      <c r="DB771" s="414">
        <v>0</v>
      </c>
      <c r="DC771" s="414">
        <v>0</v>
      </c>
      <c r="DD771" s="393">
        <v>0</v>
      </c>
      <c r="DE771" s="394">
        <v>0</v>
      </c>
      <c r="DF771" s="394">
        <v>0</v>
      </c>
      <c r="DG771" s="394">
        <v>1</v>
      </c>
      <c r="DH771" s="394">
        <v>0</v>
      </c>
      <c r="DI771" s="394">
        <v>0</v>
      </c>
      <c r="DJ771" s="394">
        <v>0</v>
      </c>
      <c r="DK771" s="394">
        <v>0</v>
      </c>
      <c r="DL771" s="394">
        <v>0</v>
      </c>
      <c r="DM771" s="394">
        <v>0</v>
      </c>
      <c r="DN771" s="394">
        <v>0</v>
      </c>
      <c r="DO771" s="393">
        <v>0</v>
      </c>
      <c r="DP771" s="393">
        <v>0</v>
      </c>
      <c r="DQ771" s="393">
        <v>0</v>
      </c>
      <c r="DR771" s="393">
        <v>0</v>
      </c>
      <c r="DS771" s="393">
        <v>0</v>
      </c>
      <c r="DT771" s="393">
        <v>0</v>
      </c>
      <c r="DU771" s="393">
        <v>0</v>
      </c>
      <c r="DV771" s="393">
        <v>0</v>
      </c>
      <c r="DW771" s="393">
        <v>1</v>
      </c>
      <c r="DX771" s="393">
        <v>0</v>
      </c>
      <c r="DY771" s="393">
        <v>0</v>
      </c>
      <c r="DZ771" s="393">
        <v>0</v>
      </c>
      <c r="EA771" s="393">
        <v>0</v>
      </c>
      <c r="EB771" s="393">
        <v>0</v>
      </c>
      <c r="EC771" s="393">
        <v>0</v>
      </c>
      <c r="ED771" s="393">
        <v>0</v>
      </c>
      <c r="EE771" s="393">
        <v>0</v>
      </c>
      <c r="EF771" s="393">
        <v>0</v>
      </c>
      <c r="EG771" s="393">
        <v>0</v>
      </c>
      <c r="EH771" s="393">
        <v>0</v>
      </c>
      <c r="EI771" s="393">
        <v>0</v>
      </c>
      <c r="EJ771" s="393">
        <v>0</v>
      </c>
      <c r="EK771" s="393">
        <v>0</v>
      </c>
      <c r="EL771" s="393">
        <v>0</v>
      </c>
      <c r="EM771" s="393">
        <v>0</v>
      </c>
      <c r="EN771" s="393">
        <v>0</v>
      </c>
      <c r="EO771" s="393">
        <v>3</v>
      </c>
      <c r="EP771" s="393">
        <v>2</v>
      </c>
      <c r="EQ771" s="393">
        <v>4</v>
      </c>
    </row>
    <row r="772" spans="1:147" ht="15" customHeight="1" x14ac:dyDescent="0.25">
      <c r="A772" s="501" t="s">
        <v>2581</v>
      </c>
      <c r="B772" s="37">
        <v>1</v>
      </c>
      <c r="C772" s="121" t="s">
        <v>400</v>
      </c>
      <c r="D772" s="122">
        <v>2003</v>
      </c>
      <c r="E772" s="125" t="s">
        <v>401</v>
      </c>
      <c r="F772" s="125" t="s">
        <v>207</v>
      </c>
      <c r="G772" s="122">
        <v>164</v>
      </c>
      <c r="H772" s="122" t="s">
        <v>402</v>
      </c>
      <c r="I772" s="127" t="s">
        <v>50</v>
      </c>
      <c r="J772" s="59">
        <v>0</v>
      </c>
      <c r="K772" s="65" t="s">
        <v>3</v>
      </c>
      <c r="L772" s="65" t="s">
        <v>89</v>
      </c>
      <c r="M772" s="59">
        <v>3</v>
      </c>
      <c r="N772" s="59">
        <v>3</v>
      </c>
      <c r="O772" s="59">
        <f t="shared" si="490"/>
        <v>0.47712125471966244</v>
      </c>
      <c r="P772" s="59">
        <v>1996</v>
      </c>
      <c r="Q772" s="67" t="s">
        <v>1978</v>
      </c>
      <c r="R772" s="77">
        <v>1</v>
      </c>
      <c r="S772" s="77">
        <v>1</v>
      </c>
      <c r="T772" s="37">
        <v>2</v>
      </c>
      <c r="U772" s="37">
        <v>2</v>
      </c>
      <c r="V772" s="102" t="s">
        <v>717</v>
      </c>
      <c r="W772" s="102">
        <v>1</v>
      </c>
      <c r="X772" s="37" t="s">
        <v>1114</v>
      </c>
      <c r="Y772" s="39" t="s">
        <v>19</v>
      </c>
      <c r="Z772" s="40" t="s">
        <v>408</v>
      </c>
      <c r="AA772" s="37" t="s">
        <v>1037</v>
      </c>
      <c r="AB772" s="37" t="s">
        <v>1400</v>
      </c>
      <c r="AC772" s="59" t="s">
        <v>1038</v>
      </c>
      <c r="AD772" s="37">
        <v>0</v>
      </c>
      <c r="AE772" s="59" t="s">
        <v>577</v>
      </c>
      <c r="AF772" s="59">
        <v>30</v>
      </c>
      <c r="AG772" s="59">
        <f t="shared" si="493"/>
        <v>1.4771212547196624</v>
      </c>
      <c r="AH772" s="59">
        <f>AF772*19.6</f>
        <v>588</v>
      </c>
      <c r="AI772" s="72">
        <f t="shared" si="504"/>
        <v>2.7693773260761385</v>
      </c>
      <c r="AJ772" s="59">
        <f t="shared" si="505"/>
        <v>90</v>
      </c>
      <c r="AK772" s="59">
        <f t="shared" si="494"/>
        <v>1.954242509439325</v>
      </c>
      <c r="AL772" s="72">
        <f t="shared" si="507"/>
        <v>1764</v>
      </c>
      <c r="AM772" s="72">
        <f t="shared" si="484"/>
        <v>3.2464985807958011</v>
      </c>
      <c r="AN772" s="39" t="s">
        <v>28</v>
      </c>
      <c r="AO772" s="37" t="s">
        <v>470</v>
      </c>
      <c r="AQ772" s="59" t="s">
        <v>403</v>
      </c>
      <c r="AR772" s="67" t="s">
        <v>404</v>
      </c>
      <c r="AS772" s="67" t="s">
        <v>405</v>
      </c>
      <c r="AT772" s="172" t="s">
        <v>2479</v>
      </c>
      <c r="AU772" s="270">
        <v>36.75</v>
      </c>
      <c r="AV772" s="270">
        <v>139.75</v>
      </c>
      <c r="AW772" s="59" t="s">
        <v>406</v>
      </c>
      <c r="AX772" s="277">
        <v>12.416666666666666</v>
      </c>
      <c r="AY772" s="278">
        <v>1365</v>
      </c>
      <c r="AZ772" s="455">
        <f t="shared" si="495"/>
        <v>3.1351326513767748</v>
      </c>
      <c r="BA772" s="515" t="s">
        <v>407</v>
      </c>
      <c r="BB772" s="67" t="s">
        <v>1846</v>
      </c>
      <c r="BC772" s="59" t="s">
        <v>118</v>
      </c>
      <c r="BD772" s="59">
        <v>96</v>
      </c>
      <c r="BE772" s="59" t="s">
        <v>2331</v>
      </c>
      <c r="BH772" s="38" t="s">
        <v>1334</v>
      </c>
      <c r="BI772" s="110" t="s">
        <v>2096</v>
      </c>
      <c r="BJ772" s="38" t="s">
        <v>32</v>
      </c>
      <c r="BK772" s="67" t="s">
        <v>1701</v>
      </c>
      <c r="BO772" s="59" t="s">
        <v>1677</v>
      </c>
      <c r="BP772" s="67" t="s">
        <v>51</v>
      </c>
      <c r="BQ772" s="59" t="s">
        <v>848</v>
      </c>
      <c r="BR772" s="67">
        <v>31.293529270866799</v>
      </c>
      <c r="BS772" s="37" t="s">
        <v>21</v>
      </c>
      <c r="BT772" s="37" t="s">
        <v>47</v>
      </c>
      <c r="BU772" s="124">
        <v>23.775711743691602</v>
      </c>
      <c r="BW772" s="63" t="s">
        <v>26</v>
      </c>
      <c r="BX772" s="37" t="s">
        <v>67</v>
      </c>
      <c r="BY772" s="92"/>
      <c r="BZ772" s="70">
        <f t="shared" si="510"/>
        <v>23.775711743691602</v>
      </c>
      <c r="CA772" s="37" t="s">
        <v>18</v>
      </c>
      <c r="CB772" s="102" t="s">
        <v>717</v>
      </c>
      <c r="CC772" s="59">
        <v>2</v>
      </c>
      <c r="CD772" s="59">
        <v>2</v>
      </c>
      <c r="CF772" s="78" t="s">
        <v>1584</v>
      </c>
      <c r="CG772" s="67">
        <v>511.78895502107201</v>
      </c>
      <c r="CH772" s="59" t="s">
        <v>21</v>
      </c>
      <c r="CI772" s="67">
        <v>388.83906519020502</v>
      </c>
      <c r="CL772" s="159">
        <f t="shared" si="511"/>
        <v>388.83906519020502</v>
      </c>
      <c r="CM772" s="59">
        <v>2</v>
      </c>
      <c r="CN772" s="59">
        <v>2</v>
      </c>
      <c r="CP772" s="67">
        <f t="shared" si="471"/>
        <v>-1.7443113959458016</v>
      </c>
      <c r="CQ772" s="67">
        <f t="shared" si="472"/>
        <v>0.5714285714285714</v>
      </c>
      <c r="CR772" s="67">
        <f t="shared" si="496"/>
        <v>-0.99674936911188661</v>
      </c>
      <c r="CS772" s="67">
        <f t="shared" si="473"/>
        <v>1.1241886631031179</v>
      </c>
      <c r="CT772" s="59">
        <v>0</v>
      </c>
      <c r="CU772" s="59">
        <v>0</v>
      </c>
      <c r="CV772" s="59" t="s">
        <v>1782</v>
      </c>
      <c r="CW772" s="59">
        <v>0</v>
      </c>
      <c r="CX772" s="59">
        <v>0</v>
      </c>
      <c r="CY772" s="102">
        <v>0</v>
      </c>
      <c r="CZ772" s="102">
        <v>4</v>
      </c>
      <c r="DA772" s="102">
        <v>0</v>
      </c>
      <c r="DB772" s="102">
        <v>0</v>
      </c>
      <c r="DC772" s="102">
        <v>0</v>
      </c>
      <c r="DD772" s="60">
        <v>1</v>
      </c>
      <c r="DE772" s="60">
        <v>0</v>
      </c>
      <c r="DF772" s="60">
        <v>0</v>
      </c>
      <c r="DG772" s="60">
        <v>0</v>
      </c>
      <c r="DH772" s="60">
        <v>0</v>
      </c>
      <c r="DI772" s="60">
        <v>0</v>
      </c>
      <c r="DJ772" s="60">
        <v>0</v>
      </c>
      <c r="DK772" s="60">
        <v>0</v>
      </c>
      <c r="DL772" s="60">
        <v>0</v>
      </c>
      <c r="DM772" s="60">
        <v>0</v>
      </c>
      <c r="DN772" s="60">
        <v>0</v>
      </c>
      <c r="DO772" s="59">
        <v>0</v>
      </c>
      <c r="DP772" s="59">
        <v>0</v>
      </c>
      <c r="DQ772" s="59">
        <v>0</v>
      </c>
      <c r="DR772" s="59">
        <v>0</v>
      </c>
      <c r="DS772" s="59">
        <v>0</v>
      </c>
      <c r="DT772" s="59">
        <v>0</v>
      </c>
      <c r="DU772" s="59">
        <v>0</v>
      </c>
      <c r="DV772" s="59">
        <v>0</v>
      </c>
      <c r="DW772" s="59">
        <v>0</v>
      </c>
      <c r="DX772" s="59">
        <v>0</v>
      </c>
      <c r="DY772" s="59">
        <v>0</v>
      </c>
      <c r="DZ772" s="59">
        <v>0</v>
      </c>
      <c r="EA772" s="59">
        <v>0</v>
      </c>
      <c r="EB772" s="59">
        <v>0</v>
      </c>
      <c r="EC772" s="59">
        <v>0</v>
      </c>
      <c r="ED772" s="59">
        <v>0</v>
      </c>
      <c r="EE772" s="59">
        <v>0</v>
      </c>
      <c r="EF772" s="59">
        <v>0</v>
      </c>
      <c r="EG772" s="59">
        <v>0</v>
      </c>
      <c r="EH772" s="59">
        <v>0</v>
      </c>
      <c r="EI772" s="59">
        <v>0</v>
      </c>
      <c r="EJ772" s="59">
        <v>0</v>
      </c>
      <c r="EK772" s="59">
        <v>0</v>
      </c>
      <c r="EL772" s="59">
        <v>0</v>
      </c>
      <c r="EM772" s="59">
        <v>0</v>
      </c>
      <c r="EN772" s="59">
        <v>0</v>
      </c>
      <c r="EO772" s="59">
        <v>1</v>
      </c>
      <c r="EP772" s="59">
        <v>2</v>
      </c>
      <c r="EQ772" s="59">
        <v>4</v>
      </c>
    </row>
    <row r="773" spans="1:147" ht="15" customHeight="1" x14ac:dyDescent="0.25">
      <c r="A773" s="501" t="s">
        <v>2581</v>
      </c>
      <c r="B773" s="37">
        <v>2</v>
      </c>
      <c r="C773" s="121" t="s">
        <v>400</v>
      </c>
      <c r="D773" s="122">
        <v>2003</v>
      </c>
      <c r="E773" s="125" t="s">
        <v>401</v>
      </c>
      <c r="F773" s="125" t="s">
        <v>207</v>
      </c>
      <c r="G773" s="122">
        <v>164</v>
      </c>
      <c r="H773" s="122" t="s">
        <v>402</v>
      </c>
      <c r="I773" s="127" t="s">
        <v>50</v>
      </c>
      <c r="J773" s="59">
        <v>0</v>
      </c>
      <c r="K773" s="65" t="s">
        <v>3</v>
      </c>
      <c r="L773" s="65" t="s">
        <v>89</v>
      </c>
      <c r="M773" s="59">
        <v>3</v>
      </c>
      <c r="N773" s="59">
        <v>3</v>
      </c>
      <c r="O773" s="59">
        <f t="shared" si="490"/>
        <v>0.47712125471966244</v>
      </c>
      <c r="P773" s="59">
        <v>1996</v>
      </c>
      <c r="Q773" s="67" t="s">
        <v>1978</v>
      </c>
      <c r="R773" s="77">
        <v>1</v>
      </c>
      <c r="S773" s="77">
        <v>1</v>
      </c>
      <c r="T773" s="37">
        <v>2</v>
      </c>
      <c r="U773" s="37">
        <v>2</v>
      </c>
      <c r="V773" s="102" t="s">
        <v>717</v>
      </c>
      <c r="W773" s="102">
        <v>1</v>
      </c>
      <c r="X773" s="37" t="s">
        <v>1114</v>
      </c>
      <c r="Y773" s="39" t="s">
        <v>19</v>
      </c>
      <c r="Z773" s="40" t="s">
        <v>408</v>
      </c>
      <c r="AA773" s="37" t="s">
        <v>1037</v>
      </c>
      <c r="AB773" s="37" t="s">
        <v>1400</v>
      </c>
      <c r="AC773" s="59" t="s">
        <v>1038</v>
      </c>
      <c r="AD773" s="37">
        <v>0</v>
      </c>
      <c r="AE773" s="59" t="s">
        <v>577</v>
      </c>
      <c r="AF773" s="59">
        <v>30</v>
      </c>
      <c r="AG773" s="59">
        <f t="shared" si="493"/>
        <v>1.4771212547196624</v>
      </c>
      <c r="AH773" s="59">
        <f t="shared" ref="AH773:AH819" si="512">AF773*19.6</f>
        <v>588</v>
      </c>
      <c r="AI773" s="72">
        <f t="shared" si="504"/>
        <v>2.7693773260761385</v>
      </c>
      <c r="AJ773" s="59">
        <f t="shared" si="505"/>
        <v>90</v>
      </c>
      <c r="AK773" s="59">
        <f t="shared" si="494"/>
        <v>1.954242509439325</v>
      </c>
      <c r="AL773" s="72">
        <f t="shared" si="507"/>
        <v>1764</v>
      </c>
      <c r="AM773" s="72">
        <f t="shared" si="484"/>
        <v>3.2464985807958011</v>
      </c>
      <c r="AN773" s="39" t="s">
        <v>28</v>
      </c>
      <c r="AO773" s="37" t="s">
        <v>470</v>
      </c>
      <c r="AQ773" s="59" t="s">
        <v>403</v>
      </c>
      <c r="AR773" s="67" t="s">
        <v>404</v>
      </c>
      <c r="AS773" s="67" t="s">
        <v>405</v>
      </c>
      <c r="AT773" s="172" t="s">
        <v>2479</v>
      </c>
      <c r="AU773" s="270">
        <v>36.75</v>
      </c>
      <c r="AV773" s="270">
        <v>139.75</v>
      </c>
      <c r="AW773" s="59" t="s">
        <v>406</v>
      </c>
      <c r="AX773" s="277">
        <v>12.416666666666666</v>
      </c>
      <c r="AY773" s="278">
        <v>1365</v>
      </c>
      <c r="AZ773" s="455">
        <f t="shared" si="495"/>
        <v>3.1351326513767748</v>
      </c>
      <c r="BA773" s="515" t="s">
        <v>407</v>
      </c>
      <c r="BB773" s="67" t="s">
        <v>1846</v>
      </c>
      <c r="BC773" s="59" t="s">
        <v>118</v>
      </c>
      <c r="BD773" s="59">
        <v>94</v>
      </c>
      <c r="BE773" s="59" t="s">
        <v>2331</v>
      </c>
      <c r="BH773" s="38" t="s">
        <v>1334</v>
      </c>
      <c r="BI773" s="58" t="s">
        <v>2097</v>
      </c>
      <c r="BJ773" s="38" t="s">
        <v>32</v>
      </c>
      <c r="BK773" s="67" t="s">
        <v>1701</v>
      </c>
      <c r="BO773" s="59" t="s">
        <v>1677</v>
      </c>
      <c r="BP773" s="67" t="s">
        <v>51</v>
      </c>
      <c r="BQ773" s="59" t="s">
        <v>848</v>
      </c>
      <c r="BR773" s="67">
        <v>41.884386016755798</v>
      </c>
      <c r="BS773" s="37" t="s">
        <v>21</v>
      </c>
      <c r="BT773" s="37" t="s">
        <v>47</v>
      </c>
      <c r="BU773" s="124">
        <v>15.7184063701906</v>
      </c>
      <c r="BW773" s="63" t="s">
        <v>26</v>
      </c>
      <c r="BX773" s="37" t="s">
        <v>67</v>
      </c>
      <c r="BY773" s="92"/>
      <c r="BZ773" s="70">
        <f t="shared" si="510"/>
        <v>15.7184063701906</v>
      </c>
      <c r="CA773" s="37" t="s">
        <v>18</v>
      </c>
      <c r="CB773" s="102" t="s">
        <v>717</v>
      </c>
      <c r="CC773" s="59">
        <v>2</v>
      </c>
      <c r="CD773" s="59">
        <v>2</v>
      </c>
      <c r="CF773" s="78" t="s">
        <v>1584</v>
      </c>
      <c r="CG773" s="67">
        <v>85.063000822706798</v>
      </c>
      <c r="CH773" s="59" t="s">
        <v>21</v>
      </c>
      <c r="CI773" s="67">
        <v>56.602700615993214</v>
      </c>
      <c r="CL773" s="159">
        <f t="shared" si="511"/>
        <v>56.602700615993214</v>
      </c>
      <c r="CM773" s="59">
        <v>2</v>
      </c>
      <c r="CN773" s="59">
        <v>2</v>
      </c>
      <c r="CP773" s="67">
        <f t="shared" ref="CP773:CP836" si="513">(BR773-CG773)/SQRT(((CC773-1)*BZ773^2+(CM773-1)*CL773^2)/(CC773+CM773-2))</f>
        <v>-1.0394781766544494</v>
      </c>
      <c r="CQ773" s="67">
        <f t="shared" ref="CQ773:CQ836" si="514">1-3/(4*(CC773+CM773-2)-1)</f>
        <v>0.5714285714285714</v>
      </c>
      <c r="CR773" s="67">
        <f t="shared" si="496"/>
        <v>-0.59398752951682821</v>
      </c>
      <c r="CS773" s="67">
        <f t="shared" ref="CS773:CS836" si="515">(CD773+CN773)/(CD773*CN773)+CR773^2/(2*(CC773+CM773))</f>
        <v>1.0441026481526881</v>
      </c>
      <c r="CT773" s="59">
        <v>0</v>
      </c>
      <c r="CU773" s="59">
        <v>0</v>
      </c>
      <c r="CV773" s="59" t="s">
        <v>1782</v>
      </c>
      <c r="CW773" s="59">
        <v>0</v>
      </c>
      <c r="CX773" s="59">
        <v>0</v>
      </c>
      <c r="CY773" s="102">
        <v>0</v>
      </c>
      <c r="CZ773" s="102">
        <v>4</v>
      </c>
      <c r="DA773" s="102">
        <v>0</v>
      </c>
      <c r="DB773" s="102">
        <v>0</v>
      </c>
      <c r="DC773" s="102">
        <v>0</v>
      </c>
      <c r="DD773" s="60">
        <v>1</v>
      </c>
      <c r="DE773" s="60">
        <v>0</v>
      </c>
      <c r="DF773" s="60">
        <v>0</v>
      </c>
      <c r="DG773" s="60">
        <v>0</v>
      </c>
      <c r="DH773" s="60">
        <v>0</v>
      </c>
      <c r="DI773" s="60">
        <v>0</v>
      </c>
      <c r="DJ773" s="60">
        <v>0</v>
      </c>
      <c r="DK773" s="60">
        <v>0</v>
      </c>
      <c r="DL773" s="60">
        <v>0</v>
      </c>
      <c r="DM773" s="60">
        <v>0</v>
      </c>
      <c r="DN773" s="60">
        <v>0</v>
      </c>
      <c r="DO773" s="59">
        <v>0</v>
      </c>
      <c r="DP773" s="59">
        <v>0</v>
      </c>
      <c r="DQ773" s="59">
        <v>0</v>
      </c>
      <c r="DR773" s="59">
        <v>0</v>
      </c>
      <c r="DS773" s="59">
        <v>0</v>
      </c>
      <c r="DT773" s="59">
        <v>0</v>
      </c>
      <c r="DU773" s="59">
        <v>0</v>
      </c>
      <c r="DV773" s="59">
        <v>0</v>
      </c>
      <c r="DW773" s="59">
        <v>0</v>
      </c>
      <c r="DX773" s="59">
        <v>0</v>
      </c>
      <c r="DY773" s="59">
        <v>0</v>
      </c>
      <c r="DZ773" s="59">
        <v>0</v>
      </c>
      <c r="EA773" s="59">
        <v>0</v>
      </c>
      <c r="EB773" s="59">
        <v>0</v>
      </c>
      <c r="EC773" s="59">
        <v>0</v>
      </c>
      <c r="ED773" s="59">
        <v>0</v>
      </c>
      <c r="EE773" s="59">
        <v>0</v>
      </c>
      <c r="EF773" s="59">
        <v>0</v>
      </c>
      <c r="EG773" s="59">
        <v>0</v>
      </c>
      <c r="EH773" s="59">
        <v>0</v>
      </c>
      <c r="EI773" s="59">
        <v>0</v>
      </c>
      <c r="EJ773" s="59">
        <v>0</v>
      </c>
      <c r="EK773" s="59">
        <v>0</v>
      </c>
      <c r="EL773" s="59">
        <v>0</v>
      </c>
      <c r="EM773" s="59">
        <v>0</v>
      </c>
      <c r="EN773" s="59">
        <v>0</v>
      </c>
      <c r="EO773" s="59">
        <v>1</v>
      </c>
      <c r="EP773" s="59">
        <v>2</v>
      </c>
      <c r="EQ773" s="59">
        <v>4</v>
      </c>
    </row>
    <row r="774" spans="1:147" ht="15" customHeight="1" x14ac:dyDescent="0.25">
      <c r="A774" s="501" t="s">
        <v>2581</v>
      </c>
      <c r="B774" s="37">
        <v>3</v>
      </c>
      <c r="C774" s="121" t="s">
        <v>400</v>
      </c>
      <c r="D774" s="122">
        <v>2003</v>
      </c>
      <c r="E774" s="125" t="s">
        <v>401</v>
      </c>
      <c r="F774" s="125" t="s">
        <v>207</v>
      </c>
      <c r="G774" s="122">
        <v>164</v>
      </c>
      <c r="H774" s="122" t="s">
        <v>402</v>
      </c>
      <c r="I774" s="127" t="s">
        <v>50</v>
      </c>
      <c r="J774" s="59">
        <v>0</v>
      </c>
      <c r="K774" s="65" t="s">
        <v>3</v>
      </c>
      <c r="L774" s="65" t="s">
        <v>89</v>
      </c>
      <c r="M774" s="59">
        <v>3</v>
      </c>
      <c r="N774" s="59">
        <v>3</v>
      </c>
      <c r="O774" s="59">
        <f t="shared" si="490"/>
        <v>0.47712125471966244</v>
      </c>
      <c r="P774" s="59">
        <v>1996</v>
      </c>
      <c r="Q774" s="67" t="s">
        <v>1978</v>
      </c>
      <c r="R774" s="77">
        <v>1</v>
      </c>
      <c r="S774" s="77">
        <v>1</v>
      </c>
      <c r="T774" s="37">
        <v>2</v>
      </c>
      <c r="U774" s="37">
        <v>2</v>
      </c>
      <c r="V774" s="102" t="s">
        <v>717</v>
      </c>
      <c r="W774" s="102">
        <v>1</v>
      </c>
      <c r="X774" s="37" t="s">
        <v>1114</v>
      </c>
      <c r="Y774" s="39" t="s">
        <v>19</v>
      </c>
      <c r="Z774" s="40" t="s">
        <v>408</v>
      </c>
      <c r="AA774" s="37" t="s">
        <v>1037</v>
      </c>
      <c r="AB774" s="37" t="s">
        <v>1400</v>
      </c>
      <c r="AC774" s="59" t="s">
        <v>1038</v>
      </c>
      <c r="AD774" s="37">
        <v>0</v>
      </c>
      <c r="AE774" s="59" t="s">
        <v>577</v>
      </c>
      <c r="AF774" s="59">
        <v>30</v>
      </c>
      <c r="AG774" s="59">
        <f t="shared" si="493"/>
        <v>1.4771212547196624</v>
      </c>
      <c r="AH774" s="59">
        <f t="shared" si="512"/>
        <v>588</v>
      </c>
      <c r="AI774" s="72">
        <f t="shared" si="504"/>
        <v>2.7693773260761385</v>
      </c>
      <c r="AJ774" s="59">
        <f t="shared" si="505"/>
        <v>90</v>
      </c>
      <c r="AK774" s="59">
        <f t="shared" si="494"/>
        <v>1.954242509439325</v>
      </c>
      <c r="AL774" s="72">
        <f t="shared" si="507"/>
        <v>1764</v>
      </c>
      <c r="AM774" s="72">
        <f t="shared" si="484"/>
        <v>3.2464985807958011</v>
      </c>
      <c r="AN774" s="39" t="s">
        <v>28</v>
      </c>
      <c r="AO774" s="37" t="s">
        <v>470</v>
      </c>
      <c r="AP774" s="58"/>
      <c r="AQ774" s="59" t="s">
        <v>403</v>
      </c>
      <c r="AR774" s="67" t="s">
        <v>404</v>
      </c>
      <c r="AS774" s="67" t="s">
        <v>405</v>
      </c>
      <c r="AT774" s="172" t="s">
        <v>2479</v>
      </c>
      <c r="AU774" s="270">
        <v>36.75</v>
      </c>
      <c r="AV774" s="270">
        <v>139.75</v>
      </c>
      <c r="AW774" s="59" t="s">
        <v>406</v>
      </c>
      <c r="AX774" s="277">
        <v>12.416666666666666</v>
      </c>
      <c r="AY774" s="278">
        <v>1365</v>
      </c>
      <c r="AZ774" s="455">
        <f t="shared" si="495"/>
        <v>3.1351326513767748</v>
      </c>
      <c r="BA774" s="515" t="s">
        <v>407</v>
      </c>
      <c r="BB774" s="67" t="s">
        <v>1846</v>
      </c>
      <c r="BC774" s="59" t="s">
        <v>118</v>
      </c>
      <c r="BD774" s="59">
        <v>67</v>
      </c>
      <c r="BE774" s="59" t="s">
        <v>2331</v>
      </c>
      <c r="BH774" s="38" t="s">
        <v>1334</v>
      </c>
      <c r="BI774" s="58" t="s">
        <v>2098</v>
      </c>
      <c r="BJ774" s="38" t="s">
        <v>32</v>
      </c>
      <c r="BK774" s="67" t="s">
        <v>1701</v>
      </c>
      <c r="BO774" s="59" t="s">
        <v>1677</v>
      </c>
      <c r="BP774" s="67" t="s">
        <v>51</v>
      </c>
      <c r="BQ774" s="59" t="s">
        <v>848</v>
      </c>
      <c r="BR774" s="67">
        <v>133.27429318815101</v>
      </c>
      <c r="BS774" s="37" t="s">
        <v>21</v>
      </c>
      <c r="BT774" s="37" t="s">
        <v>47</v>
      </c>
      <c r="BU774" s="124">
        <v>52.130831371216999</v>
      </c>
      <c r="BW774" s="63" t="s">
        <v>26</v>
      </c>
      <c r="BX774" s="37" t="s">
        <v>67</v>
      </c>
      <c r="BY774" s="92"/>
      <c r="BZ774" s="70">
        <f t="shared" si="510"/>
        <v>52.130831371216999</v>
      </c>
      <c r="CA774" s="37" t="s">
        <v>18</v>
      </c>
      <c r="CB774" s="102" t="s">
        <v>717</v>
      </c>
      <c r="CC774" s="59">
        <v>2</v>
      </c>
      <c r="CD774" s="59">
        <v>2</v>
      </c>
      <c r="CF774" s="78" t="s">
        <v>1584</v>
      </c>
      <c r="CG774" s="67">
        <v>298.67036338037502</v>
      </c>
      <c r="CH774" s="59" t="s">
        <v>21</v>
      </c>
      <c r="CI774" s="67">
        <v>266.08429476153293</v>
      </c>
      <c r="CL774" s="159">
        <f t="shared" si="511"/>
        <v>266.08429476153293</v>
      </c>
      <c r="CM774" s="59">
        <v>2</v>
      </c>
      <c r="CN774" s="59">
        <v>2</v>
      </c>
      <c r="CP774" s="67">
        <f t="shared" si="513"/>
        <v>-0.86266452271025829</v>
      </c>
      <c r="CQ774" s="67">
        <f t="shared" si="514"/>
        <v>0.5714285714285714</v>
      </c>
      <c r="CR774" s="67">
        <f t="shared" si="496"/>
        <v>-0.49295115583443327</v>
      </c>
      <c r="CS774" s="67">
        <f t="shared" si="515"/>
        <v>1.0303751052548129</v>
      </c>
      <c r="CT774" s="59">
        <v>0</v>
      </c>
      <c r="CU774" s="59">
        <v>0</v>
      </c>
      <c r="CV774" s="59" t="s">
        <v>1782</v>
      </c>
      <c r="CW774" s="59">
        <v>0</v>
      </c>
      <c r="CX774" s="59">
        <v>0</v>
      </c>
      <c r="CY774" s="102">
        <v>0</v>
      </c>
      <c r="CZ774" s="102">
        <v>4</v>
      </c>
      <c r="DA774" s="102">
        <v>0</v>
      </c>
      <c r="DB774" s="102">
        <v>0</v>
      </c>
      <c r="DC774" s="102">
        <v>0</v>
      </c>
      <c r="DD774" s="60">
        <v>1</v>
      </c>
      <c r="DE774" s="60">
        <v>0</v>
      </c>
      <c r="DF774" s="60">
        <v>0</v>
      </c>
      <c r="DG774" s="60">
        <v>0</v>
      </c>
      <c r="DH774" s="60">
        <v>0</v>
      </c>
      <c r="DI774" s="60">
        <v>0</v>
      </c>
      <c r="DJ774" s="60">
        <v>0</v>
      </c>
      <c r="DK774" s="60">
        <v>0</v>
      </c>
      <c r="DL774" s="60">
        <v>0</v>
      </c>
      <c r="DM774" s="60">
        <v>0</v>
      </c>
      <c r="DN774" s="60">
        <v>0</v>
      </c>
      <c r="DO774" s="59">
        <v>0</v>
      </c>
      <c r="DP774" s="59">
        <v>0</v>
      </c>
      <c r="DQ774" s="59">
        <v>0</v>
      </c>
      <c r="DR774" s="59">
        <v>0</v>
      </c>
      <c r="DS774" s="59">
        <v>0</v>
      </c>
      <c r="DT774" s="59">
        <v>0</v>
      </c>
      <c r="DU774" s="59">
        <v>0</v>
      </c>
      <c r="DV774" s="59">
        <v>0</v>
      </c>
      <c r="DW774" s="59">
        <v>0</v>
      </c>
      <c r="DX774" s="59">
        <v>0</v>
      </c>
      <c r="DY774" s="59">
        <v>0</v>
      </c>
      <c r="DZ774" s="59">
        <v>0</v>
      </c>
      <c r="EA774" s="59">
        <v>0</v>
      </c>
      <c r="EB774" s="59">
        <v>0</v>
      </c>
      <c r="EC774" s="59">
        <v>0</v>
      </c>
      <c r="ED774" s="59">
        <v>0</v>
      </c>
      <c r="EE774" s="59">
        <v>0</v>
      </c>
      <c r="EF774" s="59">
        <v>0</v>
      </c>
      <c r="EG774" s="59">
        <v>0</v>
      </c>
      <c r="EH774" s="59">
        <v>0</v>
      </c>
      <c r="EI774" s="59">
        <v>0</v>
      </c>
      <c r="EJ774" s="59">
        <v>0</v>
      </c>
      <c r="EK774" s="59">
        <v>0</v>
      </c>
      <c r="EL774" s="59">
        <v>0</v>
      </c>
      <c r="EM774" s="59">
        <v>0</v>
      </c>
      <c r="EN774" s="59">
        <v>0</v>
      </c>
      <c r="EO774" s="59">
        <v>1</v>
      </c>
      <c r="EP774" s="59">
        <v>2</v>
      </c>
      <c r="EQ774" s="59">
        <v>4</v>
      </c>
    </row>
    <row r="775" spans="1:147" ht="15" customHeight="1" x14ac:dyDescent="0.25">
      <c r="A775" s="501" t="s">
        <v>2581</v>
      </c>
      <c r="B775" s="37">
        <v>4</v>
      </c>
      <c r="C775" s="121" t="s">
        <v>400</v>
      </c>
      <c r="D775" s="122">
        <v>2003</v>
      </c>
      <c r="E775" s="125" t="s">
        <v>401</v>
      </c>
      <c r="F775" s="125" t="s">
        <v>207</v>
      </c>
      <c r="G775" s="122">
        <v>164</v>
      </c>
      <c r="H775" s="122" t="s">
        <v>402</v>
      </c>
      <c r="I775" s="127" t="s">
        <v>50</v>
      </c>
      <c r="J775" s="59">
        <v>0</v>
      </c>
      <c r="K775" s="65" t="s">
        <v>3</v>
      </c>
      <c r="L775" s="65" t="s">
        <v>89</v>
      </c>
      <c r="M775" s="59">
        <v>3</v>
      </c>
      <c r="N775" s="59">
        <v>3</v>
      </c>
      <c r="O775" s="59">
        <f t="shared" si="490"/>
        <v>0.47712125471966244</v>
      </c>
      <c r="P775" s="59">
        <v>1996</v>
      </c>
      <c r="Q775" s="67" t="s">
        <v>1978</v>
      </c>
      <c r="R775" s="77">
        <v>1</v>
      </c>
      <c r="S775" s="77">
        <v>1</v>
      </c>
      <c r="T775" s="37">
        <v>2</v>
      </c>
      <c r="U775" s="37">
        <v>2</v>
      </c>
      <c r="V775" s="102" t="s">
        <v>717</v>
      </c>
      <c r="W775" s="102">
        <v>1</v>
      </c>
      <c r="X775" s="37" t="s">
        <v>1114</v>
      </c>
      <c r="Y775" s="39" t="s">
        <v>19</v>
      </c>
      <c r="Z775" s="40" t="s">
        <v>408</v>
      </c>
      <c r="AA775" s="37" t="s">
        <v>1037</v>
      </c>
      <c r="AB775" s="37" t="s">
        <v>1400</v>
      </c>
      <c r="AC775" s="59" t="s">
        <v>1038</v>
      </c>
      <c r="AD775" s="37">
        <v>0</v>
      </c>
      <c r="AE775" s="59" t="s">
        <v>577</v>
      </c>
      <c r="AF775" s="59">
        <v>30</v>
      </c>
      <c r="AG775" s="59">
        <f t="shared" si="493"/>
        <v>1.4771212547196624</v>
      </c>
      <c r="AH775" s="59">
        <f t="shared" si="512"/>
        <v>588</v>
      </c>
      <c r="AI775" s="72">
        <f t="shared" si="504"/>
        <v>2.7693773260761385</v>
      </c>
      <c r="AJ775" s="59">
        <f t="shared" si="505"/>
        <v>90</v>
      </c>
      <c r="AK775" s="59">
        <f t="shared" si="494"/>
        <v>1.954242509439325</v>
      </c>
      <c r="AL775" s="72">
        <f t="shared" si="507"/>
        <v>1764</v>
      </c>
      <c r="AM775" s="72">
        <f t="shared" si="484"/>
        <v>3.2464985807958011</v>
      </c>
      <c r="AN775" s="39" t="s">
        <v>28</v>
      </c>
      <c r="AO775" s="37" t="s">
        <v>470</v>
      </c>
      <c r="AP775" s="88"/>
      <c r="AQ775" s="59" t="s">
        <v>403</v>
      </c>
      <c r="AR775" s="67" t="s">
        <v>404</v>
      </c>
      <c r="AS775" s="67" t="s">
        <v>405</v>
      </c>
      <c r="AT775" s="172" t="s">
        <v>2479</v>
      </c>
      <c r="AU775" s="270">
        <v>36.75</v>
      </c>
      <c r="AV775" s="270">
        <v>139.75</v>
      </c>
      <c r="AW775" s="59" t="s">
        <v>406</v>
      </c>
      <c r="AX775" s="277">
        <v>12.416666666666666</v>
      </c>
      <c r="AY775" s="278">
        <v>1365</v>
      </c>
      <c r="AZ775" s="455">
        <f t="shared" si="495"/>
        <v>3.1351326513767748</v>
      </c>
      <c r="BA775" s="515" t="s">
        <v>407</v>
      </c>
      <c r="BB775" s="109" t="s">
        <v>1847</v>
      </c>
      <c r="BD775" s="59">
        <v>51</v>
      </c>
      <c r="BE775" s="59" t="s">
        <v>2331</v>
      </c>
      <c r="BH775" s="38" t="s">
        <v>1334</v>
      </c>
      <c r="BI775" s="110" t="s">
        <v>2099</v>
      </c>
      <c r="BJ775" s="38" t="s">
        <v>32</v>
      </c>
      <c r="BK775" s="67" t="s">
        <v>1701</v>
      </c>
      <c r="BO775" s="59" t="s">
        <v>1677</v>
      </c>
      <c r="BP775" s="67" t="s">
        <v>51</v>
      </c>
      <c r="BQ775" s="59" t="s">
        <v>848</v>
      </c>
      <c r="BR775" s="67">
        <v>23.0782975264746</v>
      </c>
      <c r="BS775" s="37" t="s">
        <v>21</v>
      </c>
      <c r="BT775" s="37" t="s">
        <v>47</v>
      </c>
      <c r="BU775" s="124">
        <v>25.229537835216</v>
      </c>
      <c r="BW775" s="63" t="s">
        <v>26</v>
      </c>
      <c r="BX775" s="37" t="s">
        <v>67</v>
      </c>
      <c r="BY775" s="92"/>
      <c r="BZ775" s="70">
        <f t="shared" si="510"/>
        <v>25.229537835216</v>
      </c>
      <c r="CA775" s="37" t="s">
        <v>18</v>
      </c>
      <c r="CB775" s="102" t="s">
        <v>717</v>
      </c>
      <c r="CC775" s="59">
        <v>2</v>
      </c>
      <c r="CD775" s="59">
        <v>2</v>
      </c>
      <c r="CF775" s="78" t="s">
        <v>1584</v>
      </c>
      <c r="CG775" s="67">
        <v>48.243065651708001</v>
      </c>
      <c r="CH775" s="59" t="s">
        <v>21</v>
      </c>
      <c r="CI775" s="67">
        <v>17.241693057638905</v>
      </c>
      <c r="CL775" s="159">
        <f t="shared" si="511"/>
        <v>17.241693057638905</v>
      </c>
      <c r="CM775" s="59">
        <v>2</v>
      </c>
      <c r="CN775" s="59">
        <v>2</v>
      </c>
      <c r="CP775" s="67">
        <f t="shared" si="513"/>
        <v>-1.1646078239595188</v>
      </c>
      <c r="CQ775" s="67">
        <f t="shared" si="514"/>
        <v>0.5714285714285714</v>
      </c>
      <c r="CR775" s="67">
        <f t="shared" si="496"/>
        <v>-0.66549018511972502</v>
      </c>
      <c r="CS775" s="67">
        <f t="shared" si="515"/>
        <v>1.0553596483113357</v>
      </c>
      <c r="CT775" s="59">
        <v>0</v>
      </c>
      <c r="CU775" s="59">
        <v>0</v>
      </c>
      <c r="CV775" s="59" t="s">
        <v>1782</v>
      </c>
      <c r="CW775" s="59">
        <v>0</v>
      </c>
      <c r="CX775" s="59">
        <v>0</v>
      </c>
      <c r="CY775" s="102">
        <v>0</v>
      </c>
      <c r="CZ775" s="102">
        <v>4</v>
      </c>
      <c r="DA775" s="102">
        <v>0</v>
      </c>
      <c r="DB775" s="102">
        <v>0</v>
      </c>
      <c r="DC775" s="102">
        <v>0</v>
      </c>
      <c r="DD775" s="60">
        <v>1</v>
      </c>
      <c r="DE775" s="60">
        <v>0</v>
      </c>
      <c r="DF775" s="60">
        <v>0</v>
      </c>
      <c r="DG775" s="60">
        <v>0</v>
      </c>
      <c r="DH775" s="60">
        <v>0</v>
      </c>
      <c r="DI775" s="60">
        <v>0</v>
      </c>
      <c r="DJ775" s="60">
        <v>0</v>
      </c>
      <c r="DK775" s="60">
        <v>0</v>
      </c>
      <c r="DL775" s="60">
        <v>0</v>
      </c>
      <c r="DM775" s="60">
        <v>0</v>
      </c>
      <c r="DN775" s="60">
        <v>0</v>
      </c>
      <c r="DO775" s="59">
        <v>0</v>
      </c>
      <c r="DP775" s="59">
        <v>0</v>
      </c>
      <c r="DQ775" s="59">
        <v>0</v>
      </c>
      <c r="DR775" s="59">
        <v>0</v>
      </c>
      <c r="DS775" s="59">
        <v>0</v>
      </c>
      <c r="DT775" s="59">
        <v>0</v>
      </c>
      <c r="DU775" s="59">
        <v>0</v>
      </c>
      <c r="DV775" s="59">
        <v>0</v>
      </c>
      <c r="DW775" s="59">
        <v>0</v>
      </c>
      <c r="DX775" s="59">
        <v>0</v>
      </c>
      <c r="DY775" s="59">
        <v>0</v>
      </c>
      <c r="DZ775" s="59">
        <v>0</v>
      </c>
      <c r="EA775" s="59">
        <v>0</v>
      </c>
      <c r="EB775" s="59">
        <v>0</v>
      </c>
      <c r="EC775" s="59">
        <v>0</v>
      </c>
      <c r="ED775" s="59">
        <v>0</v>
      </c>
      <c r="EE775" s="59">
        <v>0</v>
      </c>
      <c r="EF775" s="59">
        <v>0</v>
      </c>
      <c r="EG775" s="59">
        <v>0</v>
      </c>
      <c r="EH775" s="59">
        <v>0</v>
      </c>
      <c r="EI775" s="59">
        <v>0</v>
      </c>
      <c r="EJ775" s="59">
        <v>0</v>
      </c>
      <c r="EK775" s="59">
        <v>0</v>
      </c>
      <c r="EL775" s="59">
        <v>0</v>
      </c>
      <c r="EM775" s="59">
        <v>0</v>
      </c>
      <c r="EN775" s="59">
        <v>0</v>
      </c>
      <c r="EO775" s="59">
        <v>1</v>
      </c>
      <c r="EP775" s="59">
        <v>2</v>
      </c>
      <c r="EQ775" s="59">
        <v>4</v>
      </c>
    </row>
    <row r="776" spans="1:147" ht="15" customHeight="1" x14ac:dyDescent="0.25">
      <c r="A776" s="501" t="s">
        <v>2581</v>
      </c>
      <c r="B776" s="37">
        <v>5</v>
      </c>
      <c r="C776" s="121" t="s">
        <v>400</v>
      </c>
      <c r="D776" s="122">
        <v>2003</v>
      </c>
      <c r="E776" s="125" t="s">
        <v>401</v>
      </c>
      <c r="F776" s="125" t="s">
        <v>207</v>
      </c>
      <c r="G776" s="122">
        <v>164</v>
      </c>
      <c r="H776" s="122" t="s">
        <v>402</v>
      </c>
      <c r="I776" s="127" t="s">
        <v>50</v>
      </c>
      <c r="J776" s="59">
        <v>0</v>
      </c>
      <c r="K776" s="65" t="s">
        <v>3</v>
      </c>
      <c r="L776" s="65" t="s">
        <v>89</v>
      </c>
      <c r="M776" s="59">
        <v>3</v>
      </c>
      <c r="N776" s="59">
        <v>3</v>
      </c>
      <c r="O776" s="59">
        <f t="shared" si="490"/>
        <v>0.47712125471966244</v>
      </c>
      <c r="P776" s="59">
        <v>1996</v>
      </c>
      <c r="Q776" s="67" t="s">
        <v>1978</v>
      </c>
      <c r="R776" s="77">
        <v>1</v>
      </c>
      <c r="S776" s="77">
        <v>1</v>
      </c>
      <c r="T776" s="37">
        <v>2</v>
      </c>
      <c r="U776" s="37">
        <v>2</v>
      </c>
      <c r="V776" s="102" t="s">
        <v>717</v>
      </c>
      <c r="W776" s="102"/>
      <c r="X776" s="37" t="s">
        <v>1114</v>
      </c>
      <c r="Y776" s="39" t="s">
        <v>19</v>
      </c>
      <c r="Z776" s="40" t="s">
        <v>408</v>
      </c>
      <c r="AA776" s="37" t="s">
        <v>1037</v>
      </c>
      <c r="AB776" s="37" t="s">
        <v>1400</v>
      </c>
      <c r="AC776" s="59" t="s">
        <v>1038</v>
      </c>
      <c r="AD776" s="37">
        <v>0</v>
      </c>
      <c r="AE776" s="59" t="s">
        <v>577</v>
      </c>
      <c r="AF776" s="59">
        <v>30</v>
      </c>
      <c r="AG776" s="59">
        <f t="shared" si="493"/>
        <v>1.4771212547196624</v>
      </c>
      <c r="AH776" s="59">
        <f t="shared" si="512"/>
        <v>588</v>
      </c>
      <c r="AI776" s="72">
        <f t="shared" si="504"/>
        <v>2.7693773260761385</v>
      </c>
      <c r="AJ776" s="59">
        <f t="shared" si="505"/>
        <v>90</v>
      </c>
      <c r="AK776" s="59">
        <f t="shared" si="494"/>
        <v>1.954242509439325</v>
      </c>
      <c r="AL776" s="72">
        <f t="shared" si="507"/>
        <v>1764</v>
      </c>
      <c r="AM776" s="72">
        <f t="shared" si="484"/>
        <v>3.2464985807958011</v>
      </c>
      <c r="AN776" s="39" t="s">
        <v>28</v>
      </c>
      <c r="AO776" s="37" t="s">
        <v>470</v>
      </c>
      <c r="AP776" s="58"/>
      <c r="AQ776" s="59" t="s">
        <v>403</v>
      </c>
      <c r="AR776" s="67" t="s">
        <v>404</v>
      </c>
      <c r="AS776" s="67" t="s">
        <v>405</v>
      </c>
      <c r="AT776" s="172" t="s">
        <v>2479</v>
      </c>
      <c r="AU776" s="270">
        <v>36.75</v>
      </c>
      <c r="AV776" s="270">
        <v>139.75</v>
      </c>
      <c r="AW776" s="59" t="s">
        <v>406</v>
      </c>
      <c r="AX776" s="277">
        <v>12.416666666666666</v>
      </c>
      <c r="AY776" s="278">
        <v>1365</v>
      </c>
      <c r="AZ776" s="455">
        <f t="shared" si="495"/>
        <v>3.1351326513767748</v>
      </c>
      <c r="BA776" s="515" t="s">
        <v>407</v>
      </c>
      <c r="BB776" s="67" t="s">
        <v>1846</v>
      </c>
      <c r="BC776" s="59" t="s">
        <v>118</v>
      </c>
      <c r="BD776" s="59">
        <v>96</v>
      </c>
      <c r="BE776" s="59" t="s">
        <v>2331</v>
      </c>
      <c r="BH776" s="38" t="s">
        <v>1334</v>
      </c>
      <c r="BI776" s="110" t="s">
        <v>2096</v>
      </c>
      <c r="BJ776" s="38" t="s">
        <v>32</v>
      </c>
      <c r="BK776" s="67" t="s">
        <v>1050</v>
      </c>
      <c r="BO776" s="59" t="s">
        <v>1677</v>
      </c>
      <c r="BP776" s="67" t="s">
        <v>51</v>
      </c>
      <c r="BQ776" s="59" t="s">
        <v>848</v>
      </c>
      <c r="BR776" s="67">
        <v>0.580278344866618</v>
      </c>
      <c r="BS776" s="37" t="s">
        <v>21</v>
      </c>
      <c r="BT776" s="37" t="s">
        <v>47</v>
      </c>
      <c r="BU776" s="124">
        <v>0.54174010943534201</v>
      </c>
      <c r="BW776" s="63" t="s">
        <v>26</v>
      </c>
      <c r="BX776" s="37" t="s">
        <v>67</v>
      </c>
      <c r="BY776" s="92"/>
      <c r="BZ776" s="70">
        <f t="shared" si="510"/>
        <v>0.54174010943534201</v>
      </c>
      <c r="CA776" s="37" t="s">
        <v>18</v>
      </c>
      <c r="CB776" s="102" t="s">
        <v>717</v>
      </c>
      <c r="CC776" s="59">
        <v>2</v>
      </c>
      <c r="CD776" s="59">
        <v>2</v>
      </c>
      <c r="CF776" s="78" t="s">
        <v>1584</v>
      </c>
      <c r="CG776" s="67">
        <v>5.0646035438917103</v>
      </c>
      <c r="CH776" s="59" t="s">
        <v>21</v>
      </c>
      <c r="CI776" s="67">
        <v>7.1355033642311891</v>
      </c>
      <c r="CL776" s="159">
        <f t="shared" si="511"/>
        <v>7.1355033642311891</v>
      </c>
      <c r="CM776" s="59">
        <v>2</v>
      </c>
      <c r="CN776" s="59">
        <v>2</v>
      </c>
      <c r="CP776" s="67">
        <f t="shared" si="513"/>
        <v>-0.8862156473908499</v>
      </c>
      <c r="CQ776" s="67">
        <f t="shared" si="514"/>
        <v>0.5714285714285714</v>
      </c>
      <c r="CR776" s="67">
        <f t="shared" si="496"/>
        <v>-0.50640894136619996</v>
      </c>
      <c r="CS776" s="67">
        <f t="shared" si="515"/>
        <v>1.0320562519869545</v>
      </c>
      <c r="CT776" s="59">
        <v>0</v>
      </c>
      <c r="CU776" s="59">
        <v>0</v>
      </c>
      <c r="CV776" s="59" t="s">
        <v>1782</v>
      </c>
      <c r="CW776" s="59">
        <v>0</v>
      </c>
      <c r="CX776" s="59">
        <v>0</v>
      </c>
      <c r="CY776" s="102">
        <v>0</v>
      </c>
      <c r="CZ776" s="102">
        <v>4</v>
      </c>
      <c r="DA776" s="102">
        <v>0</v>
      </c>
      <c r="DB776" s="102">
        <v>0</v>
      </c>
      <c r="DC776" s="102">
        <v>0</v>
      </c>
      <c r="DD776" s="59">
        <v>0</v>
      </c>
      <c r="DE776" s="60">
        <v>1</v>
      </c>
      <c r="DF776" s="60">
        <v>0</v>
      </c>
      <c r="DG776" s="60">
        <v>0</v>
      </c>
      <c r="DH776" s="60">
        <v>0</v>
      </c>
      <c r="DI776" s="60">
        <v>0</v>
      </c>
      <c r="DJ776" s="60">
        <v>0</v>
      </c>
      <c r="DK776" s="60">
        <v>0</v>
      </c>
      <c r="DL776" s="60">
        <v>0</v>
      </c>
      <c r="DM776" s="60">
        <v>0</v>
      </c>
      <c r="DN776" s="60">
        <v>0</v>
      </c>
      <c r="DO776" s="59">
        <v>0</v>
      </c>
      <c r="DP776" s="59">
        <v>0</v>
      </c>
      <c r="DQ776" s="59">
        <v>0</v>
      </c>
      <c r="DR776" s="59">
        <v>0</v>
      </c>
      <c r="DS776" s="59">
        <v>0</v>
      </c>
      <c r="DT776" s="59">
        <v>0</v>
      </c>
      <c r="DU776" s="59">
        <v>0</v>
      </c>
      <c r="DV776" s="59">
        <v>0</v>
      </c>
      <c r="DW776" s="59">
        <v>0</v>
      </c>
      <c r="DX776" s="59">
        <v>0</v>
      </c>
      <c r="DY776" s="59">
        <v>0</v>
      </c>
      <c r="DZ776" s="59">
        <v>0</v>
      </c>
      <c r="EA776" s="59">
        <v>0</v>
      </c>
      <c r="EB776" s="59">
        <v>0</v>
      </c>
      <c r="EC776" s="59">
        <v>0</v>
      </c>
      <c r="ED776" s="59">
        <v>0</v>
      </c>
      <c r="EE776" s="59">
        <v>0</v>
      </c>
      <c r="EF776" s="59">
        <v>0</v>
      </c>
      <c r="EG776" s="59">
        <v>0</v>
      </c>
      <c r="EH776" s="59">
        <v>0</v>
      </c>
      <c r="EI776" s="59">
        <v>0</v>
      </c>
      <c r="EJ776" s="59">
        <v>0</v>
      </c>
      <c r="EK776" s="59">
        <v>0</v>
      </c>
      <c r="EL776" s="59">
        <v>0</v>
      </c>
      <c r="EM776" s="59">
        <v>0</v>
      </c>
      <c r="EN776" s="59">
        <v>0</v>
      </c>
      <c r="EO776" s="59">
        <v>1</v>
      </c>
      <c r="EP776" s="59">
        <v>2</v>
      </c>
      <c r="EQ776" s="59">
        <v>4</v>
      </c>
    </row>
    <row r="777" spans="1:147" s="58" customFormat="1" ht="15" customHeight="1" x14ac:dyDescent="0.25">
      <c r="A777" s="501" t="s">
        <v>2581</v>
      </c>
      <c r="B777" s="37">
        <v>6</v>
      </c>
      <c r="C777" s="121" t="s">
        <v>400</v>
      </c>
      <c r="D777" s="122">
        <v>2003</v>
      </c>
      <c r="E777" s="125" t="s">
        <v>401</v>
      </c>
      <c r="F777" s="125" t="s">
        <v>207</v>
      </c>
      <c r="G777" s="122">
        <v>164</v>
      </c>
      <c r="H777" s="122" t="s">
        <v>402</v>
      </c>
      <c r="I777" s="127" t="s">
        <v>50</v>
      </c>
      <c r="J777" s="59">
        <v>0</v>
      </c>
      <c r="K777" s="65" t="s">
        <v>3</v>
      </c>
      <c r="L777" s="65" t="s">
        <v>89</v>
      </c>
      <c r="M777" s="59">
        <v>3</v>
      </c>
      <c r="N777" s="59">
        <v>3</v>
      </c>
      <c r="O777" s="59">
        <f t="shared" si="490"/>
        <v>0.47712125471966244</v>
      </c>
      <c r="P777" s="59">
        <v>1996</v>
      </c>
      <c r="Q777" s="67" t="s">
        <v>1978</v>
      </c>
      <c r="R777" s="77">
        <v>1</v>
      </c>
      <c r="S777" s="77">
        <v>1</v>
      </c>
      <c r="T777" s="37">
        <v>2</v>
      </c>
      <c r="U777" s="37">
        <v>2</v>
      </c>
      <c r="V777" s="102" t="s">
        <v>717</v>
      </c>
      <c r="W777" s="102"/>
      <c r="X777" s="37" t="s">
        <v>1114</v>
      </c>
      <c r="Y777" s="39" t="s">
        <v>19</v>
      </c>
      <c r="Z777" s="40" t="s">
        <v>408</v>
      </c>
      <c r="AA777" s="37" t="s">
        <v>1037</v>
      </c>
      <c r="AB777" s="37" t="s">
        <v>1400</v>
      </c>
      <c r="AC777" s="59" t="s">
        <v>1038</v>
      </c>
      <c r="AD777" s="37">
        <v>0</v>
      </c>
      <c r="AE777" s="59" t="s">
        <v>577</v>
      </c>
      <c r="AF777" s="59">
        <v>30</v>
      </c>
      <c r="AG777" s="59">
        <f t="shared" si="493"/>
        <v>1.4771212547196624</v>
      </c>
      <c r="AH777" s="59">
        <f t="shared" si="512"/>
        <v>588</v>
      </c>
      <c r="AI777" s="72">
        <f t="shared" si="504"/>
        <v>2.7693773260761385</v>
      </c>
      <c r="AJ777" s="59">
        <f t="shared" si="505"/>
        <v>90</v>
      </c>
      <c r="AK777" s="59">
        <f t="shared" si="494"/>
        <v>1.954242509439325</v>
      </c>
      <c r="AL777" s="72">
        <f t="shared" si="507"/>
        <v>1764</v>
      </c>
      <c r="AM777" s="72">
        <f t="shared" si="484"/>
        <v>3.2464985807958011</v>
      </c>
      <c r="AN777" s="39" t="s">
        <v>28</v>
      </c>
      <c r="AO777" s="37" t="s">
        <v>470</v>
      </c>
      <c r="AQ777" s="59" t="s">
        <v>403</v>
      </c>
      <c r="AR777" s="67" t="s">
        <v>404</v>
      </c>
      <c r="AS777" s="67" t="s">
        <v>405</v>
      </c>
      <c r="AT777" s="172" t="s">
        <v>2479</v>
      </c>
      <c r="AU777" s="270">
        <v>36.75</v>
      </c>
      <c r="AV777" s="270">
        <v>139.75</v>
      </c>
      <c r="AW777" s="59" t="s">
        <v>406</v>
      </c>
      <c r="AX777" s="277">
        <v>12.416666666666666</v>
      </c>
      <c r="AY777" s="278">
        <v>1365</v>
      </c>
      <c r="AZ777" s="455">
        <f t="shared" si="495"/>
        <v>3.1351326513767748</v>
      </c>
      <c r="BA777" s="515" t="s">
        <v>407</v>
      </c>
      <c r="BB777" s="67" t="s">
        <v>1846</v>
      </c>
      <c r="BC777" s="59" t="s">
        <v>118</v>
      </c>
      <c r="BD777" s="59">
        <v>94</v>
      </c>
      <c r="BE777" s="59" t="s">
        <v>2331</v>
      </c>
      <c r="BF777" s="67"/>
      <c r="BG777" s="67"/>
      <c r="BH777" s="38" t="s">
        <v>1334</v>
      </c>
      <c r="BI777" s="58" t="s">
        <v>2097</v>
      </c>
      <c r="BJ777" s="38" t="s">
        <v>32</v>
      </c>
      <c r="BK777" s="67" t="s">
        <v>1050</v>
      </c>
      <c r="BL777" s="59"/>
      <c r="BM777" s="59"/>
      <c r="BN777" s="67"/>
      <c r="BO777" s="59" t="s">
        <v>1677</v>
      </c>
      <c r="BP777" s="67" t="s">
        <v>51</v>
      </c>
      <c r="BQ777" s="59" t="s">
        <v>848</v>
      </c>
      <c r="BR777" s="67">
        <v>1.35144824325714</v>
      </c>
      <c r="BS777" s="37" t="s">
        <v>21</v>
      </c>
      <c r="BT777" s="37" t="s">
        <v>47</v>
      </c>
      <c r="BU777" s="124">
        <v>1.29398713736979</v>
      </c>
      <c r="BV777" s="67"/>
      <c r="BW777" s="63" t="s">
        <v>26</v>
      </c>
      <c r="BX777" s="37" t="s">
        <v>67</v>
      </c>
      <c r="BY777" s="92"/>
      <c r="BZ777" s="70">
        <f t="shared" si="510"/>
        <v>1.29398713736979</v>
      </c>
      <c r="CA777" s="37" t="s">
        <v>18</v>
      </c>
      <c r="CB777" s="102" t="s">
        <v>717</v>
      </c>
      <c r="CC777" s="59">
        <v>2</v>
      </c>
      <c r="CD777" s="59">
        <v>2</v>
      </c>
      <c r="CE777" s="67"/>
      <c r="CF777" s="78" t="s">
        <v>1584</v>
      </c>
      <c r="CG777" s="67">
        <v>32.764072270936701</v>
      </c>
      <c r="CH777" s="59" t="s">
        <v>21</v>
      </c>
      <c r="CI777" s="67">
        <v>53.1846929984629</v>
      </c>
      <c r="CJ777" s="67"/>
      <c r="CK777" s="67"/>
      <c r="CL777" s="159">
        <f t="shared" si="511"/>
        <v>53.1846929984629</v>
      </c>
      <c r="CM777" s="59">
        <v>2</v>
      </c>
      <c r="CN777" s="59">
        <v>2</v>
      </c>
      <c r="CO777" s="67"/>
      <c r="CP777" s="67">
        <f t="shared" si="513"/>
        <v>-0.8350337996168713</v>
      </c>
      <c r="CQ777" s="67">
        <f t="shared" si="514"/>
        <v>0.5714285714285714</v>
      </c>
      <c r="CR777" s="67">
        <f t="shared" si="496"/>
        <v>-0.47716217120964072</v>
      </c>
      <c r="CS777" s="67">
        <f t="shared" si="515"/>
        <v>1.0284604672041873</v>
      </c>
      <c r="CT777" s="59">
        <v>0</v>
      </c>
      <c r="CU777" s="59">
        <v>0</v>
      </c>
      <c r="CV777" s="59" t="s">
        <v>1782</v>
      </c>
      <c r="CW777" s="59">
        <v>0</v>
      </c>
      <c r="CX777" s="59">
        <v>0</v>
      </c>
      <c r="CY777" s="102">
        <v>0</v>
      </c>
      <c r="CZ777" s="102">
        <v>4</v>
      </c>
      <c r="DA777" s="102">
        <v>0</v>
      </c>
      <c r="DB777" s="102">
        <v>0</v>
      </c>
      <c r="DC777" s="102">
        <v>0</v>
      </c>
      <c r="DD777" s="59">
        <v>0</v>
      </c>
      <c r="DE777" s="60">
        <v>1</v>
      </c>
      <c r="DF777" s="60">
        <v>0</v>
      </c>
      <c r="DG777" s="60">
        <v>0</v>
      </c>
      <c r="DH777" s="60">
        <v>0</v>
      </c>
      <c r="DI777" s="60">
        <v>0</v>
      </c>
      <c r="DJ777" s="60">
        <v>0</v>
      </c>
      <c r="DK777" s="60">
        <v>0</v>
      </c>
      <c r="DL777" s="60">
        <v>0</v>
      </c>
      <c r="DM777" s="60">
        <v>0</v>
      </c>
      <c r="DN777" s="60">
        <v>0</v>
      </c>
      <c r="DO777" s="59">
        <v>0</v>
      </c>
      <c r="DP777" s="59">
        <v>0</v>
      </c>
      <c r="DQ777" s="59">
        <v>0</v>
      </c>
      <c r="DR777" s="59">
        <v>0</v>
      </c>
      <c r="DS777" s="59">
        <v>0</v>
      </c>
      <c r="DT777" s="59">
        <v>0</v>
      </c>
      <c r="DU777" s="59">
        <v>0</v>
      </c>
      <c r="DV777" s="59">
        <v>0</v>
      </c>
      <c r="DW777" s="59">
        <v>0</v>
      </c>
      <c r="DX777" s="59">
        <v>0</v>
      </c>
      <c r="DY777" s="59">
        <v>0</v>
      </c>
      <c r="DZ777" s="59">
        <v>0</v>
      </c>
      <c r="EA777" s="59">
        <v>0</v>
      </c>
      <c r="EB777" s="59">
        <v>0</v>
      </c>
      <c r="EC777" s="59">
        <v>0</v>
      </c>
      <c r="ED777" s="59">
        <v>0</v>
      </c>
      <c r="EE777" s="59">
        <v>0</v>
      </c>
      <c r="EF777" s="59">
        <v>0</v>
      </c>
      <c r="EG777" s="59">
        <v>0</v>
      </c>
      <c r="EH777" s="59">
        <v>0</v>
      </c>
      <c r="EI777" s="59">
        <v>0</v>
      </c>
      <c r="EJ777" s="59">
        <v>0</v>
      </c>
      <c r="EK777" s="59">
        <v>0</v>
      </c>
      <c r="EL777" s="59">
        <v>0</v>
      </c>
      <c r="EM777" s="59">
        <v>0</v>
      </c>
      <c r="EN777" s="59">
        <v>0</v>
      </c>
      <c r="EO777" s="59">
        <v>1</v>
      </c>
      <c r="EP777" s="59">
        <v>2</v>
      </c>
      <c r="EQ777" s="59">
        <v>4</v>
      </c>
    </row>
    <row r="778" spans="1:147" ht="15" customHeight="1" x14ac:dyDescent="0.25">
      <c r="A778" s="501" t="s">
        <v>2581</v>
      </c>
      <c r="B778" s="37">
        <v>7</v>
      </c>
      <c r="C778" s="121" t="s">
        <v>400</v>
      </c>
      <c r="D778" s="122">
        <v>2003</v>
      </c>
      <c r="E778" s="125" t="s">
        <v>401</v>
      </c>
      <c r="F778" s="125" t="s">
        <v>207</v>
      </c>
      <c r="G778" s="122">
        <v>164</v>
      </c>
      <c r="H778" s="122" t="s">
        <v>402</v>
      </c>
      <c r="I778" s="127" t="s">
        <v>50</v>
      </c>
      <c r="J778" s="59">
        <v>0</v>
      </c>
      <c r="K778" s="65" t="s">
        <v>3</v>
      </c>
      <c r="L778" s="65" t="s">
        <v>89</v>
      </c>
      <c r="M778" s="59">
        <v>3</v>
      </c>
      <c r="N778" s="59">
        <v>3</v>
      </c>
      <c r="O778" s="59">
        <f t="shared" si="490"/>
        <v>0.47712125471966244</v>
      </c>
      <c r="P778" s="59">
        <v>1996</v>
      </c>
      <c r="Q778" s="67" t="s">
        <v>1978</v>
      </c>
      <c r="R778" s="77">
        <v>1</v>
      </c>
      <c r="S778" s="77">
        <v>1</v>
      </c>
      <c r="T778" s="37">
        <v>2</v>
      </c>
      <c r="U778" s="37">
        <v>2</v>
      </c>
      <c r="V778" s="102" t="s">
        <v>717</v>
      </c>
      <c r="W778" s="102"/>
      <c r="X778" s="37" t="s">
        <v>1114</v>
      </c>
      <c r="Y778" s="39" t="s">
        <v>19</v>
      </c>
      <c r="Z778" s="40" t="s">
        <v>408</v>
      </c>
      <c r="AA778" s="37" t="s">
        <v>1037</v>
      </c>
      <c r="AB778" s="37" t="s">
        <v>1400</v>
      </c>
      <c r="AC778" s="59" t="s">
        <v>1038</v>
      </c>
      <c r="AD778" s="37">
        <v>0</v>
      </c>
      <c r="AE778" s="59" t="s">
        <v>577</v>
      </c>
      <c r="AF778" s="59">
        <v>30</v>
      </c>
      <c r="AG778" s="59">
        <f t="shared" si="493"/>
        <v>1.4771212547196624</v>
      </c>
      <c r="AH778" s="59">
        <f t="shared" si="512"/>
        <v>588</v>
      </c>
      <c r="AI778" s="72">
        <f t="shared" si="504"/>
        <v>2.7693773260761385</v>
      </c>
      <c r="AJ778" s="59">
        <f t="shared" si="505"/>
        <v>90</v>
      </c>
      <c r="AK778" s="59">
        <f t="shared" si="494"/>
        <v>1.954242509439325</v>
      </c>
      <c r="AL778" s="72">
        <f t="shared" si="507"/>
        <v>1764</v>
      </c>
      <c r="AM778" s="72">
        <f t="shared" si="484"/>
        <v>3.2464985807958011</v>
      </c>
      <c r="AN778" s="39" t="s">
        <v>28</v>
      </c>
      <c r="AO778" s="37" t="s">
        <v>470</v>
      </c>
      <c r="AP778" s="58"/>
      <c r="AQ778" s="59" t="s">
        <v>403</v>
      </c>
      <c r="AR778" s="67" t="s">
        <v>404</v>
      </c>
      <c r="AS778" s="67" t="s">
        <v>405</v>
      </c>
      <c r="AT778" s="172" t="s">
        <v>2479</v>
      </c>
      <c r="AU778" s="270">
        <v>36.75</v>
      </c>
      <c r="AV778" s="270">
        <v>139.75</v>
      </c>
      <c r="AW778" s="59" t="s">
        <v>406</v>
      </c>
      <c r="AX778" s="277">
        <v>12.416666666666666</v>
      </c>
      <c r="AY778" s="278">
        <v>1365</v>
      </c>
      <c r="AZ778" s="455">
        <f t="shared" si="495"/>
        <v>3.1351326513767748</v>
      </c>
      <c r="BA778" s="515" t="s">
        <v>407</v>
      </c>
      <c r="BB778" s="67" t="s">
        <v>1846</v>
      </c>
      <c r="BC778" s="59" t="s">
        <v>118</v>
      </c>
      <c r="BD778" s="59">
        <v>67</v>
      </c>
      <c r="BE778" s="59" t="s">
        <v>2331</v>
      </c>
      <c r="BH778" s="38" t="s">
        <v>1334</v>
      </c>
      <c r="BI778" s="58" t="s">
        <v>2098</v>
      </c>
      <c r="BJ778" s="38" t="s">
        <v>32</v>
      </c>
      <c r="BK778" s="67" t="s">
        <v>1050</v>
      </c>
      <c r="BO778" s="59" t="s">
        <v>1677</v>
      </c>
      <c r="BP778" s="67" t="s">
        <v>51</v>
      </c>
      <c r="BQ778" s="59" t="s">
        <v>848</v>
      </c>
      <c r="BR778" s="67">
        <v>0.27853620088692199</v>
      </c>
      <c r="BS778" s="37" t="s">
        <v>21</v>
      </c>
      <c r="BT778" s="37" t="s">
        <v>47</v>
      </c>
      <c r="BU778" s="124">
        <v>0.54902277751218198</v>
      </c>
      <c r="BW778" s="63" t="s">
        <v>26</v>
      </c>
      <c r="BX778" s="37" t="s">
        <v>67</v>
      </c>
      <c r="BY778" s="92"/>
      <c r="BZ778" s="70">
        <f t="shared" si="510"/>
        <v>0.54902277751218198</v>
      </c>
      <c r="CA778" s="37" t="s">
        <v>18</v>
      </c>
      <c r="CB778" s="102" t="s">
        <v>717</v>
      </c>
      <c r="CC778" s="59">
        <v>2</v>
      </c>
      <c r="CD778" s="59">
        <v>2</v>
      </c>
      <c r="CF778" s="78" t="s">
        <v>1584</v>
      </c>
      <c r="CG778" s="67">
        <v>166.116176907419</v>
      </c>
      <c r="CH778" s="59" t="s">
        <v>21</v>
      </c>
      <c r="CI778" s="67">
        <v>296.053791163916</v>
      </c>
      <c r="CL778" s="159">
        <f t="shared" si="511"/>
        <v>296.053791163916</v>
      </c>
      <c r="CM778" s="59">
        <v>2</v>
      </c>
      <c r="CN778" s="59">
        <v>2</v>
      </c>
      <c r="CP778" s="67">
        <f t="shared" si="513"/>
        <v>-0.79218521889992288</v>
      </c>
      <c r="CQ778" s="67">
        <f t="shared" si="514"/>
        <v>0.5714285714285714</v>
      </c>
      <c r="CR778" s="67">
        <f t="shared" si="496"/>
        <v>-0.45267726794281304</v>
      </c>
      <c r="CS778" s="67">
        <f t="shared" si="515"/>
        <v>1.0256145886140211</v>
      </c>
      <c r="CT778" s="59">
        <v>0</v>
      </c>
      <c r="CU778" s="59">
        <v>0</v>
      </c>
      <c r="CV778" s="59" t="s">
        <v>1782</v>
      </c>
      <c r="CW778" s="59">
        <v>0</v>
      </c>
      <c r="CX778" s="59">
        <v>0</v>
      </c>
      <c r="CY778" s="102">
        <v>0</v>
      </c>
      <c r="CZ778" s="102">
        <v>4</v>
      </c>
      <c r="DA778" s="102">
        <v>0</v>
      </c>
      <c r="DB778" s="102">
        <v>0</v>
      </c>
      <c r="DC778" s="102">
        <v>0</v>
      </c>
      <c r="DD778" s="59">
        <v>0</v>
      </c>
      <c r="DE778" s="60">
        <v>1</v>
      </c>
      <c r="DF778" s="60">
        <v>0</v>
      </c>
      <c r="DG778" s="60">
        <v>0</v>
      </c>
      <c r="DH778" s="60">
        <v>0</v>
      </c>
      <c r="DI778" s="60">
        <v>0</v>
      </c>
      <c r="DJ778" s="60">
        <v>0</v>
      </c>
      <c r="DK778" s="60">
        <v>0</v>
      </c>
      <c r="DL778" s="60">
        <v>0</v>
      </c>
      <c r="DM778" s="60">
        <v>0</v>
      </c>
      <c r="DN778" s="60">
        <v>0</v>
      </c>
      <c r="DO778" s="59">
        <v>0</v>
      </c>
      <c r="DP778" s="59">
        <v>0</v>
      </c>
      <c r="DQ778" s="59">
        <v>0</v>
      </c>
      <c r="DR778" s="59">
        <v>0</v>
      </c>
      <c r="DS778" s="59">
        <v>0</v>
      </c>
      <c r="DT778" s="59">
        <v>0</v>
      </c>
      <c r="DU778" s="59">
        <v>0</v>
      </c>
      <c r="DV778" s="59">
        <v>0</v>
      </c>
      <c r="DW778" s="59">
        <v>0</v>
      </c>
      <c r="DX778" s="59">
        <v>0</v>
      </c>
      <c r="DY778" s="59">
        <v>0</v>
      </c>
      <c r="DZ778" s="59">
        <v>0</v>
      </c>
      <c r="EA778" s="59">
        <v>0</v>
      </c>
      <c r="EB778" s="59">
        <v>0</v>
      </c>
      <c r="EC778" s="59">
        <v>0</v>
      </c>
      <c r="ED778" s="59">
        <v>0</v>
      </c>
      <c r="EE778" s="59">
        <v>0</v>
      </c>
      <c r="EF778" s="59">
        <v>0</v>
      </c>
      <c r="EG778" s="59">
        <v>0</v>
      </c>
      <c r="EH778" s="59">
        <v>0</v>
      </c>
      <c r="EI778" s="59">
        <v>0</v>
      </c>
      <c r="EJ778" s="59">
        <v>0</v>
      </c>
      <c r="EK778" s="59">
        <v>0</v>
      </c>
      <c r="EL778" s="59">
        <v>0</v>
      </c>
      <c r="EM778" s="59">
        <v>0</v>
      </c>
      <c r="EN778" s="59">
        <v>0</v>
      </c>
      <c r="EO778" s="59">
        <v>1</v>
      </c>
      <c r="EP778" s="59">
        <v>2</v>
      </c>
      <c r="EQ778" s="59">
        <v>4</v>
      </c>
    </row>
    <row r="779" spans="1:147" ht="15" customHeight="1" x14ac:dyDescent="0.25">
      <c r="A779" s="501" t="s">
        <v>2581</v>
      </c>
      <c r="B779" s="37">
        <v>8</v>
      </c>
      <c r="C779" s="121" t="s">
        <v>400</v>
      </c>
      <c r="D779" s="122">
        <v>2003</v>
      </c>
      <c r="E779" s="125" t="s">
        <v>401</v>
      </c>
      <c r="F779" s="125" t="s">
        <v>207</v>
      </c>
      <c r="G779" s="122">
        <v>164</v>
      </c>
      <c r="H779" s="122" t="s">
        <v>402</v>
      </c>
      <c r="I779" s="127" t="s">
        <v>50</v>
      </c>
      <c r="J779" s="59">
        <v>0</v>
      </c>
      <c r="K779" s="65" t="s">
        <v>3</v>
      </c>
      <c r="L779" s="65" t="s">
        <v>89</v>
      </c>
      <c r="M779" s="59">
        <v>3</v>
      </c>
      <c r="N779" s="59">
        <v>3</v>
      </c>
      <c r="O779" s="59">
        <f t="shared" si="490"/>
        <v>0.47712125471966244</v>
      </c>
      <c r="P779" s="59">
        <v>1996</v>
      </c>
      <c r="Q779" s="67" t="s">
        <v>1978</v>
      </c>
      <c r="R779" s="77">
        <v>1</v>
      </c>
      <c r="S779" s="77">
        <v>1</v>
      </c>
      <c r="T779" s="37">
        <v>2</v>
      </c>
      <c r="U779" s="37">
        <v>2</v>
      </c>
      <c r="V779" s="102" t="s">
        <v>717</v>
      </c>
      <c r="W779" s="102"/>
      <c r="X779" s="37" t="s">
        <v>1114</v>
      </c>
      <c r="Y779" s="39" t="s">
        <v>19</v>
      </c>
      <c r="Z779" s="40" t="s">
        <v>408</v>
      </c>
      <c r="AA779" s="37" t="s">
        <v>1037</v>
      </c>
      <c r="AB779" s="37" t="s">
        <v>1400</v>
      </c>
      <c r="AC779" s="59" t="s">
        <v>1038</v>
      </c>
      <c r="AD779" s="37">
        <v>0</v>
      </c>
      <c r="AE779" s="59" t="s">
        <v>577</v>
      </c>
      <c r="AF779" s="59">
        <v>30</v>
      </c>
      <c r="AG779" s="59">
        <f t="shared" si="493"/>
        <v>1.4771212547196624</v>
      </c>
      <c r="AH779" s="59">
        <f t="shared" si="512"/>
        <v>588</v>
      </c>
      <c r="AI779" s="72">
        <f t="shared" si="504"/>
        <v>2.7693773260761385</v>
      </c>
      <c r="AJ779" s="59">
        <f t="shared" si="505"/>
        <v>90</v>
      </c>
      <c r="AK779" s="59">
        <f t="shared" si="494"/>
        <v>1.954242509439325</v>
      </c>
      <c r="AL779" s="72">
        <f t="shared" si="507"/>
        <v>1764</v>
      </c>
      <c r="AM779" s="72">
        <f t="shared" si="484"/>
        <v>3.2464985807958011</v>
      </c>
      <c r="AN779" s="39" t="s">
        <v>28</v>
      </c>
      <c r="AO779" s="37" t="s">
        <v>470</v>
      </c>
      <c r="AP779" s="58"/>
      <c r="AQ779" s="59" t="s">
        <v>403</v>
      </c>
      <c r="AR779" s="67" t="s">
        <v>404</v>
      </c>
      <c r="AS779" s="67" t="s">
        <v>405</v>
      </c>
      <c r="AT779" s="172" t="s">
        <v>2479</v>
      </c>
      <c r="AU779" s="270">
        <v>36.75</v>
      </c>
      <c r="AV779" s="270">
        <v>139.75</v>
      </c>
      <c r="AW779" s="59" t="s">
        <v>406</v>
      </c>
      <c r="AX779" s="277">
        <v>12.416666666666666</v>
      </c>
      <c r="AY779" s="278">
        <v>1365</v>
      </c>
      <c r="AZ779" s="455">
        <f t="shared" si="495"/>
        <v>3.1351326513767748</v>
      </c>
      <c r="BA779" s="515" t="s">
        <v>407</v>
      </c>
      <c r="BB779" s="109" t="s">
        <v>1847</v>
      </c>
      <c r="BD779" s="59">
        <v>51</v>
      </c>
      <c r="BE779" s="59" t="s">
        <v>2331</v>
      </c>
      <c r="BH779" s="38" t="s">
        <v>1334</v>
      </c>
      <c r="BI779" s="110" t="s">
        <v>2099</v>
      </c>
      <c r="BJ779" s="38" t="s">
        <v>32</v>
      </c>
      <c r="BK779" s="67" t="s">
        <v>1050</v>
      </c>
      <c r="BO779" s="59" t="s">
        <v>1677</v>
      </c>
      <c r="BP779" s="67" t="s">
        <v>51</v>
      </c>
      <c r="BQ779" s="59" t="s">
        <v>848</v>
      </c>
      <c r="BR779" s="67">
        <v>0.99015397698278496</v>
      </c>
      <c r="BS779" s="37" t="s">
        <v>21</v>
      </c>
      <c r="BT779" s="37" t="s">
        <v>47</v>
      </c>
      <c r="BU779" s="124">
        <v>1.1637187368707049</v>
      </c>
      <c r="BW779" s="63" t="s">
        <v>26</v>
      </c>
      <c r="BX779" s="37" t="s">
        <v>67</v>
      </c>
      <c r="BY779" s="92"/>
      <c r="BZ779" s="70">
        <f t="shared" si="510"/>
        <v>1.1637187368707049</v>
      </c>
      <c r="CA779" s="37" t="s">
        <v>18</v>
      </c>
      <c r="CB779" s="102" t="s">
        <v>717</v>
      </c>
      <c r="CC779" s="59">
        <v>2</v>
      </c>
      <c r="CD779" s="59">
        <v>2</v>
      </c>
      <c r="CF779" s="78" t="s">
        <v>1584</v>
      </c>
      <c r="CG779" s="67">
        <v>15.138980435851099</v>
      </c>
      <c r="CH779" s="59" t="s">
        <v>21</v>
      </c>
      <c r="CI779" s="67">
        <v>22.365686588289801</v>
      </c>
      <c r="CL779" s="159">
        <f t="shared" si="511"/>
        <v>22.365686588289801</v>
      </c>
      <c r="CM779" s="59">
        <v>2</v>
      </c>
      <c r="CN779" s="59">
        <v>2</v>
      </c>
      <c r="CP779" s="67">
        <f t="shared" si="513"/>
        <v>-0.89344145790824114</v>
      </c>
      <c r="CQ779" s="67">
        <f t="shared" si="514"/>
        <v>0.5714285714285714</v>
      </c>
      <c r="CR779" s="67">
        <f t="shared" si="496"/>
        <v>-0.51053797594756634</v>
      </c>
      <c r="CS779" s="67">
        <f t="shared" si="515"/>
        <v>1.0325811281105797</v>
      </c>
      <c r="CT779" s="59">
        <v>0</v>
      </c>
      <c r="CU779" s="59">
        <v>0</v>
      </c>
      <c r="CV779" s="59" t="s">
        <v>1782</v>
      </c>
      <c r="CW779" s="59">
        <v>0</v>
      </c>
      <c r="CX779" s="59">
        <v>0</v>
      </c>
      <c r="CY779" s="102">
        <v>0</v>
      </c>
      <c r="CZ779" s="102">
        <v>4</v>
      </c>
      <c r="DA779" s="102">
        <v>0</v>
      </c>
      <c r="DB779" s="102">
        <v>0</v>
      </c>
      <c r="DC779" s="102">
        <v>0</v>
      </c>
      <c r="DD779" s="59">
        <v>0</v>
      </c>
      <c r="DE779" s="60">
        <v>1</v>
      </c>
      <c r="DF779" s="60">
        <v>0</v>
      </c>
      <c r="DG779" s="60">
        <v>0</v>
      </c>
      <c r="DH779" s="60">
        <v>0</v>
      </c>
      <c r="DI779" s="60">
        <v>0</v>
      </c>
      <c r="DJ779" s="60">
        <v>0</v>
      </c>
      <c r="DK779" s="60">
        <v>0</v>
      </c>
      <c r="DL779" s="60">
        <v>0</v>
      </c>
      <c r="DM779" s="60">
        <v>0</v>
      </c>
      <c r="DN779" s="60">
        <v>0</v>
      </c>
      <c r="DO779" s="59">
        <v>0</v>
      </c>
      <c r="DP779" s="59">
        <v>0</v>
      </c>
      <c r="DQ779" s="59">
        <v>0</v>
      </c>
      <c r="DR779" s="59">
        <v>0</v>
      </c>
      <c r="DS779" s="59">
        <v>0</v>
      </c>
      <c r="DT779" s="59">
        <v>0</v>
      </c>
      <c r="DU779" s="59">
        <v>0</v>
      </c>
      <c r="DV779" s="59">
        <v>0</v>
      </c>
      <c r="DW779" s="59">
        <v>0</v>
      </c>
      <c r="DX779" s="59">
        <v>0</v>
      </c>
      <c r="DY779" s="59">
        <v>0</v>
      </c>
      <c r="DZ779" s="59">
        <v>0</v>
      </c>
      <c r="EA779" s="59">
        <v>0</v>
      </c>
      <c r="EB779" s="59">
        <v>0</v>
      </c>
      <c r="EC779" s="59">
        <v>0</v>
      </c>
      <c r="ED779" s="59">
        <v>0</v>
      </c>
      <c r="EE779" s="59">
        <v>0</v>
      </c>
      <c r="EF779" s="59">
        <v>0</v>
      </c>
      <c r="EG779" s="59">
        <v>0</v>
      </c>
      <c r="EH779" s="59">
        <v>0</v>
      </c>
      <c r="EI779" s="59">
        <v>0</v>
      </c>
      <c r="EJ779" s="59">
        <v>0</v>
      </c>
      <c r="EK779" s="59">
        <v>0</v>
      </c>
      <c r="EL779" s="59">
        <v>0</v>
      </c>
      <c r="EM779" s="59">
        <v>0</v>
      </c>
      <c r="EN779" s="59">
        <v>0</v>
      </c>
      <c r="EO779" s="59">
        <v>1</v>
      </c>
      <c r="EP779" s="59">
        <v>2</v>
      </c>
      <c r="EQ779" s="59">
        <v>4</v>
      </c>
    </row>
    <row r="780" spans="1:147" ht="15" customHeight="1" x14ac:dyDescent="0.25">
      <c r="A780" s="501" t="s">
        <v>2581</v>
      </c>
      <c r="B780" s="37">
        <v>9</v>
      </c>
      <c r="C780" s="121" t="s">
        <v>400</v>
      </c>
      <c r="D780" s="122">
        <v>2003</v>
      </c>
      <c r="E780" s="125" t="s">
        <v>401</v>
      </c>
      <c r="F780" s="125" t="s">
        <v>207</v>
      </c>
      <c r="G780" s="122">
        <v>164</v>
      </c>
      <c r="H780" s="122" t="s">
        <v>402</v>
      </c>
      <c r="I780" s="127" t="s">
        <v>50</v>
      </c>
      <c r="J780" s="59">
        <v>0</v>
      </c>
      <c r="K780" s="65" t="s">
        <v>3</v>
      </c>
      <c r="L780" s="65" t="s">
        <v>89</v>
      </c>
      <c r="M780" s="59">
        <v>3</v>
      </c>
      <c r="N780" s="59">
        <v>3</v>
      </c>
      <c r="O780" s="59">
        <f t="shared" si="490"/>
        <v>0.47712125471966244</v>
      </c>
      <c r="P780" s="59">
        <v>1996</v>
      </c>
      <c r="Q780" s="67" t="s">
        <v>1978</v>
      </c>
      <c r="R780" s="77">
        <v>1</v>
      </c>
      <c r="S780" s="77">
        <v>1</v>
      </c>
      <c r="T780" s="37">
        <v>2</v>
      </c>
      <c r="U780" s="37">
        <v>2</v>
      </c>
      <c r="V780" s="102" t="s">
        <v>717</v>
      </c>
      <c r="W780" s="102"/>
      <c r="X780" s="37" t="s">
        <v>1114</v>
      </c>
      <c r="Y780" s="39" t="s">
        <v>19</v>
      </c>
      <c r="Z780" s="40" t="s">
        <v>408</v>
      </c>
      <c r="AA780" s="37" t="s">
        <v>1037</v>
      </c>
      <c r="AB780" s="37" t="s">
        <v>1400</v>
      </c>
      <c r="AC780" s="59" t="s">
        <v>1038</v>
      </c>
      <c r="AD780" s="37">
        <v>0</v>
      </c>
      <c r="AE780" s="59" t="s">
        <v>577</v>
      </c>
      <c r="AF780" s="59">
        <v>30</v>
      </c>
      <c r="AG780" s="59">
        <f t="shared" si="493"/>
        <v>1.4771212547196624</v>
      </c>
      <c r="AH780" s="59">
        <f t="shared" si="512"/>
        <v>588</v>
      </c>
      <c r="AI780" s="72">
        <f t="shared" si="504"/>
        <v>2.7693773260761385</v>
      </c>
      <c r="AJ780" s="59">
        <f t="shared" si="505"/>
        <v>90</v>
      </c>
      <c r="AK780" s="59">
        <f t="shared" si="494"/>
        <v>1.954242509439325</v>
      </c>
      <c r="AL780" s="72">
        <f t="shared" si="507"/>
        <v>1764</v>
      </c>
      <c r="AM780" s="72">
        <f t="shared" ref="AM780:AM831" si="516">LOG10(AL780)</f>
        <v>3.2464985807958011</v>
      </c>
      <c r="AN780" s="39" t="s">
        <v>28</v>
      </c>
      <c r="AO780" s="37" t="s">
        <v>470</v>
      </c>
      <c r="AP780" s="58"/>
      <c r="AQ780" s="59" t="s">
        <v>403</v>
      </c>
      <c r="AR780" s="67" t="s">
        <v>404</v>
      </c>
      <c r="AS780" s="67" t="s">
        <v>405</v>
      </c>
      <c r="AT780" s="172" t="s">
        <v>2479</v>
      </c>
      <c r="AU780" s="270">
        <v>36.75</v>
      </c>
      <c r="AV780" s="270">
        <v>139.75</v>
      </c>
      <c r="AW780" s="59" t="s">
        <v>406</v>
      </c>
      <c r="AX780" s="277">
        <v>12.416666666666666</v>
      </c>
      <c r="AY780" s="278">
        <v>1365</v>
      </c>
      <c r="AZ780" s="455">
        <f t="shared" si="495"/>
        <v>3.1351326513767748</v>
      </c>
      <c r="BA780" s="515" t="s">
        <v>407</v>
      </c>
      <c r="BB780" s="67" t="s">
        <v>1846</v>
      </c>
      <c r="BC780" s="59" t="s">
        <v>118</v>
      </c>
      <c r="BD780" s="59">
        <v>96</v>
      </c>
      <c r="BE780" s="59" t="s">
        <v>2331</v>
      </c>
      <c r="BH780" s="38" t="s">
        <v>1334</v>
      </c>
      <c r="BI780" s="110" t="s">
        <v>2096</v>
      </c>
      <c r="BJ780" s="38" t="s">
        <v>32</v>
      </c>
      <c r="BK780" s="67" t="s">
        <v>1702</v>
      </c>
      <c r="BO780" s="59" t="s">
        <v>1677</v>
      </c>
      <c r="BP780" s="67" t="s">
        <v>51</v>
      </c>
      <c r="BQ780" s="59" t="s">
        <v>848</v>
      </c>
      <c r="BR780" s="67">
        <v>16.1841877918406</v>
      </c>
      <c r="BS780" s="37" t="s">
        <v>21</v>
      </c>
      <c r="BT780" s="37" t="s">
        <v>47</v>
      </c>
      <c r="BU780" s="124">
        <v>26.652726740501599</v>
      </c>
      <c r="BW780" s="63" t="s">
        <v>26</v>
      </c>
      <c r="BX780" s="37" t="s">
        <v>67</v>
      </c>
      <c r="BY780" s="92"/>
      <c r="BZ780" s="70">
        <f t="shared" si="510"/>
        <v>26.652726740501599</v>
      </c>
      <c r="CA780" s="37" t="s">
        <v>18</v>
      </c>
      <c r="CB780" s="102" t="s">
        <v>717</v>
      </c>
      <c r="CC780" s="59">
        <v>2</v>
      </c>
      <c r="CD780" s="59">
        <v>2</v>
      </c>
      <c r="CF780" s="78" t="s">
        <v>1584</v>
      </c>
      <c r="CG780" s="67">
        <v>495.969015094795</v>
      </c>
      <c r="CH780" s="59" t="s">
        <v>21</v>
      </c>
      <c r="CI780" s="67">
        <v>404.65900511648198</v>
      </c>
      <c r="CL780" s="159">
        <f t="shared" si="511"/>
        <v>404.65900511648198</v>
      </c>
      <c r="CM780" s="59">
        <v>2</v>
      </c>
      <c r="CN780" s="59">
        <v>2</v>
      </c>
      <c r="CP780" s="67">
        <f t="shared" si="513"/>
        <v>-1.6731401367165419</v>
      </c>
      <c r="CQ780" s="67">
        <f t="shared" si="514"/>
        <v>0.5714285714285714</v>
      </c>
      <c r="CR780" s="67">
        <f t="shared" si="496"/>
        <v>-0.95608007812373819</v>
      </c>
      <c r="CS780" s="67">
        <f t="shared" si="515"/>
        <v>1.1142611394731368</v>
      </c>
      <c r="CT780" s="59">
        <v>0</v>
      </c>
      <c r="CU780" s="59">
        <v>0</v>
      </c>
      <c r="CV780" s="59" t="s">
        <v>1782</v>
      </c>
      <c r="CW780" s="59">
        <v>0</v>
      </c>
      <c r="CX780" s="59">
        <v>0</v>
      </c>
      <c r="CY780" s="102">
        <v>0</v>
      </c>
      <c r="CZ780" s="102">
        <v>4</v>
      </c>
      <c r="DA780" s="102">
        <v>0</v>
      </c>
      <c r="DB780" s="102">
        <v>0</v>
      </c>
      <c r="DC780" s="102">
        <v>0</v>
      </c>
      <c r="DD780" s="59">
        <v>0</v>
      </c>
      <c r="DE780" s="60">
        <v>0</v>
      </c>
      <c r="DF780" s="60">
        <v>0</v>
      </c>
      <c r="DG780" s="60">
        <v>0</v>
      </c>
      <c r="DH780" s="60">
        <v>0</v>
      </c>
      <c r="DI780" s="60">
        <v>0</v>
      </c>
      <c r="DJ780" s="60">
        <v>0</v>
      </c>
      <c r="DK780" s="60">
        <v>0</v>
      </c>
      <c r="DL780" s="60">
        <v>0</v>
      </c>
      <c r="DM780" s="60">
        <v>0</v>
      </c>
      <c r="DN780" s="60">
        <v>0</v>
      </c>
      <c r="DO780" s="59">
        <v>0</v>
      </c>
      <c r="DP780" s="59">
        <v>0</v>
      </c>
      <c r="DQ780" s="59">
        <v>0</v>
      </c>
      <c r="DR780" s="59">
        <v>0</v>
      </c>
      <c r="DS780" s="59">
        <v>0</v>
      </c>
      <c r="DT780" s="59">
        <v>0</v>
      </c>
      <c r="DU780" s="59">
        <v>0</v>
      </c>
      <c r="DV780" s="59">
        <v>0</v>
      </c>
      <c r="DW780" s="59">
        <v>0</v>
      </c>
      <c r="DX780" s="59">
        <v>0</v>
      </c>
      <c r="DY780" s="59">
        <v>0</v>
      </c>
      <c r="DZ780" s="59">
        <v>0</v>
      </c>
      <c r="EA780" s="59">
        <v>0</v>
      </c>
      <c r="EB780" s="59">
        <v>0</v>
      </c>
      <c r="EC780" s="59">
        <v>0</v>
      </c>
      <c r="ED780" s="59">
        <v>0</v>
      </c>
      <c r="EE780" s="59">
        <v>0</v>
      </c>
      <c r="EF780" s="59">
        <v>0</v>
      </c>
      <c r="EG780" s="59">
        <v>0</v>
      </c>
      <c r="EH780" s="59">
        <v>0</v>
      </c>
      <c r="EI780" s="59">
        <v>0</v>
      </c>
      <c r="EJ780" s="59">
        <v>0</v>
      </c>
      <c r="EK780" s="59">
        <v>0</v>
      </c>
      <c r="EL780" s="59">
        <v>0</v>
      </c>
      <c r="EM780" s="59">
        <v>0</v>
      </c>
      <c r="EN780" s="59">
        <v>0</v>
      </c>
      <c r="EO780" s="59">
        <v>1</v>
      </c>
      <c r="EP780" s="59">
        <v>2</v>
      </c>
      <c r="EQ780" s="59">
        <v>4</v>
      </c>
    </row>
    <row r="781" spans="1:147" ht="15" customHeight="1" x14ac:dyDescent="0.25">
      <c r="A781" s="501" t="s">
        <v>2581</v>
      </c>
      <c r="B781" s="37">
        <v>10</v>
      </c>
      <c r="C781" s="121" t="s">
        <v>400</v>
      </c>
      <c r="D781" s="122">
        <v>2003</v>
      </c>
      <c r="E781" s="125" t="s">
        <v>401</v>
      </c>
      <c r="F781" s="125" t="s">
        <v>207</v>
      </c>
      <c r="G781" s="122">
        <v>164</v>
      </c>
      <c r="H781" s="122" t="s">
        <v>402</v>
      </c>
      <c r="I781" s="127" t="s">
        <v>50</v>
      </c>
      <c r="J781" s="59">
        <v>0</v>
      </c>
      <c r="K781" s="65" t="s">
        <v>3</v>
      </c>
      <c r="L781" s="65" t="s">
        <v>89</v>
      </c>
      <c r="M781" s="59">
        <v>3</v>
      </c>
      <c r="N781" s="59">
        <v>3</v>
      </c>
      <c r="O781" s="59">
        <f t="shared" si="490"/>
        <v>0.47712125471966244</v>
      </c>
      <c r="P781" s="59">
        <v>1996</v>
      </c>
      <c r="Q781" s="67" t="s">
        <v>1978</v>
      </c>
      <c r="R781" s="77">
        <v>1</v>
      </c>
      <c r="S781" s="77">
        <v>1</v>
      </c>
      <c r="T781" s="37">
        <v>2</v>
      </c>
      <c r="U781" s="37">
        <v>2</v>
      </c>
      <c r="V781" s="102" t="s">
        <v>717</v>
      </c>
      <c r="W781" s="102"/>
      <c r="X781" s="37" t="s">
        <v>1114</v>
      </c>
      <c r="Y781" s="39" t="s">
        <v>19</v>
      </c>
      <c r="Z781" s="40" t="s">
        <v>408</v>
      </c>
      <c r="AA781" s="37" t="s">
        <v>1037</v>
      </c>
      <c r="AB781" s="37" t="s">
        <v>1400</v>
      </c>
      <c r="AC781" s="59" t="s">
        <v>1038</v>
      </c>
      <c r="AD781" s="37">
        <v>0</v>
      </c>
      <c r="AE781" s="59" t="s">
        <v>577</v>
      </c>
      <c r="AF781" s="59">
        <v>30</v>
      </c>
      <c r="AG781" s="59">
        <f t="shared" si="493"/>
        <v>1.4771212547196624</v>
      </c>
      <c r="AH781" s="59">
        <f t="shared" si="512"/>
        <v>588</v>
      </c>
      <c r="AI781" s="72">
        <f t="shared" si="504"/>
        <v>2.7693773260761385</v>
      </c>
      <c r="AJ781" s="59">
        <f t="shared" si="505"/>
        <v>90</v>
      </c>
      <c r="AK781" s="59">
        <f t="shared" si="494"/>
        <v>1.954242509439325</v>
      </c>
      <c r="AL781" s="72">
        <f t="shared" si="507"/>
        <v>1764</v>
      </c>
      <c r="AM781" s="72">
        <f t="shared" si="516"/>
        <v>3.2464985807958011</v>
      </c>
      <c r="AN781" s="39" t="s">
        <v>28</v>
      </c>
      <c r="AO781" s="37" t="s">
        <v>470</v>
      </c>
      <c r="AQ781" s="59" t="s">
        <v>403</v>
      </c>
      <c r="AR781" s="67" t="s">
        <v>404</v>
      </c>
      <c r="AS781" s="67" t="s">
        <v>405</v>
      </c>
      <c r="AT781" s="172" t="s">
        <v>2479</v>
      </c>
      <c r="AU781" s="270">
        <v>36.75</v>
      </c>
      <c r="AV781" s="270">
        <v>139.75</v>
      </c>
      <c r="AW781" s="59" t="s">
        <v>406</v>
      </c>
      <c r="AX781" s="277">
        <v>12.416666666666666</v>
      </c>
      <c r="AY781" s="278">
        <v>1365</v>
      </c>
      <c r="AZ781" s="455">
        <f t="shared" si="495"/>
        <v>3.1351326513767748</v>
      </c>
      <c r="BA781" s="515" t="s">
        <v>407</v>
      </c>
      <c r="BB781" s="67" t="s">
        <v>1846</v>
      </c>
      <c r="BC781" s="59" t="s">
        <v>118</v>
      </c>
      <c r="BD781" s="59">
        <v>94</v>
      </c>
      <c r="BE781" s="59" t="s">
        <v>2331</v>
      </c>
      <c r="BH781" s="38" t="s">
        <v>1334</v>
      </c>
      <c r="BI781" s="58" t="s">
        <v>2097</v>
      </c>
      <c r="BJ781" s="38" t="s">
        <v>32</v>
      </c>
      <c r="BK781" s="67" t="s">
        <v>1702</v>
      </c>
      <c r="BO781" s="59" t="s">
        <v>1677</v>
      </c>
      <c r="BP781" s="67" t="s">
        <v>51</v>
      </c>
      <c r="BQ781" s="59" t="s">
        <v>848</v>
      </c>
      <c r="BR781" s="67">
        <v>11.095850086761001</v>
      </c>
      <c r="BS781" s="37" t="s">
        <v>21</v>
      </c>
      <c r="BT781" s="37" t="s">
        <v>47</v>
      </c>
      <c r="BU781" s="124">
        <v>5.2288041625517998</v>
      </c>
      <c r="BW781" s="63" t="s">
        <v>26</v>
      </c>
      <c r="BX781" s="37" t="s">
        <v>67</v>
      </c>
      <c r="BY781" s="92"/>
      <c r="BZ781" s="70">
        <f t="shared" si="510"/>
        <v>5.2288041625517998</v>
      </c>
      <c r="CA781" s="37" t="s">
        <v>18</v>
      </c>
      <c r="CB781" s="102" t="s">
        <v>717</v>
      </c>
      <c r="CC781" s="59">
        <v>2</v>
      </c>
      <c r="CD781" s="59">
        <v>2</v>
      </c>
      <c r="CF781" s="78" t="s">
        <v>1584</v>
      </c>
      <c r="CG781" s="67">
        <v>19.183149504132501</v>
      </c>
      <c r="CH781" s="59" t="s">
        <v>21</v>
      </c>
      <c r="CI781" s="67">
        <v>9.8848757401574971</v>
      </c>
      <c r="CL781" s="159">
        <f t="shared" si="511"/>
        <v>9.8848757401574971</v>
      </c>
      <c r="CM781" s="59">
        <v>2</v>
      </c>
      <c r="CN781" s="59">
        <v>2</v>
      </c>
      <c r="CP781" s="67">
        <f t="shared" si="513"/>
        <v>-1.0227621689084523</v>
      </c>
      <c r="CQ781" s="67">
        <f t="shared" si="514"/>
        <v>0.5714285714285714</v>
      </c>
      <c r="CR781" s="67">
        <f t="shared" si="496"/>
        <v>-0.58443552509054408</v>
      </c>
      <c r="CS781" s="67">
        <f t="shared" si="515"/>
        <v>1.0426956103734826</v>
      </c>
      <c r="CT781" s="59">
        <v>0</v>
      </c>
      <c r="CU781" s="59">
        <v>0</v>
      </c>
      <c r="CV781" s="59" t="s">
        <v>1782</v>
      </c>
      <c r="CW781" s="59">
        <v>0</v>
      </c>
      <c r="CX781" s="59">
        <v>0</v>
      </c>
      <c r="CY781" s="102">
        <v>0</v>
      </c>
      <c r="CZ781" s="102">
        <v>4</v>
      </c>
      <c r="DA781" s="102">
        <v>0</v>
      </c>
      <c r="DB781" s="102">
        <v>0</v>
      </c>
      <c r="DC781" s="102">
        <v>0</v>
      </c>
      <c r="DD781" s="59">
        <v>0</v>
      </c>
      <c r="DE781" s="60">
        <v>0</v>
      </c>
      <c r="DF781" s="60">
        <v>0</v>
      </c>
      <c r="DG781" s="60">
        <v>0</v>
      </c>
      <c r="DH781" s="60">
        <v>0</v>
      </c>
      <c r="DI781" s="60">
        <v>0</v>
      </c>
      <c r="DJ781" s="60">
        <v>0</v>
      </c>
      <c r="DK781" s="60">
        <v>0</v>
      </c>
      <c r="DL781" s="60">
        <v>0</v>
      </c>
      <c r="DM781" s="60">
        <v>0</v>
      </c>
      <c r="DN781" s="60">
        <v>0</v>
      </c>
      <c r="DO781" s="59">
        <v>0</v>
      </c>
      <c r="DP781" s="59">
        <v>0</v>
      </c>
      <c r="DQ781" s="59">
        <v>0</v>
      </c>
      <c r="DR781" s="59">
        <v>0</v>
      </c>
      <c r="DS781" s="59">
        <v>0</v>
      </c>
      <c r="DT781" s="59">
        <v>0</v>
      </c>
      <c r="DU781" s="59">
        <v>0</v>
      </c>
      <c r="DV781" s="59">
        <v>0</v>
      </c>
      <c r="DW781" s="59">
        <v>0</v>
      </c>
      <c r="DX781" s="59">
        <v>0</v>
      </c>
      <c r="DY781" s="59">
        <v>0</v>
      </c>
      <c r="DZ781" s="59">
        <v>0</v>
      </c>
      <c r="EA781" s="59">
        <v>0</v>
      </c>
      <c r="EB781" s="59">
        <v>0</v>
      </c>
      <c r="EC781" s="59">
        <v>0</v>
      </c>
      <c r="ED781" s="59">
        <v>0</v>
      </c>
      <c r="EE781" s="59">
        <v>0</v>
      </c>
      <c r="EF781" s="59">
        <v>0</v>
      </c>
      <c r="EG781" s="59">
        <v>0</v>
      </c>
      <c r="EH781" s="59">
        <v>0</v>
      </c>
      <c r="EI781" s="59">
        <v>0</v>
      </c>
      <c r="EJ781" s="59">
        <v>0</v>
      </c>
      <c r="EK781" s="59">
        <v>0</v>
      </c>
      <c r="EL781" s="59">
        <v>0</v>
      </c>
      <c r="EM781" s="59">
        <v>0</v>
      </c>
      <c r="EN781" s="59">
        <v>0</v>
      </c>
      <c r="EO781" s="59">
        <v>1</v>
      </c>
      <c r="EP781" s="59">
        <v>2</v>
      </c>
      <c r="EQ781" s="59">
        <v>4</v>
      </c>
    </row>
    <row r="782" spans="1:147" s="58" customFormat="1" ht="15" customHeight="1" x14ac:dyDescent="0.25">
      <c r="A782" s="501" t="s">
        <v>2581</v>
      </c>
      <c r="B782" s="37">
        <v>11</v>
      </c>
      <c r="C782" s="121" t="s">
        <v>400</v>
      </c>
      <c r="D782" s="122">
        <v>2003</v>
      </c>
      <c r="E782" s="125" t="s">
        <v>401</v>
      </c>
      <c r="F782" s="125" t="s">
        <v>207</v>
      </c>
      <c r="G782" s="122">
        <v>164</v>
      </c>
      <c r="H782" s="122" t="s">
        <v>402</v>
      </c>
      <c r="I782" s="127" t="s">
        <v>50</v>
      </c>
      <c r="J782" s="59">
        <v>0</v>
      </c>
      <c r="K782" s="65" t="s">
        <v>3</v>
      </c>
      <c r="L782" s="65" t="s">
        <v>89</v>
      </c>
      <c r="M782" s="59">
        <v>3</v>
      </c>
      <c r="N782" s="59">
        <v>3</v>
      </c>
      <c r="O782" s="59">
        <f t="shared" si="490"/>
        <v>0.47712125471966244</v>
      </c>
      <c r="P782" s="59">
        <v>1996</v>
      </c>
      <c r="Q782" s="67" t="s">
        <v>1978</v>
      </c>
      <c r="R782" s="77">
        <v>1</v>
      </c>
      <c r="S782" s="77">
        <v>1</v>
      </c>
      <c r="T782" s="37">
        <v>2</v>
      </c>
      <c r="U782" s="37">
        <v>2</v>
      </c>
      <c r="V782" s="102" t="s">
        <v>717</v>
      </c>
      <c r="W782" s="102"/>
      <c r="X782" s="37" t="s">
        <v>1114</v>
      </c>
      <c r="Y782" s="39" t="s">
        <v>19</v>
      </c>
      <c r="Z782" s="40" t="s">
        <v>408</v>
      </c>
      <c r="AA782" s="37" t="s">
        <v>1037</v>
      </c>
      <c r="AB782" s="37" t="s">
        <v>1400</v>
      </c>
      <c r="AC782" s="59" t="s">
        <v>1038</v>
      </c>
      <c r="AD782" s="37">
        <v>0</v>
      </c>
      <c r="AE782" s="59" t="s">
        <v>577</v>
      </c>
      <c r="AF782" s="59">
        <v>30</v>
      </c>
      <c r="AG782" s="59">
        <f t="shared" si="493"/>
        <v>1.4771212547196624</v>
      </c>
      <c r="AH782" s="59">
        <f t="shared" si="512"/>
        <v>588</v>
      </c>
      <c r="AI782" s="72">
        <f t="shared" si="504"/>
        <v>2.7693773260761385</v>
      </c>
      <c r="AJ782" s="59">
        <f t="shared" si="505"/>
        <v>90</v>
      </c>
      <c r="AK782" s="59">
        <f t="shared" si="494"/>
        <v>1.954242509439325</v>
      </c>
      <c r="AL782" s="72">
        <f t="shared" si="507"/>
        <v>1764</v>
      </c>
      <c r="AM782" s="72">
        <f t="shared" si="516"/>
        <v>3.2464985807958011</v>
      </c>
      <c r="AN782" s="39" t="s">
        <v>28</v>
      </c>
      <c r="AO782" s="37" t="s">
        <v>470</v>
      </c>
      <c r="AP782" s="67"/>
      <c r="AQ782" s="59" t="s">
        <v>403</v>
      </c>
      <c r="AR782" s="67" t="s">
        <v>404</v>
      </c>
      <c r="AS782" s="67" t="s">
        <v>405</v>
      </c>
      <c r="AT782" s="172" t="s">
        <v>2479</v>
      </c>
      <c r="AU782" s="270">
        <v>36.75</v>
      </c>
      <c r="AV782" s="270">
        <v>139.75</v>
      </c>
      <c r="AW782" s="59" t="s">
        <v>406</v>
      </c>
      <c r="AX782" s="277">
        <v>12.416666666666666</v>
      </c>
      <c r="AY782" s="278">
        <v>1365</v>
      </c>
      <c r="AZ782" s="455">
        <f t="shared" si="495"/>
        <v>3.1351326513767748</v>
      </c>
      <c r="BA782" s="515" t="s">
        <v>407</v>
      </c>
      <c r="BB782" s="67" t="s">
        <v>1846</v>
      </c>
      <c r="BC782" s="59" t="s">
        <v>118</v>
      </c>
      <c r="BD782" s="59">
        <v>67</v>
      </c>
      <c r="BE782" s="59" t="s">
        <v>2331</v>
      </c>
      <c r="BF782" s="67"/>
      <c r="BG782" s="67"/>
      <c r="BH782" s="38" t="s">
        <v>1334</v>
      </c>
      <c r="BI782" s="58" t="s">
        <v>2098</v>
      </c>
      <c r="BJ782" s="38" t="s">
        <v>32</v>
      </c>
      <c r="BK782" s="67" t="s">
        <v>1702</v>
      </c>
      <c r="BL782" s="59"/>
      <c r="BM782" s="59"/>
      <c r="BN782" s="67"/>
      <c r="BO782" s="59" t="s">
        <v>1677</v>
      </c>
      <c r="BP782" s="67" t="s">
        <v>51</v>
      </c>
      <c r="BQ782" s="59" t="s">
        <v>848</v>
      </c>
      <c r="BR782" s="67">
        <v>3.9029461631983202</v>
      </c>
      <c r="BS782" s="37" t="s">
        <v>21</v>
      </c>
      <c r="BT782" s="37" t="s">
        <v>47</v>
      </c>
      <c r="BU782" s="124">
        <v>4.0319068677843894</v>
      </c>
      <c r="BV782" s="67"/>
      <c r="BW782" s="63" t="s">
        <v>26</v>
      </c>
      <c r="BX782" s="37" t="s">
        <v>67</v>
      </c>
      <c r="BY782" s="92"/>
      <c r="BZ782" s="70">
        <f t="shared" si="510"/>
        <v>4.0319068677843894</v>
      </c>
      <c r="CA782" s="37" t="s">
        <v>18</v>
      </c>
      <c r="CB782" s="102" t="s">
        <v>717</v>
      </c>
      <c r="CC782" s="59">
        <v>2</v>
      </c>
      <c r="CD782" s="59">
        <v>2</v>
      </c>
      <c r="CE782" s="67"/>
      <c r="CF782" s="78" t="s">
        <v>1584</v>
      </c>
      <c r="CG782" s="67">
        <v>46.856025490030298</v>
      </c>
      <c r="CH782" s="59" t="s">
        <v>21</v>
      </c>
      <c r="CI782" s="67">
        <v>32.481272492035508</v>
      </c>
      <c r="CJ782" s="67"/>
      <c r="CK782" s="67"/>
      <c r="CL782" s="159">
        <f t="shared" si="511"/>
        <v>32.481272492035508</v>
      </c>
      <c r="CM782" s="59">
        <v>2</v>
      </c>
      <c r="CN782" s="59">
        <v>2</v>
      </c>
      <c r="CO782" s="67"/>
      <c r="CP782" s="67">
        <f t="shared" si="513"/>
        <v>-1.8559057232735288</v>
      </c>
      <c r="CQ782" s="67">
        <f t="shared" si="514"/>
        <v>0.5714285714285714</v>
      </c>
      <c r="CR782" s="67">
        <f t="shared" si="496"/>
        <v>-1.0605175561563021</v>
      </c>
      <c r="CS782" s="67">
        <f t="shared" si="515"/>
        <v>1.1405871858644669</v>
      </c>
      <c r="CT782" s="59">
        <v>0</v>
      </c>
      <c r="CU782" s="59">
        <v>0</v>
      </c>
      <c r="CV782" s="59" t="s">
        <v>1782</v>
      </c>
      <c r="CW782" s="59">
        <v>0</v>
      </c>
      <c r="CX782" s="59">
        <v>0</v>
      </c>
      <c r="CY782" s="102">
        <v>0</v>
      </c>
      <c r="CZ782" s="102">
        <v>4</v>
      </c>
      <c r="DA782" s="102">
        <v>0</v>
      </c>
      <c r="DB782" s="102">
        <v>0</v>
      </c>
      <c r="DC782" s="102">
        <v>0</v>
      </c>
      <c r="DD782" s="59">
        <v>0</v>
      </c>
      <c r="DE782" s="60">
        <v>0</v>
      </c>
      <c r="DF782" s="60">
        <v>0</v>
      </c>
      <c r="DG782" s="60">
        <v>0</v>
      </c>
      <c r="DH782" s="60">
        <v>0</v>
      </c>
      <c r="DI782" s="60">
        <v>0</v>
      </c>
      <c r="DJ782" s="60">
        <v>0</v>
      </c>
      <c r="DK782" s="60">
        <v>0</v>
      </c>
      <c r="DL782" s="60">
        <v>0</v>
      </c>
      <c r="DM782" s="60">
        <v>0</v>
      </c>
      <c r="DN782" s="60">
        <v>0</v>
      </c>
      <c r="DO782" s="59">
        <v>0</v>
      </c>
      <c r="DP782" s="59">
        <v>0</v>
      </c>
      <c r="DQ782" s="59">
        <v>0</v>
      </c>
      <c r="DR782" s="59">
        <v>0</v>
      </c>
      <c r="DS782" s="59">
        <v>0</v>
      </c>
      <c r="DT782" s="59">
        <v>0</v>
      </c>
      <c r="DU782" s="59">
        <v>0</v>
      </c>
      <c r="DV782" s="59">
        <v>0</v>
      </c>
      <c r="DW782" s="59">
        <v>0</v>
      </c>
      <c r="DX782" s="59">
        <v>0</v>
      </c>
      <c r="DY782" s="59">
        <v>0</v>
      </c>
      <c r="DZ782" s="59">
        <v>0</v>
      </c>
      <c r="EA782" s="59">
        <v>0</v>
      </c>
      <c r="EB782" s="59">
        <v>0</v>
      </c>
      <c r="EC782" s="59">
        <v>0</v>
      </c>
      <c r="ED782" s="59">
        <v>0</v>
      </c>
      <c r="EE782" s="59">
        <v>0</v>
      </c>
      <c r="EF782" s="59">
        <v>0</v>
      </c>
      <c r="EG782" s="59">
        <v>0</v>
      </c>
      <c r="EH782" s="59">
        <v>0</v>
      </c>
      <c r="EI782" s="59">
        <v>0</v>
      </c>
      <c r="EJ782" s="59">
        <v>0</v>
      </c>
      <c r="EK782" s="59">
        <v>0</v>
      </c>
      <c r="EL782" s="59">
        <v>0</v>
      </c>
      <c r="EM782" s="59">
        <v>0</v>
      </c>
      <c r="EN782" s="59">
        <v>0</v>
      </c>
      <c r="EO782" s="59">
        <v>1</v>
      </c>
      <c r="EP782" s="59">
        <v>2</v>
      </c>
      <c r="EQ782" s="59">
        <v>4</v>
      </c>
    </row>
    <row r="783" spans="1:147" s="58" customFormat="1" ht="15" customHeight="1" x14ac:dyDescent="0.25">
      <c r="A783" s="501" t="s">
        <v>2581</v>
      </c>
      <c r="B783" s="37">
        <v>12</v>
      </c>
      <c r="C783" s="121" t="s">
        <v>400</v>
      </c>
      <c r="D783" s="122">
        <v>2003</v>
      </c>
      <c r="E783" s="125" t="s">
        <v>401</v>
      </c>
      <c r="F783" s="125" t="s">
        <v>207</v>
      </c>
      <c r="G783" s="122">
        <v>164</v>
      </c>
      <c r="H783" s="122" t="s">
        <v>402</v>
      </c>
      <c r="I783" s="127" t="s">
        <v>50</v>
      </c>
      <c r="J783" s="59">
        <v>0</v>
      </c>
      <c r="K783" s="65" t="s">
        <v>3</v>
      </c>
      <c r="L783" s="65" t="s">
        <v>89</v>
      </c>
      <c r="M783" s="59">
        <v>3</v>
      </c>
      <c r="N783" s="59">
        <v>3</v>
      </c>
      <c r="O783" s="59">
        <f t="shared" si="490"/>
        <v>0.47712125471966244</v>
      </c>
      <c r="P783" s="59">
        <v>1996</v>
      </c>
      <c r="Q783" s="67" t="s">
        <v>1978</v>
      </c>
      <c r="R783" s="77">
        <v>1</v>
      </c>
      <c r="S783" s="77">
        <v>1</v>
      </c>
      <c r="T783" s="37">
        <v>2</v>
      </c>
      <c r="U783" s="37">
        <v>2</v>
      </c>
      <c r="V783" s="102" t="s">
        <v>717</v>
      </c>
      <c r="W783" s="102"/>
      <c r="X783" s="37" t="s">
        <v>1114</v>
      </c>
      <c r="Y783" s="39" t="s">
        <v>19</v>
      </c>
      <c r="Z783" s="40" t="s">
        <v>408</v>
      </c>
      <c r="AA783" s="37" t="s">
        <v>1037</v>
      </c>
      <c r="AB783" s="37" t="s">
        <v>1400</v>
      </c>
      <c r="AC783" s="59" t="s">
        <v>1038</v>
      </c>
      <c r="AD783" s="37">
        <v>0</v>
      </c>
      <c r="AE783" s="59" t="s">
        <v>577</v>
      </c>
      <c r="AF783" s="59">
        <v>30</v>
      </c>
      <c r="AG783" s="59">
        <f t="shared" si="493"/>
        <v>1.4771212547196624</v>
      </c>
      <c r="AH783" s="59">
        <f t="shared" si="512"/>
        <v>588</v>
      </c>
      <c r="AI783" s="72">
        <f t="shared" si="504"/>
        <v>2.7693773260761385</v>
      </c>
      <c r="AJ783" s="59">
        <f t="shared" si="505"/>
        <v>90</v>
      </c>
      <c r="AK783" s="59">
        <f t="shared" si="494"/>
        <v>1.954242509439325</v>
      </c>
      <c r="AL783" s="72">
        <f t="shared" si="507"/>
        <v>1764</v>
      </c>
      <c r="AM783" s="72">
        <f t="shared" si="516"/>
        <v>3.2464985807958011</v>
      </c>
      <c r="AN783" s="39" t="s">
        <v>28</v>
      </c>
      <c r="AO783" s="37" t="s">
        <v>470</v>
      </c>
      <c r="AQ783" s="59" t="s">
        <v>403</v>
      </c>
      <c r="AR783" s="67" t="s">
        <v>404</v>
      </c>
      <c r="AS783" s="67" t="s">
        <v>405</v>
      </c>
      <c r="AT783" s="172" t="s">
        <v>2479</v>
      </c>
      <c r="AU783" s="270">
        <v>36.75</v>
      </c>
      <c r="AV783" s="270">
        <v>139.75</v>
      </c>
      <c r="AW783" s="59" t="s">
        <v>406</v>
      </c>
      <c r="AX783" s="277">
        <v>12.416666666666666</v>
      </c>
      <c r="AY783" s="278">
        <v>1365</v>
      </c>
      <c r="AZ783" s="455">
        <f t="shared" si="495"/>
        <v>3.1351326513767748</v>
      </c>
      <c r="BA783" s="515" t="s">
        <v>407</v>
      </c>
      <c r="BB783" s="109" t="s">
        <v>1847</v>
      </c>
      <c r="BC783" s="59"/>
      <c r="BD783" s="59">
        <v>51</v>
      </c>
      <c r="BE783" s="59" t="s">
        <v>2331</v>
      </c>
      <c r="BF783" s="67"/>
      <c r="BG783" s="67"/>
      <c r="BH783" s="38" t="s">
        <v>1334</v>
      </c>
      <c r="BI783" s="110" t="s">
        <v>2099</v>
      </c>
      <c r="BJ783" s="38" t="s">
        <v>32</v>
      </c>
      <c r="BK783" s="67" t="s">
        <v>1702</v>
      </c>
      <c r="BL783" s="59"/>
      <c r="BM783" s="59"/>
      <c r="BN783" s="67"/>
      <c r="BO783" s="59" t="s">
        <v>1677</v>
      </c>
      <c r="BP783" s="67" t="s">
        <v>51</v>
      </c>
      <c r="BQ783" s="59" t="s">
        <v>848</v>
      </c>
      <c r="BR783" s="67">
        <v>24.380639048146101</v>
      </c>
      <c r="BS783" s="37" t="s">
        <v>21</v>
      </c>
      <c r="BT783" s="37" t="s">
        <v>47</v>
      </c>
      <c r="BU783" s="124">
        <v>37.509166988361997</v>
      </c>
      <c r="BV783" s="67"/>
      <c r="BW783" s="63" t="s">
        <v>26</v>
      </c>
      <c r="BX783" s="37" t="s">
        <v>67</v>
      </c>
      <c r="BY783" s="92"/>
      <c r="BZ783" s="70">
        <f t="shared" si="510"/>
        <v>37.509166988361997</v>
      </c>
      <c r="CA783" s="37" t="s">
        <v>18</v>
      </c>
      <c r="CB783" s="102" t="s">
        <v>717</v>
      </c>
      <c r="CC783" s="59">
        <v>2</v>
      </c>
      <c r="CD783" s="59">
        <v>2</v>
      </c>
      <c r="CE783" s="67"/>
      <c r="CF783" s="78" t="s">
        <v>1584</v>
      </c>
      <c r="CG783" s="67">
        <v>33.6161792075237</v>
      </c>
      <c r="CH783" s="59" t="s">
        <v>21</v>
      </c>
      <c r="CI783" s="67">
        <v>30.592577496099295</v>
      </c>
      <c r="CJ783" s="67"/>
      <c r="CK783" s="67"/>
      <c r="CL783" s="159">
        <f t="shared" si="511"/>
        <v>30.592577496099295</v>
      </c>
      <c r="CM783" s="59">
        <v>2</v>
      </c>
      <c r="CN783" s="59">
        <v>2</v>
      </c>
      <c r="CO783" s="67"/>
      <c r="CP783" s="67">
        <f t="shared" si="513"/>
        <v>-0.2698395898921645</v>
      </c>
      <c r="CQ783" s="67">
        <f t="shared" si="514"/>
        <v>0.5714285714285714</v>
      </c>
      <c r="CR783" s="67">
        <f t="shared" si="496"/>
        <v>-0.15419405136695113</v>
      </c>
      <c r="CS783" s="67">
        <f t="shared" si="515"/>
        <v>1.0029719756846192</v>
      </c>
      <c r="CT783" s="59">
        <v>0</v>
      </c>
      <c r="CU783" s="59">
        <v>0</v>
      </c>
      <c r="CV783" s="59" t="s">
        <v>1782</v>
      </c>
      <c r="CW783" s="59">
        <v>0</v>
      </c>
      <c r="CX783" s="59">
        <v>0</v>
      </c>
      <c r="CY783" s="102">
        <v>0</v>
      </c>
      <c r="CZ783" s="102">
        <v>4</v>
      </c>
      <c r="DA783" s="102">
        <v>0</v>
      </c>
      <c r="DB783" s="102">
        <v>0</v>
      </c>
      <c r="DC783" s="102">
        <v>0</v>
      </c>
      <c r="DD783" s="59">
        <v>0</v>
      </c>
      <c r="DE783" s="60">
        <v>0</v>
      </c>
      <c r="DF783" s="60">
        <v>0</v>
      </c>
      <c r="DG783" s="60">
        <v>0</v>
      </c>
      <c r="DH783" s="60">
        <v>0</v>
      </c>
      <c r="DI783" s="60">
        <v>0</v>
      </c>
      <c r="DJ783" s="60">
        <v>0</v>
      </c>
      <c r="DK783" s="60">
        <v>0</v>
      </c>
      <c r="DL783" s="60">
        <v>0</v>
      </c>
      <c r="DM783" s="60">
        <v>0</v>
      </c>
      <c r="DN783" s="60">
        <v>0</v>
      </c>
      <c r="DO783" s="59">
        <v>0</v>
      </c>
      <c r="DP783" s="59">
        <v>0</v>
      </c>
      <c r="DQ783" s="59">
        <v>0</v>
      </c>
      <c r="DR783" s="59">
        <v>0</v>
      </c>
      <c r="DS783" s="59">
        <v>0</v>
      </c>
      <c r="DT783" s="59">
        <v>0</v>
      </c>
      <c r="DU783" s="59">
        <v>0</v>
      </c>
      <c r="DV783" s="59">
        <v>0</v>
      </c>
      <c r="DW783" s="59">
        <v>0</v>
      </c>
      <c r="DX783" s="59">
        <v>0</v>
      </c>
      <c r="DY783" s="59">
        <v>0</v>
      </c>
      <c r="DZ783" s="59">
        <v>0</v>
      </c>
      <c r="EA783" s="59">
        <v>0</v>
      </c>
      <c r="EB783" s="59">
        <v>0</v>
      </c>
      <c r="EC783" s="59">
        <v>0</v>
      </c>
      <c r="ED783" s="59">
        <v>0</v>
      </c>
      <c r="EE783" s="59">
        <v>0</v>
      </c>
      <c r="EF783" s="59">
        <v>0</v>
      </c>
      <c r="EG783" s="59">
        <v>0</v>
      </c>
      <c r="EH783" s="59">
        <v>0</v>
      </c>
      <c r="EI783" s="59">
        <v>0</v>
      </c>
      <c r="EJ783" s="59">
        <v>0</v>
      </c>
      <c r="EK783" s="59">
        <v>0</v>
      </c>
      <c r="EL783" s="59">
        <v>0</v>
      </c>
      <c r="EM783" s="59">
        <v>0</v>
      </c>
      <c r="EN783" s="59">
        <v>0</v>
      </c>
      <c r="EO783" s="59">
        <v>1</v>
      </c>
      <c r="EP783" s="59">
        <v>2</v>
      </c>
      <c r="EQ783" s="59">
        <v>4</v>
      </c>
    </row>
    <row r="784" spans="1:147" ht="15" customHeight="1" x14ac:dyDescent="0.25">
      <c r="A784" s="501" t="s">
        <v>2581</v>
      </c>
      <c r="B784" s="37">
        <v>13</v>
      </c>
      <c r="C784" s="121" t="s">
        <v>400</v>
      </c>
      <c r="D784" s="122">
        <v>2003</v>
      </c>
      <c r="E784" s="125" t="s">
        <v>401</v>
      </c>
      <c r="F784" s="125" t="s">
        <v>207</v>
      </c>
      <c r="G784" s="122">
        <v>164</v>
      </c>
      <c r="H784" s="122" t="s">
        <v>402</v>
      </c>
      <c r="I784" s="127" t="s">
        <v>50</v>
      </c>
      <c r="J784" s="59">
        <v>0</v>
      </c>
      <c r="K784" s="65" t="s">
        <v>3</v>
      </c>
      <c r="L784" s="65" t="s">
        <v>89</v>
      </c>
      <c r="M784" s="59">
        <v>3</v>
      </c>
      <c r="N784" s="59">
        <v>3</v>
      </c>
      <c r="O784" s="59">
        <f t="shared" si="490"/>
        <v>0.47712125471966244</v>
      </c>
      <c r="P784" s="59">
        <v>1996</v>
      </c>
      <c r="Q784" s="67" t="s">
        <v>1978</v>
      </c>
      <c r="R784" s="77">
        <v>1</v>
      </c>
      <c r="S784" s="77">
        <v>1</v>
      </c>
      <c r="T784" s="37">
        <v>2</v>
      </c>
      <c r="U784" s="37">
        <v>2</v>
      </c>
      <c r="V784" s="102" t="s">
        <v>717</v>
      </c>
      <c r="W784" s="102"/>
      <c r="X784" s="37" t="s">
        <v>1114</v>
      </c>
      <c r="Y784" s="39" t="s">
        <v>19</v>
      </c>
      <c r="Z784" s="40" t="s">
        <v>408</v>
      </c>
      <c r="AA784" s="37" t="s">
        <v>1037</v>
      </c>
      <c r="AB784" s="37" t="s">
        <v>1400</v>
      </c>
      <c r="AC784" s="59" t="s">
        <v>1038</v>
      </c>
      <c r="AD784" s="37">
        <v>0</v>
      </c>
      <c r="AE784" s="59" t="s">
        <v>577</v>
      </c>
      <c r="AF784" s="59">
        <v>30</v>
      </c>
      <c r="AG784" s="59">
        <f t="shared" si="493"/>
        <v>1.4771212547196624</v>
      </c>
      <c r="AH784" s="59">
        <f t="shared" si="512"/>
        <v>588</v>
      </c>
      <c r="AI784" s="72">
        <f t="shared" si="504"/>
        <v>2.7693773260761385</v>
      </c>
      <c r="AJ784" s="59">
        <f t="shared" si="505"/>
        <v>90</v>
      </c>
      <c r="AK784" s="59">
        <f t="shared" si="494"/>
        <v>1.954242509439325</v>
      </c>
      <c r="AL784" s="72">
        <f t="shared" si="507"/>
        <v>1764</v>
      </c>
      <c r="AM784" s="72">
        <f t="shared" si="516"/>
        <v>3.2464985807958011</v>
      </c>
      <c r="AN784" s="39" t="s">
        <v>28</v>
      </c>
      <c r="AO784" s="37" t="s">
        <v>470</v>
      </c>
      <c r="AQ784" s="59" t="s">
        <v>403</v>
      </c>
      <c r="AR784" s="67" t="s">
        <v>404</v>
      </c>
      <c r="AS784" s="67" t="s">
        <v>405</v>
      </c>
      <c r="AT784" s="172" t="s">
        <v>2479</v>
      </c>
      <c r="AU784" s="270">
        <v>36.75</v>
      </c>
      <c r="AV784" s="270">
        <v>139.75</v>
      </c>
      <c r="AW784" s="59" t="s">
        <v>406</v>
      </c>
      <c r="AX784" s="277">
        <v>12.416666666666666</v>
      </c>
      <c r="AY784" s="278">
        <v>1365</v>
      </c>
      <c r="AZ784" s="455">
        <f t="shared" si="495"/>
        <v>3.1351326513767748</v>
      </c>
      <c r="BA784" s="515" t="s">
        <v>407</v>
      </c>
      <c r="BB784" s="67" t="s">
        <v>1846</v>
      </c>
      <c r="BC784" s="59" t="s">
        <v>118</v>
      </c>
      <c r="BD784" s="59">
        <v>96</v>
      </c>
      <c r="BE784" s="59" t="s">
        <v>2331</v>
      </c>
      <c r="BH784" s="38" t="s">
        <v>1334</v>
      </c>
      <c r="BI784" s="110" t="s">
        <v>2096</v>
      </c>
      <c r="BJ784" s="38" t="s">
        <v>32</v>
      </c>
      <c r="BK784" s="67" t="s">
        <v>1703</v>
      </c>
      <c r="BO784" s="59" t="s">
        <v>1677</v>
      </c>
      <c r="BP784" s="67" t="s">
        <v>51</v>
      </c>
      <c r="BQ784" s="59" t="s">
        <v>848</v>
      </c>
      <c r="BR784" s="67">
        <v>14.2739921817258</v>
      </c>
      <c r="BS784" s="37" t="s">
        <v>21</v>
      </c>
      <c r="BT784" s="37" t="s">
        <v>47</v>
      </c>
      <c r="BU784" s="124">
        <v>8.5867807034742984</v>
      </c>
      <c r="BW784" s="63" t="s">
        <v>26</v>
      </c>
      <c r="BX784" s="37" t="s">
        <v>67</v>
      </c>
      <c r="BY784" s="92"/>
      <c r="BZ784" s="70">
        <f t="shared" si="510"/>
        <v>8.5867807034742984</v>
      </c>
      <c r="CA784" s="37" t="s">
        <v>18</v>
      </c>
      <c r="CB784" s="102" t="s">
        <v>717</v>
      </c>
      <c r="CC784" s="59">
        <v>2</v>
      </c>
      <c r="CD784" s="59">
        <v>2</v>
      </c>
      <c r="CF784" s="78" t="s">
        <v>1584</v>
      </c>
      <c r="CG784" s="67">
        <v>6.1145378312391196</v>
      </c>
      <c r="CH784" s="59" t="s">
        <v>21</v>
      </c>
      <c r="CI784" s="67">
        <v>6.4747162867024803</v>
      </c>
      <c r="CL784" s="159">
        <f t="shared" si="511"/>
        <v>6.4747162867024803</v>
      </c>
      <c r="CM784" s="59">
        <v>2</v>
      </c>
      <c r="CN784" s="59">
        <v>2</v>
      </c>
      <c r="CP784" s="67">
        <f t="shared" si="513"/>
        <v>1.0729867784981424</v>
      </c>
      <c r="CQ784" s="67">
        <f t="shared" si="514"/>
        <v>0.5714285714285714</v>
      </c>
      <c r="CR784" s="67">
        <f t="shared" si="496"/>
        <v>0.61313530199893851</v>
      </c>
      <c r="CS784" s="67">
        <f t="shared" si="515"/>
        <v>1.0469918623196661</v>
      </c>
      <c r="CT784" s="59">
        <v>0</v>
      </c>
      <c r="CU784" s="59">
        <v>0</v>
      </c>
      <c r="CV784" s="59" t="s">
        <v>1782</v>
      </c>
      <c r="CW784" s="59">
        <v>0</v>
      </c>
      <c r="CX784" s="59">
        <v>0</v>
      </c>
      <c r="CY784" s="102">
        <v>0</v>
      </c>
      <c r="CZ784" s="102">
        <v>4</v>
      </c>
      <c r="DA784" s="102">
        <v>0</v>
      </c>
      <c r="DB784" s="102">
        <v>0</v>
      </c>
      <c r="DC784" s="102">
        <v>0</v>
      </c>
      <c r="DD784" s="59">
        <v>0</v>
      </c>
      <c r="DE784" s="60">
        <v>0</v>
      </c>
      <c r="DF784" s="60">
        <v>0</v>
      </c>
      <c r="DG784" s="60">
        <v>0</v>
      </c>
      <c r="DH784" s="60">
        <v>0</v>
      </c>
      <c r="DI784" s="60">
        <v>0</v>
      </c>
      <c r="DJ784" s="60">
        <v>0</v>
      </c>
      <c r="DK784" s="60">
        <v>0</v>
      </c>
      <c r="DL784" s="60">
        <v>0</v>
      </c>
      <c r="DM784" s="60">
        <v>0</v>
      </c>
      <c r="DN784" s="60">
        <v>0</v>
      </c>
      <c r="DO784" s="59">
        <v>0</v>
      </c>
      <c r="DP784" s="59">
        <v>0</v>
      </c>
      <c r="DQ784" s="59">
        <v>0</v>
      </c>
      <c r="DR784" s="59">
        <v>0</v>
      </c>
      <c r="DS784" s="59">
        <v>0</v>
      </c>
      <c r="DT784" s="59">
        <v>0</v>
      </c>
      <c r="DU784" s="59">
        <v>0</v>
      </c>
      <c r="DV784" s="59">
        <v>0</v>
      </c>
      <c r="DW784" s="59">
        <v>0</v>
      </c>
      <c r="DX784" s="59">
        <v>0</v>
      </c>
      <c r="DY784" s="59">
        <v>0</v>
      </c>
      <c r="DZ784" s="59">
        <v>0</v>
      </c>
      <c r="EA784" s="59">
        <v>0</v>
      </c>
      <c r="EB784" s="59">
        <v>0</v>
      </c>
      <c r="EC784" s="59">
        <v>0</v>
      </c>
      <c r="ED784" s="59">
        <v>0</v>
      </c>
      <c r="EE784" s="59">
        <v>0</v>
      </c>
      <c r="EF784" s="59">
        <v>0</v>
      </c>
      <c r="EG784" s="59">
        <v>0</v>
      </c>
      <c r="EH784" s="59">
        <v>0</v>
      </c>
      <c r="EI784" s="59">
        <v>0</v>
      </c>
      <c r="EJ784" s="59">
        <v>0</v>
      </c>
      <c r="EK784" s="59">
        <v>0</v>
      </c>
      <c r="EL784" s="59">
        <v>0</v>
      </c>
      <c r="EM784" s="59">
        <v>0</v>
      </c>
      <c r="EN784" s="59">
        <v>0</v>
      </c>
      <c r="EO784" s="59">
        <v>1</v>
      </c>
      <c r="EP784" s="59">
        <v>2</v>
      </c>
      <c r="EQ784" s="59">
        <v>4</v>
      </c>
    </row>
    <row r="785" spans="1:147" ht="15" customHeight="1" x14ac:dyDescent="0.25">
      <c r="A785" s="501" t="s">
        <v>2581</v>
      </c>
      <c r="B785" s="37">
        <v>14</v>
      </c>
      <c r="C785" s="121" t="s">
        <v>400</v>
      </c>
      <c r="D785" s="122">
        <v>2003</v>
      </c>
      <c r="E785" s="125" t="s">
        <v>401</v>
      </c>
      <c r="F785" s="125" t="s">
        <v>207</v>
      </c>
      <c r="G785" s="122">
        <v>164</v>
      </c>
      <c r="H785" s="122" t="s">
        <v>402</v>
      </c>
      <c r="I785" s="127" t="s">
        <v>50</v>
      </c>
      <c r="J785" s="59">
        <v>0</v>
      </c>
      <c r="K785" s="65" t="s">
        <v>3</v>
      </c>
      <c r="L785" s="65" t="s">
        <v>89</v>
      </c>
      <c r="M785" s="59">
        <v>3</v>
      </c>
      <c r="N785" s="59">
        <v>3</v>
      </c>
      <c r="O785" s="59">
        <f t="shared" si="490"/>
        <v>0.47712125471966244</v>
      </c>
      <c r="P785" s="59">
        <v>1996</v>
      </c>
      <c r="Q785" s="67" t="s">
        <v>1978</v>
      </c>
      <c r="R785" s="77">
        <v>1</v>
      </c>
      <c r="S785" s="77">
        <v>1</v>
      </c>
      <c r="T785" s="37">
        <v>2</v>
      </c>
      <c r="U785" s="37">
        <v>2</v>
      </c>
      <c r="V785" s="102" t="s">
        <v>717</v>
      </c>
      <c r="W785" s="102"/>
      <c r="X785" s="37" t="s">
        <v>1114</v>
      </c>
      <c r="Y785" s="39" t="s">
        <v>19</v>
      </c>
      <c r="Z785" s="40" t="s">
        <v>408</v>
      </c>
      <c r="AA785" s="37" t="s">
        <v>1037</v>
      </c>
      <c r="AB785" s="37" t="s">
        <v>1400</v>
      </c>
      <c r="AC785" s="59" t="s">
        <v>1038</v>
      </c>
      <c r="AD785" s="37">
        <v>0</v>
      </c>
      <c r="AE785" s="59" t="s">
        <v>577</v>
      </c>
      <c r="AF785" s="59">
        <v>30</v>
      </c>
      <c r="AG785" s="59">
        <f t="shared" si="493"/>
        <v>1.4771212547196624</v>
      </c>
      <c r="AH785" s="59">
        <f t="shared" si="512"/>
        <v>588</v>
      </c>
      <c r="AI785" s="72">
        <f t="shared" si="504"/>
        <v>2.7693773260761385</v>
      </c>
      <c r="AJ785" s="59">
        <f t="shared" si="505"/>
        <v>90</v>
      </c>
      <c r="AK785" s="59">
        <f t="shared" si="494"/>
        <v>1.954242509439325</v>
      </c>
      <c r="AL785" s="72">
        <f t="shared" si="507"/>
        <v>1764</v>
      </c>
      <c r="AM785" s="72">
        <f t="shared" si="516"/>
        <v>3.2464985807958011</v>
      </c>
      <c r="AN785" s="39" t="s">
        <v>28</v>
      </c>
      <c r="AO785" s="37" t="s">
        <v>470</v>
      </c>
      <c r="AQ785" s="59" t="s">
        <v>403</v>
      </c>
      <c r="AR785" s="67" t="s">
        <v>404</v>
      </c>
      <c r="AS785" s="67" t="s">
        <v>405</v>
      </c>
      <c r="AT785" s="172" t="s">
        <v>2479</v>
      </c>
      <c r="AU785" s="270">
        <v>36.75</v>
      </c>
      <c r="AV785" s="270">
        <v>139.75</v>
      </c>
      <c r="AW785" s="59" t="s">
        <v>406</v>
      </c>
      <c r="AX785" s="277">
        <v>12.416666666666666</v>
      </c>
      <c r="AY785" s="278">
        <v>1365</v>
      </c>
      <c r="AZ785" s="455">
        <f t="shared" si="495"/>
        <v>3.1351326513767748</v>
      </c>
      <c r="BA785" s="515" t="s">
        <v>407</v>
      </c>
      <c r="BB785" s="67" t="s">
        <v>1846</v>
      </c>
      <c r="BC785" s="59" t="s">
        <v>118</v>
      </c>
      <c r="BD785" s="59">
        <v>94</v>
      </c>
      <c r="BE785" s="59" t="s">
        <v>2331</v>
      </c>
      <c r="BH785" s="38" t="s">
        <v>1334</v>
      </c>
      <c r="BI785" s="58" t="s">
        <v>2097</v>
      </c>
      <c r="BJ785" s="38" t="s">
        <v>32</v>
      </c>
      <c r="BK785" s="67" t="s">
        <v>1703</v>
      </c>
      <c r="BO785" s="59" t="s">
        <v>1677</v>
      </c>
      <c r="BP785" s="67" t="s">
        <v>51</v>
      </c>
      <c r="BQ785" s="59" t="s">
        <v>848</v>
      </c>
      <c r="BR785" s="67">
        <v>25.1126426419106</v>
      </c>
      <c r="BS785" s="37" t="s">
        <v>21</v>
      </c>
      <c r="BT785" s="37" t="s">
        <v>47</v>
      </c>
      <c r="BU785" s="124">
        <v>15.645837273468</v>
      </c>
      <c r="BW785" s="63" t="s">
        <v>26</v>
      </c>
      <c r="BX785" s="37" t="s">
        <v>67</v>
      </c>
      <c r="BY785" s="92"/>
      <c r="BZ785" s="70">
        <f t="shared" si="510"/>
        <v>15.645837273468</v>
      </c>
      <c r="CA785" s="37" t="s">
        <v>18</v>
      </c>
      <c r="CB785" s="102" t="s">
        <v>717</v>
      </c>
      <c r="CC785" s="59">
        <v>2</v>
      </c>
      <c r="CD785" s="59">
        <v>2</v>
      </c>
      <c r="CF785" s="78" t="s">
        <v>1584</v>
      </c>
      <c r="CG785" s="67">
        <v>25.115470484115502</v>
      </c>
      <c r="CH785" s="59" t="s">
        <v>21</v>
      </c>
      <c r="CI785" s="67">
        <v>36.610665051138596</v>
      </c>
      <c r="CL785" s="159">
        <f t="shared" si="511"/>
        <v>36.610665051138596</v>
      </c>
      <c r="CM785" s="59">
        <v>2</v>
      </c>
      <c r="CN785" s="59">
        <v>2</v>
      </c>
      <c r="CP785" s="67">
        <f t="shared" si="513"/>
        <v>-1.0044707932674264E-4</v>
      </c>
      <c r="CQ785" s="67">
        <f t="shared" si="514"/>
        <v>0.5714285714285714</v>
      </c>
      <c r="CR785" s="67">
        <f t="shared" si="496"/>
        <v>-5.7398331043852936E-5</v>
      </c>
      <c r="CS785" s="67">
        <f t="shared" si="515"/>
        <v>1.000000000411821</v>
      </c>
      <c r="CT785" s="59">
        <v>0</v>
      </c>
      <c r="CU785" s="59">
        <v>0</v>
      </c>
      <c r="CV785" s="59" t="s">
        <v>1782</v>
      </c>
      <c r="CW785" s="59">
        <v>0</v>
      </c>
      <c r="CX785" s="59">
        <v>0</v>
      </c>
      <c r="CY785" s="102">
        <v>0</v>
      </c>
      <c r="CZ785" s="102">
        <v>4</v>
      </c>
      <c r="DA785" s="102">
        <v>0</v>
      </c>
      <c r="DB785" s="102">
        <v>0</v>
      </c>
      <c r="DC785" s="102">
        <v>0</v>
      </c>
      <c r="DD785" s="59">
        <v>0</v>
      </c>
      <c r="DE785" s="60">
        <v>0</v>
      </c>
      <c r="DF785" s="60">
        <v>0</v>
      </c>
      <c r="DG785" s="60">
        <v>0</v>
      </c>
      <c r="DH785" s="60">
        <v>0</v>
      </c>
      <c r="DI785" s="60">
        <v>0</v>
      </c>
      <c r="DJ785" s="60">
        <v>0</v>
      </c>
      <c r="DK785" s="60">
        <v>0</v>
      </c>
      <c r="DL785" s="60">
        <v>0</v>
      </c>
      <c r="DM785" s="60">
        <v>0</v>
      </c>
      <c r="DN785" s="60">
        <v>0</v>
      </c>
      <c r="DO785" s="59">
        <v>0</v>
      </c>
      <c r="DP785" s="59">
        <v>0</v>
      </c>
      <c r="DQ785" s="59">
        <v>0</v>
      </c>
      <c r="DR785" s="59">
        <v>0</v>
      </c>
      <c r="DS785" s="59">
        <v>0</v>
      </c>
      <c r="DT785" s="59">
        <v>0</v>
      </c>
      <c r="DU785" s="59">
        <v>0</v>
      </c>
      <c r="DV785" s="59">
        <v>0</v>
      </c>
      <c r="DW785" s="59">
        <v>0</v>
      </c>
      <c r="DX785" s="59">
        <v>0</v>
      </c>
      <c r="DY785" s="59">
        <v>0</v>
      </c>
      <c r="DZ785" s="59">
        <v>0</v>
      </c>
      <c r="EA785" s="59">
        <v>0</v>
      </c>
      <c r="EB785" s="59">
        <v>0</v>
      </c>
      <c r="EC785" s="59">
        <v>0</v>
      </c>
      <c r="ED785" s="59">
        <v>0</v>
      </c>
      <c r="EE785" s="59">
        <v>0</v>
      </c>
      <c r="EF785" s="59">
        <v>0</v>
      </c>
      <c r="EG785" s="59">
        <v>0</v>
      </c>
      <c r="EH785" s="59">
        <v>0</v>
      </c>
      <c r="EI785" s="59">
        <v>0</v>
      </c>
      <c r="EJ785" s="59">
        <v>0</v>
      </c>
      <c r="EK785" s="59">
        <v>0</v>
      </c>
      <c r="EL785" s="59">
        <v>0</v>
      </c>
      <c r="EM785" s="59">
        <v>0</v>
      </c>
      <c r="EN785" s="59">
        <v>0</v>
      </c>
      <c r="EO785" s="59">
        <v>1</v>
      </c>
      <c r="EP785" s="59">
        <v>2</v>
      </c>
      <c r="EQ785" s="59">
        <v>4</v>
      </c>
    </row>
    <row r="786" spans="1:147" ht="15" customHeight="1" x14ac:dyDescent="0.25">
      <c r="A786" s="501" t="s">
        <v>2581</v>
      </c>
      <c r="B786" s="37">
        <v>15</v>
      </c>
      <c r="C786" s="121" t="s">
        <v>400</v>
      </c>
      <c r="D786" s="122">
        <v>2003</v>
      </c>
      <c r="E786" s="125" t="s">
        <v>401</v>
      </c>
      <c r="F786" s="125" t="s">
        <v>207</v>
      </c>
      <c r="G786" s="122">
        <v>164</v>
      </c>
      <c r="H786" s="122" t="s">
        <v>402</v>
      </c>
      <c r="I786" s="127" t="s">
        <v>50</v>
      </c>
      <c r="J786" s="59">
        <v>0</v>
      </c>
      <c r="K786" s="65" t="s">
        <v>3</v>
      </c>
      <c r="L786" s="65" t="s">
        <v>89</v>
      </c>
      <c r="M786" s="59">
        <v>3</v>
      </c>
      <c r="N786" s="59">
        <v>3</v>
      </c>
      <c r="O786" s="59">
        <f t="shared" si="490"/>
        <v>0.47712125471966244</v>
      </c>
      <c r="P786" s="59">
        <v>1996</v>
      </c>
      <c r="Q786" s="67" t="s">
        <v>1978</v>
      </c>
      <c r="R786" s="77">
        <v>1</v>
      </c>
      <c r="S786" s="77">
        <v>1</v>
      </c>
      <c r="T786" s="37">
        <v>2</v>
      </c>
      <c r="U786" s="37">
        <v>2</v>
      </c>
      <c r="V786" s="102" t="s">
        <v>717</v>
      </c>
      <c r="W786" s="102"/>
      <c r="X786" s="37" t="s">
        <v>1114</v>
      </c>
      <c r="Y786" s="39" t="s">
        <v>19</v>
      </c>
      <c r="Z786" s="40" t="s">
        <v>408</v>
      </c>
      <c r="AA786" s="37" t="s">
        <v>1037</v>
      </c>
      <c r="AB786" s="37" t="s">
        <v>1400</v>
      </c>
      <c r="AC786" s="59" t="s">
        <v>1038</v>
      </c>
      <c r="AD786" s="37">
        <v>0</v>
      </c>
      <c r="AE786" s="59" t="s">
        <v>577</v>
      </c>
      <c r="AF786" s="59">
        <v>30</v>
      </c>
      <c r="AG786" s="59">
        <f t="shared" si="493"/>
        <v>1.4771212547196624</v>
      </c>
      <c r="AH786" s="59">
        <f t="shared" si="512"/>
        <v>588</v>
      </c>
      <c r="AI786" s="72">
        <f t="shared" si="504"/>
        <v>2.7693773260761385</v>
      </c>
      <c r="AJ786" s="59">
        <f t="shared" si="505"/>
        <v>90</v>
      </c>
      <c r="AK786" s="59">
        <f t="shared" si="494"/>
        <v>1.954242509439325</v>
      </c>
      <c r="AL786" s="72">
        <f t="shared" si="507"/>
        <v>1764</v>
      </c>
      <c r="AM786" s="72">
        <f t="shared" si="516"/>
        <v>3.2464985807958011</v>
      </c>
      <c r="AN786" s="39" t="s">
        <v>28</v>
      </c>
      <c r="AO786" s="37" t="s">
        <v>470</v>
      </c>
      <c r="AQ786" s="59" t="s">
        <v>403</v>
      </c>
      <c r="AR786" s="67" t="s">
        <v>404</v>
      </c>
      <c r="AS786" s="67" t="s">
        <v>405</v>
      </c>
      <c r="AT786" s="172" t="s">
        <v>2479</v>
      </c>
      <c r="AU786" s="270">
        <v>36.75</v>
      </c>
      <c r="AV786" s="270">
        <v>139.75</v>
      </c>
      <c r="AW786" s="59" t="s">
        <v>406</v>
      </c>
      <c r="AX786" s="277">
        <v>12.416666666666666</v>
      </c>
      <c r="AY786" s="278">
        <v>1365</v>
      </c>
      <c r="AZ786" s="455">
        <f t="shared" si="495"/>
        <v>3.1351326513767748</v>
      </c>
      <c r="BA786" s="515" t="s">
        <v>407</v>
      </c>
      <c r="BB786" s="67" t="s">
        <v>1846</v>
      </c>
      <c r="BC786" s="59" t="s">
        <v>118</v>
      </c>
      <c r="BD786" s="59">
        <v>67</v>
      </c>
      <c r="BE786" s="59" t="s">
        <v>2331</v>
      </c>
      <c r="BH786" s="38" t="s">
        <v>1334</v>
      </c>
      <c r="BI786" s="58" t="s">
        <v>2098</v>
      </c>
      <c r="BJ786" s="38" t="s">
        <v>32</v>
      </c>
      <c r="BK786" s="67" t="s">
        <v>1703</v>
      </c>
      <c r="BO786" s="59" t="s">
        <v>1677</v>
      </c>
      <c r="BP786" s="67" t="s">
        <v>51</v>
      </c>
      <c r="BQ786" s="59" t="s">
        <v>848</v>
      </c>
      <c r="BR786" s="67">
        <v>70.721955005276797</v>
      </c>
      <c r="BS786" s="37" t="s">
        <v>21</v>
      </c>
      <c r="BT786" s="37" t="s">
        <v>47</v>
      </c>
      <c r="BU786" s="124">
        <v>27.7746943804474</v>
      </c>
      <c r="BW786" s="63" t="s">
        <v>26</v>
      </c>
      <c r="BX786" s="37" t="s">
        <v>67</v>
      </c>
      <c r="BY786" s="92"/>
      <c r="BZ786" s="70">
        <f t="shared" si="510"/>
        <v>27.7746943804474</v>
      </c>
      <c r="CA786" s="37" t="s">
        <v>18</v>
      </c>
      <c r="CB786" s="102" t="s">
        <v>717</v>
      </c>
      <c r="CC786" s="59">
        <v>2</v>
      </c>
      <c r="CD786" s="59">
        <v>2</v>
      </c>
      <c r="CF786" s="78" t="s">
        <v>1584</v>
      </c>
      <c r="CG786" s="67">
        <v>10.5317927818827</v>
      </c>
      <c r="CH786" s="59" t="s">
        <v>21</v>
      </c>
      <c r="CI786" s="67">
        <v>10.928336768244801</v>
      </c>
      <c r="CL786" s="159">
        <f t="shared" si="511"/>
        <v>10.928336768244801</v>
      </c>
      <c r="CM786" s="59">
        <v>2</v>
      </c>
      <c r="CN786" s="59">
        <v>2</v>
      </c>
      <c r="CP786" s="67">
        <f t="shared" si="513"/>
        <v>2.8519062671388182</v>
      </c>
      <c r="CQ786" s="67">
        <f t="shared" si="514"/>
        <v>0.5714285714285714</v>
      </c>
      <c r="CR786" s="67">
        <f t="shared" si="496"/>
        <v>1.6296607240793246</v>
      </c>
      <c r="CS786" s="67">
        <f t="shared" si="515"/>
        <v>1.3319742594508437</v>
      </c>
      <c r="CT786" s="59">
        <v>0</v>
      </c>
      <c r="CU786" s="59">
        <v>0</v>
      </c>
      <c r="CV786" s="59" t="s">
        <v>1782</v>
      </c>
      <c r="CW786" s="59">
        <v>0</v>
      </c>
      <c r="CX786" s="59">
        <v>0</v>
      </c>
      <c r="CY786" s="102">
        <v>0</v>
      </c>
      <c r="CZ786" s="102">
        <v>4</v>
      </c>
      <c r="DA786" s="102">
        <v>0</v>
      </c>
      <c r="DB786" s="102">
        <v>0</v>
      </c>
      <c r="DC786" s="102">
        <v>0</v>
      </c>
      <c r="DD786" s="59">
        <v>0</v>
      </c>
      <c r="DE786" s="60">
        <v>0</v>
      </c>
      <c r="DF786" s="60">
        <v>0</v>
      </c>
      <c r="DG786" s="60">
        <v>0</v>
      </c>
      <c r="DH786" s="60">
        <v>0</v>
      </c>
      <c r="DI786" s="60">
        <v>0</v>
      </c>
      <c r="DJ786" s="60">
        <v>0</v>
      </c>
      <c r="DK786" s="60">
        <v>0</v>
      </c>
      <c r="DL786" s="60">
        <v>0</v>
      </c>
      <c r="DM786" s="60">
        <v>0</v>
      </c>
      <c r="DN786" s="60">
        <v>0</v>
      </c>
      <c r="DO786" s="59">
        <v>0</v>
      </c>
      <c r="DP786" s="59">
        <v>0</v>
      </c>
      <c r="DQ786" s="59">
        <v>0</v>
      </c>
      <c r="DR786" s="59">
        <v>0</v>
      </c>
      <c r="DS786" s="59">
        <v>0</v>
      </c>
      <c r="DT786" s="59">
        <v>0</v>
      </c>
      <c r="DU786" s="59">
        <v>0</v>
      </c>
      <c r="DV786" s="59">
        <v>0</v>
      </c>
      <c r="DW786" s="59">
        <v>0</v>
      </c>
      <c r="DX786" s="59">
        <v>0</v>
      </c>
      <c r="DY786" s="59">
        <v>0</v>
      </c>
      <c r="DZ786" s="59">
        <v>0</v>
      </c>
      <c r="EA786" s="59">
        <v>0</v>
      </c>
      <c r="EB786" s="59">
        <v>0</v>
      </c>
      <c r="EC786" s="59">
        <v>0</v>
      </c>
      <c r="ED786" s="59">
        <v>0</v>
      </c>
      <c r="EE786" s="59">
        <v>0</v>
      </c>
      <c r="EF786" s="59">
        <v>0</v>
      </c>
      <c r="EG786" s="59">
        <v>0</v>
      </c>
      <c r="EH786" s="59">
        <v>0</v>
      </c>
      <c r="EI786" s="59">
        <v>0</v>
      </c>
      <c r="EJ786" s="59">
        <v>0</v>
      </c>
      <c r="EK786" s="59">
        <v>0</v>
      </c>
      <c r="EL786" s="59">
        <v>0</v>
      </c>
      <c r="EM786" s="59">
        <v>0</v>
      </c>
      <c r="EN786" s="59">
        <v>0</v>
      </c>
      <c r="EO786" s="59">
        <v>1</v>
      </c>
      <c r="EP786" s="59">
        <v>2</v>
      </c>
      <c r="EQ786" s="59">
        <v>4</v>
      </c>
    </row>
    <row r="787" spans="1:147" ht="15" customHeight="1" x14ac:dyDescent="0.25">
      <c r="A787" s="501" t="s">
        <v>2581</v>
      </c>
      <c r="B787" s="37">
        <v>16</v>
      </c>
      <c r="C787" s="121" t="s">
        <v>400</v>
      </c>
      <c r="D787" s="122">
        <v>2003</v>
      </c>
      <c r="E787" s="125" t="s">
        <v>401</v>
      </c>
      <c r="F787" s="125" t="s">
        <v>207</v>
      </c>
      <c r="G787" s="122">
        <v>164</v>
      </c>
      <c r="H787" s="122" t="s">
        <v>402</v>
      </c>
      <c r="I787" s="127" t="s">
        <v>50</v>
      </c>
      <c r="J787" s="59">
        <v>0</v>
      </c>
      <c r="K787" s="65" t="s">
        <v>3</v>
      </c>
      <c r="L787" s="65" t="s">
        <v>89</v>
      </c>
      <c r="M787" s="59">
        <v>3</v>
      </c>
      <c r="N787" s="59">
        <v>3</v>
      </c>
      <c r="O787" s="59">
        <f t="shared" si="490"/>
        <v>0.47712125471966244</v>
      </c>
      <c r="P787" s="59">
        <v>1996</v>
      </c>
      <c r="Q787" s="67" t="s">
        <v>1978</v>
      </c>
      <c r="R787" s="77">
        <v>1</v>
      </c>
      <c r="S787" s="77">
        <v>1</v>
      </c>
      <c r="T787" s="37">
        <v>2</v>
      </c>
      <c r="U787" s="37">
        <v>2</v>
      </c>
      <c r="V787" s="102" t="s">
        <v>717</v>
      </c>
      <c r="W787" s="102"/>
      <c r="X787" s="37" t="s">
        <v>1114</v>
      </c>
      <c r="Y787" s="39" t="s">
        <v>19</v>
      </c>
      <c r="Z787" s="40" t="s">
        <v>408</v>
      </c>
      <c r="AA787" s="37" t="s">
        <v>1037</v>
      </c>
      <c r="AB787" s="37" t="s">
        <v>1400</v>
      </c>
      <c r="AC787" s="59" t="s">
        <v>1038</v>
      </c>
      <c r="AD787" s="37">
        <v>0</v>
      </c>
      <c r="AE787" s="59" t="s">
        <v>577</v>
      </c>
      <c r="AF787" s="59">
        <v>30</v>
      </c>
      <c r="AG787" s="59">
        <f t="shared" si="493"/>
        <v>1.4771212547196624</v>
      </c>
      <c r="AH787" s="59">
        <f t="shared" si="512"/>
        <v>588</v>
      </c>
      <c r="AI787" s="72">
        <f t="shared" si="504"/>
        <v>2.7693773260761385</v>
      </c>
      <c r="AJ787" s="59">
        <f t="shared" si="505"/>
        <v>90</v>
      </c>
      <c r="AK787" s="59">
        <f t="shared" si="494"/>
        <v>1.954242509439325</v>
      </c>
      <c r="AL787" s="72">
        <f t="shared" si="507"/>
        <v>1764</v>
      </c>
      <c r="AM787" s="72">
        <f t="shared" si="516"/>
        <v>3.2464985807958011</v>
      </c>
      <c r="AN787" s="39" t="s">
        <v>28</v>
      </c>
      <c r="AO787" s="37" t="s">
        <v>470</v>
      </c>
      <c r="AQ787" s="59" t="s">
        <v>403</v>
      </c>
      <c r="AR787" s="67" t="s">
        <v>404</v>
      </c>
      <c r="AS787" s="67" t="s">
        <v>405</v>
      </c>
      <c r="AT787" s="172" t="s">
        <v>2479</v>
      </c>
      <c r="AU787" s="270">
        <v>36.75</v>
      </c>
      <c r="AV787" s="270">
        <v>139.75</v>
      </c>
      <c r="AW787" s="59" t="s">
        <v>406</v>
      </c>
      <c r="AX787" s="277">
        <v>12.416666666666666</v>
      </c>
      <c r="AY787" s="278">
        <v>1365</v>
      </c>
      <c r="AZ787" s="455">
        <f t="shared" si="495"/>
        <v>3.1351326513767748</v>
      </c>
      <c r="BA787" s="515" t="s">
        <v>407</v>
      </c>
      <c r="BB787" s="109" t="s">
        <v>1847</v>
      </c>
      <c r="BD787" s="59">
        <v>51</v>
      </c>
      <c r="BE787" s="59" t="s">
        <v>2331</v>
      </c>
      <c r="BH787" s="38" t="s">
        <v>1334</v>
      </c>
      <c r="BI787" s="110" t="s">
        <v>2099</v>
      </c>
      <c r="BJ787" s="38" t="s">
        <v>32</v>
      </c>
      <c r="BK787" s="67" t="s">
        <v>1703</v>
      </c>
      <c r="BO787" s="59" t="s">
        <v>1677</v>
      </c>
      <c r="BP787" s="67" t="s">
        <v>51</v>
      </c>
      <c r="BQ787" s="59" t="s">
        <v>848</v>
      </c>
      <c r="BR787" s="67">
        <v>0.118087449793484</v>
      </c>
      <c r="BS787" s="37" t="s">
        <v>21</v>
      </c>
      <c r="BT787" s="37" t="s">
        <v>47</v>
      </c>
      <c r="BU787" s="124">
        <v>0.25754673378084197</v>
      </c>
      <c r="BW787" s="63" t="s">
        <v>26</v>
      </c>
      <c r="BX787" s="37" t="s">
        <v>67</v>
      </c>
      <c r="BY787" s="92"/>
      <c r="BZ787" s="70">
        <f t="shared" si="510"/>
        <v>0.25754673378084197</v>
      </c>
      <c r="CA787" s="37" t="s">
        <v>18</v>
      </c>
      <c r="CB787" s="102" t="s">
        <v>717</v>
      </c>
      <c r="CC787" s="59">
        <v>2</v>
      </c>
      <c r="CD787" s="59">
        <v>2</v>
      </c>
      <c r="CF787" s="78" t="s">
        <v>1584</v>
      </c>
      <c r="CG787" s="67">
        <v>1.8061062905677101</v>
      </c>
      <c r="CH787" s="59" t="s">
        <v>21</v>
      </c>
      <c r="CI787" s="67">
        <v>2.9680304134909603</v>
      </c>
      <c r="CL787" s="159">
        <f t="shared" si="511"/>
        <v>2.9680304134909603</v>
      </c>
      <c r="CM787" s="59">
        <v>2</v>
      </c>
      <c r="CN787" s="59">
        <v>2</v>
      </c>
      <c r="CP787" s="67">
        <f t="shared" si="513"/>
        <v>-0.80129977460178703</v>
      </c>
      <c r="CQ787" s="67">
        <f t="shared" si="514"/>
        <v>0.5714285714285714</v>
      </c>
      <c r="CR787" s="67">
        <f t="shared" si="496"/>
        <v>-0.45788558548673541</v>
      </c>
      <c r="CS787" s="67">
        <f t="shared" si="515"/>
        <v>1.0262074011745663</v>
      </c>
      <c r="CT787" s="59">
        <v>0</v>
      </c>
      <c r="CU787" s="59">
        <v>0</v>
      </c>
      <c r="CV787" s="59" t="s">
        <v>1782</v>
      </c>
      <c r="CW787" s="59">
        <v>0</v>
      </c>
      <c r="CX787" s="59">
        <v>0</v>
      </c>
      <c r="CY787" s="102">
        <v>0</v>
      </c>
      <c r="CZ787" s="102">
        <v>4</v>
      </c>
      <c r="DA787" s="102">
        <v>0</v>
      </c>
      <c r="DB787" s="102">
        <v>0</v>
      </c>
      <c r="DC787" s="102">
        <v>0</v>
      </c>
      <c r="DD787" s="59">
        <v>0</v>
      </c>
      <c r="DE787" s="60">
        <v>0</v>
      </c>
      <c r="DF787" s="60">
        <v>0</v>
      </c>
      <c r="DG787" s="60">
        <v>0</v>
      </c>
      <c r="DH787" s="60">
        <v>0</v>
      </c>
      <c r="DI787" s="60">
        <v>0</v>
      </c>
      <c r="DJ787" s="60">
        <v>0</v>
      </c>
      <c r="DK787" s="60">
        <v>0</v>
      </c>
      <c r="DL787" s="60">
        <v>0</v>
      </c>
      <c r="DM787" s="60">
        <v>0</v>
      </c>
      <c r="DN787" s="60">
        <v>0</v>
      </c>
      <c r="DO787" s="59">
        <v>0</v>
      </c>
      <c r="DP787" s="59">
        <v>0</v>
      </c>
      <c r="DQ787" s="59">
        <v>0</v>
      </c>
      <c r="DR787" s="59">
        <v>0</v>
      </c>
      <c r="DS787" s="59">
        <v>0</v>
      </c>
      <c r="DT787" s="59">
        <v>0</v>
      </c>
      <c r="DU787" s="59">
        <v>0</v>
      </c>
      <c r="DV787" s="59">
        <v>0</v>
      </c>
      <c r="DW787" s="59">
        <v>0</v>
      </c>
      <c r="DX787" s="59">
        <v>0</v>
      </c>
      <c r="DY787" s="59">
        <v>0</v>
      </c>
      <c r="DZ787" s="59">
        <v>0</v>
      </c>
      <c r="EA787" s="59">
        <v>0</v>
      </c>
      <c r="EB787" s="59">
        <v>0</v>
      </c>
      <c r="EC787" s="59">
        <v>0</v>
      </c>
      <c r="ED787" s="59">
        <v>0</v>
      </c>
      <c r="EE787" s="59">
        <v>0</v>
      </c>
      <c r="EF787" s="59">
        <v>0</v>
      </c>
      <c r="EG787" s="59">
        <v>0</v>
      </c>
      <c r="EH787" s="59">
        <v>0</v>
      </c>
      <c r="EI787" s="59">
        <v>0</v>
      </c>
      <c r="EJ787" s="59">
        <v>0</v>
      </c>
      <c r="EK787" s="59">
        <v>0</v>
      </c>
      <c r="EL787" s="59">
        <v>0</v>
      </c>
      <c r="EM787" s="59">
        <v>0</v>
      </c>
      <c r="EN787" s="59">
        <v>0</v>
      </c>
      <c r="EO787" s="59">
        <v>1</v>
      </c>
      <c r="EP787" s="59">
        <v>2</v>
      </c>
      <c r="EQ787" s="59">
        <v>4</v>
      </c>
    </row>
    <row r="788" spans="1:147" ht="15" customHeight="1" x14ac:dyDescent="0.25">
      <c r="A788" s="501" t="s">
        <v>2581</v>
      </c>
      <c r="B788" s="37">
        <v>17</v>
      </c>
      <c r="C788" s="121" t="s">
        <v>400</v>
      </c>
      <c r="D788" s="122">
        <v>2003</v>
      </c>
      <c r="E788" s="125" t="s">
        <v>401</v>
      </c>
      <c r="F788" s="125" t="s">
        <v>207</v>
      </c>
      <c r="G788" s="122">
        <v>164</v>
      </c>
      <c r="H788" s="122" t="s">
        <v>402</v>
      </c>
      <c r="I788" s="127" t="s">
        <v>50</v>
      </c>
      <c r="J788" s="59">
        <v>0</v>
      </c>
      <c r="K788" s="65" t="s">
        <v>3</v>
      </c>
      <c r="L788" s="65" t="s">
        <v>89</v>
      </c>
      <c r="M788" s="59">
        <v>1</v>
      </c>
      <c r="N788" s="59">
        <v>1</v>
      </c>
      <c r="O788" s="59">
        <f t="shared" si="490"/>
        <v>0</v>
      </c>
      <c r="P788" s="59">
        <v>1994</v>
      </c>
      <c r="Q788" s="67" t="s">
        <v>1978</v>
      </c>
      <c r="R788" s="77">
        <v>1</v>
      </c>
      <c r="S788" s="77">
        <v>1</v>
      </c>
      <c r="T788" s="37">
        <v>2</v>
      </c>
      <c r="U788" s="37" t="s">
        <v>1401</v>
      </c>
      <c r="V788" s="102" t="s">
        <v>717</v>
      </c>
      <c r="W788" s="102"/>
      <c r="X788" s="37" t="s">
        <v>279</v>
      </c>
      <c r="Y788" s="39" t="s">
        <v>19</v>
      </c>
      <c r="Z788" s="40" t="s">
        <v>408</v>
      </c>
      <c r="AA788" s="37" t="s">
        <v>1037</v>
      </c>
      <c r="AB788" s="37" t="s">
        <v>1400</v>
      </c>
      <c r="AC788" s="59" t="s">
        <v>1038</v>
      </c>
      <c r="AD788" s="37">
        <v>0</v>
      </c>
      <c r="AE788" s="59" t="s">
        <v>577</v>
      </c>
      <c r="AF788" s="59">
        <v>30</v>
      </c>
      <c r="AG788" s="59">
        <f t="shared" si="493"/>
        <v>1.4771212547196624</v>
      </c>
      <c r="AH788" s="59">
        <f t="shared" si="512"/>
        <v>588</v>
      </c>
      <c r="AI788" s="72">
        <f t="shared" si="504"/>
        <v>2.7693773260761385</v>
      </c>
      <c r="AJ788" s="59">
        <f t="shared" si="505"/>
        <v>30</v>
      </c>
      <c r="AK788" s="59">
        <f t="shared" si="494"/>
        <v>1.4771212547196624</v>
      </c>
      <c r="AL788" s="72">
        <f t="shared" si="507"/>
        <v>588</v>
      </c>
      <c r="AM788" s="72">
        <f t="shared" si="516"/>
        <v>2.7693773260761385</v>
      </c>
      <c r="AN788" s="39" t="s">
        <v>28</v>
      </c>
      <c r="AO788" s="37" t="s">
        <v>470</v>
      </c>
      <c r="AQ788" s="59" t="s">
        <v>403</v>
      </c>
      <c r="AR788" s="67" t="s">
        <v>404</v>
      </c>
      <c r="AS788" s="67" t="s">
        <v>405</v>
      </c>
      <c r="AT788" s="172" t="s">
        <v>2479</v>
      </c>
      <c r="AU788" s="270">
        <v>36.75</v>
      </c>
      <c r="AV788" s="270">
        <v>139.75</v>
      </c>
      <c r="AW788" s="59" t="s">
        <v>406</v>
      </c>
      <c r="AX788" s="277">
        <v>12.416666666666666</v>
      </c>
      <c r="AY788" s="278">
        <v>1365</v>
      </c>
      <c r="AZ788" s="455">
        <f t="shared" si="495"/>
        <v>3.1351326513767748</v>
      </c>
      <c r="BA788" s="515" t="s">
        <v>407</v>
      </c>
      <c r="BB788" s="67" t="s">
        <v>1846</v>
      </c>
      <c r="BC788" s="59" t="s">
        <v>118</v>
      </c>
      <c r="BD788" s="59">
        <v>96</v>
      </c>
      <c r="BE788" s="59" t="s">
        <v>2331</v>
      </c>
      <c r="BH788" s="38" t="s">
        <v>1334</v>
      </c>
      <c r="BI788" s="110" t="s">
        <v>2096</v>
      </c>
      <c r="BJ788" s="67" t="s">
        <v>10</v>
      </c>
      <c r="BK788" s="166" t="s">
        <v>1032</v>
      </c>
      <c r="BN788" s="38" t="s">
        <v>1039</v>
      </c>
      <c r="BO788" s="59" t="s">
        <v>1682</v>
      </c>
      <c r="BP788" s="67" t="s">
        <v>51</v>
      </c>
      <c r="BQ788" s="59" t="s">
        <v>49</v>
      </c>
      <c r="BR788" s="67">
        <v>3.8607021797758398</v>
      </c>
      <c r="BS788" s="37" t="s">
        <v>21</v>
      </c>
      <c r="BT788" s="59" t="s">
        <v>11</v>
      </c>
      <c r="BU788" s="67">
        <v>1.3802213924809599</v>
      </c>
      <c r="BW788" s="63" t="s">
        <v>26</v>
      </c>
      <c r="BX788" s="37" t="s">
        <v>67</v>
      </c>
      <c r="BY788" s="92"/>
      <c r="BZ788" s="70">
        <f t="shared" si="510"/>
        <v>1.3802213924809599</v>
      </c>
      <c r="CA788" s="37" t="s">
        <v>18</v>
      </c>
      <c r="CB788" s="102" t="s">
        <v>717</v>
      </c>
      <c r="CC788" s="59">
        <v>2</v>
      </c>
      <c r="CD788" s="59">
        <v>2</v>
      </c>
      <c r="CF788" s="78" t="s">
        <v>1584</v>
      </c>
      <c r="CG788" s="67">
        <v>4.2710245688695396</v>
      </c>
      <c r="CH788" s="59" t="s">
        <v>21</v>
      </c>
      <c r="CI788" s="67">
        <v>1.4131326320445705</v>
      </c>
      <c r="CL788" s="159">
        <f t="shared" si="511"/>
        <v>1.4131326320445705</v>
      </c>
      <c r="CM788" s="59">
        <v>2</v>
      </c>
      <c r="CN788" s="59">
        <v>2</v>
      </c>
      <c r="CP788" s="67">
        <f t="shared" si="513"/>
        <v>-0.29376434851931243</v>
      </c>
      <c r="CQ788" s="67">
        <f t="shared" si="514"/>
        <v>0.5714285714285714</v>
      </c>
      <c r="CR788" s="67">
        <f t="shared" si="496"/>
        <v>-0.16786534201103567</v>
      </c>
      <c r="CS788" s="67">
        <f t="shared" si="515"/>
        <v>1.0035223466310603</v>
      </c>
      <c r="CT788" s="59">
        <v>0</v>
      </c>
      <c r="CU788" s="59">
        <v>0</v>
      </c>
      <c r="CV788" s="59" t="s">
        <v>1782</v>
      </c>
      <c r="CW788" s="59">
        <v>0</v>
      </c>
      <c r="CX788" s="59">
        <v>0</v>
      </c>
      <c r="CY788" s="102">
        <v>0</v>
      </c>
      <c r="CZ788" s="102">
        <v>0</v>
      </c>
      <c r="DA788" s="102">
        <v>1</v>
      </c>
      <c r="DB788" s="102">
        <v>0</v>
      </c>
      <c r="DC788" s="102">
        <v>0</v>
      </c>
      <c r="DD788" s="59">
        <v>0</v>
      </c>
      <c r="DE788" s="60">
        <v>0</v>
      </c>
      <c r="DF788" s="60">
        <v>0</v>
      </c>
      <c r="DG788" s="60">
        <v>0</v>
      </c>
      <c r="DH788" s="60">
        <v>0</v>
      </c>
      <c r="DI788" s="60">
        <v>0</v>
      </c>
      <c r="DJ788" s="60">
        <v>0</v>
      </c>
      <c r="DK788" s="60">
        <v>0</v>
      </c>
      <c r="DL788" s="60">
        <v>0</v>
      </c>
      <c r="DM788" s="60">
        <v>0</v>
      </c>
      <c r="DN788" s="60">
        <v>0</v>
      </c>
      <c r="DO788" s="59">
        <v>0</v>
      </c>
      <c r="DP788" s="59">
        <v>0</v>
      </c>
      <c r="DQ788" s="59">
        <v>0</v>
      </c>
      <c r="DR788" s="59">
        <v>0</v>
      </c>
      <c r="DS788" s="59">
        <v>0</v>
      </c>
      <c r="DT788" s="59">
        <v>0</v>
      </c>
      <c r="DU788" s="59">
        <v>0</v>
      </c>
      <c r="DV788" s="59">
        <v>0</v>
      </c>
      <c r="DW788" s="59">
        <v>0</v>
      </c>
      <c r="DX788" s="59">
        <v>0</v>
      </c>
      <c r="DY788" s="59">
        <v>0</v>
      </c>
      <c r="DZ788" s="59">
        <v>0</v>
      </c>
      <c r="EA788" s="59">
        <v>0</v>
      </c>
      <c r="EB788" s="59">
        <v>0</v>
      </c>
      <c r="EC788" s="59">
        <v>0</v>
      </c>
      <c r="ED788" s="59">
        <v>0</v>
      </c>
      <c r="EE788" s="59">
        <v>0</v>
      </c>
      <c r="EF788" s="59">
        <v>0</v>
      </c>
      <c r="EG788" s="59">
        <v>0</v>
      </c>
      <c r="EH788" s="59">
        <v>0</v>
      </c>
      <c r="EI788" s="59">
        <v>0</v>
      </c>
      <c r="EJ788" s="59">
        <v>0</v>
      </c>
      <c r="EK788" s="59">
        <v>0</v>
      </c>
      <c r="EL788" s="59">
        <v>0</v>
      </c>
      <c r="EM788" s="59">
        <v>0</v>
      </c>
      <c r="EN788" s="59">
        <v>0</v>
      </c>
      <c r="EO788" s="59">
        <v>1</v>
      </c>
      <c r="EP788" s="59">
        <v>2</v>
      </c>
      <c r="EQ788" s="59">
        <v>4</v>
      </c>
    </row>
    <row r="789" spans="1:147" ht="15" customHeight="1" x14ac:dyDescent="0.25">
      <c r="A789" s="501" t="s">
        <v>2581</v>
      </c>
      <c r="B789" s="37">
        <v>18</v>
      </c>
      <c r="C789" s="121" t="s">
        <v>400</v>
      </c>
      <c r="D789" s="122">
        <v>2003</v>
      </c>
      <c r="E789" s="125" t="s">
        <v>401</v>
      </c>
      <c r="F789" s="125" t="s">
        <v>207</v>
      </c>
      <c r="G789" s="122">
        <v>164</v>
      </c>
      <c r="H789" s="122" t="s">
        <v>402</v>
      </c>
      <c r="I789" s="127" t="s">
        <v>50</v>
      </c>
      <c r="J789" s="59">
        <v>0</v>
      </c>
      <c r="K789" s="65" t="s">
        <v>3</v>
      </c>
      <c r="L789" s="65" t="s">
        <v>89</v>
      </c>
      <c r="M789" s="59">
        <v>1</v>
      </c>
      <c r="N789" s="59">
        <v>1</v>
      </c>
      <c r="O789" s="59">
        <f t="shared" si="490"/>
        <v>0</v>
      </c>
      <c r="P789" s="59">
        <v>1994</v>
      </c>
      <c r="Q789" s="67" t="s">
        <v>1978</v>
      </c>
      <c r="R789" s="77">
        <v>1</v>
      </c>
      <c r="S789" s="77">
        <v>1</v>
      </c>
      <c r="T789" s="37">
        <v>2</v>
      </c>
      <c r="U789" s="37" t="s">
        <v>1401</v>
      </c>
      <c r="V789" s="102" t="s">
        <v>717</v>
      </c>
      <c r="W789" s="102"/>
      <c r="X789" s="37" t="s">
        <v>279</v>
      </c>
      <c r="Y789" s="39" t="s">
        <v>19</v>
      </c>
      <c r="Z789" s="40" t="s">
        <v>408</v>
      </c>
      <c r="AA789" s="37" t="s">
        <v>1037</v>
      </c>
      <c r="AB789" s="37" t="s">
        <v>1400</v>
      </c>
      <c r="AC789" s="59" t="s">
        <v>1038</v>
      </c>
      <c r="AD789" s="37">
        <v>0</v>
      </c>
      <c r="AE789" s="59" t="s">
        <v>577</v>
      </c>
      <c r="AF789" s="59">
        <v>30</v>
      </c>
      <c r="AG789" s="59">
        <f t="shared" si="493"/>
        <v>1.4771212547196624</v>
      </c>
      <c r="AH789" s="59">
        <f t="shared" si="512"/>
        <v>588</v>
      </c>
      <c r="AI789" s="72">
        <f t="shared" si="504"/>
        <v>2.7693773260761385</v>
      </c>
      <c r="AJ789" s="59">
        <f t="shared" si="505"/>
        <v>30</v>
      </c>
      <c r="AK789" s="59">
        <f t="shared" si="494"/>
        <v>1.4771212547196624</v>
      </c>
      <c r="AL789" s="72">
        <f t="shared" si="507"/>
        <v>588</v>
      </c>
      <c r="AM789" s="72">
        <f t="shared" si="516"/>
        <v>2.7693773260761385</v>
      </c>
      <c r="AN789" s="39" t="s">
        <v>28</v>
      </c>
      <c r="AO789" s="37" t="s">
        <v>470</v>
      </c>
      <c r="AQ789" s="59" t="s">
        <v>403</v>
      </c>
      <c r="AR789" s="67" t="s">
        <v>404</v>
      </c>
      <c r="AS789" s="67" t="s">
        <v>405</v>
      </c>
      <c r="AT789" s="172" t="s">
        <v>2479</v>
      </c>
      <c r="AU789" s="270">
        <v>36.75</v>
      </c>
      <c r="AV789" s="270">
        <v>139.75</v>
      </c>
      <c r="AW789" s="59" t="s">
        <v>406</v>
      </c>
      <c r="AX789" s="277">
        <v>12.416666666666666</v>
      </c>
      <c r="AY789" s="278">
        <v>1365</v>
      </c>
      <c r="AZ789" s="455">
        <f t="shared" si="495"/>
        <v>3.1351326513767748</v>
      </c>
      <c r="BA789" s="515" t="s">
        <v>407</v>
      </c>
      <c r="BB789" s="67" t="s">
        <v>1846</v>
      </c>
      <c r="BC789" s="59" t="s">
        <v>118</v>
      </c>
      <c r="BD789" s="59">
        <v>94</v>
      </c>
      <c r="BE789" s="59" t="s">
        <v>2331</v>
      </c>
      <c r="BH789" s="38" t="s">
        <v>1334</v>
      </c>
      <c r="BI789" s="58" t="s">
        <v>2097</v>
      </c>
      <c r="BJ789" s="67" t="s">
        <v>10</v>
      </c>
      <c r="BK789" s="166" t="s">
        <v>1032</v>
      </c>
      <c r="BN789" s="38" t="s">
        <v>1039</v>
      </c>
      <c r="BO789" s="59" t="s">
        <v>1682</v>
      </c>
      <c r="BP789" s="67" t="s">
        <v>51</v>
      </c>
      <c r="BQ789" s="59" t="s">
        <v>49</v>
      </c>
      <c r="BR789" s="67">
        <v>3.4093079644704098</v>
      </c>
      <c r="BS789" s="37" t="s">
        <v>21</v>
      </c>
      <c r="BT789" s="59" t="s">
        <v>11</v>
      </c>
      <c r="BU789" s="67">
        <v>1.5423857391624103</v>
      </c>
      <c r="BW789" s="63" t="s">
        <v>26</v>
      </c>
      <c r="BX789" s="37" t="s">
        <v>67</v>
      </c>
      <c r="BY789" s="92"/>
      <c r="BZ789" s="70">
        <f t="shared" si="510"/>
        <v>1.5423857391624103</v>
      </c>
      <c r="CA789" s="37" t="s">
        <v>18</v>
      </c>
      <c r="CB789" s="102" t="s">
        <v>717</v>
      </c>
      <c r="CC789" s="59">
        <v>2</v>
      </c>
      <c r="CD789" s="59">
        <v>2</v>
      </c>
      <c r="CF789" s="78" t="s">
        <v>1584</v>
      </c>
      <c r="CG789" s="67">
        <v>4.1895736942375796</v>
      </c>
      <c r="CH789" s="59" t="s">
        <v>21</v>
      </c>
      <c r="CI789" s="67">
        <v>1.8208958596243301</v>
      </c>
      <c r="CL789" s="159">
        <f t="shared" si="511"/>
        <v>1.8208958596243301</v>
      </c>
      <c r="CM789" s="59">
        <v>2</v>
      </c>
      <c r="CN789" s="59">
        <v>2</v>
      </c>
      <c r="CP789" s="67">
        <f t="shared" si="513"/>
        <v>-0.46240798763647539</v>
      </c>
      <c r="CQ789" s="67">
        <f t="shared" si="514"/>
        <v>0.5714285714285714</v>
      </c>
      <c r="CR789" s="67">
        <f t="shared" si="496"/>
        <v>-0.26423313579227165</v>
      </c>
      <c r="CS789" s="67">
        <f t="shared" si="515"/>
        <v>1.008727393756327</v>
      </c>
      <c r="CT789" s="59">
        <v>0</v>
      </c>
      <c r="CU789" s="59">
        <v>0</v>
      </c>
      <c r="CV789" s="59" t="s">
        <v>1782</v>
      </c>
      <c r="CW789" s="59">
        <v>0</v>
      </c>
      <c r="CX789" s="59">
        <v>0</v>
      </c>
      <c r="CY789" s="102">
        <v>0</v>
      </c>
      <c r="CZ789" s="102">
        <v>0</v>
      </c>
      <c r="DA789" s="102">
        <v>1</v>
      </c>
      <c r="DB789" s="102">
        <v>0</v>
      </c>
      <c r="DC789" s="102">
        <v>0</v>
      </c>
      <c r="DD789" s="59">
        <v>0</v>
      </c>
      <c r="DE789" s="60">
        <v>0</v>
      </c>
      <c r="DF789" s="60">
        <v>0</v>
      </c>
      <c r="DG789" s="60">
        <v>0</v>
      </c>
      <c r="DH789" s="60">
        <v>0</v>
      </c>
      <c r="DI789" s="60">
        <v>0</v>
      </c>
      <c r="DJ789" s="60">
        <v>0</v>
      </c>
      <c r="DK789" s="60">
        <v>0</v>
      </c>
      <c r="DL789" s="60">
        <v>0</v>
      </c>
      <c r="DM789" s="60">
        <v>0</v>
      </c>
      <c r="DN789" s="60">
        <v>0</v>
      </c>
      <c r="DO789" s="59">
        <v>0</v>
      </c>
      <c r="DP789" s="59">
        <v>0</v>
      </c>
      <c r="DQ789" s="59">
        <v>0</v>
      </c>
      <c r="DR789" s="59">
        <v>0</v>
      </c>
      <c r="DS789" s="59">
        <v>0</v>
      </c>
      <c r="DT789" s="59">
        <v>0</v>
      </c>
      <c r="DU789" s="59">
        <v>0</v>
      </c>
      <c r="DV789" s="59">
        <v>0</v>
      </c>
      <c r="DW789" s="59">
        <v>0</v>
      </c>
      <c r="DX789" s="59">
        <v>0</v>
      </c>
      <c r="DY789" s="59">
        <v>0</v>
      </c>
      <c r="DZ789" s="59">
        <v>0</v>
      </c>
      <c r="EA789" s="59">
        <v>0</v>
      </c>
      <c r="EB789" s="59">
        <v>0</v>
      </c>
      <c r="EC789" s="59">
        <v>0</v>
      </c>
      <c r="ED789" s="59">
        <v>0</v>
      </c>
      <c r="EE789" s="59">
        <v>0</v>
      </c>
      <c r="EF789" s="59">
        <v>0</v>
      </c>
      <c r="EG789" s="59">
        <v>0</v>
      </c>
      <c r="EH789" s="59">
        <v>0</v>
      </c>
      <c r="EI789" s="59">
        <v>0</v>
      </c>
      <c r="EJ789" s="59">
        <v>0</v>
      </c>
      <c r="EK789" s="59">
        <v>0</v>
      </c>
      <c r="EL789" s="59">
        <v>0</v>
      </c>
      <c r="EM789" s="59">
        <v>0</v>
      </c>
      <c r="EN789" s="59">
        <v>0</v>
      </c>
      <c r="EO789" s="59">
        <v>1</v>
      </c>
      <c r="EP789" s="59">
        <v>2</v>
      </c>
      <c r="EQ789" s="59">
        <v>4</v>
      </c>
    </row>
    <row r="790" spans="1:147" ht="15" customHeight="1" x14ac:dyDescent="0.25">
      <c r="A790" s="501" t="s">
        <v>2581</v>
      </c>
      <c r="B790" s="37">
        <v>19</v>
      </c>
      <c r="C790" s="121" t="s">
        <v>400</v>
      </c>
      <c r="D790" s="122">
        <v>2003</v>
      </c>
      <c r="E790" s="125" t="s">
        <v>401</v>
      </c>
      <c r="F790" s="125" t="s">
        <v>207</v>
      </c>
      <c r="G790" s="122">
        <v>164</v>
      </c>
      <c r="H790" s="122" t="s">
        <v>402</v>
      </c>
      <c r="I790" s="127" t="s">
        <v>50</v>
      </c>
      <c r="J790" s="59">
        <v>0</v>
      </c>
      <c r="K790" s="65" t="s">
        <v>3</v>
      </c>
      <c r="L790" s="65" t="s">
        <v>89</v>
      </c>
      <c r="M790" s="59">
        <v>1</v>
      </c>
      <c r="N790" s="59">
        <v>1</v>
      </c>
      <c r="O790" s="59">
        <f t="shared" si="490"/>
        <v>0</v>
      </c>
      <c r="P790" s="59">
        <v>1994</v>
      </c>
      <c r="Q790" s="67" t="s">
        <v>1978</v>
      </c>
      <c r="R790" s="77">
        <v>1</v>
      </c>
      <c r="S790" s="77">
        <v>1</v>
      </c>
      <c r="T790" s="37">
        <v>2</v>
      </c>
      <c r="U790" s="37" t="s">
        <v>1401</v>
      </c>
      <c r="V790" s="102" t="s">
        <v>717</v>
      </c>
      <c r="W790" s="102"/>
      <c r="X790" s="37" t="s">
        <v>279</v>
      </c>
      <c r="Y790" s="39" t="s">
        <v>19</v>
      </c>
      <c r="Z790" s="40" t="s">
        <v>408</v>
      </c>
      <c r="AA790" s="37" t="s">
        <v>1037</v>
      </c>
      <c r="AB790" s="37" t="s">
        <v>1400</v>
      </c>
      <c r="AC790" s="59" t="s">
        <v>1038</v>
      </c>
      <c r="AD790" s="37">
        <v>0</v>
      </c>
      <c r="AE790" s="59" t="s">
        <v>577</v>
      </c>
      <c r="AF790" s="59">
        <v>30</v>
      </c>
      <c r="AG790" s="59">
        <f t="shared" si="493"/>
        <v>1.4771212547196624</v>
      </c>
      <c r="AH790" s="59">
        <f t="shared" si="512"/>
        <v>588</v>
      </c>
      <c r="AI790" s="72">
        <f t="shared" si="504"/>
        <v>2.7693773260761385</v>
      </c>
      <c r="AJ790" s="59">
        <f t="shared" si="505"/>
        <v>30</v>
      </c>
      <c r="AK790" s="59">
        <f t="shared" si="494"/>
        <v>1.4771212547196624</v>
      </c>
      <c r="AL790" s="72">
        <f t="shared" si="507"/>
        <v>588</v>
      </c>
      <c r="AM790" s="72">
        <f t="shared" si="516"/>
        <v>2.7693773260761385</v>
      </c>
      <c r="AN790" s="39" t="s">
        <v>28</v>
      </c>
      <c r="AO790" s="37" t="s">
        <v>470</v>
      </c>
      <c r="AP790" s="38"/>
      <c r="AQ790" s="59" t="s">
        <v>403</v>
      </c>
      <c r="AR790" s="67" t="s">
        <v>404</v>
      </c>
      <c r="AS790" s="67" t="s">
        <v>405</v>
      </c>
      <c r="AT790" s="172" t="s">
        <v>2479</v>
      </c>
      <c r="AU790" s="270">
        <v>36.75</v>
      </c>
      <c r="AV790" s="270">
        <v>139.75</v>
      </c>
      <c r="AW790" s="59" t="s">
        <v>406</v>
      </c>
      <c r="AX790" s="277">
        <v>12.416666666666666</v>
      </c>
      <c r="AY790" s="278">
        <v>1365</v>
      </c>
      <c r="AZ790" s="455">
        <f t="shared" si="495"/>
        <v>3.1351326513767748</v>
      </c>
      <c r="BA790" s="515" t="s">
        <v>407</v>
      </c>
      <c r="BB790" s="67" t="s">
        <v>1846</v>
      </c>
      <c r="BC790" s="59" t="s">
        <v>118</v>
      </c>
      <c r="BD790" s="59">
        <v>94</v>
      </c>
      <c r="BE790" s="59" t="s">
        <v>2331</v>
      </c>
      <c r="BH790" s="38" t="s">
        <v>1334</v>
      </c>
      <c r="BI790" s="58" t="s">
        <v>2097</v>
      </c>
      <c r="BJ790" s="67" t="s">
        <v>10</v>
      </c>
      <c r="BK790" s="166" t="s">
        <v>1848</v>
      </c>
      <c r="BL790" s="77" t="s">
        <v>2267</v>
      </c>
      <c r="BM790" s="77" t="s">
        <v>2267</v>
      </c>
      <c r="BN790" s="38" t="s">
        <v>1039</v>
      </c>
      <c r="BO790" s="59" t="s">
        <v>1682</v>
      </c>
      <c r="BP790" s="67" t="s">
        <v>51</v>
      </c>
      <c r="BQ790" s="59" t="s">
        <v>49</v>
      </c>
      <c r="BR790" s="67">
        <v>1.4493733377216</v>
      </c>
      <c r="BS790" s="37" t="s">
        <v>21</v>
      </c>
      <c r="BT790" s="59" t="s">
        <v>11</v>
      </c>
      <c r="BU790" s="67">
        <v>1.1486159323744101</v>
      </c>
      <c r="BW790" s="63" t="s">
        <v>26</v>
      </c>
      <c r="BX790" s="37" t="s">
        <v>67</v>
      </c>
      <c r="BY790" s="92"/>
      <c r="BZ790" s="70">
        <f t="shared" si="510"/>
        <v>1.1486159323744101</v>
      </c>
      <c r="CA790" s="37" t="s">
        <v>18</v>
      </c>
      <c r="CB790" s="102" t="s">
        <v>717</v>
      </c>
      <c r="CC790" s="59">
        <v>2</v>
      </c>
      <c r="CD790" s="59">
        <v>2</v>
      </c>
      <c r="CF790" s="78" t="s">
        <v>1584</v>
      </c>
      <c r="CG790" s="67">
        <v>2.7535780681545199</v>
      </c>
      <c r="CH790" s="59" t="s">
        <v>21</v>
      </c>
      <c r="CI790" s="67">
        <v>1.2160355651352299</v>
      </c>
      <c r="CL790" s="159">
        <f t="shared" si="511"/>
        <v>1.2160355651352299</v>
      </c>
      <c r="CM790" s="59">
        <v>2</v>
      </c>
      <c r="CN790" s="59">
        <v>2</v>
      </c>
      <c r="CP790" s="67">
        <f t="shared" si="513"/>
        <v>-1.1026360198177259</v>
      </c>
      <c r="CQ790" s="67">
        <f t="shared" si="514"/>
        <v>0.5714285714285714</v>
      </c>
      <c r="CR790" s="67">
        <f t="shared" si="496"/>
        <v>-0.63007772561012898</v>
      </c>
      <c r="CS790" s="67">
        <f t="shared" si="515"/>
        <v>1.0496247425387542</v>
      </c>
      <c r="CT790" s="59">
        <v>0</v>
      </c>
      <c r="CU790" s="59">
        <v>0</v>
      </c>
      <c r="CV790" s="59" t="s">
        <v>1782</v>
      </c>
      <c r="CW790" s="59">
        <v>0</v>
      </c>
      <c r="CX790" s="59">
        <v>0</v>
      </c>
      <c r="CY790" s="102">
        <v>0</v>
      </c>
      <c r="CZ790" s="102">
        <v>0</v>
      </c>
      <c r="DA790" s="102">
        <v>1</v>
      </c>
      <c r="DB790" s="102">
        <v>0</v>
      </c>
      <c r="DC790" s="102">
        <v>0</v>
      </c>
      <c r="DD790" s="59">
        <v>0</v>
      </c>
      <c r="DE790" s="60">
        <v>0</v>
      </c>
      <c r="DF790" s="60">
        <v>0</v>
      </c>
      <c r="DG790" s="60">
        <v>0</v>
      </c>
      <c r="DH790" s="60">
        <v>0</v>
      </c>
      <c r="DI790" s="60">
        <v>0</v>
      </c>
      <c r="DJ790" s="60">
        <v>0</v>
      </c>
      <c r="DK790" s="60">
        <v>0</v>
      </c>
      <c r="DL790" s="60">
        <v>0</v>
      </c>
      <c r="DM790" s="60">
        <v>0</v>
      </c>
      <c r="DN790" s="60">
        <v>0</v>
      </c>
      <c r="DO790" s="59">
        <v>0</v>
      </c>
      <c r="DP790" s="59">
        <v>1</v>
      </c>
      <c r="DQ790" s="59">
        <v>0</v>
      </c>
      <c r="DR790" s="59">
        <v>0</v>
      </c>
      <c r="DS790" s="59">
        <v>0</v>
      </c>
      <c r="DT790" s="59">
        <v>0</v>
      </c>
      <c r="DU790" s="59">
        <v>0</v>
      </c>
      <c r="DV790" s="59">
        <v>0</v>
      </c>
      <c r="DW790" s="59">
        <v>0</v>
      </c>
      <c r="DX790" s="59">
        <v>0</v>
      </c>
      <c r="DY790" s="59">
        <v>0</v>
      </c>
      <c r="DZ790" s="59">
        <v>0</v>
      </c>
      <c r="EA790" s="59">
        <v>0</v>
      </c>
      <c r="EB790" s="59">
        <v>0</v>
      </c>
      <c r="EC790" s="59">
        <v>0</v>
      </c>
      <c r="ED790" s="59">
        <v>0</v>
      </c>
      <c r="EE790" s="59">
        <v>0</v>
      </c>
      <c r="EF790" s="59">
        <v>0</v>
      </c>
      <c r="EG790" s="59">
        <v>0</v>
      </c>
      <c r="EH790" s="59">
        <v>0</v>
      </c>
      <c r="EI790" s="59">
        <v>0</v>
      </c>
      <c r="EJ790" s="59">
        <v>0</v>
      </c>
      <c r="EK790" s="59">
        <v>0</v>
      </c>
      <c r="EL790" s="59">
        <v>0</v>
      </c>
      <c r="EM790" s="59">
        <v>0</v>
      </c>
      <c r="EN790" s="59">
        <v>0</v>
      </c>
      <c r="EO790" s="59">
        <v>1</v>
      </c>
      <c r="EP790" s="59">
        <v>2</v>
      </c>
      <c r="EQ790" s="59">
        <v>4</v>
      </c>
    </row>
    <row r="791" spans="1:147" ht="15" customHeight="1" x14ac:dyDescent="0.25">
      <c r="A791" s="501" t="s">
        <v>2581</v>
      </c>
      <c r="B791" s="37">
        <v>20</v>
      </c>
      <c r="C791" s="121" t="s">
        <v>400</v>
      </c>
      <c r="D791" s="122">
        <v>2003</v>
      </c>
      <c r="E791" s="125" t="s">
        <v>401</v>
      </c>
      <c r="F791" s="125" t="s">
        <v>207</v>
      </c>
      <c r="G791" s="122">
        <v>164</v>
      </c>
      <c r="H791" s="122" t="s">
        <v>402</v>
      </c>
      <c r="I791" s="127" t="s">
        <v>50</v>
      </c>
      <c r="J791" s="59">
        <v>0</v>
      </c>
      <c r="K791" s="65" t="s">
        <v>3</v>
      </c>
      <c r="L791" s="65" t="s">
        <v>89</v>
      </c>
      <c r="M791" s="59">
        <v>1</v>
      </c>
      <c r="N791" s="59">
        <v>1</v>
      </c>
      <c r="O791" s="59">
        <f t="shared" si="490"/>
        <v>0</v>
      </c>
      <c r="P791" s="59">
        <v>1994</v>
      </c>
      <c r="Q791" s="67" t="s">
        <v>1978</v>
      </c>
      <c r="R791" s="77">
        <v>1</v>
      </c>
      <c r="S791" s="77">
        <v>1</v>
      </c>
      <c r="T791" s="37">
        <v>2</v>
      </c>
      <c r="U791" s="37" t="s">
        <v>1401</v>
      </c>
      <c r="V791" s="102" t="s">
        <v>717</v>
      </c>
      <c r="W791" s="102"/>
      <c r="X791" s="37" t="s">
        <v>279</v>
      </c>
      <c r="Y791" s="39" t="s">
        <v>19</v>
      </c>
      <c r="Z791" s="40" t="s">
        <v>408</v>
      </c>
      <c r="AA791" s="37" t="s">
        <v>1037</v>
      </c>
      <c r="AB791" s="37" t="s">
        <v>1400</v>
      </c>
      <c r="AC791" s="59" t="s">
        <v>1038</v>
      </c>
      <c r="AD791" s="37">
        <v>0</v>
      </c>
      <c r="AE791" s="59" t="s">
        <v>577</v>
      </c>
      <c r="AF791" s="59">
        <v>30</v>
      </c>
      <c r="AG791" s="59">
        <f t="shared" si="493"/>
        <v>1.4771212547196624</v>
      </c>
      <c r="AH791" s="59">
        <f t="shared" si="512"/>
        <v>588</v>
      </c>
      <c r="AI791" s="72">
        <f t="shared" si="504"/>
        <v>2.7693773260761385</v>
      </c>
      <c r="AJ791" s="59">
        <f t="shared" si="505"/>
        <v>30</v>
      </c>
      <c r="AK791" s="59">
        <f t="shared" si="494"/>
        <v>1.4771212547196624</v>
      </c>
      <c r="AL791" s="72">
        <f t="shared" si="507"/>
        <v>588</v>
      </c>
      <c r="AM791" s="72">
        <f t="shared" si="516"/>
        <v>2.7693773260761385</v>
      </c>
      <c r="AN791" s="39" t="s">
        <v>28</v>
      </c>
      <c r="AO791" s="37" t="s">
        <v>470</v>
      </c>
      <c r="AQ791" s="59" t="s">
        <v>403</v>
      </c>
      <c r="AR791" s="67" t="s">
        <v>404</v>
      </c>
      <c r="AS791" s="67" t="s">
        <v>405</v>
      </c>
      <c r="AT791" s="172" t="s">
        <v>2479</v>
      </c>
      <c r="AU791" s="270">
        <v>36.75</v>
      </c>
      <c r="AV791" s="270">
        <v>139.75</v>
      </c>
      <c r="AW791" s="59" t="s">
        <v>406</v>
      </c>
      <c r="AX791" s="277">
        <v>12.416666666666666</v>
      </c>
      <c r="AY791" s="278">
        <v>1365</v>
      </c>
      <c r="AZ791" s="455">
        <f t="shared" si="495"/>
        <v>3.1351326513767748</v>
      </c>
      <c r="BA791" s="515" t="s">
        <v>407</v>
      </c>
      <c r="BB791" s="67" t="s">
        <v>1846</v>
      </c>
      <c r="BC791" s="59" t="s">
        <v>118</v>
      </c>
      <c r="BD791" s="59">
        <v>67</v>
      </c>
      <c r="BE791" s="59" t="s">
        <v>2331</v>
      </c>
      <c r="BH791" s="38" t="s">
        <v>1334</v>
      </c>
      <c r="BI791" s="58" t="s">
        <v>2098</v>
      </c>
      <c r="BJ791" s="67" t="s">
        <v>10</v>
      </c>
      <c r="BK791" s="166" t="s">
        <v>1848</v>
      </c>
      <c r="BL791" s="77" t="s">
        <v>2267</v>
      </c>
      <c r="BM791" s="77" t="s">
        <v>2267</v>
      </c>
      <c r="BN791" s="38" t="s">
        <v>1039</v>
      </c>
      <c r="BO791" s="59" t="s">
        <v>1682</v>
      </c>
      <c r="BP791" s="67" t="s">
        <v>51</v>
      </c>
      <c r="BQ791" s="59" t="s">
        <v>49</v>
      </c>
      <c r="BR791" s="67">
        <v>1.4088115209791701</v>
      </c>
      <c r="BS791" s="37" t="s">
        <v>21</v>
      </c>
      <c r="BT791" s="59" t="s">
        <v>11</v>
      </c>
      <c r="BU791" s="67">
        <v>1.7653465422280701</v>
      </c>
      <c r="BW791" s="63" t="s">
        <v>26</v>
      </c>
      <c r="BX791" s="37" t="s">
        <v>67</v>
      </c>
      <c r="BY791" s="92"/>
      <c r="BZ791" s="70">
        <f t="shared" si="510"/>
        <v>1.7653465422280701</v>
      </c>
      <c r="CA791" s="37" t="s">
        <v>18</v>
      </c>
      <c r="CB791" s="102" t="s">
        <v>717</v>
      </c>
      <c r="CC791" s="59">
        <v>2</v>
      </c>
      <c r="CD791" s="59">
        <v>2</v>
      </c>
      <c r="CF791" s="78" t="s">
        <v>1584</v>
      </c>
      <c r="CG791" s="67">
        <v>4.6523336387329799</v>
      </c>
      <c r="CH791" s="59" t="s">
        <v>21</v>
      </c>
      <c r="CI791" s="67">
        <v>5.7040073738453199</v>
      </c>
      <c r="CL791" s="159">
        <f t="shared" si="511"/>
        <v>5.7040073738453199</v>
      </c>
      <c r="CM791" s="59">
        <v>2</v>
      </c>
      <c r="CN791" s="59">
        <v>2</v>
      </c>
      <c r="CP791" s="67">
        <f t="shared" si="513"/>
        <v>-0.76822601157371539</v>
      </c>
      <c r="CQ791" s="67">
        <f t="shared" si="514"/>
        <v>0.5714285714285714</v>
      </c>
      <c r="CR791" s="67">
        <f t="shared" si="496"/>
        <v>-0.43898629232783737</v>
      </c>
      <c r="CS791" s="67">
        <f t="shared" si="515"/>
        <v>1.0240886206064677</v>
      </c>
      <c r="CT791" s="59">
        <v>0</v>
      </c>
      <c r="CU791" s="59">
        <v>0</v>
      </c>
      <c r="CV791" s="59" t="s">
        <v>1782</v>
      </c>
      <c r="CW791" s="59">
        <v>0</v>
      </c>
      <c r="CX791" s="59">
        <v>0</v>
      </c>
      <c r="CY791" s="102">
        <v>0</v>
      </c>
      <c r="CZ791" s="102">
        <v>0</v>
      </c>
      <c r="DA791" s="102">
        <v>1</v>
      </c>
      <c r="DB791" s="102">
        <v>0</v>
      </c>
      <c r="DC791" s="102">
        <v>0</v>
      </c>
      <c r="DD791" s="59">
        <v>0</v>
      </c>
      <c r="DE791" s="60">
        <v>0</v>
      </c>
      <c r="DF791" s="60">
        <v>0</v>
      </c>
      <c r="DG791" s="60">
        <v>0</v>
      </c>
      <c r="DH791" s="60">
        <v>0</v>
      </c>
      <c r="DI791" s="60">
        <v>0</v>
      </c>
      <c r="DJ791" s="60">
        <v>0</v>
      </c>
      <c r="DK791" s="60">
        <v>0</v>
      </c>
      <c r="DL791" s="60">
        <v>0</v>
      </c>
      <c r="DM791" s="60">
        <v>0</v>
      </c>
      <c r="DN791" s="60">
        <v>0</v>
      </c>
      <c r="DO791" s="59">
        <v>0</v>
      </c>
      <c r="DP791" s="59">
        <v>1</v>
      </c>
      <c r="DQ791" s="59">
        <v>0</v>
      </c>
      <c r="DR791" s="59">
        <v>0</v>
      </c>
      <c r="DS791" s="59">
        <v>0</v>
      </c>
      <c r="DT791" s="59">
        <v>0</v>
      </c>
      <c r="DU791" s="59">
        <v>0</v>
      </c>
      <c r="DV791" s="59">
        <v>0</v>
      </c>
      <c r="DW791" s="59">
        <v>0</v>
      </c>
      <c r="DX791" s="59">
        <v>0</v>
      </c>
      <c r="DY791" s="59">
        <v>0</v>
      </c>
      <c r="DZ791" s="59">
        <v>0</v>
      </c>
      <c r="EA791" s="59">
        <v>0</v>
      </c>
      <c r="EB791" s="59">
        <v>0</v>
      </c>
      <c r="EC791" s="59">
        <v>0</v>
      </c>
      <c r="ED791" s="59">
        <v>0</v>
      </c>
      <c r="EE791" s="59">
        <v>0</v>
      </c>
      <c r="EF791" s="59">
        <v>0</v>
      </c>
      <c r="EG791" s="59">
        <v>0</v>
      </c>
      <c r="EH791" s="59">
        <v>0</v>
      </c>
      <c r="EI791" s="59">
        <v>0</v>
      </c>
      <c r="EJ791" s="59">
        <v>0</v>
      </c>
      <c r="EK791" s="59">
        <v>0</v>
      </c>
      <c r="EL791" s="59">
        <v>0</v>
      </c>
      <c r="EM791" s="59">
        <v>0</v>
      </c>
      <c r="EN791" s="59">
        <v>0</v>
      </c>
      <c r="EO791" s="59">
        <v>1</v>
      </c>
      <c r="EP791" s="59">
        <v>2</v>
      </c>
      <c r="EQ791" s="59">
        <v>4</v>
      </c>
    </row>
    <row r="792" spans="1:147" ht="15" customHeight="1" x14ac:dyDescent="0.25">
      <c r="A792" s="501" t="s">
        <v>2581</v>
      </c>
      <c r="B792" s="37">
        <v>21</v>
      </c>
      <c r="C792" s="121" t="s">
        <v>400</v>
      </c>
      <c r="D792" s="122">
        <v>2003</v>
      </c>
      <c r="E792" s="125" t="s">
        <v>401</v>
      </c>
      <c r="F792" s="125" t="s">
        <v>207</v>
      </c>
      <c r="G792" s="122">
        <v>164</v>
      </c>
      <c r="H792" s="122" t="s">
        <v>402</v>
      </c>
      <c r="I792" s="127" t="s">
        <v>50</v>
      </c>
      <c r="J792" s="59">
        <v>0</v>
      </c>
      <c r="K792" s="65" t="s">
        <v>3</v>
      </c>
      <c r="L792" s="65" t="s">
        <v>89</v>
      </c>
      <c r="M792" s="59">
        <v>1</v>
      </c>
      <c r="N792" s="59">
        <v>1</v>
      </c>
      <c r="O792" s="59">
        <f t="shared" si="490"/>
        <v>0</v>
      </c>
      <c r="P792" s="59">
        <v>1994</v>
      </c>
      <c r="Q792" s="67" t="s">
        <v>1978</v>
      </c>
      <c r="R792" s="77">
        <v>1</v>
      </c>
      <c r="S792" s="77">
        <v>1</v>
      </c>
      <c r="T792" s="37">
        <v>2</v>
      </c>
      <c r="U792" s="37" t="s">
        <v>1401</v>
      </c>
      <c r="V792" s="102" t="s">
        <v>717</v>
      </c>
      <c r="W792" s="102"/>
      <c r="X792" s="37" t="s">
        <v>279</v>
      </c>
      <c r="Y792" s="39" t="s">
        <v>19</v>
      </c>
      <c r="Z792" s="40" t="s">
        <v>408</v>
      </c>
      <c r="AA792" s="37" t="s">
        <v>1037</v>
      </c>
      <c r="AB792" s="37" t="s">
        <v>1400</v>
      </c>
      <c r="AC792" s="59" t="s">
        <v>1038</v>
      </c>
      <c r="AD792" s="37">
        <v>0</v>
      </c>
      <c r="AE792" s="59" t="s">
        <v>577</v>
      </c>
      <c r="AF792" s="59">
        <v>30</v>
      </c>
      <c r="AG792" s="59">
        <f t="shared" si="493"/>
        <v>1.4771212547196624</v>
      </c>
      <c r="AH792" s="59">
        <f t="shared" si="512"/>
        <v>588</v>
      </c>
      <c r="AI792" s="72">
        <f t="shared" si="504"/>
        <v>2.7693773260761385</v>
      </c>
      <c r="AJ792" s="59">
        <f t="shared" si="505"/>
        <v>30</v>
      </c>
      <c r="AK792" s="59">
        <f t="shared" si="494"/>
        <v>1.4771212547196624</v>
      </c>
      <c r="AL792" s="72">
        <f t="shared" si="507"/>
        <v>588</v>
      </c>
      <c r="AM792" s="72">
        <f t="shared" si="516"/>
        <v>2.7693773260761385</v>
      </c>
      <c r="AN792" s="39" t="s">
        <v>28</v>
      </c>
      <c r="AO792" s="37" t="s">
        <v>470</v>
      </c>
      <c r="AQ792" s="59" t="s">
        <v>403</v>
      </c>
      <c r="AR792" s="67" t="s">
        <v>404</v>
      </c>
      <c r="AS792" s="67" t="s">
        <v>405</v>
      </c>
      <c r="AT792" s="172" t="s">
        <v>2479</v>
      </c>
      <c r="AU792" s="270">
        <v>36.75</v>
      </c>
      <c r="AV792" s="270">
        <v>139.75</v>
      </c>
      <c r="AW792" s="59" t="s">
        <v>406</v>
      </c>
      <c r="AX792" s="277">
        <v>12.416666666666666</v>
      </c>
      <c r="AY792" s="278">
        <v>1365</v>
      </c>
      <c r="AZ792" s="455">
        <f t="shared" si="495"/>
        <v>3.1351326513767748</v>
      </c>
      <c r="BA792" s="515" t="s">
        <v>407</v>
      </c>
      <c r="BB792" s="67" t="s">
        <v>1846</v>
      </c>
      <c r="BC792" s="59" t="s">
        <v>118</v>
      </c>
      <c r="BD792" s="59">
        <v>96</v>
      </c>
      <c r="BE792" s="59" t="s">
        <v>2331</v>
      </c>
      <c r="BH792" s="38" t="s">
        <v>1334</v>
      </c>
      <c r="BI792" s="110" t="s">
        <v>2096</v>
      </c>
      <c r="BJ792" s="67" t="s">
        <v>10</v>
      </c>
      <c r="BK792" s="166" t="s">
        <v>1033</v>
      </c>
      <c r="BN792" s="38" t="s">
        <v>1039</v>
      </c>
      <c r="BO792" s="59" t="s">
        <v>1682</v>
      </c>
      <c r="BP792" s="67" t="s">
        <v>51</v>
      </c>
      <c r="BQ792" s="59" t="s">
        <v>49</v>
      </c>
      <c r="BR792" s="67">
        <v>0.99125993873737595</v>
      </c>
      <c r="BS792" s="37" t="s">
        <v>21</v>
      </c>
      <c r="BT792" s="59" t="s">
        <v>11</v>
      </c>
      <c r="BU792" s="67">
        <v>1.64325754960464</v>
      </c>
      <c r="BW792" s="63" t="s">
        <v>1066</v>
      </c>
      <c r="BX792" s="37" t="s">
        <v>67</v>
      </c>
      <c r="BY792" s="92">
        <f>BU792-BR792</f>
        <v>0.65199761086726404</v>
      </c>
      <c r="BZ792" s="174">
        <f>BY792</f>
        <v>0.65199761086726404</v>
      </c>
      <c r="CA792" s="37" t="s">
        <v>18</v>
      </c>
      <c r="CB792" s="102" t="s">
        <v>717</v>
      </c>
      <c r="CC792" s="59">
        <v>2</v>
      </c>
      <c r="CD792" s="59">
        <v>2</v>
      </c>
      <c r="CF792" s="78" t="s">
        <v>1584</v>
      </c>
      <c r="CG792" s="67">
        <v>0.54036045218172601</v>
      </c>
      <c r="CH792" s="59" t="s">
        <v>21</v>
      </c>
      <c r="CI792" s="67">
        <v>0.615267434915311</v>
      </c>
      <c r="CK792" s="67">
        <f>CI792-CG792</f>
        <v>7.4906982733584981E-2</v>
      </c>
      <c r="CL792" s="67">
        <f>CK792</f>
        <v>7.4906982733584981E-2</v>
      </c>
      <c r="CM792" s="59">
        <v>2</v>
      </c>
      <c r="CN792" s="59">
        <v>2</v>
      </c>
      <c r="CP792" s="67">
        <f t="shared" si="513"/>
        <v>0.97163082121832089</v>
      </c>
      <c r="CQ792" s="67">
        <f t="shared" si="514"/>
        <v>0.5714285714285714</v>
      </c>
      <c r="CR792" s="67">
        <f t="shared" si="496"/>
        <v>0.55521761212475473</v>
      </c>
      <c r="CS792" s="67">
        <f t="shared" si="515"/>
        <v>1.0385333246016892</v>
      </c>
      <c r="CT792" s="59">
        <v>0</v>
      </c>
      <c r="CU792" s="59">
        <v>0</v>
      </c>
      <c r="CV792" s="59" t="s">
        <v>1782</v>
      </c>
      <c r="CW792" s="59">
        <v>0</v>
      </c>
      <c r="CX792" s="59">
        <v>0</v>
      </c>
      <c r="CY792" s="102">
        <v>0</v>
      </c>
      <c r="CZ792" s="102">
        <v>0</v>
      </c>
      <c r="DA792" s="102">
        <v>1</v>
      </c>
      <c r="DB792" s="102">
        <v>0</v>
      </c>
      <c r="DC792" s="102">
        <v>0</v>
      </c>
      <c r="DD792" s="59">
        <v>0</v>
      </c>
      <c r="DE792" s="60">
        <v>0</v>
      </c>
      <c r="DF792" s="60">
        <v>0</v>
      </c>
      <c r="DG792" s="60">
        <v>0</v>
      </c>
      <c r="DH792" s="60">
        <v>0</v>
      </c>
      <c r="DI792" s="60">
        <v>0</v>
      </c>
      <c r="DJ792" s="60">
        <v>0</v>
      </c>
      <c r="DK792" s="60">
        <v>0</v>
      </c>
      <c r="DL792" s="60">
        <v>0</v>
      </c>
      <c r="DM792" s="60">
        <v>0</v>
      </c>
      <c r="DN792" s="60">
        <v>0</v>
      </c>
      <c r="DO792" s="59">
        <v>0</v>
      </c>
      <c r="DP792" s="59">
        <v>0</v>
      </c>
      <c r="DQ792" s="59">
        <v>0</v>
      </c>
      <c r="DR792" s="59">
        <v>0</v>
      </c>
      <c r="DS792" s="59">
        <v>0</v>
      </c>
      <c r="DT792" s="59">
        <v>0</v>
      </c>
      <c r="DU792" s="59">
        <v>0</v>
      </c>
      <c r="DV792" s="59">
        <v>0</v>
      </c>
      <c r="DW792" s="59">
        <v>0</v>
      </c>
      <c r="DX792" s="59">
        <v>0</v>
      </c>
      <c r="DY792" s="59">
        <v>0</v>
      </c>
      <c r="DZ792" s="59">
        <v>0</v>
      </c>
      <c r="EA792" s="59">
        <v>0</v>
      </c>
      <c r="EB792" s="59">
        <v>0</v>
      </c>
      <c r="EC792" s="59">
        <v>0</v>
      </c>
      <c r="ED792" s="59">
        <v>0</v>
      </c>
      <c r="EE792" s="59">
        <v>0</v>
      </c>
      <c r="EF792" s="59">
        <v>0</v>
      </c>
      <c r="EG792" s="59">
        <v>0</v>
      </c>
      <c r="EH792" s="59">
        <v>0</v>
      </c>
      <c r="EI792" s="59">
        <v>0</v>
      </c>
      <c r="EJ792" s="59">
        <v>0</v>
      </c>
      <c r="EK792" s="59">
        <v>0</v>
      </c>
      <c r="EL792" s="59">
        <v>0</v>
      </c>
      <c r="EM792" s="59">
        <v>0</v>
      </c>
      <c r="EN792" s="59">
        <v>0</v>
      </c>
      <c r="EO792" s="59">
        <v>1</v>
      </c>
      <c r="EP792" s="59">
        <v>2</v>
      </c>
      <c r="EQ792" s="59">
        <v>4</v>
      </c>
    </row>
    <row r="793" spans="1:147" ht="15" customHeight="1" x14ac:dyDescent="0.25">
      <c r="A793" s="501" t="s">
        <v>2581</v>
      </c>
      <c r="B793" s="37">
        <v>22</v>
      </c>
      <c r="C793" s="121" t="s">
        <v>400</v>
      </c>
      <c r="D793" s="122">
        <v>2003</v>
      </c>
      <c r="E793" s="125" t="s">
        <v>401</v>
      </c>
      <c r="F793" s="125" t="s">
        <v>207</v>
      </c>
      <c r="G793" s="122">
        <v>164</v>
      </c>
      <c r="H793" s="122" t="s">
        <v>402</v>
      </c>
      <c r="I793" s="127" t="s">
        <v>50</v>
      </c>
      <c r="J793" s="59">
        <v>0</v>
      </c>
      <c r="K793" s="65" t="s">
        <v>3</v>
      </c>
      <c r="L793" s="65" t="s">
        <v>89</v>
      </c>
      <c r="M793" s="59">
        <v>1</v>
      </c>
      <c r="N793" s="59">
        <v>1</v>
      </c>
      <c r="O793" s="59">
        <f t="shared" si="490"/>
        <v>0</v>
      </c>
      <c r="P793" s="59">
        <v>1994</v>
      </c>
      <c r="Q793" s="67" t="s">
        <v>1978</v>
      </c>
      <c r="R793" s="77">
        <v>1</v>
      </c>
      <c r="S793" s="77">
        <v>1</v>
      </c>
      <c r="T793" s="37">
        <v>2</v>
      </c>
      <c r="U793" s="37" t="s">
        <v>1401</v>
      </c>
      <c r="V793" s="102" t="s">
        <v>717</v>
      </c>
      <c r="W793" s="102"/>
      <c r="X793" s="37" t="s">
        <v>279</v>
      </c>
      <c r="Y793" s="39" t="s">
        <v>19</v>
      </c>
      <c r="Z793" s="40" t="s">
        <v>408</v>
      </c>
      <c r="AA793" s="37" t="s">
        <v>1037</v>
      </c>
      <c r="AB793" s="37" t="s">
        <v>1400</v>
      </c>
      <c r="AC793" s="59" t="s">
        <v>1038</v>
      </c>
      <c r="AD793" s="37">
        <v>0</v>
      </c>
      <c r="AE793" s="59" t="s">
        <v>577</v>
      </c>
      <c r="AF793" s="59">
        <v>30</v>
      </c>
      <c r="AG793" s="59">
        <f t="shared" si="493"/>
        <v>1.4771212547196624</v>
      </c>
      <c r="AH793" s="59">
        <f t="shared" si="512"/>
        <v>588</v>
      </c>
      <c r="AI793" s="72">
        <f t="shared" si="504"/>
        <v>2.7693773260761385</v>
      </c>
      <c r="AJ793" s="59">
        <f t="shared" si="505"/>
        <v>30</v>
      </c>
      <c r="AK793" s="59">
        <f t="shared" si="494"/>
        <v>1.4771212547196624</v>
      </c>
      <c r="AL793" s="72">
        <f t="shared" si="507"/>
        <v>588</v>
      </c>
      <c r="AM793" s="72">
        <f t="shared" si="516"/>
        <v>2.7693773260761385</v>
      </c>
      <c r="AN793" s="39" t="s">
        <v>28</v>
      </c>
      <c r="AO793" s="37" t="s">
        <v>470</v>
      </c>
      <c r="AQ793" s="59" t="s">
        <v>403</v>
      </c>
      <c r="AR793" s="67" t="s">
        <v>404</v>
      </c>
      <c r="AS793" s="67" t="s">
        <v>405</v>
      </c>
      <c r="AT793" s="172" t="s">
        <v>2479</v>
      </c>
      <c r="AU793" s="270">
        <v>36.75</v>
      </c>
      <c r="AV793" s="270">
        <v>139.75</v>
      </c>
      <c r="AW793" s="59" t="s">
        <v>406</v>
      </c>
      <c r="AX793" s="277">
        <v>12.416666666666666</v>
      </c>
      <c r="AY793" s="278">
        <v>1365</v>
      </c>
      <c r="AZ793" s="455">
        <f t="shared" si="495"/>
        <v>3.1351326513767748</v>
      </c>
      <c r="BA793" s="515" t="s">
        <v>407</v>
      </c>
      <c r="BB793" s="67" t="s">
        <v>1846</v>
      </c>
      <c r="BC793" s="59" t="s">
        <v>118</v>
      </c>
      <c r="BD793" s="59">
        <v>94</v>
      </c>
      <c r="BE793" s="59" t="s">
        <v>2331</v>
      </c>
      <c r="BH793" s="38" t="s">
        <v>1334</v>
      </c>
      <c r="BI793" s="58" t="s">
        <v>2097</v>
      </c>
      <c r="BJ793" s="67" t="s">
        <v>10</v>
      </c>
      <c r="BK793" s="166" t="s">
        <v>1033</v>
      </c>
      <c r="BN793" s="38" t="s">
        <v>1039</v>
      </c>
      <c r="BO793" s="59" t="s">
        <v>1682</v>
      </c>
      <c r="BP793" s="67" t="s">
        <v>51</v>
      </c>
      <c r="BQ793" s="59" t="s">
        <v>49</v>
      </c>
      <c r="BR793" s="67">
        <v>0.95030494320329995</v>
      </c>
      <c r="BS793" s="37" t="s">
        <v>21</v>
      </c>
      <c r="BT793" s="59" t="s">
        <v>11</v>
      </c>
      <c r="BU793" s="67">
        <v>1.5421906593677499</v>
      </c>
      <c r="BW793" s="63" t="s">
        <v>1066</v>
      </c>
      <c r="BX793" s="37" t="s">
        <v>67</v>
      </c>
      <c r="BY793" s="92">
        <f>BU793-BR793</f>
        <v>0.59188571616444996</v>
      </c>
      <c r="BZ793" s="174">
        <f>BY793</f>
        <v>0.59188571616444996</v>
      </c>
      <c r="CA793" s="37" t="s">
        <v>18</v>
      </c>
      <c r="CB793" s="102" t="s">
        <v>717</v>
      </c>
      <c r="CC793" s="59">
        <v>2</v>
      </c>
      <c r="CD793" s="59">
        <v>2</v>
      </c>
      <c r="CF793" s="78" t="s">
        <v>1584</v>
      </c>
      <c r="CG793" s="67">
        <v>0.76118536053437602</v>
      </c>
      <c r="CH793" s="59" t="s">
        <v>21</v>
      </c>
      <c r="CI793" s="67">
        <v>1.0458976508688</v>
      </c>
      <c r="CK793" s="67">
        <f>CI793-CG793</f>
        <v>0.28471229033442402</v>
      </c>
      <c r="CL793" s="67">
        <f>CK793</f>
        <v>0.28471229033442402</v>
      </c>
      <c r="CM793" s="59">
        <v>2</v>
      </c>
      <c r="CN793" s="59">
        <v>2</v>
      </c>
      <c r="CP793" s="67">
        <f t="shared" si="513"/>
        <v>0.40720824980385611</v>
      </c>
      <c r="CQ793" s="67">
        <f t="shared" si="514"/>
        <v>0.5714285714285714</v>
      </c>
      <c r="CR793" s="67">
        <f t="shared" si="496"/>
        <v>0.23269042845934634</v>
      </c>
      <c r="CS793" s="67">
        <f t="shared" si="515"/>
        <v>1.0067681044370742</v>
      </c>
      <c r="CT793" s="59">
        <v>0</v>
      </c>
      <c r="CU793" s="59">
        <v>0</v>
      </c>
      <c r="CV793" s="59" t="s">
        <v>1782</v>
      </c>
      <c r="CW793" s="59">
        <v>0</v>
      </c>
      <c r="CX793" s="59">
        <v>0</v>
      </c>
      <c r="CY793" s="102">
        <v>0</v>
      </c>
      <c r="CZ793" s="102">
        <v>0</v>
      </c>
      <c r="DA793" s="102">
        <v>1</v>
      </c>
      <c r="DB793" s="102">
        <v>0</v>
      </c>
      <c r="DC793" s="102">
        <v>0</v>
      </c>
      <c r="DD793" s="59">
        <v>0</v>
      </c>
      <c r="DE793" s="60">
        <v>0</v>
      </c>
      <c r="DF793" s="60">
        <v>0</v>
      </c>
      <c r="DG793" s="60">
        <v>0</v>
      </c>
      <c r="DH793" s="60">
        <v>0</v>
      </c>
      <c r="DI793" s="60">
        <v>0</v>
      </c>
      <c r="DJ793" s="60">
        <v>0</v>
      </c>
      <c r="DK793" s="60">
        <v>0</v>
      </c>
      <c r="DL793" s="60">
        <v>0</v>
      </c>
      <c r="DM793" s="60">
        <v>0</v>
      </c>
      <c r="DN793" s="60">
        <v>0</v>
      </c>
      <c r="DO793" s="59">
        <v>0</v>
      </c>
      <c r="DP793" s="59">
        <v>0</v>
      </c>
      <c r="DQ793" s="59">
        <v>0</v>
      </c>
      <c r="DR793" s="59">
        <v>0</v>
      </c>
      <c r="DS793" s="59">
        <v>0</v>
      </c>
      <c r="DT793" s="59">
        <v>0</v>
      </c>
      <c r="DU793" s="59">
        <v>0</v>
      </c>
      <c r="DV793" s="59">
        <v>0</v>
      </c>
      <c r="DW793" s="59">
        <v>0</v>
      </c>
      <c r="DX793" s="59">
        <v>0</v>
      </c>
      <c r="DY793" s="59">
        <v>0</v>
      </c>
      <c r="DZ793" s="59">
        <v>0</v>
      </c>
      <c r="EA793" s="59">
        <v>0</v>
      </c>
      <c r="EB793" s="59">
        <v>0</v>
      </c>
      <c r="EC793" s="59">
        <v>0</v>
      </c>
      <c r="ED793" s="59">
        <v>0</v>
      </c>
      <c r="EE793" s="59">
        <v>0</v>
      </c>
      <c r="EF793" s="59">
        <v>0</v>
      </c>
      <c r="EG793" s="59">
        <v>0</v>
      </c>
      <c r="EH793" s="59">
        <v>0</v>
      </c>
      <c r="EI793" s="59">
        <v>0</v>
      </c>
      <c r="EJ793" s="59">
        <v>0</v>
      </c>
      <c r="EK793" s="59">
        <v>0</v>
      </c>
      <c r="EL793" s="59">
        <v>0</v>
      </c>
      <c r="EM793" s="59">
        <v>0</v>
      </c>
      <c r="EN793" s="59">
        <v>0</v>
      </c>
      <c r="EO793" s="59">
        <v>1</v>
      </c>
      <c r="EP793" s="59">
        <v>2</v>
      </c>
      <c r="EQ793" s="59">
        <v>4</v>
      </c>
    </row>
    <row r="794" spans="1:147" s="58" customFormat="1" ht="15" customHeight="1" x14ac:dyDescent="0.25">
      <c r="A794" s="501" t="s">
        <v>2581</v>
      </c>
      <c r="B794" s="37">
        <v>23</v>
      </c>
      <c r="C794" s="121" t="s">
        <v>400</v>
      </c>
      <c r="D794" s="122">
        <v>2003</v>
      </c>
      <c r="E794" s="125" t="s">
        <v>401</v>
      </c>
      <c r="F794" s="125" t="s">
        <v>207</v>
      </c>
      <c r="G794" s="122">
        <v>164</v>
      </c>
      <c r="H794" s="122" t="s">
        <v>402</v>
      </c>
      <c r="I794" s="127" t="s">
        <v>50</v>
      </c>
      <c r="J794" s="59">
        <v>0</v>
      </c>
      <c r="K794" s="65" t="s">
        <v>3</v>
      </c>
      <c r="L794" s="65" t="s">
        <v>89</v>
      </c>
      <c r="M794" s="59">
        <v>1</v>
      </c>
      <c r="N794" s="59">
        <v>1</v>
      </c>
      <c r="O794" s="59">
        <f t="shared" si="490"/>
        <v>0</v>
      </c>
      <c r="P794" s="59">
        <v>1994</v>
      </c>
      <c r="Q794" s="67" t="s">
        <v>1978</v>
      </c>
      <c r="R794" s="77">
        <v>1</v>
      </c>
      <c r="S794" s="77">
        <v>1</v>
      </c>
      <c r="T794" s="37">
        <v>2</v>
      </c>
      <c r="U794" s="37" t="s">
        <v>1401</v>
      </c>
      <c r="V794" s="102" t="s">
        <v>717</v>
      </c>
      <c r="W794" s="102"/>
      <c r="X794" s="37" t="s">
        <v>279</v>
      </c>
      <c r="Y794" s="39" t="s">
        <v>19</v>
      </c>
      <c r="Z794" s="40" t="s">
        <v>408</v>
      </c>
      <c r="AA794" s="37" t="s">
        <v>1037</v>
      </c>
      <c r="AB794" s="37" t="s">
        <v>1400</v>
      </c>
      <c r="AC794" s="59" t="s">
        <v>1038</v>
      </c>
      <c r="AD794" s="37">
        <v>0</v>
      </c>
      <c r="AE794" s="59" t="s">
        <v>577</v>
      </c>
      <c r="AF794" s="59">
        <v>30</v>
      </c>
      <c r="AG794" s="59">
        <f t="shared" si="493"/>
        <v>1.4771212547196624</v>
      </c>
      <c r="AH794" s="59">
        <f t="shared" si="512"/>
        <v>588</v>
      </c>
      <c r="AI794" s="72">
        <f t="shared" ref="AI794:AI825" si="517">LOG10(AH794)</f>
        <v>2.7693773260761385</v>
      </c>
      <c r="AJ794" s="59">
        <f t="shared" si="505"/>
        <v>30</v>
      </c>
      <c r="AK794" s="59">
        <f t="shared" si="494"/>
        <v>1.4771212547196624</v>
      </c>
      <c r="AL794" s="72">
        <f t="shared" si="507"/>
        <v>588</v>
      </c>
      <c r="AM794" s="72">
        <f t="shared" si="516"/>
        <v>2.7693773260761385</v>
      </c>
      <c r="AN794" s="39" t="s">
        <v>28</v>
      </c>
      <c r="AO794" s="37" t="s">
        <v>470</v>
      </c>
      <c r="AP794" s="67"/>
      <c r="AQ794" s="59" t="s">
        <v>403</v>
      </c>
      <c r="AR794" s="67" t="s">
        <v>404</v>
      </c>
      <c r="AS794" s="67" t="s">
        <v>405</v>
      </c>
      <c r="AT794" s="172" t="s">
        <v>2479</v>
      </c>
      <c r="AU794" s="270">
        <v>36.75</v>
      </c>
      <c r="AV794" s="270">
        <v>139.75</v>
      </c>
      <c r="AW794" s="59" t="s">
        <v>406</v>
      </c>
      <c r="AX794" s="277">
        <v>12.416666666666666</v>
      </c>
      <c r="AY794" s="278">
        <v>1365</v>
      </c>
      <c r="AZ794" s="455">
        <f t="shared" si="495"/>
        <v>3.1351326513767748</v>
      </c>
      <c r="BA794" s="515" t="s">
        <v>407</v>
      </c>
      <c r="BB794" s="67" t="s">
        <v>1846</v>
      </c>
      <c r="BC794" s="59" t="s">
        <v>118</v>
      </c>
      <c r="BD794" s="59">
        <v>67</v>
      </c>
      <c r="BE794" s="59" t="s">
        <v>2331</v>
      </c>
      <c r="BF794" s="67"/>
      <c r="BG794" s="67"/>
      <c r="BH794" s="38" t="s">
        <v>1334</v>
      </c>
      <c r="BI794" s="58" t="s">
        <v>2098</v>
      </c>
      <c r="BJ794" s="67" t="s">
        <v>10</v>
      </c>
      <c r="BK794" s="166" t="s">
        <v>1033</v>
      </c>
      <c r="BL794" s="59"/>
      <c r="BM794" s="59"/>
      <c r="BN794" s="38" t="s">
        <v>1039</v>
      </c>
      <c r="BO794" s="59" t="s">
        <v>1682</v>
      </c>
      <c r="BP794" s="67" t="s">
        <v>51</v>
      </c>
      <c r="BQ794" s="59" t="s">
        <v>49</v>
      </c>
      <c r="BR794" s="67">
        <v>1.8305852827231699</v>
      </c>
      <c r="BS794" s="37" t="s">
        <v>21</v>
      </c>
      <c r="BT794" s="59" t="s">
        <v>11</v>
      </c>
      <c r="BU794" s="67">
        <v>2.7520178856175299</v>
      </c>
      <c r="BV794" s="67"/>
      <c r="BW794" s="63" t="s">
        <v>1066</v>
      </c>
      <c r="BX794" s="37" t="s">
        <v>67</v>
      </c>
      <c r="BY794" s="92">
        <f>BU794-BR794</f>
        <v>0.92143260289436002</v>
      </c>
      <c r="BZ794" s="174">
        <f>BY794</f>
        <v>0.92143260289436002</v>
      </c>
      <c r="CA794" s="37" t="s">
        <v>18</v>
      </c>
      <c r="CB794" s="102" t="s">
        <v>717</v>
      </c>
      <c r="CC794" s="59">
        <v>2</v>
      </c>
      <c r="CD794" s="59">
        <v>2</v>
      </c>
      <c r="CE794" s="67"/>
      <c r="CF794" s="78" t="s">
        <v>1584</v>
      </c>
      <c r="CG794" s="67">
        <v>2.2331651077027601</v>
      </c>
      <c r="CH794" s="59" t="s">
        <v>21</v>
      </c>
      <c r="CI794" s="67">
        <v>3.4692618347005002</v>
      </c>
      <c r="CJ794" s="67"/>
      <c r="CK794" s="67">
        <f>CI794-CG794</f>
        <v>1.2360967269977401</v>
      </c>
      <c r="CL794" s="67">
        <f>CK794</f>
        <v>1.2360967269977401</v>
      </c>
      <c r="CM794" s="59">
        <v>2</v>
      </c>
      <c r="CN794" s="59">
        <v>2</v>
      </c>
      <c r="CO794" s="67"/>
      <c r="CP794" s="67">
        <f t="shared" si="513"/>
        <v>-0.36927921642744299</v>
      </c>
      <c r="CQ794" s="67">
        <f t="shared" si="514"/>
        <v>0.5714285714285714</v>
      </c>
      <c r="CR794" s="67">
        <f t="shared" si="496"/>
        <v>-0.21101669510139598</v>
      </c>
      <c r="CS794" s="67">
        <f t="shared" si="515"/>
        <v>1.0055660057014395</v>
      </c>
      <c r="CT794" s="59">
        <v>0</v>
      </c>
      <c r="CU794" s="59">
        <v>0</v>
      </c>
      <c r="CV794" s="59" t="s">
        <v>1782</v>
      </c>
      <c r="CW794" s="59">
        <v>0</v>
      </c>
      <c r="CX794" s="59">
        <v>0</v>
      </c>
      <c r="CY794" s="102">
        <v>0</v>
      </c>
      <c r="CZ794" s="102">
        <v>0</v>
      </c>
      <c r="DA794" s="102">
        <v>1</v>
      </c>
      <c r="DB794" s="102">
        <v>0</v>
      </c>
      <c r="DC794" s="102">
        <v>0</v>
      </c>
      <c r="DD794" s="59">
        <v>0</v>
      </c>
      <c r="DE794" s="60">
        <v>0</v>
      </c>
      <c r="DF794" s="60">
        <v>0</v>
      </c>
      <c r="DG794" s="60">
        <v>0</v>
      </c>
      <c r="DH794" s="60">
        <v>0</v>
      </c>
      <c r="DI794" s="60">
        <v>0</v>
      </c>
      <c r="DJ794" s="60">
        <v>0</v>
      </c>
      <c r="DK794" s="60">
        <v>0</v>
      </c>
      <c r="DL794" s="60">
        <v>0</v>
      </c>
      <c r="DM794" s="60">
        <v>0</v>
      </c>
      <c r="DN794" s="60">
        <v>0</v>
      </c>
      <c r="DO794" s="59">
        <v>0</v>
      </c>
      <c r="DP794" s="59">
        <v>0</v>
      </c>
      <c r="DQ794" s="59">
        <v>0</v>
      </c>
      <c r="DR794" s="59">
        <v>0</v>
      </c>
      <c r="DS794" s="59">
        <v>0</v>
      </c>
      <c r="DT794" s="59">
        <v>0</v>
      </c>
      <c r="DU794" s="59">
        <v>0</v>
      </c>
      <c r="DV794" s="59">
        <v>0</v>
      </c>
      <c r="DW794" s="59">
        <v>0</v>
      </c>
      <c r="DX794" s="59">
        <v>0</v>
      </c>
      <c r="DY794" s="59">
        <v>0</v>
      </c>
      <c r="DZ794" s="59">
        <v>0</v>
      </c>
      <c r="EA794" s="59">
        <v>0</v>
      </c>
      <c r="EB794" s="59">
        <v>0</v>
      </c>
      <c r="EC794" s="59">
        <v>0</v>
      </c>
      <c r="ED794" s="59">
        <v>0</v>
      </c>
      <c r="EE794" s="59">
        <v>0</v>
      </c>
      <c r="EF794" s="59">
        <v>0</v>
      </c>
      <c r="EG794" s="59">
        <v>0</v>
      </c>
      <c r="EH794" s="59">
        <v>0</v>
      </c>
      <c r="EI794" s="59">
        <v>0</v>
      </c>
      <c r="EJ794" s="59">
        <v>0</v>
      </c>
      <c r="EK794" s="59">
        <v>0</v>
      </c>
      <c r="EL794" s="59">
        <v>0</v>
      </c>
      <c r="EM794" s="59">
        <v>0</v>
      </c>
      <c r="EN794" s="59">
        <v>0</v>
      </c>
      <c r="EO794" s="59">
        <v>1</v>
      </c>
      <c r="EP794" s="59">
        <v>2</v>
      </c>
      <c r="EQ794" s="59">
        <v>4</v>
      </c>
    </row>
    <row r="795" spans="1:147" ht="15" customHeight="1" x14ac:dyDescent="0.25">
      <c r="A795" s="501" t="s">
        <v>2581</v>
      </c>
      <c r="B795" s="37">
        <v>24</v>
      </c>
      <c r="C795" s="121" t="s">
        <v>400</v>
      </c>
      <c r="D795" s="122">
        <v>2003</v>
      </c>
      <c r="E795" s="125" t="s">
        <v>401</v>
      </c>
      <c r="F795" s="125" t="s">
        <v>207</v>
      </c>
      <c r="G795" s="122">
        <v>164</v>
      </c>
      <c r="H795" s="122" t="s">
        <v>402</v>
      </c>
      <c r="I795" s="127" t="s">
        <v>50</v>
      </c>
      <c r="J795" s="59">
        <v>0</v>
      </c>
      <c r="K795" s="65" t="s">
        <v>3</v>
      </c>
      <c r="L795" s="65" t="s">
        <v>89</v>
      </c>
      <c r="M795" s="59">
        <v>1</v>
      </c>
      <c r="N795" s="59">
        <v>1</v>
      </c>
      <c r="O795" s="59">
        <f t="shared" si="490"/>
        <v>0</v>
      </c>
      <c r="P795" s="59">
        <v>1994</v>
      </c>
      <c r="Q795" s="67" t="s">
        <v>1978</v>
      </c>
      <c r="R795" s="77">
        <v>1</v>
      </c>
      <c r="S795" s="77">
        <v>1</v>
      </c>
      <c r="T795" s="37">
        <v>2</v>
      </c>
      <c r="U795" s="37" t="s">
        <v>1401</v>
      </c>
      <c r="V795" s="102" t="s">
        <v>717</v>
      </c>
      <c r="W795" s="102"/>
      <c r="X795" s="37" t="s">
        <v>279</v>
      </c>
      <c r="Y795" s="39" t="s">
        <v>19</v>
      </c>
      <c r="Z795" s="40" t="s">
        <v>408</v>
      </c>
      <c r="AA795" s="37" t="s">
        <v>1037</v>
      </c>
      <c r="AB795" s="37" t="s">
        <v>1400</v>
      </c>
      <c r="AC795" s="59" t="s">
        <v>1038</v>
      </c>
      <c r="AD795" s="37">
        <v>0</v>
      </c>
      <c r="AE795" s="59" t="s">
        <v>577</v>
      </c>
      <c r="AF795" s="59">
        <v>30</v>
      </c>
      <c r="AG795" s="59">
        <f t="shared" si="493"/>
        <v>1.4771212547196624</v>
      </c>
      <c r="AH795" s="59">
        <f t="shared" si="512"/>
        <v>588</v>
      </c>
      <c r="AI795" s="72">
        <f t="shared" si="517"/>
        <v>2.7693773260761385</v>
      </c>
      <c r="AJ795" s="59">
        <f t="shared" si="505"/>
        <v>30</v>
      </c>
      <c r="AK795" s="59">
        <f t="shared" si="494"/>
        <v>1.4771212547196624</v>
      </c>
      <c r="AL795" s="72">
        <f t="shared" si="507"/>
        <v>588</v>
      </c>
      <c r="AM795" s="72">
        <f t="shared" si="516"/>
        <v>2.7693773260761385</v>
      </c>
      <c r="AN795" s="39" t="s">
        <v>28</v>
      </c>
      <c r="AO795" s="37" t="s">
        <v>470</v>
      </c>
      <c r="AQ795" s="59" t="s">
        <v>403</v>
      </c>
      <c r="AR795" s="67" t="s">
        <v>404</v>
      </c>
      <c r="AS795" s="67" t="s">
        <v>405</v>
      </c>
      <c r="AT795" s="172" t="s">
        <v>2479</v>
      </c>
      <c r="AU795" s="270">
        <v>36.75</v>
      </c>
      <c r="AV795" s="270">
        <v>139.75</v>
      </c>
      <c r="AW795" s="59" t="s">
        <v>406</v>
      </c>
      <c r="AX795" s="277">
        <v>12.416666666666666</v>
      </c>
      <c r="AY795" s="278">
        <v>1365</v>
      </c>
      <c r="AZ795" s="455">
        <f t="shared" si="495"/>
        <v>3.1351326513767748</v>
      </c>
      <c r="BA795" s="515" t="s">
        <v>407</v>
      </c>
      <c r="BB795" s="109" t="s">
        <v>1847</v>
      </c>
      <c r="BD795" s="59">
        <v>51</v>
      </c>
      <c r="BE795" s="59" t="s">
        <v>2331</v>
      </c>
      <c r="BH795" s="38" t="s">
        <v>1334</v>
      </c>
      <c r="BI795" s="110" t="s">
        <v>2099</v>
      </c>
      <c r="BJ795" s="67" t="s">
        <v>10</v>
      </c>
      <c r="BK795" s="166" t="s">
        <v>1033</v>
      </c>
      <c r="BN795" s="38" t="s">
        <v>1039</v>
      </c>
      <c r="BO795" s="59" t="s">
        <v>1682</v>
      </c>
      <c r="BP795" s="67" t="s">
        <v>51</v>
      </c>
      <c r="BQ795" s="59" t="s">
        <v>49</v>
      </c>
      <c r="BR795" s="67">
        <v>0.86059739277670799</v>
      </c>
      <c r="BS795" s="37" t="s">
        <v>21</v>
      </c>
      <c r="BT795" s="59" t="s">
        <v>11</v>
      </c>
      <c r="BU795" s="67">
        <v>1.58723896259034</v>
      </c>
      <c r="BW795" s="63" t="s">
        <v>1066</v>
      </c>
      <c r="BX795" s="37" t="s">
        <v>67</v>
      </c>
      <c r="BY795" s="92">
        <f>BU795-BR795</f>
        <v>0.72664156981363204</v>
      </c>
      <c r="BZ795" s="174">
        <f>BY795</f>
        <v>0.72664156981363204</v>
      </c>
      <c r="CA795" s="37" t="s">
        <v>18</v>
      </c>
      <c r="CB795" s="102" t="s">
        <v>717</v>
      </c>
      <c r="CC795" s="59">
        <v>2</v>
      </c>
      <c r="CD795" s="59">
        <v>2</v>
      </c>
      <c r="CF795" s="78" t="s">
        <v>1584</v>
      </c>
      <c r="CG795" s="67">
        <v>1.1881935197514399</v>
      </c>
      <c r="CH795" s="59" t="s">
        <v>21</v>
      </c>
      <c r="CI795" s="67">
        <v>2.5142115040028901</v>
      </c>
      <c r="CK795" s="67">
        <f>CI795-CG795</f>
        <v>1.3260179842514501</v>
      </c>
      <c r="CL795" s="67">
        <f>CK795</f>
        <v>1.3260179842514501</v>
      </c>
      <c r="CM795" s="59">
        <v>2</v>
      </c>
      <c r="CN795" s="59">
        <v>2</v>
      </c>
      <c r="CP795" s="67">
        <f t="shared" si="513"/>
        <v>-0.30639674044461662</v>
      </c>
      <c r="CQ795" s="67">
        <f t="shared" si="514"/>
        <v>0.5714285714285714</v>
      </c>
      <c r="CR795" s="67">
        <f t="shared" si="496"/>
        <v>-0.17508385168263807</v>
      </c>
      <c r="CS795" s="67">
        <f t="shared" si="515"/>
        <v>1.0038317943900035</v>
      </c>
      <c r="CT795" s="59">
        <v>0</v>
      </c>
      <c r="CU795" s="59">
        <v>0</v>
      </c>
      <c r="CV795" s="59" t="s">
        <v>1782</v>
      </c>
      <c r="CW795" s="59">
        <v>0</v>
      </c>
      <c r="CX795" s="59">
        <v>0</v>
      </c>
      <c r="CY795" s="102">
        <v>0</v>
      </c>
      <c r="CZ795" s="102">
        <v>0</v>
      </c>
      <c r="DA795" s="102">
        <v>1</v>
      </c>
      <c r="DB795" s="102">
        <v>0</v>
      </c>
      <c r="DC795" s="102">
        <v>0</v>
      </c>
      <c r="DD795" s="59">
        <v>0</v>
      </c>
      <c r="DE795" s="60">
        <v>0</v>
      </c>
      <c r="DF795" s="60">
        <v>0</v>
      </c>
      <c r="DG795" s="60">
        <v>0</v>
      </c>
      <c r="DH795" s="60">
        <v>0</v>
      </c>
      <c r="DI795" s="60">
        <v>0</v>
      </c>
      <c r="DJ795" s="60">
        <v>0</v>
      </c>
      <c r="DK795" s="60">
        <v>0</v>
      </c>
      <c r="DL795" s="60">
        <v>0</v>
      </c>
      <c r="DM795" s="60">
        <v>0</v>
      </c>
      <c r="DN795" s="60">
        <v>0</v>
      </c>
      <c r="DO795" s="59">
        <v>0</v>
      </c>
      <c r="DP795" s="59">
        <v>0</v>
      </c>
      <c r="DQ795" s="59">
        <v>0</v>
      </c>
      <c r="DR795" s="59">
        <v>0</v>
      </c>
      <c r="DS795" s="59">
        <v>0</v>
      </c>
      <c r="DT795" s="59">
        <v>0</v>
      </c>
      <c r="DU795" s="59">
        <v>0</v>
      </c>
      <c r="DV795" s="59">
        <v>0</v>
      </c>
      <c r="DW795" s="59">
        <v>0</v>
      </c>
      <c r="DX795" s="59">
        <v>0</v>
      </c>
      <c r="DY795" s="59">
        <v>0</v>
      </c>
      <c r="DZ795" s="59">
        <v>0</v>
      </c>
      <c r="EA795" s="59">
        <v>0</v>
      </c>
      <c r="EB795" s="59">
        <v>0</v>
      </c>
      <c r="EC795" s="59">
        <v>0</v>
      </c>
      <c r="ED795" s="59">
        <v>0</v>
      </c>
      <c r="EE795" s="59">
        <v>0</v>
      </c>
      <c r="EF795" s="59">
        <v>0</v>
      </c>
      <c r="EG795" s="59">
        <v>0</v>
      </c>
      <c r="EH795" s="59">
        <v>0</v>
      </c>
      <c r="EI795" s="59">
        <v>0</v>
      </c>
      <c r="EJ795" s="59">
        <v>0</v>
      </c>
      <c r="EK795" s="59">
        <v>0</v>
      </c>
      <c r="EL795" s="59">
        <v>0</v>
      </c>
      <c r="EM795" s="59">
        <v>0</v>
      </c>
      <c r="EN795" s="59">
        <v>0</v>
      </c>
      <c r="EO795" s="59">
        <v>1</v>
      </c>
      <c r="EP795" s="59">
        <v>2</v>
      </c>
      <c r="EQ795" s="59">
        <v>4</v>
      </c>
    </row>
    <row r="796" spans="1:147" ht="15" customHeight="1" x14ac:dyDescent="0.25">
      <c r="A796" s="501" t="s">
        <v>2581</v>
      </c>
      <c r="B796" s="37">
        <v>25</v>
      </c>
      <c r="C796" s="121" t="s">
        <v>400</v>
      </c>
      <c r="D796" s="122">
        <v>2003</v>
      </c>
      <c r="E796" s="125" t="s">
        <v>401</v>
      </c>
      <c r="F796" s="125" t="s">
        <v>207</v>
      </c>
      <c r="G796" s="122">
        <v>164</v>
      </c>
      <c r="H796" s="122" t="s">
        <v>402</v>
      </c>
      <c r="I796" s="127" t="s">
        <v>50</v>
      </c>
      <c r="J796" s="59">
        <v>0</v>
      </c>
      <c r="K796" s="65" t="s">
        <v>3</v>
      </c>
      <c r="L796" s="65" t="s">
        <v>89</v>
      </c>
      <c r="M796" s="59" t="s">
        <v>571</v>
      </c>
      <c r="N796" s="59" t="s">
        <v>29</v>
      </c>
      <c r="O796" s="59" t="s">
        <v>29</v>
      </c>
      <c r="P796" s="59" t="s">
        <v>571</v>
      </c>
      <c r="Q796" s="67" t="s">
        <v>1978</v>
      </c>
      <c r="R796" s="77">
        <v>1</v>
      </c>
      <c r="S796" s="77">
        <v>1</v>
      </c>
      <c r="T796" s="37">
        <v>2</v>
      </c>
      <c r="U796" s="37" t="s">
        <v>1401</v>
      </c>
      <c r="V796" s="102" t="s">
        <v>717</v>
      </c>
      <c r="W796" s="102"/>
      <c r="X796" s="37" t="s">
        <v>279</v>
      </c>
      <c r="Y796" s="39" t="s">
        <v>19</v>
      </c>
      <c r="Z796" s="40" t="s">
        <v>408</v>
      </c>
      <c r="AA796" s="37" t="s">
        <v>1037</v>
      </c>
      <c r="AB796" s="37" t="s">
        <v>1400</v>
      </c>
      <c r="AC796" s="59" t="s">
        <v>1038</v>
      </c>
      <c r="AD796" s="37">
        <v>0</v>
      </c>
      <c r="AE796" s="59" t="s">
        <v>577</v>
      </c>
      <c r="AF796" s="59">
        <v>30</v>
      </c>
      <c r="AG796" s="59">
        <f t="shared" si="493"/>
        <v>1.4771212547196624</v>
      </c>
      <c r="AH796" s="59">
        <f t="shared" si="512"/>
        <v>588</v>
      </c>
      <c r="AI796" s="72">
        <f t="shared" si="517"/>
        <v>2.7693773260761385</v>
      </c>
      <c r="AJ796" s="59" t="s">
        <v>29</v>
      </c>
      <c r="AK796" s="59" t="s">
        <v>29</v>
      </c>
      <c r="AL796" s="60" t="s">
        <v>29</v>
      </c>
      <c r="AM796" s="60" t="s">
        <v>29</v>
      </c>
      <c r="AN796" s="39" t="s">
        <v>28</v>
      </c>
      <c r="AO796" s="37" t="s">
        <v>470</v>
      </c>
      <c r="AQ796" s="59" t="s">
        <v>403</v>
      </c>
      <c r="AR796" s="67" t="s">
        <v>404</v>
      </c>
      <c r="AS796" s="67" t="s">
        <v>405</v>
      </c>
      <c r="AT796" s="172" t="s">
        <v>2479</v>
      </c>
      <c r="AU796" s="270">
        <v>36.75</v>
      </c>
      <c r="AV796" s="270">
        <v>139.75</v>
      </c>
      <c r="AW796" s="59" t="s">
        <v>406</v>
      </c>
      <c r="AX796" s="277">
        <v>12.416666666666666</v>
      </c>
      <c r="AY796" s="278">
        <v>1365</v>
      </c>
      <c r="AZ796" s="455">
        <f t="shared" si="495"/>
        <v>3.1351326513767748</v>
      </c>
      <c r="BA796" s="515" t="s">
        <v>407</v>
      </c>
      <c r="BB796" s="67" t="s">
        <v>1846</v>
      </c>
      <c r="BC796" s="59" t="s">
        <v>118</v>
      </c>
      <c r="BD796" s="59">
        <v>96</v>
      </c>
      <c r="BE796" s="59" t="s">
        <v>2331</v>
      </c>
      <c r="BH796" s="38" t="s">
        <v>1334</v>
      </c>
      <c r="BI796" s="110" t="s">
        <v>2096</v>
      </c>
      <c r="BJ796" s="67" t="s">
        <v>610</v>
      </c>
      <c r="BK796" s="166" t="s">
        <v>1034</v>
      </c>
      <c r="BN796" s="38" t="s">
        <v>19</v>
      </c>
      <c r="BO796" s="59" t="s">
        <v>1682</v>
      </c>
      <c r="BP796" s="67" t="s">
        <v>51</v>
      </c>
      <c r="BQ796" s="61" t="s">
        <v>15</v>
      </c>
      <c r="BR796" s="67">
        <v>5</v>
      </c>
      <c r="BS796" s="37" t="s">
        <v>21</v>
      </c>
      <c r="BT796" s="59" t="s">
        <v>2051</v>
      </c>
      <c r="BU796" s="124">
        <v>4.5</v>
      </c>
      <c r="BW796" s="63" t="s">
        <v>26</v>
      </c>
      <c r="BX796" s="37" t="s">
        <v>67</v>
      </c>
      <c r="BY796" s="92"/>
      <c r="BZ796" s="70">
        <f t="shared" ref="BZ796:BZ811" si="518">IF(BX796="SE",BY796,BU796)</f>
        <v>4.5</v>
      </c>
      <c r="CA796" s="37" t="s">
        <v>18</v>
      </c>
      <c r="CB796" s="102" t="s">
        <v>717</v>
      </c>
      <c r="CC796" s="59">
        <v>2</v>
      </c>
      <c r="CD796" s="59">
        <v>2</v>
      </c>
      <c r="CF796" s="78" t="s">
        <v>1584</v>
      </c>
      <c r="CG796" s="67">
        <v>1</v>
      </c>
      <c r="CH796" s="59" t="s">
        <v>21</v>
      </c>
      <c r="CI796" s="67">
        <v>0.8</v>
      </c>
      <c r="CL796" s="159">
        <f t="shared" ref="CL796:CL811" si="519">CI796</f>
        <v>0.8</v>
      </c>
      <c r="CM796" s="59">
        <v>2</v>
      </c>
      <c r="CN796" s="59">
        <v>2</v>
      </c>
      <c r="CP796" s="67">
        <f t="shared" si="513"/>
        <v>1.2376725791243512</v>
      </c>
      <c r="CQ796" s="67">
        <f t="shared" si="514"/>
        <v>0.5714285714285714</v>
      </c>
      <c r="CR796" s="67">
        <f t="shared" si="496"/>
        <v>0.70724147378534352</v>
      </c>
      <c r="CS796" s="67">
        <f t="shared" si="515"/>
        <v>1.0625238127802581</v>
      </c>
      <c r="CT796" s="59">
        <v>0</v>
      </c>
      <c r="CU796" s="59">
        <v>0</v>
      </c>
      <c r="CV796" s="59" t="s">
        <v>1782</v>
      </c>
      <c r="CW796" s="59">
        <v>0</v>
      </c>
      <c r="CX796" s="59">
        <v>0</v>
      </c>
      <c r="CY796" s="102">
        <v>0</v>
      </c>
      <c r="CZ796" s="102">
        <v>3</v>
      </c>
      <c r="DA796" s="102">
        <v>0</v>
      </c>
      <c r="DB796" s="102">
        <v>0</v>
      </c>
      <c r="DC796" s="102">
        <v>0</v>
      </c>
      <c r="DD796" s="59">
        <v>0</v>
      </c>
      <c r="DE796" s="60">
        <v>0</v>
      </c>
      <c r="DF796" s="60">
        <v>0</v>
      </c>
      <c r="DG796" s="60">
        <v>0</v>
      </c>
      <c r="DH796" s="60">
        <v>0</v>
      </c>
      <c r="DI796" s="60">
        <v>0</v>
      </c>
      <c r="DJ796" s="60">
        <v>0</v>
      </c>
      <c r="DK796" s="60">
        <v>0</v>
      </c>
      <c r="DL796" s="60">
        <v>0</v>
      </c>
      <c r="DM796" s="60">
        <v>0</v>
      </c>
      <c r="DN796" s="60">
        <v>0</v>
      </c>
      <c r="DO796" s="59">
        <v>0</v>
      </c>
      <c r="DP796" s="59">
        <v>0</v>
      </c>
      <c r="DQ796" s="59">
        <v>0</v>
      </c>
      <c r="DR796" s="59">
        <v>0</v>
      </c>
      <c r="DS796" s="59">
        <v>0</v>
      </c>
      <c r="DT796" s="59">
        <v>0</v>
      </c>
      <c r="DU796" s="59">
        <v>0</v>
      </c>
      <c r="DV796" s="59">
        <v>1</v>
      </c>
      <c r="DW796" s="59">
        <v>0</v>
      </c>
      <c r="DX796" s="59">
        <v>0</v>
      </c>
      <c r="DY796" s="59">
        <v>0</v>
      </c>
      <c r="DZ796" s="59">
        <v>0</v>
      </c>
      <c r="EA796" s="59">
        <v>0</v>
      </c>
      <c r="EB796" s="59">
        <v>0</v>
      </c>
      <c r="EC796" s="59">
        <v>0</v>
      </c>
      <c r="ED796" s="59">
        <v>0</v>
      </c>
      <c r="EE796" s="59">
        <v>0</v>
      </c>
      <c r="EF796" s="59">
        <v>0</v>
      </c>
      <c r="EG796" s="59">
        <v>0</v>
      </c>
      <c r="EH796" s="59">
        <v>0</v>
      </c>
      <c r="EI796" s="59">
        <v>0</v>
      </c>
      <c r="EJ796" s="59">
        <v>0</v>
      </c>
      <c r="EK796" s="59">
        <v>0</v>
      </c>
      <c r="EL796" s="59">
        <v>0</v>
      </c>
      <c r="EM796" s="59">
        <v>0</v>
      </c>
      <c r="EN796" s="59">
        <v>0</v>
      </c>
      <c r="EO796" s="59">
        <v>1</v>
      </c>
      <c r="EP796" s="59">
        <v>2</v>
      </c>
      <c r="EQ796" s="59">
        <v>4</v>
      </c>
    </row>
    <row r="797" spans="1:147" ht="15" customHeight="1" x14ac:dyDescent="0.25">
      <c r="A797" s="501" t="s">
        <v>2581</v>
      </c>
      <c r="B797" s="37">
        <v>26</v>
      </c>
      <c r="C797" s="121" t="s">
        <v>400</v>
      </c>
      <c r="D797" s="122">
        <v>2003</v>
      </c>
      <c r="E797" s="125" t="s">
        <v>401</v>
      </c>
      <c r="F797" s="125" t="s">
        <v>207</v>
      </c>
      <c r="G797" s="122">
        <v>164</v>
      </c>
      <c r="H797" s="122" t="s">
        <v>402</v>
      </c>
      <c r="I797" s="127" t="s">
        <v>50</v>
      </c>
      <c r="J797" s="59">
        <v>0</v>
      </c>
      <c r="K797" s="65" t="s">
        <v>3</v>
      </c>
      <c r="L797" s="65" t="s">
        <v>89</v>
      </c>
      <c r="M797" s="59" t="s">
        <v>571</v>
      </c>
      <c r="N797" s="59" t="s">
        <v>29</v>
      </c>
      <c r="O797" s="59" t="s">
        <v>29</v>
      </c>
      <c r="P797" s="59" t="s">
        <v>571</v>
      </c>
      <c r="Q797" s="67" t="s">
        <v>1978</v>
      </c>
      <c r="R797" s="77">
        <v>1</v>
      </c>
      <c r="S797" s="77">
        <v>1</v>
      </c>
      <c r="T797" s="37">
        <v>2</v>
      </c>
      <c r="U797" s="37" t="s">
        <v>1401</v>
      </c>
      <c r="V797" s="102" t="s">
        <v>717</v>
      </c>
      <c r="W797" s="102"/>
      <c r="X797" s="37" t="s">
        <v>279</v>
      </c>
      <c r="Y797" s="39" t="s">
        <v>19</v>
      </c>
      <c r="Z797" s="40" t="s">
        <v>408</v>
      </c>
      <c r="AA797" s="37" t="s">
        <v>1037</v>
      </c>
      <c r="AB797" s="37" t="s">
        <v>1400</v>
      </c>
      <c r="AC797" s="59" t="s">
        <v>1038</v>
      </c>
      <c r="AD797" s="37">
        <v>0</v>
      </c>
      <c r="AE797" s="59" t="s">
        <v>577</v>
      </c>
      <c r="AF797" s="59">
        <v>30</v>
      </c>
      <c r="AG797" s="59">
        <f t="shared" si="493"/>
        <v>1.4771212547196624</v>
      </c>
      <c r="AH797" s="59">
        <f t="shared" si="512"/>
        <v>588</v>
      </c>
      <c r="AI797" s="72">
        <f t="shared" si="517"/>
        <v>2.7693773260761385</v>
      </c>
      <c r="AJ797" s="59" t="s">
        <v>29</v>
      </c>
      <c r="AK797" s="59" t="s">
        <v>29</v>
      </c>
      <c r="AL797" s="60" t="s">
        <v>29</v>
      </c>
      <c r="AM797" s="60" t="s">
        <v>29</v>
      </c>
      <c r="AN797" s="39" t="s">
        <v>28</v>
      </c>
      <c r="AO797" s="37" t="s">
        <v>470</v>
      </c>
      <c r="AQ797" s="59" t="s">
        <v>403</v>
      </c>
      <c r="AR797" s="67" t="s">
        <v>404</v>
      </c>
      <c r="AS797" s="67" t="s">
        <v>405</v>
      </c>
      <c r="AT797" s="172" t="s">
        <v>2479</v>
      </c>
      <c r="AU797" s="270">
        <v>36.75</v>
      </c>
      <c r="AV797" s="270">
        <v>139.75</v>
      </c>
      <c r="AW797" s="59" t="s">
        <v>406</v>
      </c>
      <c r="AX797" s="277">
        <v>12.416666666666666</v>
      </c>
      <c r="AY797" s="278">
        <v>1365</v>
      </c>
      <c r="AZ797" s="455">
        <f t="shared" si="495"/>
        <v>3.1351326513767748</v>
      </c>
      <c r="BA797" s="515" t="s">
        <v>407</v>
      </c>
      <c r="BB797" s="67" t="s">
        <v>1846</v>
      </c>
      <c r="BC797" s="59" t="s">
        <v>118</v>
      </c>
      <c r="BD797" s="59">
        <v>94</v>
      </c>
      <c r="BE797" s="59" t="s">
        <v>2331</v>
      </c>
      <c r="BH797" s="38" t="s">
        <v>1334</v>
      </c>
      <c r="BI797" s="58" t="s">
        <v>2097</v>
      </c>
      <c r="BJ797" s="67" t="s">
        <v>610</v>
      </c>
      <c r="BK797" s="166" t="s">
        <v>1034</v>
      </c>
      <c r="BN797" s="38" t="s">
        <v>19</v>
      </c>
      <c r="BO797" s="59" t="s">
        <v>1682</v>
      </c>
      <c r="BP797" s="67" t="s">
        <v>51</v>
      </c>
      <c r="BQ797" s="61" t="s">
        <v>15</v>
      </c>
      <c r="BR797" s="67">
        <v>6.3</v>
      </c>
      <c r="BS797" s="37" t="s">
        <v>21</v>
      </c>
      <c r="BT797" s="59" t="s">
        <v>2051</v>
      </c>
      <c r="BU797" s="124">
        <v>7.2</v>
      </c>
      <c r="BW797" s="63" t="s">
        <v>26</v>
      </c>
      <c r="BX797" s="37" t="s">
        <v>67</v>
      </c>
      <c r="BY797" s="92"/>
      <c r="BZ797" s="70">
        <f t="shared" si="518"/>
        <v>7.2</v>
      </c>
      <c r="CA797" s="37" t="s">
        <v>18</v>
      </c>
      <c r="CB797" s="102" t="s">
        <v>717</v>
      </c>
      <c r="CC797" s="59">
        <v>2</v>
      </c>
      <c r="CD797" s="59">
        <v>2</v>
      </c>
      <c r="CF797" s="78" t="s">
        <v>1584</v>
      </c>
      <c r="CG797" s="67">
        <v>18</v>
      </c>
      <c r="CH797" s="59" t="s">
        <v>21</v>
      </c>
      <c r="CI797" s="67">
        <v>21.2</v>
      </c>
      <c r="CL797" s="159">
        <f t="shared" si="519"/>
        <v>21.2</v>
      </c>
      <c r="CM797" s="59">
        <v>2</v>
      </c>
      <c r="CN797" s="59">
        <v>2</v>
      </c>
      <c r="CP797" s="67">
        <f t="shared" si="513"/>
        <v>-0.739027621761285</v>
      </c>
      <c r="CQ797" s="67">
        <f t="shared" si="514"/>
        <v>0.5714285714285714</v>
      </c>
      <c r="CR797" s="67">
        <f t="shared" si="496"/>
        <v>-0.42230149814930568</v>
      </c>
      <c r="CS797" s="67">
        <f t="shared" si="515"/>
        <v>1.0222923194173934</v>
      </c>
      <c r="CT797" s="59">
        <v>0</v>
      </c>
      <c r="CU797" s="59">
        <v>0</v>
      </c>
      <c r="CV797" s="59" t="s">
        <v>1782</v>
      </c>
      <c r="CW797" s="59">
        <v>0</v>
      </c>
      <c r="CX797" s="59">
        <v>0</v>
      </c>
      <c r="CY797" s="102">
        <v>0</v>
      </c>
      <c r="CZ797" s="102">
        <v>3</v>
      </c>
      <c r="DA797" s="102">
        <v>0</v>
      </c>
      <c r="DB797" s="102">
        <v>0</v>
      </c>
      <c r="DC797" s="102">
        <v>0</v>
      </c>
      <c r="DD797" s="59">
        <v>0</v>
      </c>
      <c r="DE797" s="60">
        <v>0</v>
      </c>
      <c r="DF797" s="60">
        <v>0</v>
      </c>
      <c r="DG797" s="60">
        <v>0</v>
      </c>
      <c r="DH797" s="60">
        <v>0</v>
      </c>
      <c r="DI797" s="60">
        <v>0</v>
      </c>
      <c r="DJ797" s="60">
        <v>0</v>
      </c>
      <c r="DK797" s="60">
        <v>0</v>
      </c>
      <c r="DL797" s="60">
        <v>0</v>
      </c>
      <c r="DM797" s="60">
        <v>0</v>
      </c>
      <c r="DN797" s="60">
        <v>0</v>
      </c>
      <c r="DO797" s="59">
        <v>0</v>
      </c>
      <c r="DP797" s="59">
        <v>0</v>
      </c>
      <c r="DQ797" s="59">
        <v>0</v>
      </c>
      <c r="DR797" s="59">
        <v>0</v>
      </c>
      <c r="DS797" s="59">
        <v>0</v>
      </c>
      <c r="DT797" s="59">
        <v>0</v>
      </c>
      <c r="DU797" s="59">
        <v>0</v>
      </c>
      <c r="DV797" s="59">
        <v>1</v>
      </c>
      <c r="DW797" s="59">
        <v>0</v>
      </c>
      <c r="DX797" s="59">
        <v>0</v>
      </c>
      <c r="DY797" s="59">
        <v>0</v>
      </c>
      <c r="DZ797" s="59">
        <v>0</v>
      </c>
      <c r="EA797" s="59">
        <v>0</v>
      </c>
      <c r="EB797" s="59">
        <v>0</v>
      </c>
      <c r="EC797" s="59">
        <v>0</v>
      </c>
      <c r="ED797" s="59">
        <v>0</v>
      </c>
      <c r="EE797" s="59">
        <v>0</v>
      </c>
      <c r="EF797" s="59">
        <v>0</v>
      </c>
      <c r="EG797" s="59">
        <v>0</v>
      </c>
      <c r="EH797" s="59">
        <v>0</v>
      </c>
      <c r="EI797" s="59">
        <v>0</v>
      </c>
      <c r="EJ797" s="59">
        <v>0</v>
      </c>
      <c r="EK797" s="59">
        <v>0</v>
      </c>
      <c r="EL797" s="59">
        <v>0</v>
      </c>
      <c r="EM797" s="59">
        <v>0</v>
      </c>
      <c r="EN797" s="59">
        <v>0</v>
      </c>
      <c r="EO797" s="59">
        <v>1</v>
      </c>
      <c r="EP797" s="59">
        <v>2</v>
      </c>
      <c r="EQ797" s="59">
        <v>4</v>
      </c>
    </row>
    <row r="798" spans="1:147" ht="15" customHeight="1" x14ac:dyDescent="0.25">
      <c r="A798" s="501" t="s">
        <v>2581</v>
      </c>
      <c r="B798" s="37">
        <v>27</v>
      </c>
      <c r="C798" s="121" t="s">
        <v>400</v>
      </c>
      <c r="D798" s="122">
        <v>2003</v>
      </c>
      <c r="E798" s="125" t="s">
        <v>401</v>
      </c>
      <c r="F798" s="125" t="s">
        <v>207</v>
      </c>
      <c r="G798" s="122">
        <v>164</v>
      </c>
      <c r="H798" s="122" t="s">
        <v>402</v>
      </c>
      <c r="I798" s="127" t="s">
        <v>50</v>
      </c>
      <c r="J798" s="59">
        <v>0</v>
      </c>
      <c r="K798" s="65" t="s">
        <v>3</v>
      </c>
      <c r="L798" s="65" t="s">
        <v>89</v>
      </c>
      <c r="M798" s="59" t="s">
        <v>571</v>
      </c>
      <c r="N798" s="59" t="s">
        <v>29</v>
      </c>
      <c r="O798" s="59" t="s">
        <v>29</v>
      </c>
      <c r="P798" s="59" t="s">
        <v>571</v>
      </c>
      <c r="Q798" s="67" t="s">
        <v>1978</v>
      </c>
      <c r="R798" s="77">
        <v>1</v>
      </c>
      <c r="S798" s="77">
        <v>1</v>
      </c>
      <c r="T798" s="37">
        <v>2</v>
      </c>
      <c r="U798" s="37" t="s">
        <v>1401</v>
      </c>
      <c r="V798" s="102" t="s">
        <v>717</v>
      </c>
      <c r="W798" s="102"/>
      <c r="X798" s="37" t="s">
        <v>279</v>
      </c>
      <c r="Y798" s="39" t="s">
        <v>19</v>
      </c>
      <c r="Z798" s="40" t="s">
        <v>408</v>
      </c>
      <c r="AA798" s="37" t="s">
        <v>1037</v>
      </c>
      <c r="AB798" s="37" t="s">
        <v>1400</v>
      </c>
      <c r="AC798" s="59" t="s">
        <v>1038</v>
      </c>
      <c r="AD798" s="37">
        <v>0</v>
      </c>
      <c r="AE798" s="59" t="s">
        <v>577</v>
      </c>
      <c r="AF798" s="59">
        <v>30</v>
      </c>
      <c r="AG798" s="59">
        <f t="shared" si="493"/>
        <v>1.4771212547196624</v>
      </c>
      <c r="AH798" s="59">
        <f t="shared" si="512"/>
        <v>588</v>
      </c>
      <c r="AI798" s="72">
        <f t="shared" si="517"/>
        <v>2.7693773260761385</v>
      </c>
      <c r="AJ798" s="59" t="s">
        <v>29</v>
      </c>
      <c r="AK798" s="59" t="s">
        <v>29</v>
      </c>
      <c r="AL798" s="60" t="s">
        <v>29</v>
      </c>
      <c r="AM798" s="60" t="s">
        <v>29</v>
      </c>
      <c r="AN798" s="39" t="s">
        <v>28</v>
      </c>
      <c r="AO798" s="37" t="s">
        <v>470</v>
      </c>
      <c r="AQ798" s="59" t="s">
        <v>403</v>
      </c>
      <c r="AR798" s="67" t="s">
        <v>404</v>
      </c>
      <c r="AS798" s="67" t="s">
        <v>405</v>
      </c>
      <c r="AT798" s="172" t="s">
        <v>2479</v>
      </c>
      <c r="AU798" s="270">
        <v>36.75</v>
      </c>
      <c r="AV798" s="270">
        <v>139.75</v>
      </c>
      <c r="AW798" s="59" t="s">
        <v>406</v>
      </c>
      <c r="AX798" s="277">
        <v>12.416666666666666</v>
      </c>
      <c r="AY798" s="278">
        <v>1365</v>
      </c>
      <c r="AZ798" s="455">
        <f t="shared" si="495"/>
        <v>3.1351326513767748</v>
      </c>
      <c r="BA798" s="515" t="s">
        <v>407</v>
      </c>
      <c r="BB798" s="67" t="s">
        <v>1846</v>
      </c>
      <c r="BC798" s="59" t="s">
        <v>118</v>
      </c>
      <c r="BD798" s="59">
        <v>67</v>
      </c>
      <c r="BE798" s="59" t="s">
        <v>2331</v>
      </c>
      <c r="BH798" s="38" t="s">
        <v>1334</v>
      </c>
      <c r="BI798" s="58" t="s">
        <v>2098</v>
      </c>
      <c r="BJ798" s="67" t="s">
        <v>610</v>
      </c>
      <c r="BK798" s="166" t="s">
        <v>1034</v>
      </c>
      <c r="BN798" s="38" t="s">
        <v>19</v>
      </c>
      <c r="BO798" s="59" t="s">
        <v>1682</v>
      </c>
      <c r="BP798" s="67" t="s">
        <v>51</v>
      </c>
      <c r="BQ798" s="61" t="s">
        <v>15</v>
      </c>
      <c r="BR798" s="67">
        <v>0</v>
      </c>
      <c r="BS798" s="37" t="s">
        <v>21</v>
      </c>
      <c r="BT798" s="59" t="s">
        <v>2051</v>
      </c>
      <c r="BU798" s="124">
        <v>0</v>
      </c>
      <c r="BW798" s="63" t="s">
        <v>26</v>
      </c>
      <c r="BX798" s="37" t="s">
        <v>67</v>
      </c>
      <c r="BY798" s="70" t="s">
        <v>19</v>
      </c>
      <c r="BZ798" s="70">
        <f t="shared" si="518"/>
        <v>0</v>
      </c>
      <c r="CA798" s="37" t="s">
        <v>18</v>
      </c>
      <c r="CB798" s="102" t="s">
        <v>717</v>
      </c>
      <c r="CC798" s="59">
        <v>2</v>
      </c>
      <c r="CD798" s="59">
        <v>2</v>
      </c>
      <c r="CF798" s="78" t="s">
        <v>1584</v>
      </c>
      <c r="CG798" s="67">
        <v>0.3</v>
      </c>
      <c r="CH798" s="59" t="s">
        <v>21</v>
      </c>
      <c r="CI798" s="67">
        <v>0.5</v>
      </c>
      <c r="CL798" s="159">
        <f t="shared" si="519"/>
        <v>0.5</v>
      </c>
      <c r="CM798" s="59">
        <v>2</v>
      </c>
      <c r="CN798" s="59">
        <v>2</v>
      </c>
      <c r="CP798" s="67">
        <f t="shared" si="513"/>
        <v>-0.84852813742385691</v>
      </c>
      <c r="CQ798" s="67">
        <f t="shared" si="514"/>
        <v>0.5714285714285714</v>
      </c>
      <c r="CR798" s="67">
        <f t="shared" si="496"/>
        <v>-0.48487322138506106</v>
      </c>
      <c r="CS798" s="67">
        <f t="shared" si="515"/>
        <v>1.0293877551020407</v>
      </c>
      <c r="CT798" s="59">
        <v>0</v>
      </c>
      <c r="CU798" s="59">
        <v>0</v>
      </c>
      <c r="CV798" s="59" t="s">
        <v>1782</v>
      </c>
      <c r="CW798" s="59">
        <v>0</v>
      </c>
      <c r="CX798" s="59">
        <v>0</v>
      </c>
      <c r="CY798" s="102">
        <v>0</v>
      </c>
      <c r="CZ798" s="102">
        <v>3</v>
      </c>
      <c r="DA798" s="102">
        <v>0</v>
      </c>
      <c r="DB798" s="102">
        <v>0</v>
      </c>
      <c r="DC798" s="102">
        <v>0</v>
      </c>
      <c r="DD798" s="59">
        <v>0</v>
      </c>
      <c r="DE798" s="60">
        <v>0</v>
      </c>
      <c r="DF798" s="60">
        <v>0</v>
      </c>
      <c r="DG798" s="60">
        <v>0</v>
      </c>
      <c r="DH798" s="60">
        <v>0</v>
      </c>
      <c r="DI798" s="60">
        <v>0</v>
      </c>
      <c r="DJ798" s="60">
        <v>0</v>
      </c>
      <c r="DK798" s="60">
        <v>0</v>
      </c>
      <c r="DL798" s="60">
        <v>0</v>
      </c>
      <c r="DM798" s="60">
        <v>0</v>
      </c>
      <c r="DN798" s="60">
        <v>0</v>
      </c>
      <c r="DO798" s="59">
        <v>0</v>
      </c>
      <c r="DP798" s="59">
        <v>0</v>
      </c>
      <c r="DQ798" s="59">
        <v>0</v>
      </c>
      <c r="DR798" s="59">
        <v>0</v>
      </c>
      <c r="DS798" s="59">
        <v>0</v>
      </c>
      <c r="DT798" s="59">
        <v>0</v>
      </c>
      <c r="DU798" s="59">
        <v>0</v>
      </c>
      <c r="DV798" s="59">
        <v>1</v>
      </c>
      <c r="DW798" s="59">
        <v>0</v>
      </c>
      <c r="DX798" s="59">
        <v>0</v>
      </c>
      <c r="DY798" s="59">
        <v>0</v>
      </c>
      <c r="DZ798" s="59">
        <v>0</v>
      </c>
      <c r="EA798" s="59">
        <v>0</v>
      </c>
      <c r="EB798" s="59">
        <v>0</v>
      </c>
      <c r="EC798" s="59">
        <v>0</v>
      </c>
      <c r="ED798" s="59">
        <v>0</v>
      </c>
      <c r="EE798" s="59">
        <v>0</v>
      </c>
      <c r="EF798" s="59">
        <v>0</v>
      </c>
      <c r="EG798" s="59">
        <v>0</v>
      </c>
      <c r="EH798" s="59">
        <v>0</v>
      </c>
      <c r="EI798" s="59">
        <v>0</v>
      </c>
      <c r="EJ798" s="59">
        <v>0</v>
      </c>
      <c r="EK798" s="59">
        <v>0</v>
      </c>
      <c r="EL798" s="59">
        <v>0</v>
      </c>
      <c r="EM798" s="59">
        <v>0</v>
      </c>
      <c r="EN798" s="59">
        <v>0</v>
      </c>
      <c r="EO798" s="59">
        <v>1</v>
      </c>
      <c r="EP798" s="59">
        <v>2</v>
      </c>
      <c r="EQ798" s="59">
        <v>4</v>
      </c>
    </row>
    <row r="799" spans="1:147" ht="15" customHeight="1" x14ac:dyDescent="0.25">
      <c r="A799" s="501" t="s">
        <v>2581</v>
      </c>
      <c r="B799" s="37">
        <v>28</v>
      </c>
      <c r="C799" s="121" t="s">
        <v>400</v>
      </c>
      <c r="D799" s="122">
        <v>2003</v>
      </c>
      <c r="E799" s="125" t="s">
        <v>401</v>
      </c>
      <c r="F799" s="125" t="s">
        <v>207</v>
      </c>
      <c r="G799" s="122">
        <v>164</v>
      </c>
      <c r="H799" s="122" t="s">
        <v>402</v>
      </c>
      <c r="I799" s="127" t="s">
        <v>50</v>
      </c>
      <c r="J799" s="59">
        <v>0</v>
      </c>
      <c r="K799" s="65" t="s">
        <v>3</v>
      </c>
      <c r="L799" s="65" t="s">
        <v>89</v>
      </c>
      <c r="M799" s="59" t="s">
        <v>571</v>
      </c>
      <c r="N799" s="59" t="s">
        <v>29</v>
      </c>
      <c r="O799" s="59" t="s">
        <v>29</v>
      </c>
      <c r="P799" s="59" t="s">
        <v>571</v>
      </c>
      <c r="Q799" s="67" t="s">
        <v>1978</v>
      </c>
      <c r="R799" s="77">
        <v>1</v>
      </c>
      <c r="S799" s="77">
        <v>1</v>
      </c>
      <c r="T799" s="37">
        <v>2</v>
      </c>
      <c r="U799" s="37" t="s">
        <v>1401</v>
      </c>
      <c r="V799" s="102" t="s">
        <v>717</v>
      </c>
      <c r="W799" s="102"/>
      <c r="X799" s="37" t="s">
        <v>279</v>
      </c>
      <c r="Y799" s="39" t="s">
        <v>19</v>
      </c>
      <c r="Z799" s="40" t="s">
        <v>408</v>
      </c>
      <c r="AA799" s="37" t="s">
        <v>1037</v>
      </c>
      <c r="AB799" s="37" t="s">
        <v>1400</v>
      </c>
      <c r="AC799" s="59" t="s">
        <v>1038</v>
      </c>
      <c r="AD799" s="37">
        <v>0</v>
      </c>
      <c r="AE799" s="59" t="s">
        <v>577</v>
      </c>
      <c r="AF799" s="59">
        <v>30</v>
      </c>
      <c r="AG799" s="59">
        <f t="shared" si="493"/>
        <v>1.4771212547196624</v>
      </c>
      <c r="AH799" s="59">
        <f t="shared" si="512"/>
        <v>588</v>
      </c>
      <c r="AI799" s="72">
        <f t="shared" si="517"/>
        <v>2.7693773260761385</v>
      </c>
      <c r="AJ799" s="59" t="s">
        <v>29</v>
      </c>
      <c r="AK799" s="59" t="s">
        <v>29</v>
      </c>
      <c r="AL799" s="60" t="s">
        <v>29</v>
      </c>
      <c r="AM799" s="60" t="s">
        <v>29</v>
      </c>
      <c r="AN799" s="39" t="s">
        <v>28</v>
      </c>
      <c r="AO799" s="37" t="s">
        <v>470</v>
      </c>
      <c r="AQ799" s="59" t="s">
        <v>403</v>
      </c>
      <c r="AR799" s="67" t="s">
        <v>404</v>
      </c>
      <c r="AS799" s="67" t="s">
        <v>405</v>
      </c>
      <c r="AT799" s="172" t="s">
        <v>2479</v>
      </c>
      <c r="AU799" s="270">
        <v>36.75</v>
      </c>
      <c r="AV799" s="270">
        <v>139.75</v>
      </c>
      <c r="AW799" s="59" t="s">
        <v>406</v>
      </c>
      <c r="AX799" s="277">
        <v>12.416666666666666</v>
      </c>
      <c r="AY799" s="278">
        <v>1365</v>
      </c>
      <c r="AZ799" s="455">
        <f t="shared" si="495"/>
        <v>3.1351326513767748</v>
      </c>
      <c r="BA799" s="515" t="s">
        <v>407</v>
      </c>
      <c r="BB799" s="109" t="s">
        <v>1847</v>
      </c>
      <c r="BD799" s="59">
        <v>51</v>
      </c>
      <c r="BE799" s="59" t="s">
        <v>2331</v>
      </c>
      <c r="BH799" s="38" t="s">
        <v>1334</v>
      </c>
      <c r="BI799" s="110" t="s">
        <v>2099</v>
      </c>
      <c r="BJ799" s="67" t="s">
        <v>610</v>
      </c>
      <c r="BK799" s="166" t="s">
        <v>1034</v>
      </c>
      <c r="BN799" s="38" t="s">
        <v>19</v>
      </c>
      <c r="BO799" s="59" t="s">
        <v>1682</v>
      </c>
      <c r="BP799" s="67" t="s">
        <v>51</v>
      </c>
      <c r="BQ799" s="61" t="s">
        <v>15</v>
      </c>
      <c r="BR799" s="67">
        <v>0.3</v>
      </c>
      <c r="BS799" s="37" t="s">
        <v>21</v>
      </c>
      <c r="BT799" s="59" t="s">
        <v>2051</v>
      </c>
      <c r="BU799" s="124">
        <v>0.5</v>
      </c>
      <c r="BW799" s="63" t="s">
        <v>26</v>
      </c>
      <c r="BX799" s="37" t="s">
        <v>67</v>
      </c>
      <c r="BY799" s="92"/>
      <c r="BZ799" s="70">
        <f t="shared" si="518"/>
        <v>0.5</v>
      </c>
      <c r="CA799" s="37" t="s">
        <v>18</v>
      </c>
      <c r="CB799" s="102" t="s">
        <v>717</v>
      </c>
      <c r="CC799" s="59">
        <v>2</v>
      </c>
      <c r="CD799" s="59">
        <v>2</v>
      </c>
      <c r="CF799" s="78" t="s">
        <v>1584</v>
      </c>
      <c r="CG799" s="67">
        <v>1.5</v>
      </c>
      <c r="CH799" s="59" t="s">
        <v>21</v>
      </c>
      <c r="CI799" s="67">
        <v>1.9</v>
      </c>
      <c r="CL799" s="159">
        <f t="shared" si="519"/>
        <v>1.9</v>
      </c>
      <c r="CM799" s="59">
        <v>2</v>
      </c>
      <c r="CN799" s="59">
        <v>2</v>
      </c>
      <c r="CP799" s="67">
        <f t="shared" si="513"/>
        <v>-0.86377890089843334</v>
      </c>
      <c r="CQ799" s="67">
        <f t="shared" si="514"/>
        <v>0.5714285714285714</v>
      </c>
      <c r="CR799" s="67">
        <f t="shared" si="496"/>
        <v>-0.4935879433705333</v>
      </c>
      <c r="CS799" s="67">
        <f t="shared" si="515"/>
        <v>1.0304536322300941</v>
      </c>
      <c r="CT799" s="59">
        <v>0</v>
      </c>
      <c r="CU799" s="59">
        <v>0</v>
      </c>
      <c r="CV799" s="59" t="s">
        <v>1782</v>
      </c>
      <c r="CW799" s="59">
        <v>0</v>
      </c>
      <c r="CX799" s="59">
        <v>0</v>
      </c>
      <c r="CY799" s="102">
        <v>0</v>
      </c>
      <c r="CZ799" s="102">
        <v>3</v>
      </c>
      <c r="DA799" s="102">
        <v>0</v>
      </c>
      <c r="DB799" s="102">
        <v>0</v>
      </c>
      <c r="DC799" s="102">
        <v>0</v>
      </c>
      <c r="DD799" s="59">
        <v>0</v>
      </c>
      <c r="DE799" s="60">
        <v>0</v>
      </c>
      <c r="DF799" s="60">
        <v>0</v>
      </c>
      <c r="DG799" s="60">
        <v>0</v>
      </c>
      <c r="DH799" s="60">
        <v>0</v>
      </c>
      <c r="DI799" s="60">
        <v>0</v>
      </c>
      <c r="DJ799" s="60">
        <v>0</v>
      </c>
      <c r="DK799" s="60">
        <v>0</v>
      </c>
      <c r="DL799" s="60">
        <v>0</v>
      </c>
      <c r="DM799" s="60">
        <v>0</v>
      </c>
      <c r="DN799" s="60">
        <v>0</v>
      </c>
      <c r="DO799" s="59">
        <v>0</v>
      </c>
      <c r="DP799" s="59">
        <v>0</v>
      </c>
      <c r="DQ799" s="59">
        <v>0</v>
      </c>
      <c r="DR799" s="59">
        <v>0</v>
      </c>
      <c r="DS799" s="59">
        <v>0</v>
      </c>
      <c r="DT799" s="59">
        <v>0</v>
      </c>
      <c r="DU799" s="59">
        <v>0</v>
      </c>
      <c r="DV799" s="59">
        <v>1</v>
      </c>
      <c r="DW799" s="59">
        <v>0</v>
      </c>
      <c r="DX799" s="59">
        <v>0</v>
      </c>
      <c r="DY799" s="59">
        <v>0</v>
      </c>
      <c r="DZ799" s="59">
        <v>0</v>
      </c>
      <c r="EA799" s="59">
        <v>0</v>
      </c>
      <c r="EB799" s="59">
        <v>0</v>
      </c>
      <c r="EC799" s="59">
        <v>0</v>
      </c>
      <c r="ED799" s="59">
        <v>0</v>
      </c>
      <c r="EE799" s="59">
        <v>0</v>
      </c>
      <c r="EF799" s="59">
        <v>0</v>
      </c>
      <c r="EG799" s="59">
        <v>0</v>
      </c>
      <c r="EH799" s="59">
        <v>0</v>
      </c>
      <c r="EI799" s="59">
        <v>0</v>
      </c>
      <c r="EJ799" s="59">
        <v>0</v>
      </c>
      <c r="EK799" s="59">
        <v>0</v>
      </c>
      <c r="EL799" s="59">
        <v>0</v>
      </c>
      <c r="EM799" s="59">
        <v>0</v>
      </c>
      <c r="EN799" s="59">
        <v>0</v>
      </c>
      <c r="EO799" s="59">
        <v>1</v>
      </c>
      <c r="EP799" s="59">
        <v>2</v>
      </c>
      <c r="EQ799" s="59">
        <v>4</v>
      </c>
    </row>
    <row r="800" spans="1:147" ht="15" customHeight="1" x14ac:dyDescent="0.25">
      <c r="A800" s="501" t="s">
        <v>2581</v>
      </c>
      <c r="B800" s="37">
        <v>29</v>
      </c>
      <c r="C800" s="121" t="s">
        <v>400</v>
      </c>
      <c r="D800" s="122">
        <v>2003</v>
      </c>
      <c r="E800" s="125" t="s">
        <v>401</v>
      </c>
      <c r="F800" s="125" t="s">
        <v>207</v>
      </c>
      <c r="G800" s="122">
        <v>164</v>
      </c>
      <c r="H800" s="122" t="s">
        <v>402</v>
      </c>
      <c r="I800" s="127" t="s">
        <v>50</v>
      </c>
      <c r="J800" s="59">
        <v>0</v>
      </c>
      <c r="K800" s="65" t="s">
        <v>3</v>
      </c>
      <c r="L800" s="65" t="s">
        <v>89</v>
      </c>
      <c r="M800" s="59" t="s">
        <v>571</v>
      </c>
      <c r="N800" s="59" t="s">
        <v>29</v>
      </c>
      <c r="O800" s="59" t="s">
        <v>29</v>
      </c>
      <c r="P800" s="59" t="s">
        <v>571</v>
      </c>
      <c r="Q800" s="67" t="s">
        <v>1978</v>
      </c>
      <c r="R800" s="77">
        <v>1</v>
      </c>
      <c r="S800" s="77">
        <v>1</v>
      </c>
      <c r="T800" s="37">
        <v>2</v>
      </c>
      <c r="U800" s="37" t="s">
        <v>1401</v>
      </c>
      <c r="V800" s="102" t="s">
        <v>717</v>
      </c>
      <c r="W800" s="102"/>
      <c r="X800" s="37" t="s">
        <v>279</v>
      </c>
      <c r="Y800" s="39" t="s">
        <v>19</v>
      </c>
      <c r="Z800" s="40" t="s">
        <v>408</v>
      </c>
      <c r="AA800" s="37" t="s">
        <v>1037</v>
      </c>
      <c r="AB800" s="37" t="s">
        <v>1400</v>
      </c>
      <c r="AC800" s="59" t="s">
        <v>1038</v>
      </c>
      <c r="AD800" s="37">
        <v>0</v>
      </c>
      <c r="AE800" s="59" t="s">
        <v>577</v>
      </c>
      <c r="AF800" s="59">
        <v>30</v>
      </c>
      <c r="AG800" s="59">
        <f t="shared" ref="AG800:AG858" si="520">LOG10(AF800)</f>
        <v>1.4771212547196624</v>
      </c>
      <c r="AH800" s="59">
        <f t="shared" si="512"/>
        <v>588</v>
      </c>
      <c r="AI800" s="72">
        <f t="shared" si="517"/>
        <v>2.7693773260761385</v>
      </c>
      <c r="AJ800" s="59" t="s">
        <v>29</v>
      </c>
      <c r="AK800" s="59" t="s">
        <v>29</v>
      </c>
      <c r="AL800" s="60" t="s">
        <v>29</v>
      </c>
      <c r="AM800" s="60" t="s">
        <v>29</v>
      </c>
      <c r="AN800" s="39" t="s">
        <v>28</v>
      </c>
      <c r="AO800" s="37" t="s">
        <v>470</v>
      </c>
      <c r="AQ800" s="59" t="s">
        <v>403</v>
      </c>
      <c r="AR800" s="67" t="s">
        <v>404</v>
      </c>
      <c r="AS800" s="67" t="s">
        <v>405</v>
      </c>
      <c r="AT800" s="172" t="s">
        <v>2479</v>
      </c>
      <c r="AU800" s="270">
        <v>36.75</v>
      </c>
      <c r="AV800" s="270">
        <v>139.75</v>
      </c>
      <c r="AW800" s="59" t="s">
        <v>406</v>
      </c>
      <c r="AX800" s="277">
        <v>12.416666666666666</v>
      </c>
      <c r="AY800" s="278">
        <v>1365</v>
      </c>
      <c r="AZ800" s="455">
        <f t="shared" ref="AZ800:AZ858" si="521">LOG10(AY800)</f>
        <v>3.1351326513767748</v>
      </c>
      <c r="BA800" s="515" t="s">
        <v>407</v>
      </c>
      <c r="BB800" s="67" t="s">
        <v>1846</v>
      </c>
      <c r="BC800" s="59" t="s">
        <v>118</v>
      </c>
      <c r="BD800" s="59">
        <v>96</v>
      </c>
      <c r="BE800" s="59" t="s">
        <v>2331</v>
      </c>
      <c r="BH800" s="38" t="s">
        <v>1334</v>
      </c>
      <c r="BI800" s="110" t="s">
        <v>2096</v>
      </c>
      <c r="BJ800" s="67" t="s">
        <v>610</v>
      </c>
      <c r="BK800" s="166" t="s">
        <v>1035</v>
      </c>
      <c r="BL800" s="59" t="s">
        <v>2267</v>
      </c>
      <c r="BM800" s="59" t="s">
        <v>2267</v>
      </c>
      <c r="BN800" s="38"/>
      <c r="BO800" s="59" t="s">
        <v>1682</v>
      </c>
      <c r="BP800" s="67" t="s">
        <v>51</v>
      </c>
      <c r="BQ800" s="61" t="s">
        <v>15</v>
      </c>
      <c r="BR800" s="67">
        <v>13</v>
      </c>
      <c r="BS800" s="37" t="s">
        <v>21</v>
      </c>
      <c r="BT800" s="59" t="s">
        <v>2051</v>
      </c>
      <c r="BU800" s="124">
        <v>12.5</v>
      </c>
      <c r="BW800" s="63" t="s">
        <v>26</v>
      </c>
      <c r="BX800" s="37" t="s">
        <v>67</v>
      </c>
      <c r="BY800" s="92"/>
      <c r="BZ800" s="70">
        <f t="shared" si="518"/>
        <v>12.5</v>
      </c>
      <c r="CA800" s="37" t="s">
        <v>18</v>
      </c>
      <c r="CB800" s="102" t="s">
        <v>717</v>
      </c>
      <c r="CC800" s="59">
        <v>2</v>
      </c>
      <c r="CD800" s="59">
        <v>2</v>
      </c>
      <c r="CF800" s="78" t="s">
        <v>1584</v>
      </c>
      <c r="CG800" s="67">
        <v>2</v>
      </c>
      <c r="CH800" s="59" t="s">
        <v>21</v>
      </c>
      <c r="CI800" s="67">
        <v>2</v>
      </c>
      <c r="CL800" s="159">
        <f t="shared" si="519"/>
        <v>2</v>
      </c>
      <c r="CM800" s="59">
        <v>2</v>
      </c>
      <c r="CN800" s="59">
        <v>2</v>
      </c>
      <c r="CP800" s="67">
        <f t="shared" si="513"/>
        <v>1.2288777016514802</v>
      </c>
      <c r="CQ800" s="67">
        <f t="shared" si="514"/>
        <v>0.5714285714285714</v>
      </c>
      <c r="CR800" s="67">
        <f t="shared" ref="CR800:CR858" si="522">CP800*CQ800</f>
        <v>0.70221582951513151</v>
      </c>
      <c r="CS800" s="67">
        <f t="shared" si="515"/>
        <v>1.061638383902703</v>
      </c>
      <c r="CT800" s="59">
        <v>0</v>
      </c>
      <c r="CU800" s="59">
        <v>0</v>
      </c>
      <c r="CV800" s="59" t="s">
        <v>1782</v>
      </c>
      <c r="CW800" s="59">
        <v>0</v>
      </c>
      <c r="CX800" s="59">
        <v>0</v>
      </c>
      <c r="CY800" s="102">
        <v>0</v>
      </c>
      <c r="CZ800" s="102">
        <v>3</v>
      </c>
      <c r="DA800" s="102">
        <v>0</v>
      </c>
      <c r="DB800" s="102">
        <v>0</v>
      </c>
      <c r="DC800" s="102">
        <v>0</v>
      </c>
      <c r="DD800" s="59">
        <v>0</v>
      </c>
      <c r="DE800" s="60">
        <v>0</v>
      </c>
      <c r="DF800" s="60">
        <v>0</v>
      </c>
      <c r="DG800" s="60">
        <v>0</v>
      </c>
      <c r="DH800" s="60">
        <v>0</v>
      </c>
      <c r="DI800" s="60">
        <v>0</v>
      </c>
      <c r="DJ800" s="60">
        <v>0</v>
      </c>
      <c r="DK800" s="60">
        <v>0</v>
      </c>
      <c r="DL800" s="60">
        <v>0</v>
      </c>
      <c r="DM800" s="60">
        <v>0</v>
      </c>
      <c r="DN800" s="60">
        <v>0</v>
      </c>
      <c r="DO800" s="59">
        <v>0</v>
      </c>
      <c r="DP800" s="59">
        <v>0</v>
      </c>
      <c r="DQ800" s="59">
        <v>0</v>
      </c>
      <c r="DR800" s="59">
        <v>0</v>
      </c>
      <c r="DS800" s="59">
        <v>0</v>
      </c>
      <c r="DT800" s="59">
        <v>0</v>
      </c>
      <c r="DU800" s="59">
        <v>1</v>
      </c>
      <c r="DV800" s="59">
        <v>0</v>
      </c>
      <c r="DW800" s="59">
        <v>0</v>
      </c>
      <c r="DX800" s="59">
        <v>0</v>
      </c>
      <c r="DY800" s="59">
        <v>0</v>
      </c>
      <c r="DZ800" s="59">
        <v>0</v>
      </c>
      <c r="EA800" s="59">
        <v>0</v>
      </c>
      <c r="EB800" s="59">
        <v>0</v>
      </c>
      <c r="EC800" s="59">
        <v>0</v>
      </c>
      <c r="ED800" s="59">
        <v>0</v>
      </c>
      <c r="EE800" s="59">
        <v>0</v>
      </c>
      <c r="EF800" s="59">
        <v>0</v>
      </c>
      <c r="EG800" s="59">
        <v>0</v>
      </c>
      <c r="EH800" s="59">
        <v>0</v>
      </c>
      <c r="EI800" s="59">
        <v>0</v>
      </c>
      <c r="EJ800" s="59">
        <v>0</v>
      </c>
      <c r="EK800" s="59">
        <v>0</v>
      </c>
      <c r="EL800" s="59">
        <v>0</v>
      </c>
      <c r="EM800" s="59">
        <v>0</v>
      </c>
      <c r="EN800" s="59">
        <v>0</v>
      </c>
      <c r="EO800" s="59">
        <v>1</v>
      </c>
      <c r="EP800" s="59">
        <v>2</v>
      </c>
      <c r="EQ800" s="59">
        <v>4</v>
      </c>
    </row>
    <row r="801" spans="1:147" s="38" customFormat="1" ht="15" customHeight="1" x14ac:dyDescent="0.25">
      <c r="A801" s="501" t="s">
        <v>2581</v>
      </c>
      <c r="B801" s="37">
        <v>30</v>
      </c>
      <c r="C801" s="121" t="s">
        <v>400</v>
      </c>
      <c r="D801" s="122">
        <v>2003</v>
      </c>
      <c r="E801" s="125" t="s">
        <v>401</v>
      </c>
      <c r="F801" s="125" t="s">
        <v>207</v>
      </c>
      <c r="G801" s="122">
        <v>164</v>
      </c>
      <c r="H801" s="122" t="s">
        <v>402</v>
      </c>
      <c r="I801" s="127" t="s">
        <v>50</v>
      </c>
      <c r="J801" s="59">
        <v>0</v>
      </c>
      <c r="K801" s="65" t="s">
        <v>3</v>
      </c>
      <c r="L801" s="65" t="s">
        <v>89</v>
      </c>
      <c r="M801" s="59" t="s">
        <v>571</v>
      </c>
      <c r="N801" s="59" t="s">
        <v>29</v>
      </c>
      <c r="O801" s="59" t="s">
        <v>29</v>
      </c>
      <c r="P801" s="59" t="s">
        <v>571</v>
      </c>
      <c r="Q801" s="67" t="s">
        <v>1978</v>
      </c>
      <c r="R801" s="77">
        <v>1</v>
      </c>
      <c r="S801" s="77">
        <v>1</v>
      </c>
      <c r="T801" s="37">
        <v>2</v>
      </c>
      <c r="U801" s="37" t="s">
        <v>1401</v>
      </c>
      <c r="V801" s="102" t="s">
        <v>717</v>
      </c>
      <c r="W801" s="102"/>
      <c r="X801" s="37" t="s">
        <v>279</v>
      </c>
      <c r="Y801" s="39" t="s">
        <v>19</v>
      </c>
      <c r="Z801" s="40" t="s">
        <v>408</v>
      </c>
      <c r="AA801" s="37" t="s">
        <v>1037</v>
      </c>
      <c r="AB801" s="37" t="s">
        <v>1400</v>
      </c>
      <c r="AC801" s="59" t="s">
        <v>1038</v>
      </c>
      <c r="AD801" s="37">
        <v>0</v>
      </c>
      <c r="AE801" s="59" t="s">
        <v>577</v>
      </c>
      <c r="AF801" s="59">
        <v>30</v>
      </c>
      <c r="AG801" s="59">
        <f t="shared" si="520"/>
        <v>1.4771212547196624</v>
      </c>
      <c r="AH801" s="59">
        <f t="shared" si="512"/>
        <v>588</v>
      </c>
      <c r="AI801" s="72">
        <f t="shared" si="517"/>
        <v>2.7693773260761385</v>
      </c>
      <c r="AJ801" s="59" t="s">
        <v>29</v>
      </c>
      <c r="AK801" s="59" t="s">
        <v>29</v>
      </c>
      <c r="AL801" s="60" t="s">
        <v>29</v>
      </c>
      <c r="AM801" s="60" t="s">
        <v>29</v>
      </c>
      <c r="AN801" s="39" t="s">
        <v>28</v>
      </c>
      <c r="AO801" s="37" t="s">
        <v>470</v>
      </c>
      <c r="AP801" s="67"/>
      <c r="AQ801" s="59" t="s">
        <v>403</v>
      </c>
      <c r="AR801" s="67" t="s">
        <v>404</v>
      </c>
      <c r="AS801" s="67" t="s">
        <v>405</v>
      </c>
      <c r="AT801" s="172" t="s">
        <v>2479</v>
      </c>
      <c r="AU801" s="270">
        <v>36.75</v>
      </c>
      <c r="AV801" s="270">
        <v>139.75</v>
      </c>
      <c r="AW801" s="59" t="s">
        <v>406</v>
      </c>
      <c r="AX801" s="277">
        <v>12.416666666666666</v>
      </c>
      <c r="AY801" s="278">
        <v>1365</v>
      </c>
      <c r="AZ801" s="455">
        <f t="shared" si="521"/>
        <v>3.1351326513767748</v>
      </c>
      <c r="BA801" s="515" t="s">
        <v>407</v>
      </c>
      <c r="BB801" s="67" t="s">
        <v>1846</v>
      </c>
      <c r="BC801" s="59" t="s">
        <v>118</v>
      </c>
      <c r="BD801" s="59">
        <v>94</v>
      </c>
      <c r="BE801" s="59" t="s">
        <v>2331</v>
      </c>
      <c r="BF801" s="67"/>
      <c r="BG801" s="67"/>
      <c r="BH801" s="38" t="s">
        <v>1334</v>
      </c>
      <c r="BI801" s="58" t="s">
        <v>2097</v>
      </c>
      <c r="BJ801" s="67" t="s">
        <v>610</v>
      </c>
      <c r="BK801" s="166" t="s">
        <v>1035</v>
      </c>
      <c r="BL801" s="59" t="s">
        <v>2267</v>
      </c>
      <c r="BM801" s="59" t="s">
        <v>2267</v>
      </c>
      <c r="BO801" s="59" t="s">
        <v>1682</v>
      </c>
      <c r="BP801" s="67" t="s">
        <v>51</v>
      </c>
      <c r="BQ801" s="61" t="s">
        <v>15</v>
      </c>
      <c r="BR801" s="67">
        <v>25.8</v>
      </c>
      <c r="BS801" s="37" t="s">
        <v>21</v>
      </c>
      <c r="BT801" s="59" t="s">
        <v>2051</v>
      </c>
      <c r="BU801" s="124">
        <v>19.399999999999999</v>
      </c>
      <c r="BV801" s="67"/>
      <c r="BW801" s="63" t="s">
        <v>26</v>
      </c>
      <c r="BX801" s="37" t="s">
        <v>67</v>
      </c>
      <c r="BY801" s="92"/>
      <c r="BZ801" s="70">
        <f t="shared" si="518"/>
        <v>19.399999999999999</v>
      </c>
      <c r="CA801" s="37" t="s">
        <v>18</v>
      </c>
      <c r="CB801" s="102" t="s">
        <v>717</v>
      </c>
      <c r="CC801" s="59">
        <v>2</v>
      </c>
      <c r="CD801" s="59">
        <v>2</v>
      </c>
      <c r="CE801" s="67"/>
      <c r="CF801" s="78" t="s">
        <v>1584</v>
      </c>
      <c r="CG801" s="67">
        <v>5.8</v>
      </c>
      <c r="CH801" s="59" t="s">
        <v>21</v>
      </c>
      <c r="CI801" s="67">
        <v>5.4</v>
      </c>
      <c r="CJ801" s="67"/>
      <c r="CK801" s="67"/>
      <c r="CL801" s="159">
        <f t="shared" si="519"/>
        <v>5.4</v>
      </c>
      <c r="CM801" s="59">
        <v>2</v>
      </c>
      <c r="CN801" s="59">
        <v>2</v>
      </c>
      <c r="CO801" s="67"/>
      <c r="CP801" s="67">
        <f t="shared" si="513"/>
        <v>1.4045553372521258</v>
      </c>
      <c r="CQ801" s="67">
        <f t="shared" si="514"/>
        <v>0.5714285714285714</v>
      </c>
      <c r="CR801" s="67">
        <f t="shared" si="522"/>
        <v>0.80260304985835751</v>
      </c>
      <c r="CS801" s="67">
        <f t="shared" si="515"/>
        <v>1.0805214569552422</v>
      </c>
      <c r="CT801" s="59">
        <v>0</v>
      </c>
      <c r="CU801" s="59">
        <v>0</v>
      </c>
      <c r="CV801" s="59" t="s">
        <v>1782</v>
      </c>
      <c r="CW801" s="37">
        <v>0</v>
      </c>
      <c r="CX801" s="59">
        <v>0</v>
      </c>
      <c r="CY801" s="102">
        <v>0</v>
      </c>
      <c r="CZ801" s="102">
        <v>3</v>
      </c>
      <c r="DA801" s="102">
        <v>0</v>
      </c>
      <c r="DB801" s="102">
        <v>0</v>
      </c>
      <c r="DC801" s="102">
        <v>0</v>
      </c>
      <c r="DD801" s="59">
        <v>0</v>
      </c>
      <c r="DE801" s="60">
        <v>0</v>
      </c>
      <c r="DF801" s="60">
        <v>0</v>
      </c>
      <c r="DG801" s="60">
        <v>0</v>
      </c>
      <c r="DH801" s="60">
        <v>0</v>
      </c>
      <c r="DI801" s="60">
        <v>0</v>
      </c>
      <c r="DJ801" s="60">
        <v>0</v>
      </c>
      <c r="DK801" s="60">
        <v>0</v>
      </c>
      <c r="DL801" s="60">
        <v>0</v>
      </c>
      <c r="DM801" s="60">
        <v>0</v>
      </c>
      <c r="DN801" s="60">
        <v>0</v>
      </c>
      <c r="DO801" s="37">
        <v>0</v>
      </c>
      <c r="DP801" s="37">
        <v>0</v>
      </c>
      <c r="DQ801" s="37">
        <v>0</v>
      </c>
      <c r="DR801" s="37">
        <v>0</v>
      </c>
      <c r="DS801" s="37">
        <v>0</v>
      </c>
      <c r="DT801" s="37">
        <v>0</v>
      </c>
      <c r="DU801" s="59">
        <v>1</v>
      </c>
      <c r="DV801" s="37">
        <v>0</v>
      </c>
      <c r="DW801" s="37">
        <v>0</v>
      </c>
      <c r="DX801" s="37">
        <v>0</v>
      </c>
      <c r="DY801" s="37">
        <v>0</v>
      </c>
      <c r="DZ801" s="37">
        <v>0</v>
      </c>
      <c r="EA801" s="37">
        <v>0</v>
      </c>
      <c r="EB801" s="37">
        <v>0</v>
      </c>
      <c r="EC801" s="37">
        <v>0</v>
      </c>
      <c r="ED801" s="37">
        <v>0</v>
      </c>
      <c r="EE801" s="37">
        <v>0</v>
      </c>
      <c r="EF801" s="37">
        <v>0</v>
      </c>
      <c r="EG801" s="37">
        <v>0</v>
      </c>
      <c r="EH801" s="37">
        <v>0</v>
      </c>
      <c r="EI801" s="37">
        <v>0</v>
      </c>
      <c r="EJ801" s="37">
        <v>0</v>
      </c>
      <c r="EK801" s="37">
        <v>0</v>
      </c>
      <c r="EL801" s="37">
        <v>0</v>
      </c>
      <c r="EM801" s="59">
        <v>0</v>
      </c>
      <c r="EN801" s="37">
        <v>0</v>
      </c>
      <c r="EO801" s="59">
        <v>1</v>
      </c>
      <c r="EP801" s="59">
        <v>2</v>
      </c>
      <c r="EQ801" s="59">
        <v>4</v>
      </c>
    </row>
    <row r="802" spans="1:147" ht="15" customHeight="1" x14ac:dyDescent="0.25">
      <c r="A802" s="501" t="s">
        <v>2581</v>
      </c>
      <c r="B802" s="37">
        <v>31</v>
      </c>
      <c r="C802" s="121" t="s">
        <v>400</v>
      </c>
      <c r="D802" s="122">
        <v>2003</v>
      </c>
      <c r="E802" s="125" t="s">
        <v>401</v>
      </c>
      <c r="F802" s="125" t="s">
        <v>207</v>
      </c>
      <c r="G802" s="122">
        <v>164</v>
      </c>
      <c r="H802" s="122" t="s">
        <v>402</v>
      </c>
      <c r="I802" s="127" t="s">
        <v>50</v>
      </c>
      <c r="J802" s="59">
        <v>0</v>
      </c>
      <c r="K802" s="65" t="s">
        <v>3</v>
      </c>
      <c r="L802" s="65" t="s">
        <v>89</v>
      </c>
      <c r="M802" s="59" t="s">
        <v>571</v>
      </c>
      <c r="N802" s="59" t="s">
        <v>29</v>
      </c>
      <c r="O802" s="59" t="s">
        <v>29</v>
      </c>
      <c r="P802" s="59" t="s">
        <v>571</v>
      </c>
      <c r="Q802" s="67" t="s">
        <v>1978</v>
      </c>
      <c r="R802" s="77">
        <v>1</v>
      </c>
      <c r="S802" s="77">
        <v>1</v>
      </c>
      <c r="T802" s="37">
        <v>2</v>
      </c>
      <c r="U802" s="37" t="s">
        <v>1401</v>
      </c>
      <c r="V802" s="102" t="s">
        <v>717</v>
      </c>
      <c r="W802" s="102"/>
      <c r="X802" s="37" t="s">
        <v>279</v>
      </c>
      <c r="Y802" s="39" t="s">
        <v>19</v>
      </c>
      <c r="Z802" s="40" t="s">
        <v>408</v>
      </c>
      <c r="AA802" s="37" t="s">
        <v>1037</v>
      </c>
      <c r="AB802" s="37" t="s">
        <v>1400</v>
      </c>
      <c r="AC802" s="59" t="s">
        <v>1038</v>
      </c>
      <c r="AD802" s="37">
        <v>0</v>
      </c>
      <c r="AE802" s="59" t="s">
        <v>577</v>
      </c>
      <c r="AF802" s="59">
        <v>30</v>
      </c>
      <c r="AG802" s="59">
        <f t="shared" si="520"/>
        <v>1.4771212547196624</v>
      </c>
      <c r="AH802" s="59">
        <f t="shared" si="512"/>
        <v>588</v>
      </c>
      <c r="AI802" s="72">
        <f t="shared" si="517"/>
        <v>2.7693773260761385</v>
      </c>
      <c r="AJ802" s="59" t="s">
        <v>29</v>
      </c>
      <c r="AK802" s="59" t="s">
        <v>29</v>
      </c>
      <c r="AL802" s="60" t="s">
        <v>29</v>
      </c>
      <c r="AM802" s="60" t="s">
        <v>29</v>
      </c>
      <c r="AN802" s="39" t="s">
        <v>28</v>
      </c>
      <c r="AO802" s="37" t="s">
        <v>470</v>
      </c>
      <c r="AQ802" s="59" t="s">
        <v>403</v>
      </c>
      <c r="AR802" s="67" t="s">
        <v>404</v>
      </c>
      <c r="AS802" s="67" t="s">
        <v>405</v>
      </c>
      <c r="AT802" s="172" t="s">
        <v>2479</v>
      </c>
      <c r="AU802" s="270">
        <v>36.75</v>
      </c>
      <c r="AV802" s="270">
        <v>139.75</v>
      </c>
      <c r="AW802" s="59" t="s">
        <v>406</v>
      </c>
      <c r="AX802" s="277">
        <v>12.416666666666666</v>
      </c>
      <c r="AY802" s="278">
        <v>1365</v>
      </c>
      <c r="AZ802" s="455">
        <f t="shared" si="521"/>
        <v>3.1351326513767748</v>
      </c>
      <c r="BA802" s="515" t="s">
        <v>407</v>
      </c>
      <c r="BB802" s="67" t="s">
        <v>1846</v>
      </c>
      <c r="BC802" s="59" t="s">
        <v>118</v>
      </c>
      <c r="BD802" s="59">
        <v>67</v>
      </c>
      <c r="BE802" s="59" t="s">
        <v>2331</v>
      </c>
      <c r="BH802" s="38" t="s">
        <v>1334</v>
      </c>
      <c r="BI802" s="58" t="s">
        <v>2098</v>
      </c>
      <c r="BJ802" s="67" t="s">
        <v>610</v>
      </c>
      <c r="BK802" s="166" t="s">
        <v>1035</v>
      </c>
      <c r="BL802" s="59" t="s">
        <v>2267</v>
      </c>
      <c r="BM802" s="59" t="s">
        <v>2267</v>
      </c>
      <c r="BN802" s="38"/>
      <c r="BO802" s="59" t="s">
        <v>1682</v>
      </c>
      <c r="BP802" s="67" t="s">
        <v>51</v>
      </c>
      <c r="BQ802" s="61" t="s">
        <v>15</v>
      </c>
      <c r="BR802" s="67">
        <v>36</v>
      </c>
      <c r="BS802" s="37" t="s">
        <v>21</v>
      </c>
      <c r="BT802" s="59" t="s">
        <v>2051</v>
      </c>
      <c r="BU802" s="124">
        <v>31.6</v>
      </c>
      <c r="BW802" s="63" t="s">
        <v>26</v>
      </c>
      <c r="BX802" s="37" t="s">
        <v>67</v>
      </c>
      <c r="BY802" s="92"/>
      <c r="BZ802" s="70">
        <f t="shared" si="518"/>
        <v>31.6</v>
      </c>
      <c r="CA802" s="37" t="s">
        <v>18</v>
      </c>
      <c r="CB802" s="102" t="s">
        <v>717</v>
      </c>
      <c r="CC802" s="59">
        <v>2</v>
      </c>
      <c r="CD802" s="59">
        <v>2</v>
      </c>
      <c r="CF802" s="78" t="s">
        <v>1584</v>
      </c>
      <c r="CG802" s="67">
        <v>29</v>
      </c>
      <c r="CH802" s="59" t="s">
        <v>21</v>
      </c>
      <c r="CI802" s="67">
        <v>39.6</v>
      </c>
      <c r="CL802" s="159">
        <f t="shared" si="519"/>
        <v>39.6</v>
      </c>
      <c r="CM802" s="59">
        <v>2</v>
      </c>
      <c r="CN802" s="59">
        <v>2</v>
      </c>
      <c r="CP802" s="67">
        <f t="shared" si="513"/>
        <v>0.19539965406794882</v>
      </c>
      <c r="CQ802" s="67">
        <f t="shared" si="514"/>
        <v>0.5714285714285714</v>
      </c>
      <c r="CR802" s="67">
        <f t="shared" si="522"/>
        <v>0.11165694518168504</v>
      </c>
      <c r="CS802" s="67">
        <f t="shared" si="515"/>
        <v>1.0015584091759133</v>
      </c>
      <c r="CT802" s="59">
        <v>0</v>
      </c>
      <c r="CU802" s="59">
        <v>0</v>
      </c>
      <c r="CV802" s="59" t="s">
        <v>1782</v>
      </c>
      <c r="CW802" s="59">
        <v>0</v>
      </c>
      <c r="CX802" s="59">
        <v>0</v>
      </c>
      <c r="CY802" s="102">
        <v>0</v>
      </c>
      <c r="CZ802" s="102">
        <v>3</v>
      </c>
      <c r="DA802" s="102">
        <v>0</v>
      </c>
      <c r="DB802" s="102">
        <v>0</v>
      </c>
      <c r="DC802" s="102">
        <v>0</v>
      </c>
      <c r="DD802" s="59">
        <v>0</v>
      </c>
      <c r="DE802" s="60">
        <v>0</v>
      </c>
      <c r="DF802" s="60">
        <v>0</v>
      </c>
      <c r="DG802" s="60">
        <v>0</v>
      </c>
      <c r="DH802" s="60">
        <v>0</v>
      </c>
      <c r="DI802" s="60">
        <v>0</v>
      </c>
      <c r="DJ802" s="60">
        <v>0</v>
      </c>
      <c r="DK802" s="60">
        <v>0</v>
      </c>
      <c r="DL802" s="60">
        <v>0</v>
      </c>
      <c r="DM802" s="60">
        <v>0</v>
      </c>
      <c r="DN802" s="60">
        <v>0</v>
      </c>
      <c r="DO802" s="59">
        <v>0</v>
      </c>
      <c r="DP802" s="59">
        <v>0</v>
      </c>
      <c r="DQ802" s="59">
        <v>0</v>
      </c>
      <c r="DR802" s="59">
        <v>0</v>
      </c>
      <c r="DS802" s="59">
        <v>0</v>
      </c>
      <c r="DT802" s="59">
        <v>0</v>
      </c>
      <c r="DU802" s="59">
        <v>1</v>
      </c>
      <c r="DV802" s="59">
        <v>0</v>
      </c>
      <c r="DW802" s="59">
        <v>0</v>
      </c>
      <c r="DX802" s="59">
        <v>0</v>
      </c>
      <c r="DY802" s="59">
        <v>0</v>
      </c>
      <c r="DZ802" s="59">
        <v>0</v>
      </c>
      <c r="EA802" s="59">
        <v>0</v>
      </c>
      <c r="EB802" s="59">
        <v>0</v>
      </c>
      <c r="EC802" s="59">
        <v>0</v>
      </c>
      <c r="ED802" s="59">
        <v>0</v>
      </c>
      <c r="EE802" s="59">
        <v>0</v>
      </c>
      <c r="EF802" s="59">
        <v>0</v>
      </c>
      <c r="EG802" s="59">
        <v>0</v>
      </c>
      <c r="EH802" s="59">
        <v>0</v>
      </c>
      <c r="EI802" s="59">
        <v>0</v>
      </c>
      <c r="EJ802" s="59">
        <v>0</v>
      </c>
      <c r="EK802" s="59">
        <v>0</v>
      </c>
      <c r="EL802" s="59">
        <v>0</v>
      </c>
      <c r="EM802" s="59">
        <v>0</v>
      </c>
      <c r="EN802" s="59">
        <v>0</v>
      </c>
      <c r="EO802" s="59">
        <v>1</v>
      </c>
      <c r="EP802" s="59">
        <v>2</v>
      </c>
      <c r="EQ802" s="59">
        <v>4</v>
      </c>
    </row>
    <row r="803" spans="1:147" ht="15" customHeight="1" x14ac:dyDescent="0.25">
      <c r="A803" s="501" t="s">
        <v>2581</v>
      </c>
      <c r="B803" s="37">
        <v>32</v>
      </c>
      <c r="C803" s="121" t="s">
        <v>400</v>
      </c>
      <c r="D803" s="122">
        <v>2003</v>
      </c>
      <c r="E803" s="125" t="s">
        <v>401</v>
      </c>
      <c r="F803" s="125" t="s">
        <v>207</v>
      </c>
      <c r="G803" s="122">
        <v>164</v>
      </c>
      <c r="H803" s="122" t="s">
        <v>402</v>
      </c>
      <c r="I803" s="127" t="s">
        <v>50</v>
      </c>
      <c r="J803" s="59">
        <v>0</v>
      </c>
      <c r="K803" s="65" t="s">
        <v>3</v>
      </c>
      <c r="L803" s="65" t="s">
        <v>89</v>
      </c>
      <c r="M803" s="59" t="s">
        <v>571</v>
      </c>
      <c r="N803" s="59" t="s">
        <v>29</v>
      </c>
      <c r="O803" s="59" t="s">
        <v>29</v>
      </c>
      <c r="P803" s="59" t="s">
        <v>571</v>
      </c>
      <c r="Q803" s="67" t="s">
        <v>1978</v>
      </c>
      <c r="R803" s="77">
        <v>1</v>
      </c>
      <c r="S803" s="77">
        <v>1</v>
      </c>
      <c r="T803" s="37">
        <v>2</v>
      </c>
      <c r="U803" s="37" t="s">
        <v>1401</v>
      </c>
      <c r="V803" s="102" t="s">
        <v>717</v>
      </c>
      <c r="W803" s="102"/>
      <c r="X803" s="37" t="s">
        <v>279</v>
      </c>
      <c r="Y803" s="39" t="s">
        <v>19</v>
      </c>
      <c r="Z803" s="40" t="s">
        <v>408</v>
      </c>
      <c r="AA803" s="37" t="s">
        <v>1037</v>
      </c>
      <c r="AB803" s="37" t="s">
        <v>1400</v>
      </c>
      <c r="AC803" s="59" t="s">
        <v>1038</v>
      </c>
      <c r="AD803" s="37">
        <v>0</v>
      </c>
      <c r="AE803" s="59" t="s">
        <v>577</v>
      </c>
      <c r="AF803" s="59">
        <v>30</v>
      </c>
      <c r="AG803" s="59">
        <f t="shared" si="520"/>
        <v>1.4771212547196624</v>
      </c>
      <c r="AH803" s="59">
        <f t="shared" si="512"/>
        <v>588</v>
      </c>
      <c r="AI803" s="72">
        <f t="shared" si="517"/>
        <v>2.7693773260761385</v>
      </c>
      <c r="AJ803" s="59" t="s">
        <v>29</v>
      </c>
      <c r="AK803" s="59" t="s">
        <v>29</v>
      </c>
      <c r="AL803" s="60" t="s">
        <v>29</v>
      </c>
      <c r="AM803" s="60" t="s">
        <v>29</v>
      </c>
      <c r="AN803" s="39" t="s">
        <v>28</v>
      </c>
      <c r="AO803" s="37" t="s">
        <v>470</v>
      </c>
      <c r="AQ803" s="59" t="s">
        <v>403</v>
      </c>
      <c r="AR803" s="67" t="s">
        <v>404</v>
      </c>
      <c r="AS803" s="67" t="s">
        <v>405</v>
      </c>
      <c r="AT803" s="172" t="s">
        <v>2479</v>
      </c>
      <c r="AU803" s="270">
        <v>36.75</v>
      </c>
      <c r="AV803" s="270">
        <v>139.75</v>
      </c>
      <c r="AW803" s="59" t="s">
        <v>406</v>
      </c>
      <c r="AX803" s="277">
        <v>12.416666666666666</v>
      </c>
      <c r="AY803" s="278">
        <v>1365</v>
      </c>
      <c r="AZ803" s="455">
        <f t="shared" si="521"/>
        <v>3.1351326513767748</v>
      </c>
      <c r="BA803" s="515" t="s">
        <v>407</v>
      </c>
      <c r="BB803" s="109" t="s">
        <v>1847</v>
      </c>
      <c r="BD803" s="59">
        <v>51</v>
      </c>
      <c r="BE803" s="59" t="s">
        <v>2331</v>
      </c>
      <c r="BH803" s="38" t="s">
        <v>1334</v>
      </c>
      <c r="BI803" s="110" t="s">
        <v>2099</v>
      </c>
      <c r="BJ803" s="67" t="s">
        <v>610</v>
      </c>
      <c r="BK803" s="166" t="s">
        <v>1035</v>
      </c>
      <c r="BL803" s="59" t="s">
        <v>2267</v>
      </c>
      <c r="BM803" s="59" t="s">
        <v>2267</v>
      </c>
      <c r="BN803" s="38"/>
      <c r="BO803" s="59" t="s">
        <v>1682</v>
      </c>
      <c r="BP803" s="67" t="s">
        <v>51</v>
      </c>
      <c r="BQ803" s="61" t="s">
        <v>15</v>
      </c>
      <c r="BR803" s="67">
        <v>37</v>
      </c>
      <c r="BS803" s="37" t="s">
        <v>21</v>
      </c>
      <c r="BT803" s="59" t="s">
        <v>2051</v>
      </c>
      <c r="BU803" s="124">
        <v>37.6</v>
      </c>
      <c r="BW803" s="63" t="s">
        <v>26</v>
      </c>
      <c r="BX803" s="37" t="s">
        <v>67</v>
      </c>
      <c r="BY803" s="92"/>
      <c r="BZ803" s="70">
        <f t="shared" si="518"/>
        <v>37.6</v>
      </c>
      <c r="CA803" s="37" t="s">
        <v>18</v>
      </c>
      <c r="CB803" s="102" t="s">
        <v>717</v>
      </c>
      <c r="CC803" s="59">
        <v>2</v>
      </c>
      <c r="CD803" s="59">
        <v>2</v>
      </c>
      <c r="CF803" s="78" t="s">
        <v>1584</v>
      </c>
      <c r="CG803" s="67">
        <v>32.299999999999997</v>
      </c>
      <c r="CH803" s="59" t="s">
        <v>21</v>
      </c>
      <c r="CI803" s="67">
        <v>37.700000000000003</v>
      </c>
      <c r="CL803" s="159">
        <f t="shared" si="519"/>
        <v>37.700000000000003</v>
      </c>
      <c r="CM803" s="59">
        <v>2</v>
      </c>
      <c r="CN803" s="59">
        <v>2</v>
      </c>
      <c r="CP803" s="67">
        <f t="shared" si="513"/>
        <v>0.12483388726296042</v>
      </c>
      <c r="CQ803" s="67">
        <f t="shared" si="514"/>
        <v>0.5714285714285714</v>
      </c>
      <c r="CR803" s="67">
        <f t="shared" si="522"/>
        <v>7.1333649864548807E-2</v>
      </c>
      <c r="CS803" s="67">
        <f t="shared" si="515"/>
        <v>1.0006360612003748</v>
      </c>
      <c r="CT803" s="59">
        <v>0</v>
      </c>
      <c r="CU803" s="59">
        <v>0</v>
      </c>
      <c r="CV803" s="59" t="s">
        <v>1782</v>
      </c>
      <c r="CW803" s="59">
        <v>0</v>
      </c>
      <c r="CX803" s="59">
        <v>0</v>
      </c>
      <c r="CY803" s="102">
        <v>0</v>
      </c>
      <c r="CZ803" s="102">
        <v>3</v>
      </c>
      <c r="DA803" s="102">
        <v>0</v>
      </c>
      <c r="DB803" s="102">
        <v>0</v>
      </c>
      <c r="DC803" s="102">
        <v>0</v>
      </c>
      <c r="DD803" s="59">
        <v>0</v>
      </c>
      <c r="DE803" s="60">
        <v>0</v>
      </c>
      <c r="DF803" s="60">
        <v>0</v>
      </c>
      <c r="DG803" s="60">
        <v>0</v>
      </c>
      <c r="DH803" s="60">
        <v>0</v>
      </c>
      <c r="DI803" s="60">
        <v>0</v>
      </c>
      <c r="DJ803" s="60">
        <v>0</v>
      </c>
      <c r="DK803" s="60">
        <v>0</v>
      </c>
      <c r="DL803" s="60">
        <v>0</v>
      </c>
      <c r="DM803" s="60">
        <v>0</v>
      </c>
      <c r="DN803" s="60">
        <v>0</v>
      </c>
      <c r="DO803" s="59">
        <v>0</v>
      </c>
      <c r="DP803" s="59">
        <v>0</v>
      </c>
      <c r="DQ803" s="59">
        <v>0</v>
      </c>
      <c r="DR803" s="59">
        <v>0</v>
      </c>
      <c r="DS803" s="59">
        <v>0</v>
      </c>
      <c r="DT803" s="59">
        <v>0</v>
      </c>
      <c r="DU803" s="59">
        <v>1</v>
      </c>
      <c r="DV803" s="59">
        <v>0</v>
      </c>
      <c r="DW803" s="59">
        <v>0</v>
      </c>
      <c r="DX803" s="59">
        <v>0</v>
      </c>
      <c r="DY803" s="59">
        <v>0</v>
      </c>
      <c r="DZ803" s="59">
        <v>0</v>
      </c>
      <c r="EA803" s="59">
        <v>0</v>
      </c>
      <c r="EB803" s="59">
        <v>0</v>
      </c>
      <c r="EC803" s="59">
        <v>0</v>
      </c>
      <c r="ED803" s="59">
        <v>0</v>
      </c>
      <c r="EE803" s="59">
        <v>0</v>
      </c>
      <c r="EF803" s="59">
        <v>0</v>
      </c>
      <c r="EG803" s="59">
        <v>0</v>
      </c>
      <c r="EH803" s="59">
        <v>0</v>
      </c>
      <c r="EI803" s="59">
        <v>0</v>
      </c>
      <c r="EJ803" s="59">
        <v>0</v>
      </c>
      <c r="EK803" s="59">
        <v>0</v>
      </c>
      <c r="EL803" s="59">
        <v>0</v>
      </c>
      <c r="EM803" s="59">
        <v>0</v>
      </c>
      <c r="EN803" s="59">
        <v>0</v>
      </c>
      <c r="EO803" s="59">
        <v>1</v>
      </c>
      <c r="EP803" s="59">
        <v>2</v>
      </c>
      <c r="EQ803" s="59">
        <v>4</v>
      </c>
    </row>
    <row r="804" spans="1:147" ht="15" customHeight="1" x14ac:dyDescent="0.25">
      <c r="A804" s="501" t="s">
        <v>2581</v>
      </c>
      <c r="B804" s="37">
        <v>33</v>
      </c>
      <c r="C804" s="121" t="s">
        <v>400</v>
      </c>
      <c r="D804" s="122">
        <v>2003</v>
      </c>
      <c r="E804" s="125" t="s">
        <v>401</v>
      </c>
      <c r="F804" s="125" t="s">
        <v>207</v>
      </c>
      <c r="G804" s="122">
        <v>164</v>
      </c>
      <c r="H804" s="122" t="s">
        <v>402</v>
      </c>
      <c r="I804" s="127" t="s">
        <v>50</v>
      </c>
      <c r="J804" s="59">
        <v>0</v>
      </c>
      <c r="K804" s="65" t="s">
        <v>3</v>
      </c>
      <c r="L804" s="65" t="s">
        <v>89</v>
      </c>
      <c r="M804" s="59" t="s">
        <v>571</v>
      </c>
      <c r="N804" s="59" t="s">
        <v>29</v>
      </c>
      <c r="O804" s="59" t="s">
        <v>29</v>
      </c>
      <c r="P804" s="59" t="s">
        <v>571</v>
      </c>
      <c r="Q804" s="67" t="s">
        <v>1978</v>
      </c>
      <c r="R804" s="77">
        <v>1</v>
      </c>
      <c r="S804" s="77">
        <v>1</v>
      </c>
      <c r="T804" s="37">
        <v>2</v>
      </c>
      <c r="U804" s="37" t="s">
        <v>1401</v>
      </c>
      <c r="V804" s="102" t="s">
        <v>717</v>
      </c>
      <c r="W804" s="102"/>
      <c r="X804" s="37" t="s">
        <v>279</v>
      </c>
      <c r="Y804" s="39" t="s">
        <v>19</v>
      </c>
      <c r="Z804" s="40" t="s">
        <v>408</v>
      </c>
      <c r="AA804" s="37" t="s">
        <v>1037</v>
      </c>
      <c r="AB804" s="37" t="s">
        <v>1400</v>
      </c>
      <c r="AC804" s="59" t="s">
        <v>1038</v>
      </c>
      <c r="AD804" s="37">
        <v>0</v>
      </c>
      <c r="AE804" s="59" t="s">
        <v>577</v>
      </c>
      <c r="AF804" s="59">
        <v>30</v>
      </c>
      <c r="AG804" s="59">
        <f t="shared" si="520"/>
        <v>1.4771212547196624</v>
      </c>
      <c r="AH804" s="59">
        <f t="shared" si="512"/>
        <v>588</v>
      </c>
      <c r="AI804" s="72">
        <f t="shared" si="517"/>
        <v>2.7693773260761385</v>
      </c>
      <c r="AJ804" s="59" t="s">
        <v>29</v>
      </c>
      <c r="AK804" s="59" t="s">
        <v>29</v>
      </c>
      <c r="AL804" s="60" t="s">
        <v>29</v>
      </c>
      <c r="AM804" s="60" t="s">
        <v>29</v>
      </c>
      <c r="AN804" s="39" t="s">
        <v>28</v>
      </c>
      <c r="AO804" s="37" t="s">
        <v>470</v>
      </c>
      <c r="AQ804" s="59" t="s">
        <v>403</v>
      </c>
      <c r="AR804" s="67" t="s">
        <v>404</v>
      </c>
      <c r="AS804" s="67" t="s">
        <v>405</v>
      </c>
      <c r="AT804" s="172" t="s">
        <v>2479</v>
      </c>
      <c r="AU804" s="270">
        <v>36.75</v>
      </c>
      <c r="AV804" s="270">
        <v>139.75</v>
      </c>
      <c r="AW804" s="59" t="s">
        <v>406</v>
      </c>
      <c r="AX804" s="277">
        <v>12.416666666666666</v>
      </c>
      <c r="AY804" s="278">
        <v>1365</v>
      </c>
      <c r="AZ804" s="455">
        <f t="shared" si="521"/>
        <v>3.1351326513767748</v>
      </c>
      <c r="BA804" s="515" t="s">
        <v>407</v>
      </c>
      <c r="BB804" s="67" t="s">
        <v>1846</v>
      </c>
      <c r="BC804" s="59" t="s">
        <v>118</v>
      </c>
      <c r="BD804" s="59">
        <v>96</v>
      </c>
      <c r="BE804" s="59" t="s">
        <v>2331</v>
      </c>
      <c r="BH804" s="38" t="s">
        <v>1334</v>
      </c>
      <c r="BI804" s="110" t="s">
        <v>2096</v>
      </c>
      <c r="BJ804" s="67" t="s">
        <v>610</v>
      </c>
      <c r="BK804" s="166" t="s">
        <v>1849</v>
      </c>
      <c r="BL804" s="77"/>
      <c r="BM804" s="77"/>
      <c r="BN804" s="38"/>
      <c r="BO804" s="59" t="s">
        <v>1682</v>
      </c>
      <c r="BP804" s="67" t="s">
        <v>51</v>
      </c>
      <c r="BQ804" s="61" t="s">
        <v>15</v>
      </c>
      <c r="BR804" s="67">
        <v>0.3</v>
      </c>
      <c r="BS804" s="37" t="s">
        <v>21</v>
      </c>
      <c r="BT804" s="59" t="s">
        <v>2051</v>
      </c>
      <c r="BU804" s="124">
        <v>0.5</v>
      </c>
      <c r="BW804" s="63" t="s">
        <v>26</v>
      </c>
      <c r="BX804" s="37" t="s">
        <v>67</v>
      </c>
      <c r="BY804" s="92"/>
      <c r="BZ804" s="70">
        <f t="shared" si="518"/>
        <v>0.5</v>
      </c>
      <c r="CA804" s="37" t="s">
        <v>18</v>
      </c>
      <c r="CB804" s="102" t="s">
        <v>717</v>
      </c>
      <c r="CC804" s="59">
        <v>2</v>
      </c>
      <c r="CD804" s="59">
        <v>2</v>
      </c>
      <c r="CF804" s="78" t="s">
        <v>1584</v>
      </c>
      <c r="CG804" s="67">
        <v>1</v>
      </c>
      <c r="CH804" s="59" t="s">
        <v>21</v>
      </c>
      <c r="CI804" s="67">
        <v>1.2</v>
      </c>
      <c r="CL804" s="159">
        <f t="shared" si="519"/>
        <v>1.2</v>
      </c>
      <c r="CM804" s="59">
        <v>2</v>
      </c>
      <c r="CN804" s="59">
        <v>2</v>
      </c>
      <c r="CP804" s="67">
        <f t="shared" si="513"/>
        <v>-0.76149961050858961</v>
      </c>
      <c r="CQ804" s="67">
        <f t="shared" si="514"/>
        <v>0.5714285714285714</v>
      </c>
      <c r="CR804" s="67">
        <f t="shared" si="522"/>
        <v>-0.4351426345763369</v>
      </c>
      <c r="CS804" s="67">
        <f t="shared" si="515"/>
        <v>1.0236686390532543</v>
      </c>
      <c r="CT804" s="59">
        <v>0</v>
      </c>
      <c r="CU804" s="59">
        <v>0</v>
      </c>
      <c r="CV804" s="59" t="s">
        <v>1782</v>
      </c>
      <c r="CW804" s="59">
        <v>0</v>
      </c>
      <c r="CX804" s="59">
        <v>0</v>
      </c>
      <c r="CY804" s="102">
        <v>0</v>
      </c>
      <c r="CZ804" s="102">
        <v>3</v>
      </c>
      <c r="DA804" s="102">
        <v>0</v>
      </c>
      <c r="DB804" s="102">
        <v>0</v>
      </c>
      <c r="DC804" s="102">
        <v>0</v>
      </c>
      <c r="DD804" s="59">
        <v>0</v>
      </c>
      <c r="DE804" s="60">
        <v>0</v>
      </c>
      <c r="DF804" s="60">
        <v>0</v>
      </c>
      <c r="DG804" s="60">
        <v>0</v>
      </c>
      <c r="DH804" s="60">
        <v>0</v>
      </c>
      <c r="DI804" s="60">
        <v>0</v>
      </c>
      <c r="DJ804" s="60">
        <v>0</v>
      </c>
      <c r="DK804" s="60">
        <v>0</v>
      </c>
      <c r="DL804" s="60">
        <v>0</v>
      </c>
      <c r="DM804" s="60">
        <v>0</v>
      </c>
      <c r="DN804" s="60">
        <v>0</v>
      </c>
      <c r="DO804" s="59">
        <v>0</v>
      </c>
      <c r="DP804" s="59">
        <v>0</v>
      </c>
      <c r="DQ804" s="59">
        <v>0</v>
      </c>
      <c r="DR804" s="59">
        <v>0</v>
      </c>
      <c r="DS804" s="59">
        <v>0</v>
      </c>
      <c r="DT804" s="59">
        <v>0</v>
      </c>
      <c r="DU804" s="59">
        <v>0</v>
      </c>
      <c r="DV804" s="59">
        <v>0</v>
      </c>
      <c r="DW804" s="59">
        <v>0</v>
      </c>
      <c r="DX804" s="59">
        <v>0</v>
      </c>
      <c r="DY804" s="59">
        <v>0</v>
      </c>
      <c r="DZ804" s="59">
        <v>1</v>
      </c>
      <c r="EA804" s="59">
        <v>0</v>
      </c>
      <c r="EB804" s="59">
        <v>0</v>
      </c>
      <c r="EC804" s="59">
        <v>0</v>
      </c>
      <c r="ED804" s="59">
        <v>0</v>
      </c>
      <c r="EE804" s="59">
        <v>0</v>
      </c>
      <c r="EF804" s="59">
        <v>0</v>
      </c>
      <c r="EG804" s="59">
        <v>0</v>
      </c>
      <c r="EH804" s="59">
        <v>0</v>
      </c>
      <c r="EI804" s="59">
        <v>0</v>
      </c>
      <c r="EJ804" s="59">
        <v>0</v>
      </c>
      <c r="EK804" s="59">
        <v>0</v>
      </c>
      <c r="EL804" s="59">
        <v>0</v>
      </c>
      <c r="EM804" s="59">
        <v>0</v>
      </c>
      <c r="EN804" s="59">
        <v>0</v>
      </c>
      <c r="EO804" s="59">
        <v>1</v>
      </c>
      <c r="EP804" s="59">
        <v>2</v>
      </c>
      <c r="EQ804" s="59">
        <v>4</v>
      </c>
    </row>
    <row r="805" spans="1:147" s="38" customFormat="1" ht="15" customHeight="1" x14ac:dyDescent="0.25">
      <c r="A805" s="501" t="s">
        <v>2581</v>
      </c>
      <c r="B805" s="37">
        <v>34</v>
      </c>
      <c r="C805" s="121" t="s">
        <v>400</v>
      </c>
      <c r="D805" s="122">
        <v>2003</v>
      </c>
      <c r="E805" s="125" t="s">
        <v>401</v>
      </c>
      <c r="F805" s="125" t="s">
        <v>207</v>
      </c>
      <c r="G805" s="122">
        <v>164</v>
      </c>
      <c r="H805" s="122" t="s">
        <v>402</v>
      </c>
      <c r="I805" s="127" t="s">
        <v>50</v>
      </c>
      <c r="J805" s="59">
        <v>0</v>
      </c>
      <c r="K805" s="65" t="s">
        <v>3</v>
      </c>
      <c r="L805" s="65" t="s">
        <v>89</v>
      </c>
      <c r="M805" s="59" t="s">
        <v>571</v>
      </c>
      <c r="N805" s="59" t="s">
        <v>29</v>
      </c>
      <c r="O805" s="59" t="s">
        <v>29</v>
      </c>
      <c r="P805" s="59" t="s">
        <v>571</v>
      </c>
      <c r="Q805" s="67" t="s">
        <v>1978</v>
      </c>
      <c r="R805" s="77">
        <v>1</v>
      </c>
      <c r="S805" s="77">
        <v>1</v>
      </c>
      <c r="T805" s="37">
        <v>2</v>
      </c>
      <c r="U805" s="37" t="s">
        <v>1401</v>
      </c>
      <c r="V805" s="102" t="s">
        <v>717</v>
      </c>
      <c r="W805" s="102"/>
      <c r="X805" s="37" t="s">
        <v>279</v>
      </c>
      <c r="Y805" s="39" t="s">
        <v>19</v>
      </c>
      <c r="Z805" s="40" t="s">
        <v>408</v>
      </c>
      <c r="AA805" s="37" t="s">
        <v>1037</v>
      </c>
      <c r="AB805" s="37" t="s">
        <v>1400</v>
      </c>
      <c r="AC805" s="59" t="s">
        <v>1038</v>
      </c>
      <c r="AD805" s="37">
        <v>0</v>
      </c>
      <c r="AE805" s="59" t="s">
        <v>577</v>
      </c>
      <c r="AF805" s="59">
        <v>30</v>
      </c>
      <c r="AG805" s="59">
        <f t="shared" si="520"/>
        <v>1.4771212547196624</v>
      </c>
      <c r="AH805" s="59">
        <f t="shared" si="512"/>
        <v>588</v>
      </c>
      <c r="AI805" s="72">
        <f t="shared" si="517"/>
        <v>2.7693773260761385</v>
      </c>
      <c r="AJ805" s="59" t="s">
        <v>29</v>
      </c>
      <c r="AK805" s="59" t="s">
        <v>29</v>
      </c>
      <c r="AL805" s="60" t="s">
        <v>29</v>
      </c>
      <c r="AM805" s="60" t="s">
        <v>29</v>
      </c>
      <c r="AN805" s="39" t="s">
        <v>28</v>
      </c>
      <c r="AO805" s="37" t="s">
        <v>470</v>
      </c>
      <c r="AP805" s="67"/>
      <c r="AQ805" s="59" t="s">
        <v>403</v>
      </c>
      <c r="AR805" s="67" t="s">
        <v>404</v>
      </c>
      <c r="AS805" s="67" t="s">
        <v>405</v>
      </c>
      <c r="AT805" s="172" t="s">
        <v>2479</v>
      </c>
      <c r="AU805" s="270">
        <v>36.75</v>
      </c>
      <c r="AV805" s="270">
        <v>139.75</v>
      </c>
      <c r="AW805" s="59" t="s">
        <v>406</v>
      </c>
      <c r="AX805" s="277">
        <v>12.416666666666666</v>
      </c>
      <c r="AY805" s="278">
        <v>1365</v>
      </c>
      <c r="AZ805" s="455">
        <f t="shared" si="521"/>
        <v>3.1351326513767748</v>
      </c>
      <c r="BA805" s="515" t="s">
        <v>407</v>
      </c>
      <c r="BB805" s="67" t="s">
        <v>1846</v>
      </c>
      <c r="BC805" s="59" t="s">
        <v>118</v>
      </c>
      <c r="BD805" s="59">
        <v>94</v>
      </c>
      <c r="BE805" s="59" t="s">
        <v>2331</v>
      </c>
      <c r="BF805" s="67"/>
      <c r="BG805" s="67"/>
      <c r="BH805" s="38" t="s">
        <v>1334</v>
      </c>
      <c r="BI805" s="58" t="s">
        <v>2097</v>
      </c>
      <c r="BJ805" s="67" t="s">
        <v>610</v>
      </c>
      <c r="BK805" s="166" t="s">
        <v>1849</v>
      </c>
      <c r="BL805" s="77"/>
      <c r="BM805" s="77"/>
      <c r="BO805" s="59" t="s">
        <v>1682</v>
      </c>
      <c r="BP805" s="67" t="s">
        <v>51</v>
      </c>
      <c r="BQ805" s="61" t="s">
        <v>15</v>
      </c>
      <c r="BR805" s="67">
        <v>4.3</v>
      </c>
      <c r="BS805" s="37" t="s">
        <v>21</v>
      </c>
      <c r="BT805" s="59" t="s">
        <v>2051</v>
      </c>
      <c r="BU805" s="124">
        <v>4</v>
      </c>
      <c r="BV805" s="67"/>
      <c r="BW805" s="63" t="s">
        <v>26</v>
      </c>
      <c r="BX805" s="37" t="s">
        <v>67</v>
      </c>
      <c r="BY805" s="92"/>
      <c r="BZ805" s="70">
        <f t="shared" si="518"/>
        <v>4</v>
      </c>
      <c r="CA805" s="37" t="s">
        <v>18</v>
      </c>
      <c r="CB805" s="102" t="s">
        <v>717</v>
      </c>
      <c r="CC805" s="59">
        <v>2</v>
      </c>
      <c r="CD805" s="59">
        <v>2</v>
      </c>
      <c r="CE805" s="67"/>
      <c r="CF805" s="78" t="s">
        <v>1584</v>
      </c>
      <c r="CG805" s="67">
        <v>2</v>
      </c>
      <c r="CH805" s="59" t="s">
        <v>21</v>
      </c>
      <c r="CI805" s="67">
        <v>1.4</v>
      </c>
      <c r="CJ805" s="67"/>
      <c r="CK805" s="67"/>
      <c r="CL805" s="159">
        <f t="shared" si="519"/>
        <v>1.4</v>
      </c>
      <c r="CM805" s="59">
        <v>2</v>
      </c>
      <c r="CN805" s="59">
        <v>2</v>
      </c>
      <c r="CO805" s="67"/>
      <c r="CP805" s="67">
        <f t="shared" si="513"/>
        <v>0.76751994090589981</v>
      </c>
      <c r="CQ805" s="67">
        <f t="shared" si="514"/>
        <v>0.5714285714285714</v>
      </c>
      <c r="CR805" s="67">
        <f t="shared" si="522"/>
        <v>0.43858282337479987</v>
      </c>
      <c r="CS805" s="67">
        <f t="shared" si="515"/>
        <v>1.0240443616199264</v>
      </c>
      <c r="CT805" s="59">
        <v>0</v>
      </c>
      <c r="CU805" s="59">
        <v>0</v>
      </c>
      <c r="CV805" s="59" t="s">
        <v>1782</v>
      </c>
      <c r="CW805" s="37">
        <v>0</v>
      </c>
      <c r="CX805" s="59">
        <v>0</v>
      </c>
      <c r="CY805" s="102">
        <v>0</v>
      </c>
      <c r="CZ805" s="102">
        <v>3</v>
      </c>
      <c r="DA805" s="102">
        <v>0</v>
      </c>
      <c r="DB805" s="102">
        <v>0</v>
      </c>
      <c r="DC805" s="102">
        <v>0</v>
      </c>
      <c r="DD805" s="59">
        <v>0</v>
      </c>
      <c r="DE805" s="60">
        <v>0</v>
      </c>
      <c r="DF805" s="60">
        <v>0</v>
      </c>
      <c r="DG805" s="60">
        <v>0</v>
      </c>
      <c r="DH805" s="60">
        <v>0</v>
      </c>
      <c r="DI805" s="60">
        <v>0</v>
      </c>
      <c r="DJ805" s="60">
        <v>0</v>
      </c>
      <c r="DK805" s="60">
        <v>0</v>
      </c>
      <c r="DL805" s="60">
        <v>0</v>
      </c>
      <c r="DM805" s="60">
        <v>0</v>
      </c>
      <c r="DN805" s="60">
        <v>0</v>
      </c>
      <c r="DO805" s="37">
        <v>0</v>
      </c>
      <c r="DP805" s="37">
        <v>0</v>
      </c>
      <c r="DQ805" s="37">
        <v>0</v>
      </c>
      <c r="DR805" s="37">
        <v>0</v>
      </c>
      <c r="DS805" s="37">
        <v>0</v>
      </c>
      <c r="DT805" s="37">
        <v>0</v>
      </c>
      <c r="DU805" s="37">
        <v>0</v>
      </c>
      <c r="DV805" s="37">
        <v>0</v>
      </c>
      <c r="DW805" s="37">
        <v>0</v>
      </c>
      <c r="DX805" s="37">
        <v>0</v>
      </c>
      <c r="DY805" s="37">
        <v>0</v>
      </c>
      <c r="DZ805" s="59">
        <v>1</v>
      </c>
      <c r="EA805" s="59">
        <v>0</v>
      </c>
      <c r="EB805" s="37">
        <v>0</v>
      </c>
      <c r="EC805" s="37">
        <v>0</v>
      </c>
      <c r="ED805" s="37">
        <v>0</v>
      </c>
      <c r="EE805" s="37">
        <v>0</v>
      </c>
      <c r="EF805" s="37">
        <v>0</v>
      </c>
      <c r="EG805" s="37">
        <v>0</v>
      </c>
      <c r="EH805" s="37">
        <v>0</v>
      </c>
      <c r="EI805" s="37">
        <v>0</v>
      </c>
      <c r="EJ805" s="37">
        <v>0</v>
      </c>
      <c r="EK805" s="37">
        <v>0</v>
      </c>
      <c r="EL805" s="37">
        <v>0</v>
      </c>
      <c r="EM805" s="59">
        <v>0</v>
      </c>
      <c r="EN805" s="37">
        <v>0</v>
      </c>
      <c r="EO805" s="59">
        <v>1</v>
      </c>
      <c r="EP805" s="59">
        <v>2</v>
      </c>
      <c r="EQ805" s="59">
        <v>4</v>
      </c>
    </row>
    <row r="806" spans="1:147" s="58" customFormat="1" ht="15" customHeight="1" x14ac:dyDescent="0.25">
      <c r="A806" s="501" t="s">
        <v>2581</v>
      </c>
      <c r="B806" s="37">
        <v>35</v>
      </c>
      <c r="C806" s="121" t="s">
        <v>400</v>
      </c>
      <c r="D806" s="122">
        <v>2003</v>
      </c>
      <c r="E806" s="125" t="s">
        <v>401</v>
      </c>
      <c r="F806" s="125" t="s">
        <v>207</v>
      </c>
      <c r="G806" s="122">
        <v>164</v>
      </c>
      <c r="H806" s="122" t="s">
        <v>402</v>
      </c>
      <c r="I806" s="127" t="s">
        <v>50</v>
      </c>
      <c r="J806" s="59">
        <v>0</v>
      </c>
      <c r="K806" s="65" t="s">
        <v>3</v>
      </c>
      <c r="L806" s="65" t="s">
        <v>89</v>
      </c>
      <c r="M806" s="59" t="s">
        <v>571</v>
      </c>
      <c r="N806" s="59" t="s">
        <v>29</v>
      </c>
      <c r="O806" s="59" t="s">
        <v>29</v>
      </c>
      <c r="P806" s="59" t="s">
        <v>571</v>
      </c>
      <c r="Q806" s="67" t="s">
        <v>1978</v>
      </c>
      <c r="R806" s="77">
        <v>1</v>
      </c>
      <c r="S806" s="77">
        <v>1</v>
      </c>
      <c r="T806" s="37">
        <v>2</v>
      </c>
      <c r="U806" s="37" t="s">
        <v>1401</v>
      </c>
      <c r="V806" s="102" t="s">
        <v>717</v>
      </c>
      <c r="W806" s="102"/>
      <c r="X806" s="37" t="s">
        <v>279</v>
      </c>
      <c r="Y806" s="39" t="s">
        <v>19</v>
      </c>
      <c r="Z806" s="40" t="s">
        <v>408</v>
      </c>
      <c r="AA806" s="37" t="s">
        <v>1037</v>
      </c>
      <c r="AB806" s="37" t="s">
        <v>1400</v>
      </c>
      <c r="AC806" s="59" t="s">
        <v>1038</v>
      </c>
      <c r="AD806" s="37">
        <v>0</v>
      </c>
      <c r="AE806" s="59" t="s">
        <v>577</v>
      </c>
      <c r="AF806" s="59">
        <v>30</v>
      </c>
      <c r="AG806" s="59">
        <f t="shared" si="520"/>
        <v>1.4771212547196624</v>
      </c>
      <c r="AH806" s="59">
        <f t="shared" si="512"/>
        <v>588</v>
      </c>
      <c r="AI806" s="72">
        <f t="shared" si="517"/>
        <v>2.7693773260761385</v>
      </c>
      <c r="AJ806" s="59" t="s">
        <v>29</v>
      </c>
      <c r="AK806" s="59" t="s">
        <v>29</v>
      </c>
      <c r="AL806" s="60" t="s">
        <v>29</v>
      </c>
      <c r="AM806" s="60" t="s">
        <v>29</v>
      </c>
      <c r="AN806" s="39" t="s">
        <v>28</v>
      </c>
      <c r="AO806" s="37" t="s">
        <v>470</v>
      </c>
      <c r="AP806" s="67"/>
      <c r="AQ806" s="59" t="s">
        <v>403</v>
      </c>
      <c r="AR806" s="67" t="s">
        <v>404</v>
      </c>
      <c r="AS806" s="67" t="s">
        <v>405</v>
      </c>
      <c r="AT806" s="172" t="s">
        <v>2479</v>
      </c>
      <c r="AU806" s="270">
        <v>36.75</v>
      </c>
      <c r="AV806" s="270">
        <v>139.75</v>
      </c>
      <c r="AW806" s="59" t="s">
        <v>406</v>
      </c>
      <c r="AX806" s="277">
        <v>12.416666666666666</v>
      </c>
      <c r="AY806" s="278">
        <v>1365</v>
      </c>
      <c r="AZ806" s="455">
        <f t="shared" si="521"/>
        <v>3.1351326513767748</v>
      </c>
      <c r="BA806" s="515" t="s">
        <v>407</v>
      </c>
      <c r="BB806" s="67" t="s">
        <v>1846</v>
      </c>
      <c r="BC806" s="59" t="s">
        <v>118</v>
      </c>
      <c r="BD806" s="59">
        <v>67</v>
      </c>
      <c r="BE806" s="59" t="s">
        <v>2331</v>
      </c>
      <c r="BF806" s="67"/>
      <c r="BG806" s="67"/>
      <c r="BH806" s="38" t="s">
        <v>1334</v>
      </c>
      <c r="BI806" s="58" t="s">
        <v>2098</v>
      </c>
      <c r="BJ806" s="67" t="s">
        <v>610</v>
      </c>
      <c r="BK806" s="166" t="s">
        <v>1849</v>
      </c>
      <c r="BL806" s="77"/>
      <c r="BM806" s="77"/>
      <c r="BN806" s="38"/>
      <c r="BO806" s="59" t="s">
        <v>1682</v>
      </c>
      <c r="BP806" s="67" t="s">
        <v>51</v>
      </c>
      <c r="BQ806" s="61" t="s">
        <v>15</v>
      </c>
      <c r="BR806" s="67">
        <v>0.5</v>
      </c>
      <c r="BS806" s="37" t="s">
        <v>21</v>
      </c>
      <c r="BT806" s="59" t="s">
        <v>2051</v>
      </c>
      <c r="BU806" s="124">
        <v>1</v>
      </c>
      <c r="BV806" s="67"/>
      <c r="BW806" s="63" t="s">
        <v>26</v>
      </c>
      <c r="BX806" s="37" t="s">
        <v>67</v>
      </c>
      <c r="BY806" s="92"/>
      <c r="BZ806" s="70">
        <f t="shared" si="518"/>
        <v>1</v>
      </c>
      <c r="CA806" s="37" t="s">
        <v>18</v>
      </c>
      <c r="CB806" s="102" t="s">
        <v>717</v>
      </c>
      <c r="CC806" s="59">
        <v>2</v>
      </c>
      <c r="CD806" s="59">
        <v>2</v>
      </c>
      <c r="CE806" s="67"/>
      <c r="CF806" s="78" t="s">
        <v>1584</v>
      </c>
      <c r="CG806" s="67">
        <v>0.8</v>
      </c>
      <c r="CH806" s="59" t="s">
        <v>21</v>
      </c>
      <c r="CI806" s="67">
        <v>0.5</v>
      </c>
      <c r="CJ806" s="67"/>
      <c r="CK806" s="67"/>
      <c r="CL806" s="159">
        <f t="shared" si="519"/>
        <v>0.5</v>
      </c>
      <c r="CM806" s="59">
        <v>2</v>
      </c>
      <c r="CN806" s="59">
        <v>2</v>
      </c>
      <c r="CO806" s="67"/>
      <c r="CP806" s="67">
        <f t="shared" si="513"/>
        <v>-0.37947331922020555</v>
      </c>
      <c r="CQ806" s="67">
        <f t="shared" si="514"/>
        <v>0.5714285714285714</v>
      </c>
      <c r="CR806" s="67">
        <f t="shared" si="522"/>
        <v>-0.21684189669726031</v>
      </c>
      <c r="CS806" s="67">
        <f t="shared" si="515"/>
        <v>1.0058775510204081</v>
      </c>
      <c r="CT806" s="59">
        <v>0</v>
      </c>
      <c r="CU806" s="59">
        <v>0</v>
      </c>
      <c r="CV806" s="59" t="s">
        <v>1782</v>
      </c>
      <c r="CW806" s="59">
        <v>0</v>
      </c>
      <c r="CX806" s="59">
        <v>0</v>
      </c>
      <c r="CY806" s="102">
        <v>0</v>
      </c>
      <c r="CZ806" s="102">
        <v>3</v>
      </c>
      <c r="DA806" s="102">
        <v>0</v>
      </c>
      <c r="DB806" s="102">
        <v>0</v>
      </c>
      <c r="DC806" s="102">
        <v>0</v>
      </c>
      <c r="DD806" s="59">
        <v>0</v>
      </c>
      <c r="DE806" s="60">
        <v>0</v>
      </c>
      <c r="DF806" s="60">
        <v>0</v>
      </c>
      <c r="DG806" s="60">
        <v>0</v>
      </c>
      <c r="DH806" s="60">
        <v>0</v>
      </c>
      <c r="DI806" s="60">
        <v>0</v>
      </c>
      <c r="DJ806" s="60">
        <v>0</v>
      </c>
      <c r="DK806" s="60">
        <v>0</v>
      </c>
      <c r="DL806" s="60">
        <v>0</v>
      </c>
      <c r="DM806" s="60">
        <v>0</v>
      </c>
      <c r="DN806" s="60">
        <v>0</v>
      </c>
      <c r="DO806" s="59">
        <v>0</v>
      </c>
      <c r="DP806" s="59">
        <v>0</v>
      </c>
      <c r="DQ806" s="59">
        <v>0</v>
      </c>
      <c r="DR806" s="59">
        <v>0</v>
      </c>
      <c r="DS806" s="59">
        <v>0</v>
      </c>
      <c r="DT806" s="59">
        <v>0</v>
      </c>
      <c r="DU806" s="59">
        <v>0</v>
      </c>
      <c r="DV806" s="59">
        <v>0</v>
      </c>
      <c r="DW806" s="59">
        <v>0</v>
      </c>
      <c r="DX806" s="59">
        <v>0</v>
      </c>
      <c r="DY806" s="59">
        <v>0</v>
      </c>
      <c r="DZ806" s="59">
        <v>1</v>
      </c>
      <c r="EA806" s="59">
        <v>0</v>
      </c>
      <c r="EB806" s="59">
        <v>0</v>
      </c>
      <c r="EC806" s="59">
        <v>0</v>
      </c>
      <c r="ED806" s="59">
        <v>0</v>
      </c>
      <c r="EE806" s="59">
        <v>0</v>
      </c>
      <c r="EF806" s="59">
        <v>0</v>
      </c>
      <c r="EG806" s="59">
        <v>0</v>
      </c>
      <c r="EH806" s="59">
        <v>0</v>
      </c>
      <c r="EI806" s="59">
        <v>0</v>
      </c>
      <c r="EJ806" s="59">
        <v>0</v>
      </c>
      <c r="EK806" s="59">
        <v>0</v>
      </c>
      <c r="EL806" s="59">
        <v>0</v>
      </c>
      <c r="EM806" s="59">
        <v>0</v>
      </c>
      <c r="EN806" s="59">
        <v>0</v>
      </c>
      <c r="EO806" s="59">
        <v>1</v>
      </c>
      <c r="EP806" s="59">
        <v>2</v>
      </c>
      <c r="EQ806" s="59">
        <v>4</v>
      </c>
    </row>
    <row r="807" spans="1:147" ht="15" customHeight="1" x14ac:dyDescent="0.25">
      <c r="A807" s="501" t="s">
        <v>2581</v>
      </c>
      <c r="B807" s="37">
        <v>36</v>
      </c>
      <c r="C807" s="121" t="s">
        <v>400</v>
      </c>
      <c r="D807" s="122">
        <v>2003</v>
      </c>
      <c r="E807" s="125" t="s">
        <v>401</v>
      </c>
      <c r="F807" s="125" t="s">
        <v>207</v>
      </c>
      <c r="G807" s="122">
        <v>164</v>
      </c>
      <c r="H807" s="122" t="s">
        <v>402</v>
      </c>
      <c r="I807" s="127" t="s">
        <v>50</v>
      </c>
      <c r="J807" s="59">
        <v>0</v>
      </c>
      <c r="K807" s="65" t="s">
        <v>3</v>
      </c>
      <c r="L807" s="65" t="s">
        <v>89</v>
      </c>
      <c r="M807" s="59" t="s">
        <v>571</v>
      </c>
      <c r="N807" s="59" t="s">
        <v>29</v>
      </c>
      <c r="O807" s="59" t="s">
        <v>29</v>
      </c>
      <c r="P807" s="59" t="s">
        <v>571</v>
      </c>
      <c r="Q807" s="67" t="s">
        <v>1978</v>
      </c>
      <c r="R807" s="77">
        <v>1</v>
      </c>
      <c r="S807" s="77">
        <v>1</v>
      </c>
      <c r="T807" s="37">
        <v>2</v>
      </c>
      <c r="U807" s="37" t="s">
        <v>1401</v>
      </c>
      <c r="V807" s="102" t="s">
        <v>717</v>
      </c>
      <c r="W807" s="102"/>
      <c r="X807" s="37" t="s">
        <v>279</v>
      </c>
      <c r="Y807" s="39" t="s">
        <v>19</v>
      </c>
      <c r="Z807" s="40" t="s">
        <v>408</v>
      </c>
      <c r="AA807" s="37" t="s">
        <v>1037</v>
      </c>
      <c r="AB807" s="37" t="s">
        <v>1400</v>
      </c>
      <c r="AC807" s="59" t="s">
        <v>1038</v>
      </c>
      <c r="AD807" s="37">
        <v>0</v>
      </c>
      <c r="AE807" s="59" t="s">
        <v>577</v>
      </c>
      <c r="AF807" s="59">
        <v>30</v>
      </c>
      <c r="AG807" s="59">
        <f t="shared" si="520"/>
        <v>1.4771212547196624</v>
      </c>
      <c r="AH807" s="59">
        <f t="shared" si="512"/>
        <v>588</v>
      </c>
      <c r="AI807" s="72">
        <f t="shared" si="517"/>
        <v>2.7693773260761385</v>
      </c>
      <c r="AJ807" s="59" t="s">
        <v>29</v>
      </c>
      <c r="AK807" s="59" t="s">
        <v>29</v>
      </c>
      <c r="AL807" s="60" t="s">
        <v>29</v>
      </c>
      <c r="AM807" s="60" t="s">
        <v>29</v>
      </c>
      <c r="AN807" s="39" t="s">
        <v>28</v>
      </c>
      <c r="AO807" s="37" t="s">
        <v>470</v>
      </c>
      <c r="AQ807" s="59" t="s">
        <v>403</v>
      </c>
      <c r="AR807" s="67" t="s">
        <v>404</v>
      </c>
      <c r="AS807" s="67" t="s">
        <v>405</v>
      </c>
      <c r="AT807" s="172" t="s">
        <v>2479</v>
      </c>
      <c r="AU807" s="270">
        <v>36.75</v>
      </c>
      <c r="AV807" s="270">
        <v>139.75</v>
      </c>
      <c r="AW807" s="59" t="s">
        <v>406</v>
      </c>
      <c r="AX807" s="277">
        <v>12.416666666666666</v>
      </c>
      <c r="AY807" s="278">
        <v>1365</v>
      </c>
      <c r="AZ807" s="455">
        <f t="shared" si="521"/>
        <v>3.1351326513767748</v>
      </c>
      <c r="BA807" s="515" t="s">
        <v>407</v>
      </c>
      <c r="BB807" s="109" t="s">
        <v>1847</v>
      </c>
      <c r="BD807" s="59">
        <v>51</v>
      </c>
      <c r="BE807" s="59" t="s">
        <v>2331</v>
      </c>
      <c r="BH807" s="38" t="s">
        <v>1334</v>
      </c>
      <c r="BI807" s="110" t="s">
        <v>2099</v>
      </c>
      <c r="BJ807" s="67" t="s">
        <v>610</v>
      </c>
      <c r="BK807" s="166" t="s">
        <v>1849</v>
      </c>
      <c r="BL807" s="77"/>
      <c r="BM807" s="77"/>
      <c r="BN807" s="38"/>
      <c r="BO807" s="59" t="s">
        <v>1682</v>
      </c>
      <c r="BP807" s="67" t="s">
        <v>51</v>
      </c>
      <c r="BQ807" s="61" t="s">
        <v>15</v>
      </c>
      <c r="BR807" s="67">
        <v>2</v>
      </c>
      <c r="BS807" s="37" t="s">
        <v>21</v>
      </c>
      <c r="BT807" s="59" t="s">
        <v>2051</v>
      </c>
      <c r="BU807" s="124">
        <v>1.8</v>
      </c>
      <c r="BW807" s="63" t="s">
        <v>26</v>
      </c>
      <c r="BX807" s="37" t="s">
        <v>67</v>
      </c>
      <c r="BY807" s="92"/>
      <c r="BZ807" s="70">
        <f t="shared" si="518"/>
        <v>1.8</v>
      </c>
      <c r="CA807" s="37" t="s">
        <v>18</v>
      </c>
      <c r="CB807" s="102" t="s">
        <v>717</v>
      </c>
      <c r="CC807" s="59">
        <v>2</v>
      </c>
      <c r="CD807" s="59">
        <v>2</v>
      </c>
      <c r="CF807" s="78" t="s">
        <v>1584</v>
      </c>
      <c r="CG807" s="67">
        <v>3</v>
      </c>
      <c r="CH807" s="59" t="s">
        <v>21</v>
      </c>
      <c r="CI807" s="67">
        <v>2.2000000000000002</v>
      </c>
      <c r="CL807" s="159">
        <f t="shared" si="519"/>
        <v>2.2000000000000002</v>
      </c>
      <c r="CM807" s="59">
        <v>2</v>
      </c>
      <c r="CN807" s="59">
        <v>2</v>
      </c>
      <c r="CP807" s="67">
        <f t="shared" si="513"/>
        <v>-0.49751859510499452</v>
      </c>
      <c r="CQ807" s="67">
        <f t="shared" si="514"/>
        <v>0.5714285714285714</v>
      </c>
      <c r="CR807" s="67">
        <f t="shared" si="522"/>
        <v>-0.28429634005999688</v>
      </c>
      <c r="CS807" s="67">
        <f t="shared" si="515"/>
        <v>1.0101030511214386</v>
      </c>
      <c r="CT807" s="59">
        <v>0</v>
      </c>
      <c r="CU807" s="59">
        <v>0</v>
      </c>
      <c r="CV807" s="59" t="s">
        <v>1782</v>
      </c>
      <c r="CW807" s="59">
        <v>0</v>
      </c>
      <c r="CX807" s="59">
        <v>0</v>
      </c>
      <c r="CY807" s="102">
        <v>0</v>
      </c>
      <c r="CZ807" s="102">
        <v>3</v>
      </c>
      <c r="DA807" s="102">
        <v>0</v>
      </c>
      <c r="DB807" s="102">
        <v>0</v>
      </c>
      <c r="DC807" s="102">
        <v>0</v>
      </c>
      <c r="DD807" s="59">
        <v>0</v>
      </c>
      <c r="DE807" s="60">
        <v>0</v>
      </c>
      <c r="DF807" s="60">
        <v>0</v>
      </c>
      <c r="DG807" s="60">
        <v>0</v>
      </c>
      <c r="DH807" s="60">
        <v>0</v>
      </c>
      <c r="DI807" s="60">
        <v>0</v>
      </c>
      <c r="DJ807" s="60">
        <v>0</v>
      </c>
      <c r="DK807" s="60">
        <v>0</v>
      </c>
      <c r="DL807" s="60">
        <v>0</v>
      </c>
      <c r="DM807" s="60">
        <v>0</v>
      </c>
      <c r="DN807" s="60">
        <v>0</v>
      </c>
      <c r="DO807" s="59">
        <v>0</v>
      </c>
      <c r="DP807" s="59">
        <v>0</v>
      </c>
      <c r="DQ807" s="59">
        <v>0</v>
      </c>
      <c r="DR807" s="59">
        <v>0</v>
      </c>
      <c r="DS807" s="59">
        <v>0</v>
      </c>
      <c r="DT807" s="59">
        <v>0</v>
      </c>
      <c r="DU807" s="59">
        <v>0</v>
      </c>
      <c r="DV807" s="59">
        <v>0</v>
      </c>
      <c r="DW807" s="59">
        <v>0</v>
      </c>
      <c r="DX807" s="59">
        <v>0</v>
      </c>
      <c r="DY807" s="59">
        <v>0</v>
      </c>
      <c r="DZ807" s="59">
        <v>1</v>
      </c>
      <c r="EA807" s="59">
        <v>0</v>
      </c>
      <c r="EB807" s="59">
        <v>0</v>
      </c>
      <c r="EC807" s="59">
        <v>0</v>
      </c>
      <c r="ED807" s="59">
        <v>0</v>
      </c>
      <c r="EE807" s="59">
        <v>0</v>
      </c>
      <c r="EF807" s="59">
        <v>0</v>
      </c>
      <c r="EG807" s="59">
        <v>0</v>
      </c>
      <c r="EH807" s="59">
        <v>0</v>
      </c>
      <c r="EI807" s="59">
        <v>0</v>
      </c>
      <c r="EJ807" s="59">
        <v>0</v>
      </c>
      <c r="EK807" s="59">
        <v>0</v>
      </c>
      <c r="EL807" s="59">
        <v>0</v>
      </c>
      <c r="EM807" s="59">
        <v>0</v>
      </c>
      <c r="EN807" s="59">
        <v>0</v>
      </c>
      <c r="EO807" s="59">
        <v>1</v>
      </c>
      <c r="EP807" s="59">
        <v>2</v>
      </c>
      <c r="EQ807" s="59">
        <v>4</v>
      </c>
    </row>
    <row r="808" spans="1:147" ht="15" customHeight="1" x14ac:dyDescent="0.25">
      <c r="A808" s="501" t="s">
        <v>2581</v>
      </c>
      <c r="B808" s="37">
        <v>37</v>
      </c>
      <c r="C808" s="121" t="s">
        <v>400</v>
      </c>
      <c r="D808" s="122">
        <v>2003</v>
      </c>
      <c r="E808" s="125" t="s">
        <v>401</v>
      </c>
      <c r="F808" s="125" t="s">
        <v>207</v>
      </c>
      <c r="G808" s="122">
        <v>164</v>
      </c>
      <c r="H808" s="122" t="s">
        <v>402</v>
      </c>
      <c r="I808" s="127" t="s">
        <v>50</v>
      </c>
      <c r="J808" s="59">
        <v>0</v>
      </c>
      <c r="K808" s="65" t="s">
        <v>3</v>
      </c>
      <c r="L808" s="65" t="s">
        <v>89</v>
      </c>
      <c r="M808" s="59" t="s">
        <v>571</v>
      </c>
      <c r="N808" s="59" t="s">
        <v>29</v>
      </c>
      <c r="O808" s="59" t="s">
        <v>29</v>
      </c>
      <c r="P808" s="59" t="s">
        <v>571</v>
      </c>
      <c r="Q808" s="67" t="s">
        <v>1978</v>
      </c>
      <c r="R808" s="77">
        <v>1</v>
      </c>
      <c r="S808" s="77">
        <v>1</v>
      </c>
      <c r="T808" s="37">
        <v>2</v>
      </c>
      <c r="U808" s="37" t="s">
        <v>1401</v>
      </c>
      <c r="V808" s="102" t="s">
        <v>717</v>
      </c>
      <c r="W808" s="102"/>
      <c r="X808" s="37" t="s">
        <v>279</v>
      </c>
      <c r="Y808" s="39" t="s">
        <v>19</v>
      </c>
      <c r="Z808" s="40" t="s">
        <v>408</v>
      </c>
      <c r="AA808" s="37" t="s">
        <v>1037</v>
      </c>
      <c r="AB808" s="37" t="s">
        <v>1400</v>
      </c>
      <c r="AC808" s="59" t="s">
        <v>1038</v>
      </c>
      <c r="AD808" s="37">
        <v>0</v>
      </c>
      <c r="AE808" s="59" t="s">
        <v>577</v>
      </c>
      <c r="AF808" s="59">
        <v>30</v>
      </c>
      <c r="AG808" s="59">
        <f t="shared" si="520"/>
        <v>1.4771212547196624</v>
      </c>
      <c r="AH808" s="59">
        <f t="shared" si="512"/>
        <v>588</v>
      </c>
      <c r="AI808" s="72">
        <f t="shared" si="517"/>
        <v>2.7693773260761385</v>
      </c>
      <c r="AJ808" s="59" t="s">
        <v>29</v>
      </c>
      <c r="AK808" s="59" t="s">
        <v>29</v>
      </c>
      <c r="AL808" s="60" t="s">
        <v>29</v>
      </c>
      <c r="AM808" s="60" t="s">
        <v>29</v>
      </c>
      <c r="AN808" s="39" t="s">
        <v>28</v>
      </c>
      <c r="AO808" s="37" t="s">
        <v>470</v>
      </c>
      <c r="AQ808" s="59" t="s">
        <v>403</v>
      </c>
      <c r="AR808" s="67" t="s">
        <v>404</v>
      </c>
      <c r="AS808" s="67" t="s">
        <v>405</v>
      </c>
      <c r="AT808" s="172" t="s">
        <v>2479</v>
      </c>
      <c r="AU808" s="270">
        <v>36.75</v>
      </c>
      <c r="AV808" s="270">
        <v>139.75</v>
      </c>
      <c r="AW808" s="59" t="s">
        <v>406</v>
      </c>
      <c r="AX808" s="277">
        <v>12.416666666666666</v>
      </c>
      <c r="AY808" s="278">
        <v>1365</v>
      </c>
      <c r="AZ808" s="455">
        <f t="shared" si="521"/>
        <v>3.1351326513767748</v>
      </c>
      <c r="BA808" s="515" t="s">
        <v>407</v>
      </c>
      <c r="BB808" s="67" t="s">
        <v>1846</v>
      </c>
      <c r="BC808" s="59" t="s">
        <v>118</v>
      </c>
      <c r="BD808" s="59">
        <v>96</v>
      </c>
      <c r="BE808" s="59" t="s">
        <v>2331</v>
      </c>
      <c r="BH808" s="38" t="s">
        <v>1334</v>
      </c>
      <c r="BI808" s="110" t="s">
        <v>2096</v>
      </c>
      <c r="BJ808" s="67" t="s">
        <v>610</v>
      </c>
      <c r="BK808" s="166" t="s">
        <v>1848</v>
      </c>
      <c r="BL808" s="77" t="s">
        <v>2267</v>
      </c>
      <c r="BM808" s="77" t="s">
        <v>2267</v>
      </c>
      <c r="BN808" s="38"/>
      <c r="BO808" s="59" t="s">
        <v>1682</v>
      </c>
      <c r="BP808" s="67" t="s">
        <v>51</v>
      </c>
      <c r="BQ808" s="61" t="s">
        <v>15</v>
      </c>
      <c r="BR808" s="67">
        <v>4.5</v>
      </c>
      <c r="BS808" s="37" t="s">
        <v>21</v>
      </c>
      <c r="BT808" s="59" t="s">
        <v>2051</v>
      </c>
      <c r="BU808" s="124">
        <v>4.4000000000000004</v>
      </c>
      <c r="BW808" s="63" t="s">
        <v>26</v>
      </c>
      <c r="BX808" s="37" t="s">
        <v>67</v>
      </c>
      <c r="BY808" s="92"/>
      <c r="BZ808" s="70">
        <f t="shared" si="518"/>
        <v>4.4000000000000004</v>
      </c>
      <c r="CA808" s="37" t="s">
        <v>18</v>
      </c>
      <c r="CB808" s="102" t="s">
        <v>717</v>
      </c>
      <c r="CC808" s="59">
        <v>2</v>
      </c>
      <c r="CD808" s="59">
        <v>2</v>
      </c>
      <c r="CF808" s="78" t="s">
        <v>1584</v>
      </c>
      <c r="CG808" s="67">
        <v>1.8</v>
      </c>
      <c r="CH808" s="59" t="s">
        <v>21</v>
      </c>
      <c r="CI808" s="67">
        <v>1.5</v>
      </c>
      <c r="CL808" s="159">
        <f t="shared" si="519"/>
        <v>1.5</v>
      </c>
      <c r="CM808" s="59">
        <v>2</v>
      </c>
      <c r="CN808" s="59">
        <v>2</v>
      </c>
      <c r="CP808" s="67">
        <f t="shared" si="513"/>
        <v>0.82139372082392814</v>
      </c>
      <c r="CQ808" s="67">
        <f t="shared" si="514"/>
        <v>0.5714285714285714</v>
      </c>
      <c r="CR808" s="67">
        <f t="shared" si="522"/>
        <v>0.46936784047081603</v>
      </c>
      <c r="CS808" s="67">
        <f t="shared" si="515"/>
        <v>1.0275382712085297</v>
      </c>
      <c r="CT808" s="59">
        <v>0</v>
      </c>
      <c r="CU808" s="59">
        <v>0</v>
      </c>
      <c r="CV808" s="59" t="s">
        <v>1782</v>
      </c>
      <c r="CW808" s="59">
        <v>0</v>
      </c>
      <c r="CX808" s="59">
        <v>0</v>
      </c>
      <c r="CY808" s="102">
        <v>0</v>
      </c>
      <c r="CZ808" s="102">
        <v>3</v>
      </c>
      <c r="DA808" s="102">
        <v>0</v>
      </c>
      <c r="DB808" s="102">
        <v>0</v>
      </c>
      <c r="DC808" s="102">
        <v>0</v>
      </c>
      <c r="DD808" s="59">
        <v>0</v>
      </c>
      <c r="DE808" s="60">
        <v>0</v>
      </c>
      <c r="DF808" s="60">
        <v>0</v>
      </c>
      <c r="DG808" s="60">
        <v>0</v>
      </c>
      <c r="DH808" s="60">
        <v>0</v>
      </c>
      <c r="DI808" s="60">
        <v>0</v>
      </c>
      <c r="DJ808" s="60">
        <v>0</v>
      </c>
      <c r="DK808" s="60">
        <v>0</v>
      </c>
      <c r="DL808" s="60">
        <v>0</v>
      </c>
      <c r="DM808" s="60">
        <v>0</v>
      </c>
      <c r="DN808" s="60">
        <v>0</v>
      </c>
      <c r="DO808" s="59">
        <v>0</v>
      </c>
      <c r="DP808" s="59">
        <v>1</v>
      </c>
      <c r="DQ808" s="59">
        <v>0</v>
      </c>
      <c r="DR808" s="59">
        <v>0</v>
      </c>
      <c r="DS808" s="59">
        <v>0</v>
      </c>
      <c r="DT808" s="59">
        <v>0</v>
      </c>
      <c r="DU808" s="59">
        <v>0</v>
      </c>
      <c r="DV808" s="59">
        <v>0</v>
      </c>
      <c r="DW808" s="59">
        <v>0</v>
      </c>
      <c r="DX808" s="59">
        <v>0</v>
      </c>
      <c r="DY808" s="59">
        <v>0</v>
      </c>
      <c r="DZ808" s="59">
        <v>0</v>
      </c>
      <c r="EA808" s="59">
        <v>0</v>
      </c>
      <c r="EB808" s="59">
        <v>0</v>
      </c>
      <c r="EC808" s="59">
        <v>0</v>
      </c>
      <c r="ED808" s="59">
        <v>0</v>
      </c>
      <c r="EE808" s="59">
        <v>0</v>
      </c>
      <c r="EF808" s="59">
        <v>0</v>
      </c>
      <c r="EG808" s="59">
        <v>0</v>
      </c>
      <c r="EH808" s="59">
        <v>0</v>
      </c>
      <c r="EI808" s="59">
        <v>0</v>
      </c>
      <c r="EJ808" s="59">
        <v>0</v>
      </c>
      <c r="EK808" s="59">
        <v>0</v>
      </c>
      <c r="EL808" s="59">
        <v>0</v>
      </c>
      <c r="EM808" s="59">
        <v>0</v>
      </c>
      <c r="EN808" s="59">
        <v>0</v>
      </c>
      <c r="EO808" s="59">
        <v>1</v>
      </c>
      <c r="EP808" s="59">
        <v>2</v>
      </c>
      <c r="EQ808" s="59">
        <v>4</v>
      </c>
    </row>
    <row r="809" spans="1:147" ht="15" customHeight="1" x14ac:dyDescent="0.25">
      <c r="A809" s="501" t="s">
        <v>2581</v>
      </c>
      <c r="B809" s="37">
        <v>38</v>
      </c>
      <c r="C809" s="121" t="s">
        <v>400</v>
      </c>
      <c r="D809" s="122">
        <v>2003</v>
      </c>
      <c r="E809" s="125" t="s">
        <v>401</v>
      </c>
      <c r="F809" s="125" t="s">
        <v>207</v>
      </c>
      <c r="G809" s="122">
        <v>164</v>
      </c>
      <c r="H809" s="122" t="s">
        <v>402</v>
      </c>
      <c r="I809" s="127" t="s">
        <v>50</v>
      </c>
      <c r="J809" s="59">
        <v>0</v>
      </c>
      <c r="K809" s="65" t="s">
        <v>3</v>
      </c>
      <c r="L809" s="65" t="s">
        <v>89</v>
      </c>
      <c r="M809" s="59" t="s">
        <v>571</v>
      </c>
      <c r="N809" s="59" t="s">
        <v>29</v>
      </c>
      <c r="O809" s="59" t="s">
        <v>29</v>
      </c>
      <c r="P809" s="59" t="s">
        <v>571</v>
      </c>
      <c r="Q809" s="67" t="s">
        <v>1978</v>
      </c>
      <c r="R809" s="77">
        <v>1</v>
      </c>
      <c r="S809" s="77">
        <v>1</v>
      </c>
      <c r="T809" s="37">
        <v>2</v>
      </c>
      <c r="U809" s="37" t="s">
        <v>1401</v>
      </c>
      <c r="V809" s="102" t="s">
        <v>717</v>
      </c>
      <c r="W809" s="102"/>
      <c r="X809" s="37" t="s">
        <v>279</v>
      </c>
      <c r="Y809" s="39" t="s">
        <v>19</v>
      </c>
      <c r="Z809" s="40" t="s">
        <v>408</v>
      </c>
      <c r="AA809" s="37" t="s">
        <v>1037</v>
      </c>
      <c r="AB809" s="37" t="s">
        <v>1400</v>
      </c>
      <c r="AC809" s="59" t="s">
        <v>1038</v>
      </c>
      <c r="AD809" s="37">
        <v>0</v>
      </c>
      <c r="AE809" s="59" t="s">
        <v>577</v>
      </c>
      <c r="AF809" s="59">
        <v>30</v>
      </c>
      <c r="AG809" s="59">
        <f t="shared" si="520"/>
        <v>1.4771212547196624</v>
      </c>
      <c r="AH809" s="59">
        <f t="shared" si="512"/>
        <v>588</v>
      </c>
      <c r="AI809" s="72">
        <f t="shared" si="517"/>
        <v>2.7693773260761385</v>
      </c>
      <c r="AJ809" s="59" t="s">
        <v>29</v>
      </c>
      <c r="AK809" s="59" t="s">
        <v>29</v>
      </c>
      <c r="AL809" s="60" t="s">
        <v>29</v>
      </c>
      <c r="AM809" s="60" t="s">
        <v>29</v>
      </c>
      <c r="AN809" s="39" t="s">
        <v>28</v>
      </c>
      <c r="AO809" s="37" t="s">
        <v>470</v>
      </c>
      <c r="AQ809" s="59" t="s">
        <v>403</v>
      </c>
      <c r="AR809" s="67" t="s">
        <v>404</v>
      </c>
      <c r="AS809" s="67" t="s">
        <v>405</v>
      </c>
      <c r="AT809" s="172" t="s">
        <v>2479</v>
      </c>
      <c r="AU809" s="270">
        <v>36.75</v>
      </c>
      <c r="AV809" s="270">
        <v>139.75</v>
      </c>
      <c r="AW809" s="59" t="s">
        <v>406</v>
      </c>
      <c r="AX809" s="277">
        <v>12.416666666666666</v>
      </c>
      <c r="AY809" s="278">
        <v>1365</v>
      </c>
      <c r="AZ809" s="455">
        <f t="shared" si="521"/>
        <v>3.1351326513767748</v>
      </c>
      <c r="BA809" s="515" t="s">
        <v>407</v>
      </c>
      <c r="BB809" s="67" t="s">
        <v>1846</v>
      </c>
      <c r="BC809" s="59" t="s">
        <v>118</v>
      </c>
      <c r="BD809" s="59">
        <v>94</v>
      </c>
      <c r="BE809" s="59" t="s">
        <v>2331</v>
      </c>
      <c r="BH809" s="38" t="s">
        <v>1334</v>
      </c>
      <c r="BI809" s="58" t="s">
        <v>2097</v>
      </c>
      <c r="BJ809" s="67" t="s">
        <v>610</v>
      </c>
      <c r="BK809" s="166" t="s">
        <v>1848</v>
      </c>
      <c r="BL809" s="77" t="s">
        <v>2267</v>
      </c>
      <c r="BM809" s="77" t="s">
        <v>2267</v>
      </c>
      <c r="BN809" s="38"/>
      <c r="BO809" s="59" t="s">
        <v>1682</v>
      </c>
      <c r="BP809" s="67" t="s">
        <v>51</v>
      </c>
      <c r="BQ809" s="61" t="s">
        <v>15</v>
      </c>
      <c r="BR809" s="67">
        <v>13.8</v>
      </c>
      <c r="BS809" s="37" t="s">
        <v>21</v>
      </c>
      <c r="BT809" s="59" t="s">
        <v>2051</v>
      </c>
      <c r="BU809" s="124">
        <v>6.5</v>
      </c>
      <c r="BW809" s="63" t="s">
        <v>26</v>
      </c>
      <c r="BX809" s="37" t="s">
        <v>67</v>
      </c>
      <c r="BY809" s="92"/>
      <c r="BZ809" s="70">
        <f t="shared" si="518"/>
        <v>6.5</v>
      </c>
      <c r="CA809" s="37" t="s">
        <v>18</v>
      </c>
      <c r="CB809" s="102" t="s">
        <v>717</v>
      </c>
      <c r="CC809" s="59">
        <v>2</v>
      </c>
      <c r="CD809" s="59">
        <v>2</v>
      </c>
      <c r="CF809" s="78" t="s">
        <v>1584</v>
      </c>
      <c r="CG809" s="67">
        <v>4.3</v>
      </c>
      <c r="CH809" s="59" t="s">
        <v>21</v>
      </c>
      <c r="CI809" s="67">
        <v>5.3</v>
      </c>
      <c r="CL809" s="159">
        <f t="shared" si="519"/>
        <v>5.3</v>
      </c>
      <c r="CM809" s="59">
        <v>2</v>
      </c>
      <c r="CN809" s="59">
        <v>2</v>
      </c>
      <c r="CP809" s="67">
        <f t="shared" si="513"/>
        <v>1.6019074498747341</v>
      </c>
      <c r="CQ809" s="67">
        <f t="shared" si="514"/>
        <v>0.5714285714285714</v>
      </c>
      <c r="CR809" s="67">
        <f t="shared" si="522"/>
        <v>0.91537568564270511</v>
      </c>
      <c r="CS809" s="67">
        <f t="shared" si="515"/>
        <v>1.1047390807332316</v>
      </c>
      <c r="CT809" s="59">
        <v>0</v>
      </c>
      <c r="CU809" s="59">
        <v>0</v>
      </c>
      <c r="CV809" s="59" t="s">
        <v>1782</v>
      </c>
      <c r="CW809" s="59">
        <v>0</v>
      </c>
      <c r="CX809" s="59">
        <v>0</v>
      </c>
      <c r="CY809" s="102">
        <v>0</v>
      </c>
      <c r="CZ809" s="102">
        <v>3</v>
      </c>
      <c r="DA809" s="102">
        <v>0</v>
      </c>
      <c r="DB809" s="102">
        <v>0</v>
      </c>
      <c r="DC809" s="102">
        <v>0</v>
      </c>
      <c r="DD809" s="59">
        <v>0</v>
      </c>
      <c r="DE809" s="60">
        <v>0</v>
      </c>
      <c r="DF809" s="60">
        <v>0</v>
      </c>
      <c r="DG809" s="60">
        <v>0</v>
      </c>
      <c r="DH809" s="60">
        <v>0</v>
      </c>
      <c r="DI809" s="60">
        <v>0</v>
      </c>
      <c r="DJ809" s="60">
        <v>0</v>
      </c>
      <c r="DK809" s="60">
        <v>0</v>
      </c>
      <c r="DL809" s="60">
        <v>0</v>
      </c>
      <c r="DM809" s="60">
        <v>0</v>
      </c>
      <c r="DN809" s="60">
        <v>0</v>
      </c>
      <c r="DO809" s="59">
        <v>0</v>
      </c>
      <c r="DP809" s="59">
        <v>1</v>
      </c>
      <c r="DQ809" s="59">
        <v>0</v>
      </c>
      <c r="DR809" s="59">
        <v>0</v>
      </c>
      <c r="DS809" s="59">
        <v>0</v>
      </c>
      <c r="DT809" s="59">
        <v>0</v>
      </c>
      <c r="DU809" s="59">
        <v>0</v>
      </c>
      <c r="DV809" s="59">
        <v>0</v>
      </c>
      <c r="DW809" s="59">
        <v>0</v>
      </c>
      <c r="DX809" s="59">
        <v>0</v>
      </c>
      <c r="DY809" s="59">
        <v>0</v>
      </c>
      <c r="DZ809" s="59">
        <v>0</v>
      </c>
      <c r="EA809" s="59">
        <v>0</v>
      </c>
      <c r="EB809" s="59">
        <v>0</v>
      </c>
      <c r="EC809" s="59">
        <v>0</v>
      </c>
      <c r="ED809" s="59">
        <v>0</v>
      </c>
      <c r="EE809" s="59">
        <v>0</v>
      </c>
      <c r="EF809" s="59">
        <v>0</v>
      </c>
      <c r="EG809" s="59">
        <v>0</v>
      </c>
      <c r="EH809" s="59">
        <v>0</v>
      </c>
      <c r="EI809" s="59">
        <v>0</v>
      </c>
      <c r="EJ809" s="59">
        <v>0</v>
      </c>
      <c r="EK809" s="59">
        <v>0</v>
      </c>
      <c r="EL809" s="59">
        <v>0</v>
      </c>
      <c r="EM809" s="59">
        <v>0</v>
      </c>
      <c r="EN809" s="59">
        <v>0</v>
      </c>
      <c r="EO809" s="59">
        <v>1</v>
      </c>
      <c r="EP809" s="59">
        <v>2</v>
      </c>
      <c r="EQ809" s="59">
        <v>4</v>
      </c>
    </row>
    <row r="810" spans="1:147" ht="15" customHeight="1" x14ac:dyDescent="0.25">
      <c r="A810" s="501" t="s">
        <v>2581</v>
      </c>
      <c r="B810" s="37">
        <v>39</v>
      </c>
      <c r="C810" s="121" t="s">
        <v>400</v>
      </c>
      <c r="D810" s="122">
        <v>2003</v>
      </c>
      <c r="E810" s="125" t="s">
        <v>401</v>
      </c>
      <c r="F810" s="125" t="s">
        <v>207</v>
      </c>
      <c r="G810" s="122">
        <v>164</v>
      </c>
      <c r="H810" s="122" t="s">
        <v>402</v>
      </c>
      <c r="I810" s="127" t="s">
        <v>50</v>
      </c>
      <c r="J810" s="59">
        <v>0</v>
      </c>
      <c r="K810" s="65" t="s">
        <v>3</v>
      </c>
      <c r="L810" s="65" t="s">
        <v>89</v>
      </c>
      <c r="M810" s="59" t="s">
        <v>571</v>
      </c>
      <c r="N810" s="59" t="s">
        <v>29</v>
      </c>
      <c r="O810" s="59" t="s">
        <v>29</v>
      </c>
      <c r="P810" s="59" t="s">
        <v>571</v>
      </c>
      <c r="Q810" s="67" t="s">
        <v>1978</v>
      </c>
      <c r="R810" s="77">
        <v>1</v>
      </c>
      <c r="S810" s="77">
        <v>1</v>
      </c>
      <c r="T810" s="37">
        <v>2</v>
      </c>
      <c r="U810" s="37" t="s">
        <v>1401</v>
      </c>
      <c r="V810" s="102" t="s">
        <v>717</v>
      </c>
      <c r="W810" s="102"/>
      <c r="X810" s="37" t="s">
        <v>279</v>
      </c>
      <c r="Y810" s="39" t="s">
        <v>19</v>
      </c>
      <c r="Z810" s="40" t="s">
        <v>408</v>
      </c>
      <c r="AA810" s="37" t="s">
        <v>1037</v>
      </c>
      <c r="AB810" s="37" t="s">
        <v>1400</v>
      </c>
      <c r="AC810" s="59" t="s">
        <v>1038</v>
      </c>
      <c r="AD810" s="37">
        <v>0</v>
      </c>
      <c r="AE810" s="59" t="s">
        <v>577</v>
      </c>
      <c r="AF810" s="59">
        <v>30</v>
      </c>
      <c r="AG810" s="59">
        <f t="shared" si="520"/>
        <v>1.4771212547196624</v>
      </c>
      <c r="AH810" s="59">
        <f t="shared" si="512"/>
        <v>588</v>
      </c>
      <c r="AI810" s="72">
        <f t="shared" si="517"/>
        <v>2.7693773260761385</v>
      </c>
      <c r="AJ810" s="59" t="s">
        <v>29</v>
      </c>
      <c r="AK810" s="59" t="s">
        <v>29</v>
      </c>
      <c r="AL810" s="60" t="s">
        <v>29</v>
      </c>
      <c r="AM810" s="60" t="s">
        <v>29</v>
      </c>
      <c r="AN810" s="39" t="s">
        <v>28</v>
      </c>
      <c r="AO810" s="37" t="s">
        <v>470</v>
      </c>
      <c r="AQ810" s="59" t="s">
        <v>403</v>
      </c>
      <c r="AR810" s="67" t="s">
        <v>404</v>
      </c>
      <c r="AS810" s="67" t="s">
        <v>405</v>
      </c>
      <c r="AT810" s="172" t="s">
        <v>2479</v>
      </c>
      <c r="AU810" s="270">
        <v>36.75</v>
      </c>
      <c r="AV810" s="270">
        <v>139.75</v>
      </c>
      <c r="AW810" s="59" t="s">
        <v>406</v>
      </c>
      <c r="AX810" s="277">
        <v>12.416666666666666</v>
      </c>
      <c r="AY810" s="278">
        <v>1365</v>
      </c>
      <c r="AZ810" s="455">
        <f t="shared" si="521"/>
        <v>3.1351326513767748</v>
      </c>
      <c r="BA810" s="515" t="s">
        <v>407</v>
      </c>
      <c r="BB810" s="67" t="s">
        <v>1846</v>
      </c>
      <c r="BC810" s="59" t="s">
        <v>118</v>
      </c>
      <c r="BD810" s="59">
        <v>67</v>
      </c>
      <c r="BE810" s="59" t="s">
        <v>2331</v>
      </c>
      <c r="BH810" s="38" t="s">
        <v>1334</v>
      </c>
      <c r="BI810" s="58" t="s">
        <v>2098</v>
      </c>
      <c r="BJ810" s="67" t="s">
        <v>610</v>
      </c>
      <c r="BK810" s="166" t="s">
        <v>1848</v>
      </c>
      <c r="BL810" s="77" t="s">
        <v>2267</v>
      </c>
      <c r="BM810" s="77" t="s">
        <v>2267</v>
      </c>
      <c r="BN810" s="38"/>
      <c r="BO810" s="59" t="s">
        <v>1682</v>
      </c>
      <c r="BP810" s="67" t="s">
        <v>51</v>
      </c>
      <c r="BQ810" s="61" t="s">
        <v>15</v>
      </c>
      <c r="BR810" s="67">
        <v>36.299999999999997</v>
      </c>
      <c r="BS810" s="37" t="s">
        <v>21</v>
      </c>
      <c r="BT810" s="59" t="s">
        <v>2051</v>
      </c>
      <c r="BU810" s="124">
        <v>52.5</v>
      </c>
      <c r="BW810" s="63" t="s">
        <v>26</v>
      </c>
      <c r="BX810" s="37" t="s">
        <v>67</v>
      </c>
      <c r="BY810" s="92"/>
      <c r="BZ810" s="70">
        <f t="shared" si="518"/>
        <v>52.5</v>
      </c>
      <c r="CA810" s="37" t="s">
        <v>18</v>
      </c>
      <c r="CB810" s="102" t="s">
        <v>717</v>
      </c>
      <c r="CC810" s="59">
        <v>2</v>
      </c>
      <c r="CD810" s="59">
        <v>2</v>
      </c>
      <c r="CF810" s="78" t="s">
        <v>1584</v>
      </c>
      <c r="CG810" s="67">
        <v>23.5</v>
      </c>
      <c r="CH810" s="59" t="s">
        <v>21</v>
      </c>
      <c r="CI810" s="67">
        <v>28.9</v>
      </c>
      <c r="CL810" s="159">
        <f t="shared" si="519"/>
        <v>28.9</v>
      </c>
      <c r="CM810" s="59">
        <v>2</v>
      </c>
      <c r="CN810" s="59">
        <v>2</v>
      </c>
      <c r="CP810" s="67">
        <f t="shared" si="513"/>
        <v>0.30205737964900692</v>
      </c>
      <c r="CQ810" s="67">
        <f t="shared" si="514"/>
        <v>0.5714285714285714</v>
      </c>
      <c r="CR810" s="67">
        <f t="shared" si="522"/>
        <v>0.17260421694228967</v>
      </c>
      <c r="CS810" s="67">
        <f t="shared" si="515"/>
        <v>1.0037240269632826</v>
      </c>
      <c r="CT810" s="59">
        <v>0</v>
      </c>
      <c r="CU810" s="59">
        <v>0</v>
      </c>
      <c r="CV810" s="59" t="s">
        <v>1782</v>
      </c>
      <c r="CW810" s="59">
        <v>0</v>
      </c>
      <c r="CX810" s="59">
        <v>0</v>
      </c>
      <c r="CY810" s="102">
        <v>0</v>
      </c>
      <c r="CZ810" s="102">
        <v>3</v>
      </c>
      <c r="DA810" s="102">
        <v>0</v>
      </c>
      <c r="DB810" s="102">
        <v>0</v>
      </c>
      <c r="DC810" s="102">
        <v>0</v>
      </c>
      <c r="DD810" s="59">
        <v>0</v>
      </c>
      <c r="DE810" s="60">
        <v>0</v>
      </c>
      <c r="DF810" s="60">
        <v>0</v>
      </c>
      <c r="DG810" s="60">
        <v>0</v>
      </c>
      <c r="DH810" s="60">
        <v>0</v>
      </c>
      <c r="DI810" s="60">
        <v>0</v>
      </c>
      <c r="DJ810" s="60">
        <v>0</v>
      </c>
      <c r="DK810" s="60">
        <v>0</v>
      </c>
      <c r="DL810" s="60">
        <v>0</v>
      </c>
      <c r="DM810" s="60">
        <v>0</v>
      </c>
      <c r="DN810" s="60">
        <v>0</v>
      </c>
      <c r="DO810" s="59">
        <v>0</v>
      </c>
      <c r="DP810" s="59">
        <v>1</v>
      </c>
      <c r="DQ810" s="59">
        <v>0</v>
      </c>
      <c r="DR810" s="59">
        <v>0</v>
      </c>
      <c r="DS810" s="59">
        <v>0</v>
      </c>
      <c r="DT810" s="59">
        <v>0</v>
      </c>
      <c r="DU810" s="59">
        <v>0</v>
      </c>
      <c r="DV810" s="59">
        <v>0</v>
      </c>
      <c r="DW810" s="59">
        <v>0</v>
      </c>
      <c r="DX810" s="59">
        <v>0</v>
      </c>
      <c r="DY810" s="59">
        <v>0</v>
      </c>
      <c r="DZ810" s="59">
        <v>0</v>
      </c>
      <c r="EA810" s="59">
        <v>0</v>
      </c>
      <c r="EB810" s="59">
        <v>0</v>
      </c>
      <c r="EC810" s="59">
        <v>0</v>
      </c>
      <c r="ED810" s="59">
        <v>0</v>
      </c>
      <c r="EE810" s="59">
        <v>0</v>
      </c>
      <c r="EF810" s="59">
        <v>0</v>
      </c>
      <c r="EG810" s="59">
        <v>0</v>
      </c>
      <c r="EH810" s="59">
        <v>0</v>
      </c>
      <c r="EI810" s="59">
        <v>0</v>
      </c>
      <c r="EJ810" s="59">
        <v>0</v>
      </c>
      <c r="EK810" s="59">
        <v>0</v>
      </c>
      <c r="EL810" s="59">
        <v>0</v>
      </c>
      <c r="EM810" s="59">
        <v>0</v>
      </c>
      <c r="EN810" s="59">
        <v>0</v>
      </c>
      <c r="EO810" s="59">
        <v>1</v>
      </c>
      <c r="EP810" s="59">
        <v>2</v>
      </c>
      <c r="EQ810" s="59">
        <v>4</v>
      </c>
    </row>
    <row r="811" spans="1:147" ht="15" customHeight="1" x14ac:dyDescent="0.25">
      <c r="A811" s="501" t="s">
        <v>2581</v>
      </c>
      <c r="B811" s="37">
        <v>40</v>
      </c>
      <c r="C811" s="121" t="s">
        <v>400</v>
      </c>
      <c r="D811" s="122">
        <v>2003</v>
      </c>
      <c r="E811" s="125" t="s">
        <v>401</v>
      </c>
      <c r="F811" s="125" t="s">
        <v>207</v>
      </c>
      <c r="G811" s="122">
        <v>164</v>
      </c>
      <c r="H811" s="122" t="s">
        <v>402</v>
      </c>
      <c r="I811" s="127" t="s">
        <v>50</v>
      </c>
      <c r="J811" s="59">
        <v>0</v>
      </c>
      <c r="K811" s="65" t="s">
        <v>3</v>
      </c>
      <c r="L811" s="65" t="s">
        <v>89</v>
      </c>
      <c r="M811" s="59" t="s">
        <v>571</v>
      </c>
      <c r="N811" s="59" t="s">
        <v>29</v>
      </c>
      <c r="O811" s="59" t="s">
        <v>29</v>
      </c>
      <c r="P811" s="59" t="s">
        <v>571</v>
      </c>
      <c r="Q811" s="67" t="s">
        <v>1978</v>
      </c>
      <c r="R811" s="77">
        <v>1</v>
      </c>
      <c r="S811" s="77">
        <v>1</v>
      </c>
      <c r="T811" s="37">
        <v>2</v>
      </c>
      <c r="U811" s="37" t="s">
        <v>1401</v>
      </c>
      <c r="V811" s="102" t="s">
        <v>717</v>
      </c>
      <c r="W811" s="102"/>
      <c r="X811" s="37" t="s">
        <v>279</v>
      </c>
      <c r="Y811" s="39" t="s">
        <v>19</v>
      </c>
      <c r="Z811" s="40" t="s">
        <v>408</v>
      </c>
      <c r="AA811" s="37" t="s">
        <v>1037</v>
      </c>
      <c r="AB811" s="37" t="s">
        <v>1400</v>
      </c>
      <c r="AC811" s="59" t="s">
        <v>1038</v>
      </c>
      <c r="AD811" s="37">
        <v>0</v>
      </c>
      <c r="AE811" s="59" t="s">
        <v>577</v>
      </c>
      <c r="AF811" s="59">
        <v>30</v>
      </c>
      <c r="AG811" s="59">
        <f t="shared" si="520"/>
        <v>1.4771212547196624</v>
      </c>
      <c r="AH811" s="59">
        <f t="shared" si="512"/>
        <v>588</v>
      </c>
      <c r="AI811" s="72">
        <f t="shared" si="517"/>
        <v>2.7693773260761385</v>
      </c>
      <c r="AJ811" s="59" t="s">
        <v>29</v>
      </c>
      <c r="AK811" s="59" t="s">
        <v>29</v>
      </c>
      <c r="AL811" s="60" t="s">
        <v>29</v>
      </c>
      <c r="AM811" s="60" t="s">
        <v>29</v>
      </c>
      <c r="AN811" s="39" t="s">
        <v>28</v>
      </c>
      <c r="AO811" s="37" t="s">
        <v>470</v>
      </c>
      <c r="AQ811" s="59" t="s">
        <v>403</v>
      </c>
      <c r="AR811" s="67" t="s">
        <v>404</v>
      </c>
      <c r="AS811" s="67" t="s">
        <v>405</v>
      </c>
      <c r="AT811" s="172" t="s">
        <v>2479</v>
      </c>
      <c r="AU811" s="270">
        <v>36.75</v>
      </c>
      <c r="AV811" s="270">
        <v>139.75</v>
      </c>
      <c r="AW811" s="59" t="s">
        <v>406</v>
      </c>
      <c r="AX811" s="277">
        <v>12.416666666666666</v>
      </c>
      <c r="AY811" s="278">
        <v>1365</v>
      </c>
      <c r="AZ811" s="455">
        <f t="shared" si="521"/>
        <v>3.1351326513767748</v>
      </c>
      <c r="BA811" s="515" t="s">
        <v>407</v>
      </c>
      <c r="BB811" s="109" t="s">
        <v>1847</v>
      </c>
      <c r="BD811" s="59">
        <v>51</v>
      </c>
      <c r="BE811" s="59" t="s">
        <v>2331</v>
      </c>
      <c r="BH811" s="38" t="s">
        <v>1334</v>
      </c>
      <c r="BI811" s="110" t="s">
        <v>2099</v>
      </c>
      <c r="BJ811" s="67" t="s">
        <v>610</v>
      </c>
      <c r="BK811" s="166" t="s">
        <v>1848</v>
      </c>
      <c r="BL811" s="77" t="s">
        <v>2267</v>
      </c>
      <c r="BM811" s="77" t="s">
        <v>2267</v>
      </c>
      <c r="BN811" s="38"/>
      <c r="BO811" s="59" t="s">
        <v>1682</v>
      </c>
      <c r="BP811" s="67" t="s">
        <v>51</v>
      </c>
      <c r="BQ811" s="61" t="s">
        <v>15</v>
      </c>
      <c r="BR811" s="67">
        <v>6</v>
      </c>
      <c r="BS811" s="37" t="s">
        <v>21</v>
      </c>
      <c r="BT811" s="59" t="s">
        <v>2051</v>
      </c>
      <c r="BU811" s="124">
        <v>7.7</v>
      </c>
      <c r="BW811" s="63" t="s">
        <v>26</v>
      </c>
      <c r="BX811" s="37" t="s">
        <v>67</v>
      </c>
      <c r="BY811" s="92"/>
      <c r="BZ811" s="70">
        <f t="shared" si="518"/>
        <v>7.7</v>
      </c>
      <c r="CA811" s="37" t="s">
        <v>18</v>
      </c>
      <c r="CB811" s="102" t="s">
        <v>717</v>
      </c>
      <c r="CC811" s="59">
        <v>2</v>
      </c>
      <c r="CD811" s="59">
        <v>2</v>
      </c>
      <c r="CF811" s="78" t="s">
        <v>1584</v>
      </c>
      <c r="CG811" s="67">
        <v>2</v>
      </c>
      <c r="CH811" s="59" t="s">
        <v>21</v>
      </c>
      <c r="CI811" s="67">
        <v>1.8</v>
      </c>
      <c r="CL811" s="159">
        <f t="shared" si="519"/>
        <v>1.8</v>
      </c>
      <c r="CM811" s="59">
        <v>2</v>
      </c>
      <c r="CN811" s="59">
        <v>2</v>
      </c>
      <c r="CP811" s="67">
        <f t="shared" si="513"/>
        <v>0.71537008457734941</v>
      </c>
      <c r="CQ811" s="67">
        <f t="shared" si="514"/>
        <v>0.5714285714285714</v>
      </c>
      <c r="CR811" s="67">
        <f t="shared" si="522"/>
        <v>0.40878290547277107</v>
      </c>
      <c r="CS811" s="67">
        <f t="shared" si="515"/>
        <v>1.0208879329758451</v>
      </c>
      <c r="CT811" s="59">
        <v>0</v>
      </c>
      <c r="CU811" s="59">
        <v>0</v>
      </c>
      <c r="CV811" s="59" t="s">
        <v>1782</v>
      </c>
      <c r="CW811" s="59">
        <v>0</v>
      </c>
      <c r="CX811" s="59">
        <v>0</v>
      </c>
      <c r="CY811" s="102">
        <v>0</v>
      </c>
      <c r="CZ811" s="102">
        <v>3</v>
      </c>
      <c r="DA811" s="102">
        <v>0</v>
      </c>
      <c r="DB811" s="102">
        <v>0</v>
      </c>
      <c r="DC811" s="102">
        <v>0</v>
      </c>
      <c r="DD811" s="59">
        <v>0</v>
      </c>
      <c r="DE811" s="60">
        <v>0</v>
      </c>
      <c r="DF811" s="60">
        <v>0</v>
      </c>
      <c r="DG811" s="60">
        <v>0</v>
      </c>
      <c r="DH811" s="60">
        <v>0</v>
      </c>
      <c r="DI811" s="60">
        <v>0</v>
      </c>
      <c r="DJ811" s="60">
        <v>0</v>
      </c>
      <c r="DK811" s="60">
        <v>0</v>
      </c>
      <c r="DL811" s="60">
        <v>0</v>
      </c>
      <c r="DM811" s="60">
        <v>0</v>
      </c>
      <c r="DN811" s="60">
        <v>0</v>
      </c>
      <c r="DO811" s="59">
        <v>0</v>
      </c>
      <c r="DP811" s="59">
        <v>1</v>
      </c>
      <c r="DQ811" s="59">
        <v>0</v>
      </c>
      <c r="DR811" s="59">
        <v>0</v>
      </c>
      <c r="DS811" s="59">
        <v>0</v>
      </c>
      <c r="DT811" s="59">
        <v>0</v>
      </c>
      <c r="DU811" s="59">
        <v>0</v>
      </c>
      <c r="DV811" s="59">
        <v>0</v>
      </c>
      <c r="DW811" s="59">
        <v>0</v>
      </c>
      <c r="DX811" s="59">
        <v>0</v>
      </c>
      <c r="DY811" s="59">
        <v>0</v>
      </c>
      <c r="DZ811" s="59">
        <v>0</v>
      </c>
      <c r="EA811" s="59">
        <v>0</v>
      </c>
      <c r="EB811" s="59">
        <v>0</v>
      </c>
      <c r="EC811" s="59">
        <v>0</v>
      </c>
      <c r="ED811" s="59">
        <v>0</v>
      </c>
      <c r="EE811" s="59">
        <v>0</v>
      </c>
      <c r="EF811" s="59">
        <v>0</v>
      </c>
      <c r="EG811" s="59">
        <v>0</v>
      </c>
      <c r="EH811" s="59">
        <v>0</v>
      </c>
      <c r="EI811" s="59">
        <v>0</v>
      </c>
      <c r="EJ811" s="59">
        <v>0</v>
      </c>
      <c r="EK811" s="59">
        <v>0</v>
      </c>
      <c r="EL811" s="59">
        <v>0</v>
      </c>
      <c r="EM811" s="59">
        <v>0</v>
      </c>
      <c r="EN811" s="59">
        <v>0</v>
      </c>
      <c r="EO811" s="59">
        <v>1</v>
      </c>
      <c r="EP811" s="59">
        <v>2</v>
      </c>
      <c r="EQ811" s="59">
        <v>4</v>
      </c>
    </row>
    <row r="812" spans="1:147" s="181" customFormat="1" ht="15" customHeight="1" x14ac:dyDescent="0.25">
      <c r="A812" s="501" t="s">
        <v>2581</v>
      </c>
      <c r="B812" s="294">
        <v>41</v>
      </c>
      <c r="C812" s="349" t="s">
        <v>400</v>
      </c>
      <c r="D812" s="343">
        <v>2003</v>
      </c>
      <c r="E812" s="327" t="s">
        <v>401</v>
      </c>
      <c r="F812" s="327" t="s">
        <v>207</v>
      </c>
      <c r="G812" s="343">
        <v>164</v>
      </c>
      <c r="H812" s="343" t="s">
        <v>402</v>
      </c>
      <c r="I812" s="297" t="s">
        <v>50</v>
      </c>
      <c r="J812" s="291">
        <v>0</v>
      </c>
      <c r="K812" s="298" t="s">
        <v>3</v>
      </c>
      <c r="L812" s="298" t="s">
        <v>89</v>
      </c>
      <c r="M812" s="291">
        <v>1</v>
      </c>
      <c r="N812" s="291">
        <v>1</v>
      </c>
      <c r="O812" s="291">
        <f>LOG10(N812)</f>
        <v>0</v>
      </c>
      <c r="P812" s="291">
        <v>1994</v>
      </c>
      <c r="Q812" s="181" t="s">
        <v>1978</v>
      </c>
      <c r="R812" s="294">
        <v>1</v>
      </c>
      <c r="S812" s="291">
        <v>4</v>
      </c>
      <c r="T812" s="294">
        <v>2</v>
      </c>
      <c r="U812" s="294" t="s">
        <v>1401</v>
      </c>
      <c r="V812" s="318" t="s">
        <v>717</v>
      </c>
      <c r="W812" s="318"/>
      <c r="X812" s="294" t="s">
        <v>279</v>
      </c>
      <c r="Y812" s="293" t="s">
        <v>19</v>
      </c>
      <c r="Z812" s="300" t="s">
        <v>408</v>
      </c>
      <c r="AA812" s="294" t="s">
        <v>1037</v>
      </c>
      <c r="AB812" s="294" t="s">
        <v>1400</v>
      </c>
      <c r="AC812" s="291" t="s">
        <v>1038</v>
      </c>
      <c r="AD812" s="294">
        <v>0</v>
      </c>
      <c r="AE812" s="291" t="s">
        <v>577</v>
      </c>
      <c r="AF812" s="291">
        <v>30</v>
      </c>
      <c r="AG812" s="291">
        <f t="shared" ref="AG812:AG819" si="523">LOG10(AF812)</f>
        <v>1.4771212547196624</v>
      </c>
      <c r="AH812" s="291">
        <f t="shared" si="512"/>
        <v>588</v>
      </c>
      <c r="AI812" s="312">
        <f t="shared" si="517"/>
        <v>2.7693773260761385</v>
      </c>
      <c r="AJ812" s="291">
        <f t="shared" ref="AJ812:AJ843" si="524">AF812*N812</f>
        <v>30</v>
      </c>
      <c r="AK812" s="291">
        <f t="shared" ref="AK812:AK819" si="525">LOG10(AJ812)</f>
        <v>1.4771212547196624</v>
      </c>
      <c r="AL812" s="312">
        <f t="shared" ref="AL812:AL843" si="526">AH812*N812</f>
        <v>588</v>
      </c>
      <c r="AM812" s="312">
        <f t="shared" si="516"/>
        <v>2.7693773260761385</v>
      </c>
      <c r="AN812" s="293" t="s">
        <v>28</v>
      </c>
      <c r="AO812" s="294" t="s">
        <v>470</v>
      </c>
      <c r="AQ812" s="291" t="s">
        <v>403</v>
      </c>
      <c r="AR812" s="181" t="s">
        <v>404</v>
      </c>
      <c r="AS812" s="181" t="s">
        <v>405</v>
      </c>
      <c r="AT812" s="317" t="s">
        <v>2479</v>
      </c>
      <c r="AU812" s="304">
        <v>36.75</v>
      </c>
      <c r="AV812" s="304">
        <v>139.75</v>
      </c>
      <c r="AW812" s="305" t="s">
        <v>406</v>
      </c>
      <c r="AX812" s="306">
        <v>12.416666666666666</v>
      </c>
      <c r="AY812" s="307">
        <v>1365</v>
      </c>
      <c r="AZ812" s="541">
        <f>LOG10(AY812)</f>
        <v>3.1351326513767748</v>
      </c>
      <c r="BA812" s="519" t="s">
        <v>407</v>
      </c>
      <c r="BB812" s="181" t="s">
        <v>2108</v>
      </c>
      <c r="BC812" s="291" t="s">
        <v>118</v>
      </c>
      <c r="BD812" s="291" t="s">
        <v>1036</v>
      </c>
      <c r="BE812" s="291" t="s">
        <v>2331</v>
      </c>
      <c r="BI812" s="181" t="s">
        <v>2232</v>
      </c>
      <c r="BJ812" s="181" t="s">
        <v>2116</v>
      </c>
      <c r="BK812" s="300" t="s">
        <v>1034</v>
      </c>
      <c r="BL812" s="291"/>
      <c r="BM812" s="291"/>
      <c r="BN812" s="309" t="s">
        <v>1039</v>
      </c>
      <c r="BO812" s="291" t="s">
        <v>1682</v>
      </c>
      <c r="BP812" s="181" t="s">
        <v>51</v>
      </c>
      <c r="BQ812" s="291" t="s">
        <v>633</v>
      </c>
      <c r="BR812" s="181">
        <v>-40.799999999999997</v>
      </c>
      <c r="BS812" s="294" t="s">
        <v>21</v>
      </c>
      <c r="BT812" s="294" t="s">
        <v>9</v>
      </c>
      <c r="BU812" s="181">
        <v>51.696808412125414</v>
      </c>
      <c r="BW812" s="310" t="s">
        <v>26</v>
      </c>
      <c r="BX812" s="291" t="s">
        <v>67</v>
      </c>
      <c r="BY812" s="311"/>
      <c r="BZ812" s="181">
        <v>51.696808412125414</v>
      </c>
      <c r="CA812" s="294" t="s">
        <v>57</v>
      </c>
      <c r="CB812" s="291" t="s">
        <v>571</v>
      </c>
      <c r="CC812" s="291">
        <v>8</v>
      </c>
      <c r="CD812" s="291">
        <v>8</v>
      </c>
      <c r="CF812" s="299" t="s">
        <v>1584</v>
      </c>
      <c r="CG812" s="181">
        <v>0</v>
      </c>
      <c r="CH812" s="294" t="s">
        <v>21</v>
      </c>
      <c r="CI812" s="181">
        <v>0</v>
      </c>
      <c r="CL812" s="181">
        <v>0</v>
      </c>
      <c r="CM812" s="291">
        <v>8</v>
      </c>
      <c r="CN812" s="291">
        <v>8</v>
      </c>
      <c r="CP812" s="181">
        <f t="shared" si="513"/>
        <v>-1.1161213838355415</v>
      </c>
      <c r="CQ812" s="181">
        <f t="shared" si="514"/>
        <v>0.94545454545454544</v>
      </c>
      <c r="CR812" s="181">
        <f>CP812*CQ812</f>
        <v>-1.0552420356263301</v>
      </c>
      <c r="CS812" s="181">
        <f t="shared" si="515"/>
        <v>0.28479799230477504</v>
      </c>
      <c r="CT812" s="291">
        <v>0</v>
      </c>
      <c r="CU812" s="291">
        <v>1</v>
      </c>
      <c r="CV812" s="291" t="s">
        <v>1782</v>
      </c>
      <c r="CW812" s="291">
        <v>0</v>
      </c>
      <c r="CX812" s="291">
        <v>0</v>
      </c>
      <c r="CY812" s="318">
        <v>0</v>
      </c>
      <c r="CZ812" s="318">
        <v>0</v>
      </c>
      <c r="DA812" s="318">
        <v>0</v>
      </c>
      <c r="DB812" s="318">
        <v>0</v>
      </c>
      <c r="DC812" s="318">
        <v>1</v>
      </c>
      <c r="DD812" s="291">
        <v>0</v>
      </c>
      <c r="DE812" s="292">
        <v>0</v>
      </c>
      <c r="DF812" s="292">
        <v>0</v>
      </c>
      <c r="DG812" s="292">
        <v>0</v>
      </c>
      <c r="DH812" s="292">
        <v>0</v>
      </c>
      <c r="DI812" s="292">
        <v>0</v>
      </c>
      <c r="DJ812" s="292">
        <v>0</v>
      </c>
      <c r="DK812" s="292">
        <v>0</v>
      </c>
      <c r="DL812" s="292">
        <v>0</v>
      </c>
      <c r="DM812" s="292">
        <v>0</v>
      </c>
      <c r="DN812" s="292">
        <v>0</v>
      </c>
      <c r="DO812" s="291">
        <v>0</v>
      </c>
      <c r="DP812" s="291">
        <v>0</v>
      </c>
      <c r="DQ812" s="291">
        <v>0</v>
      </c>
      <c r="DR812" s="291">
        <v>0</v>
      </c>
      <c r="DS812" s="291">
        <v>0</v>
      </c>
      <c r="DT812" s="291">
        <v>0</v>
      </c>
      <c r="DU812" s="291">
        <v>0</v>
      </c>
      <c r="DV812" s="291">
        <v>1</v>
      </c>
      <c r="DW812" s="291">
        <v>0</v>
      </c>
      <c r="DX812" s="291">
        <v>0</v>
      </c>
      <c r="DY812" s="291">
        <v>0</v>
      </c>
      <c r="DZ812" s="291">
        <v>0</v>
      </c>
      <c r="EA812" s="291">
        <v>0</v>
      </c>
      <c r="EB812" s="291">
        <v>0</v>
      </c>
      <c r="EC812" s="291">
        <v>0</v>
      </c>
      <c r="ED812" s="291">
        <v>0</v>
      </c>
      <c r="EE812" s="291">
        <v>0</v>
      </c>
      <c r="EF812" s="291">
        <v>0</v>
      </c>
      <c r="EG812" s="291">
        <v>0</v>
      </c>
      <c r="EH812" s="291">
        <v>0</v>
      </c>
      <c r="EI812" s="291">
        <v>0</v>
      </c>
      <c r="EJ812" s="291">
        <v>0</v>
      </c>
      <c r="EK812" s="291">
        <v>0</v>
      </c>
      <c r="EL812" s="291">
        <v>0</v>
      </c>
      <c r="EM812" s="291">
        <v>0</v>
      </c>
      <c r="EN812" s="291">
        <v>0</v>
      </c>
      <c r="EO812" s="291">
        <v>1</v>
      </c>
      <c r="EP812" s="291">
        <v>2</v>
      </c>
      <c r="EQ812" s="291">
        <v>4</v>
      </c>
    </row>
    <row r="813" spans="1:147" s="181" customFormat="1" ht="15" customHeight="1" x14ac:dyDescent="0.25">
      <c r="A813" s="501" t="s">
        <v>2581</v>
      </c>
      <c r="B813" s="294">
        <v>42</v>
      </c>
      <c r="C813" s="349" t="s">
        <v>400</v>
      </c>
      <c r="D813" s="343">
        <v>2003</v>
      </c>
      <c r="E813" s="327" t="s">
        <v>401</v>
      </c>
      <c r="F813" s="327" t="s">
        <v>207</v>
      </c>
      <c r="G813" s="343">
        <v>164</v>
      </c>
      <c r="H813" s="343" t="s">
        <v>402</v>
      </c>
      <c r="I813" s="297" t="s">
        <v>50</v>
      </c>
      <c r="J813" s="291">
        <v>0</v>
      </c>
      <c r="K813" s="298" t="s">
        <v>3</v>
      </c>
      <c r="L813" s="298" t="s">
        <v>89</v>
      </c>
      <c r="M813" s="291">
        <v>1</v>
      </c>
      <c r="N813" s="291">
        <v>1</v>
      </c>
      <c r="O813" s="291">
        <f>LOG10(N813)</f>
        <v>0</v>
      </c>
      <c r="P813" s="291">
        <v>1994</v>
      </c>
      <c r="Q813" s="181" t="s">
        <v>1978</v>
      </c>
      <c r="R813" s="294">
        <v>1</v>
      </c>
      <c r="S813" s="291">
        <v>4</v>
      </c>
      <c r="T813" s="294">
        <v>2</v>
      </c>
      <c r="U813" s="294" t="s">
        <v>1401</v>
      </c>
      <c r="V813" s="318" t="s">
        <v>717</v>
      </c>
      <c r="W813" s="318"/>
      <c r="X813" s="294" t="s">
        <v>279</v>
      </c>
      <c r="Y813" s="293" t="s">
        <v>19</v>
      </c>
      <c r="Z813" s="300" t="s">
        <v>408</v>
      </c>
      <c r="AA813" s="294" t="s">
        <v>1037</v>
      </c>
      <c r="AB813" s="294" t="s">
        <v>1400</v>
      </c>
      <c r="AC813" s="291" t="s">
        <v>1038</v>
      </c>
      <c r="AD813" s="294">
        <v>0</v>
      </c>
      <c r="AE813" s="291" t="s">
        <v>577</v>
      </c>
      <c r="AF813" s="291">
        <v>30</v>
      </c>
      <c r="AG813" s="291">
        <f t="shared" si="523"/>
        <v>1.4771212547196624</v>
      </c>
      <c r="AH813" s="291">
        <f t="shared" si="512"/>
        <v>588</v>
      </c>
      <c r="AI813" s="312">
        <f t="shared" si="517"/>
        <v>2.7693773260761385</v>
      </c>
      <c r="AJ813" s="291">
        <f t="shared" si="524"/>
        <v>30</v>
      </c>
      <c r="AK813" s="291">
        <f t="shared" si="525"/>
        <v>1.4771212547196624</v>
      </c>
      <c r="AL813" s="312">
        <f t="shared" si="526"/>
        <v>588</v>
      </c>
      <c r="AM813" s="312">
        <f t="shared" si="516"/>
        <v>2.7693773260761385</v>
      </c>
      <c r="AN813" s="293" t="s">
        <v>28</v>
      </c>
      <c r="AO813" s="294" t="s">
        <v>470</v>
      </c>
      <c r="AQ813" s="291" t="s">
        <v>403</v>
      </c>
      <c r="AR813" s="181" t="s">
        <v>404</v>
      </c>
      <c r="AS813" s="181" t="s">
        <v>405</v>
      </c>
      <c r="AT813" s="317" t="s">
        <v>2479</v>
      </c>
      <c r="AU813" s="304">
        <v>36.75</v>
      </c>
      <c r="AV813" s="304">
        <v>139.75</v>
      </c>
      <c r="AW813" s="305" t="s">
        <v>406</v>
      </c>
      <c r="AX813" s="306">
        <v>12.416666666666666</v>
      </c>
      <c r="AY813" s="307">
        <v>1365</v>
      </c>
      <c r="AZ813" s="541">
        <f>LOG10(AY813)</f>
        <v>3.1351326513767748</v>
      </c>
      <c r="BA813" s="519" t="s">
        <v>407</v>
      </c>
      <c r="BB813" s="181" t="s">
        <v>2108</v>
      </c>
      <c r="BC813" s="291" t="s">
        <v>118</v>
      </c>
      <c r="BD813" s="291" t="s">
        <v>1036</v>
      </c>
      <c r="BE813" s="291" t="s">
        <v>2331</v>
      </c>
      <c r="BI813" s="181" t="s">
        <v>2232</v>
      </c>
      <c r="BJ813" s="181" t="s">
        <v>2116</v>
      </c>
      <c r="BK813" s="300" t="s">
        <v>1035</v>
      </c>
      <c r="BL813" s="291" t="s">
        <v>2267</v>
      </c>
      <c r="BM813" s="291" t="s">
        <v>2267</v>
      </c>
      <c r="BN813" s="309" t="s">
        <v>1039</v>
      </c>
      <c r="BO813" s="291" t="s">
        <v>1682</v>
      </c>
      <c r="BP813" s="181" t="s">
        <v>51</v>
      </c>
      <c r="BQ813" s="291" t="s">
        <v>633</v>
      </c>
      <c r="BR813" s="181">
        <v>9.3000000000000007</v>
      </c>
      <c r="BS813" s="294" t="s">
        <v>21</v>
      </c>
      <c r="BT813" s="294" t="s">
        <v>9</v>
      </c>
      <c r="BU813" s="181">
        <v>12.413165054355263</v>
      </c>
      <c r="BW813" s="310" t="s">
        <v>26</v>
      </c>
      <c r="BX813" s="291" t="s">
        <v>67</v>
      </c>
      <c r="BY813" s="311"/>
      <c r="BZ813" s="181">
        <v>12.413165054355263</v>
      </c>
      <c r="CA813" s="294" t="s">
        <v>57</v>
      </c>
      <c r="CB813" s="291" t="s">
        <v>571</v>
      </c>
      <c r="CC813" s="291">
        <v>8</v>
      </c>
      <c r="CD813" s="291">
        <v>8</v>
      </c>
      <c r="CF813" s="299" t="s">
        <v>1584</v>
      </c>
      <c r="CG813" s="181">
        <v>0</v>
      </c>
      <c r="CH813" s="294" t="s">
        <v>21</v>
      </c>
      <c r="CI813" s="181">
        <v>0</v>
      </c>
      <c r="CL813" s="181">
        <v>0</v>
      </c>
      <c r="CM813" s="291">
        <v>8</v>
      </c>
      <c r="CN813" s="291">
        <v>8</v>
      </c>
      <c r="CP813" s="181">
        <f t="shared" si="513"/>
        <v>1.0595352653798178</v>
      </c>
      <c r="CQ813" s="181">
        <f t="shared" si="514"/>
        <v>0.94545454545454544</v>
      </c>
      <c r="CR813" s="181">
        <f>CP813*CQ813</f>
        <v>1.0017424327227369</v>
      </c>
      <c r="CS813" s="181">
        <f t="shared" si="515"/>
        <v>0.28135899692241462</v>
      </c>
      <c r="CT813" s="291">
        <v>0</v>
      </c>
      <c r="CU813" s="291">
        <v>1</v>
      </c>
      <c r="CV813" s="291" t="s">
        <v>1782</v>
      </c>
      <c r="CW813" s="291">
        <v>0</v>
      </c>
      <c r="CX813" s="291">
        <v>0</v>
      </c>
      <c r="CY813" s="318">
        <v>0</v>
      </c>
      <c r="CZ813" s="318">
        <v>0</v>
      </c>
      <c r="DA813" s="318">
        <v>0</v>
      </c>
      <c r="DB813" s="318">
        <v>0</v>
      </c>
      <c r="DC813" s="318">
        <v>1</v>
      </c>
      <c r="DD813" s="291">
        <v>0</v>
      </c>
      <c r="DE813" s="292">
        <v>0</v>
      </c>
      <c r="DF813" s="292">
        <v>0</v>
      </c>
      <c r="DG813" s="292">
        <v>0</v>
      </c>
      <c r="DH813" s="292">
        <v>0</v>
      </c>
      <c r="DI813" s="292">
        <v>0</v>
      </c>
      <c r="DJ813" s="292">
        <v>0</v>
      </c>
      <c r="DK813" s="292">
        <v>0</v>
      </c>
      <c r="DL813" s="292">
        <v>0</v>
      </c>
      <c r="DM813" s="292">
        <v>0</v>
      </c>
      <c r="DN813" s="292">
        <v>0</v>
      </c>
      <c r="DO813" s="291">
        <v>0</v>
      </c>
      <c r="DP813" s="291">
        <v>0</v>
      </c>
      <c r="DQ813" s="291">
        <v>0</v>
      </c>
      <c r="DR813" s="291">
        <v>0</v>
      </c>
      <c r="DS813" s="291">
        <v>0</v>
      </c>
      <c r="DT813" s="291">
        <v>0</v>
      </c>
      <c r="DU813" s="291">
        <v>1</v>
      </c>
      <c r="DV813" s="291">
        <v>0</v>
      </c>
      <c r="DW813" s="291">
        <v>0</v>
      </c>
      <c r="DX813" s="291">
        <v>0</v>
      </c>
      <c r="DY813" s="291">
        <v>0</v>
      </c>
      <c r="DZ813" s="291">
        <v>0</v>
      </c>
      <c r="EA813" s="291">
        <v>0</v>
      </c>
      <c r="EB813" s="291">
        <v>0</v>
      </c>
      <c r="EC813" s="291">
        <v>0</v>
      </c>
      <c r="ED813" s="291">
        <v>0</v>
      </c>
      <c r="EE813" s="291">
        <v>0</v>
      </c>
      <c r="EF813" s="291">
        <v>0</v>
      </c>
      <c r="EG813" s="291">
        <v>0</v>
      </c>
      <c r="EH813" s="291">
        <v>0</v>
      </c>
      <c r="EI813" s="291">
        <v>0</v>
      </c>
      <c r="EJ813" s="291">
        <v>0</v>
      </c>
      <c r="EK813" s="291">
        <v>0</v>
      </c>
      <c r="EL813" s="291">
        <v>0</v>
      </c>
      <c r="EM813" s="291">
        <v>0</v>
      </c>
      <c r="EN813" s="291">
        <v>0</v>
      </c>
      <c r="EO813" s="291">
        <v>1</v>
      </c>
      <c r="EP813" s="291">
        <v>2</v>
      </c>
      <c r="EQ813" s="291">
        <v>4</v>
      </c>
    </row>
    <row r="814" spans="1:147" s="181" customFormat="1" ht="15" customHeight="1" x14ac:dyDescent="0.25">
      <c r="A814" s="501" t="s">
        <v>2581</v>
      </c>
      <c r="B814" s="294">
        <v>43</v>
      </c>
      <c r="C814" s="349" t="s">
        <v>400</v>
      </c>
      <c r="D814" s="343">
        <v>2003</v>
      </c>
      <c r="E814" s="327" t="s">
        <v>401</v>
      </c>
      <c r="F814" s="327" t="s">
        <v>207</v>
      </c>
      <c r="G814" s="343">
        <v>164</v>
      </c>
      <c r="H814" s="343" t="s">
        <v>402</v>
      </c>
      <c r="I814" s="297" t="s">
        <v>50</v>
      </c>
      <c r="J814" s="291">
        <v>0</v>
      </c>
      <c r="K814" s="298" t="s">
        <v>3</v>
      </c>
      <c r="L814" s="298" t="s">
        <v>89</v>
      </c>
      <c r="M814" s="291">
        <v>1</v>
      </c>
      <c r="N814" s="291">
        <v>1</v>
      </c>
      <c r="O814" s="291">
        <f>LOG10(N814)</f>
        <v>0</v>
      </c>
      <c r="P814" s="291">
        <v>1994</v>
      </c>
      <c r="Q814" s="181" t="s">
        <v>1978</v>
      </c>
      <c r="R814" s="294">
        <v>1</v>
      </c>
      <c r="S814" s="291">
        <v>4</v>
      </c>
      <c r="T814" s="294">
        <v>2</v>
      </c>
      <c r="U814" s="294" t="s">
        <v>1401</v>
      </c>
      <c r="V814" s="318" t="s">
        <v>717</v>
      </c>
      <c r="W814" s="318"/>
      <c r="X814" s="294" t="s">
        <v>279</v>
      </c>
      <c r="Y814" s="293" t="s">
        <v>19</v>
      </c>
      <c r="Z814" s="300" t="s">
        <v>408</v>
      </c>
      <c r="AA814" s="294" t="s">
        <v>1037</v>
      </c>
      <c r="AB814" s="294" t="s">
        <v>1400</v>
      </c>
      <c r="AC814" s="291" t="s">
        <v>1038</v>
      </c>
      <c r="AD814" s="294">
        <v>0</v>
      </c>
      <c r="AE814" s="291" t="s">
        <v>577</v>
      </c>
      <c r="AF814" s="291">
        <v>30</v>
      </c>
      <c r="AG814" s="291">
        <f t="shared" si="523"/>
        <v>1.4771212547196624</v>
      </c>
      <c r="AH814" s="291">
        <f t="shared" si="512"/>
        <v>588</v>
      </c>
      <c r="AI814" s="312">
        <f t="shared" si="517"/>
        <v>2.7693773260761385</v>
      </c>
      <c r="AJ814" s="291">
        <f t="shared" si="524"/>
        <v>30</v>
      </c>
      <c r="AK814" s="291">
        <f t="shared" si="525"/>
        <v>1.4771212547196624</v>
      </c>
      <c r="AL814" s="312">
        <f t="shared" si="526"/>
        <v>588</v>
      </c>
      <c r="AM814" s="312">
        <f t="shared" si="516"/>
        <v>2.7693773260761385</v>
      </c>
      <c r="AN814" s="293" t="s">
        <v>28</v>
      </c>
      <c r="AO814" s="294" t="s">
        <v>470</v>
      </c>
      <c r="AQ814" s="291" t="s">
        <v>403</v>
      </c>
      <c r="AR814" s="181" t="s">
        <v>404</v>
      </c>
      <c r="AS814" s="181" t="s">
        <v>405</v>
      </c>
      <c r="AT814" s="317" t="s">
        <v>2479</v>
      </c>
      <c r="AU814" s="304">
        <v>36.75</v>
      </c>
      <c r="AV814" s="304">
        <v>139.75</v>
      </c>
      <c r="AW814" s="305" t="s">
        <v>406</v>
      </c>
      <c r="AX814" s="306">
        <v>12.416666666666666</v>
      </c>
      <c r="AY814" s="307">
        <v>1365</v>
      </c>
      <c r="AZ814" s="541">
        <f>LOG10(AY814)</f>
        <v>3.1351326513767748</v>
      </c>
      <c r="BA814" s="519" t="s">
        <v>407</v>
      </c>
      <c r="BB814" s="181" t="s">
        <v>2108</v>
      </c>
      <c r="BC814" s="291" t="s">
        <v>118</v>
      </c>
      <c r="BD814" s="291" t="s">
        <v>1036</v>
      </c>
      <c r="BE814" s="291" t="s">
        <v>2331</v>
      </c>
      <c r="BI814" s="181" t="s">
        <v>2232</v>
      </c>
      <c r="BJ814" s="181" t="s">
        <v>2116</v>
      </c>
      <c r="BK814" s="320" t="s">
        <v>2109</v>
      </c>
      <c r="BL814" s="294"/>
      <c r="BM814" s="294"/>
      <c r="BN814" s="309" t="s">
        <v>1039</v>
      </c>
      <c r="BO814" s="291" t="s">
        <v>1682</v>
      </c>
      <c r="BP814" s="181" t="s">
        <v>51</v>
      </c>
      <c r="BQ814" s="291" t="s">
        <v>633</v>
      </c>
      <c r="BR814" s="181">
        <v>-13.424999999999999</v>
      </c>
      <c r="BS814" s="294" t="s">
        <v>21</v>
      </c>
      <c r="BT814" s="294" t="s">
        <v>9</v>
      </c>
      <c r="BU814" s="181">
        <v>24.035026523804792</v>
      </c>
      <c r="BW814" s="310" t="s">
        <v>26</v>
      </c>
      <c r="BX814" s="291" t="s">
        <v>67</v>
      </c>
      <c r="BY814" s="311"/>
      <c r="BZ814" s="181">
        <v>24.035026523804792</v>
      </c>
      <c r="CA814" s="294" t="s">
        <v>57</v>
      </c>
      <c r="CB814" s="291" t="s">
        <v>571</v>
      </c>
      <c r="CC814" s="291">
        <v>8</v>
      </c>
      <c r="CD814" s="291">
        <v>8</v>
      </c>
      <c r="CF814" s="299" t="s">
        <v>1584</v>
      </c>
      <c r="CG814" s="181">
        <v>0</v>
      </c>
      <c r="CH814" s="294" t="s">
        <v>21</v>
      </c>
      <c r="CI814" s="181">
        <v>0</v>
      </c>
      <c r="CL814" s="181">
        <v>0</v>
      </c>
      <c r="CM814" s="291">
        <v>8</v>
      </c>
      <c r="CN814" s="291">
        <v>8</v>
      </c>
      <c r="CP814" s="181">
        <f t="shared" si="513"/>
        <v>-0.78992286761384889</v>
      </c>
      <c r="CQ814" s="181">
        <f t="shared" si="514"/>
        <v>0.94545454545454544</v>
      </c>
      <c r="CR814" s="181">
        <f>CP814*CQ814</f>
        <v>-0.74683616574400258</v>
      </c>
      <c r="CS814" s="181">
        <f t="shared" si="515"/>
        <v>0.26743013307697511</v>
      </c>
      <c r="CT814" s="291">
        <v>0</v>
      </c>
      <c r="CU814" s="291">
        <v>1</v>
      </c>
      <c r="CV814" s="291" t="s">
        <v>1782</v>
      </c>
      <c r="CW814" s="291">
        <v>0</v>
      </c>
      <c r="CX814" s="294">
        <v>0</v>
      </c>
      <c r="CY814" s="318">
        <v>0</v>
      </c>
      <c r="CZ814" s="318">
        <v>0</v>
      </c>
      <c r="DA814" s="318">
        <v>0</v>
      </c>
      <c r="DB814" s="318">
        <v>0</v>
      </c>
      <c r="DC814" s="318">
        <v>1</v>
      </c>
      <c r="DD814" s="291">
        <v>0</v>
      </c>
      <c r="DE814" s="292">
        <v>0</v>
      </c>
      <c r="DF814" s="292">
        <v>0</v>
      </c>
      <c r="DG814" s="292">
        <v>0</v>
      </c>
      <c r="DH814" s="292">
        <v>0</v>
      </c>
      <c r="DI814" s="292">
        <v>0</v>
      </c>
      <c r="DJ814" s="292">
        <v>0</v>
      </c>
      <c r="DK814" s="292">
        <v>0</v>
      </c>
      <c r="DL814" s="292">
        <v>0</v>
      </c>
      <c r="DM814" s="292">
        <v>0</v>
      </c>
      <c r="DN814" s="292">
        <v>0</v>
      </c>
      <c r="DO814" s="291">
        <v>0</v>
      </c>
      <c r="DP814" s="291">
        <v>0</v>
      </c>
      <c r="DQ814" s="291">
        <v>0</v>
      </c>
      <c r="DR814" s="291">
        <v>0</v>
      </c>
      <c r="DS814" s="291">
        <v>0</v>
      </c>
      <c r="DT814" s="291">
        <v>0</v>
      </c>
      <c r="DU814" s="291">
        <v>0</v>
      </c>
      <c r="DV814" s="291">
        <v>0</v>
      </c>
      <c r="DW814" s="291">
        <v>0</v>
      </c>
      <c r="DX814" s="291">
        <v>0</v>
      </c>
      <c r="DY814" s="291">
        <v>0</v>
      </c>
      <c r="DZ814" s="348">
        <v>1</v>
      </c>
      <c r="EA814" s="348">
        <v>0</v>
      </c>
      <c r="EB814" s="291">
        <v>0</v>
      </c>
      <c r="EC814" s="291">
        <v>0</v>
      </c>
      <c r="ED814" s="291">
        <v>0</v>
      </c>
      <c r="EE814" s="291">
        <v>0</v>
      </c>
      <c r="EF814" s="291">
        <v>0</v>
      </c>
      <c r="EG814" s="291">
        <v>0</v>
      </c>
      <c r="EH814" s="291">
        <v>0</v>
      </c>
      <c r="EI814" s="291">
        <v>0</v>
      </c>
      <c r="EJ814" s="291">
        <v>0</v>
      </c>
      <c r="EK814" s="291">
        <v>0</v>
      </c>
      <c r="EL814" s="291">
        <v>0</v>
      </c>
      <c r="EM814" s="291">
        <v>0</v>
      </c>
      <c r="EN814" s="291">
        <v>0</v>
      </c>
      <c r="EO814" s="291">
        <v>1</v>
      </c>
      <c r="EP814" s="291">
        <v>2</v>
      </c>
      <c r="EQ814" s="291">
        <v>4</v>
      </c>
    </row>
    <row r="815" spans="1:147" s="181" customFormat="1" ht="15" customHeight="1" x14ac:dyDescent="0.25">
      <c r="A815" s="501" t="s">
        <v>2581</v>
      </c>
      <c r="B815" s="294">
        <v>44</v>
      </c>
      <c r="C815" s="349" t="s">
        <v>400</v>
      </c>
      <c r="D815" s="343">
        <v>2003</v>
      </c>
      <c r="E815" s="327" t="s">
        <v>401</v>
      </c>
      <c r="F815" s="327" t="s">
        <v>207</v>
      </c>
      <c r="G815" s="343">
        <v>164</v>
      </c>
      <c r="H815" s="343" t="s">
        <v>402</v>
      </c>
      <c r="I815" s="297" t="s">
        <v>50</v>
      </c>
      <c r="J815" s="291">
        <v>0</v>
      </c>
      <c r="K815" s="298" t="s">
        <v>3</v>
      </c>
      <c r="L815" s="298" t="s">
        <v>89</v>
      </c>
      <c r="M815" s="291">
        <v>1</v>
      </c>
      <c r="N815" s="291">
        <v>1</v>
      </c>
      <c r="O815" s="291">
        <f>LOG10(N815)</f>
        <v>0</v>
      </c>
      <c r="P815" s="291">
        <v>1994</v>
      </c>
      <c r="Q815" s="181" t="s">
        <v>1978</v>
      </c>
      <c r="R815" s="294">
        <v>1</v>
      </c>
      <c r="S815" s="291">
        <v>4</v>
      </c>
      <c r="T815" s="294">
        <v>2</v>
      </c>
      <c r="U815" s="294" t="s">
        <v>1401</v>
      </c>
      <c r="V815" s="318" t="s">
        <v>717</v>
      </c>
      <c r="W815" s="318"/>
      <c r="X815" s="294" t="s">
        <v>279</v>
      </c>
      <c r="Y815" s="293" t="s">
        <v>19</v>
      </c>
      <c r="Z815" s="300" t="s">
        <v>408</v>
      </c>
      <c r="AA815" s="294" t="s">
        <v>1037</v>
      </c>
      <c r="AB815" s="294" t="s">
        <v>1400</v>
      </c>
      <c r="AC815" s="291" t="s">
        <v>1038</v>
      </c>
      <c r="AD815" s="294">
        <v>0</v>
      </c>
      <c r="AE815" s="291" t="s">
        <v>577</v>
      </c>
      <c r="AF815" s="291">
        <v>30</v>
      </c>
      <c r="AG815" s="291">
        <f t="shared" si="523"/>
        <v>1.4771212547196624</v>
      </c>
      <c r="AH815" s="291">
        <f t="shared" si="512"/>
        <v>588</v>
      </c>
      <c r="AI815" s="312">
        <f t="shared" si="517"/>
        <v>2.7693773260761385</v>
      </c>
      <c r="AJ815" s="291">
        <f t="shared" si="524"/>
        <v>30</v>
      </c>
      <c r="AK815" s="291">
        <f t="shared" si="525"/>
        <v>1.4771212547196624</v>
      </c>
      <c r="AL815" s="312">
        <f t="shared" si="526"/>
        <v>588</v>
      </c>
      <c r="AM815" s="312">
        <f t="shared" si="516"/>
        <v>2.7693773260761385</v>
      </c>
      <c r="AN815" s="293" t="s">
        <v>28</v>
      </c>
      <c r="AO815" s="294" t="s">
        <v>470</v>
      </c>
      <c r="AQ815" s="291" t="s">
        <v>403</v>
      </c>
      <c r="AR815" s="181" t="s">
        <v>404</v>
      </c>
      <c r="AS815" s="181" t="s">
        <v>405</v>
      </c>
      <c r="AT815" s="317" t="s">
        <v>2479</v>
      </c>
      <c r="AU815" s="304">
        <v>36.75</v>
      </c>
      <c r="AV815" s="304">
        <v>139.75</v>
      </c>
      <c r="AW815" s="305" t="s">
        <v>406</v>
      </c>
      <c r="AX815" s="306">
        <v>12.416666666666666</v>
      </c>
      <c r="AY815" s="307">
        <v>1365</v>
      </c>
      <c r="AZ815" s="541">
        <f>LOG10(AY815)</f>
        <v>3.1351326513767748</v>
      </c>
      <c r="BA815" s="519" t="s">
        <v>407</v>
      </c>
      <c r="BB815" s="181" t="s">
        <v>2108</v>
      </c>
      <c r="BC815" s="291" t="s">
        <v>118</v>
      </c>
      <c r="BD815" s="291" t="s">
        <v>1036</v>
      </c>
      <c r="BE815" s="291" t="s">
        <v>2331</v>
      </c>
      <c r="BI815" s="181" t="s">
        <v>2232</v>
      </c>
      <c r="BJ815" s="181" t="s">
        <v>2116</v>
      </c>
      <c r="BK815" s="320" t="s">
        <v>2110</v>
      </c>
      <c r="BL815" s="294" t="s">
        <v>2267</v>
      </c>
      <c r="BM815" s="294" t="s">
        <v>2267</v>
      </c>
      <c r="BN815" s="309" t="s">
        <v>1039</v>
      </c>
      <c r="BO815" s="291" t="s">
        <v>1682</v>
      </c>
      <c r="BP815" s="181" t="s">
        <v>51</v>
      </c>
      <c r="BQ815" s="291" t="s">
        <v>633</v>
      </c>
      <c r="BR815" s="181">
        <v>-11.675000000000001</v>
      </c>
      <c r="BS815" s="294" t="s">
        <v>21</v>
      </c>
      <c r="BT815" s="294" t="s">
        <v>9</v>
      </c>
      <c r="BU815" s="181">
        <v>20.668877569911722</v>
      </c>
      <c r="BW815" s="310" t="s">
        <v>26</v>
      </c>
      <c r="BX815" s="291" t="s">
        <v>67</v>
      </c>
      <c r="BY815" s="311"/>
      <c r="BZ815" s="181">
        <v>20.668877569911722</v>
      </c>
      <c r="CA815" s="294" t="s">
        <v>57</v>
      </c>
      <c r="CB815" s="291" t="s">
        <v>571</v>
      </c>
      <c r="CC815" s="291">
        <v>8</v>
      </c>
      <c r="CD815" s="291">
        <v>8</v>
      </c>
      <c r="CF815" s="299" t="s">
        <v>1584</v>
      </c>
      <c r="CG815" s="181">
        <v>0</v>
      </c>
      <c r="CH815" s="294" t="s">
        <v>21</v>
      </c>
      <c r="CI815" s="181">
        <v>0</v>
      </c>
      <c r="CL815" s="181">
        <v>0</v>
      </c>
      <c r="CM815" s="291">
        <v>8</v>
      </c>
      <c r="CN815" s="291">
        <v>8</v>
      </c>
      <c r="CP815" s="181">
        <f t="shared" si="513"/>
        <v>-0.7988311549506365</v>
      </c>
      <c r="CQ815" s="181">
        <f t="shared" si="514"/>
        <v>0.94545454545454544</v>
      </c>
      <c r="CR815" s="181">
        <f>CP815*CQ815</f>
        <v>-0.75525854649878355</v>
      </c>
      <c r="CS815" s="181">
        <f t="shared" si="515"/>
        <v>0.26782548350185797</v>
      </c>
      <c r="CT815" s="291">
        <v>0</v>
      </c>
      <c r="CU815" s="291">
        <v>1</v>
      </c>
      <c r="CV815" s="291" t="s">
        <v>1782</v>
      </c>
      <c r="CW815" s="291">
        <v>0</v>
      </c>
      <c r="CX815" s="294">
        <v>0</v>
      </c>
      <c r="CY815" s="318">
        <v>0</v>
      </c>
      <c r="CZ815" s="318">
        <v>0</v>
      </c>
      <c r="DA815" s="318">
        <v>0</v>
      </c>
      <c r="DB815" s="318">
        <v>0</v>
      </c>
      <c r="DC815" s="318">
        <v>1</v>
      </c>
      <c r="DD815" s="291">
        <v>0</v>
      </c>
      <c r="DE815" s="292">
        <v>0</v>
      </c>
      <c r="DF815" s="292">
        <v>0</v>
      </c>
      <c r="DG815" s="292">
        <v>0</v>
      </c>
      <c r="DH815" s="292">
        <v>0</v>
      </c>
      <c r="DI815" s="292">
        <v>0</v>
      </c>
      <c r="DJ815" s="292">
        <v>0</v>
      </c>
      <c r="DK815" s="292">
        <v>0</v>
      </c>
      <c r="DL815" s="292">
        <v>0</v>
      </c>
      <c r="DM815" s="292">
        <v>0</v>
      </c>
      <c r="DN815" s="292">
        <v>0</v>
      </c>
      <c r="DO815" s="291">
        <v>0</v>
      </c>
      <c r="DP815" s="291">
        <v>1</v>
      </c>
      <c r="DQ815" s="291">
        <v>0</v>
      </c>
      <c r="DR815" s="291">
        <v>0</v>
      </c>
      <c r="DS815" s="291">
        <v>0</v>
      </c>
      <c r="DT815" s="291">
        <v>0</v>
      </c>
      <c r="DU815" s="291">
        <v>0</v>
      </c>
      <c r="DV815" s="291">
        <v>0</v>
      </c>
      <c r="DW815" s="291">
        <v>0</v>
      </c>
      <c r="DX815" s="291">
        <v>0</v>
      </c>
      <c r="DY815" s="291">
        <v>0</v>
      </c>
      <c r="DZ815" s="291">
        <v>0</v>
      </c>
      <c r="EA815" s="291">
        <v>0</v>
      </c>
      <c r="EB815" s="291">
        <v>0</v>
      </c>
      <c r="EC815" s="291">
        <v>0</v>
      </c>
      <c r="ED815" s="291">
        <v>0</v>
      </c>
      <c r="EE815" s="291">
        <v>0</v>
      </c>
      <c r="EF815" s="291">
        <v>0</v>
      </c>
      <c r="EG815" s="291">
        <v>0</v>
      </c>
      <c r="EH815" s="291">
        <v>0</v>
      </c>
      <c r="EI815" s="291">
        <v>0</v>
      </c>
      <c r="EJ815" s="291">
        <v>0</v>
      </c>
      <c r="EK815" s="291">
        <v>0</v>
      </c>
      <c r="EL815" s="291">
        <v>0</v>
      </c>
      <c r="EM815" s="291">
        <v>0</v>
      </c>
      <c r="EN815" s="291">
        <v>0</v>
      </c>
      <c r="EO815" s="291">
        <v>1</v>
      </c>
      <c r="EP815" s="291">
        <v>2</v>
      </c>
      <c r="EQ815" s="291">
        <v>4</v>
      </c>
    </row>
    <row r="816" spans="1:147" s="392" customFormat="1" ht="15" customHeight="1" x14ac:dyDescent="0.25">
      <c r="A816" s="501" t="s">
        <v>2581</v>
      </c>
      <c r="B816" s="396">
        <v>41</v>
      </c>
      <c r="C816" s="444" t="s">
        <v>400</v>
      </c>
      <c r="D816" s="434">
        <v>2003</v>
      </c>
      <c r="E816" s="411" t="s">
        <v>401</v>
      </c>
      <c r="F816" s="411" t="s">
        <v>207</v>
      </c>
      <c r="G816" s="434">
        <v>164</v>
      </c>
      <c r="H816" s="434" t="s">
        <v>402</v>
      </c>
      <c r="I816" s="437" t="s">
        <v>50</v>
      </c>
      <c r="J816" s="393">
        <v>0</v>
      </c>
      <c r="K816" s="399" t="s">
        <v>3</v>
      </c>
      <c r="L816" s="399" t="s">
        <v>89</v>
      </c>
      <c r="M816" s="393">
        <v>1</v>
      </c>
      <c r="N816" s="393">
        <v>1</v>
      </c>
      <c r="O816" s="393">
        <f t="shared" ref="O816:O817" si="527">LOG10(N816)</f>
        <v>0</v>
      </c>
      <c r="P816" s="393">
        <v>1994</v>
      </c>
      <c r="Q816" s="392" t="s">
        <v>1978</v>
      </c>
      <c r="R816" s="396">
        <v>1</v>
      </c>
      <c r="S816" s="393">
        <v>4</v>
      </c>
      <c r="T816" s="396">
        <v>2</v>
      </c>
      <c r="U816" s="396" t="s">
        <v>1401</v>
      </c>
      <c r="V816" s="414" t="s">
        <v>717</v>
      </c>
      <c r="W816" s="414"/>
      <c r="X816" s="396" t="s">
        <v>279</v>
      </c>
      <c r="Y816" s="395" t="s">
        <v>19</v>
      </c>
      <c r="Z816" s="401" t="s">
        <v>408</v>
      </c>
      <c r="AA816" s="396" t="s">
        <v>1037</v>
      </c>
      <c r="AB816" s="396" t="s">
        <v>1400</v>
      </c>
      <c r="AC816" s="393" t="s">
        <v>1038</v>
      </c>
      <c r="AD816" s="393">
        <v>0</v>
      </c>
      <c r="AE816" s="393" t="s">
        <v>577</v>
      </c>
      <c r="AF816" s="393">
        <v>30</v>
      </c>
      <c r="AG816" s="393">
        <f t="shared" si="523"/>
        <v>1.4771212547196624</v>
      </c>
      <c r="AH816" s="393">
        <f t="shared" si="512"/>
        <v>588</v>
      </c>
      <c r="AI816" s="412">
        <f t="shared" si="517"/>
        <v>2.7693773260761385</v>
      </c>
      <c r="AJ816" s="393">
        <f t="shared" si="524"/>
        <v>30</v>
      </c>
      <c r="AK816" s="393">
        <f t="shared" si="525"/>
        <v>1.4771212547196624</v>
      </c>
      <c r="AL816" s="412">
        <f t="shared" si="526"/>
        <v>588</v>
      </c>
      <c r="AM816" s="412">
        <f t="shared" si="516"/>
        <v>2.7693773260761385</v>
      </c>
      <c r="AN816" s="395" t="s">
        <v>28</v>
      </c>
      <c r="AO816" s="396" t="s">
        <v>470</v>
      </c>
      <c r="AQ816" s="393" t="s">
        <v>403</v>
      </c>
      <c r="AR816" s="392" t="s">
        <v>404</v>
      </c>
      <c r="AS816" s="392" t="s">
        <v>405</v>
      </c>
      <c r="AT816" s="400" t="s">
        <v>2479</v>
      </c>
      <c r="AU816" s="402">
        <v>36.75</v>
      </c>
      <c r="AV816" s="402">
        <v>139.75</v>
      </c>
      <c r="AW816" s="403" t="s">
        <v>406</v>
      </c>
      <c r="AX816" s="404">
        <v>12.416666666666666</v>
      </c>
      <c r="AY816" s="405">
        <v>1365</v>
      </c>
      <c r="AZ816" s="542">
        <f t="shared" ref="AZ816:AZ817" si="528">LOG10(AY816)</f>
        <v>3.1351326513767748</v>
      </c>
      <c r="BA816" s="520" t="s">
        <v>407</v>
      </c>
      <c r="BB816" s="392" t="s">
        <v>2246</v>
      </c>
      <c r="BC816" s="393" t="s">
        <v>118</v>
      </c>
      <c r="BD816" s="393" t="s">
        <v>1036</v>
      </c>
      <c r="BE816" s="393" t="s">
        <v>2331</v>
      </c>
      <c r="BI816" s="392" t="s">
        <v>2232</v>
      </c>
      <c r="BJ816" s="392" t="s">
        <v>925</v>
      </c>
      <c r="BK816" s="401" t="s">
        <v>1034</v>
      </c>
      <c r="BL816" s="393"/>
      <c r="BM816" s="393"/>
      <c r="BN816" s="407" t="s">
        <v>1039</v>
      </c>
      <c r="BO816" s="393" t="s">
        <v>1682</v>
      </c>
      <c r="BP816" s="392" t="s">
        <v>51</v>
      </c>
      <c r="BQ816" s="393" t="s">
        <v>633</v>
      </c>
      <c r="BR816" s="392">
        <v>20</v>
      </c>
      <c r="BS816" s="396" t="s">
        <v>21</v>
      </c>
      <c r="BT816" s="396" t="s">
        <v>9</v>
      </c>
      <c r="BU816" s="415">
        <v>30.347981810987037</v>
      </c>
      <c r="BW816" s="408" t="s">
        <v>26</v>
      </c>
      <c r="BX816" s="393" t="s">
        <v>67</v>
      </c>
      <c r="BY816" s="393"/>
      <c r="BZ816" s="409">
        <f>IF(BX816="SE",BY816,BU816)</f>
        <v>30.347981810987037</v>
      </c>
      <c r="CA816" s="396" t="s">
        <v>57</v>
      </c>
      <c r="CB816" s="393" t="s">
        <v>571</v>
      </c>
      <c r="CC816" s="393">
        <v>3</v>
      </c>
      <c r="CD816" s="393">
        <v>3</v>
      </c>
      <c r="CF816" s="397" t="s">
        <v>1584</v>
      </c>
      <c r="CG816" s="392">
        <v>40.733333333333334</v>
      </c>
      <c r="CH816" s="396" t="s">
        <v>21</v>
      </c>
      <c r="CI816" s="445">
        <v>36.981256513716964</v>
      </c>
      <c r="CL816" s="410">
        <f t="shared" ref="CL816:CL847" si="529">CI816</f>
        <v>36.981256513716964</v>
      </c>
      <c r="CM816" s="393">
        <v>3</v>
      </c>
      <c r="CN816" s="393">
        <v>3</v>
      </c>
      <c r="CP816" s="392">
        <f t="shared" si="513"/>
        <v>-0.61291170584298282</v>
      </c>
      <c r="CQ816" s="392">
        <f t="shared" si="514"/>
        <v>0.8</v>
      </c>
      <c r="CR816" s="392">
        <f t="shared" ref="CR816:CR817" si="530">CP816*CQ816</f>
        <v>-0.49032936467438626</v>
      </c>
      <c r="CS816" s="392">
        <f t="shared" si="515"/>
        <v>0.68670190715516555</v>
      </c>
      <c r="CT816" s="393">
        <v>0</v>
      </c>
      <c r="CU816" s="393">
        <v>2</v>
      </c>
      <c r="CV816" s="393" t="s">
        <v>1782</v>
      </c>
      <c r="CW816" s="393">
        <v>0</v>
      </c>
      <c r="CX816" s="393">
        <v>0</v>
      </c>
      <c r="CY816" s="414">
        <v>0</v>
      </c>
      <c r="CZ816" s="414">
        <v>0</v>
      </c>
      <c r="DA816" s="414">
        <v>0</v>
      </c>
      <c r="DB816" s="414">
        <v>0</v>
      </c>
      <c r="DC816" s="414">
        <v>1</v>
      </c>
      <c r="DD816" s="393">
        <v>0</v>
      </c>
      <c r="DE816" s="394">
        <v>0</v>
      </c>
      <c r="DF816" s="394">
        <v>0</v>
      </c>
      <c r="DG816" s="394">
        <v>0</v>
      </c>
      <c r="DH816" s="394">
        <v>0</v>
      </c>
      <c r="DI816" s="394">
        <v>0</v>
      </c>
      <c r="DJ816" s="394">
        <v>0</v>
      </c>
      <c r="DK816" s="394">
        <v>0</v>
      </c>
      <c r="DL816" s="394">
        <v>0</v>
      </c>
      <c r="DM816" s="394">
        <v>0</v>
      </c>
      <c r="DN816" s="394">
        <v>0</v>
      </c>
      <c r="DO816" s="393">
        <v>0</v>
      </c>
      <c r="DP816" s="393">
        <v>0</v>
      </c>
      <c r="DQ816" s="393">
        <v>0</v>
      </c>
      <c r="DR816" s="393">
        <v>0</v>
      </c>
      <c r="DS816" s="393">
        <v>0</v>
      </c>
      <c r="DT816" s="393">
        <v>0</v>
      </c>
      <c r="DU816" s="393">
        <v>0</v>
      </c>
      <c r="DV816" s="393">
        <v>1</v>
      </c>
      <c r="DW816" s="393">
        <v>0</v>
      </c>
      <c r="DX816" s="393">
        <v>0</v>
      </c>
      <c r="DY816" s="393">
        <v>0</v>
      </c>
      <c r="DZ816" s="393">
        <v>0</v>
      </c>
      <c r="EA816" s="393">
        <v>0</v>
      </c>
      <c r="EB816" s="393">
        <v>0</v>
      </c>
      <c r="EC816" s="393">
        <v>0</v>
      </c>
      <c r="ED816" s="393">
        <v>0</v>
      </c>
      <c r="EE816" s="393">
        <v>0</v>
      </c>
      <c r="EF816" s="393">
        <v>0</v>
      </c>
      <c r="EG816" s="393">
        <v>0</v>
      </c>
      <c r="EH816" s="393">
        <v>0</v>
      </c>
      <c r="EI816" s="393">
        <v>0</v>
      </c>
      <c r="EJ816" s="393">
        <v>0</v>
      </c>
      <c r="EK816" s="393">
        <v>0</v>
      </c>
      <c r="EL816" s="393">
        <v>0</v>
      </c>
      <c r="EM816" s="393">
        <v>0</v>
      </c>
      <c r="EN816" s="393">
        <v>0</v>
      </c>
      <c r="EO816" s="393">
        <v>1</v>
      </c>
      <c r="EP816" s="393">
        <v>2</v>
      </c>
      <c r="EQ816" s="393">
        <v>4</v>
      </c>
    </row>
    <row r="817" spans="1:147" s="392" customFormat="1" ht="15" customHeight="1" x14ac:dyDescent="0.25">
      <c r="A817" s="501" t="s">
        <v>2581</v>
      </c>
      <c r="B817" s="396">
        <v>42</v>
      </c>
      <c r="C817" s="444" t="s">
        <v>400</v>
      </c>
      <c r="D817" s="434">
        <v>2003</v>
      </c>
      <c r="E817" s="411" t="s">
        <v>401</v>
      </c>
      <c r="F817" s="411" t="s">
        <v>207</v>
      </c>
      <c r="G817" s="434">
        <v>164</v>
      </c>
      <c r="H817" s="434" t="s">
        <v>402</v>
      </c>
      <c r="I817" s="437" t="s">
        <v>50</v>
      </c>
      <c r="J817" s="393">
        <v>0</v>
      </c>
      <c r="K817" s="399" t="s">
        <v>3</v>
      </c>
      <c r="L817" s="399" t="s">
        <v>89</v>
      </c>
      <c r="M817" s="393">
        <v>1</v>
      </c>
      <c r="N817" s="393">
        <v>1</v>
      </c>
      <c r="O817" s="393">
        <f t="shared" si="527"/>
        <v>0</v>
      </c>
      <c r="P817" s="393">
        <v>1994</v>
      </c>
      <c r="Q817" s="392" t="s">
        <v>1978</v>
      </c>
      <c r="R817" s="396">
        <v>1</v>
      </c>
      <c r="S817" s="393">
        <v>4</v>
      </c>
      <c r="T817" s="396">
        <v>2</v>
      </c>
      <c r="U817" s="396" t="s">
        <v>1401</v>
      </c>
      <c r="V817" s="414" t="s">
        <v>717</v>
      </c>
      <c r="W817" s="414"/>
      <c r="X817" s="396" t="s">
        <v>279</v>
      </c>
      <c r="Y817" s="395" t="s">
        <v>19</v>
      </c>
      <c r="Z817" s="401" t="s">
        <v>408</v>
      </c>
      <c r="AA817" s="396" t="s">
        <v>1037</v>
      </c>
      <c r="AB817" s="396" t="s">
        <v>1400</v>
      </c>
      <c r="AC817" s="393" t="s">
        <v>1038</v>
      </c>
      <c r="AD817" s="393">
        <v>0</v>
      </c>
      <c r="AE817" s="393" t="s">
        <v>577</v>
      </c>
      <c r="AF817" s="393">
        <v>30</v>
      </c>
      <c r="AG817" s="393">
        <f t="shared" si="523"/>
        <v>1.4771212547196624</v>
      </c>
      <c r="AH817" s="393">
        <f t="shared" si="512"/>
        <v>588</v>
      </c>
      <c r="AI817" s="412">
        <f t="shared" si="517"/>
        <v>2.7693773260761385</v>
      </c>
      <c r="AJ817" s="393">
        <f t="shared" si="524"/>
        <v>30</v>
      </c>
      <c r="AK817" s="393">
        <f t="shared" si="525"/>
        <v>1.4771212547196624</v>
      </c>
      <c r="AL817" s="412">
        <f t="shared" si="526"/>
        <v>588</v>
      </c>
      <c r="AM817" s="412">
        <f t="shared" si="516"/>
        <v>2.7693773260761385</v>
      </c>
      <c r="AN817" s="395" t="s">
        <v>28</v>
      </c>
      <c r="AO817" s="396" t="s">
        <v>470</v>
      </c>
      <c r="AQ817" s="393" t="s">
        <v>403</v>
      </c>
      <c r="AR817" s="392" t="s">
        <v>404</v>
      </c>
      <c r="AS817" s="392" t="s">
        <v>405</v>
      </c>
      <c r="AT817" s="400" t="s">
        <v>2479</v>
      </c>
      <c r="AU817" s="402">
        <v>36.75</v>
      </c>
      <c r="AV817" s="402">
        <v>139.75</v>
      </c>
      <c r="AW817" s="403" t="s">
        <v>406</v>
      </c>
      <c r="AX817" s="404">
        <v>12.416666666666666</v>
      </c>
      <c r="AY817" s="405">
        <v>1365</v>
      </c>
      <c r="AZ817" s="542">
        <f t="shared" si="528"/>
        <v>3.1351326513767748</v>
      </c>
      <c r="BA817" s="520" t="s">
        <v>407</v>
      </c>
      <c r="BB817" s="392" t="s">
        <v>2246</v>
      </c>
      <c r="BC817" s="393" t="s">
        <v>118</v>
      </c>
      <c r="BD817" s="393" t="s">
        <v>1036</v>
      </c>
      <c r="BE817" s="393" t="s">
        <v>2331</v>
      </c>
      <c r="BI817" s="392" t="s">
        <v>2232</v>
      </c>
      <c r="BJ817" s="392" t="s">
        <v>925</v>
      </c>
      <c r="BK817" s="401" t="s">
        <v>1035</v>
      </c>
      <c r="BL817" s="393" t="s">
        <v>2267</v>
      </c>
      <c r="BM817" s="393" t="s">
        <v>2267</v>
      </c>
      <c r="BN817" s="407" t="s">
        <v>1039</v>
      </c>
      <c r="BO817" s="393" t="s">
        <v>1682</v>
      </c>
      <c r="BP817" s="392" t="s">
        <v>51</v>
      </c>
      <c r="BQ817" s="393" t="s">
        <v>633</v>
      </c>
      <c r="BR817" s="392">
        <v>32.85</v>
      </c>
      <c r="BS817" s="396" t="s">
        <v>21</v>
      </c>
      <c r="BT817" s="396" t="s">
        <v>9</v>
      </c>
      <c r="BU817" s="415">
        <v>28.555268048703962</v>
      </c>
      <c r="BW817" s="408" t="s">
        <v>26</v>
      </c>
      <c r="BX817" s="393" t="s">
        <v>67</v>
      </c>
      <c r="BY817" s="393"/>
      <c r="BZ817" s="409">
        <f>IF(BX817="SE",BY817,BU817)</f>
        <v>28.555268048703962</v>
      </c>
      <c r="CA817" s="396" t="s">
        <v>57</v>
      </c>
      <c r="CB817" s="393" t="s">
        <v>571</v>
      </c>
      <c r="CC817" s="393">
        <v>4</v>
      </c>
      <c r="CD817" s="393">
        <v>4</v>
      </c>
      <c r="CF817" s="397" t="s">
        <v>1584</v>
      </c>
      <c r="CG817" s="392">
        <v>23.55</v>
      </c>
      <c r="CH817" s="396" t="s">
        <v>21</v>
      </c>
      <c r="CI817" s="445">
        <v>35.372446904335014</v>
      </c>
      <c r="CL817" s="410">
        <f t="shared" si="529"/>
        <v>35.372446904335014</v>
      </c>
      <c r="CM817" s="393">
        <v>4</v>
      </c>
      <c r="CN817" s="393">
        <v>4</v>
      </c>
      <c r="CP817" s="392">
        <f t="shared" si="513"/>
        <v>0.28931325592814339</v>
      </c>
      <c r="CQ817" s="392">
        <f t="shared" si="514"/>
        <v>0.86956521739130432</v>
      </c>
      <c r="CR817" s="392">
        <f t="shared" si="530"/>
        <v>0.25157674428534205</v>
      </c>
      <c r="CS817" s="392">
        <f t="shared" si="515"/>
        <v>0.50395567864157575</v>
      </c>
      <c r="CT817" s="393">
        <v>0</v>
      </c>
      <c r="CU817" s="393">
        <v>2</v>
      </c>
      <c r="CV817" s="393" t="s">
        <v>1782</v>
      </c>
      <c r="CW817" s="393">
        <v>0</v>
      </c>
      <c r="CX817" s="393">
        <v>0</v>
      </c>
      <c r="CY817" s="414">
        <v>0</v>
      </c>
      <c r="CZ817" s="414">
        <v>0</v>
      </c>
      <c r="DA817" s="414">
        <v>0</v>
      </c>
      <c r="DB817" s="414">
        <v>0</v>
      </c>
      <c r="DC817" s="414">
        <v>1</v>
      </c>
      <c r="DD817" s="393">
        <v>0</v>
      </c>
      <c r="DE817" s="394">
        <v>0</v>
      </c>
      <c r="DF817" s="394">
        <v>0</v>
      </c>
      <c r="DG817" s="394">
        <v>0</v>
      </c>
      <c r="DH817" s="394">
        <v>0</v>
      </c>
      <c r="DI817" s="394">
        <v>0</v>
      </c>
      <c r="DJ817" s="394">
        <v>0</v>
      </c>
      <c r="DK817" s="394">
        <v>0</v>
      </c>
      <c r="DL817" s="394">
        <v>0</v>
      </c>
      <c r="DM817" s="394">
        <v>0</v>
      </c>
      <c r="DN817" s="394">
        <v>0</v>
      </c>
      <c r="DO817" s="393">
        <v>0</v>
      </c>
      <c r="DP817" s="393">
        <v>0</v>
      </c>
      <c r="DQ817" s="393">
        <v>0</v>
      </c>
      <c r="DR817" s="393">
        <v>0</v>
      </c>
      <c r="DS817" s="393">
        <v>0</v>
      </c>
      <c r="DT817" s="393">
        <v>0</v>
      </c>
      <c r="DU817" s="393">
        <v>1</v>
      </c>
      <c r="DV817" s="393">
        <v>0</v>
      </c>
      <c r="DW817" s="393">
        <v>0</v>
      </c>
      <c r="DX817" s="393">
        <v>0</v>
      </c>
      <c r="DY817" s="393">
        <v>0</v>
      </c>
      <c r="DZ817" s="393">
        <v>0</v>
      </c>
      <c r="EA817" s="393">
        <v>0</v>
      </c>
      <c r="EB817" s="393">
        <v>0</v>
      </c>
      <c r="EC817" s="393">
        <v>0</v>
      </c>
      <c r="ED817" s="393">
        <v>0</v>
      </c>
      <c r="EE817" s="393">
        <v>0</v>
      </c>
      <c r="EF817" s="393">
        <v>0</v>
      </c>
      <c r="EG817" s="393">
        <v>0</v>
      </c>
      <c r="EH817" s="393">
        <v>0</v>
      </c>
      <c r="EI817" s="393">
        <v>0</v>
      </c>
      <c r="EJ817" s="393">
        <v>0</v>
      </c>
      <c r="EK817" s="393">
        <v>0</v>
      </c>
      <c r="EL817" s="393">
        <v>0</v>
      </c>
      <c r="EM817" s="393">
        <v>0</v>
      </c>
      <c r="EN817" s="393">
        <v>0</v>
      </c>
      <c r="EO817" s="393">
        <v>1</v>
      </c>
      <c r="EP817" s="393">
        <v>2</v>
      </c>
      <c r="EQ817" s="393">
        <v>4</v>
      </c>
    </row>
    <row r="818" spans="1:147" s="392" customFormat="1" ht="15" customHeight="1" x14ac:dyDescent="0.25">
      <c r="A818" s="501" t="s">
        <v>2581</v>
      </c>
      <c r="B818" s="396">
        <v>43</v>
      </c>
      <c r="C818" s="444" t="s">
        <v>400</v>
      </c>
      <c r="D818" s="434">
        <v>2003</v>
      </c>
      <c r="E818" s="411" t="s">
        <v>401</v>
      </c>
      <c r="F818" s="411" t="s">
        <v>207</v>
      </c>
      <c r="G818" s="434">
        <v>164</v>
      </c>
      <c r="H818" s="434" t="s">
        <v>402</v>
      </c>
      <c r="I818" s="437" t="s">
        <v>50</v>
      </c>
      <c r="J818" s="393">
        <v>0</v>
      </c>
      <c r="K818" s="399" t="s">
        <v>3</v>
      </c>
      <c r="L818" s="399" t="s">
        <v>89</v>
      </c>
      <c r="M818" s="393">
        <v>1</v>
      </c>
      <c r="N818" s="393">
        <v>1</v>
      </c>
      <c r="O818" s="393">
        <f>LOG10(N818)</f>
        <v>0</v>
      </c>
      <c r="P818" s="393">
        <v>1994</v>
      </c>
      <c r="Q818" s="392" t="s">
        <v>1978</v>
      </c>
      <c r="R818" s="396">
        <v>1</v>
      </c>
      <c r="S818" s="393">
        <v>4</v>
      </c>
      <c r="T818" s="396">
        <v>2</v>
      </c>
      <c r="U818" s="396" t="s">
        <v>1401</v>
      </c>
      <c r="V818" s="414" t="s">
        <v>717</v>
      </c>
      <c r="W818" s="414"/>
      <c r="X818" s="396" t="s">
        <v>279</v>
      </c>
      <c r="Y818" s="395" t="s">
        <v>19</v>
      </c>
      <c r="Z818" s="401" t="s">
        <v>408</v>
      </c>
      <c r="AA818" s="396" t="s">
        <v>1037</v>
      </c>
      <c r="AB818" s="396" t="s">
        <v>1400</v>
      </c>
      <c r="AC818" s="393" t="s">
        <v>1038</v>
      </c>
      <c r="AD818" s="393">
        <v>0</v>
      </c>
      <c r="AE818" s="393" t="s">
        <v>577</v>
      </c>
      <c r="AF818" s="393">
        <v>30</v>
      </c>
      <c r="AG818" s="393">
        <f t="shared" si="523"/>
        <v>1.4771212547196624</v>
      </c>
      <c r="AH818" s="393">
        <f t="shared" si="512"/>
        <v>588</v>
      </c>
      <c r="AI818" s="412">
        <f t="shared" si="517"/>
        <v>2.7693773260761385</v>
      </c>
      <c r="AJ818" s="393">
        <f t="shared" si="524"/>
        <v>30</v>
      </c>
      <c r="AK818" s="393">
        <f t="shared" si="525"/>
        <v>1.4771212547196624</v>
      </c>
      <c r="AL818" s="412">
        <f t="shared" si="526"/>
        <v>588</v>
      </c>
      <c r="AM818" s="412">
        <f t="shared" si="516"/>
        <v>2.7693773260761385</v>
      </c>
      <c r="AN818" s="395" t="s">
        <v>28</v>
      </c>
      <c r="AO818" s="396" t="s">
        <v>470</v>
      </c>
      <c r="AQ818" s="393" t="s">
        <v>403</v>
      </c>
      <c r="AR818" s="392" t="s">
        <v>404</v>
      </c>
      <c r="AS818" s="392" t="s">
        <v>405</v>
      </c>
      <c r="AT818" s="400" t="s">
        <v>2479</v>
      </c>
      <c r="AU818" s="402">
        <v>36.75</v>
      </c>
      <c r="AV818" s="402">
        <v>139.75</v>
      </c>
      <c r="AW818" s="403" t="s">
        <v>406</v>
      </c>
      <c r="AX818" s="404">
        <v>12.416666666666666</v>
      </c>
      <c r="AY818" s="405">
        <v>1365</v>
      </c>
      <c r="AZ818" s="542">
        <f>LOG10(AY818)</f>
        <v>3.1351326513767748</v>
      </c>
      <c r="BA818" s="520" t="s">
        <v>407</v>
      </c>
      <c r="BB818" s="392" t="s">
        <v>2246</v>
      </c>
      <c r="BC818" s="393" t="s">
        <v>118</v>
      </c>
      <c r="BD818" s="393" t="s">
        <v>1036</v>
      </c>
      <c r="BE818" s="393" t="s">
        <v>2331</v>
      </c>
      <c r="BI818" s="392" t="s">
        <v>2232</v>
      </c>
      <c r="BJ818" s="392" t="s">
        <v>925</v>
      </c>
      <c r="BK818" s="440" t="s">
        <v>2247</v>
      </c>
      <c r="BL818" s="396"/>
      <c r="BM818" s="396"/>
      <c r="BN818" s="407" t="s">
        <v>1039</v>
      </c>
      <c r="BO818" s="393" t="s">
        <v>1682</v>
      </c>
      <c r="BP818" s="392" t="s">
        <v>51</v>
      </c>
      <c r="BQ818" s="393" t="s">
        <v>633</v>
      </c>
      <c r="BR818" s="392">
        <v>36.575000000000003</v>
      </c>
      <c r="BS818" s="396" t="s">
        <v>21</v>
      </c>
      <c r="BT818" s="396" t="s">
        <v>9</v>
      </c>
      <c r="BU818" s="415">
        <v>25.902171723621933</v>
      </c>
      <c r="BW818" s="408" t="s">
        <v>26</v>
      </c>
      <c r="BX818" s="393" t="s">
        <v>67</v>
      </c>
      <c r="BY818" s="393"/>
      <c r="BZ818" s="409">
        <f>IF(BX818="SE",BY818,BU818)</f>
        <v>25.902171723621933</v>
      </c>
      <c r="CA818" s="396" t="s">
        <v>57</v>
      </c>
      <c r="CB818" s="393" t="s">
        <v>571</v>
      </c>
      <c r="CC818" s="393">
        <v>4</v>
      </c>
      <c r="CD818" s="393">
        <v>4</v>
      </c>
      <c r="CF818" s="397" t="s">
        <v>1584</v>
      </c>
      <c r="CG818" s="392">
        <v>50</v>
      </c>
      <c r="CH818" s="396" t="s">
        <v>21</v>
      </c>
      <c r="CI818" s="445">
        <v>35.998981467073015</v>
      </c>
      <c r="CL818" s="410">
        <f t="shared" si="529"/>
        <v>35.998981467073015</v>
      </c>
      <c r="CM818" s="393">
        <v>4</v>
      </c>
      <c r="CN818" s="393">
        <v>4</v>
      </c>
      <c r="CP818" s="392">
        <f t="shared" si="513"/>
        <v>-0.42809855719449852</v>
      </c>
      <c r="CQ818" s="392">
        <f t="shared" si="514"/>
        <v>0.86956521739130432</v>
      </c>
      <c r="CR818" s="392">
        <f>CP818*CQ818</f>
        <v>-0.37225961495173782</v>
      </c>
      <c r="CS818" s="392">
        <f t="shared" si="515"/>
        <v>0.50866107630775104</v>
      </c>
      <c r="CT818" s="393">
        <v>0</v>
      </c>
      <c r="CU818" s="393">
        <v>2</v>
      </c>
      <c r="CV818" s="393" t="s">
        <v>1782</v>
      </c>
      <c r="CW818" s="393">
        <v>0</v>
      </c>
      <c r="CX818" s="396">
        <v>0</v>
      </c>
      <c r="CY818" s="414">
        <v>0</v>
      </c>
      <c r="CZ818" s="414">
        <v>0</v>
      </c>
      <c r="DA818" s="414">
        <v>0</v>
      </c>
      <c r="DB818" s="414">
        <v>0</v>
      </c>
      <c r="DC818" s="414">
        <v>1</v>
      </c>
      <c r="DD818" s="393">
        <v>0</v>
      </c>
      <c r="DE818" s="394">
        <v>0</v>
      </c>
      <c r="DF818" s="394">
        <v>0</v>
      </c>
      <c r="DG818" s="394">
        <v>0</v>
      </c>
      <c r="DH818" s="394">
        <v>0</v>
      </c>
      <c r="DI818" s="394">
        <v>0</v>
      </c>
      <c r="DJ818" s="394">
        <v>0</v>
      </c>
      <c r="DK818" s="394">
        <v>0</v>
      </c>
      <c r="DL818" s="394">
        <v>0</v>
      </c>
      <c r="DM818" s="394">
        <v>0</v>
      </c>
      <c r="DN818" s="394">
        <v>0</v>
      </c>
      <c r="DO818" s="393">
        <v>0</v>
      </c>
      <c r="DP818" s="393">
        <v>0</v>
      </c>
      <c r="DQ818" s="393">
        <v>0</v>
      </c>
      <c r="DR818" s="393">
        <v>0</v>
      </c>
      <c r="DS818" s="393">
        <v>0</v>
      </c>
      <c r="DT818" s="393">
        <v>0</v>
      </c>
      <c r="DU818" s="393">
        <v>0</v>
      </c>
      <c r="DV818" s="393">
        <v>0</v>
      </c>
      <c r="DW818" s="393">
        <v>0</v>
      </c>
      <c r="DX818" s="393">
        <v>0</v>
      </c>
      <c r="DY818" s="393">
        <v>0</v>
      </c>
      <c r="DZ818" s="446">
        <v>1</v>
      </c>
      <c r="EA818" s="446">
        <v>0</v>
      </c>
      <c r="EB818" s="393">
        <v>0</v>
      </c>
      <c r="EC818" s="393">
        <v>0</v>
      </c>
      <c r="ED818" s="393">
        <v>0</v>
      </c>
      <c r="EE818" s="393">
        <v>0</v>
      </c>
      <c r="EF818" s="393">
        <v>0</v>
      </c>
      <c r="EG818" s="393">
        <v>0</v>
      </c>
      <c r="EH818" s="393">
        <v>0</v>
      </c>
      <c r="EI818" s="393">
        <v>0</v>
      </c>
      <c r="EJ818" s="393">
        <v>0</v>
      </c>
      <c r="EK818" s="393">
        <v>0</v>
      </c>
      <c r="EL818" s="393">
        <v>0</v>
      </c>
      <c r="EM818" s="393">
        <v>0</v>
      </c>
      <c r="EN818" s="393">
        <v>0</v>
      </c>
      <c r="EO818" s="393">
        <v>1</v>
      </c>
      <c r="EP818" s="393">
        <v>2</v>
      </c>
      <c r="EQ818" s="393">
        <v>4</v>
      </c>
    </row>
    <row r="819" spans="1:147" s="392" customFormat="1" ht="15" customHeight="1" x14ac:dyDescent="0.25">
      <c r="A819" s="501" t="s">
        <v>2581</v>
      </c>
      <c r="B819" s="396">
        <v>44</v>
      </c>
      <c r="C819" s="444" t="s">
        <v>400</v>
      </c>
      <c r="D819" s="434">
        <v>2003</v>
      </c>
      <c r="E819" s="411" t="s">
        <v>401</v>
      </c>
      <c r="F819" s="411" t="s">
        <v>207</v>
      </c>
      <c r="G819" s="434">
        <v>164</v>
      </c>
      <c r="H819" s="434" t="s">
        <v>402</v>
      </c>
      <c r="I819" s="437" t="s">
        <v>50</v>
      </c>
      <c r="J819" s="393">
        <v>0</v>
      </c>
      <c r="K819" s="399" t="s">
        <v>3</v>
      </c>
      <c r="L819" s="399" t="s">
        <v>89</v>
      </c>
      <c r="M819" s="393">
        <v>1</v>
      </c>
      <c r="N819" s="393">
        <v>1</v>
      </c>
      <c r="O819" s="393">
        <f>LOG10(N819)</f>
        <v>0</v>
      </c>
      <c r="P819" s="393">
        <v>1994</v>
      </c>
      <c r="Q819" s="392" t="s">
        <v>1978</v>
      </c>
      <c r="R819" s="396">
        <v>1</v>
      </c>
      <c r="S819" s="393">
        <v>4</v>
      </c>
      <c r="T819" s="396">
        <v>2</v>
      </c>
      <c r="U819" s="396" t="s">
        <v>1401</v>
      </c>
      <c r="V819" s="414" t="s">
        <v>717</v>
      </c>
      <c r="W819" s="414"/>
      <c r="X819" s="396" t="s">
        <v>279</v>
      </c>
      <c r="Y819" s="395" t="s">
        <v>19</v>
      </c>
      <c r="Z819" s="401" t="s">
        <v>408</v>
      </c>
      <c r="AA819" s="396" t="s">
        <v>1037</v>
      </c>
      <c r="AB819" s="396" t="s">
        <v>1400</v>
      </c>
      <c r="AC819" s="393" t="s">
        <v>1038</v>
      </c>
      <c r="AD819" s="393">
        <v>0</v>
      </c>
      <c r="AE819" s="393" t="s">
        <v>577</v>
      </c>
      <c r="AF819" s="393">
        <v>30</v>
      </c>
      <c r="AG819" s="393">
        <f t="shared" si="523"/>
        <v>1.4771212547196624</v>
      </c>
      <c r="AH819" s="393">
        <f t="shared" si="512"/>
        <v>588</v>
      </c>
      <c r="AI819" s="412">
        <f t="shared" si="517"/>
        <v>2.7693773260761385</v>
      </c>
      <c r="AJ819" s="393">
        <f t="shared" si="524"/>
        <v>30</v>
      </c>
      <c r="AK819" s="393">
        <f t="shared" si="525"/>
        <v>1.4771212547196624</v>
      </c>
      <c r="AL819" s="412">
        <f t="shared" si="526"/>
        <v>588</v>
      </c>
      <c r="AM819" s="412">
        <f t="shared" si="516"/>
        <v>2.7693773260761385</v>
      </c>
      <c r="AN819" s="395" t="s">
        <v>28</v>
      </c>
      <c r="AO819" s="396" t="s">
        <v>470</v>
      </c>
      <c r="AQ819" s="393" t="s">
        <v>403</v>
      </c>
      <c r="AR819" s="392" t="s">
        <v>404</v>
      </c>
      <c r="AS819" s="392" t="s">
        <v>405</v>
      </c>
      <c r="AT819" s="400" t="s">
        <v>2479</v>
      </c>
      <c r="AU819" s="402">
        <v>36.75</v>
      </c>
      <c r="AV819" s="402">
        <v>139.75</v>
      </c>
      <c r="AW819" s="403" t="s">
        <v>406</v>
      </c>
      <c r="AX819" s="404">
        <v>12.416666666666666</v>
      </c>
      <c r="AY819" s="405">
        <v>1365</v>
      </c>
      <c r="AZ819" s="542">
        <f>LOG10(AY819)</f>
        <v>3.1351326513767748</v>
      </c>
      <c r="BA819" s="520" t="s">
        <v>407</v>
      </c>
      <c r="BB819" s="392" t="s">
        <v>2246</v>
      </c>
      <c r="BC819" s="393" t="s">
        <v>118</v>
      </c>
      <c r="BD819" s="393" t="s">
        <v>1036</v>
      </c>
      <c r="BE819" s="393" t="s">
        <v>2331</v>
      </c>
      <c r="BI819" s="392" t="s">
        <v>2232</v>
      </c>
      <c r="BJ819" s="392" t="s">
        <v>925</v>
      </c>
      <c r="BK819" s="440" t="s">
        <v>2248</v>
      </c>
      <c r="BL819" s="396" t="s">
        <v>2267</v>
      </c>
      <c r="BM819" s="396" t="s">
        <v>2267</v>
      </c>
      <c r="BN819" s="407" t="s">
        <v>1039</v>
      </c>
      <c r="BO819" s="393" t="s">
        <v>1682</v>
      </c>
      <c r="BP819" s="392" t="s">
        <v>51</v>
      </c>
      <c r="BQ819" s="393" t="s">
        <v>633</v>
      </c>
      <c r="BR819" s="392">
        <v>17.375</v>
      </c>
      <c r="BS819" s="396" t="s">
        <v>21</v>
      </c>
      <c r="BT819" s="396" t="s">
        <v>9</v>
      </c>
      <c r="BU819" s="415">
        <v>7.7749062159402724</v>
      </c>
      <c r="BW819" s="408" t="s">
        <v>26</v>
      </c>
      <c r="BX819" s="393" t="s">
        <v>67</v>
      </c>
      <c r="BY819" s="393"/>
      <c r="BZ819" s="409">
        <f>IF(BX819="SE",BY819,BU819)</f>
        <v>7.7749062159402724</v>
      </c>
      <c r="CA819" s="396" t="s">
        <v>57</v>
      </c>
      <c r="CB819" s="393" t="s">
        <v>571</v>
      </c>
      <c r="CC819" s="393">
        <v>4</v>
      </c>
      <c r="CD819" s="393">
        <v>4</v>
      </c>
      <c r="CF819" s="397" t="s">
        <v>1584</v>
      </c>
      <c r="CG819" s="392">
        <v>29.05</v>
      </c>
      <c r="CH819" s="396" t="s">
        <v>21</v>
      </c>
      <c r="CI819" s="445">
        <v>21.960798406858228</v>
      </c>
      <c r="CL819" s="410">
        <f t="shared" si="529"/>
        <v>21.960798406858228</v>
      </c>
      <c r="CM819" s="393">
        <v>4</v>
      </c>
      <c r="CN819" s="393">
        <v>4</v>
      </c>
      <c r="CP819" s="392">
        <f t="shared" si="513"/>
        <v>-0.70873134386007985</v>
      </c>
      <c r="CQ819" s="392">
        <f t="shared" si="514"/>
        <v>0.86956521739130432</v>
      </c>
      <c r="CR819" s="392">
        <f>CP819*CQ819</f>
        <v>-0.61628812509572162</v>
      </c>
      <c r="CS819" s="392">
        <f t="shared" si="515"/>
        <v>0.52373819082087503</v>
      </c>
      <c r="CT819" s="393">
        <v>0</v>
      </c>
      <c r="CU819" s="393">
        <v>2</v>
      </c>
      <c r="CV819" s="393" t="s">
        <v>1782</v>
      </c>
      <c r="CW819" s="393">
        <v>0</v>
      </c>
      <c r="CX819" s="396">
        <v>0</v>
      </c>
      <c r="CY819" s="414">
        <v>0</v>
      </c>
      <c r="CZ819" s="414">
        <v>0</v>
      </c>
      <c r="DA819" s="414">
        <v>0</v>
      </c>
      <c r="DB819" s="414">
        <v>0</v>
      </c>
      <c r="DC819" s="414">
        <v>1</v>
      </c>
      <c r="DD819" s="393">
        <v>0</v>
      </c>
      <c r="DE819" s="394">
        <v>0</v>
      </c>
      <c r="DF819" s="394">
        <v>0</v>
      </c>
      <c r="DG819" s="394">
        <v>0</v>
      </c>
      <c r="DH819" s="394">
        <v>0</v>
      </c>
      <c r="DI819" s="394">
        <v>0</v>
      </c>
      <c r="DJ819" s="394">
        <v>0</v>
      </c>
      <c r="DK819" s="394">
        <v>0</v>
      </c>
      <c r="DL819" s="394">
        <v>0</v>
      </c>
      <c r="DM819" s="394">
        <v>0</v>
      </c>
      <c r="DN819" s="394">
        <v>0</v>
      </c>
      <c r="DO819" s="393">
        <v>0</v>
      </c>
      <c r="DP819" s="393">
        <v>1</v>
      </c>
      <c r="DQ819" s="393">
        <v>0</v>
      </c>
      <c r="DR819" s="393">
        <v>0</v>
      </c>
      <c r="DS819" s="393">
        <v>0</v>
      </c>
      <c r="DT819" s="393">
        <v>0</v>
      </c>
      <c r="DU819" s="393">
        <v>0</v>
      </c>
      <c r="DV819" s="393">
        <v>0</v>
      </c>
      <c r="DW819" s="393">
        <v>0</v>
      </c>
      <c r="DX819" s="393">
        <v>0</v>
      </c>
      <c r="DY819" s="393">
        <v>0</v>
      </c>
      <c r="DZ819" s="393">
        <v>0</v>
      </c>
      <c r="EA819" s="393">
        <v>0</v>
      </c>
      <c r="EB819" s="393">
        <v>0</v>
      </c>
      <c r="EC819" s="393">
        <v>0</v>
      </c>
      <c r="ED819" s="393">
        <v>0</v>
      </c>
      <c r="EE819" s="393">
        <v>0</v>
      </c>
      <c r="EF819" s="393">
        <v>0</v>
      </c>
      <c r="EG819" s="393">
        <v>0</v>
      </c>
      <c r="EH819" s="393">
        <v>0</v>
      </c>
      <c r="EI819" s="393">
        <v>0</v>
      </c>
      <c r="EJ819" s="393">
        <v>0</v>
      </c>
      <c r="EK819" s="393">
        <v>0</v>
      </c>
      <c r="EL819" s="393">
        <v>0</v>
      </c>
      <c r="EM819" s="393">
        <v>0</v>
      </c>
      <c r="EN819" s="393">
        <v>0</v>
      </c>
      <c r="EO819" s="393">
        <v>1</v>
      </c>
      <c r="EP819" s="393">
        <v>2</v>
      </c>
      <c r="EQ819" s="393">
        <v>4</v>
      </c>
    </row>
    <row r="820" spans="1:147" s="82" customFormat="1" ht="15" customHeight="1" x14ac:dyDescent="0.25">
      <c r="A820" s="504" t="s">
        <v>2582</v>
      </c>
      <c r="B820" s="77">
        <v>1</v>
      </c>
      <c r="C820" s="78" t="s">
        <v>410</v>
      </c>
      <c r="D820" s="93">
        <v>2013</v>
      </c>
      <c r="E820" s="93" t="s">
        <v>411</v>
      </c>
      <c r="F820" s="93" t="s">
        <v>412</v>
      </c>
      <c r="G820" s="233">
        <v>83</v>
      </c>
      <c r="H820" s="257" t="s">
        <v>413</v>
      </c>
      <c r="I820" s="93" t="s">
        <v>50</v>
      </c>
      <c r="J820" s="59">
        <v>0</v>
      </c>
      <c r="K820" s="94" t="s">
        <v>3</v>
      </c>
      <c r="L820" s="94" t="s">
        <v>89</v>
      </c>
      <c r="M820" s="94">
        <v>6</v>
      </c>
      <c r="N820" s="94">
        <v>6</v>
      </c>
      <c r="O820" s="59">
        <f t="shared" ref="O820:O858" si="531">LOG10(N820)</f>
        <v>0.77815125038364363</v>
      </c>
      <c r="P820" s="94">
        <v>2004</v>
      </c>
      <c r="R820" s="77">
        <v>1</v>
      </c>
      <c r="S820" s="77">
        <v>4</v>
      </c>
      <c r="T820" s="77">
        <v>2</v>
      </c>
      <c r="U820" s="253"/>
      <c r="V820" s="93" t="s">
        <v>1953</v>
      </c>
      <c r="W820" s="93"/>
      <c r="X820" s="77" t="s">
        <v>698</v>
      </c>
      <c r="Z820" s="234" t="s">
        <v>83</v>
      </c>
      <c r="AA820" s="94" t="s">
        <v>1783</v>
      </c>
      <c r="AB820" s="77" t="s">
        <v>1791</v>
      </c>
      <c r="AC820" s="93" t="s">
        <v>1785</v>
      </c>
      <c r="AD820" s="138">
        <v>0</v>
      </c>
      <c r="AE820" s="93" t="s">
        <v>1071</v>
      </c>
      <c r="AF820" s="94">
        <v>15</v>
      </c>
      <c r="AG820" s="59">
        <f t="shared" si="520"/>
        <v>1.1760912590556813</v>
      </c>
      <c r="AH820" s="59">
        <f>AF820*20.3</f>
        <v>304.5</v>
      </c>
      <c r="AI820" s="72">
        <f t="shared" si="517"/>
        <v>2.4835872969688944</v>
      </c>
      <c r="AJ820" s="59">
        <f t="shared" si="524"/>
        <v>90</v>
      </c>
      <c r="AK820" s="59">
        <f t="shared" ref="AK820:AK858" si="532">LOG10(AJ820)</f>
        <v>1.954242509439325</v>
      </c>
      <c r="AL820" s="72">
        <f t="shared" si="526"/>
        <v>1827</v>
      </c>
      <c r="AM820" s="72">
        <f t="shared" si="516"/>
        <v>3.2617385473525378</v>
      </c>
      <c r="AN820" s="234" t="s">
        <v>1790</v>
      </c>
      <c r="AO820" s="77" t="s">
        <v>470</v>
      </c>
      <c r="AQ820" s="94" t="s">
        <v>80</v>
      </c>
      <c r="AR820" s="78" t="s">
        <v>414</v>
      </c>
      <c r="AS820" s="78" t="s">
        <v>415</v>
      </c>
      <c r="AT820" s="228" t="s">
        <v>2480</v>
      </c>
      <c r="AU820" s="270">
        <v>38.700000000000003</v>
      </c>
      <c r="AV820" s="11">
        <v>-80.05</v>
      </c>
      <c r="AW820" s="93"/>
      <c r="AX820" s="277">
        <v>8.5749999999999993</v>
      </c>
      <c r="AY820" s="278">
        <v>1374</v>
      </c>
      <c r="AZ820" s="455">
        <f t="shared" si="521"/>
        <v>3.1379867327235318</v>
      </c>
      <c r="BA820" s="521" t="s">
        <v>82</v>
      </c>
      <c r="BB820" s="93"/>
      <c r="BC820" s="93" t="s">
        <v>2022</v>
      </c>
      <c r="BD820" s="94" t="s">
        <v>1784</v>
      </c>
      <c r="BE820" s="93" t="s">
        <v>2025</v>
      </c>
      <c r="BF820" s="93" t="s">
        <v>1789</v>
      </c>
      <c r="BH820" s="93" t="s">
        <v>1450</v>
      </c>
      <c r="BI820" s="93" t="s">
        <v>2030</v>
      </c>
      <c r="BJ820" s="93" t="s">
        <v>610</v>
      </c>
      <c r="BK820" s="95" t="s">
        <v>2077</v>
      </c>
      <c r="BL820" s="77"/>
      <c r="BM820" s="77"/>
      <c r="BN820" s="78" t="s">
        <v>1788</v>
      </c>
      <c r="BO820" s="77" t="s">
        <v>1671</v>
      </c>
      <c r="BP820" s="67" t="s">
        <v>51</v>
      </c>
      <c r="BQ820" s="93" t="s">
        <v>1792</v>
      </c>
      <c r="BR820" s="82">
        <v>118.25</v>
      </c>
      <c r="BS820" s="77" t="s">
        <v>21</v>
      </c>
      <c r="BT820" s="93" t="s">
        <v>2052</v>
      </c>
      <c r="BU820" s="82">
        <v>106.73526440060317</v>
      </c>
      <c r="BW820" s="79" t="s">
        <v>26</v>
      </c>
      <c r="BX820" s="76" t="s">
        <v>67</v>
      </c>
      <c r="BY820" s="77"/>
      <c r="BZ820" s="93">
        <f t="shared" ref="BZ820:BZ863" si="533">BU820</f>
        <v>106.73526440060317</v>
      </c>
      <c r="CA820" s="77" t="s">
        <v>57</v>
      </c>
      <c r="CB820" s="77" t="s">
        <v>416</v>
      </c>
      <c r="CC820" s="94">
        <v>4</v>
      </c>
      <c r="CD820" s="94">
        <v>4</v>
      </c>
      <c r="CE820" s="93"/>
      <c r="CF820" s="78" t="s">
        <v>1584</v>
      </c>
      <c r="CG820" s="142">
        <v>34.875</v>
      </c>
      <c r="CH820" s="142" t="s">
        <v>21</v>
      </c>
      <c r="CI820" s="142">
        <v>48.857573619654914</v>
      </c>
      <c r="CL820" s="82">
        <f t="shared" si="529"/>
        <v>48.857573619654914</v>
      </c>
      <c r="CM820" s="77">
        <v>4</v>
      </c>
      <c r="CN820" s="77">
        <v>4</v>
      </c>
      <c r="CP820" s="67">
        <f t="shared" si="513"/>
        <v>1.0044641555370202</v>
      </c>
      <c r="CQ820" s="67">
        <f t="shared" si="514"/>
        <v>0.86956521739130432</v>
      </c>
      <c r="CR820" s="67">
        <f t="shared" si="522"/>
        <v>0.87344709177132185</v>
      </c>
      <c r="CS820" s="67">
        <f t="shared" si="515"/>
        <v>0.54768186388273621</v>
      </c>
      <c r="CT820" s="128">
        <v>0</v>
      </c>
      <c r="CU820" s="77">
        <v>0</v>
      </c>
      <c r="CV820" s="77" t="s">
        <v>1782</v>
      </c>
      <c r="CW820" s="77">
        <v>0</v>
      </c>
      <c r="CX820" s="59">
        <v>0</v>
      </c>
      <c r="CY820" s="74">
        <v>0</v>
      </c>
      <c r="CZ820" s="102">
        <v>3</v>
      </c>
      <c r="DA820" s="74">
        <v>0</v>
      </c>
      <c r="DB820" s="74">
        <v>0</v>
      </c>
      <c r="DC820" s="74">
        <v>0</v>
      </c>
      <c r="DD820" s="77">
        <v>0</v>
      </c>
      <c r="DE820" s="60">
        <v>0</v>
      </c>
      <c r="DF820" s="60">
        <v>0</v>
      </c>
      <c r="DG820" s="60">
        <v>0</v>
      </c>
      <c r="DH820" s="60">
        <v>0</v>
      </c>
      <c r="DI820" s="60">
        <v>0</v>
      </c>
      <c r="DJ820" s="60">
        <v>0</v>
      </c>
      <c r="DK820" s="60">
        <v>0</v>
      </c>
      <c r="DL820" s="74">
        <v>0</v>
      </c>
      <c r="DM820" s="74">
        <v>0</v>
      </c>
      <c r="DN820" s="74">
        <v>0</v>
      </c>
      <c r="DO820" s="77">
        <v>0</v>
      </c>
      <c r="DP820" s="77">
        <v>1</v>
      </c>
      <c r="DQ820" s="77">
        <v>0</v>
      </c>
      <c r="DR820" s="77">
        <v>0</v>
      </c>
      <c r="DS820" s="77">
        <v>0</v>
      </c>
      <c r="DT820" s="77">
        <v>0</v>
      </c>
      <c r="DU820" s="77">
        <v>0</v>
      </c>
      <c r="DV820" s="77">
        <v>0</v>
      </c>
      <c r="DW820" s="77">
        <v>0</v>
      </c>
      <c r="DX820" s="77">
        <v>0</v>
      </c>
      <c r="DY820" s="77">
        <v>0</v>
      </c>
      <c r="DZ820" s="77">
        <v>0</v>
      </c>
      <c r="EA820" s="77">
        <v>0</v>
      </c>
      <c r="EB820" s="77">
        <v>0</v>
      </c>
      <c r="EC820" s="77">
        <v>0</v>
      </c>
      <c r="ED820" s="77">
        <v>0</v>
      </c>
      <c r="EE820" s="77">
        <v>0</v>
      </c>
      <c r="EF820" s="77">
        <v>0</v>
      </c>
      <c r="EG820" s="77">
        <v>0</v>
      </c>
      <c r="EH820" s="77">
        <v>0</v>
      </c>
      <c r="EI820" s="77">
        <v>0</v>
      </c>
      <c r="EJ820" s="77">
        <v>0</v>
      </c>
      <c r="EK820" s="77">
        <v>0</v>
      </c>
      <c r="EL820" s="77">
        <v>0</v>
      </c>
      <c r="EM820" s="59">
        <v>0</v>
      </c>
      <c r="EN820" s="77">
        <v>1</v>
      </c>
      <c r="EO820" s="128">
        <v>0</v>
      </c>
      <c r="EP820" s="128">
        <v>1</v>
      </c>
      <c r="EQ820" s="59">
        <v>4</v>
      </c>
    </row>
    <row r="821" spans="1:147" s="82" customFormat="1" ht="15" customHeight="1" x14ac:dyDescent="0.25">
      <c r="A821" s="504" t="s">
        <v>2582</v>
      </c>
      <c r="B821" s="77">
        <v>2</v>
      </c>
      <c r="C821" s="78" t="s">
        <v>410</v>
      </c>
      <c r="D821" s="93">
        <v>2013</v>
      </c>
      <c r="E821" s="93" t="s">
        <v>411</v>
      </c>
      <c r="F821" s="93" t="s">
        <v>412</v>
      </c>
      <c r="G821" s="233">
        <v>83</v>
      </c>
      <c r="H821" s="257" t="s">
        <v>413</v>
      </c>
      <c r="I821" s="93" t="s">
        <v>50</v>
      </c>
      <c r="J821" s="59">
        <v>0</v>
      </c>
      <c r="K821" s="94" t="s">
        <v>3</v>
      </c>
      <c r="L821" s="94" t="s">
        <v>89</v>
      </c>
      <c r="M821" s="94">
        <v>6</v>
      </c>
      <c r="N821" s="94">
        <v>6</v>
      </c>
      <c r="O821" s="59">
        <f t="shared" si="531"/>
        <v>0.77815125038364363</v>
      </c>
      <c r="P821" s="94">
        <v>2004</v>
      </c>
      <c r="R821" s="77">
        <v>1</v>
      </c>
      <c r="S821" s="77">
        <v>4</v>
      </c>
      <c r="T821" s="77">
        <v>2</v>
      </c>
      <c r="U821" s="253"/>
      <c r="V821" s="93" t="s">
        <v>1953</v>
      </c>
      <c r="W821" s="93"/>
      <c r="X821" s="77" t="s">
        <v>698</v>
      </c>
      <c r="Z821" s="234" t="s">
        <v>83</v>
      </c>
      <c r="AA821" s="94" t="s">
        <v>1783</v>
      </c>
      <c r="AB821" s="77" t="s">
        <v>1791</v>
      </c>
      <c r="AC821" s="93" t="s">
        <v>1785</v>
      </c>
      <c r="AD821" s="138">
        <v>0</v>
      </c>
      <c r="AE821" s="93" t="s">
        <v>1071</v>
      </c>
      <c r="AF821" s="94">
        <v>15</v>
      </c>
      <c r="AG821" s="59">
        <f t="shared" si="520"/>
        <v>1.1760912590556813</v>
      </c>
      <c r="AH821" s="59">
        <f t="shared" ref="AH821:AH863" si="534">AF821*20.3</f>
        <v>304.5</v>
      </c>
      <c r="AI821" s="72">
        <f t="shared" si="517"/>
        <v>2.4835872969688944</v>
      </c>
      <c r="AJ821" s="59">
        <f t="shared" si="524"/>
        <v>90</v>
      </c>
      <c r="AK821" s="59">
        <f t="shared" si="532"/>
        <v>1.954242509439325</v>
      </c>
      <c r="AL821" s="72">
        <f t="shared" si="526"/>
        <v>1827</v>
      </c>
      <c r="AM821" s="72">
        <f t="shared" si="516"/>
        <v>3.2617385473525378</v>
      </c>
      <c r="AN821" s="234" t="s">
        <v>1790</v>
      </c>
      <c r="AO821" s="77" t="s">
        <v>470</v>
      </c>
      <c r="AQ821" s="94" t="s">
        <v>80</v>
      </c>
      <c r="AR821" s="78" t="s">
        <v>414</v>
      </c>
      <c r="AS821" s="78" t="s">
        <v>415</v>
      </c>
      <c r="AT821" s="228" t="s">
        <v>2480</v>
      </c>
      <c r="AU821" s="270">
        <v>38.700000000000003</v>
      </c>
      <c r="AV821" s="11">
        <v>-80.05</v>
      </c>
      <c r="AW821" s="93"/>
      <c r="AX821" s="277">
        <v>8.5749999999999993</v>
      </c>
      <c r="AY821" s="278">
        <v>1374</v>
      </c>
      <c r="AZ821" s="455">
        <f t="shared" si="521"/>
        <v>3.1379867327235318</v>
      </c>
      <c r="BA821" s="521" t="s">
        <v>82</v>
      </c>
      <c r="BB821" s="93"/>
      <c r="BC821" s="93" t="s">
        <v>2022</v>
      </c>
      <c r="BD821" s="94" t="s">
        <v>1784</v>
      </c>
      <c r="BE821" s="93" t="s">
        <v>2025</v>
      </c>
      <c r="BF821" s="93" t="s">
        <v>1789</v>
      </c>
      <c r="BH821" s="93" t="s">
        <v>1450</v>
      </c>
      <c r="BI821" s="82" t="s">
        <v>2031</v>
      </c>
      <c r="BJ821" s="93" t="s">
        <v>610</v>
      </c>
      <c r="BK821" s="95" t="s">
        <v>2077</v>
      </c>
      <c r="BL821" s="77"/>
      <c r="BM821" s="77"/>
      <c r="BN821" s="78" t="s">
        <v>1788</v>
      </c>
      <c r="BO821" s="77" t="s">
        <v>1671</v>
      </c>
      <c r="BP821" s="67" t="s">
        <v>51</v>
      </c>
      <c r="BQ821" s="93" t="s">
        <v>1792</v>
      </c>
      <c r="BR821" s="82">
        <v>51.25</v>
      </c>
      <c r="BS821" s="77" t="s">
        <v>21</v>
      </c>
      <c r="BT821" s="93" t="s">
        <v>2052</v>
      </c>
      <c r="BU821" s="82">
        <v>69.373986479083072</v>
      </c>
      <c r="BW821" s="79" t="s">
        <v>26</v>
      </c>
      <c r="BX821" s="76" t="s">
        <v>67</v>
      </c>
      <c r="BY821" s="77"/>
      <c r="BZ821" s="93">
        <f t="shared" si="533"/>
        <v>69.373986479083072</v>
      </c>
      <c r="CA821" s="77" t="s">
        <v>57</v>
      </c>
      <c r="CB821" s="77" t="s">
        <v>416</v>
      </c>
      <c r="CC821" s="94">
        <v>4</v>
      </c>
      <c r="CD821" s="94">
        <v>4</v>
      </c>
      <c r="CE821" s="93"/>
      <c r="CF821" s="78" t="s">
        <v>1584</v>
      </c>
      <c r="CG821" s="142">
        <v>7.875</v>
      </c>
      <c r="CH821" s="142" t="s">
        <v>21</v>
      </c>
      <c r="CI821" s="142">
        <v>11.2129017951049</v>
      </c>
      <c r="CL821" s="82">
        <f t="shared" si="529"/>
        <v>11.2129017951049</v>
      </c>
      <c r="CM821" s="77">
        <v>4</v>
      </c>
      <c r="CN821" s="77">
        <v>4</v>
      </c>
      <c r="CP821" s="67">
        <f t="shared" si="513"/>
        <v>0.8728866926498341</v>
      </c>
      <c r="CQ821" s="67">
        <f t="shared" si="514"/>
        <v>0.86956521739130432</v>
      </c>
      <c r="CR821" s="67">
        <f t="shared" si="522"/>
        <v>0.75903190665202958</v>
      </c>
      <c r="CS821" s="67">
        <f t="shared" si="515"/>
        <v>0.53600808970723846</v>
      </c>
      <c r="CT821" s="128">
        <v>0</v>
      </c>
      <c r="CU821" s="77">
        <v>0</v>
      </c>
      <c r="CV821" s="77" t="s">
        <v>1782</v>
      </c>
      <c r="CW821" s="77">
        <v>0</v>
      </c>
      <c r="CX821" s="59">
        <v>0</v>
      </c>
      <c r="CY821" s="74">
        <v>0</v>
      </c>
      <c r="CZ821" s="102">
        <v>3</v>
      </c>
      <c r="DA821" s="74">
        <v>0</v>
      </c>
      <c r="DB821" s="74">
        <v>0</v>
      </c>
      <c r="DC821" s="74">
        <v>0</v>
      </c>
      <c r="DD821" s="77">
        <v>0</v>
      </c>
      <c r="DE821" s="60">
        <v>0</v>
      </c>
      <c r="DF821" s="60">
        <v>0</v>
      </c>
      <c r="DG821" s="60">
        <v>0</v>
      </c>
      <c r="DH821" s="60">
        <v>0</v>
      </c>
      <c r="DI821" s="60">
        <v>0</v>
      </c>
      <c r="DJ821" s="60">
        <v>0</v>
      </c>
      <c r="DK821" s="60">
        <v>0</v>
      </c>
      <c r="DL821" s="74">
        <v>0</v>
      </c>
      <c r="DM821" s="74">
        <v>0</v>
      </c>
      <c r="DN821" s="74">
        <v>0</v>
      </c>
      <c r="DO821" s="77">
        <v>0</v>
      </c>
      <c r="DP821" s="77">
        <v>1</v>
      </c>
      <c r="DQ821" s="77">
        <v>0</v>
      </c>
      <c r="DR821" s="77">
        <v>0</v>
      </c>
      <c r="DS821" s="77">
        <v>0</v>
      </c>
      <c r="DT821" s="77">
        <v>0</v>
      </c>
      <c r="DU821" s="77">
        <v>0</v>
      </c>
      <c r="DV821" s="77">
        <v>0</v>
      </c>
      <c r="DW821" s="77">
        <v>0</v>
      </c>
      <c r="DX821" s="77">
        <v>0</v>
      </c>
      <c r="DY821" s="77">
        <v>0</v>
      </c>
      <c r="DZ821" s="77">
        <v>0</v>
      </c>
      <c r="EA821" s="77">
        <v>0</v>
      </c>
      <c r="EB821" s="77">
        <v>0</v>
      </c>
      <c r="EC821" s="77">
        <v>0</v>
      </c>
      <c r="ED821" s="77">
        <v>0</v>
      </c>
      <c r="EE821" s="77">
        <v>0</v>
      </c>
      <c r="EF821" s="77">
        <v>0</v>
      </c>
      <c r="EG821" s="77">
        <v>0</v>
      </c>
      <c r="EH821" s="77">
        <v>0</v>
      </c>
      <c r="EI821" s="77">
        <v>0</v>
      </c>
      <c r="EJ821" s="77">
        <v>0</v>
      </c>
      <c r="EK821" s="77">
        <v>0</v>
      </c>
      <c r="EL821" s="77">
        <v>0</v>
      </c>
      <c r="EM821" s="59">
        <v>0</v>
      </c>
      <c r="EN821" s="77">
        <v>1</v>
      </c>
      <c r="EO821" s="128">
        <v>0</v>
      </c>
      <c r="EP821" s="128">
        <v>1</v>
      </c>
      <c r="EQ821" s="59">
        <v>4</v>
      </c>
    </row>
    <row r="822" spans="1:147" s="82" customFormat="1" ht="15" customHeight="1" x14ac:dyDescent="0.25">
      <c r="A822" s="504" t="s">
        <v>2582</v>
      </c>
      <c r="B822" s="77">
        <v>3</v>
      </c>
      <c r="C822" s="78" t="s">
        <v>410</v>
      </c>
      <c r="D822" s="93">
        <v>2013</v>
      </c>
      <c r="E822" s="93" t="s">
        <v>411</v>
      </c>
      <c r="F822" s="93" t="s">
        <v>412</v>
      </c>
      <c r="G822" s="233">
        <v>83</v>
      </c>
      <c r="H822" s="257" t="s">
        <v>413</v>
      </c>
      <c r="I822" s="93" t="s">
        <v>50</v>
      </c>
      <c r="J822" s="59">
        <v>0</v>
      </c>
      <c r="K822" s="94" t="s">
        <v>3</v>
      </c>
      <c r="L822" s="94" t="s">
        <v>89</v>
      </c>
      <c r="M822" s="94">
        <v>6</v>
      </c>
      <c r="N822" s="94">
        <v>6</v>
      </c>
      <c r="O822" s="59">
        <f t="shared" si="531"/>
        <v>0.77815125038364363</v>
      </c>
      <c r="P822" s="94">
        <v>2004</v>
      </c>
      <c r="R822" s="77">
        <v>1</v>
      </c>
      <c r="S822" s="77">
        <v>4</v>
      </c>
      <c r="T822" s="77">
        <v>2</v>
      </c>
      <c r="U822" s="253"/>
      <c r="V822" s="93" t="s">
        <v>1953</v>
      </c>
      <c r="W822" s="93"/>
      <c r="X822" s="77" t="s">
        <v>698</v>
      </c>
      <c r="Z822" s="234" t="s">
        <v>83</v>
      </c>
      <c r="AA822" s="94" t="s">
        <v>1783</v>
      </c>
      <c r="AB822" s="77" t="s">
        <v>1791</v>
      </c>
      <c r="AC822" s="93" t="s">
        <v>1785</v>
      </c>
      <c r="AD822" s="138">
        <v>0</v>
      </c>
      <c r="AE822" s="93" t="s">
        <v>1071</v>
      </c>
      <c r="AF822" s="94">
        <v>15</v>
      </c>
      <c r="AG822" s="59">
        <f t="shared" si="520"/>
        <v>1.1760912590556813</v>
      </c>
      <c r="AH822" s="59">
        <f t="shared" si="534"/>
        <v>304.5</v>
      </c>
      <c r="AI822" s="72">
        <f t="shared" si="517"/>
        <v>2.4835872969688944</v>
      </c>
      <c r="AJ822" s="59">
        <f t="shared" si="524"/>
        <v>90</v>
      </c>
      <c r="AK822" s="59">
        <f t="shared" si="532"/>
        <v>1.954242509439325</v>
      </c>
      <c r="AL822" s="72">
        <f t="shared" si="526"/>
        <v>1827</v>
      </c>
      <c r="AM822" s="72">
        <f t="shared" si="516"/>
        <v>3.2617385473525378</v>
      </c>
      <c r="AN822" s="234" t="s">
        <v>1790</v>
      </c>
      <c r="AO822" s="77" t="s">
        <v>470</v>
      </c>
      <c r="AQ822" s="94" t="s">
        <v>80</v>
      </c>
      <c r="AR822" s="78" t="s">
        <v>414</v>
      </c>
      <c r="AS822" s="78" t="s">
        <v>415</v>
      </c>
      <c r="AT822" s="228" t="s">
        <v>2480</v>
      </c>
      <c r="AU822" s="270">
        <v>38.700000000000003</v>
      </c>
      <c r="AV822" s="11">
        <v>-80.05</v>
      </c>
      <c r="AW822" s="93"/>
      <c r="AX822" s="277">
        <v>8.5749999999999993</v>
      </c>
      <c r="AY822" s="278">
        <v>1374</v>
      </c>
      <c r="AZ822" s="455">
        <f t="shared" si="521"/>
        <v>3.1379867327235318</v>
      </c>
      <c r="BA822" s="521" t="s">
        <v>82</v>
      </c>
      <c r="BB822" s="93"/>
      <c r="BC822" s="93" t="s">
        <v>2022</v>
      </c>
      <c r="BD822" s="94" t="s">
        <v>1784</v>
      </c>
      <c r="BE822" s="93" t="s">
        <v>2025</v>
      </c>
      <c r="BF822" s="93" t="s">
        <v>1789</v>
      </c>
      <c r="BH822" s="93" t="s">
        <v>1450</v>
      </c>
      <c r="BI822" s="82" t="s">
        <v>2032</v>
      </c>
      <c r="BJ822" s="93" t="s">
        <v>610</v>
      </c>
      <c r="BK822" s="95" t="s">
        <v>2077</v>
      </c>
      <c r="BL822" s="77"/>
      <c r="BM822" s="77"/>
      <c r="BN822" s="78" t="s">
        <v>1788</v>
      </c>
      <c r="BO822" s="77" t="s">
        <v>1671</v>
      </c>
      <c r="BP822" s="67" t="s">
        <v>51</v>
      </c>
      <c r="BQ822" s="93" t="s">
        <v>1792</v>
      </c>
      <c r="BR822" s="82">
        <v>33.75</v>
      </c>
      <c r="BS822" s="77" t="s">
        <v>21</v>
      </c>
      <c r="BT822" s="93" t="s">
        <v>2052</v>
      </c>
      <c r="BU822" s="82">
        <v>44.591665887996008</v>
      </c>
      <c r="BW822" s="79" t="s">
        <v>26</v>
      </c>
      <c r="BX822" s="76" t="s">
        <v>67</v>
      </c>
      <c r="BY822" s="77"/>
      <c r="BZ822" s="93">
        <f t="shared" si="533"/>
        <v>44.591665887996008</v>
      </c>
      <c r="CA822" s="77" t="s">
        <v>57</v>
      </c>
      <c r="CB822" s="77" t="s">
        <v>416</v>
      </c>
      <c r="CC822" s="94">
        <v>4</v>
      </c>
      <c r="CD822" s="94">
        <v>4</v>
      </c>
      <c r="CE822" s="93"/>
      <c r="CF822" s="78" t="s">
        <v>1584</v>
      </c>
      <c r="CG822" s="142">
        <v>22.25</v>
      </c>
      <c r="CH822" s="142" t="s">
        <v>21</v>
      </c>
      <c r="CI822" s="142">
        <v>33.290389003434612</v>
      </c>
      <c r="CL822" s="82">
        <f t="shared" si="529"/>
        <v>33.290389003434612</v>
      </c>
      <c r="CM822" s="77">
        <v>4</v>
      </c>
      <c r="CN822" s="77">
        <v>4</v>
      </c>
      <c r="CP822" s="67">
        <f t="shared" si="513"/>
        <v>0.29225746202954056</v>
      </c>
      <c r="CQ822" s="67">
        <f t="shared" si="514"/>
        <v>0.86956521739130432</v>
      </c>
      <c r="CR822" s="67">
        <f t="shared" si="522"/>
        <v>0.25413692350394829</v>
      </c>
      <c r="CS822" s="67">
        <f t="shared" si="515"/>
        <v>0.5040365984930032</v>
      </c>
      <c r="CT822" s="128">
        <v>0</v>
      </c>
      <c r="CU822" s="77">
        <v>0</v>
      </c>
      <c r="CV822" s="77" t="s">
        <v>1782</v>
      </c>
      <c r="CW822" s="77">
        <v>0</v>
      </c>
      <c r="CX822" s="59">
        <v>0</v>
      </c>
      <c r="CY822" s="74">
        <v>0</v>
      </c>
      <c r="CZ822" s="102">
        <v>3</v>
      </c>
      <c r="DA822" s="74">
        <v>0</v>
      </c>
      <c r="DB822" s="74">
        <v>0</v>
      </c>
      <c r="DC822" s="74">
        <v>0</v>
      </c>
      <c r="DD822" s="77">
        <v>0</v>
      </c>
      <c r="DE822" s="60">
        <v>0</v>
      </c>
      <c r="DF822" s="60">
        <v>0</v>
      </c>
      <c r="DG822" s="60">
        <v>0</v>
      </c>
      <c r="DH822" s="60">
        <v>0</v>
      </c>
      <c r="DI822" s="60">
        <v>0</v>
      </c>
      <c r="DJ822" s="60">
        <v>0</v>
      </c>
      <c r="DK822" s="60">
        <v>0</v>
      </c>
      <c r="DL822" s="74">
        <v>0</v>
      </c>
      <c r="DM822" s="74">
        <v>0</v>
      </c>
      <c r="DN822" s="74">
        <v>0</v>
      </c>
      <c r="DO822" s="77">
        <v>0</v>
      </c>
      <c r="DP822" s="77">
        <v>1</v>
      </c>
      <c r="DQ822" s="77">
        <v>0</v>
      </c>
      <c r="DR822" s="77">
        <v>0</v>
      </c>
      <c r="DS822" s="77">
        <v>0</v>
      </c>
      <c r="DT822" s="77">
        <v>0</v>
      </c>
      <c r="DU822" s="77">
        <v>0</v>
      </c>
      <c r="DV822" s="77">
        <v>0</v>
      </c>
      <c r="DW822" s="77">
        <v>0</v>
      </c>
      <c r="DX822" s="77">
        <v>0</v>
      </c>
      <c r="DY822" s="77">
        <v>0</v>
      </c>
      <c r="DZ822" s="77">
        <v>0</v>
      </c>
      <c r="EA822" s="77">
        <v>0</v>
      </c>
      <c r="EB822" s="77">
        <v>0</v>
      </c>
      <c r="EC822" s="77">
        <v>0</v>
      </c>
      <c r="ED822" s="77">
        <v>0</v>
      </c>
      <c r="EE822" s="77">
        <v>0</v>
      </c>
      <c r="EF822" s="77">
        <v>0</v>
      </c>
      <c r="EG822" s="77">
        <v>0</v>
      </c>
      <c r="EH822" s="77">
        <v>0</v>
      </c>
      <c r="EI822" s="77">
        <v>0</v>
      </c>
      <c r="EJ822" s="77">
        <v>0</v>
      </c>
      <c r="EK822" s="77">
        <v>0</v>
      </c>
      <c r="EL822" s="77">
        <v>0</v>
      </c>
      <c r="EM822" s="59">
        <v>0</v>
      </c>
      <c r="EN822" s="77">
        <v>1</v>
      </c>
      <c r="EO822" s="128">
        <v>0</v>
      </c>
      <c r="EP822" s="128">
        <v>1</v>
      </c>
      <c r="EQ822" s="59">
        <v>4</v>
      </c>
    </row>
    <row r="823" spans="1:147" s="82" customFormat="1" ht="15" customHeight="1" x14ac:dyDescent="0.25">
      <c r="A823" s="504" t="s">
        <v>2582</v>
      </c>
      <c r="B823" s="77">
        <v>4</v>
      </c>
      <c r="C823" s="78" t="s">
        <v>410</v>
      </c>
      <c r="D823" s="93">
        <v>2013</v>
      </c>
      <c r="E823" s="93" t="s">
        <v>411</v>
      </c>
      <c r="F823" s="93" t="s">
        <v>412</v>
      </c>
      <c r="G823" s="233">
        <v>83</v>
      </c>
      <c r="H823" s="257" t="s">
        <v>413</v>
      </c>
      <c r="I823" s="93" t="s">
        <v>50</v>
      </c>
      <c r="J823" s="59">
        <v>0</v>
      </c>
      <c r="K823" s="94" t="s">
        <v>3</v>
      </c>
      <c r="L823" s="94" t="s">
        <v>89</v>
      </c>
      <c r="M823" s="94">
        <v>6</v>
      </c>
      <c r="N823" s="94">
        <v>6</v>
      </c>
      <c r="O823" s="59">
        <f t="shared" si="531"/>
        <v>0.77815125038364363</v>
      </c>
      <c r="P823" s="94">
        <v>2004</v>
      </c>
      <c r="R823" s="77">
        <v>1</v>
      </c>
      <c r="S823" s="77">
        <v>4</v>
      </c>
      <c r="T823" s="77">
        <v>2</v>
      </c>
      <c r="U823" s="253"/>
      <c r="V823" s="93" t="s">
        <v>1953</v>
      </c>
      <c r="W823" s="93"/>
      <c r="X823" s="77" t="s">
        <v>698</v>
      </c>
      <c r="Z823" s="234" t="s">
        <v>83</v>
      </c>
      <c r="AA823" s="94" t="s">
        <v>1783</v>
      </c>
      <c r="AB823" s="77" t="s">
        <v>1791</v>
      </c>
      <c r="AC823" s="93" t="s">
        <v>1785</v>
      </c>
      <c r="AD823" s="138">
        <v>0</v>
      </c>
      <c r="AE823" s="93" t="s">
        <v>1071</v>
      </c>
      <c r="AF823" s="94">
        <v>15</v>
      </c>
      <c r="AG823" s="59">
        <f t="shared" si="520"/>
        <v>1.1760912590556813</v>
      </c>
      <c r="AH823" s="59">
        <f t="shared" si="534"/>
        <v>304.5</v>
      </c>
      <c r="AI823" s="72">
        <f t="shared" si="517"/>
        <v>2.4835872969688944</v>
      </c>
      <c r="AJ823" s="59">
        <f t="shared" si="524"/>
        <v>90</v>
      </c>
      <c r="AK823" s="59">
        <f t="shared" si="532"/>
        <v>1.954242509439325</v>
      </c>
      <c r="AL823" s="72">
        <f t="shared" si="526"/>
        <v>1827</v>
      </c>
      <c r="AM823" s="72">
        <f t="shared" si="516"/>
        <v>3.2617385473525378</v>
      </c>
      <c r="AN823" s="234" t="s">
        <v>1790</v>
      </c>
      <c r="AO823" s="77" t="s">
        <v>470</v>
      </c>
      <c r="AQ823" s="94" t="s">
        <v>80</v>
      </c>
      <c r="AR823" s="78" t="s">
        <v>414</v>
      </c>
      <c r="AS823" s="78" t="s">
        <v>415</v>
      </c>
      <c r="AT823" s="228" t="s">
        <v>2480</v>
      </c>
      <c r="AU823" s="270">
        <v>38.700000000000003</v>
      </c>
      <c r="AV823" s="11">
        <v>-80.05</v>
      </c>
      <c r="AW823" s="93"/>
      <c r="AX823" s="277">
        <v>8.5749999999999993</v>
      </c>
      <c r="AY823" s="278">
        <v>1374</v>
      </c>
      <c r="AZ823" s="455">
        <f t="shared" si="521"/>
        <v>3.1379867327235318</v>
      </c>
      <c r="BA823" s="521" t="s">
        <v>82</v>
      </c>
      <c r="BB823" s="93"/>
      <c r="BC823" s="93" t="s">
        <v>2022</v>
      </c>
      <c r="BD823" s="94" t="s">
        <v>1784</v>
      </c>
      <c r="BE823" s="93" t="s">
        <v>2025</v>
      </c>
      <c r="BF823" s="93" t="s">
        <v>1789</v>
      </c>
      <c r="BH823" s="93" t="s">
        <v>1450</v>
      </c>
      <c r="BI823" s="82" t="s">
        <v>2033</v>
      </c>
      <c r="BJ823" s="93" t="s">
        <v>610</v>
      </c>
      <c r="BK823" s="95" t="s">
        <v>2077</v>
      </c>
      <c r="BL823" s="77"/>
      <c r="BM823" s="77"/>
      <c r="BN823" s="78" t="s">
        <v>1788</v>
      </c>
      <c r="BO823" s="77" t="s">
        <v>1671</v>
      </c>
      <c r="BP823" s="67" t="s">
        <v>51</v>
      </c>
      <c r="BQ823" s="93" t="s">
        <v>1792</v>
      </c>
      <c r="BR823" s="82">
        <v>0</v>
      </c>
      <c r="BS823" s="77" t="s">
        <v>21</v>
      </c>
      <c r="BT823" s="93" t="s">
        <v>2052</v>
      </c>
      <c r="BU823" s="82">
        <v>0</v>
      </c>
      <c r="BW823" s="79" t="s">
        <v>26</v>
      </c>
      <c r="BX823" s="76" t="s">
        <v>67</v>
      </c>
      <c r="BY823" s="77"/>
      <c r="BZ823" s="93">
        <f t="shared" si="533"/>
        <v>0</v>
      </c>
      <c r="CA823" s="77" t="s">
        <v>57</v>
      </c>
      <c r="CB823" s="77" t="s">
        <v>416</v>
      </c>
      <c r="CC823" s="94">
        <v>4</v>
      </c>
      <c r="CD823" s="94">
        <v>4</v>
      </c>
      <c r="CE823" s="93"/>
      <c r="CF823" s="78" t="s">
        <v>1584</v>
      </c>
      <c r="CG823" s="142">
        <v>0.25</v>
      </c>
      <c r="CH823" s="142" t="s">
        <v>21</v>
      </c>
      <c r="CI823" s="142">
        <v>0.28867513459481287</v>
      </c>
      <c r="CL823" s="82">
        <f t="shared" si="529"/>
        <v>0.28867513459481287</v>
      </c>
      <c r="CM823" s="77">
        <v>4</v>
      </c>
      <c r="CN823" s="77">
        <v>4</v>
      </c>
      <c r="CP823" s="67">
        <f t="shared" si="513"/>
        <v>-1.2247448713915889</v>
      </c>
      <c r="CQ823" s="67">
        <f t="shared" si="514"/>
        <v>0.86956521739130432</v>
      </c>
      <c r="CR823" s="67">
        <f t="shared" si="522"/>
        <v>-1.064995540340512</v>
      </c>
      <c r="CS823" s="67">
        <f t="shared" si="515"/>
        <v>0.57088846880907373</v>
      </c>
      <c r="CT823" s="128">
        <v>0</v>
      </c>
      <c r="CU823" s="77">
        <v>0</v>
      </c>
      <c r="CV823" s="77" t="s">
        <v>1782</v>
      </c>
      <c r="CW823" s="77">
        <v>0</v>
      </c>
      <c r="CX823" s="59">
        <v>0</v>
      </c>
      <c r="CY823" s="74">
        <v>0</v>
      </c>
      <c r="CZ823" s="102">
        <v>3</v>
      </c>
      <c r="DA823" s="74">
        <v>0</v>
      </c>
      <c r="DB823" s="74">
        <v>0</v>
      </c>
      <c r="DC823" s="74">
        <v>0</v>
      </c>
      <c r="DD823" s="77">
        <v>0</v>
      </c>
      <c r="DE823" s="60">
        <v>0</v>
      </c>
      <c r="DF823" s="60">
        <v>0</v>
      </c>
      <c r="DG823" s="60">
        <v>0</v>
      </c>
      <c r="DH823" s="60">
        <v>0</v>
      </c>
      <c r="DI823" s="60">
        <v>0</v>
      </c>
      <c r="DJ823" s="60">
        <v>0</v>
      </c>
      <c r="DK823" s="60">
        <v>0</v>
      </c>
      <c r="DL823" s="74">
        <v>0</v>
      </c>
      <c r="DM823" s="74">
        <v>0</v>
      </c>
      <c r="DN823" s="74">
        <v>0</v>
      </c>
      <c r="DO823" s="77">
        <v>0</v>
      </c>
      <c r="DP823" s="77">
        <v>1</v>
      </c>
      <c r="DQ823" s="77">
        <v>0</v>
      </c>
      <c r="DR823" s="77">
        <v>0</v>
      </c>
      <c r="DS823" s="77">
        <v>0</v>
      </c>
      <c r="DT823" s="77">
        <v>0</v>
      </c>
      <c r="DU823" s="77">
        <v>0</v>
      </c>
      <c r="DV823" s="77">
        <v>0</v>
      </c>
      <c r="DW823" s="77">
        <v>0</v>
      </c>
      <c r="DX823" s="77">
        <v>0</v>
      </c>
      <c r="DY823" s="77">
        <v>0</v>
      </c>
      <c r="DZ823" s="77">
        <v>0</v>
      </c>
      <c r="EA823" s="77">
        <v>0</v>
      </c>
      <c r="EB823" s="77">
        <v>0</v>
      </c>
      <c r="EC823" s="77">
        <v>0</v>
      </c>
      <c r="ED823" s="77">
        <v>0</v>
      </c>
      <c r="EE823" s="77">
        <v>0</v>
      </c>
      <c r="EF823" s="77">
        <v>0</v>
      </c>
      <c r="EG823" s="77">
        <v>0</v>
      </c>
      <c r="EH823" s="77">
        <v>0</v>
      </c>
      <c r="EI823" s="77">
        <v>0</v>
      </c>
      <c r="EJ823" s="77">
        <v>0</v>
      </c>
      <c r="EK823" s="77">
        <v>0</v>
      </c>
      <c r="EL823" s="77">
        <v>0</v>
      </c>
      <c r="EM823" s="59">
        <v>0</v>
      </c>
      <c r="EN823" s="77">
        <v>1</v>
      </c>
      <c r="EO823" s="128">
        <v>0</v>
      </c>
      <c r="EP823" s="128">
        <v>1</v>
      </c>
      <c r="EQ823" s="59">
        <v>4</v>
      </c>
    </row>
    <row r="824" spans="1:147" s="82" customFormat="1" ht="15" customHeight="1" x14ac:dyDescent="0.25">
      <c r="A824" s="504" t="s">
        <v>2582</v>
      </c>
      <c r="B824" s="77">
        <v>5</v>
      </c>
      <c r="C824" s="78" t="s">
        <v>410</v>
      </c>
      <c r="D824" s="93">
        <v>2013</v>
      </c>
      <c r="E824" s="93" t="s">
        <v>411</v>
      </c>
      <c r="F824" s="93" t="s">
        <v>412</v>
      </c>
      <c r="G824" s="233">
        <v>83</v>
      </c>
      <c r="H824" s="257" t="s">
        <v>413</v>
      </c>
      <c r="I824" s="93" t="s">
        <v>50</v>
      </c>
      <c r="J824" s="59">
        <v>0</v>
      </c>
      <c r="K824" s="94" t="s">
        <v>3</v>
      </c>
      <c r="L824" s="94" t="s">
        <v>89</v>
      </c>
      <c r="M824" s="94">
        <v>6</v>
      </c>
      <c r="N824" s="94">
        <v>6</v>
      </c>
      <c r="O824" s="59">
        <f t="shared" si="531"/>
        <v>0.77815125038364363</v>
      </c>
      <c r="P824" s="94">
        <v>2004</v>
      </c>
      <c r="R824" s="77">
        <v>1</v>
      </c>
      <c r="S824" s="77">
        <v>4</v>
      </c>
      <c r="T824" s="77">
        <v>2</v>
      </c>
      <c r="U824" s="253"/>
      <c r="V824" s="93" t="s">
        <v>1953</v>
      </c>
      <c r="W824" s="93"/>
      <c r="X824" s="77" t="s">
        <v>698</v>
      </c>
      <c r="Z824" s="234" t="s">
        <v>83</v>
      </c>
      <c r="AA824" s="94" t="s">
        <v>1783</v>
      </c>
      <c r="AB824" s="77" t="s">
        <v>1791</v>
      </c>
      <c r="AC824" s="93" t="s">
        <v>1785</v>
      </c>
      <c r="AD824" s="138">
        <v>0</v>
      </c>
      <c r="AE824" s="93" t="s">
        <v>1071</v>
      </c>
      <c r="AF824" s="94">
        <v>15</v>
      </c>
      <c r="AG824" s="59">
        <f t="shared" si="520"/>
        <v>1.1760912590556813</v>
      </c>
      <c r="AH824" s="59">
        <f t="shared" si="534"/>
        <v>304.5</v>
      </c>
      <c r="AI824" s="72">
        <f t="shared" si="517"/>
        <v>2.4835872969688944</v>
      </c>
      <c r="AJ824" s="59">
        <f t="shared" si="524"/>
        <v>90</v>
      </c>
      <c r="AK824" s="59">
        <f t="shared" si="532"/>
        <v>1.954242509439325</v>
      </c>
      <c r="AL824" s="72">
        <f t="shared" si="526"/>
        <v>1827</v>
      </c>
      <c r="AM824" s="72">
        <f t="shared" si="516"/>
        <v>3.2617385473525378</v>
      </c>
      <c r="AN824" s="234" t="s">
        <v>1790</v>
      </c>
      <c r="AO824" s="77" t="s">
        <v>470</v>
      </c>
      <c r="AQ824" s="94" t="s">
        <v>80</v>
      </c>
      <c r="AR824" s="78" t="s">
        <v>414</v>
      </c>
      <c r="AS824" s="78" t="s">
        <v>415</v>
      </c>
      <c r="AT824" s="228" t="s">
        <v>2480</v>
      </c>
      <c r="AU824" s="270">
        <v>38.700000000000003</v>
      </c>
      <c r="AV824" s="11">
        <v>-80.05</v>
      </c>
      <c r="AW824" s="93"/>
      <c r="AX824" s="277">
        <v>8.5749999999999993</v>
      </c>
      <c r="AY824" s="278">
        <v>1374</v>
      </c>
      <c r="AZ824" s="455">
        <f t="shared" si="521"/>
        <v>3.1379867327235318</v>
      </c>
      <c r="BA824" s="521" t="s">
        <v>82</v>
      </c>
      <c r="BB824" s="93"/>
      <c r="BC824" s="93" t="s">
        <v>2022</v>
      </c>
      <c r="BD824" s="94" t="s">
        <v>1784</v>
      </c>
      <c r="BE824" s="93" t="s">
        <v>2025</v>
      </c>
      <c r="BF824" s="93" t="s">
        <v>1789</v>
      </c>
      <c r="BH824" s="93" t="s">
        <v>1450</v>
      </c>
      <c r="BI824" s="93" t="s">
        <v>2030</v>
      </c>
      <c r="BJ824" s="93" t="s">
        <v>610</v>
      </c>
      <c r="BK824" s="95" t="s">
        <v>647</v>
      </c>
      <c r="BL824" s="37" t="s">
        <v>2269</v>
      </c>
      <c r="BM824" s="37" t="s">
        <v>2269</v>
      </c>
      <c r="BN824" s="78" t="s">
        <v>1788</v>
      </c>
      <c r="BO824" s="77" t="s">
        <v>1671</v>
      </c>
      <c r="BP824" s="67" t="s">
        <v>51</v>
      </c>
      <c r="BQ824" s="93" t="s">
        <v>1792</v>
      </c>
      <c r="BR824" s="82">
        <v>16.75</v>
      </c>
      <c r="BS824" s="77" t="s">
        <v>21</v>
      </c>
      <c r="BT824" s="93" t="s">
        <v>2052</v>
      </c>
      <c r="BU824" s="82">
        <v>20.548722588034519</v>
      </c>
      <c r="BW824" s="79" t="s">
        <v>26</v>
      </c>
      <c r="BX824" s="76" t="s">
        <v>67</v>
      </c>
      <c r="BY824" s="77"/>
      <c r="BZ824" s="93">
        <f t="shared" si="533"/>
        <v>20.548722588034519</v>
      </c>
      <c r="CA824" s="77" t="s">
        <v>57</v>
      </c>
      <c r="CB824" s="77" t="s">
        <v>416</v>
      </c>
      <c r="CC824" s="94">
        <v>4</v>
      </c>
      <c r="CD824" s="94">
        <v>4</v>
      </c>
      <c r="CE824" s="93"/>
      <c r="CF824" s="78" t="s">
        <v>1584</v>
      </c>
      <c r="CG824" s="142">
        <v>8.875</v>
      </c>
      <c r="CH824" s="142" t="s">
        <v>21</v>
      </c>
      <c r="CI824" s="142">
        <v>17.418261489980374</v>
      </c>
      <c r="CL824" s="82">
        <f t="shared" si="529"/>
        <v>17.418261489980374</v>
      </c>
      <c r="CM824" s="77">
        <v>4</v>
      </c>
      <c r="CN824" s="77">
        <v>4</v>
      </c>
      <c r="CP824" s="67">
        <f t="shared" si="513"/>
        <v>0.41343116130910718</v>
      </c>
      <c r="CQ824" s="67">
        <f t="shared" si="514"/>
        <v>0.86956521739130432</v>
      </c>
      <c r="CR824" s="67">
        <f t="shared" si="522"/>
        <v>0.35950535766009317</v>
      </c>
      <c r="CS824" s="67">
        <f t="shared" si="515"/>
        <v>0.50807775638664443</v>
      </c>
      <c r="CT824" s="128">
        <v>0</v>
      </c>
      <c r="CU824" s="77">
        <v>0</v>
      </c>
      <c r="CV824" s="77" t="s">
        <v>1782</v>
      </c>
      <c r="CW824" s="77">
        <v>0</v>
      </c>
      <c r="CX824" s="59">
        <v>0</v>
      </c>
      <c r="CY824" s="74">
        <v>0</v>
      </c>
      <c r="CZ824" s="102">
        <v>3</v>
      </c>
      <c r="DA824" s="74">
        <v>0</v>
      </c>
      <c r="DB824" s="74">
        <v>0</v>
      </c>
      <c r="DC824" s="74">
        <v>0</v>
      </c>
      <c r="DD824" s="77">
        <v>0</v>
      </c>
      <c r="DE824" s="60">
        <v>0</v>
      </c>
      <c r="DF824" s="60">
        <v>0</v>
      </c>
      <c r="DG824" s="60">
        <v>0</v>
      </c>
      <c r="DH824" s="60">
        <v>0</v>
      </c>
      <c r="DI824" s="60">
        <v>0</v>
      </c>
      <c r="DJ824" s="60">
        <v>0</v>
      </c>
      <c r="DK824" s="60">
        <v>0</v>
      </c>
      <c r="DL824" s="74">
        <v>0</v>
      </c>
      <c r="DM824" s="74">
        <v>0</v>
      </c>
      <c r="DN824" s="74">
        <v>0</v>
      </c>
      <c r="DO824" s="77">
        <v>0</v>
      </c>
      <c r="DP824" s="77">
        <v>0</v>
      </c>
      <c r="DQ824" s="77">
        <v>0</v>
      </c>
      <c r="DR824" s="77">
        <v>1</v>
      </c>
      <c r="DS824" s="77">
        <v>0</v>
      </c>
      <c r="DT824" s="77">
        <v>0</v>
      </c>
      <c r="DU824" s="77">
        <v>0</v>
      </c>
      <c r="DV824" s="77">
        <v>0</v>
      </c>
      <c r="DW824" s="77">
        <v>0</v>
      </c>
      <c r="DX824" s="77">
        <v>0</v>
      </c>
      <c r="DY824" s="77">
        <v>0</v>
      </c>
      <c r="DZ824" s="77">
        <v>0</v>
      </c>
      <c r="EA824" s="77">
        <v>0</v>
      </c>
      <c r="EB824" s="77">
        <v>0</v>
      </c>
      <c r="EC824" s="77">
        <v>0</v>
      </c>
      <c r="ED824" s="77">
        <v>0</v>
      </c>
      <c r="EE824" s="77">
        <v>0</v>
      </c>
      <c r="EF824" s="77">
        <v>0</v>
      </c>
      <c r="EG824" s="77">
        <v>0</v>
      </c>
      <c r="EH824" s="77">
        <v>0</v>
      </c>
      <c r="EI824" s="77">
        <v>0</v>
      </c>
      <c r="EJ824" s="77">
        <v>0</v>
      </c>
      <c r="EK824" s="77">
        <v>0</v>
      </c>
      <c r="EL824" s="77">
        <v>0</v>
      </c>
      <c r="EM824" s="59">
        <v>0</v>
      </c>
      <c r="EN824" s="77">
        <v>1</v>
      </c>
      <c r="EO824" s="128">
        <v>0</v>
      </c>
      <c r="EP824" s="128">
        <v>1</v>
      </c>
      <c r="EQ824" s="59">
        <v>4</v>
      </c>
    </row>
    <row r="825" spans="1:147" s="82" customFormat="1" ht="15" customHeight="1" x14ac:dyDescent="0.25">
      <c r="A825" s="504" t="s">
        <v>2582</v>
      </c>
      <c r="B825" s="77">
        <v>6</v>
      </c>
      <c r="C825" s="78" t="s">
        <v>410</v>
      </c>
      <c r="D825" s="93">
        <v>2013</v>
      </c>
      <c r="E825" s="93" t="s">
        <v>411</v>
      </c>
      <c r="F825" s="93" t="s">
        <v>412</v>
      </c>
      <c r="G825" s="233">
        <v>83</v>
      </c>
      <c r="H825" s="257" t="s">
        <v>413</v>
      </c>
      <c r="I825" s="93" t="s">
        <v>50</v>
      </c>
      <c r="J825" s="59">
        <v>0</v>
      </c>
      <c r="K825" s="94" t="s">
        <v>3</v>
      </c>
      <c r="L825" s="94" t="s">
        <v>89</v>
      </c>
      <c r="M825" s="94">
        <v>6</v>
      </c>
      <c r="N825" s="94">
        <v>6</v>
      </c>
      <c r="O825" s="59">
        <f t="shared" si="531"/>
        <v>0.77815125038364363</v>
      </c>
      <c r="P825" s="94">
        <v>2004</v>
      </c>
      <c r="R825" s="77">
        <v>1</v>
      </c>
      <c r="S825" s="77">
        <v>4</v>
      </c>
      <c r="T825" s="77">
        <v>2</v>
      </c>
      <c r="U825" s="253"/>
      <c r="V825" s="93" t="s">
        <v>1953</v>
      </c>
      <c r="W825" s="93"/>
      <c r="X825" s="77" t="s">
        <v>698</v>
      </c>
      <c r="Z825" s="234" t="s">
        <v>83</v>
      </c>
      <c r="AA825" s="94" t="s">
        <v>1783</v>
      </c>
      <c r="AB825" s="77" t="s">
        <v>1791</v>
      </c>
      <c r="AC825" s="93" t="s">
        <v>1785</v>
      </c>
      <c r="AD825" s="138">
        <v>0</v>
      </c>
      <c r="AE825" s="93" t="s">
        <v>1071</v>
      </c>
      <c r="AF825" s="94">
        <v>15</v>
      </c>
      <c r="AG825" s="59">
        <f t="shared" si="520"/>
        <v>1.1760912590556813</v>
      </c>
      <c r="AH825" s="59">
        <f t="shared" si="534"/>
        <v>304.5</v>
      </c>
      <c r="AI825" s="72">
        <f t="shared" si="517"/>
        <v>2.4835872969688944</v>
      </c>
      <c r="AJ825" s="59">
        <f t="shared" si="524"/>
        <v>90</v>
      </c>
      <c r="AK825" s="59">
        <f t="shared" si="532"/>
        <v>1.954242509439325</v>
      </c>
      <c r="AL825" s="72">
        <f t="shared" si="526"/>
        <v>1827</v>
      </c>
      <c r="AM825" s="72">
        <f t="shared" si="516"/>
        <v>3.2617385473525378</v>
      </c>
      <c r="AN825" s="234" t="s">
        <v>1790</v>
      </c>
      <c r="AO825" s="77" t="s">
        <v>470</v>
      </c>
      <c r="AQ825" s="94" t="s">
        <v>80</v>
      </c>
      <c r="AR825" s="78" t="s">
        <v>414</v>
      </c>
      <c r="AS825" s="78" t="s">
        <v>415</v>
      </c>
      <c r="AT825" s="228" t="s">
        <v>2480</v>
      </c>
      <c r="AU825" s="270">
        <v>38.700000000000003</v>
      </c>
      <c r="AV825" s="11">
        <v>-80.05</v>
      </c>
      <c r="AW825" s="93"/>
      <c r="AX825" s="277">
        <v>8.5749999999999993</v>
      </c>
      <c r="AY825" s="278">
        <v>1374</v>
      </c>
      <c r="AZ825" s="455">
        <f t="shared" si="521"/>
        <v>3.1379867327235318</v>
      </c>
      <c r="BA825" s="521" t="s">
        <v>82</v>
      </c>
      <c r="BB825" s="93"/>
      <c r="BC825" s="93" t="s">
        <v>2022</v>
      </c>
      <c r="BD825" s="94" t="s">
        <v>1784</v>
      </c>
      <c r="BE825" s="93" t="s">
        <v>2025</v>
      </c>
      <c r="BF825" s="93" t="s">
        <v>1789</v>
      </c>
      <c r="BH825" s="93" t="s">
        <v>1450</v>
      </c>
      <c r="BI825" s="82" t="s">
        <v>2031</v>
      </c>
      <c r="BJ825" s="93" t="s">
        <v>610</v>
      </c>
      <c r="BK825" s="95" t="s">
        <v>647</v>
      </c>
      <c r="BL825" s="37" t="s">
        <v>2269</v>
      </c>
      <c r="BM825" s="37" t="s">
        <v>2269</v>
      </c>
      <c r="BN825" s="78" t="s">
        <v>1788</v>
      </c>
      <c r="BO825" s="77" t="s">
        <v>1671</v>
      </c>
      <c r="BP825" s="67" t="s">
        <v>51</v>
      </c>
      <c r="BQ825" s="93" t="s">
        <v>1792</v>
      </c>
      <c r="BR825" s="82">
        <v>22.5</v>
      </c>
      <c r="BS825" s="77" t="s">
        <v>21</v>
      </c>
      <c r="BT825" s="93" t="s">
        <v>2052</v>
      </c>
      <c r="BU825" s="82">
        <v>44.001893898634258</v>
      </c>
      <c r="BW825" s="79" t="s">
        <v>26</v>
      </c>
      <c r="BX825" s="76" t="s">
        <v>67</v>
      </c>
      <c r="BY825" s="77"/>
      <c r="BZ825" s="93">
        <f t="shared" si="533"/>
        <v>44.001893898634258</v>
      </c>
      <c r="CA825" s="77" t="s">
        <v>57</v>
      </c>
      <c r="CB825" s="77" t="s">
        <v>416</v>
      </c>
      <c r="CC825" s="94">
        <v>4</v>
      </c>
      <c r="CD825" s="94">
        <v>4</v>
      </c>
      <c r="CE825" s="93"/>
      <c r="CF825" s="78" t="s">
        <v>1584</v>
      </c>
      <c r="CG825" s="142">
        <v>16.625</v>
      </c>
      <c r="CH825" s="142" t="s">
        <v>21</v>
      </c>
      <c r="CI825" s="142">
        <v>31.281983632755772</v>
      </c>
      <c r="CL825" s="82">
        <f t="shared" si="529"/>
        <v>31.281983632755772</v>
      </c>
      <c r="CM825" s="77">
        <v>4</v>
      </c>
      <c r="CN825" s="77">
        <v>4</v>
      </c>
      <c r="CP825" s="67">
        <f t="shared" si="513"/>
        <v>0.15389473614530511</v>
      </c>
      <c r="CQ825" s="67">
        <f t="shared" si="514"/>
        <v>0.86956521739130432</v>
      </c>
      <c r="CR825" s="67">
        <f t="shared" si="522"/>
        <v>0.13382150969156964</v>
      </c>
      <c r="CS825" s="67">
        <f t="shared" si="515"/>
        <v>0.50111926227850823</v>
      </c>
      <c r="CT825" s="128">
        <v>0</v>
      </c>
      <c r="CU825" s="77">
        <v>0</v>
      </c>
      <c r="CV825" s="77" t="s">
        <v>1782</v>
      </c>
      <c r="CW825" s="77">
        <v>0</v>
      </c>
      <c r="CX825" s="59">
        <v>0</v>
      </c>
      <c r="CY825" s="74">
        <v>0</v>
      </c>
      <c r="CZ825" s="102">
        <v>3</v>
      </c>
      <c r="DA825" s="74">
        <v>0</v>
      </c>
      <c r="DB825" s="74">
        <v>0</v>
      </c>
      <c r="DC825" s="74">
        <v>0</v>
      </c>
      <c r="DD825" s="77">
        <v>0</v>
      </c>
      <c r="DE825" s="60">
        <v>0</v>
      </c>
      <c r="DF825" s="60">
        <v>0</v>
      </c>
      <c r="DG825" s="60">
        <v>0</v>
      </c>
      <c r="DH825" s="60">
        <v>0</v>
      </c>
      <c r="DI825" s="60">
        <v>0</v>
      </c>
      <c r="DJ825" s="60">
        <v>0</v>
      </c>
      <c r="DK825" s="60">
        <v>0</v>
      </c>
      <c r="DL825" s="74">
        <v>0</v>
      </c>
      <c r="DM825" s="74">
        <v>0</v>
      </c>
      <c r="DN825" s="74">
        <v>0</v>
      </c>
      <c r="DO825" s="77">
        <v>0</v>
      </c>
      <c r="DP825" s="77">
        <v>0</v>
      </c>
      <c r="DQ825" s="77">
        <v>0</v>
      </c>
      <c r="DR825" s="77">
        <v>1</v>
      </c>
      <c r="DS825" s="77">
        <v>0</v>
      </c>
      <c r="DT825" s="77">
        <v>0</v>
      </c>
      <c r="DU825" s="77">
        <v>0</v>
      </c>
      <c r="DV825" s="77">
        <v>0</v>
      </c>
      <c r="DW825" s="77">
        <v>0</v>
      </c>
      <c r="DX825" s="77">
        <v>0</v>
      </c>
      <c r="DY825" s="77">
        <v>0</v>
      </c>
      <c r="DZ825" s="77">
        <v>0</v>
      </c>
      <c r="EA825" s="77">
        <v>0</v>
      </c>
      <c r="EB825" s="77">
        <v>0</v>
      </c>
      <c r="EC825" s="77">
        <v>0</v>
      </c>
      <c r="ED825" s="77">
        <v>0</v>
      </c>
      <c r="EE825" s="77">
        <v>0</v>
      </c>
      <c r="EF825" s="77">
        <v>0</v>
      </c>
      <c r="EG825" s="77">
        <v>0</v>
      </c>
      <c r="EH825" s="77">
        <v>0</v>
      </c>
      <c r="EI825" s="77">
        <v>0</v>
      </c>
      <c r="EJ825" s="77">
        <v>0</v>
      </c>
      <c r="EK825" s="77">
        <v>0</v>
      </c>
      <c r="EL825" s="77">
        <v>0</v>
      </c>
      <c r="EM825" s="59">
        <v>0</v>
      </c>
      <c r="EN825" s="77">
        <v>1</v>
      </c>
      <c r="EO825" s="128">
        <v>0</v>
      </c>
      <c r="EP825" s="128">
        <v>1</v>
      </c>
      <c r="EQ825" s="59">
        <v>4</v>
      </c>
    </row>
    <row r="826" spans="1:147" s="82" customFormat="1" ht="15" customHeight="1" x14ac:dyDescent="0.25">
      <c r="A826" s="504" t="s">
        <v>2582</v>
      </c>
      <c r="B826" s="77">
        <v>7</v>
      </c>
      <c r="C826" s="78" t="s">
        <v>410</v>
      </c>
      <c r="D826" s="93">
        <v>2013</v>
      </c>
      <c r="E826" s="93" t="s">
        <v>411</v>
      </c>
      <c r="F826" s="93" t="s">
        <v>412</v>
      </c>
      <c r="G826" s="233">
        <v>83</v>
      </c>
      <c r="H826" s="257" t="s">
        <v>413</v>
      </c>
      <c r="I826" s="93" t="s">
        <v>50</v>
      </c>
      <c r="J826" s="59">
        <v>0</v>
      </c>
      <c r="K826" s="94" t="s">
        <v>3</v>
      </c>
      <c r="L826" s="94" t="s">
        <v>89</v>
      </c>
      <c r="M826" s="94">
        <v>6</v>
      </c>
      <c r="N826" s="94">
        <v>6</v>
      </c>
      <c r="O826" s="59">
        <f t="shared" si="531"/>
        <v>0.77815125038364363</v>
      </c>
      <c r="P826" s="94">
        <v>2004</v>
      </c>
      <c r="R826" s="77">
        <v>1</v>
      </c>
      <c r="S826" s="77">
        <v>4</v>
      </c>
      <c r="T826" s="77">
        <v>2</v>
      </c>
      <c r="U826" s="253"/>
      <c r="V826" s="93" t="s">
        <v>1953</v>
      </c>
      <c r="W826" s="93"/>
      <c r="X826" s="77" t="s">
        <v>698</v>
      </c>
      <c r="Z826" s="234" t="s">
        <v>83</v>
      </c>
      <c r="AA826" s="94" t="s">
        <v>1783</v>
      </c>
      <c r="AB826" s="77" t="s">
        <v>1791</v>
      </c>
      <c r="AC826" s="93" t="s">
        <v>1785</v>
      </c>
      <c r="AD826" s="138">
        <v>0</v>
      </c>
      <c r="AE826" s="93" t="s">
        <v>1071</v>
      </c>
      <c r="AF826" s="94">
        <v>15</v>
      </c>
      <c r="AG826" s="59">
        <f t="shared" si="520"/>
        <v>1.1760912590556813</v>
      </c>
      <c r="AH826" s="59">
        <f t="shared" si="534"/>
        <v>304.5</v>
      </c>
      <c r="AI826" s="72">
        <f t="shared" ref="AI826:AI857" si="535">LOG10(AH826)</f>
        <v>2.4835872969688944</v>
      </c>
      <c r="AJ826" s="59">
        <f t="shared" si="524"/>
        <v>90</v>
      </c>
      <c r="AK826" s="59">
        <f t="shared" si="532"/>
        <v>1.954242509439325</v>
      </c>
      <c r="AL826" s="72">
        <f t="shared" si="526"/>
        <v>1827</v>
      </c>
      <c r="AM826" s="72">
        <f t="shared" si="516"/>
        <v>3.2617385473525378</v>
      </c>
      <c r="AN826" s="234" t="s">
        <v>1790</v>
      </c>
      <c r="AO826" s="77" t="s">
        <v>470</v>
      </c>
      <c r="AQ826" s="94" t="s">
        <v>80</v>
      </c>
      <c r="AR826" s="78" t="s">
        <v>414</v>
      </c>
      <c r="AS826" s="78" t="s">
        <v>415</v>
      </c>
      <c r="AT826" s="228" t="s">
        <v>2480</v>
      </c>
      <c r="AU826" s="270">
        <v>38.700000000000003</v>
      </c>
      <c r="AV826" s="11">
        <v>-80.05</v>
      </c>
      <c r="AW826" s="93"/>
      <c r="AX826" s="277">
        <v>8.5749999999999993</v>
      </c>
      <c r="AY826" s="278">
        <v>1374</v>
      </c>
      <c r="AZ826" s="455">
        <f t="shared" si="521"/>
        <v>3.1379867327235318</v>
      </c>
      <c r="BA826" s="521" t="s">
        <v>82</v>
      </c>
      <c r="BB826" s="93"/>
      <c r="BC826" s="93" t="s">
        <v>2022</v>
      </c>
      <c r="BD826" s="94" t="s">
        <v>1784</v>
      </c>
      <c r="BE826" s="93" t="s">
        <v>2025</v>
      </c>
      <c r="BF826" s="93" t="s">
        <v>1789</v>
      </c>
      <c r="BH826" s="93" t="s">
        <v>1450</v>
      </c>
      <c r="BI826" s="82" t="s">
        <v>2032</v>
      </c>
      <c r="BJ826" s="93" t="s">
        <v>610</v>
      </c>
      <c r="BK826" s="95" t="s">
        <v>647</v>
      </c>
      <c r="BL826" s="37" t="s">
        <v>2269</v>
      </c>
      <c r="BM826" s="37" t="s">
        <v>2269</v>
      </c>
      <c r="BN826" s="78" t="s">
        <v>1788</v>
      </c>
      <c r="BO826" s="77" t="s">
        <v>1671</v>
      </c>
      <c r="BP826" s="67" t="s">
        <v>51</v>
      </c>
      <c r="BQ826" s="93" t="s">
        <v>1792</v>
      </c>
      <c r="BR826" s="82">
        <v>4.25</v>
      </c>
      <c r="BS826" s="77" t="s">
        <v>21</v>
      </c>
      <c r="BT826" s="93" t="s">
        <v>2052</v>
      </c>
      <c r="BU826" s="82">
        <v>8.1700673191840956</v>
      </c>
      <c r="BW826" s="79" t="s">
        <v>26</v>
      </c>
      <c r="BX826" s="76" t="s">
        <v>67</v>
      </c>
      <c r="BY826" s="77"/>
      <c r="BZ826" s="93">
        <f t="shared" si="533"/>
        <v>8.1700673191840956</v>
      </c>
      <c r="CA826" s="77" t="s">
        <v>57</v>
      </c>
      <c r="CB826" s="77" t="s">
        <v>416</v>
      </c>
      <c r="CC826" s="94">
        <v>4</v>
      </c>
      <c r="CD826" s="94">
        <v>4</v>
      </c>
      <c r="CE826" s="93"/>
      <c r="CF826" s="78" t="s">
        <v>1584</v>
      </c>
      <c r="CG826" s="142">
        <v>9.125</v>
      </c>
      <c r="CH826" s="142" t="s">
        <v>21</v>
      </c>
      <c r="CI826" s="142">
        <v>12.378576924132542</v>
      </c>
      <c r="CL826" s="82">
        <f t="shared" si="529"/>
        <v>12.378576924132542</v>
      </c>
      <c r="CM826" s="77">
        <v>4</v>
      </c>
      <c r="CN826" s="77">
        <v>4</v>
      </c>
      <c r="CP826" s="67">
        <f t="shared" si="513"/>
        <v>-0.46483502201229965</v>
      </c>
      <c r="CQ826" s="67">
        <f t="shared" si="514"/>
        <v>0.86956521739130432</v>
      </c>
      <c r="CR826" s="67">
        <f t="shared" si="522"/>
        <v>-0.40420436696721707</v>
      </c>
      <c r="CS826" s="67">
        <f t="shared" si="515"/>
        <v>0.51021132314221052</v>
      </c>
      <c r="CT826" s="128">
        <v>0</v>
      </c>
      <c r="CU826" s="77">
        <v>0</v>
      </c>
      <c r="CV826" s="77" t="s">
        <v>1782</v>
      </c>
      <c r="CW826" s="77">
        <v>0</v>
      </c>
      <c r="CX826" s="59">
        <v>0</v>
      </c>
      <c r="CY826" s="74">
        <v>0</v>
      </c>
      <c r="CZ826" s="102">
        <v>3</v>
      </c>
      <c r="DA826" s="74">
        <v>0</v>
      </c>
      <c r="DB826" s="74">
        <v>0</v>
      </c>
      <c r="DC826" s="74">
        <v>0</v>
      </c>
      <c r="DD826" s="77">
        <v>0</v>
      </c>
      <c r="DE826" s="60">
        <v>0</v>
      </c>
      <c r="DF826" s="60">
        <v>0</v>
      </c>
      <c r="DG826" s="60">
        <v>0</v>
      </c>
      <c r="DH826" s="60">
        <v>0</v>
      </c>
      <c r="DI826" s="60">
        <v>0</v>
      </c>
      <c r="DJ826" s="60">
        <v>0</v>
      </c>
      <c r="DK826" s="60">
        <v>0</v>
      </c>
      <c r="DL826" s="74">
        <v>0</v>
      </c>
      <c r="DM826" s="74">
        <v>0</v>
      </c>
      <c r="DN826" s="74">
        <v>0</v>
      </c>
      <c r="DO826" s="77">
        <v>0</v>
      </c>
      <c r="DP826" s="77">
        <v>0</v>
      </c>
      <c r="DQ826" s="77">
        <v>0</v>
      </c>
      <c r="DR826" s="77">
        <v>1</v>
      </c>
      <c r="DS826" s="77">
        <v>0</v>
      </c>
      <c r="DT826" s="77">
        <v>0</v>
      </c>
      <c r="DU826" s="77">
        <v>0</v>
      </c>
      <c r="DV826" s="77">
        <v>0</v>
      </c>
      <c r="DW826" s="77">
        <v>0</v>
      </c>
      <c r="DX826" s="77">
        <v>0</v>
      </c>
      <c r="DY826" s="77">
        <v>0</v>
      </c>
      <c r="DZ826" s="77">
        <v>0</v>
      </c>
      <c r="EA826" s="77">
        <v>0</v>
      </c>
      <c r="EB826" s="77">
        <v>0</v>
      </c>
      <c r="EC826" s="77">
        <v>0</v>
      </c>
      <c r="ED826" s="77">
        <v>0</v>
      </c>
      <c r="EE826" s="77">
        <v>0</v>
      </c>
      <c r="EF826" s="77">
        <v>0</v>
      </c>
      <c r="EG826" s="77">
        <v>0</v>
      </c>
      <c r="EH826" s="77">
        <v>0</v>
      </c>
      <c r="EI826" s="77">
        <v>0</v>
      </c>
      <c r="EJ826" s="77">
        <v>0</v>
      </c>
      <c r="EK826" s="77">
        <v>0</v>
      </c>
      <c r="EL826" s="77">
        <v>0</v>
      </c>
      <c r="EM826" s="59">
        <v>0</v>
      </c>
      <c r="EN826" s="77">
        <v>1</v>
      </c>
      <c r="EO826" s="128">
        <v>0</v>
      </c>
      <c r="EP826" s="128">
        <v>1</v>
      </c>
      <c r="EQ826" s="59">
        <v>4</v>
      </c>
    </row>
    <row r="827" spans="1:147" s="82" customFormat="1" ht="15" customHeight="1" x14ac:dyDescent="0.25">
      <c r="A827" s="504" t="s">
        <v>2582</v>
      </c>
      <c r="B827" s="77">
        <v>8</v>
      </c>
      <c r="C827" s="78" t="s">
        <v>410</v>
      </c>
      <c r="D827" s="93">
        <v>2013</v>
      </c>
      <c r="E827" s="93" t="s">
        <v>411</v>
      </c>
      <c r="F827" s="93" t="s">
        <v>412</v>
      </c>
      <c r="G827" s="233">
        <v>83</v>
      </c>
      <c r="H827" s="257" t="s">
        <v>413</v>
      </c>
      <c r="I827" s="93" t="s">
        <v>50</v>
      </c>
      <c r="J827" s="59">
        <v>0</v>
      </c>
      <c r="K827" s="94" t="s">
        <v>3</v>
      </c>
      <c r="L827" s="94" t="s">
        <v>89</v>
      </c>
      <c r="M827" s="94">
        <v>6</v>
      </c>
      <c r="N827" s="94">
        <v>6</v>
      </c>
      <c r="O827" s="59">
        <f t="shared" si="531"/>
        <v>0.77815125038364363</v>
      </c>
      <c r="P827" s="94">
        <v>2004</v>
      </c>
      <c r="R827" s="77">
        <v>1</v>
      </c>
      <c r="S827" s="77">
        <v>4</v>
      </c>
      <c r="T827" s="77">
        <v>2</v>
      </c>
      <c r="U827" s="253"/>
      <c r="V827" s="93" t="s">
        <v>1953</v>
      </c>
      <c r="W827" s="93"/>
      <c r="X827" s="77" t="s">
        <v>698</v>
      </c>
      <c r="Z827" s="234" t="s">
        <v>83</v>
      </c>
      <c r="AA827" s="94" t="s">
        <v>1783</v>
      </c>
      <c r="AB827" s="77" t="s">
        <v>1791</v>
      </c>
      <c r="AC827" s="93" t="s">
        <v>1785</v>
      </c>
      <c r="AD827" s="138">
        <v>0</v>
      </c>
      <c r="AE827" s="93" t="s">
        <v>1071</v>
      </c>
      <c r="AF827" s="94">
        <v>15</v>
      </c>
      <c r="AG827" s="59">
        <f t="shared" si="520"/>
        <v>1.1760912590556813</v>
      </c>
      <c r="AH827" s="59">
        <f t="shared" si="534"/>
        <v>304.5</v>
      </c>
      <c r="AI827" s="72">
        <f t="shared" si="535"/>
        <v>2.4835872969688944</v>
      </c>
      <c r="AJ827" s="59">
        <f t="shared" si="524"/>
        <v>90</v>
      </c>
      <c r="AK827" s="59">
        <f t="shared" si="532"/>
        <v>1.954242509439325</v>
      </c>
      <c r="AL827" s="72">
        <f t="shared" si="526"/>
        <v>1827</v>
      </c>
      <c r="AM827" s="72">
        <f t="shared" si="516"/>
        <v>3.2617385473525378</v>
      </c>
      <c r="AN827" s="234" t="s">
        <v>1790</v>
      </c>
      <c r="AO827" s="77" t="s">
        <v>470</v>
      </c>
      <c r="AQ827" s="94" t="s">
        <v>80</v>
      </c>
      <c r="AR827" s="78" t="s">
        <v>414</v>
      </c>
      <c r="AS827" s="78" t="s">
        <v>415</v>
      </c>
      <c r="AT827" s="228" t="s">
        <v>2480</v>
      </c>
      <c r="AU827" s="270">
        <v>38.700000000000003</v>
      </c>
      <c r="AV827" s="11">
        <v>-80.05</v>
      </c>
      <c r="AW827" s="93"/>
      <c r="AX827" s="277">
        <v>8.5749999999999993</v>
      </c>
      <c r="AY827" s="278">
        <v>1374</v>
      </c>
      <c r="AZ827" s="455">
        <f t="shared" si="521"/>
        <v>3.1379867327235318</v>
      </c>
      <c r="BA827" s="521" t="s">
        <v>82</v>
      </c>
      <c r="BB827" s="93"/>
      <c r="BC827" s="93" t="s">
        <v>2022</v>
      </c>
      <c r="BD827" s="94" t="s">
        <v>1784</v>
      </c>
      <c r="BE827" s="93" t="s">
        <v>2025</v>
      </c>
      <c r="BF827" s="93" t="s">
        <v>1789</v>
      </c>
      <c r="BH827" s="93" t="s">
        <v>1450</v>
      </c>
      <c r="BI827" s="82" t="s">
        <v>2033</v>
      </c>
      <c r="BJ827" s="93" t="s">
        <v>610</v>
      </c>
      <c r="BK827" s="95" t="s">
        <v>647</v>
      </c>
      <c r="BL827" s="37" t="s">
        <v>2269</v>
      </c>
      <c r="BM827" s="37" t="s">
        <v>2269</v>
      </c>
      <c r="BN827" s="78" t="s">
        <v>1788</v>
      </c>
      <c r="BO827" s="77" t="s">
        <v>1671</v>
      </c>
      <c r="BP827" s="67" t="s">
        <v>51</v>
      </c>
      <c r="BQ827" s="93" t="s">
        <v>1792</v>
      </c>
      <c r="BR827" s="82">
        <v>41.125</v>
      </c>
      <c r="BS827" s="77" t="s">
        <v>21</v>
      </c>
      <c r="BT827" s="93" t="s">
        <v>2052</v>
      </c>
      <c r="BU827" s="82">
        <v>65.651066251813461</v>
      </c>
      <c r="BW827" s="79" t="s">
        <v>26</v>
      </c>
      <c r="BX827" s="76" t="s">
        <v>67</v>
      </c>
      <c r="BY827" s="77"/>
      <c r="BZ827" s="93">
        <f t="shared" si="533"/>
        <v>65.651066251813461</v>
      </c>
      <c r="CA827" s="77" t="s">
        <v>57</v>
      </c>
      <c r="CB827" s="77" t="s">
        <v>416</v>
      </c>
      <c r="CC827" s="94">
        <v>4</v>
      </c>
      <c r="CD827" s="94">
        <v>4</v>
      </c>
      <c r="CE827" s="93"/>
      <c r="CF827" s="78" t="s">
        <v>1584</v>
      </c>
      <c r="CG827" s="142">
        <v>18.5</v>
      </c>
      <c r="CH827" s="142" t="s">
        <v>21</v>
      </c>
      <c r="CI827" s="142">
        <v>24.903145718295644</v>
      </c>
      <c r="CL827" s="82">
        <f t="shared" si="529"/>
        <v>24.903145718295644</v>
      </c>
      <c r="CM827" s="77">
        <v>4</v>
      </c>
      <c r="CN827" s="77">
        <v>4</v>
      </c>
      <c r="CP827" s="67">
        <f t="shared" si="513"/>
        <v>0.45569056052045431</v>
      </c>
      <c r="CQ827" s="67">
        <f t="shared" si="514"/>
        <v>0.86956521739130432</v>
      </c>
      <c r="CR827" s="67">
        <f t="shared" si="522"/>
        <v>0.39625266132213416</v>
      </c>
      <c r="CS827" s="67">
        <f t="shared" si="515"/>
        <v>0.50981351072530467</v>
      </c>
      <c r="CT827" s="128">
        <v>0</v>
      </c>
      <c r="CU827" s="77">
        <v>0</v>
      </c>
      <c r="CV827" s="77" t="s">
        <v>1782</v>
      </c>
      <c r="CW827" s="77">
        <v>0</v>
      </c>
      <c r="CX827" s="59">
        <v>0</v>
      </c>
      <c r="CY827" s="74">
        <v>0</v>
      </c>
      <c r="CZ827" s="102">
        <v>3</v>
      </c>
      <c r="DA827" s="74">
        <v>0</v>
      </c>
      <c r="DB827" s="74">
        <v>0</v>
      </c>
      <c r="DC827" s="74">
        <v>0</v>
      </c>
      <c r="DD827" s="77">
        <v>0</v>
      </c>
      <c r="DE827" s="60">
        <v>0</v>
      </c>
      <c r="DF827" s="60">
        <v>0</v>
      </c>
      <c r="DG827" s="60">
        <v>0</v>
      </c>
      <c r="DH827" s="60">
        <v>0</v>
      </c>
      <c r="DI827" s="60">
        <v>0</v>
      </c>
      <c r="DJ827" s="60">
        <v>0</v>
      </c>
      <c r="DK827" s="60">
        <v>0</v>
      </c>
      <c r="DL827" s="74">
        <v>0</v>
      </c>
      <c r="DM827" s="74">
        <v>0</v>
      </c>
      <c r="DN827" s="74">
        <v>0</v>
      </c>
      <c r="DO827" s="77">
        <v>0</v>
      </c>
      <c r="DP827" s="77">
        <v>0</v>
      </c>
      <c r="DQ827" s="77">
        <v>0</v>
      </c>
      <c r="DR827" s="77">
        <v>1</v>
      </c>
      <c r="DS827" s="77">
        <v>0</v>
      </c>
      <c r="DT827" s="77">
        <v>0</v>
      </c>
      <c r="DU827" s="77">
        <v>0</v>
      </c>
      <c r="DV827" s="77">
        <v>0</v>
      </c>
      <c r="DW827" s="77">
        <v>0</v>
      </c>
      <c r="DX827" s="77">
        <v>0</v>
      </c>
      <c r="DY827" s="77">
        <v>0</v>
      </c>
      <c r="DZ827" s="77">
        <v>0</v>
      </c>
      <c r="EA827" s="77">
        <v>0</v>
      </c>
      <c r="EB827" s="77">
        <v>0</v>
      </c>
      <c r="EC827" s="77">
        <v>0</v>
      </c>
      <c r="ED827" s="77">
        <v>0</v>
      </c>
      <c r="EE827" s="77">
        <v>0</v>
      </c>
      <c r="EF827" s="77">
        <v>0</v>
      </c>
      <c r="EG827" s="77">
        <v>0</v>
      </c>
      <c r="EH827" s="77">
        <v>0</v>
      </c>
      <c r="EI827" s="77">
        <v>0</v>
      </c>
      <c r="EJ827" s="77">
        <v>0</v>
      </c>
      <c r="EK827" s="77">
        <v>0</v>
      </c>
      <c r="EL827" s="77">
        <v>0</v>
      </c>
      <c r="EM827" s="59">
        <v>0</v>
      </c>
      <c r="EN827" s="77">
        <v>1</v>
      </c>
      <c r="EO827" s="128">
        <v>0</v>
      </c>
      <c r="EP827" s="128">
        <v>1</v>
      </c>
      <c r="EQ827" s="59">
        <v>4</v>
      </c>
    </row>
    <row r="828" spans="1:147" s="82" customFormat="1" ht="15" customHeight="1" x14ac:dyDescent="0.25">
      <c r="A828" s="504" t="s">
        <v>2582</v>
      </c>
      <c r="B828" s="77">
        <v>9</v>
      </c>
      <c r="C828" s="78" t="s">
        <v>410</v>
      </c>
      <c r="D828" s="93">
        <v>2013</v>
      </c>
      <c r="E828" s="93" t="s">
        <v>411</v>
      </c>
      <c r="F828" s="93" t="s">
        <v>412</v>
      </c>
      <c r="G828" s="233">
        <v>83</v>
      </c>
      <c r="H828" s="257" t="s">
        <v>413</v>
      </c>
      <c r="I828" s="93" t="s">
        <v>50</v>
      </c>
      <c r="J828" s="59">
        <v>0</v>
      </c>
      <c r="K828" s="94" t="s">
        <v>3</v>
      </c>
      <c r="L828" s="94" t="s">
        <v>89</v>
      </c>
      <c r="M828" s="94">
        <v>6</v>
      </c>
      <c r="N828" s="94">
        <v>6</v>
      </c>
      <c r="O828" s="59">
        <f t="shared" si="531"/>
        <v>0.77815125038364363</v>
      </c>
      <c r="P828" s="94">
        <v>2004</v>
      </c>
      <c r="R828" s="77">
        <v>1</v>
      </c>
      <c r="S828" s="77">
        <v>4</v>
      </c>
      <c r="T828" s="77">
        <v>2</v>
      </c>
      <c r="U828" s="253"/>
      <c r="V828" s="93" t="s">
        <v>1953</v>
      </c>
      <c r="W828" s="93"/>
      <c r="X828" s="77" t="s">
        <v>698</v>
      </c>
      <c r="Z828" s="234" t="s">
        <v>83</v>
      </c>
      <c r="AA828" s="94" t="s">
        <v>1783</v>
      </c>
      <c r="AB828" s="77" t="s">
        <v>1791</v>
      </c>
      <c r="AC828" s="93" t="s">
        <v>1785</v>
      </c>
      <c r="AD828" s="138">
        <v>0</v>
      </c>
      <c r="AE828" s="93" t="s">
        <v>1071</v>
      </c>
      <c r="AF828" s="94">
        <v>15</v>
      </c>
      <c r="AG828" s="59">
        <f t="shared" si="520"/>
        <v>1.1760912590556813</v>
      </c>
      <c r="AH828" s="59">
        <f t="shared" si="534"/>
        <v>304.5</v>
      </c>
      <c r="AI828" s="72">
        <f t="shared" si="535"/>
        <v>2.4835872969688944</v>
      </c>
      <c r="AJ828" s="59">
        <f t="shared" si="524"/>
        <v>90</v>
      </c>
      <c r="AK828" s="59">
        <f t="shared" si="532"/>
        <v>1.954242509439325</v>
      </c>
      <c r="AL828" s="72">
        <f t="shared" si="526"/>
        <v>1827</v>
      </c>
      <c r="AM828" s="72">
        <f t="shared" si="516"/>
        <v>3.2617385473525378</v>
      </c>
      <c r="AN828" s="234" t="s">
        <v>1790</v>
      </c>
      <c r="AO828" s="77" t="s">
        <v>470</v>
      </c>
      <c r="AQ828" s="94" t="s">
        <v>80</v>
      </c>
      <c r="AR828" s="78" t="s">
        <v>414</v>
      </c>
      <c r="AS828" s="78" t="s">
        <v>415</v>
      </c>
      <c r="AT828" s="228" t="s">
        <v>2480</v>
      </c>
      <c r="AU828" s="270">
        <v>38.700000000000003</v>
      </c>
      <c r="AV828" s="11">
        <v>-80.05</v>
      </c>
      <c r="AW828" s="93"/>
      <c r="AX828" s="277">
        <v>8.5749999999999993</v>
      </c>
      <c r="AY828" s="278">
        <v>1374</v>
      </c>
      <c r="AZ828" s="455">
        <f t="shared" si="521"/>
        <v>3.1379867327235318</v>
      </c>
      <c r="BA828" s="521" t="s">
        <v>82</v>
      </c>
      <c r="BB828" s="93"/>
      <c r="BC828" s="93" t="s">
        <v>2022</v>
      </c>
      <c r="BD828" s="94" t="s">
        <v>1784</v>
      </c>
      <c r="BE828" s="93" t="s">
        <v>2025</v>
      </c>
      <c r="BF828" s="93" t="s">
        <v>1789</v>
      </c>
      <c r="BH828" s="93" t="s">
        <v>1450</v>
      </c>
      <c r="BI828" s="93" t="s">
        <v>2030</v>
      </c>
      <c r="BJ828" s="93" t="s">
        <v>610</v>
      </c>
      <c r="BK828" s="95" t="s">
        <v>885</v>
      </c>
      <c r="BL828" s="77" t="s">
        <v>2268</v>
      </c>
      <c r="BM828" s="77" t="s">
        <v>2268</v>
      </c>
      <c r="BN828" s="78" t="s">
        <v>1788</v>
      </c>
      <c r="BO828" s="77" t="s">
        <v>1671</v>
      </c>
      <c r="BP828" s="67" t="s">
        <v>51</v>
      </c>
      <c r="BQ828" s="93" t="s">
        <v>1792</v>
      </c>
      <c r="BR828" s="82">
        <v>4</v>
      </c>
      <c r="BS828" s="77" t="s">
        <v>21</v>
      </c>
      <c r="BT828" s="93" t="s">
        <v>2052</v>
      </c>
      <c r="BU828" s="82">
        <v>5.6568542494923806</v>
      </c>
      <c r="BW828" s="79" t="s">
        <v>26</v>
      </c>
      <c r="BX828" s="76" t="s">
        <v>67</v>
      </c>
      <c r="BY828" s="77"/>
      <c r="BZ828" s="93">
        <f t="shared" si="533"/>
        <v>5.6568542494923806</v>
      </c>
      <c r="CA828" s="77" t="s">
        <v>57</v>
      </c>
      <c r="CB828" s="77" t="s">
        <v>416</v>
      </c>
      <c r="CC828" s="94">
        <v>4</v>
      </c>
      <c r="CD828" s="94">
        <v>4</v>
      </c>
      <c r="CE828" s="93"/>
      <c r="CF828" s="78" t="s">
        <v>1584</v>
      </c>
      <c r="CG828" s="142">
        <v>0.25</v>
      </c>
      <c r="CH828" s="142" t="s">
        <v>21</v>
      </c>
      <c r="CI828" s="142">
        <v>0.28867513459481287</v>
      </c>
      <c r="CL828" s="82">
        <f t="shared" si="529"/>
        <v>0.28867513459481287</v>
      </c>
      <c r="CM828" s="77">
        <v>4</v>
      </c>
      <c r="CN828" s="77">
        <v>4</v>
      </c>
      <c r="CP828" s="67">
        <f t="shared" si="513"/>
        <v>0.93628167589853883</v>
      </c>
      <c r="CQ828" s="67">
        <f t="shared" si="514"/>
        <v>0.86956521739130432</v>
      </c>
      <c r="CR828" s="67">
        <f t="shared" si="522"/>
        <v>0.81415797904220766</v>
      </c>
      <c r="CS828" s="67">
        <f t="shared" si="515"/>
        <v>0.54142832592738077</v>
      </c>
      <c r="CT828" s="128">
        <v>0</v>
      </c>
      <c r="CU828" s="77">
        <v>0</v>
      </c>
      <c r="CV828" s="77" t="s">
        <v>1782</v>
      </c>
      <c r="CW828" s="77">
        <v>0</v>
      </c>
      <c r="CX828" s="59">
        <v>0</v>
      </c>
      <c r="CY828" s="74">
        <v>0</v>
      </c>
      <c r="CZ828" s="102">
        <v>3</v>
      </c>
      <c r="DA828" s="74">
        <v>0</v>
      </c>
      <c r="DB828" s="74">
        <v>0</v>
      </c>
      <c r="DC828" s="74">
        <v>0</v>
      </c>
      <c r="DD828" s="77">
        <v>0</v>
      </c>
      <c r="DE828" s="60">
        <v>0</v>
      </c>
      <c r="DF828" s="60">
        <v>0</v>
      </c>
      <c r="DG828" s="60">
        <v>0</v>
      </c>
      <c r="DH828" s="60">
        <v>0</v>
      </c>
      <c r="DI828" s="60">
        <v>0</v>
      </c>
      <c r="DJ828" s="60">
        <v>0</v>
      </c>
      <c r="DK828" s="60">
        <v>0</v>
      </c>
      <c r="DL828" s="74">
        <v>0</v>
      </c>
      <c r="DM828" s="74">
        <v>0</v>
      </c>
      <c r="DN828" s="74">
        <v>0</v>
      </c>
      <c r="DO828" s="77">
        <v>0</v>
      </c>
      <c r="DP828" s="77">
        <v>0</v>
      </c>
      <c r="DQ828" s="77">
        <v>0</v>
      </c>
      <c r="DR828" s="77">
        <v>0</v>
      </c>
      <c r="DS828" s="77">
        <v>1</v>
      </c>
      <c r="DT828" s="77">
        <v>0</v>
      </c>
      <c r="DU828" s="77">
        <v>0</v>
      </c>
      <c r="DV828" s="77">
        <v>0</v>
      </c>
      <c r="DW828" s="77">
        <v>0</v>
      </c>
      <c r="DX828" s="77">
        <v>0</v>
      </c>
      <c r="DY828" s="77">
        <v>0</v>
      </c>
      <c r="DZ828" s="77">
        <v>0</v>
      </c>
      <c r="EA828" s="77">
        <v>0</v>
      </c>
      <c r="EB828" s="77">
        <v>0</v>
      </c>
      <c r="EC828" s="77">
        <v>0</v>
      </c>
      <c r="ED828" s="77">
        <v>0</v>
      </c>
      <c r="EE828" s="77">
        <v>0</v>
      </c>
      <c r="EF828" s="77">
        <v>0</v>
      </c>
      <c r="EG828" s="77">
        <v>0</v>
      </c>
      <c r="EH828" s="77">
        <v>0</v>
      </c>
      <c r="EI828" s="77">
        <v>0</v>
      </c>
      <c r="EJ828" s="77">
        <v>0</v>
      </c>
      <c r="EK828" s="77">
        <v>0</v>
      </c>
      <c r="EL828" s="77">
        <v>0</v>
      </c>
      <c r="EM828" s="59">
        <v>0</v>
      </c>
      <c r="EN828" s="77">
        <v>1</v>
      </c>
      <c r="EO828" s="128">
        <v>0</v>
      </c>
      <c r="EP828" s="128">
        <v>1</v>
      </c>
      <c r="EQ828" s="59">
        <v>4</v>
      </c>
    </row>
    <row r="829" spans="1:147" s="82" customFormat="1" ht="15" customHeight="1" x14ac:dyDescent="0.25">
      <c r="A829" s="504" t="s">
        <v>2582</v>
      </c>
      <c r="B829" s="77">
        <v>10</v>
      </c>
      <c r="C829" s="78" t="s">
        <v>410</v>
      </c>
      <c r="D829" s="93">
        <v>2013</v>
      </c>
      <c r="E829" s="93" t="s">
        <v>411</v>
      </c>
      <c r="F829" s="93" t="s">
        <v>412</v>
      </c>
      <c r="G829" s="233">
        <v>83</v>
      </c>
      <c r="H829" s="257" t="s">
        <v>413</v>
      </c>
      <c r="I829" s="93" t="s">
        <v>50</v>
      </c>
      <c r="J829" s="59">
        <v>0</v>
      </c>
      <c r="K829" s="94" t="s">
        <v>3</v>
      </c>
      <c r="L829" s="94" t="s">
        <v>89</v>
      </c>
      <c r="M829" s="94">
        <v>6</v>
      </c>
      <c r="N829" s="94">
        <v>6</v>
      </c>
      <c r="O829" s="59">
        <f t="shared" si="531"/>
        <v>0.77815125038364363</v>
      </c>
      <c r="P829" s="94">
        <v>2004</v>
      </c>
      <c r="R829" s="77">
        <v>1</v>
      </c>
      <c r="S829" s="77">
        <v>4</v>
      </c>
      <c r="T829" s="77">
        <v>2</v>
      </c>
      <c r="U829" s="253"/>
      <c r="V829" s="93" t="s">
        <v>1953</v>
      </c>
      <c r="W829" s="93"/>
      <c r="X829" s="77" t="s">
        <v>698</v>
      </c>
      <c r="Z829" s="234" t="s">
        <v>83</v>
      </c>
      <c r="AA829" s="94" t="s">
        <v>1783</v>
      </c>
      <c r="AB829" s="77" t="s">
        <v>1791</v>
      </c>
      <c r="AC829" s="93" t="s">
        <v>1785</v>
      </c>
      <c r="AD829" s="138">
        <v>0</v>
      </c>
      <c r="AE829" s="93" t="s">
        <v>1071</v>
      </c>
      <c r="AF829" s="94">
        <v>15</v>
      </c>
      <c r="AG829" s="59">
        <f t="shared" si="520"/>
        <v>1.1760912590556813</v>
      </c>
      <c r="AH829" s="59">
        <f t="shared" si="534"/>
        <v>304.5</v>
      </c>
      <c r="AI829" s="72">
        <f t="shared" si="535"/>
        <v>2.4835872969688944</v>
      </c>
      <c r="AJ829" s="59">
        <f t="shared" si="524"/>
        <v>90</v>
      </c>
      <c r="AK829" s="59">
        <f t="shared" si="532"/>
        <v>1.954242509439325</v>
      </c>
      <c r="AL829" s="72">
        <f t="shared" si="526"/>
        <v>1827</v>
      </c>
      <c r="AM829" s="72">
        <f t="shared" si="516"/>
        <v>3.2617385473525378</v>
      </c>
      <c r="AN829" s="234" t="s">
        <v>1790</v>
      </c>
      <c r="AO829" s="77" t="s">
        <v>470</v>
      </c>
      <c r="AQ829" s="94" t="s">
        <v>80</v>
      </c>
      <c r="AR829" s="78" t="s">
        <v>414</v>
      </c>
      <c r="AS829" s="78" t="s">
        <v>415</v>
      </c>
      <c r="AT829" s="228" t="s">
        <v>2480</v>
      </c>
      <c r="AU829" s="270">
        <v>38.700000000000003</v>
      </c>
      <c r="AV829" s="11">
        <v>-80.05</v>
      </c>
      <c r="AW829" s="93"/>
      <c r="AX829" s="277">
        <v>8.5749999999999993</v>
      </c>
      <c r="AY829" s="278">
        <v>1374</v>
      </c>
      <c r="AZ829" s="455">
        <f t="shared" si="521"/>
        <v>3.1379867327235318</v>
      </c>
      <c r="BA829" s="521" t="s">
        <v>82</v>
      </c>
      <c r="BB829" s="93"/>
      <c r="BC829" s="93" t="s">
        <v>2022</v>
      </c>
      <c r="BD829" s="94" t="s">
        <v>1784</v>
      </c>
      <c r="BE829" s="93" t="s">
        <v>2025</v>
      </c>
      <c r="BF829" s="93" t="s">
        <v>1789</v>
      </c>
      <c r="BH829" s="93" t="s">
        <v>1450</v>
      </c>
      <c r="BI829" s="82" t="s">
        <v>2031</v>
      </c>
      <c r="BJ829" s="93" t="s">
        <v>610</v>
      </c>
      <c r="BK829" s="95" t="s">
        <v>885</v>
      </c>
      <c r="BL829" s="77" t="s">
        <v>2268</v>
      </c>
      <c r="BM829" s="77" t="s">
        <v>2268</v>
      </c>
      <c r="BN829" s="78" t="s">
        <v>1788</v>
      </c>
      <c r="BO829" s="77" t="s">
        <v>1671</v>
      </c>
      <c r="BP829" s="67" t="s">
        <v>51</v>
      </c>
      <c r="BQ829" s="93" t="s">
        <v>1792</v>
      </c>
      <c r="BR829" s="82">
        <v>3</v>
      </c>
      <c r="BS829" s="77" t="s">
        <v>21</v>
      </c>
      <c r="BT829" s="93" t="s">
        <v>2052</v>
      </c>
      <c r="BU829" s="82">
        <v>5.6715665090578513</v>
      </c>
      <c r="BW829" s="79" t="s">
        <v>26</v>
      </c>
      <c r="BX829" s="76" t="s">
        <v>67</v>
      </c>
      <c r="BY829" s="77"/>
      <c r="BZ829" s="93">
        <f t="shared" si="533"/>
        <v>5.6715665090578513</v>
      </c>
      <c r="CA829" s="77" t="s">
        <v>57</v>
      </c>
      <c r="CB829" s="77" t="s">
        <v>416</v>
      </c>
      <c r="CC829" s="94">
        <v>4</v>
      </c>
      <c r="CD829" s="94">
        <v>4</v>
      </c>
      <c r="CE829" s="93"/>
      <c r="CF829" s="78" t="s">
        <v>1584</v>
      </c>
      <c r="CG829" s="142">
        <v>0.25</v>
      </c>
      <c r="CH829" s="142" t="s">
        <v>21</v>
      </c>
      <c r="CI829" s="142">
        <v>0.5</v>
      </c>
      <c r="CL829" s="82">
        <f t="shared" si="529"/>
        <v>0.5</v>
      </c>
      <c r="CM829" s="77">
        <v>4</v>
      </c>
      <c r="CN829" s="77">
        <v>4</v>
      </c>
      <c r="CP829" s="67">
        <f t="shared" si="513"/>
        <v>0.6830673296709141</v>
      </c>
      <c r="CQ829" s="67">
        <f t="shared" si="514"/>
        <v>0.86956521739130432</v>
      </c>
      <c r="CR829" s="67">
        <f t="shared" si="522"/>
        <v>0.5939715910181862</v>
      </c>
      <c r="CS829" s="67">
        <f t="shared" si="515"/>
        <v>0.52205014068354216</v>
      </c>
      <c r="CT829" s="128">
        <v>0</v>
      </c>
      <c r="CU829" s="77">
        <v>0</v>
      </c>
      <c r="CV829" s="77" t="s">
        <v>1782</v>
      </c>
      <c r="CW829" s="77">
        <v>0</v>
      </c>
      <c r="CX829" s="59">
        <v>0</v>
      </c>
      <c r="CY829" s="74">
        <v>0</v>
      </c>
      <c r="CZ829" s="102">
        <v>3</v>
      </c>
      <c r="DA829" s="74">
        <v>0</v>
      </c>
      <c r="DB829" s="74">
        <v>0</v>
      </c>
      <c r="DC829" s="74">
        <v>0</v>
      </c>
      <c r="DD829" s="77">
        <v>0</v>
      </c>
      <c r="DE829" s="60">
        <v>0</v>
      </c>
      <c r="DF829" s="60">
        <v>0</v>
      </c>
      <c r="DG829" s="60">
        <v>0</v>
      </c>
      <c r="DH829" s="60">
        <v>0</v>
      </c>
      <c r="DI829" s="60">
        <v>0</v>
      </c>
      <c r="DJ829" s="60">
        <v>0</v>
      </c>
      <c r="DK829" s="60">
        <v>0</v>
      </c>
      <c r="DL829" s="74">
        <v>0</v>
      </c>
      <c r="DM829" s="74">
        <v>0</v>
      </c>
      <c r="DN829" s="74">
        <v>0</v>
      </c>
      <c r="DO829" s="77">
        <v>0</v>
      </c>
      <c r="DP829" s="77">
        <v>0</v>
      </c>
      <c r="DQ829" s="77">
        <v>0</v>
      </c>
      <c r="DR829" s="77">
        <v>0</v>
      </c>
      <c r="DS829" s="77">
        <v>1</v>
      </c>
      <c r="DT829" s="77">
        <v>0</v>
      </c>
      <c r="DU829" s="77">
        <v>0</v>
      </c>
      <c r="DV829" s="77">
        <v>0</v>
      </c>
      <c r="DW829" s="77">
        <v>0</v>
      </c>
      <c r="DX829" s="77">
        <v>0</v>
      </c>
      <c r="DY829" s="77">
        <v>0</v>
      </c>
      <c r="DZ829" s="77">
        <v>0</v>
      </c>
      <c r="EA829" s="77">
        <v>0</v>
      </c>
      <c r="EB829" s="77">
        <v>0</v>
      </c>
      <c r="EC829" s="77">
        <v>0</v>
      </c>
      <c r="ED829" s="77">
        <v>0</v>
      </c>
      <c r="EE829" s="77">
        <v>0</v>
      </c>
      <c r="EF829" s="77">
        <v>0</v>
      </c>
      <c r="EG829" s="77">
        <v>0</v>
      </c>
      <c r="EH829" s="77">
        <v>0</v>
      </c>
      <c r="EI829" s="77">
        <v>0</v>
      </c>
      <c r="EJ829" s="77">
        <v>0</v>
      </c>
      <c r="EK829" s="77">
        <v>0</v>
      </c>
      <c r="EL829" s="77">
        <v>0</v>
      </c>
      <c r="EM829" s="59">
        <v>0</v>
      </c>
      <c r="EN829" s="77">
        <v>1</v>
      </c>
      <c r="EO829" s="128">
        <v>0</v>
      </c>
      <c r="EP829" s="128">
        <v>1</v>
      </c>
      <c r="EQ829" s="59">
        <v>4</v>
      </c>
    </row>
    <row r="830" spans="1:147" s="82" customFormat="1" ht="15" customHeight="1" x14ac:dyDescent="0.25">
      <c r="A830" s="504" t="s">
        <v>2582</v>
      </c>
      <c r="B830" s="77">
        <v>11</v>
      </c>
      <c r="C830" s="78" t="s">
        <v>410</v>
      </c>
      <c r="D830" s="93">
        <v>2013</v>
      </c>
      <c r="E830" s="93" t="s">
        <v>411</v>
      </c>
      <c r="F830" s="93" t="s">
        <v>412</v>
      </c>
      <c r="G830" s="233">
        <v>83</v>
      </c>
      <c r="H830" s="257" t="s">
        <v>413</v>
      </c>
      <c r="I830" s="93" t="s">
        <v>50</v>
      </c>
      <c r="J830" s="59">
        <v>0</v>
      </c>
      <c r="K830" s="94" t="s">
        <v>3</v>
      </c>
      <c r="L830" s="94" t="s">
        <v>89</v>
      </c>
      <c r="M830" s="94">
        <v>6</v>
      </c>
      <c r="N830" s="94">
        <v>6</v>
      </c>
      <c r="O830" s="59">
        <f t="shared" si="531"/>
        <v>0.77815125038364363</v>
      </c>
      <c r="P830" s="94">
        <v>2004</v>
      </c>
      <c r="R830" s="77">
        <v>1</v>
      </c>
      <c r="S830" s="77">
        <v>4</v>
      </c>
      <c r="T830" s="77">
        <v>2</v>
      </c>
      <c r="U830" s="253"/>
      <c r="V830" s="93" t="s">
        <v>1953</v>
      </c>
      <c r="W830" s="93"/>
      <c r="X830" s="77" t="s">
        <v>698</v>
      </c>
      <c r="Z830" s="234" t="s">
        <v>83</v>
      </c>
      <c r="AA830" s="94" t="s">
        <v>1783</v>
      </c>
      <c r="AB830" s="77" t="s">
        <v>1791</v>
      </c>
      <c r="AC830" s="93" t="s">
        <v>1785</v>
      </c>
      <c r="AD830" s="138">
        <v>0</v>
      </c>
      <c r="AE830" s="93" t="s">
        <v>1071</v>
      </c>
      <c r="AF830" s="94">
        <v>15</v>
      </c>
      <c r="AG830" s="59">
        <f t="shared" si="520"/>
        <v>1.1760912590556813</v>
      </c>
      <c r="AH830" s="59">
        <f t="shared" si="534"/>
        <v>304.5</v>
      </c>
      <c r="AI830" s="72">
        <f t="shared" si="535"/>
        <v>2.4835872969688944</v>
      </c>
      <c r="AJ830" s="59">
        <f t="shared" si="524"/>
        <v>90</v>
      </c>
      <c r="AK830" s="59">
        <f t="shared" si="532"/>
        <v>1.954242509439325</v>
      </c>
      <c r="AL830" s="72">
        <f t="shared" si="526"/>
        <v>1827</v>
      </c>
      <c r="AM830" s="72">
        <f t="shared" si="516"/>
        <v>3.2617385473525378</v>
      </c>
      <c r="AN830" s="234" t="s">
        <v>1790</v>
      </c>
      <c r="AO830" s="77" t="s">
        <v>470</v>
      </c>
      <c r="AQ830" s="94" t="s">
        <v>80</v>
      </c>
      <c r="AR830" s="78" t="s">
        <v>414</v>
      </c>
      <c r="AS830" s="78" t="s">
        <v>415</v>
      </c>
      <c r="AT830" s="228" t="s">
        <v>2480</v>
      </c>
      <c r="AU830" s="270">
        <v>38.700000000000003</v>
      </c>
      <c r="AV830" s="11">
        <v>-80.05</v>
      </c>
      <c r="AW830" s="93"/>
      <c r="AX830" s="277">
        <v>8.5749999999999993</v>
      </c>
      <c r="AY830" s="278">
        <v>1374</v>
      </c>
      <c r="AZ830" s="455">
        <f t="shared" si="521"/>
        <v>3.1379867327235318</v>
      </c>
      <c r="BA830" s="521" t="s">
        <v>82</v>
      </c>
      <c r="BB830" s="93"/>
      <c r="BC830" s="93" t="s">
        <v>2022</v>
      </c>
      <c r="BD830" s="94" t="s">
        <v>1784</v>
      </c>
      <c r="BE830" s="93" t="s">
        <v>2025</v>
      </c>
      <c r="BF830" s="93" t="s">
        <v>1789</v>
      </c>
      <c r="BH830" s="93" t="s">
        <v>1450</v>
      </c>
      <c r="BI830" s="82" t="s">
        <v>2032</v>
      </c>
      <c r="BJ830" s="93" t="s">
        <v>610</v>
      </c>
      <c r="BK830" s="95" t="s">
        <v>885</v>
      </c>
      <c r="BL830" s="77" t="s">
        <v>2268</v>
      </c>
      <c r="BM830" s="77" t="s">
        <v>2268</v>
      </c>
      <c r="BN830" s="78" t="s">
        <v>1788</v>
      </c>
      <c r="BO830" s="77" t="s">
        <v>1671</v>
      </c>
      <c r="BP830" s="67" t="s">
        <v>51</v>
      </c>
      <c r="BQ830" s="93" t="s">
        <v>1792</v>
      </c>
      <c r="BR830" s="82">
        <v>0.875</v>
      </c>
      <c r="BS830" s="77" t="s">
        <v>21</v>
      </c>
      <c r="BT830" s="93" t="s">
        <v>2052</v>
      </c>
      <c r="BU830" s="82">
        <v>1.1086778913041726</v>
      </c>
      <c r="BW830" s="79" t="s">
        <v>26</v>
      </c>
      <c r="BX830" s="76" t="s">
        <v>67</v>
      </c>
      <c r="BY830" s="77"/>
      <c r="BZ830" s="93">
        <f t="shared" si="533"/>
        <v>1.1086778913041726</v>
      </c>
      <c r="CA830" s="77" t="s">
        <v>57</v>
      </c>
      <c r="CB830" s="77" t="s">
        <v>416</v>
      </c>
      <c r="CC830" s="94">
        <v>4</v>
      </c>
      <c r="CD830" s="94">
        <v>4</v>
      </c>
      <c r="CE830" s="93"/>
      <c r="CF830" s="78" t="s">
        <v>1584</v>
      </c>
      <c r="CG830" s="142">
        <v>1.25</v>
      </c>
      <c r="CH830" s="142" t="s">
        <v>21</v>
      </c>
      <c r="CI830" s="142">
        <v>1.3228756555322954</v>
      </c>
      <c r="CL830" s="82">
        <f t="shared" si="529"/>
        <v>1.3228756555322954</v>
      </c>
      <c r="CM830" s="77">
        <v>4</v>
      </c>
      <c r="CN830" s="77">
        <v>4</v>
      </c>
      <c r="CP830" s="67">
        <f t="shared" si="513"/>
        <v>-0.30725493389951353</v>
      </c>
      <c r="CQ830" s="67">
        <f t="shared" si="514"/>
        <v>0.86956521739130432</v>
      </c>
      <c r="CR830" s="67">
        <f t="shared" si="522"/>
        <v>-0.26717820339088133</v>
      </c>
      <c r="CS830" s="67">
        <f t="shared" si="515"/>
        <v>0.50446151202294864</v>
      </c>
      <c r="CT830" s="128">
        <v>0</v>
      </c>
      <c r="CU830" s="77">
        <v>0</v>
      </c>
      <c r="CV830" s="77" t="s">
        <v>1782</v>
      </c>
      <c r="CW830" s="77">
        <v>0</v>
      </c>
      <c r="CX830" s="59">
        <v>0</v>
      </c>
      <c r="CY830" s="74">
        <v>0</v>
      </c>
      <c r="CZ830" s="102">
        <v>3</v>
      </c>
      <c r="DA830" s="74">
        <v>0</v>
      </c>
      <c r="DB830" s="74">
        <v>0</v>
      </c>
      <c r="DC830" s="74">
        <v>0</v>
      </c>
      <c r="DD830" s="77">
        <v>0</v>
      </c>
      <c r="DE830" s="60">
        <v>0</v>
      </c>
      <c r="DF830" s="60">
        <v>0</v>
      </c>
      <c r="DG830" s="60">
        <v>0</v>
      </c>
      <c r="DH830" s="60">
        <v>0</v>
      </c>
      <c r="DI830" s="60">
        <v>0</v>
      </c>
      <c r="DJ830" s="60">
        <v>0</v>
      </c>
      <c r="DK830" s="60">
        <v>0</v>
      </c>
      <c r="DL830" s="74">
        <v>0</v>
      </c>
      <c r="DM830" s="74">
        <v>0</v>
      </c>
      <c r="DN830" s="74">
        <v>0</v>
      </c>
      <c r="DO830" s="77">
        <v>0</v>
      </c>
      <c r="DP830" s="77">
        <v>0</v>
      </c>
      <c r="DQ830" s="77">
        <v>0</v>
      </c>
      <c r="DR830" s="77">
        <v>0</v>
      </c>
      <c r="DS830" s="77">
        <v>1</v>
      </c>
      <c r="DT830" s="77">
        <v>0</v>
      </c>
      <c r="DU830" s="77">
        <v>0</v>
      </c>
      <c r="DV830" s="77">
        <v>0</v>
      </c>
      <c r="DW830" s="77">
        <v>0</v>
      </c>
      <c r="DX830" s="77">
        <v>0</v>
      </c>
      <c r="DY830" s="77">
        <v>0</v>
      </c>
      <c r="DZ830" s="77">
        <v>0</v>
      </c>
      <c r="EA830" s="77">
        <v>0</v>
      </c>
      <c r="EB830" s="77">
        <v>0</v>
      </c>
      <c r="EC830" s="77">
        <v>0</v>
      </c>
      <c r="ED830" s="77">
        <v>0</v>
      </c>
      <c r="EE830" s="77">
        <v>0</v>
      </c>
      <c r="EF830" s="77">
        <v>0</v>
      </c>
      <c r="EG830" s="77">
        <v>0</v>
      </c>
      <c r="EH830" s="77">
        <v>0</v>
      </c>
      <c r="EI830" s="77">
        <v>0</v>
      </c>
      <c r="EJ830" s="77">
        <v>0</v>
      </c>
      <c r="EK830" s="77">
        <v>0</v>
      </c>
      <c r="EL830" s="77">
        <v>0</v>
      </c>
      <c r="EM830" s="59">
        <v>0</v>
      </c>
      <c r="EN830" s="77">
        <v>1</v>
      </c>
      <c r="EO830" s="128">
        <v>0</v>
      </c>
      <c r="EP830" s="128">
        <v>1</v>
      </c>
      <c r="EQ830" s="59">
        <v>4</v>
      </c>
    </row>
    <row r="831" spans="1:147" s="82" customFormat="1" ht="15" customHeight="1" x14ac:dyDescent="0.25">
      <c r="A831" s="504" t="s">
        <v>2582</v>
      </c>
      <c r="B831" s="77">
        <v>12</v>
      </c>
      <c r="C831" s="78" t="s">
        <v>410</v>
      </c>
      <c r="D831" s="93">
        <v>2013</v>
      </c>
      <c r="E831" s="93" t="s">
        <v>411</v>
      </c>
      <c r="F831" s="93" t="s">
        <v>412</v>
      </c>
      <c r="G831" s="233">
        <v>83</v>
      </c>
      <c r="H831" s="257" t="s">
        <v>413</v>
      </c>
      <c r="I831" s="93" t="s">
        <v>50</v>
      </c>
      <c r="J831" s="59">
        <v>0</v>
      </c>
      <c r="K831" s="94" t="s">
        <v>3</v>
      </c>
      <c r="L831" s="94" t="s">
        <v>89</v>
      </c>
      <c r="M831" s="94">
        <v>6</v>
      </c>
      <c r="N831" s="94">
        <v>6</v>
      </c>
      <c r="O831" s="59">
        <f t="shared" si="531"/>
        <v>0.77815125038364363</v>
      </c>
      <c r="P831" s="94">
        <v>2004</v>
      </c>
      <c r="R831" s="77">
        <v>1</v>
      </c>
      <c r="S831" s="77">
        <v>4</v>
      </c>
      <c r="T831" s="77">
        <v>2</v>
      </c>
      <c r="U831" s="253"/>
      <c r="V831" s="93" t="s">
        <v>1953</v>
      </c>
      <c r="W831" s="93"/>
      <c r="X831" s="77" t="s">
        <v>698</v>
      </c>
      <c r="Z831" s="234" t="s">
        <v>83</v>
      </c>
      <c r="AA831" s="94" t="s">
        <v>1783</v>
      </c>
      <c r="AB831" s="77" t="s">
        <v>1791</v>
      </c>
      <c r="AC831" s="93" t="s">
        <v>1785</v>
      </c>
      <c r="AD831" s="138">
        <v>0</v>
      </c>
      <c r="AE831" s="93" t="s">
        <v>1071</v>
      </c>
      <c r="AF831" s="94">
        <v>15</v>
      </c>
      <c r="AG831" s="59">
        <f t="shared" si="520"/>
        <v>1.1760912590556813</v>
      </c>
      <c r="AH831" s="59">
        <f t="shared" si="534"/>
        <v>304.5</v>
      </c>
      <c r="AI831" s="72">
        <f t="shared" si="535"/>
        <v>2.4835872969688944</v>
      </c>
      <c r="AJ831" s="59">
        <f t="shared" si="524"/>
        <v>90</v>
      </c>
      <c r="AK831" s="59">
        <f t="shared" si="532"/>
        <v>1.954242509439325</v>
      </c>
      <c r="AL831" s="72">
        <f t="shared" si="526"/>
        <v>1827</v>
      </c>
      <c r="AM831" s="72">
        <f t="shared" si="516"/>
        <v>3.2617385473525378</v>
      </c>
      <c r="AN831" s="234" t="s">
        <v>1790</v>
      </c>
      <c r="AO831" s="77" t="s">
        <v>470</v>
      </c>
      <c r="AQ831" s="94" t="s">
        <v>80</v>
      </c>
      <c r="AR831" s="78" t="s">
        <v>414</v>
      </c>
      <c r="AS831" s="78" t="s">
        <v>415</v>
      </c>
      <c r="AT831" s="228" t="s">
        <v>2480</v>
      </c>
      <c r="AU831" s="270">
        <v>38.700000000000003</v>
      </c>
      <c r="AV831" s="11">
        <v>-80.05</v>
      </c>
      <c r="AW831" s="93"/>
      <c r="AX831" s="277">
        <v>8.5749999999999993</v>
      </c>
      <c r="AY831" s="278">
        <v>1374</v>
      </c>
      <c r="AZ831" s="455">
        <f t="shared" si="521"/>
        <v>3.1379867327235318</v>
      </c>
      <c r="BA831" s="521" t="s">
        <v>82</v>
      </c>
      <c r="BB831" s="93"/>
      <c r="BC831" s="93" t="s">
        <v>2022</v>
      </c>
      <c r="BD831" s="94" t="s">
        <v>1784</v>
      </c>
      <c r="BE831" s="93" t="s">
        <v>2025</v>
      </c>
      <c r="BF831" s="93" t="s">
        <v>1789</v>
      </c>
      <c r="BH831" s="93" t="s">
        <v>1450</v>
      </c>
      <c r="BI831" s="82" t="s">
        <v>2033</v>
      </c>
      <c r="BJ831" s="93" t="s">
        <v>610</v>
      </c>
      <c r="BK831" s="95" t="s">
        <v>885</v>
      </c>
      <c r="BL831" s="77" t="s">
        <v>2268</v>
      </c>
      <c r="BM831" s="77" t="s">
        <v>2268</v>
      </c>
      <c r="BN831" s="78" t="s">
        <v>1788</v>
      </c>
      <c r="BO831" s="77" t="s">
        <v>1671</v>
      </c>
      <c r="BP831" s="67" t="s">
        <v>51</v>
      </c>
      <c r="BQ831" s="93" t="s">
        <v>1792</v>
      </c>
      <c r="BR831" s="82">
        <v>0</v>
      </c>
      <c r="BS831" s="77" t="s">
        <v>21</v>
      </c>
      <c r="BT831" s="93" t="s">
        <v>2052</v>
      </c>
      <c r="BU831" s="82">
        <v>0</v>
      </c>
      <c r="BW831" s="79" t="s">
        <v>26</v>
      </c>
      <c r="BX831" s="76" t="s">
        <v>67</v>
      </c>
      <c r="BY831" s="77"/>
      <c r="BZ831" s="93">
        <f t="shared" si="533"/>
        <v>0</v>
      </c>
      <c r="CA831" s="77" t="s">
        <v>57</v>
      </c>
      <c r="CB831" s="77" t="s">
        <v>416</v>
      </c>
      <c r="CC831" s="94">
        <v>4</v>
      </c>
      <c r="CD831" s="94">
        <v>4</v>
      </c>
      <c r="CE831" s="93"/>
      <c r="CF831" s="78" t="s">
        <v>1584</v>
      </c>
      <c r="CG831" s="142">
        <v>0.125</v>
      </c>
      <c r="CH831" s="142" t="s">
        <v>21</v>
      </c>
      <c r="CI831" s="142">
        <v>0.25</v>
      </c>
      <c r="CL831" s="82">
        <f t="shared" si="529"/>
        <v>0.25</v>
      </c>
      <c r="CM831" s="77">
        <v>4</v>
      </c>
      <c r="CN831" s="77">
        <v>4</v>
      </c>
      <c r="CP831" s="67">
        <f t="shared" si="513"/>
        <v>-0.70710678118654746</v>
      </c>
      <c r="CQ831" s="67">
        <f t="shared" si="514"/>
        <v>0.86956521739130432</v>
      </c>
      <c r="CR831" s="67">
        <f t="shared" si="522"/>
        <v>-0.61487546190134557</v>
      </c>
      <c r="CS831" s="67">
        <f t="shared" si="515"/>
        <v>0.52362948960302458</v>
      </c>
      <c r="CT831" s="128">
        <v>0</v>
      </c>
      <c r="CU831" s="77">
        <v>0</v>
      </c>
      <c r="CV831" s="77" t="s">
        <v>1782</v>
      </c>
      <c r="CW831" s="77">
        <v>0</v>
      </c>
      <c r="CX831" s="59">
        <v>0</v>
      </c>
      <c r="CY831" s="74">
        <v>0</v>
      </c>
      <c r="CZ831" s="102">
        <v>3</v>
      </c>
      <c r="DA831" s="74">
        <v>0</v>
      </c>
      <c r="DB831" s="74">
        <v>0</v>
      </c>
      <c r="DC831" s="74">
        <v>0</v>
      </c>
      <c r="DD831" s="77">
        <v>0</v>
      </c>
      <c r="DE831" s="60">
        <v>0</v>
      </c>
      <c r="DF831" s="60">
        <v>0</v>
      </c>
      <c r="DG831" s="60">
        <v>0</v>
      </c>
      <c r="DH831" s="60">
        <v>0</v>
      </c>
      <c r="DI831" s="60">
        <v>0</v>
      </c>
      <c r="DJ831" s="60">
        <v>0</v>
      </c>
      <c r="DK831" s="60">
        <v>0</v>
      </c>
      <c r="DL831" s="74">
        <v>0</v>
      </c>
      <c r="DM831" s="74">
        <v>0</v>
      </c>
      <c r="DN831" s="74">
        <v>0</v>
      </c>
      <c r="DO831" s="77">
        <v>0</v>
      </c>
      <c r="DP831" s="77">
        <v>0</v>
      </c>
      <c r="DQ831" s="77">
        <v>0</v>
      </c>
      <c r="DR831" s="77">
        <v>0</v>
      </c>
      <c r="DS831" s="77">
        <v>1</v>
      </c>
      <c r="DT831" s="77">
        <v>0</v>
      </c>
      <c r="DU831" s="77">
        <v>0</v>
      </c>
      <c r="DV831" s="77">
        <v>0</v>
      </c>
      <c r="DW831" s="77">
        <v>0</v>
      </c>
      <c r="DX831" s="77">
        <v>0</v>
      </c>
      <c r="DY831" s="77">
        <v>0</v>
      </c>
      <c r="DZ831" s="77">
        <v>0</v>
      </c>
      <c r="EA831" s="77">
        <v>0</v>
      </c>
      <c r="EB831" s="77">
        <v>0</v>
      </c>
      <c r="EC831" s="77">
        <v>0</v>
      </c>
      <c r="ED831" s="77">
        <v>0</v>
      </c>
      <c r="EE831" s="77">
        <v>0</v>
      </c>
      <c r="EF831" s="77">
        <v>0</v>
      </c>
      <c r="EG831" s="77">
        <v>0</v>
      </c>
      <c r="EH831" s="77">
        <v>0</v>
      </c>
      <c r="EI831" s="77">
        <v>0</v>
      </c>
      <c r="EJ831" s="77">
        <v>0</v>
      </c>
      <c r="EK831" s="77">
        <v>0</v>
      </c>
      <c r="EL831" s="77">
        <v>0</v>
      </c>
      <c r="EM831" s="59">
        <v>0</v>
      </c>
      <c r="EN831" s="77">
        <v>1</v>
      </c>
      <c r="EO831" s="128">
        <v>0</v>
      </c>
      <c r="EP831" s="128">
        <v>1</v>
      </c>
      <c r="EQ831" s="59">
        <v>4</v>
      </c>
    </row>
    <row r="832" spans="1:147" s="82" customFormat="1" ht="15" customHeight="1" x14ac:dyDescent="0.25">
      <c r="A832" s="504" t="s">
        <v>2582</v>
      </c>
      <c r="B832" s="77">
        <v>13</v>
      </c>
      <c r="C832" s="78" t="s">
        <v>410</v>
      </c>
      <c r="D832" s="93">
        <v>2013</v>
      </c>
      <c r="E832" s="93" t="s">
        <v>411</v>
      </c>
      <c r="F832" s="93" t="s">
        <v>412</v>
      </c>
      <c r="G832" s="233">
        <v>83</v>
      </c>
      <c r="H832" s="257" t="s">
        <v>413</v>
      </c>
      <c r="I832" s="93" t="s">
        <v>50</v>
      </c>
      <c r="J832" s="59">
        <v>0</v>
      </c>
      <c r="K832" s="94" t="s">
        <v>3</v>
      </c>
      <c r="L832" s="94" t="s">
        <v>89</v>
      </c>
      <c r="M832" s="94">
        <v>6</v>
      </c>
      <c r="N832" s="94">
        <v>6</v>
      </c>
      <c r="O832" s="59">
        <f t="shared" si="531"/>
        <v>0.77815125038364363</v>
      </c>
      <c r="P832" s="94">
        <v>2004</v>
      </c>
      <c r="R832" s="77">
        <v>1</v>
      </c>
      <c r="S832" s="77">
        <v>4</v>
      </c>
      <c r="T832" s="77">
        <v>2</v>
      </c>
      <c r="U832" s="253"/>
      <c r="V832" s="93" t="s">
        <v>1953</v>
      </c>
      <c r="W832" s="93"/>
      <c r="X832" s="77" t="s">
        <v>698</v>
      </c>
      <c r="Z832" s="234" t="s">
        <v>83</v>
      </c>
      <c r="AA832" s="94" t="s">
        <v>1783</v>
      </c>
      <c r="AB832" s="77" t="s">
        <v>1791</v>
      </c>
      <c r="AC832" s="93" t="s">
        <v>1785</v>
      </c>
      <c r="AD832" s="138">
        <v>0</v>
      </c>
      <c r="AE832" s="93" t="s">
        <v>1071</v>
      </c>
      <c r="AF832" s="94">
        <v>15</v>
      </c>
      <c r="AG832" s="59">
        <f t="shared" si="520"/>
        <v>1.1760912590556813</v>
      </c>
      <c r="AH832" s="59">
        <f t="shared" si="534"/>
        <v>304.5</v>
      </c>
      <c r="AI832" s="72">
        <f t="shared" si="535"/>
        <v>2.4835872969688944</v>
      </c>
      <c r="AJ832" s="59">
        <f t="shared" si="524"/>
        <v>90</v>
      </c>
      <c r="AK832" s="59">
        <f t="shared" si="532"/>
        <v>1.954242509439325</v>
      </c>
      <c r="AL832" s="72">
        <f t="shared" si="526"/>
        <v>1827</v>
      </c>
      <c r="AM832" s="72">
        <f t="shared" ref="AM832:AM863" si="536">LOG10(AL832)</f>
        <v>3.2617385473525378</v>
      </c>
      <c r="AN832" s="234" t="s">
        <v>1790</v>
      </c>
      <c r="AO832" s="77" t="s">
        <v>470</v>
      </c>
      <c r="AQ832" s="94" t="s">
        <v>80</v>
      </c>
      <c r="AR832" s="78" t="s">
        <v>414</v>
      </c>
      <c r="AS832" s="78" t="s">
        <v>415</v>
      </c>
      <c r="AT832" s="228" t="s">
        <v>2480</v>
      </c>
      <c r="AU832" s="270">
        <v>38.700000000000003</v>
      </c>
      <c r="AV832" s="11">
        <v>-80.05</v>
      </c>
      <c r="AW832" s="93"/>
      <c r="AX832" s="277">
        <v>8.5749999999999993</v>
      </c>
      <c r="AY832" s="278">
        <v>1374</v>
      </c>
      <c r="AZ832" s="455">
        <f t="shared" si="521"/>
        <v>3.1379867327235318</v>
      </c>
      <c r="BA832" s="521" t="s">
        <v>82</v>
      </c>
      <c r="BB832" s="93"/>
      <c r="BC832" s="93" t="s">
        <v>2022</v>
      </c>
      <c r="BD832" s="94" t="s">
        <v>1784</v>
      </c>
      <c r="BE832" s="93" t="s">
        <v>2025</v>
      </c>
      <c r="BF832" s="93" t="s">
        <v>1789</v>
      </c>
      <c r="BH832" s="93" t="s">
        <v>1450</v>
      </c>
      <c r="BI832" s="82" t="s">
        <v>2031</v>
      </c>
      <c r="BJ832" s="93" t="s">
        <v>610</v>
      </c>
      <c r="BK832" s="95" t="s">
        <v>1621</v>
      </c>
      <c r="BL832" s="77" t="s">
        <v>2268</v>
      </c>
      <c r="BM832" s="77" t="s">
        <v>2267</v>
      </c>
      <c r="BN832" s="78" t="s">
        <v>1788</v>
      </c>
      <c r="BO832" s="77" t="s">
        <v>1671</v>
      </c>
      <c r="BP832" s="67" t="s">
        <v>51</v>
      </c>
      <c r="BQ832" s="93" t="s">
        <v>1792</v>
      </c>
      <c r="BR832" s="82">
        <v>0</v>
      </c>
      <c r="BS832" s="77" t="s">
        <v>21</v>
      </c>
      <c r="BT832" s="93" t="s">
        <v>2052</v>
      </c>
      <c r="BU832" s="82">
        <v>0</v>
      </c>
      <c r="BW832" s="79" t="s">
        <v>26</v>
      </c>
      <c r="BX832" s="76" t="s">
        <v>67</v>
      </c>
      <c r="BY832" s="77"/>
      <c r="BZ832" s="93">
        <f t="shared" si="533"/>
        <v>0</v>
      </c>
      <c r="CA832" s="77" t="s">
        <v>57</v>
      </c>
      <c r="CB832" s="77" t="s">
        <v>416</v>
      </c>
      <c r="CC832" s="94">
        <v>4</v>
      </c>
      <c r="CD832" s="94">
        <v>4</v>
      </c>
      <c r="CE832" s="93"/>
      <c r="CF832" s="78" t="s">
        <v>1584</v>
      </c>
      <c r="CG832" s="142">
        <v>0.125</v>
      </c>
      <c r="CH832" s="142" t="s">
        <v>21</v>
      </c>
      <c r="CI832" s="142">
        <v>0.25</v>
      </c>
      <c r="CL832" s="82">
        <f t="shared" si="529"/>
        <v>0.25</v>
      </c>
      <c r="CM832" s="77">
        <v>4</v>
      </c>
      <c r="CN832" s="77">
        <v>4</v>
      </c>
      <c r="CP832" s="67">
        <f t="shared" si="513"/>
        <v>-0.70710678118654746</v>
      </c>
      <c r="CQ832" s="67">
        <f t="shared" si="514"/>
        <v>0.86956521739130432</v>
      </c>
      <c r="CR832" s="67">
        <f t="shared" si="522"/>
        <v>-0.61487546190134557</v>
      </c>
      <c r="CS832" s="67">
        <f t="shared" si="515"/>
        <v>0.52362948960302458</v>
      </c>
      <c r="CT832" s="128">
        <v>0</v>
      </c>
      <c r="CU832" s="77">
        <v>0</v>
      </c>
      <c r="CV832" s="77" t="s">
        <v>1782</v>
      </c>
      <c r="CW832" s="77">
        <v>0</v>
      </c>
      <c r="CX832" s="77">
        <v>0</v>
      </c>
      <c r="CY832" s="74">
        <v>0</v>
      </c>
      <c r="CZ832" s="102">
        <v>3</v>
      </c>
      <c r="DA832" s="74">
        <v>0</v>
      </c>
      <c r="DB832" s="74">
        <v>0</v>
      </c>
      <c r="DC832" s="74">
        <v>0</v>
      </c>
      <c r="DD832" s="77">
        <v>0</v>
      </c>
      <c r="DE832" s="60">
        <v>0</v>
      </c>
      <c r="DF832" s="60">
        <v>0</v>
      </c>
      <c r="DG832" s="60">
        <v>2</v>
      </c>
      <c r="DH832" s="60">
        <v>0</v>
      </c>
      <c r="DI832" s="60">
        <v>0</v>
      </c>
      <c r="DJ832" s="60">
        <v>0</v>
      </c>
      <c r="DK832" s="60">
        <v>0</v>
      </c>
      <c r="DL832" s="74">
        <v>0</v>
      </c>
      <c r="DM832" s="74">
        <v>0</v>
      </c>
      <c r="DN832" s="74">
        <v>0</v>
      </c>
      <c r="DO832" s="77">
        <v>0</v>
      </c>
      <c r="DP832" s="77">
        <v>0</v>
      </c>
      <c r="DQ832" s="77">
        <v>0</v>
      </c>
      <c r="DR832" s="77">
        <v>0</v>
      </c>
      <c r="DS832" s="77">
        <v>0</v>
      </c>
      <c r="DT832" s="77">
        <v>0</v>
      </c>
      <c r="DU832" s="77">
        <v>0</v>
      </c>
      <c r="DV832" s="77">
        <v>1</v>
      </c>
      <c r="DW832" s="77">
        <v>0</v>
      </c>
      <c r="DX832" s="77">
        <v>0</v>
      </c>
      <c r="DY832" s="77">
        <v>0</v>
      </c>
      <c r="DZ832" s="77">
        <v>0</v>
      </c>
      <c r="EA832" s="77">
        <v>0</v>
      </c>
      <c r="EB832" s="77">
        <v>0</v>
      </c>
      <c r="EC832" s="77">
        <v>0</v>
      </c>
      <c r="ED832" s="77">
        <v>0</v>
      </c>
      <c r="EE832" s="77">
        <v>0</v>
      </c>
      <c r="EF832" s="77">
        <v>0</v>
      </c>
      <c r="EG832" s="77">
        <v>0</v>
      </c>
      <c r="EH832" s="77">
        <v>0</v>
      </c>
      <c r="EI832" s="77">
        <v>0</v>
      </c>
      <c r="EJ832" s="77">
        <v>0</v>
      </c>
      <c r="EK832" s="77">
        <v>0</v>
      </c>
      <c r="EL832" s="77">
        <v>0</v>
      </c>
      <c r="EM832" s="59">
        <v>0</v>
      </c>
      <c r="EN832" s="77">
        <v>1</v>
      </c>
      <c r="EO832" s="128">
        <v>0</v>
      </c>
      <c r="EP832" s="128">
        <v>1</v>
      </c>
      <c r="EQ832" s="59">
        <v>4</v>
      </c>
    </row>
    <row r="833" spans="1:147" s="82" customFormat="1" ht="15" customHeight="1" x14ac:dyDescent="0.25">
      <c r="A833" s="504" t="s">
        <v>2582</v>
      </c>
      <c r="B833" s="77">
        <v>14</v>
      </c>
      <c r="C833" s="78" t="s">
        <v>410</v>
      </c>
      <c r="D833" s="93">
        <v>2013</v>
      </c>
      <c r="E833" s="93" t="s">
        <v>411</v>
      </c>
      <c r="F833" s="93" t="s">
        <v>412</v>
      </c>
      <c r="G833" s="233">
        <v>83</v>
      </c>
      <c r="H833" s="257" t="s">
        <v>413</v>
      </c>
      <c r="I833" s="93" t="s">
        <v>50</v>
      </c>
      <c r="J833" s="59">
        <v>0</v>
      </c>
      <c r="K833" s="94" t="s">
        <v>3</v>
      </c>
      <c r="L833" s="94" t="s">
        <v>89</v>
      </c>
      <c r="M833" s="94">
        <v>6</v>
      </c>
      <c r="N833" s="94">
        <v>6</v>
      </c>
      <c r="O833" s="59">
        <f t="shared" si="531"/>
        <v>0.77815125038364363</v>
      </c>
      <c r="P833" s="94">
        <v>2004</v>
      </c>
      <c r="R833" s="77">
        <v>1</v>
      </c>
      <c r="S833" s="77">
        <v>4</v>
      </c>
      <c r="T833" s="77">
        <v>2</v>
      </c>
      <c r="U833" s="253"/>
      <c r="V833" s="93" t="s">
        <v>1953</v>
      </c>
      <c r="W833" s="93"/>
      <c r="X833" s="77" t="s">
        <v>698</v>
      </c>
      <c r="Z833" s="234" t="s">
        <v>83</v>
      </c>
      <c r="AA833" s="94" t="s">
        <v>1783</v>
      </c>
      <c r="AB833" s="77" t="s">
        <v>1791</v>
      </c>
      <c r="AC833" s="93" t="s">
        <v>1785</v>
      </c>
      <c r="AD833" s="138">
        <v>0</v>
      </c>
      <c r="AE833" s="93" t="s">
        <v>1071</v>
      </c>
      <c r="AF833" s="94">
        <v>15</v>
      </c>
      <c r="AG833" s="59">
        <f t="shared" si="520"/>
        <v>1.1760912590556813</v>
      </c>
      <c r="AH833" s="59">
        <f t="shared" si="534"/>
        <v>304.5</v>
      </c>
      <c r="AI833" s="72">
        <f t="shared" si="535"/>
        <v>2.4835872969688944</v>
      </c>
      <c r="AJ833" s="59">
        <f t="shared" si="524"/>
        <v>90</v>
      </c>
      <c r="AK833" s="59">
        <f t="shared" si="532"/>
        <v>1.954242509439325</v>
      </c>
      <c r="AL833" s="72">
        <f t="shared" si="526"/>
        <v>1827</v>
      </c>
      <c r="AM833" s="72">
        <f t="shared" si="536"/>
        <v>3.2617385473525378</v>
      </c>
      <c r="AN833" s="234" t="s">
        <v>1790</v>
      </c>
      <c r="AO833" s="77" t="s">
        <v>470</v>
      </c>
      <c r="AQ833" s="94" t="s">
        <v>80</v>
      </c>
      <c r="AR833" s="78" t="s">
        <v>414</v>
      </c>
      <c r="AS833" s="78" t="s">
        <v>415</v>
      </c>
      <c r="AT833" s="228" t="s">
        <v>2480</v>
      </c>
      <c r="AU833" s="270">
        <v>38.700000000000003</v>
      </c>
      <c r="AV833" s="11">
        <v>-80.05</v>
      </c>
      <c r="AW833" s="93"/>
      <c r="AX833" s="277">
        <v>8.5749999999999993</v>
      </c>
      <c r="AY833" s="278">
        <v>1374</v>
      </c>
      <c r="AZ833" s="455">
        <f t="shared" si="521"/>
        <v>3.1379867327235318</v>
      </c>
      <c r="BA833" s="521" t="s">
        <v>82</v>
      </c>
      <c r="BB833" s="93"/>
      <c r="BC833" s="93" t="s">
        <v>2022</v>
      </c>
      <c r="BD833" s="94" t="s">
        <v>1784</v>
      </c>
      <c r="BE833" s="93" t="s">
        <v>2025</v>
      </c>
      <c r="BF833" s="93" t="s">
        <v>1789</v>
      </c>
      <c r="BH833" s="93" t="s">
        <v>1450</v>
      </c>
      <c r="BI833" s="82" t="s">
        <v>2031</v>
      </c>
      <c r="BJ833" s="93" t="s">
        <v>610</v>
      </c>
      <c r="BK833" s="95" t="s">
        <v>1786</v>
      </c>
      <c r="BL833" s="77" t="s">
        <v>2268</v>
      </c>
      <c r="BM833" s="77" t="s">
        <v>2267</v>
      </c>
      <c r="BN833" s="78" t="s">
        <v>1788</v>
      </c>
      <c r="BO833" s="77" t="s">
        <v>1671</v>
      </c>
      <c r="BP833" s="67" t="s">
        <v>51</v>
      </c>
      <c r="BQ833" s="93" t="s">
        <v>1792</v>
      </c>
      <c r="BR833" s="82">
        <v>0.125</v>
      </c>
      <c r="BS833" s="77" t="s">
        <v>21</v>
      </c>
      <c r="BT833" s="93" t="s">
        <v>2052</v>
      </c>
      <c r="BU833" s="82">
        <v>0.25</v>
      </c>
      <c r="BW833" s="79" t="s">
        <v>26</v>
      </c>
      <c r="BX833" s="76" t="s">
        <v>67</v>
      </c>
      <c r="BY833" s="77"/>
      <c r="BZ833" s="93">
        <f t="shared" si="533"/>
        <v>0.25</v>
      </c>
      <c r="CA833" s="77" t="s">
        <v>57</v>
      </c>
      <c r="CB833" s="77" t="s">
        <v>416</v>
      </c>
      <c r="CC833" s="94">
        <v>4</v>
      </c>
      <c r="CD833" s="94">
        <v>4</v>
      </c>
      <c r="CE833" s="93"/>
      <c r="CF833" s="78" t="s">
        <v>1584</v>
      </c>
      <c r="CG833" s="142">
        <v>0</v>
      </c>
      <c r="CH833" s="142" t="s">
        <v>21</v>
      </c>
      <c r="CI833" s="142">
        <v>0</v>
      </c>
      <c r="CL833" s="82">
        <f t="shared" si="529"/>
        <v>0</v>
      </c>
      <c r="CM833" s="77">
        <v>4</v>
      </c>
      <c r="CN833" s="77">
        <v>4</v>
      </c>
      <c r="CP833" s="67">
        <f t="shared" si="513"/>
        <v>0.70710678118654746</v>
      </c>
      <c r="CQ833" s="67">
        <f t="shared" si="514"/>
        <v>0.86956521739130432</v>
      </c>
      <c r="CR833" s="67">
        <f t="shared" si="522"/>
        <v>0.61487546190134557</v>
      </c>
      <c r="CS833" s="67">
        <f t="shared" si="515"/>
        <v>0.52362948960302458</v>
      </c>
      <c r="CT833" s="128">
        <v>0</v>
      </c>
      <c r="CU833" s="77">
        <v>0</v>
      </c>
      <c r="CV833" s="77" t="s">
        <v>1782</v>
      </c>
      <c r="CW833" s="77">
        <v>0</v>
      </c>
      <c r="CX833" s="77">
        <v>0</v>
      </c>
      <c r="CY833" s="74">
        <v>0</v>
      </c>
      <c r="CZ833" s="102">
        <v>3</v>
      </c>
      <c r="DA833" s="74">
        <v>0</v>
      </c>
      <c r="DB833" s="74">
        <v>0</v>
      </c>
      <c r="DC833" s="74">
        <v>0</v>
      </c>
      <c r="DD833" s="77">
        <v>0</v>
      </c>
      <c r="DE833" s="60">
        <v>0</v>
      </c>
      <c r="DF833" s="60">
        <v>0</v>
      </c>
      <c r="DG833" s="60">
        <v>2</v>
      </c>
      <c r="DH833" s="60">
        <v>0</v>
      </c>
      <c r="DI833" s="60">
        <v>0</v>
      </c>
      <c r="DJ833" s="60">
        <v>0</v>
      </c>
      <c r="DK833" s="60">
        <v>0</v>
      </c>
      <c r="DL833" s="74">
        <v>0</v>
      </c>
      <c r="DM833" s="74">
        <v>0</v>
      </c>
      <c r="DN833" s="74">
        <v>0</v>
      </c>
      <c r="DO833" s="77">
        <v>0</v>
      </c>
      <c r="DP833" s="77">
        <v>0</v>
      </c>
      <c r="DQ833" s="77">
        <v>0</v>
      </c>
      <c r="DR833" s="77">
        <v>0</v>
      </c>
      <c r="DS833" s="77">
        <v>0</v>
      </c>
      <c r="DT833" s="77">
        <v>0</v>
      </c>
      <c r="DU833" s="77">
        <v>0</v>
      </c>
      <c r="DV833" s="77">
        <v>1</v>
      </c>
      <c r="DW833" s="77">
        <v>0</v>
      </c>
      <c r="DX833" s="77">
        <v>0</v>
      </c>
      <c r="DY833" s="77">
        <v>0</v>
      </c>
      <c r="DZ833" s="77">
        <v>0</v>
      </c>
      <c r="EA833" s="77">
        <v>0</v>
      </c>
      <c r="EB833" s="77">
        <v>0</v>
      </c>
      <c r="EC833" s="77">
        <v>0</v>
      </c>
      <c r="ED833" s="77">
        <v>0</v>
      </c>
      <c r="EE833" s="77">
        <v>0</v>
      </c>
      <c r="EF833" s="77">
        <v>0</v>
      </c>
      <c r="EG833" s="77">
        <v>0</v>
      </c>
      <c r="EH833" s="77">
        <v>0</v>
      </c>
      <c r="EI833" s="77">
        <v>0</v>
      </c>
      <c r="EJ833" s="77">
        <v>0</v>
      </c>
      <c r="EK833" s="77">
        <v>0</v>
      </c>
      <c r="EL833" s="77">
        <v>0</v>
      </c>
      <c r="EM833" s="59">
        <v>0</v>
      </c>
      <c r="EN833" s="77">
        <v>1</v>
      </c>
      <c r="EO833" s="128">
        <v>0</v>
      </c>
      <c r="EP833" s="128">
        <v>1</v>
      </c>
      <c r="EQ833" s="59">
        <v>4</v>
      </c>
    </row>
    <row r="834" spans="1:147" s="82" customFormat="1" ht="15" customHeight="1" x14ac:dyDescent="0.25">
      <c r="A834" s="504" t="s">
        <v>2582</v>
      </c>
      <c r="B834" s="77">
        <v>15</v>
      </c>
      <c r="C834" s="78" t="s">
        <v>410</v>
      </c>
      <c r="D834" s="93">
        <v>2013</v>
      </c>
      <c r="E834" s="93" t="s">
        <v>411</v>
      </c>
      <c r="F834" s="93" t="s">
        <v>412</v>
      </c>
      <c r="G834" s="233">
        <v>83</v>
      </c>
      <c r="H834" s="257" t="s">
        <v>413</v>
      </c>
      <c r="I834" s="93" t="s">
        <v>50</v>
      </c>
      <c r="J834" s="59">
        <v>0</v>
      </c>
      <c r="K834" s="94" t="s">
        <v>3</v>
      </c>
      <c r="L834" s="94" t="s">
        <v>89</v>
      </c>
      <c r="M834" s="94">
        <v>6</v>
      </c>
      <c r="N834" s="94">
        <v>6</v>
      </c>
      <c r="O834" s="59">
        <f t="shared" si="531"/>
        <v>0.77815125038364363</v>
      </c>
      <c r="P834" s="94">
        <v>2004</v>
      </c>
      <c r="R834" s="77">
        <v>1</v>
      </c>
      <c r="S834" s="77">
        <v>4</v>
      </c>
      <c r="T834" s="77">
        <v>2</v>
      </c>
      <c r="U834" s="77"/>
      <c r="V834" s="93" t="s">
        <v>1953</v>
      </c>
      <c r="W834" s="93"/>
      <c r="X834" s="77" t="s">
        <v>698</v>
      </c>
      <c r="Z834" s="234" t="s">
        <v>83</v>
      </c>
      <c r="AA834" s="94" t="s">
        <v>1783</v>
      </c>
      <c r="AB834" s="77" t="s">
        <v>1791</v>
      </c>
      <c r="AC834" s="93" t="s">
        <v>1785</v>
      </c>
      <c r="AD834" s="138">
        <v>0</v>
      </c>
      <c r="AE834" s="93" t="s">
        <v>1071</v>
      </c>
      <c r="AF834" s="94">
        <v>15</v>
      </c>
      <c r="AG834" s="59">
        <f t="shared" si="520"/>
        <v>1.1760912590556813</v>
      </c>
      <c r="AH834" s="59">
        <f t="shared" si="534"/>
        <v>304.5</v>
      </c>
      <c r="AI834" s="72">
        <f t="shared" si="535"/>
        <v>2.4835872969688944</v>
      </c>
      <c r="AJ834" s="59">
        <f t="shared" si="524"/>
        <v>90</v>
      </c>
      <c r="AK834" s="59">
        <f t="shared" si="532"/>
        <v>1.954242509439325</v>
      </c>
      <c r="AL834" s="72">
        <f t="shared" si="526"/>
        <v>1827</v>
      </c>
      <c r="AM834" s="72">
        <f t="shared" si="536"/>
        <v>3.2617385473525378</v>
      </c>
      <c r="AN834" s="234" t="s">
        <v>1790</v>
      </c>
      <c r="AO834" s="77" t="s">
        <v>470</v>
      </c>
      <c r="AQ834" s="94" t="s">
        <v>80</v>
      </c>
      <c r="AR834" s="78" t="s">
        <v>414</v>
      </c>
      <c r="AS834" s="78" t="s">
        <v>415</v>
      </c>
      <c r="AT834" s="228" t="s">
        <v>2480</v>
      </c>
      <c r="AU834" s="270">
        <v>38.700000000000003</v>
      </c>
      <c r="AV834" s="11">
        <v>-80.05</v>
      </c>
      <c r="AW834" s="93"/>
      <c r="AX834" s="277">
        <v>8.5749999999999993</v>
      </c>
      <c r="AY834" s="278">
        <v>1374</v>
      </c>
      <c r="AZ834" s="455">
        <f t="shared" si="521"/>
        <v>3.1379867327235318</v>
      </c>
      <c r="BA834" s="521" t="s">
        <v>82</v>
      </c>
      <c r="BB834" s="93"/>
      <c r="BC834" s="93" t="s">
        <v>2022</v>
      </c>
      <c r="BD834" s="94" t="s">
        <v>1784</v>
      </c>
      <c r="BE834" s="93" t="s">
        <v>2025</v>
      </c>
      <c r="BF834" s="93" t="s">
        <v>1789</v>
      </c>
      <c r="BH834" s="93" t="s">
        <v>1450</v>
      </c>
      <c r="BI834" s="82" t="s">
        <v>2032</v>
      </c>
      <c r="BJ834" s="93" t="s">
        <v>610</v>
      </c>
      <c r="BK834" s="95" t="s">
        <v>1786</v>
      </c>
      <c r="BL834" s="77" t="s">
        <v>2268</v>
      </c>
      <c r="BM834" s="77" t="s">
        <v>2267</v>
      </c>
      <c r="BN834" s="78" t="s">
        <v>1788</v>
      </c>
      <c r="BO834" s="77" t="s">
        <v>1671</v>
      </c>
      <c r="BP834" s="67" t="s">
        <v>51</v>
      </c>
      <c r="BQ834" s="93" t="s">
        <v>1792</v>
      </c>
      <c r="BR834" s="82">
        <v>0</v>
      </c>
      <c r="BS834" s="77" t="s">
        <v>21</v>
      </c>
      <c r="BT834" s="93" t="s">
        <v>2052</v>
      </c>
      <c r="BU834" s="82">
        <v>0</v>
      </c>
      <c r="BW834" s="79" t="s">
        <v>26</v>
      </c>
      <c r="BX834" s="76" t="s">
        <v>67</v>
      </c>
      <c r="BY834" s="77"/>
      <c r="BZ834" s="93">
        <f t="shared" si="533"/>
        <v>0</v>
      </c>
      <c r="CA834" s="77" t="s">
        <v>57</v>
      </c>
      <c r="CB834" s="77" t="s">
        <v>416</v>
      </c>
      <c r="CC834" s="94">
        <v>4</v>
      </c>
      <c r="CD834" s="94">
        <v>4</v>
      </c>
      <c r="CE834" s="93"/>
      <c r="CF834" s="78" t="s">
        <v>1584</v>
      </c>
      <c r="CG834" s="142">
        <v>13.75</v>
      </c>
      <c r="CH834" s="142" t="s">
        <v>21</v>
      </c>
      <c r="CI834" s="142">
        <v>27.5</v>
      </c>
      <c r="CL834" s="82">
        <f t="shared" si="529"/>
        <v>27.5</v>
      </c>
      <c r="CM834" s="77">
        <v>4</v>
      </c>
      <c r="CN834" s="77">
        <v>4</v>
      </c>
      <c r="CP834" s="67">
        <f t="shared" si="513"/>
        <v>-0.70710678118654746</v>
      </c>
      <c r="CQ834" s="67">
        <f t="shared" si="514"/>
        <v>0.86956521739130432</v>
      </c>
      <c r="CR834" s="67">
        <f t="shared" si="522"/>
        <v>-0.61487546190134557</v>
      </c>
      <c r="CS834" s="67">
        <f t="shared" si="515"/>
        <v>0.52362948960302458</v>
      </c>
      <c r="CT834" s="128">
        <v>0</v>
      </c>
      <c r="CU834" s="77">
        <v>0</v>
      </c>
      <c r="CV834" s="77" t="s">
        <v>1782</v>
      </c>
      <c r="CW834" s="77">
        <v>0</v>
      </c>
      <c r="CX834" s="77">
        <v>0</v>
      </c>
      <c r="CY834" s="74">
        <v>0</v>
      </c>
      <c r="CZ834" s="102">
        <v>3</v>
      </c>
      <c r="DA834" s="74">
        <v>0</v>
      </c>
      <c r="DB834" s="74">
        <v>0</v>
      </c>
      <c r="DC834" s="74">
        <v>0</v>
      </c>
      <c r="DD834" s="77">
        <v>0</v>
      </c>
      <c r="DE834" s="60">
        <v>0</v>
      </c>
      <c r="DF834" s="60">
        <v>0</v>
      </c>
      <c r="DG834" s="60">
        <v>2</v>
      </c>
      <c r="DH834" s="60">
        <v>0</v>
      </c>
      <c r="DI834" s="60">
        <v>0</v>
      </c>
      <c r="DJ834" s="60">
        <v>0</v>
      </c>
      <c r="DK834" s="60">
        <v>0</v>
      </c>
      <c r="DL834" s="74">
        <v>0</v>
      </c>
      <c r="DM834" s="74">
        <v>0</v>
      </c>
      <c r="DN834" s="74">
        <v>0</v>
      </c>
      <c r="DO834" s="77">
        <v>0</v>
      </c>
      <c r="DP834" s="77">
        <v>0</v>
      </c>
      <c r="DQ834" s="77">
        <v>0</v>
      </c>
      <c r="DR834" s="77">
        <v>0</v>
      </c>
      <c r="DS834" s="77">
        <v>0</v>
      </c>
      <c r="DT834" s="77">
        <v>0</v>
      </c>
      <c r="DU834" s="77">
        <v>0</v>
      </c>
      <c r="DV834" s="77">
        <v>1</v>
      </c>
      <c r="DW834" s="77">
        <v>0</v>
      </c>
      <c r="DX834" s="77">
        <v>0</v>
      </c>
      <c r="DY834" s="77">
        <v>0</v>
      </c>
      <c r="DZ834" s="77">
        <v>0</v>
      </c>
      <c r="EA834" s="77">
        <v>0</v>
      </c>
      <c r="EB834" s="77">
        <v>0</v>
      </c>
      <c r="EC834" s="77">
        <v>0</v>
      </c>
      <c r="ED834" s="77">
        <v>0</v>
      </c>
      <c r="EE834" s="77">
        <v>0</v>
      </c>
      <c r="EF834" s="77">
        <v>0</v>
      </c>
      <c r="EG834" s="77">
        <v>0</v>
      </c>
      <c r="EH834" s="77">
        <v>0</v>
      </c>
      <c r="EI834" s="77">
        <v>0</v>
      </c>
      <c r="EJ834" s="77">
        <v>0</v>
      </c>
      <c r="EK834" s="77">
        <v>0</v>
      </c>
      <c r="EL834" s="77">
        <v>0</v>
      </c>
      <c r="EM834" s="59">
        <v>0</v>
      </c>
      <c r="EN834" s="77">
        <v>1</v>
      </c>
      <c r="EO834" s="128">
        <v>0</v>
      </c>
      <c r="EP834" s="128">
        <v>1</v>
      </c>
      <c r="EQ834" s="59">
        <v>4</v>
      </c>
    </row>
    <row r="835" spans="1:147" s="82" customFormat="1" ht="15" customHeight="1" x14ac:dyDescent="0.25">
      <c r="A835" s="504" t="s">
        <v>2582</v>
      </c>
      <c r="B835" s="77">
        <v>16</v>
      </c>
      <c r="C835" s="78" t="s">
        <v>410</v>
      </c>
      <c r="D835" s="93">
        <v>2013</v>
      </c>
      <c r="E835" s="93" t="s">
        <v>411</v>
      </c>
      <c r="F835" s="93" t="s">
        <v>412</v>
      </c>
      <c r="G835" s="233">
        <v>83</v>
      </c>
      <c r="H835" s="257" t="s">
        <v>413</v>
      </c>
      <c r="I835" s="93" t="s">
        <v>50</v>
      </c>
      <c r="J835" s="59">
        <v>0</v>
      </c>
      <c r="K835" s="94" t="s">
        <v>3</v>
      </c>
      <c r="L835" s="94" t="s">
        <v>89</v>
      </c>
      <c r="M835" s="94">
        <v>6</v>
      </c>
      <c r="N835" s="94">
        <v>6</v>
      </c>
      <c r="O835" s="59">
        <f t="shared" si="531"/>
        <v>0.77815125038364363</v>
      </c>
      <c r="P835" s="94">
        <v>2004</v>
      </c>
      <c r="R835" s="77">
        <v>1</v>
      </c>
      <c r="S835" s="77">
        <v>4</v>
      </c>
      <c r="T835" s="77">
        <v>2</v>
      </c>
      <c r="U835" s="77"/>
      <c r="V835" s="93" t="s">
        <v>1953</v>
      </c>
      <c r="W835" s="93"/>
      <c r="X835" s="77" t="s">
        <v>698</v>
      </c>
      <c r="Z835" s="234" t="s">
        <v>83</v>
      </c>
      <c r="AA835" s="94" t="s">
        <v>1783</v>
      </c>
      <c r="AB835" s="77" t="s">
        <v>1791</v>
      </c>
      <c r="AC835" s="93" t="s">
        <v>1785</v>
      </c>
      <c r="AD835" s="138">
        <v>0</v>
      </c>
      <c r="AE835" s="93" t="s">
        <v>1071</v>
      </c>
      <c r="AF835" s="94">
        <v>15</v>
      </c>
      <c r="AG835" s="59">
        <f t="shared" si="520"/>
        <v>1.1760912590556813</v>
      </c>
      <c r="AH835" s="59">
        <f t="shared" si="534"/>
        <v>304.5</v>
      </c>
      <c r="AI835" s="72">
        <f t="shared" si="535"/>
        <v>2.4835872969688944</v>
      </c>
      <c r="AJ835" s="59">
        <f t="shared" si="524"/>
        <v>90</v>
      </c>
      <c r="AK835" s="59">
        <f t="shared" si="532"/>
        <v>1.954242509439325</v>
      </c>
      <c r="AL835" s="72">
        <f t="shared" si="526"/>
        <v>1827</v>
      </c>
      <c r="AM835" s="72">
        <f t="shared" si="536"/>
        <v>3.2617385473525378</v>
      </c>
      <c r="AN835" s="234" t="s">
        <v>1790</v>
      </c>
      <c r="AO835" s="77" t="s">
        <v>470</v>
      </c>
      <c r="AQ835" s="94" t="s">
        <v>80</v>
      </c>
      <c r="AR835" s="78" t="s">
        <v>414</v>
      </c>
      <c r="AS835" s="78" t="s">
        <v>415</v>
      </c>
      <c r="AT835" s="228" t="s">
        <v>2480</v>
      </c>
      <c r="AU835" s="270">
        <v>38.700000000000003</v>
      </c>
      <c r="AV835" s="11">
        <v>-80.05</v>
      </c>
      <c r="AW835" s="93"/>
      <c r="AX835" s="277">
        <v>8.5749999999999993</v>
      </c>
      <c r="AY835" s="278">
        <v>1374</v>
      </c>
      <c r="AZ835" s="455">
        <f t="shared" si="521"/>
        <v>3.1379867327235318</v>
      </c>
      <c r="BA835" s="521" t="s">
        <v>82</v>
      </c>
      <c r="BB835" s="93"/>
      <c r="BC835" s="93" t="s">
        <v>2022</v>
      </c>
      <c r="BD835" s="94" t="s">
        <v>1784</v>
      </c>
      <c r="BE835" s="93" t="s">
        <v>2025</v>
      </c>
      <c r="BF835" s="93" t="s">
        <v>1789</v>
      </c>
      <c r="BH835" s="93" t="s">
        <v>1450</v>
      </c>
      <c r="BI835" s="93" t="s">
        <v>2030</v>
      </c>
      <c r="BJ835" s="93" t="s">
        <v>610</v>
      </c>
      <c r="BK835" s="95" t="s">
        <v>290</v>
      </c>
      <c r="BL835" s="77" t="s">
        <v>2268</v>
      </c>
      <c r="BM835" s="77" t="s">
        <v>2267</v>
      </c>
      <c r="BN835" s="78" t="s">
        <v>1788</v>
      </c>
      <c r="BO835" s="77" t="s">
        <v>1671</v>
      </c>
      <c r="BP835" s="67" t="s">
        <v>51</v>
      </c>
      <c r="BQ835" s="93" t="s">
        <v>1792</v>
      </c>
      <c r="BR835" s="82">
        <v>0.5</v>
      </c>
      <c r="BS835" s="77" t="s">
        <v>21</v>
      </c>
      <c r="BT835" s="93" t="s">
        <v>2052</v>
      </c>
      <c r="BU835" s="82">
        <v>0.70710678118654757</v>
      </c>
      <c r="BW835" s="79" t="s">
        <v>26</v>
      </c>
      <c r="BX835" s="76" t="s">
        <v>67</v>
      </c>
      <c r="BY835" s="77"/>
      <c r="BZ835" s="93">
        <f t="shared" si="533"/>
        <v>0.70710678118654757</v>
      </c>
      <c r="CA835" s="77" t="s">
        <v>57</v>
      </c>
      <c r="CB835" s="77" t="s">
        <v>416</v>
      </c>
      <c r="CC835" s="94">
        <v>4</v>
      </c>
      <c r="CD835" s="94">
        <v>4</v>
      </c>
      <c r="CE835" s="93"/>
      <c r="CF835" s="78" t="s">
        <v>1584</v>
      </c>
      <c r="CG835" s="142">
        <v>2.625</v>
      </c>
      <c r="CH835" s="142" t="s">
        <v>21</v>
      </c>
      <c r="CI835" s="142">
        <v>1.75</v>
      </c>
      <c r="CL835" s="82">
        <f t="shared" si="529"/>
        <v>1.75</v>
      </c>
      <c r="CM835" s="77">
        <v>4</v>
      </c>
      <c r="CN835" s="77">
        <v>4</v>
      </c>
      <c r="CP835" s="67">
        <f t="shared" si="513"/>
        <v>-1.5921958796888798</v>
      </c>
      <c r="CQ835" s="67">
        <f t="shared" si="514"/>
        <v>0.86956521739130432</v>
      </c>
      <c r="CR835" s="67">
        <f t="shared" si="522"/>
        <v>-1.3845181562511997</v>
      </c>
      <c r="CS835" s="67">
        <f t="shared" si="515"/>
        <v>0.61980565781182628</v>
      </c>
      <c r="CT835" s="128">
        <v>0</v>
      </c>
      <c r="CU835" s="77">
        <v>0</v>
      </c>
      <c r="CV835" s="77" t="s">
        <v>1782</v>
      </c>
      <c r="CW835" s="77">
        <v>0</v>
      </c>
      <c r="CX835" s="59">
        <v>0</v>
      </c>
      <c r="CY835" s="74">
        <v>0</v>
      </c>
      <c r="CZ835" s="102">
        <v>3</v>
      </c>
      <c r="DA835" s="74">
        <v>0</v>
      </c>
      <c r="DB835" s="74">
        <v>0</v>
      </c>
      <c r="DC835" s="74">
        <v>0</v>
      </c>
      <c r="DD835" s="77">
        <v>0</v>
      </c>
      <c r="DE835" s="60">
        <v>0</v>
      </c>
      <c r="DF835" s="60">
        <v>0</v>
      </c>
      <c r="DG835" s="60">
        <v>0</v>
      </c>
      <c r="DH835" s="60">
        <v>0</v>
      </c>
      <c r="DI835" s="60">
        <v>0</v>
      </c>
      <c r="DJ835" s="60">
        <v>0</v>
      </c>
      <c r="DK835" s="60">
        <v>0</v>
      </c>
      <c r="DL835" s="74">
        <v>0</v>
      </c>
      <c r="DM835" s="74">
        <v>0</v>
      </c>
      <c r="DN835" s="74">
        <v>0</v>
      </c>
      <c r="DO835" s="77">
        <v>0</v>
      </c>
      <c r="DP835" s="77">
        <v>0</v>
      </c>
      <c r="DQ835" s="77">
        <v>0</v>
      </c>
      <c r="DR835" s="77">
        <v>0</v>
      </c>
      <c r="DS835" s="77">
        <v>0</v>
      </c>
      <c r="DT835" s="77">
        <v>0</v>
      </c>
      <c r="DU835" s="77">
        <v>0</v>
      </c>
      <c r="DV835" s="77">
        <v>1</v>
      </c>
      <c r="DW835" s="77">
        <v>0</v>
      </c>
      <c r="DX835" s="77">
        <v>0</v>
      </c>
      <c r="DY835" s="77">
        <v>0</v>
      </c>
      <c r="DZ835" s="77">
        <v>0</v>
      </c>
      <c r="EA835" s="77">
        <v>0</v>
      </c>
      <c r="EB835" s="77">
        <v>0</v>
      </c>
      <c r="EC835" s="77">
        <v>0</v>
      </c>
      <c r="ED835" s="77">
        <v>0</v>
      </c>
      <c r="EE835" s="77">
        <v>0</v>
      </c>
      <c r="EF835" s="77">
        <v>0</v>
      </c>
      <c r="EG835" s="77">
        <v>0</v>
      </c>
      <c r="EH835" s="77">
        <v>0</v>
      </c>
      <c r="EI835" s="77">
        <v>0</v>
      </c>
      <c r="EJ835" s="77">
        <v>0</v>
      </c>
      <c r="EK835" s="77">
        <v>0</v>
      </c>
      <c r="EL835" s="77">
        <v>0</v>
      </c>
      <c r="EM835" s="59">
        <v>0</v>
      </c>
      <c r="EN835" s="77">
        <v>1</v>
      </c>
      <c r="EO835" s="128">
        <v>0</v>
      </c>
      <c r="EP835" s="128">
        <v>1</v>
      </c>
      <c r="EQ835" s="59">
        <v>4</v>
      </c>
    </row>
    <row r="836" spans="1:147" s="82" customFormat="1" ht="15" customHeight="1" x14ac:dyDescent="0.25">
      <c r="A836" s="504" t="s">
        <v>2582</v>
      </c>
      <c r="B836" s="77">
        <v>17</v>
      </c>
      <c r="C836" s="78" t="s">
        <v>410</v>
      </c>
      <c r="D836" s="93">
        <v>2013</v>
      </c>
      <c r="E836" s="93" t="s">
        <v>411</v>
      </c>
      <c r="F836" s="93" t="s">
        <v>412</v>
      </c>
      <c r="G836" s="233">
        <v>83</v>
      </c>
      <c r="H836" s="257" t="s">
        <v>413</v>
      </c>
      <c r="I836" s="93" t="s">
        <v>50</v>
      </c>
      <c r="J836" s="59">
        <v>0</v>
      </c>
      <c r="K836" s="94" t="s">
        <v>3</v>
      </c>
      <c r="L836" s="94" t="s">
        <v>89</v>
      </c>
      <c r="M836" s="94">
        <v>6</v>
      </c>
      <c r="N836" s="94">
        <v>6</v>
      </c>
      <c r="O836" s="59">
        <f t="shared" si="531"/>
        <v>0.77815125038364363</v>
      </c>
      <c r="P836" s="94">
        <v>2004</v>
      </c>
      <c r="R836" s="77">
        <v>1</v>
      </c>
      <c r="S836" s="77">
        <v>4</v>
      </c>
      <c r="T836" s="77">
        <v>2</v>
      </c>
      <c r="U836" s="77"/>
      <c r="V836" s="93" t="s">
        <v>1953</v>
      </c>
      <c r="W836" s="93"/>
      <c r="X836" s="77" t="s">
        <v>698</v>
      </c>
      <c r="Z836" s="234" t="s">
        <v>83</v>
      </c>
      <c r="AA836" s="94" t="s">
        <v>1783</v>
      </c>
      <c r="AB836" s="77" t="s">
        <v>1791</v>
      </c>
      <c r="AC836" s="93" t="s">
        <v>1785</v>
      </c>
      <c r="AD836" s="138">
        <v>0</v>
      </c>
      <c r="AE836" s="93" t="s">
        <v>1071</v>
      </c>
      <c r="AF836" s="94">
        <v>15</v>
      </c>
      <c r="AG836" s="59">
        <f t="shared" si="520"/>
        <v>1.1760912590556813</v>
      </c>
      <c r="AH836" s="59">
        <f t="shared" si="534"/>
        <v>304.5</v>
      </c>
      <c r="AI836" s="72">
        <f t="shared" si="535"/>
        <v>2.4835872969688944</v>
      </c>
      <c r="AJ836" s="59">
        <f t="shared" si="524"/>
        <v>90</v>
      </c>
      <c r="AK836" s="59">
        <f t="shared" si="532"/>
        <v>1.954242509439325</v>
      </c>
      <c r="AL836" s="72">
        <f t="shared" si="526"/>
        <v>1827</v>
      </c>
      <c r="AM836" s="72">
        <f t="shared" si="536"/>
        <v>3.2617385473525378</v>
      </c>
      <c r="AN836" s="234" t="s">
        <v>1790</v>
      </c>
      <c r="AO836" s="77" t="s">
        <v>470</v>
      </c>
      <c r="AQ836" s="94" t="s">
        <v>80</v>
      </c>
      <c r="AR836" s="78" t="s">
        <v>414</v>
      </c>
      <c r="AS836" s="78" t="s">
        <v>415</v>
      </c>
      <c r="AT836" s="228" t="s">
        <v>2480</v>
      </c>
      <c r="AU836" s="270">
        <v>38.700000000000003</v>
      </c>
      <c r="AV836" s="11">
        <v>-80.05</v>
      </c>
      <c r="AW836" s="93"/>
      <c r="AX836" s="277">
        <v>8.5749999999999993</v>
      </c>
      <c r="AY836" s="278">
        <v>1374</v>
      </c>
      <c r="AZ836" s="455">
        <f t="shared" si="521"/>
        <v>3.1379867327235318</v>
      </c>
      <c r="BA836" s="521" t="s">
        <v>82</v>
      </c>
      <c r="BB836" s="93"/>
      <c r="BC836" s="93" t="s">
        <v>2022</v>
      </c>
      <c r="BD836" s="94" t="s">
        <v>1784</v>
      </c>
      <c r="BE836" s="93" t="s">
        <v>2025</v>
      </c>
      <c r="BF836" s="93" t="s">
        <v>1789</v>
      </c>
      <c r="BH836" s="93" t="s">
        <v>1450</v>
      </c>
      <c r="BI836" s="82" t="s">
        <v>2031</v>
      </c>
      <c r="BJ836" s="93" t="s">
        <v>610</v>
      </c>
      <c r="BK836" s="95" t="s">
        <v>290</v>
      </c>
      <c r="BL836" s="77" t="s">
        <v>2268</v>
      </c>
      <c r="BM836" s="77" t="s">
        <v>2267</v>
      </c>
      <c r="BN836" s="78" t="s">
        <v>1788</v>
      </c>
      <c r="BO836" s="77" t="s">
        <v>1671</v>
      </c>
      <c r="BP836" s="67" t="s">
        <v>51</v>
      </c>
      <c r="BQ836" s="93" t="s">
        <v>1792</v>
      </c>
      <c r="BR836" s="82">
        <v>0.25</v>
      </c>
      <c r="BS836" s="77" t="s">
        <v>21</v>
      </c>
      <c r="BT836" s="93" t="s">
        <v>2052</v>
      </c>
      <c r="BU836" s="82">
        <v>0.5</v>
      </c>
      <c r="BW836" s="79" t="s">
        <v>26</v>
      </c>
      <c r="BX836" s="76" t="s">
        <v>67</v>
      </c>
      <c r="BY836" s="77"/>
      <c r="BZ836" s="93">
        <f t="shared" si="533"/>
        <v>0.5</v>
      </c>
      <c r="CA836" s="77" t="s">
        <v>57</v>
      </c>
      <c r="CB836" s="77" t="s">
        <v>416</v>
      </c>
      <c r="CC836" s="94">
        <v>4</v>
      </c>
      <c r="CD836" s="94">
        <v>4</v>
      </c>
      <c r="CE836" s="93"/>
      <c r="CF836" s="78" t="s">
        <v>1584</v>
      </c>
      <c r="CG836" s="142">
        <v>1.875</v>
      </c>
      <c r="CH836" s="142" t="s">
        <v>21</v>
      </c>
      <c r="CI836" s="142">
        <v>1.5478479684172259</v>
      </c>
      <c r="CL836" s="82">
        <f t="shared" si="529"/>
        <v>1.5478479684172259</v>
      </c>
      <c r="CM836" s="77">
        <v>4</v>
      </c>
      <c r="CN836" s="77">
        <v>4</v>
      </c>
      <c r="CP836" s="67">
        <f t="shared" si="513"/>
        <v>-1.4128209342043259</v>
      </c>
      <c r="CQ836" s="67">
        <f t="shared" si="514"/>
        <v>0.86956521739130432</v>
      </c>
      <c r="CR836" s="67">
        <f t="shared" si="522"/>
        <v>-1.2285399427863704</v>
      </c>
      <c r="CS836" s="67">
        <f t="shared" si="515"/>
        <v>0.59433189943884612</v>
      </c>
      <c r="CT836" s="128">
        <v>0</v>
      </c>
      <c r="CU836" s="77">
        <v>0</v>
      </c>
      <c r="CV836" s="77" t="s">
        <v>1782</v>
      </c>
      <c r="CW836" s="77">
        <v>0</v>
      </c>
      <c r="CX836" s="59">
        <v>0</v>
      </c>
      <c r="CY836" s="74">
        <v>0</v>
      </c>
      <c r="CZ836" s="102">
        <v>3</v>
      </c>
      <c r="DA836" s="74">
        <v>0</v>
      </c>
      <c r="DB836" s="74">
        <v>0</v>
      </c>
      <c r="DC836" s="74">
        <v>0</v>
      </c>
      <c r="DD836" s="77">
        <v>0</v>
      </c>
      <c r="DE836" s="60">
        <v>0</v>
      </c>
      <c r="DF836" s="60">
        <v>0</v>
      </c>
      <c r="DG836" s="60">
        <v>0</v>
      </c>
      <c r="DH836" s="60">
        <v>0</v>
      </c>
      <c r="DI836" s="60">
        <v>0</v>
      </c>
      <c r="DJ836" s="60">
        <v>0</v>
      </c>
      <c r="DK836" s="60">
        <v>0</v>
      </c>
      <c r="DL836" s="74">
        <v>0</v>
      </c>
      <c r="DM836" s="74">
        <v>0</v>
      </c>
      <c r="DN836" s="74">
        <v>0</v>
      </c>
      <c r="DO836" s="77">
        <v>0</v>
      </c>
      <c r="DP836" s="77">
        <v>0</v>
      </c>
      <c r="DQ836" s="77">
        <v>0</v>
      </c>
      <c r="DR836" s="77">
        <v>0</v>
      </c>
      <c r="DS836" s="77">
        <v>0</v>
      </c>
      <c r="DT836" s="77">
        <v>0</v>
      </c>
      <c r="DU836" s="77">
        <v>0</v>
      </c>
      <c r="DV836" s="77">
        <v>1</v>
      </c>
      <c r="DW836" s="77">
        <v>0</v>
      </c>
      <c r="DX836" s="77">
        <v>0</v>
      </c>
      <c r="DY836" s="77">
        <v>0</v>
      </c>
      <c r="DZ836" s="77">
        <v>0</v>
      </c>
      <c r="EA836" s="77">
        <v>0</v>
      </c>
      <c r="EB836" s="77">
        <v>0</v>
      </c>
      <c r="EC836" s="77">
        <v>0</v>
      </c>
      <c r="ED836" s="77">
        <v>0</v>
      </c>
      <c r="EE836" s="77">
        <v>0</v>
      </c>
      <c r="EF836" s="77">
        <v>0</v>
      </c>
      <c r="EG836" s="77">
        <v>0</v>
      </c>
      <c r="EH836" s="77">
        <v>0</v>
      </c>
      <c r="EI836" s="77">
        <v>0</v>
      </c>
      <c r="EJ836" s="77">
        <v>0</v>
      </c>
      <c r="EK836" s="77">
        <v>0</v>
      </c>
      <c r="EL836" s="77">
        <v>0</v>
      </c>
      <c r="EM836" s="59">
        <v>0</v>
      </c>
      <c r="EN836" s="77">
        <v>1</v>
      </c>
      <c r="EO836" s="128">
        <v>0</v>
      </c>
      <c r="EP836" s="128">
        <v>1</v>
      </c>
      <c r="EQ836" s="59">
        <v>4</v>
      </c>
    </row>
    <row r="837" spans="1:147" s="82" customFormat="1" ht="15" customHeight="1" x14ac:dyDescent="0.25">
      <c r="A837" s="504" t="s">
        <v>2582</v>
      </c>
      <c r="B837" s="77">
        <v>18</v>
      </c>
      <c r="C837" s="78" t="s">
        <v>410</v>
      </c>
      <c r="D837" s="93">
        <v>2013</v>
      </c>
      <c r="E837" s="93" t="s">
        <v>411</v>
      </c>
      <c r="F837" s="93" t="s">
        <v>412</v>
      </c>
      <c r="G837" s="233">
        <v>83</v>
      </c>
      <c r="H837" s="257" t="s">
        <v>413</v>
      </c>
      <c r="I837" s="93" t="s">
        <v>50</v>
      </c>
      <c r="J837" s="59">
        <v>0</v>
      </c>
      <c r="K837" s="94" t="s">
        <v>3</v>
      </c>
      <c r="L837" s="94" t="s">
        <v>89</v>
      </c>
      <c r="M837" s="94">
        <v>6</v>
      </c>
      <c r="N837" s="94">
        <v>6</v>
      </c>
      <c r="O837" s="59">
        <f t="shared" si="531"/>
        <v>0.77815125038364363</v>
      </c>
      <c r="P837" s="94">
        <v>2004</v>
      </c>
      <c r="R837" s="77">
        <v>1</v>
      </c>
      <c r="S837" s="77">
        <v>4</v>
      </c>
      <c r="T837" s="77">
        <v>2</v>
      </c>
      <c r="U837" s="77"/>
      <c r="V837" s="93" t="s">
        <v>1953</v>
      </c>
      <c r="W837" s="93"/>
      <c r="X837" s="77" t="s">
        <v>698</v>
      </c>
      <c r="Z837" s="234" t="s">
        <v>83</v>
      </c>
      <c r="AA837" s="94" t="s">
        <v>1783</v>
      </c>
      <c r="AB837" s="77" t="s">
        <v>1791</v>
      </c>
      <c r="AC837" s="93" t="s">
        <v>1785</v>
      </c>
      <c r="AD837" s="138">
        <v>0</v>
      </c>
      <c r="AE837" s="93" t="s">
        <v>1071</v>
      </c>
      <c r="AF837" s="94">
        <v>15</v>
      </c>
      <c r="AG837" s="59">
        <f t="shared" si="520"/>
        <v>1.1760912590556813</v>
      </c>
      <c r="AH837" s="59">
        <f t="shared" si="534"/>
        <v>304.5</v>
      </c>
      <c r="AI837" s="72">
        <f t="shared" si="535"/>
        <v>2.4835872969688944</v>
      </c>
      <c r="AJ837" s="59">
        <f t="shared" si="524"/>
        <v>90</v>
      </c>
      <c r="AK837" s="59">
        <f t="shared" si="532"/>
        <v>1.954242509439325</v>
      </c>
      <c r="AL837" s="72">
        <f t="shared" si="526"/>
        <v>1827</v>
      </c>
      <c r="AM837" s="72">
        <f t="shared" si="536"/>
        <v>3.2617385473525378</v>
      </c>
      <c r="AN837" s="234" t="s">
        <v>1790</v>
      </c>
      <c r="AO837" s="77" t="s">
        <v>470</v>
      </c>
      <c r="AQ837" s="94" t="s">
        <v>80</v>
      </c>
      <c r="AR837" s="78" t="s">
        <v>414</v>
      </c>
      <c r="AS837" s="78" t="s">
        <v>415</v>
      </c>
      <c r="AT837" s="228" t="s">
        <v>2480</v>
      </c>
      <c r="AU837" s="270">
        <v>38.700000000000003</v>
      </c>
      <c r="AV837" s="11">
        <v>-80.05</v>
      </c>
      <c r="AW837" s="93"/>
      <c r="AX837" s="277">
        <v>8.5749999999999993</v>
      </c>
      <c r="AY837" s="278">
        <v>1374</v>
      </c>
      <c r="AZ837" s="455">
        <f t="shared" si="521"/>
        <v>3.1379867327235318</v>
      </c>
      <c r="BA837" s="521" t="s">
        <v>82</v>
      </c>
      <c r="BB837" s="93"/>
      <c r="BC837" s="93" t="s">
        <v>2022</v>
      </c>
      <c r="BD837" s="94" t="s">
        <v>1784</v>
      </c>
      <c r="BE837" s="93" t="s">
        <v>2025</v>
      </c>
      <c r="BF837" s="93" t="s">
        <v>1789</v>
      </c>
      <c r="BH837" s="93" t="s">
        <v>1450</v>
      </c>
      <c r="BI837" s="82" t="s">
        <v>2032</v>
      </c>
      <c r="BJ837" s="93" t="s">
        <v>610</v>
      </c>
      <c r="BK837" s="95" t="s">
        <v>290</v>
      </c>
      <c r="BL837" s="77" t="s">
        <v>2268</v>
      </c>
      <c r="BM837" s="77" t="s">
        <v>2267</v>
      </c>
      <c r="BN837" s="78" t="s">
        <v>1788</v>
      </c>
      <c r="BO837" s="77" t="s">
        <v>1671</v>
      </c>
      <c r="BP837" s="67" t="s">
        <v>51</v>
      </c>
      <c r="BQ837" s="93" t="s">
        <v>1792</v>
      </c>
      <c r="BR837" s="82">
        <v>0.125</v>
      </c>
      <c r="BS837" s="77" t="s">
        <v>21</v>
      </c>
      <c r="BT837" s="93" t="s">
        <v>2052</v>
      </c>
      <c r="BU837" s="82">
        <v>0.25</v>
      </c>
      <c r="BW837" s="79" t="s">
        <v>26</v>
      </c>
      <c r="BX837" s="76" t="s">
        <v>67</v>
      </c>
      <c r="BY837" s="77"/>
      <c r="BZ837" s="93">
        <f t="shared" si="533"/>
        <v>0.25</v>
      </c>
      <c r="CA837" s="77" t="s">
        <v>57</v>
      </c>
      <c r="CB837" s="77" t="s">
        <v>416</v>
      </c>
      <c r="CC837" s="94">
        <v>4</v>
      </c>
      <c r="CD837" s="94">
        <v>4</v>
      </c>
      <c r="CE837" s="93"/>
      <c r="CF837" s="78" t="s">
        <v>1584</v>
      </c>
      <c r="CG837" s="142">
        <v>3.625</v>
      </c>
      <c r="CH837" s="142" t="s">
        <v>21</v>
      </c>
      <c r="CI837" s="142">
        <v>3.7721567659187585</v>
      </c>
      <c r="CL837" s="82">
        <f t="shared" si="529"/>
        <v>3.7721567659187585</v>
      </c>
      <c r="CM837" s="77">
        <v>4</v>
      </c>
      <c r="CN837" s="77">
        <v>4</v>
      </c>
      <c r="CP837" s="67">
        <f t="shared" ref="CP837:CP900" si="537">(BR837-CG837)/SQRT(((CC837-1)*BZ837^2+(CM837-1)*CL837^2)/(CC837+CM837-2))</f>
        <v>-1.3093073414159544</v>
      </c>
      <c r="CQ837" s="67">
        <f t="shared" ref="CQ837:CQ900" si="538">1-3/(4*(CC837+CM837-2)-1)</f>
        <v>0.86956521739130432</v>
      </c>
      <c r="CR837" s="67">
        <f t="shared" si="522"/>
        <v>-1.1385281229703952</v>
      </c>
      <c r="CS837" s="67">
        <f t="shared" ref="CS837:CS900" si="539">(CD837+CN837)/(CD837*CN837)+CR837^2/(2*(CC837+CM837))</f>
        <v>0.58101539292465576</v>
      </c>
      <c r="CT837" s="128">
        <v>0</v>
      </c>
      <c r="CU837" s="77">
        <v>0</v>
      </c>
      <c r="CV837" s="77" t="s">
        <v>1782</v>
      </c>
      <c r="CW837" s="77">
        <v>0</v>
      </c>
      <c r="CX837" s="59">
        <v>0</v>
      </c>
      <c r="CY837" s="74">
        <v>0</v>
      </c>
      <c r="CZ837" s="102">
        <v>3</v>
      </c>
      <c r="DA837" s="74">
        <v>0</v>
      </c>
      <c r="DB837" s="74">
        <v>0</v>
      </c>
      <c r="DC837" s="74">
        <v>0</v>
      </c>
      <c r="DD837" s="77">
        <v>0</v>
      </c>
      <c r="DE837" s="60">
        <v>0</v>
      </c>
      <c r="DF837" s="60">
        <v>0</v>
      </c>
      <c r="DG837" s="60">
        <v>0</v>
      </c>
      <c r="DH837" s="60">
        <v>0</v>
      </c>
      <c r="DI837" s="60">
        <v>0</v>
      </c>
      <c r="DJ837" s="60">
        <v>0</v>
      </c>
      <c r="DK837" s="60">
        <v>0</v>
      </c>
      <c r="DL837" s="74">
        <v>0</v>
      </c>
      <c r="DM837" s="74">
        <v>0</v>
      </c>
      <c r="DN837" s="74">
        <v>0</v>
      </c>
      <c r="DO837" s="77">
        <v>0</v>
      </c>
      <c r="DP837" s="77">
        <v>0</v>
      </c>
      <c r="DQ837" s="77">
        <v>0</v>
      </c>
      <c r="DR837" s="77">
        <v>0</v>
      </c>
      <c r="DS837" s="77">
        <v>0</v>
      </c>
      <c r="DT837" s="77">
        <v>0</v>
      </c>
      <c r="DU837" s="77">
        <v>0</v>
      </c>
      <c r="DV837" s="77">
        <v>1</v>
      </c>
      <c r="DW837" s="77">
        <v>0</v>
      </c>
      <c r="DX837" s="77">
        <v>0</v>
      </c>
      <c r="DY837" s="77">
        <v>0</v>
      </c>
      <c r="DZ837" s="77">
        <v>0</v>
      </c>
      <c r="EA837" s="77">
        <v>0</v>
      </c>
      <c r="EB837" s="77">
        <v>0</v>
      </c>
      <c r="EC837" s="77">
        <v>0</v>
      </c>
      <c r="ED837" s="77">
        <v>0</v>
      </c>
      <c r="EE837" s="77">
        <v>0</v>
      </c>
      <c r="EF837" s="77">
        <v>0</v>
      </c>
      <c r="EG837" s="77">
        <v>0</v>
      </c>
      <c r="EH837" s="77">
        <v>0</v>
      </c>
      <c r="EI837" s="77">
        <v>0</v>
      </c>
      <c r="EJ837" s="77">
        <v>0</v>
      </c>
      <c r="EK837" s="77">
        <v>0</v>
      </c>
      <c r="EL837" s="77">
        <v>0</v>
      </c>
      <c r="EM837" s="59">
        <v>0</v>
      </c>
      <c r="EN837" s="77">
        <v>1</v>
      </c>
      <c r="EO837" s="128">
        <v>0</v>
      </c>
      <c r="EP837" s="128">
        <v>1</v>
      </c>
      <c r="EQ837" s="59">
        <v>4</v>
      </c>
    </row>
    <row r="838" spans="1:147" s="82" customFormat="1" ht="15" customHeight="1" x14ac:dyDescent="0.25">
      <c r="A838" s="504" t="s">
        <v>2582</v>
      </c>
      <c r="B838" s="77">
        <v>19</v>
      </c>
      <c r="C838" s="78" t="s">
        <v>410</v>
      </c>
      <c r="D838" s="93">
        <v>2013</v>
      </c>
      <c r="E838" s="93" t="s">
        <v>411</v>
      </c>
      <c r="F838" s="93" t="s">
        <v>412</v>
      </c>
      <c r="G838" s="233">
        <v>83</v>
      </c>
      <c r="H838" s="257" t="s">
        <v>413</v>
      </c>
      <c r="I838" s="93" t="s">
        <v>50</v>
      </c>
      <c r="J838" s="59">
        <v>0</v>
      </c>
      <c r="K838" s="94" t="s">
        <v>3</v>
      </c>
      <c r="L838" s="94" t="s">
        <v>89</v>
      </c>
      <c r="M838" s="94">
        <v>6</v>
      </c>
      <c r="N838" s="94">
        <v>6</v>
      </c>
      <c r="O838" s="59">
        <f t="shared" si="531"/>
        <v>0.77815125038364363</v>
      </c>
      <c r="P838" s="94">
        <v>2004</v>
      </c>
      <c r="R838" s="77">
        <v>1</v>
      </c>
      <c r="S838" s="77">
        <v>4</v>
      </c>
      <c r="T838" s="77">
        <v>2</v>
      </c>
      <c r="U838" s="77"/>
      <c r="V838" s="93" t="s">
        <v>1953</v>
      </c>
      <c r="W838" s="93"/>
      <c r="X838" s="77" t="s">
        <v>698</v>
      </c>
      <c r="Z838" s="234" t="s">
        <v>83</v>
      </c>
      <c r="AA838" s="94" t="s">
        <v>1783</v>
      </c>
      <c r="AB838" s="77" t="s">
        <v>1791</v>
      </c>
      <c r="AC838" s="93" t="s">
        <v>1785</v>
      </c>
      <c r="AD838" s="138">
        <v>0</v>
      </c>
      <c r="AE838" s="93" t="s">
        <v>1071</v>
      </c>
      <c r="AF838" s="94">
        <v>15</v>
      </c>
      <c r="AG838" s="59">
        <f t="shared" si="520"/>
        <v>1.1760912590556813</v>
      </c>
      <c r="AH838" s="59">
        <f t="shared" si="534"/>
        <v>304.5</v>
      </c>
      <c r="AI838" s="72">
        <f t="shared" si="535"/>
        <v>2.4835872969688944</v>
      </c>
      <c r="AJ838" s="59">
        <f t="shared" si="524"/>
        <v>90</v>
      </c>
      <c r="AK838" s="59">
        <f t="shared" si="532"/>
        <v>1.954242509439325</v>
      </c>
      <c r="AL838" s="72">
        <f t="shared" si="526"/>
        <v>1827</v>
      </c>
      <c r="AM838" s="72">
        <f t="shared" si="536"/>
        <v>3.2617385473525378</v>
      </c>
      <c r="AN838" s="234" t="s">
        <v>1790</v>
      </c>
      <c r="AO838" s="77" t="s">
        <v>470</v>
      </c>
      <c r="AQ838" s="94" t="s">
        <v>80</v>
      </c>
      <c r="AR838" s="78" t="s">
        <v>414</v>
      </c>
      <c r="AS838" s="78" t="s">
        <v>415</v>
      </c>
      <c r="AT838" s="228" t="s">
        <v>2480</v>
      </c>
      <c r="AU838" s="270">
        <v>38.700000000000003</v>
      </c>
      <c r="AV838" s="11">
        <v>-80.05</v>
      </c>
      <c r="AW838" s="93"/>
      <c r="AX838" s="277">
        <v>8.5749999999999993</v>
      </c>
      <c r="AY838" s="278">
        <v>1374</v>
      </c>
      <c r="AZ838" s="455">
        <f t="shared" si="521"/>
        <v>3.1379867327235318</v>
      </c>
      <c r="BA838" s="521" t="s">
        <v>82</v>
      </c>
      <c r="BB838" s="93"/>
      <c r="BC838" s="93" t="s">
        <v>2022</v>
      </c>
      <c r="BD838" s="94" t="s">
        <v>1784</v>
      </c>
      <c r="BE838" s="93" t="s">
        <v>2025</v>
      </c>
      <c r="BF838" s="93" t="s">
        <v>1789</v>
      </c>
      <c r="BH838" s="93" t="s">
        <v>1450</v>
      </c>
      <c r="BI838" s="82" t="s">
        <v>2033</v>
      </c>
      <c r="BJ838" s="93" t="s">
        <v>610</v>
      </c>
      <c r="BK838" s="95" t="s">
        <v>290</v>
      </c>
      <c r="BL838" s="77" t="s">
        <v>2268</v>
      </c>
      <c r="BM838" s="77" t="s">
        <v>2267</v>
      </c>
      <c r="BN838" s="78" t="s">
        <v>1788</v>
      </c>
      <c r="BO838" s="77" t="s">
        <v>1671</v>
      </c>
      <c r="BP838" s="67" t="s">
        <v>51</v>
      </c>
      <c r="BQ838" s="93" t="s">
        <v>1792</v>
      </c>
      <c r="BR838" s="82">
        <v>0.375</v>
      </c>
      <c r="BS838" s="77" t="s">
        <v>21</v>
      </c>
      <c r="BT838" s="93" t="s">
        <v>2052</v>
      </c>
      <c r="BU838" s="82">
        <v>0.75</v>
      </c>
      <c r="BW838" s="79" t="s">
        <v>26</v>
      </c>
      <c r="BX838" s="76" t="s">
        <v>67</v>
      </c>
      <c r="BY838" s="77"/>
      <c r="BZ838" s="93">
        <f t="shared" si="533"/>
        <v>0.75</v>
      </c>
      <c r="CA838" s="77" t="s">
        <v>57</v>
      </c>
      <c r="CB838" s="77" t="s">
        <v>416</v>
      </c>
      <c r="CC838" s="94">
        <v>4</v>
      </c>
      <c r="CD838" s="94">
        <v>4</v>
      </c>
      <c r="CE838" s="93"/>
      <c r="CF838" s="78" t="s">
        <v>1584</v>
      </c>
      <c r="CG838" s="142">
        <v>11.5</v>
      </c>
      <c r="CH838" s="142" t="s">
        <v>21</v>
      </c>
      <c r="CI838" s="142">
        <v>19.013153341831543</v>
      </c>
      <c r="CL838" s="82">
        <f t="shared" si="529"/>
        <v>19.013153341831543</v>
      </c>
      <c r="CM838" s="77">
        <v>4</v>
      </c>
      <c r="CN838" s="77">
        <v>4</v>
      </c>
      <c r="CP838" s="67">
        <f t="shared" si="537"/>
        <v>-0.82684336272787462</v>
      </c>
      <c r="CQ838" s="67">
        <f t="shared" si="538"/>
        <v>0.86956521739130432</v>
      </c>
      <c r="CR838" s="67">
        <f t="shared" si="522"/>
        <v>-0.71899422845902139</v>
      </c>
      <c r="CS838" s="67">
        <f t="shared" si="539"/>
        <v>0.53230954378483641</v>
      </c>
      <c r="CT838" s="128">
        <v>0</v>
      </c>
      <c r="CU838" s="77">
        <v>0</v>
      </c>
      <c r="CV838" s="77" t="s">
        <v>1782</v>
      </c>
      <c r="CW838" s="77">
        <v>0</v>
      </c>
      <c r="CX838" s="59">
        <v>0</v>
      </c>
      <c r="CY838" s="74">
        <v>0</v>
      </c>
      <c r="CZ838" s="102">
        <v>3</v>
      </c>
      <c r="DA838" s="74">
        <v>0</v>
      </c>
      <c r="DB838" s="74">
        <v>0</v>
      </c>
      <c r="DC838" s="74">
        <v>0</v>
      </c>
      <c r="DD838" s="77">
        <v>0</v>
      </c>
      <c r="DE838" s="60">
        <v>0</v>
      </c>
      <c r="DF838" s="60">
        <v>0</v>
      </c>
      <c r="DG838" s="60">
        <v>0</v>
      </c>
      <c r="DH838" s="60">
        <v>0</v>
      </c>
      <c r="DI838" s="60">
        <v>0</v>
      </c>
      <c r="DJ838" s="60">
        <v>0</v>
      </c>
      <c r="DK838" s="60">
        <v>0</v>
      </c>
      <c r="DL838" s="74">
        <v>0</v>
      </c>
      <c r="DM838" s="74">
        <v>0</v>
      </c>
      <c r="DN838" s="74">
        <v>0</v>
      </c>
      <c r="DO838" s="77">
        <v>0</v>
      </c>
      <c r="DP838" s="77">
        <v>0</v>
      </c>
      <c r="DQ838" s="77">
        <v>0</v>
      </c>
      <c r="DR838" s="77">
        <v>0</v>
      </c>
      <c r="DS838" s="77">
        <v>0</v>
      </c>
      <c r="DT838" s="77">
        <v>0</v>
      </c>
      <c r="DU838" s="77">
        <v>0</v>
      </c>
      <c r="DV838" s="77">
        <v>1</v>
      </c>
      <c r="DW838" s="77">
        <v>0</v>
      </c>
      <c r="DX838" s="77">
        <v>0</v>
      </c>
      <c r="DY838" s="77">
        <v>0</v>
      </c>
      <c r="DZ838" s="77">
        <v>0</v>
      </c>
      <c r="EA838" s="77">
        <v>0</v>
      </c>
      <c r="EB838" s="77">
        <v>0</v>
      </c>
      <c r="EC838" s="77">
        <v>0</v>
      </c>
      <c r="ED838" s="77">
        <v>0</v>
      </c>
      <c r="EE838" s="77">
        <v>0</v>
      </c>
      <c r="EF838" s="77">
        <v>0</v>
      </c>
      <c r="EG838" s="77">
        <v>0</v>
      </c>
      <c r="EH838" s="77">
        <v>0</v>
      </c>
      <c r="EI838" s="77">
        <v>0</v>
      </c>
      <c r="EJ838" s="77">
        <v>0</v>
      </c>
      <c r="EK838" s="77">
        <v>0</v>
      </c>
      <c r="EL838" s="77">
        <v>0</v>
      </c>
      <c r="EM838" s="59">
        <v>0</v>
      </c>
      <c r="EN838" s="77">
        <v>1</v>
      </c>
      <c r="EO838" s="128">
        <v>0</v>
      </c>
      <c r="EP838" s="128">
        <v>1</v>
      </c>
      <c r="EQ838" s="59">
        <v>4</v>
      </c>
    </row>
    <row r="839" spans="1:147" s="82" customFormat="1" ht="15" customHeight="1" x14ac:dyDescent="0.25">
      <c r="A839" s="504" t="s">
        <v>2582</v>
      </c>
      <c r="B839" s="77">
        <v>20</v>
      </c>
      <c r="C839" s="78" t="s">
        <v>410</v>
      </c>
      <c r="D839" s="93">
        <v>2013</v>
      </c>
      <c r="E839" s="93" t="s">
        <v>411</v>
      </c>
      <c r="F839" s="93" t="s">
        <v>412</v>
      </c>
      <c r="G839" s="233">
        <v>83</v>
      </c>
      <c r="H839" s="257" t="s">
        <v>413</v>
      </c>
      <c r="I839" s="93" t="s">
        <v>50</v>
      </c>
      <c r="J839" s="59">
        <v>0</v>
      </c>
      <c r="K839" s="94" t="s">
        <v>3</v>
      </c>
      <c r="L839" s="94" t="s">
        <v>89</v>
      </c>
      <c r="M839" s="94">
        <v>6</v>
      </c>
      <c r="N839" s="94">
        <v>6</v>
      </c>
      <c r="O839" s="59">
        <f t="shared" si="531"/>
        <v>0.77815125038364363</v>
      </c>
      <c r="P839" s="94">
        <v>2004</v>
      </c>
      <c r="R839" s="77">
        <v>1</v>
      </c>
      <c r="S839" s="77">
        <v>4</v>
      </c>
      <c r="T839" s="77">
        <v>2</v>
      </c>
      <c r="U839" s="77"/>
      <c r="V839" s="93" t="s">
        <v>1953</v>
      </c>
      <c r="W839" s="93"/>
      <c r="X839" s="77" t="s">
        <v>698</v>
      </c>
      <c r="Z839" s="234" t="s">
        <v>83</v>
      </c>
      <c r="AA839" s="94" t="s">
        <v>1783</v>
      </c>
      <c r="AB839" s="77" t="s">
        <v>1791</v>
      </c>
      <c r="AC839" s="93" t="s">
        <v>1785</v>
      </c>
      <c r="AD839" s="138">
        <v>0</v>
      </c>
      <c r="AE839" s="93" t="s">
        <v>1071</v>
      </c>
      <c r="AF839" s="94">
        <v>15</v>
      </c>
      <c r="AG839" s="59">
        <f t="shared" si="520"/>
        <v>1.1760912590556813</v>
      </c>
      <c r="AH839" s="59">
        <f t="shared" si="534"/>
        <v>304.5</v>
      </c>
      <c r="AI839" s="72">
        <f t="shared" si="535"/>
        <v>2.4835872969688944</v>
      </c>
      <c r="AJ839" s="59">
        <f t="shared" si="524"/>
        <v>90</v>
      </c>
      <c r="AK839" s="59">
        <f t="shared" si="532"/>
        <v>1.954242509439325</v>
      </c>
      <c r="AL839" s="72">
        <f t="shared" si="526"/>
        <v>1827</v>
      </c>
      <c r="AM839" s="72">
        <f t="shared" si="536"/>
        <v>3.2617385473525378</v>
      </c>
      <c r="AN839" s="234" t="s">
        <v>1790</v>
      </c>
      <c r="AO839" s="77" t="s">
        <v>470</v>
      </c>
      <c r="AQ839" s="94" t="s">
        <v>80</v>
      </c>
      <c r="AR839" s="78" t="s">
        <v>414</v>
      </c>
      <c r="AS839" s="78" t="s">
        <v>415</v>
      </c>
      <c r="AT839" s="228" t="s">
        <v>2480</v>
      </c>
      <c r="AU839" s="270">
        <v>38.700000000000003</v>
      </c>
      <c r="AV839" s="11">
        <v>-80.05</v>
      </c>
      <c r="AW839" s="93"/>
      <c r="AX839" s="277">
        <v>8.5749999999999993</v>
      </c>
      <c r="AY839" s="278">
        <v>1374</v>
      </c>
      <c r="AZ839" s="455">
        <f t="shared" si="521"/>
        <v>3.1379867327235318</v>
      </c>
      <c r="BA839" s="521" t="s">
        <v>82</v>
      </c>
      <c r="BB839" s="93"/>
      <c r="BC839" s="93" t="s">
        <v>2022</v>
      </c>
      <c r="BD839" s="94" t="s">
        <v>1784</v>
      </c>
      <c r="BE839" s="93" t="s">
        <v>2025</v>
      </c>
      <c r="BF839" s="93" t="s">
        <v>1789</v>
      </c>
      <c r="BH839" s="93" t="s">
        <v>1450</v>
      </c>
      <c r="BI839" s="93" t="s">
        <v>2030</v>
      </c>
      <c r="BJ839" s="93" t="s">
        <v>610</v>
      </c>
      <c r="BK839" s="95" t="s">
        <v>1206</v>
      </c>
      <c r="BL839" s="77" t="s">
        <v>2268</v>
      </c>
      <c r="BM839" s="77" t="s">
        <v>2268</v>
      </c>
      <c r="BN839" s="78" t="s">
        <v>1788</v>
      </c>
      <c r="BO839" s="77" t="s">
        <v>1671</v>
      </c>
      <c r="BP839" s="67" t="s">
        <v>51</v>
      </c>
      <c r="BQ839" s="93" t="s">
        <v>1792</v>
      </c>
      <c r="BR839" s="82">
        <v>0</v>
      </c>
      <c r="BS839" s="77" t="s">
        <v>21</v>
      </c>
      <c r="BT839" s="93" t="s">
        <v>2052</v>
      </c>
      <c r="BU839" s="82">
        <v>0</v>
      </c>
      <c r="BW839" s="79" t="s">
        <v>26</v>
      </c>
      <c r="BX839" s="76" t="s">
        <v>67</v>
      </c>
      <c r="BY839" s="77"/>
      <c r="BZ839" s="93">
        <f t="shared" si="533"/>
        <v>0</v>
      </c>
      <c r="CA839" s="77" t="s">
        <v>57</v>
      </c>
      <c r="CB839" s="77" t="s">
        <v>416</v>
      </c>
      <c r="CC839" s="94">
        <v>4</v>
      </c>
      <c r="CD839" s="94">
        <v>4</v>
      </c>
      <c r="CE839" s="93"/>
      <c r="CF839" s="78" t="s">
        <v>1584</v>
      </c>
      <c r="CG839" s="142">
        <v>0.75</v>
      </c>
      <c r="CH839" s="142" t="s">
        <v>21</v>
      </c>
      <c r="CI839" s="142">
        <v>0.6454972243679028</v>
      </c>
      <c r="CL839" s="82">
        <f t="shared" si="529"/>
        <v>0.6454972243679028</v>
      </c>
      <c r="CM839" s="77">
        <v>4</v>
      </c>
      <c r="CN839" s="77">
        <v>4</v>
      </c>
      <c r="CP839" s="67">
        <f t="shared" si="537"/>
        <v>-1.6431676725154982</v>
      </c>
      <c r="CQ839" s="67">
        <f t="shared" si="538"/>
        <v>0.86956521739130432</v>
      </c>
      <c r="CR839" s="67">
        <f t="shared" si="522"/>
        <v>-1.4288414543613028</v>
      </c>
      <c r="CS839" s="67">
        <f t="shared" si="539"/>
        <v>0.6275992438563327</v>
      </c>
      <c r="CT839" s="128">
        <v>0</v>
      </c>
      <c r="CU839" s="77">
        <v>0</v>
      </c>
      <c r="CV839" s="77" t="s">
        <v>1782</v>
      </c>
      <c r="CW839" s="77">
        <v>0</v>
      </c>
      <c r="CX839" s="59">
        <v>0</v>
      </c>
      <c r="CY839" s="74">
        <v>0</v>
      </c>
      <c r="CZ839" s="102">
        <v>3</v>
      </c>
      <c r="DA839" s="74">
        <v>0</v>
      </c>
      <c r="DB839" s="74">
        <v>0</v>
      </c>
      <c r="DC839" s="74">
        <v>0</v>
      </c>
      <c r="DD839" s="77">
        <v>0</v>
      </c>
      <c r="DE839" s="60">
        <v>0</v>
      </c>
      <c r="DF839" s="60">
        <v>0</v>
      </c>
      <c r="DG839" s="60">
        <v>0</v>
      </c>
      <c r="DH839" s="60">
        <v>0</v>
      </c>
      <c r="DI839" s="60">
        <v>0</v>
      </c>
      <c r="DJ839" s="60">
        <v>0</v>
      </c>
      <c r="DK839" s="60">
        <v>0</v>
      </c>
      <c r="DL839" s="74">
        <v>0</v>
      </c>
      <c r="DM839" s="74">
        <v>0</v>
      </c>
      <c r="DN839" s="74">
        <v>0</v>
      </c>
      <c r="DO839" s="77">
        <v>0</v>
      </c>
      <c r="DP839" s="77">
        <v>0</v>
      </c>
      <c r="DQ839" s="77">
        <v>0</v>
      </c>
      <c r="DR839" s="77">
        <v>0</v>
      </c>
      <c r="DS839" s="77">
        <v>0</v>
      </c>
      <c r="DT839" s="77">
        <v>0</v>
      </c>
      <c r="DU839" s="77">
        <v>0</v>
      </c>
      <c r="DV839" s="77">
        <v>0</v>
      </c>
      <c r="DW839" s="77">
        <v>0</v>
      </c>
      <c r="DX839" s="77">
        <v>1</v>
      </c>
      <c r="DY839" s="77">
        <v>0</v>
      </c>
      <c r="DZ839" s="77">
        <v>0</v>
      </c>
      <c r="EA839" s="77">
        <v>0</v>
      </c>
      <c r="EB839" s="77">
        <v>0</v>
      </c>
      <c r="EC839" s="77">
        <v>0</v>
      </c>
      <c r="ED839" s="77">
        <v>0</v>
      </c>
      <c r="EE839" s="77">
        <v>0</v>
      </c>
      <c r="EF839" s="77">
        <v>0</v>
      </c>
      <c r="EG839" s="77">
        <v>0</v>
      </c>
      <c r="EH839" s="77">
        <v>0</v>
      </c>
      <c r="EI839" s="77">
        <v>0</v>
      </c>
      <c r="EJ839" s="77">
        <v>0</v>
      </c>
      <c r="EK839" s="77">
        <v>0</v>
      </c>
      <c r="EL839" s="77">
        <v>0</v>
      </c>
      <c r="EM839" s="59">
        <v>0</v>
      </c>
      <c r="EN839" s="77">
        <v>1</v>
      </c>
      <c r="EO839" s="128">
        <v>0</v>
      </c>
      <c r="EP839" s="128">
        <v>1</v>
      </c>
      <c r="EQ839" s="59">
        <v>4</v>
      </c>
    </row>
    <row r="840" spans="1:147" s="82" customFormat="1" ht="15" customHeight="1" x14ac:dyDescent="0.25">
      <c r="A840" s="504" t="s">
        <v>2582</v>
      </c>
      <c r="B840" s="77">
        <v>21</v>
      </c>
      <c r="C840" s="78" t="s">
        <v>410</v>
      </c>
      <c r="D840" s="93">
        <v>2013</v>
      </c>
      <c r="E840" s="93" t="s">
        <v>411</v>
      </c>
      <c r="F840" s="93" t="s">
        <v>412</v>
      </c>
      <c r="G840" s="233">
        <v>83</v>
      </c>
      <c r="H840" s="257" t="s">
        <v>413</v>
      </c>
      <c r="I840" s="93" t="s">
        <v>50</v>
      </c>
      <c r="J840" s="59">
        <v>0</v>
      </c>
      <c r="K840" s="94" t="s">
        <v>3</v>
      </c>
      <c r="L840" s="94" t="s">
        <v>89</v>
      </c>
      <c r="M840" s="94">
        <v>6</v>
      </c>
      <c r="N840" s="94">
        <v>6</v>
      </c>
      <c r="O840" s="59">
        <f t="shared" si="531"/>
        <v>0.77815125038364363</v>
      </c>
      <c r="P840" s="94">
        <v>2004</v>
      </c>
      <c r="R840" s="77">
        <v>1</v>
      </c>
      <c r="S840" s="77">
        <v>4</v>
      </c>
      <c r="T840" s="77">
        <v>2</v>
      </c>
      <c r="U840" s="77"/>
      <c r="V840" s="93" t="s">
        <v>1953</v>
      </c>
      <c r="W840" s="93"/>
      <c r="X840" s="77" t="s">
        <v>698</v>
      </c>
      <c r="Z840" s="234" t="s">
        <v>83</v>
      </c>
      <c r="AA840" s="94" t="s">
        <v>1783</v>
      </c>
      <c r="AB840" s="77" t="s">
        <v>1791</v>
      </c>
      <c r="AC840" s="93" t="s">
        <v>1785</v>
      </c>
      <c r="AD840" s="138">
        <v>0</v>
      </c>
      <c r="AE840" s="93" t="s">
        <v>1071</v>
      </c>
      <c r="AF840" s="94">
        <v>15</v>
      </c>
      <c r="AG840" s="59">
        <f t="shared" si="520"/>
        <v>1.1760912590556813</v>
      </c>
      <c r="AH840" s="59">
        <f t="shared" si="534"/>
        <v>304.5</v>
      </c>
      <c r="AI840" s="72">
        <f t="shared" si="535"/>
        <v>2.4835872969688944</v>
      </c>
      <c r="AJ840" s="59">
        <f t="shared" si="524"/>
        <v>90</v>
      </c>
      <c r="AK840" s="59">
        <f t="shared" si="532"/>
        <v>1.954242509439325</v>
      </c>
      <c r="AL840" s="72">
        <f t="shared" si="526"/>
        <v>1827</v>
      </c>
      <c r="AM840" s="72">
        <f t="shared" si="536"/>
        <v>3.2617385473525378</v>
      </c>
      <c r="AN840" s="234" t="s">
        <v>1790</v>
      </c>
      <c r="AO840" s="77" t="s">
        <v>470</v>
      </c>
      <c r="AQ840" s="94" t="s">
        <v>80</v>
      </c>
      <c r="AR840" s="78" t="s">
        <v>414</v>
      </c>
      <c r="AS840" s="78" t="s">
        <v>415</v>
      </c>
      <c r="AT840" s="228" t="s">
        <v>2480</v>
      </c>
      <c r="AU840" s="270">
        <v>38.700000000000003</v>
      </c>
      <c r="AV840" s="11">
        <v>-80.05</v>
      </c>
      <c r="AW840" s="93"/>
      <c r="AX840" s="277">
        <v>8.5749999999999993</v>
      </c>
      <c r="AY840" s="278">
        <v>1374</v>
      </c>
      <c r="AZ840" s="455">
        <f t="shared" si="521"/>
        <v>3.1379867327235318</v>
      </c>
      <c r="BA840" s="521" t="s">
        <v>82</v>
      </c>
      <c r="BB840" s="93"/>
      <c r="BC840" s="93" t="s">
        <v>2022</v>
      </c>
      <c r="BD840" s="94" t="s">
        <v>1784</v>
      </c>
      <c r="BE840" s="93" t="s">
        <v>2025</v>
      </c>
      <c r="BF840" s="93" t="s">
        <v>1789</v>
      </c>
      <c r="BH840" s="93" t="s">
        <v>1450</v>
      </c>
      <c r="BI840" s="82" t="s">
        <v>2031</v>
      </c>
      <c r="BJ840" s="93" t="s">
        <v>610</v>
      </c>
      <c r="BK840" s="95" t="s">
        <v>1206</v>
      </c>
      <c r="BL840" s="77" t="s">
        <v>2268</v>
      </c>
      <c r="BM840" s="77" t="s">
        <v>2268</v>
      </c>
      <c r="BN840" s="78" t="s">
        <v>1788</v>
      </c>
      <c r="BO840" s="77" t="s">
        <v>1671</v>
      </c>
      <c r="BP840" s="67" t="s">
        <v>51</v>
      </c>
      <c r="BQ840" s="93" t="s">
        <v>1792</v>
      </c>
      <c r="BR840" s="82">
        <v>0</v>
      </c>
      <c r="BS840" s="77" t="s">
        <v>21</v>
      </c>
      <c r="BT840" s="93" t="s">
        <v>2052</v>
      </c>
      <c r="BU840" s="82">
        <v>0</v>
      </c>
      <c r="BW840" s="79" t="s">
        <v>26</v>
      </c>
      <c r="BX840" s="76" t="s">
        <v>67</v>
      </c>
      <c r="BY840" s="77"/>
      <c r="BZ840" s="93">
        <f t="shared" si="533"/>
        <v>0</v>
      </c>
      <c r="CA840" s="77" t="s">
        <v>57</v>
      </c>
      <c r="CB840" s="77" t="s">
        <v>416</v>
      </c>
      <c r="CC840" s="94">
        <v>4</v>
      </c>
      <c r="CD840" s="94">
        <v>4</v>
      </c>
      <c r="CE840" s="93"/>
      <c r="CF840" s="78" t="s">
        <v>1584</v>
      </c>
      <c r="CG840" s="142">
        <v>1.875</v>
      </c>
      <c r="CH840" s="142" t="s">
        <v>21</v>
      </c>
      <c r="CI840" s="142">
        <v>2.8394541729001368</v>
      </c>
      <c r="CL840" s="82">
        <f t="shared" si="529"/>
        <v>2.8394541729001368</v>
      </c>
      <c r="CM840" s="77">
        <v>4</v>
      </c>
      <c r="CN840" s="77">
        <v>4</v>
      </c>
      <c r="CP840" s="67">
        <f t="shared" si="537"/>
        <v>-0.9338592095470355</v>
      </c>
      <c r="CQ840" s="67">
        <f t="shared" si="538"/>
        <v>0.86956521739130432</v>
      </c>
      <c r="CR840" s="67">
        <f t="shared" si="522"/>
        <v>-0.81205148656263959</v>
      </c>
      <c r="CS840" s="67">
        <f t="shared" si="539"/>
        <v>0.54121422605178704</v>
      </c>
      <c r="CT840" s="128">
        <v>0</v>
      </c>
      <c r="CU840" s="77">
        <v>0</v>
      </c>
      <c r="CV840" s="77" t="s">
        <v>1782</v>
      </c>
      <c r="CW840" s="77">
        <v>0</v>
      </c>
      <c r="CX840" s="59">
        <v>0</v>
      </c>
      <c r="CY840" s="74">
        <v>0</v>
      </c>
      <c r="CZ840" s="102">
        <v>3</v>
      </c>
      <c r="DA840" s="74">
        <v>0</v>
      </c>
      <c r="DB840" s="74">
        <v>0</v>
      </c>
      <c r="DC840" s="74">
        <v>0</v>
      </c>
      <c r="DD840" s="77">
        <v>0</v>
      </c>
      <c r="DE840" s="60">
        <v>0</v>
      </c>
      <c r="DF840" s="60">
        <v>0</v>
      </c>
      <c r="DG840" s="60">
        <v>0</v>
      </c>
      <c r="DH840" s="60">
        <v>0</v>
      </c>
      <c r="DI840" s="60">
        <v>0</v>
      </c>
      <c r="DJ840" s="60">
        <v>0</v>
      </c>
      <c r="DK840" s="60">
        <v>0</v>
      </c>
      <c r="DL840" s="74">
        <v>0</v>
      </c>
      <c r="DM840" s="74">
        <v>0</v>
      </c>
      <c r="DN840" s="74">
        <v>0</v>
      </c>
      <c r="DO840" s="77">
        <v>0</v>
      </c>
      <c r="DP840" s="77">
        <v>0</v>
      </c>
      <c r="DQ840" s="77">
        <v>0</v>
      </c>
      <c r="DR840" s="77">
        <v>0</v>
      </c>
      <c r="DS840" s="77">
        <v>0</v>
      </c>
      <c r="DT840" s="77">
        <v>0</v>
      </c>
      <c r="DU840" s="77">
        <v>0</v>
      </c>
      <c r="DV840" s="77">
        <v>0</v>
      </c>
      <c r="DW840" s="77">
        <v>0</v>
      </c>
      <c r="DX840" s="77">
        <v>1</v>
      </c>
      <c r="DY840" s="77">
        <v>0</v>
      </c>
      <c r="DZ840" s="77">
        <v>0</v>
      </c>
      <c r="EA840" s="77">
        <v>0</v>
      </c>
      <c r="EB840" s="77">
        <v>0</v>
      </c>
      <c r="EC840" s="77">
        <v>0</v>
      </c>
      <c r="ED840" s="77">
        <v>0</v>
      </c>
      <c r="EE840" s="77">
        <v>0</v>
      </c>
      <c r="EF840" s="77">
        <v>0</v>
      </c>
      <c r="EG840" s="77">
        <v>0</v>
      </c>
      <c r="EH840" s="77">
        <v>0</v>
      </c>
      <c r="EI840" s="77">
        <v>0</v>
      </c>
      <c r="EJ840" s="77">
        <v>0</v>
      </c>
      <c r="EK840" s="77">
        <v>0</v>
      </c>
      <c r="EL840" s="77">
        <v>0</v>
      </c>
      <c r="EM840" s="59">
        <v>0</v>
      </c>
      <c r="EN840" s="77">
        <v>1</v>
      </c>
      <c r="EO840" s="128">
        <v>0</v>
      </c>
      <c r="EP840" s="128">
        <v>1</v>
      </c>
      <c r="EQ840" s="59">
        <v>4</v>
      </c>
    </row>
    <row r="841" spans="1:147" s="82" customFormat="1" ht="15" customHeight="1" x14ac:dyDescent="0.25">
      <c r="A841" s="504" t="s">
        <v>2582</v>
      </c>
      <c r="B841" s="77">
        <v>22</v>
      </c>
      <c r="C841" s="78" t="s">
        <v>410</v>
      </c>
      <c r="D841" s="93">
        <v>2013</v>
      </c>
      <c r="E841" s="93" t="s">
        <v>411</v>
      </c>
      <c r="F841" s="93" t="s">
        <v>412</v>
      </c>
      <c r="G841" s="233">
        <v>83</v>
      </c>
      <c r="H841" s="257" t="s">
        <v>413</v>
      </c>
      <c r="I841" s="93" t="s">
        <v>50</v>
      </c>
      <c r="J841" s="59">
        <v>0</v>
      </c>
      <c r="K841" s="94" t="s">
        <v>3</v>
      </c>
      <c r="L841" s="94" t="s">
        <v>89</v>
      </c>
      <c r="M841" s="94">
        <v>6</v>
      </c>
      <c r="N841" s="94">
        <v>6</v>
      </c>
      <c r="O841" s="59">
        <f t="shared" si="531"/>
        <v>0.77815125038364363</v>
      </c>
      <c r="P841" s="94">
        <v>2004</v>
      </c>
      <c r="R841" s="77">
        <v>1</v>
      </c>
      <c r="S841" s="77">
        <v>4</v>
      </c>
      <c r="T841" s="77">
        <v>2</v>
      </c>
      <c r="U841" s="77"/>
      <c r="V841" s="93" t="s">
        <v>1953</v>
      </c>
      <c r="W841" s="93"/>
      <c r="X841" s="77" t="s">
        <v>698</v>
      </c>
      <c r="Z841" s="234" t="s">
        <v>83</v>
      </c>
      <c r="AA841" s="94" t="s">
        <v>1783</v>
      </c>
      <c r="AB841" s="77" t="s">
        <v>1791</v>
      </c>
      <c r="AC841" s="93" t="s">
        <v>1785</v>
      </c>
      <c r="AD841" s="138">
        <v>0</v>
      </c>
      <c r="AE841" s="93" t="s">
        <v>1071</v>
      </c>
      <c r="AF841" s="94">
        <v>15</v>
      </c>
      <c r="AG841" s="59">
        <f t="shared" si="520"/>
        <v>1.1760912590556813</v>
      </c>
      <c r="AH841" s="59">
        <f t="shared" si="534"/>
        <v>304.5</v>
      </c>
      <c r="AI841" s="72">
        <f t="shared" si="535"/>
        <v>2.4835872969688944</v>
      </c>
      <c r="AJ841" s="59">
        <f t="shared" si="524"/>
        <v>90</v>
      </c>
      <c r="AK841" s="59">
        <f t="shared" si="532"/>
        <v>1.954242509439325</v>
      </c>
      <c r="AL841" s="72">
        <f t="shared" si="526"/>
        <v>1827</v>
      </c>
      <c r="AM841" s="72">
        <f t="shared" si="536"/>
        <v>3.2617385473525378</v>
      </c>
      <c r="AN841" s="234" t="s">
        <v>1790</v>
      </c>
      <c r="AO841" s="77" t="s">
        <v>470</v>
      </c>
      <c r="AQ841" s="94" t="s">
        <v>80</v>
      </c>
      <c r="AR841" s="78" t="s">
        <v>414</v>
      </c>
      <c r="AS841" s="78" t="s">
        <v>415</v>
      </c>
      <c r="AT841" s="228" t="s">
        <v>2480</v>
      </c>
      <c r="AU841" s="270">
        <v>38.700000000000003</v>
      </c>
      <c r="AV841" s="11">
        <v>-80.05</v>
      </c>
      <c r="AW841" s="93"/>
      <c r="AX841" s="277">
        <v>8.5749999999999993</v>
      </c>
      <c r="AY841" s="278">
        <v>1374</v>
      </c>
      <c r="AZ841" s="455">
        <f t="shared" si="521"/>
        <v>3.1379867327235318</v>
      </c>
      <c r="BA841" s="521" t="s">
        <v>82</v>
      </c>
      <c r="BB841" s="93"/>
      <c r="BC841" s="93" t="s">
        <v>2022</v>
      </c>
      <c r="BD841" s="94" t="s">
        <v>1784</v>
      </c>
      <c r="BE841" s="93" t="s">
        <v>2025</v>
      </c>
      <c r="BF841" s="93" t="s">
        <v>1789</v>
      </c>
      <c r="BH841" s="93" t="s">
        <v>1450</v>
      </c>
      <c r="BI841" s="82" t="s">
        <v>2032</v>
      </c>
      <c r="BJ841" s="93" t="s">
        <v>610</v>
      </c>
      <c r="BK841" s="95" t="s">
        <v>1206</v>
      </c>
      <c r="BL841" s="77" t="s">
        <v>2268</v>
      </c>
      <c r="BM841" s="77" t="s">
        <v>2268</v>
      </c>
      <c r="BN841" s="78" t="s">
        <v>1788</v>
      </c>
      <c r="BO841" s="77" t="s">
        <v>1671</v>
      </c>
      <c r="BP841" s="67" t="s">
        <v>51</v>
      </c>
      <c r="BQ841" s="93" t="s">
        <v>1792</v>
      </c>
      <c r="BR841" s="82">
        <v>0</v>
      </c>
      <c r="BS841" s="77" t="s">
        <v>21</v>
      </c>
      <c r="BT841" s="93" t="s">
        <v>2052</v>
      </c>
      <c r="BU841" s="82">
        <v>0</v>
      </c>
      <c r="BW841" s="79" t="s">
        <v>26</v>
      </c>
      <c r="BX841" s="76" t="s">
        <v>67</v>
      </c>
      <c r="BY841" s="77"/>
      <c r="BZ841" s="93">
        <f t="shared" si="533"/>
        <v>0</v>
      </c>
      <c r="CA841" s="77" t="s">
        <v>57</v>
      </c>
      <c r="CB841" s="77" t="s">
        <v>416</v>
      </c>
      <c r="CC841" s="94">
        <v>4</v>
      </c>
      <c r="CD841" s="94">
        <v>4</v>
      </c>
      <c r="CE841" s="93"/>
      <c r="CF841" s="78" t="s">
        <v>1584</v>
      </c>
      <c r="CG841" s="142">
        <v>4.625</v>
      </c>
      <c r="CH841" s="142" t="s">
        <v>21</v>
      </c>
      <c r="CI841" s="142">
        <v>8.5865689694235066</v>
      </c>
      <c r="CL841" s="82">
        <f t="shared" si="529"/>
        <v>8.5865689694235066</v>
      </c>
      <c r="CM841" s="77">
        <v>4</v>
      </c>
      <c r="CN841" s="77">
        <v>4</v>
      </c>
      <c r="CP841" s="67">
        <f t="shared" si="537"/>
        <v>-0.76174054494489241</v>
      </c>
      <c r="CQ841" s="67">
        <f t="shared" si="538"/>
        <v>0.86956521739130432</v>
      </c>
      <c r="CR841" s="67">
        <f t="shared" si="522"/>
        <v>-0.66238308256077594</v>
      </c>
      <c r="CS841" s="67">
        <f t="shared" si="539"/>
        <v>0.52742195925391977</v>
      </c>
      <c r="CT841" s="128">
        <v>0</v>
      </c>
      <c r="CU841" s="77">
        <v>0</v>
      </c>
      <c r="CV841" s="77" t="s">
        <v>1782</v>
      </c>
      <c r="CW841" s="77">
        <v>0</v>
      </c>
      <c r="CX841" s="59">
        <v>0</v>
      </c>
      <c r="CY841" s="74">
        <v>0</v>
      </c>
      <c r="CZ841" s="102">
        <v>3</v>
      </c>
      <c r="DA841" s="74">
        <v>0</v>
      </c>
      <c r="DB841" s="74">
        <v>0</v>
      </c>
      <c r="DC841" s="74">
        <v>0</v>
      </c>
      <c r="DD841" s="77">
        <v>0</v>
      </c>
      <c r="DE841" s="60">
        <v>0</v>
      </c>
      <c r="DF841" s="60">
        <v>0</v>
      </c>
      <c r="DG841" s="60">
        <v>0</v>
      </c>
      <c r="DH841" s="60">
        <v>0</v>
      </c>
      <c r="DI841" s="60">
        <v>0</v>
      </c>
      <c r="DJ841" s="60">
        <v>0</v>
      </c>
      <c r="DK841" s="60">
        <v>0</v>
      </c>
      <c r="DL841" s="74">
        <v>0</v>
      </c>
      <c r="DM841" s="74">
        <v>0</v>
      </c>
      <c r="DN841" s="74">
        <v>0</v>
      </c>
      <c r="DO841" s="77">
        <v>0</v>
      </c>
      <c r="DP841" s="77">
        <v>0</v>
      </c>
      <c r="DQ841" s="77">
        <v>0</v>
      </c>
      <c r="DR841" s="77">
        <v>0</v>
      </c>
      <c r="DS841" s="77">
        <v>0</v>
      </c>
      <c r="DT841" s="77">
        <v>0</v>
      </c>
      <c r="DU841" s="77">
        <v>0</v>
      </c>
      <c r="DV841" s="77">
        <v>0</v>
      </c>
      <c r="DW841" s="77">
        <v>0</v>
      </c>
      <c r="DX841" s="77">
        <v>1</v>
      </c>
      <c r="DY841" s="77">
        <v>0</v>
      </c>
      <c r="DZ841" s="77">
        <v>0</v>
      </c>
      <c r="EA841" s="77">
        <v>0</v>
      </c>
      <c r="EB841" s="77">
        <v>0</v>
      </c>
      <c r="EC841" s="77">
        <v>0</v>
      </c>
      <c r="ED841" s="77">
        <v>0</v>
      </c>
      <c r="EE841" s="77">
        <v>0</v>
      </c>
      <c r="EF841" s="77">
        <v>0</v>
      </c>
      <c r="EG841" s="77">
        <v>0</v>
      </c>
      <c r="EH841" s="77">
        <v>0</v>
      </c>
      <c r="EI841" s="77">
        <v>0</v>
      </c>
      <c r="EJ841" s="77">
        <v>0</v>
      </c>
      <c r="EK841" s="77">
        <v>0</v>
      </c>
      <c r="EL841" s="77">
        <v>0</v>
      </c>
      <c r="EM841" s="59">
        <v>0</v>
      </c>
      <c r="EN841" s="77">
        <v>1</v>
      </c>
      <c r="EO841" s="128">
        <v>0</v>
      </c>
      <c r="EP841" s="128">
        <v>1</v>
      </c>
      <c r="EQ841" s="59">
        <v>4</v>
      </c>
    </row>
    <row r="842" spans="1:147" s="82" customFormat="1" ht="15" customHeight="1" x14ac:dyDescent="0.25">
      <c r="A842" s="504" t="s">
        <v>2582</v>
      </c>
      <c r="B842" s="77">
        <v>23</v>
      </c>
      <c r="C842" s="78" t="s">
        <v>410</v>
      </c>
      <c r="D842" s="93">
        <v>2013</v>
      </c>
      <c r="E842" s="93" t="s">
        <v>411</v>
      </c>
      <c r="F842" s="93" t="s">
        <v>412</v>
      </c>
      <c r="G842" s="233">
        <v>83</v>
      </c>
      <c r="H842" s="257" t="s">
        <v>413</v>
      </c>
      <c r="I842" s="93" t="s">
        <v>50</v>
      </c>
      <c r="J842" s="59">
        <v>0</v>
      </c>
      <c r="K842" s="94" t="s">
        <v>3</v>
      </c>
      <c r="L842" s="94" t="s">
        <v>89</v>
      </c>
      <c r="M842" s="94">
        <v>6</v>
      </c>
      <c r="N842" s="94">
        <v>6</v>
      </c>
      <c r="O842" s="59">
        <f t="shared" si="531"/>
        <v>0.77815125038364363</v>
      </c>
      <c r="P842" s="94">
        <v>2004</v>
      </c>
      <c r="R842" s="77">
        <v>1</v>
      </c>
      <c r="S842" s="77">
        <v>4</v>
      </c>
      <c r="T842" s="77">
        <v>2</v>
      </c>
      <c r="U842" s="77"/>
      <c r="V842" s="93" t="s">
        <v>1953</v>
      </c>
      <c r="W842" s="93"/>
      <c r="X842" s="77" t="s">
        <v>698</v>
      </c>
      <c r="Z842" s="234" t="s">
        <v>83</v>
      </c>
      <c r="AA842" s="94" t="s">
        <v>1783</v>
      </c>
      <c r="AB842" s="77" t="s">
        <v>1791</v>
      </c>
      <c r="AC842" s="93" t="s">
        <v>1785</v>
      </c>
      <c r="AD842" s="138">
        <v>0</v>
      </c>
      <c r="AE842" s="93" t="s">
        <v>1071</v>
      </c>
      <c r="AF842" s="94">
        <v>15</v>
      </c>
      <c r="AG842" s="59">
        <f t="shared" si="520"/>
        <v>1.1760912590556813</v>
      </c>
      <c r="AH842" s="59">
        <f t="shared" si="534"/>
        <v>304.5</v>
      </c>
      <c r="AI842" s="72">
        <f t="shared" si="535"/>
        <v>2.4835872969688944</v>
      </c>
      <c r="AJ842" s="59">
        <f t="shared" si="524"/>
        <v>90</v>
      </c>
      <c r="AK842" s="59">
        <f t="shared" si="532"/>
        <v>1.954242509439325</v>
      </c>
      <c r="AL842" s="72">
        <f t="shared" si="526"/>
        <v>1827</v>
      </c>
      <c r="AM842" s="72">
        <f t="shared" si="536"/>
        <v>3.2617385473525378</v>
      </c>
      <c r="AN842" s="234" t="s">
        <v>1790</v>
      </c>
      <c r="AO842" s="77" t="s">
        <v>470</v>
      </c>
      <c r="AQ842" s="94" t="s">
        <v>80</v>
      </c>
      <c r="AR842" s="78" t="s">
        <v>414</v>
      </c>
      <c r="AS842" s="78" t="s">
        <v>415</v>
      </c>
      <c r="AT842" s="228" t="s">
        <v>2480</v>
      </c>
      <c r="AU842" s="270">
        <v>38.700000000000003</v>
      </c>
      <c r="AV842" s="11">
        <v>-80.05</v>
      </c>
      <c r="AW842" s="93"/>
      <c r="AX842" s="277">
        <v>8.5749999999999993</v>
      </c>
      <c r="AY842" s="278">
        <v>1374</v>
      </c>
      <c r="AZ842" s="455">
        <f t="shared" si="521"/>
        <v>3.1379867327235318</v>
      </c>
      <c r="BA842" s="521" t="s">
        <v>82</v>
      </c>
      <c r="BB842" s="93"/>
      <c r="BC842" s="93" t="s">
        <v>2022</v>
      </c>
      <c r="BD842" s="94" t="s">
        <v>1784</v>
      </c>
      <c r="BE842" s="93" t="s">
        <v>2025</v>
      </c>
      <c r="BF842" s="93" t="s">
        <v>1789</v>
      </c>
      <c r="BH842" s="93" t="s">
        <v>1450</v>
      </c>
      <c r="BI842" s="82" t="s">
        <v>2033</v>
      </c>
      <c r="BJ842" s="93" t="s">
        <v>610</v>
      </c>
      <c r="BK842" s="95" t="s">
        <v>1206</v>
      </c>
      <c r="BL842" s="77" t="s">
        <v>2268</v>
      </c>
      <c r="BM842" s="77" t="s">
        <v>2268</v>
      </c>
      <c r="BN842" s="78" t="s">
        <v>1788</v>
      </c>
      <c r="BO842" s="77" t="s">
        <v>1671</v>
      </c>
      <c r="BP842" s="67" t="s">
        <v>51</v>
      </c>
      <c r="BQ842" s="93" t="s">
        <v>1792</v>
      </c>
      <c r="BR842" s="82">
        <v>1.25</v>
      </c>
      <c r="BS842" s="77" t="s">
        <v>21</v>
      </c>
      <c r="BT842" s="93" t="s">
        <v>2052</v>
      </c>
      <c r="BU842" s="82">
        <v>2.5</v>
      </c>
      <c r="BW842" s="79" t="s">
        <v>26</v>
      </c>
      <c r="BX842" s="76" t="s">
        <v>67</v>
      </c>
      <c r="BY842" s="77"/>
      <c r="BZ842" s="93">
        <f t="shared" si="533"/>
        <v>2.5</v>
      </c>
      <c r="CA842" s="77" t="s">
        <v>57</v>
      </c>
      <c r="CB842" s="77" t="s">
        <v>416</v>
      </c>
      <c r="CC842" s="94">
        <v>4</v>
      </c>
      <c r="CD842" s="94">
        <v>4</v>
      </c>
      <c r="CE842" s="93"/>
      <c r="CF842" s="78" t="s">
        <v>1584</v>
      </c>
      <c r="CG842" s="142">
        <v>2.25</v>
      </c>
      <c r="CH842" s="142" t="s">
        <v>21</v>
      </c>
      <c r="CI842" s="142">
        <v>2.1015867021530821</v>
      </c>
      <c r="CL842" s="82">
        <f t="shared" si="529"/>
        <v>2.1015867021530821</v>
      </c>
      <c r="CM842" s="77">
        <v>4</v>
      </c>
      <c r="CN842" s="77">
        <v>4</v>
      </c>
      <c r="CP842" s="67">
        <f t="shared" si="537"/>
        <v>-0.43301270189221935</v>
      </c>
      <c r="CQ842" s="67">
        <f t="shared" si="538"/>
        <v>0.86956521739130432</v>
      </c>
      <c r="CR842" s="67">
        <f t="shared" si="522"/>
        <v>-0.3765327842541038</v>
      </c>
      <c r="CS842" s="67">
        <f t="shared" si="539"/>
        <v>0.50886105860113418</v>
      </c>
      <c r="CT842" s="128">
        <v>0</v>
      </c>
      <c r="CU842" s="77">
        <v>0</v>
      </c>
      <c r="CV842" s="77" t="s">
        <v>1782</v>
      </c>
      <c r="CW842" s="77">
        <v>0</v>
      </c>
      <c r="CX842" s="59">
        <v>0</v>
      </c>
      <c r="CY842" s="74">
        <v>0</v>
      </c>
      <c r="CZ842" s="102">
        <v>3</v>
      </c>
      <c r="DA842" s="74">
        <v>0</v>
      </c>
      <c r="DB842" s="74">
        <v>0</v>
      </c>
      <c r="DC842" s="74">
        <v>0</v>
      </c>
      <c r="DD842" s="77">
        <v>0</v>
      </c>
      <c r="DE842" s="60">
        <v>0</v>
      </c>
      <c r="DF842" s="60">
        <v>0</v>
      </c>
      <c r="DG842" s="60">
        <v>0</v>
      </c>
      <c r="DH842" s="60">
        <v>0</v>
      </c>
      <c r="DI842" s="60">
        <v>0</v>
      </c>
      <c r="DJ842" s="60">
        <v>0</v>
      </c>
      <c r="DK842" s="60">
        <v>0</v>
      </c>
      <c r="DL842" s="74">
        <v>0</v>
      </c>
      <c r="DM842" s="74">
        <v>0</v>
      </c>
      <c r="DN842" s="74">
        <v>0</v>
      </c>
      <c r="DO842" s="77">
        <v>0</v>
      </c>
      <c r="DP842" s="77">
        <v>0</v>
      </c>
      <c r="DQ842" s="77">
        <v>0</v>
      </c>
      <c r="DR842" s="77">
        <v>0</v>
      </c>
      <c r="DS842" s="77">
        <v>0</v>
      </c>
      <c r="DT842" s="77">
        <v>0</v>
      </c>
      <c r="DU842" s="77">
        <v>0</v>
      </c>
      <c r="DV842" s="77">
        <v>0</v>
      </c>
      <c r="DW842" s="77">
        <v>0</v>
      </c>
      <c r="DX842" s="77">
        <v>1</v>
      </c>
      <c r="DY842" s="77">
        <v>0</v>
      </c>
      <c r="DZ842" s="77">
        <v>0</v>
      </c>
      <c r="EA842" s="77">
        <v>0</v>
      </c>
      <c r="EB842" s="77">
        <v>0</v>
      </c>
      <c r="EC842" s="77">
        <v>0</v>
      </c>
      <c r="ED842" s="77">
        <v>0</v>
      </c>
      <c r="EE842" s="77">
        <v>0</v>
      </c>
      <c r="EF842" s="77">
        <v>0</v>
      </c>
      <c r="EG842" s="77">
        <v>0</v>
      </c>
      <c r="EH842" s="77">
        <v>0</v>
      </c>
      <c r="EI842" s="77">
        <v>0</v>
      </c>
      <c r="EJ842" s="77">
        <v>0</v>
      </c>
      <c r="EK842" s="77">
        <v>0</v>
      </c>
      <c r="EL842" s="77">
        <v>0</v>
      </c>
      <c r="EM842" s="59">
        <v>0</v>
      </c>
      <c r="EN842" s="77">
        <v>1</v>
      </c>
      <c r="EO842" s="128">
        <v>0</v>
      </c>
      <c r="EP842" s="128">
        <v>1</v>
      </c>
      <c r="EQ842" s="59">
        <v>4</v>
      </c>
    </row>
    <row r="843" spans="1:147" s="82" customFormat="1" ht="15" customHeight="1" x14ac:dyDescent="0.25">
      <c r="A843" s="504" t="s">
        <v>2582</v>
      </c>
      <c r="B843" s="77">
        <v>24</v>
      </c>
      <c r="C843" s="78" t="s">
        <v>410</v>
      </c>
      <c r="D843" s="93">
        <v>2013</v>
      </c>
      <c r="E843" s="93" t="s">
        <v>411</v>
      </c>
      <c r="F843" s="93" t="s">
        <v>412</v>
      </c>
      <c r="G843" s="233">
        <v>83</v>
      </c>
      <c r="H843" s="257" t="s">
        <v>413</v>
      </c>
      <c r="I843" s="93" t="s">
        <v>50</v>
      </c>
      <c r="J843" s="59">
        <v>0</v>
      </c>
      <c r="K843" s="94" t="s">
        <v>3</v>
      </c>
      <c r="L843" s="94" t="s">
        <v>89</v>
      </c>
      <c r="M843" s="94">
        <v>6</v>
      </c>
      <c r="N843" s="94">
        <v>6</v>
      </c>
      <c r="O843" s="59">
        <f t="shared" si="531"/>
        <v>0.77815125038364363</v>
      </c>
      <c r="P843" s="94">
        <v>2004</v>
      </c>
      <c r="R843" s="77">
        <v>1</v>
      </c>
      <c r="S843" s="77">
        <v>4</v>
      </c>
      <c r="T843" s="77">
        <v>2</v>
      </c>
      <c r="U843" s="77"/>
      <c r="V843" s="93" t="s">
        <v>1953</v>
      </c>
      <c r="W843" s="93"/>
      <c r="X843" s="77" t="s">
        <v>698</v>
      </c>
      <c r="Z843" s="234" t="s">
        <v>83</v>
      </c>
      <c r="AA843" s="94" t="s">
        <v>1783</v>
      </c>
      <c r="AB843" s="77" t="s">
        <v>1791</v>
      </c>
      <c r="AC843" s="93" t="s">
        <v>1785</v>
      </c>
      <c r="AD843" s="138">
        <v>0</v>
      </c>
      <c r="AE843" s="93" t="s">
        <v>1071</v>
      </c>
      <c r="AF843" s="94">
        <v>15</v>
      </c>
      <c r="AG843" s="59">
        <f t="shared" si="520"/>
        <v>1.1760912590556813</v>
      </c>
      <c r="AH843" s="59">
        <f t="shared" si="534"/>
        <v>304.5</v>
      </c>
      <c r="AI843" s="72">
        <f t="shared" si="535"/>
        <v>2.4835872969688944</v>
      </c>
      <c r="AJ843" s="59">
        <f t="shared" si="524"/>
        <v>90</v>
      </c>
      <c r="AK843" s="59">
        <f t="shared" si="532"/>
        <v>1.954242509439325</v>
      </c>
      <c r="AL843" s="72">
        <f t="shared" si="526"/>
        <v>1827</v>
      </c>
      <c r="AM843" s="72">
        <f t="shared" si="536"/>
        <v>3.2617385473525378</v>
      </c>
      <c r="AN843" s="234" t="s">
        <v>1790</v>
      </c>
      <c r="AO843" s="77" t="s">
        <v>470</v>
      </c>
      <c r="AQ843" s="94" t="s">
        <v>80</v>
      </c>
      <c r="AR843" s="78" t="s">
        <v>414</v>
      </c>
      <c r="AS843" s="78" t="s">
        <v>415</v>
      </c>
      <c r="AT843" s="228" t="s">
        <v>2480</v>
      </c>
      <c r="AU843" s="270">
        <v>38.700000000000003</v>
      </c>
      <c r="AV843" s="11">
        <v>-80.05</v>
      </c>
      <c r="AW843" s="93"/>
      <c r="AX843" s="277">
        <v>8.5749999999999993</v>
      </c>
      <c r="AY843" s="278">
        <v>1374</v>
      </c>
      <c r="AZ843" s="455">
        <f t="shared" si="521"/>
        <v>3.1379867327235318</v>
      </c>
      <c r="BA843" s="521" t="s">
        <v>82</v>
      </c>
      <c r="BB843" s="93"/>
      <c r="BC843" s="93" t="s">
        <v>2022</v>
      </c>
      <c r="BD843" s="94" t="s">
        <v>1784</v>
      </c>
      <c r="BE843" s="93" t="s">
        <v>2025</v>
      </c>
      <c r="BF843" s="93" t="s">
        <v>1789</v>
      </c>
      <c r="BH843" s="93" t="s">
        <v>1450</v>
      </c>
      <c r="BI843" s="93" t="s">
        <v>2030</v>
      </c>
      <c r="BJ843" s="93" t="s">
        <v>610</v>
      </c>
      <c r="BK843" s="95" t="s">
        <v>2077</v>
      </c>
      <c r="BL843" s="77"/>
      <c r="BM843" s="77"/>
      <c r="BN843" s="142" t="s">
        <v>2076</v>
      </c>
      <c r="BO843" s="235" t="s">
        <v>1670</v>
      </c>
      <c r="BP843" s="67" t="s">
        <v>51</v>
      </c>
      <c r="BQ843" s="93" t="s">
        <v>1792</v>
      </c>
      <c r="BR843" s="142">
        <v>0</v>
      </c>
      <c r="BS843" s="77" t="s">
        <v>21</v>
      </c>
      <c r="BT843" s="93" t="s">
        <v>2052</v>
      </c>
      <c r="BU843" s="142">
        <v>0</v>
      </c>
      <c r="BW843" s="79" t="s">
        <v>26</v>
      </c>
      <c r="BX843" s="76" t="s">
        <v>67</v>
      </c>
      <c r="BY843" s="77"/>
      <c r="BZ843" s="93">
        <f t="shared" si="533"/>
        <v>0</v>
      </c>
      <c r="CA843" s="77" t="s">
        <v>57</v>
      </c>
      <c r="CB843" s="77" t="s">
        <v>416</v>
      </c>
      <c r="CC843" s="94">
        <v>4</v>
      </c>
      <c r="CD843" s="94">
        <v>4</v>
      </c>
      <c r="CE843" s="93"/>
      <c r="CF843" s="78" t="s">
        <v>1584</v>
      </c>
      <c r="CG843" s="142">
        <v>3.375</v>
      </c>
      <c r="CH843" s="142" t="s">
        <v>21</v>
      </c>
      <c r="CI843" s="142">
        <v>4.6075119822596955</v>
      </c>
      <c r="CL843" s="82">
        <f t="shared" si="529"/>
        <v>4.6075119822596955</v>
      </c>
      <c r="CM843" s="77">
        <v>4</v>
      </c>
      <c r="CN843" s="77">
        <v>4</v>
      </c>
      <c r="CP843" s="67">
        <f t="shared" si="537"/>
        <v>-1.0359106588081737</v>
      </c>
      <c r="CQ843" s="67">
        <f t="shared" si="538"/>
        <v>0.86956521739130432</v>
      </c>
      <c r="CR843" s="67">
        <f t="shared" si="522"/>
        <v>-0.90079187722449883</v>
      </c>
      <c r="CS843" s="67">
        <f t="shared" si="539"/>
        <v>0.55071412537960229</v>
      </c>
      <c r="CT843" s="128">
        <v>0</v>
      </c>
      <c r="CU843" s="77">
        <v>0</v>
      </c>
      <c r="CV843" s="77" t="s">
        <v>1782</v>
      </c>
      <c r="CW843" s="77">
        <v>0</v>
      </c>
      <c r="CX843" s="59">
        <v>0</v>
      </c>
      <c r="CY843" s="74">
        <v>0</v>
      </c>
      <c r="CZ843" s="102">
        <v>3</v>
      </c>
      <c r="DA843" s="74">
        <v>0</v>
      </c>
      <c r="DB843" s="74">
        <v>0</v>
      </c>
      <c r="DC843" s="74">
        <v>0</v>
      </c>
      <c r="DD843" s="77">
        <v>0</v>
      </c>
      <c r="DE843" s="60">
        <v>0</v>
      </c>
      <c r="DF843" s="60">
        <v>0</v>
      </c>
      <c r="DG843" s="60">
        <v>1</v>
      </c>
      <c r="DH843" s="60">
        <v>0</v>
      </c>
      <c r="DI843" s="60">
        <v>0</v>
      </c>
      <c r="DJ843" s="60">
        <v>0</v>
      </c>
      <c r="DK843" s="60">
        <v>0</v>
      </c>
      <c r="DL843" s="74">
        <v>0</v>
      </c>
      <c r="DM843" s="74">
        <v>0</v>
      </c>
      <c r="DN843" s="74">
        <v>0</v>
      </c>
      <c r="DO843" s="77">
        <v>0</v>
      </c>
      <c r="DP843" s="77">
        <v>1</v>
      </c>
      <c r="DQ843" s="77">
        <v>0</v>
      </c>
      <c r="DR843" s="77">
        <v>0</v>
      </c>
      <c r="DS843" s="77">
        <v>0</v>
      </c>
      <c r="DT843" s="77">
        <v>0</v>
      </c>
      <c r="DU843" s="77">
        <v>0</v>
      </c>
      <c r="DV843" s="77">
        <v>0</v>
      </c>
      <c r="DW843" s="77">
        <v>0</v>
      </c>
      <c r="DX843" s="77">
        <v>0</v>
      </c>
      <c r="DY843" s="77">
        <v>0</v>
      </c>
      <c r="DZ843" s="77">
        <v>0</v>
      </c>
      <c r="EA843" s="77">
        <v>0</v>
      </c>
      <c r="EB843" s="77">
        <v>0</v>
      </c>
      <c r="EC843" s="77">
        <v>0</v>
      </c>
      <c r="ED843" s="77">
        <v>0</v>
      </c>
      <c r="EE843" s="77">
        <v>0</v>
      </c>
      <c r="EF843" s="77">
        <v>0</v>
      </c>
      <c r="EG843" s="77">
        <v>0</v>
      </c>
      <c r="EH843" s="77">
        <v>0</v>
      </c>
      <c r="EI843" s="77">
        <v>0</v>
      </c>
      <c r="EJ843" s="77">
        <v>0</v>
      </c>
      <c r="EK843" s="77">
        <v>0</v>
      </c>
      <c r="EL843" s="77">
        <v>0</v>
      </c>
      <c r="EM843" s="59">
        <v>0</v>
      </c>
      <c r="EN843" s="77">
        <v>1</v>
      </c>
      <c r="EO843" s="128">
        <v>0</v>
      </c>
      <c r="EP843" s="128">
        <v>1</v>
      </c>
      <c r="EQ843" s="59">
        <v>4</v>
      </c>
    </row>
    <row r="844" spans="1:147" s="82" customFormat="1" ht="15" customHeight="1" x14ac:dyDescent="0.25">
      <c r="A844" s="504" t="s">
        <v>2582</v>
      </c>
      <c r="B844" s="77">
        <v>25</v>
      </c>
      <c r="C844" s="78" t="s">
        <v>410</v>
      </c>
      <c r="D844" s="93">
        <v>2013</v>
      </c>
      <c r="E844" s="93" t="s">
        <v>411</v>
      </c>
      <c r="F844" s="93" t="s">
        <v>412</v>
      </c>
      <c r="G844" s="233">
        <v>83</v>
      </c>
      <c r="H844" s="257" t="s">
        <v>413</v>
      </c>
      <c r="I844" s="93" t="s">
        <v>50</v>
      </c>
      <c r="J844" s="59">
        <v>0</v>
      </c>
      <c r="K844" s="94" t="s">
        <v>3</v>
      </c>
      <c r="L844" s="94" t="s">
        <v>89</v>
      </c>
      <c r="M844" s="94">
        <v>6</v>
      </c>
      <c r="N844" s="94">
        <v>6</v>
      </c>
      <c r="O844" s="59">
        <f t="shared" si="531"/>
        <v>0.77815125038364363</v>
      </c>
      <c r="P844" s="94">
        <v>2004</v>
      </c>
      <c r="R844" s="77">
        <v>1</v>
      </c>
      <c r="S844" s="77">
        <v>4</v>
      </c>
      <c r="T844" s="77">
        <v>2</v>
      </c>
      <c r="U844" s="77"/>
      <c r="V844" s="93" t="s">
        <v>1953</v>
      </c>
      <c r="W844" s="93"/>
      <c r="X844" s="77" t="s">
        <v>698</v>
      </c>
      <c r="Z844" s="234" t="s">
        <v>83</v>
      </c>
      <c r="AA844" s="94" t="s">
        <v>1783</v>
      </c>
      <c r="AB844" s="77" t="s">
        <v>1791</v>
      </c>
      <c r="AC844" s="93" t="s">
        <v>1785</v>
      </c>
      <c r="AD844" s="138">
        <v>0</v>
      </c>
      <c r="AE844" s="93" t="s">
        <v>1071</v>
      </c>
      <c r="AF844" s="94">
        <v>15</v>
      </c>
      <c r="AG844" s="59">
        <f t="shared" si="520"/>
        <v>1.1760912590556813</v>
      </c>
      <c r="AH844" s="59">
        <f t="shared" si="534"/>
        <v>304.5</v>
      </c>
      <c r="AI844" s="72">
        <f t="shared" si="535"/>
        <v>2.4835872969688944</v>
      </c>
      <c r="AJ844" s="59">
        <f t="shared" ref="AJ844:AJ863" si="540">AF844*N844</f>
        <v>90</v>
      </c>
      <c r="AK844" s="59">
        <f t="shared" si="532"/>
        <v>1.954242509439325</v>
      </c>
      <c r="AL844" s="72">
        <f t="shared" ref="AL844:AL863" si="541">AH844*N844</f>
        <v>1827</v>
      </c>
      <c r="AM844" s="72">
        <f t="shared" si="536"/>
        <v>3.2617385473525378</v>
      </c>
      <c r="AN844" s="234" t="s">
        <v>1790</v>
      </c>
      <c r="AO844" s="77" t="s">
        <v>470</v>
      </c>
      <c r="AQ844" s="94" t="s">
        <v>80</v>
      </c>
      <c r="AR844" s="78" t="s">
        <v>414</v>
      </c>
      <c r="AS844" s="78" t="s">
        <v>415</v>
      </c>
      <c r="AT844" s="228" t="s">
        <v>2480</v>
      </c>
      <c r="AU844" s="270">
        <v>38.700000000000003</v>
      </c>
      <c r="AV844" s="11">
        <v>-80.05</v>
      </c>
      <c r="AW844" s="93"/>
      <c r="AX844" s="277">
        <v>8.5749999999999993</v>
      </c>
      <c r="AY844" s="278">
        <v>1374</v>
      </c>
      <c r="AZ844" s="455">
        <f t="shared" si="521"/>
        <v>3.1379867327235318</v>
      </c>
      <c r="BA844" s="521" t="s">
        <v>82</v>
      </c>
      <c r="BB844" s="93"/>
      <c r="BC844" s="93" t="s">
        <v>2022</v>
      </c>
      <c r="BD844" s="94" t="s">
        <v>1784</v>
      </c>
      <c r="BE844" s="93" t="s">
        <v>2025</v>
      </c>
      <c r="BF844" s="93" t="s">
        <v>1789</v>
      </c>
      <c r="BH844" s="93" t="s">
        <v>1450</v>
      </c>
      <c r="BI844" s="82" t="s">
        <v>2031</v>
      </c>
      <c r="BJ844" s="93" t="s">
        <v>610</v>
      </c>
      <c r="BK844" s="95" t="s">
        <v>2077</v>
      </c>
      <c r="BL844" s="77"/>
      <c r="BM844" s="77"/>
      <c r="BN844" s="142" t="s">
        <v>2076</v>
      </c>
      <c r="BO844" s="235" t="s">
        <v>1670</v>
      </c>
      <c r="BP844" s="67" t="s">
        <v>51</v>
      </c>
      <c r="BQ844" s="93" t="s">
        <v>1792</v>
      </c>
      <c r="BR844" s="142">
        <v>0</v>
      </c>
      <c r="BS844" s="77" t="s">
        <v>21</v>
      </c>
      <c r="BT844" s="93" t="s">
        <v>2052</v>
      </c>
      <c r="BU844" s="142">
        <v>0</v>
      </c>
      <c r="BW844" s="79" t="s">
        <v>26</v>
      </c>
      <c r="BX844" s="76" t="s">
        <v>67</v>
      </c>
      <c r="BY844" s="77"/>
      <c r="BZ844" s="93">
        <f t="shared" si="533"/>
        <v>0</v>
      </c>
      <c r="CA844" s="77" t="s">
        <v>57</v>
      </c>
      <c r="CB844" s="77" t="s">
        <v>416</v>
      </c>
      <c r="CC844" s="94">
        <v>4</v>
      </c>
      <c r="CD844" s="94">
        <v>4</v>
      </c>
      <c r="CE844" s="93"/>
      <c r="CF844" s="78" t="s">
        <v>1584</v>
      </c>
      <c r="CG844" s="142">
        <v>7.625</v>
      </c>
      <c r="CH844" s="142" t="s">
        <v>21</v>
      </c>
      <c r="CI844" s="142">
        <v>14.918528747835692</v>
      </c>
      <c r="CL844" s="82">
        <f t="shared" si="529"/>
        <v>14.918528747835692</v>
      </c>
      <c r="CM844" s="77">
        <v>4</v>
      </c>
      <c r="CN844" s="77">
        <v>4</v>
      </c>
      <c r="CP844" s="67">
        <f t="shared" si="537"/>
        <v>-0.72281781906002296</v>
      </c>
      <c r="CQ844" s="67">
        <f t="shared" si="538"/>
        <v>0.86956521739130432</v>
      </c>
      <c r="CR844" s="67">
        <f t="shared" si="522"/>
        <v>-0.62853723396523731</v>
      </c>
      <c r="CS844" s="67">
        <f t="shared" si="539"/>
        <v>0.52469119090504202</v>
      </c>
      <c r="CT844" s="128">
        <v>0</v>
      </c>
      <c r="CU844" s="77">
        <v>0</v>
      </c>
      <c r="CV844" s="77" t="s">
        <v>1782</v>
      </c>
      <c r="CW844" s="77">
        <v>0</v>
      </c>
      <c r="CX844" s="59">
        <v>0</v>
      </c>
      <c r="CY844" s="74">
        <v>0</v>
      </c>
      <c r="CZ844" s="102">
        <v>3</v>
      </c>
      <c r="DA844" s="74">
        <v>0</v>
      </c>
      <c r="DB844" s="74">
        <v>0</v>
      </c>
      <c r="DC844" s="74">
        <v>0</v>
      </c>
      <c r="DD844" s="77">
        <v>0</v>
      </c>
      <c r="DE844" s="60">
        <v>0</v>
      </c>
      <c r="DF844" s="60">
        <v>0</v>
      </c>
      <c r="DG844" s="60">
        <v>1</v>
      </c>
      <c r="DH844" s="60">
        <v>0</v>
      </c>
      <c r="DI844" s="60">
        <v>0</v>
      </c>
      <c r="DJ844" s="60">
        <v>0</v>
      </c>
      <c r="DK844" s="60">
        <v>0</v>
      </c>
      <c r="DL844" s="74">
        <v>0</v>
      </c>
      <c r="DM844" s="74">
        <v>0</v>
      </c>
      <c r="DN844" s="74">
        <v>0</v>
      </c>
      <c r="DO844" s="77">
        <v>0</v>
      </c>
      <c r="DP844" s="77">
        <v>1</v>
      </c>
      <c r="DQ844" s="77">
        <v>0</v>
      </c>
      <c r="DR844" s="77">
        <v>0</v>
      </c>
      <c r="DS844" s="77">
        <v>0</v>
      </c>
      <c r="DT844" s="77">
        <v>0</v>
      </c>
      <c r="DU844" s="77">
        <v>0</v>
      </c>
      <c r="DV844" s="77">
        <v>0</v>
      </c>
      <c r="DW844" s="77">
        <v>0</v>
      </c>
      <c r="DX844" s="77">
        <v>0</v>
      </c>
      <c r="DY844" s="77">
        <v>0</v>
      </c>
      <c r="DZ844" s="77">
        <v>0</v>
      </c>
      <c r="EA844" s="77">
        <v>0</v>
      </c>
      <c r="EB844" s="77">
        <v>0</v>
      </c>
      <c r="EC844" s="77">
        <v>0</v>
      </c>
      <c r="ED844" s="77">
        <v>0</v>
      </c>
      <c r="EE844" s="77">
        <v>0</v>
      </c>
      <c r="EF844" s="77">
        <v>0</v>
      </c>
      <c r="EG844" s="77">
        <v>0</v>
      </c>
      <c r="EH844" s="77">
        <v>0</v>
      </c>
      <c r="EI844" s="77">
        <v>0</v>
      </c>
      <c r="EJ844" s="77">
        <v>0</v>
      </c>
      <c r="EK844" s="77">
        <v>0</v>
      </c>
      <c r="EL844" s="77">
        <v>0</v>
      </c>
      <c r="EM844" s="59">
        <v>0</v>
      </c>
      <c r="EN844" s="77">
        <v>1</v>
      </c>
      <c r="EO844" s="128">
        <v>0</v>
      </c>
      <c r="EP844" s="128">
        <v>1</v>
      </c>
      <c r="EQ844" s="59">
        <v>4</v>
      </c>
    </row>
    <row r="845" spans="1:147" s="82" customFormat="1" ht="15" customHeight="1" x14ac:dyDescent="0.25">
      <c r="A845" s="504" t="s">
        <v>2582</v>
      </c>
      <c r="B845" s="77">
        <v>26</v>
      </c>
      <c r="C845" s="78" t="s">
        <v>410</v>
      </c>
      <c r="D845" s="93">
        <v>2013</v>
      </c>
      <c r="E845" s="93" t="s">
        <v>411</v>
      </c>
      <c r="F845" s="93" t="s">
        <v>412</v>
      </c>
      <c r="G845" s="233">
        <v>83</v>
      </c>
      <c r="H845" s="257" t="s">
        <v>413</v>
      </c>
      <c r="I845" s="93" t="s">
        <v>50</v>
      </c>
      <c r="J845" s="59">
        <v>0</v>
      </c>
      <c r="K845" s="94" t="s">
        <v>3</v>
      </c>
      <c r="L845" s="94" t="s">
        <v>89</v>
      </c>
      <c r="M845" s="94">
        <v>6</v>
      </c>
      <c r="N845" s="94">
        <v>6</v>
      </c>
      <c r="O845" s="59">
        <f t="shared" si="531"/>
        <v>0.77815125038364363</v>
      </c>
      <c r="P845" s="94">
        <v>2004</v>
      </c>
      <c r="R845" s="77">
        <v>1</v>
      </c>
      <c r="S845" s="77">
        <v>4</v>
      </c>
      <c r="T845" s="77">
        <v>2</v>
      </c>
      <c r="U845" s="77"/>
      <c r="V845" s="93" t="s">
        <v>1953</v>
      </c>
      <c r="W845" s="93"/>
      <c r="X845" s="77" t="s">
        <v>698</v>
      </c>
      <c r="Z845" s="234" t="s">
        <v>83</v>
      </c>
      <c r="AA845" s="94" t="s">
        <v>1783</v>
      </c>
      <c r="AB845" s="77" t="s">
        <v>1791</v>
      </c>
      <c r="AC845" s="93" t="s">
        <v>1785</v>
      </c>
      <c r="AD845" s="138">
        <v>0</v>
      </c>
      <c r="AE845" s="93" t="s">
        <v>1071</v>
      </c>
      <c r="AF845" s="94">
        <v>15</v>
      </c>
      <c r="AG845" s="59">
        <f t="shared" si="520"/>
        <v>1.1760912590556813</v>
      </c>
      <c r="AH845" s="59">
        <f t="shared" si="534"/>
        <v>304.5</v>
      </c>
      <c r="AI845" s="72">
        <f t="shared" si="535"/>
        <v>2.4835872969688944</v>
      </c>
      <c r="AJ845" s="59">
        <f t="shared" si="540"/>
        <v>90</v>
      </c>
      <c r="AK845" s="59">
        <f t="shared" si="532"/>
        <v>1.954242509439325</v>
      </c>
      <c r="AL845" s="72">
        <f t="shared" si="541"/>
        <v>1827</v>
      </c>
      <c r="AM845" s="72">
        <f t="shared" si="536"/>
        <v>3.2617385473525378</v>
      </c>
      <c r="AN845" s="234" t="s">
        <v>1790</v>
      </c>
      <c r="AO845" s="77" t="s">
        <v>470</v>
      </c>
      <c r="AQ845" s="94" t="s">
        <v>80</v>
      </c>
      <c r="AR845" s="78" t="s">
        <v>414</v>
      </c>
      <c r="AS845" s="78" t="s">
        <v>415</v>
      </c>
      <c r="AT845" s="228" t="s">
        <v>2480</v>
      </c>
      <c r="AU845" s="270">
        <v>38.700000000000003</v>
      </c>
      <c r="AV845" s="11">
        <v>-80.05</v>
      </c>
      <c r="AW845" s="93"/>
      <c r="AX845" s="277">
        <v>8.5749999999999993</v>
      </c>
      <c r="AY845" s="278">
        <v>1374</v>
      </c>
      <c r="AZ845" s="455">
        <f t="shared" si="521"/>
        <v>3.1379867327235318</v>
      </c>
      <c r="BA845" s="521" t="s">
        <v>82</v>
      </c>
      <c r="BB845" s="93"/>
      <c r="BC845" s="93" t="s">
        <v>2022</v>
      </c>
      <c r="BD845" s="94" t="s">
        <v>1784</v>
      </c>
      <c r="BE845" s="93" t="s">
        <v>2025</v>
      </c>
      <c r="BF845" s="93" t="s">
        <v>1789</v>
      </c>
      <c r="BH845" s="93" t="s">
        <v>1450</v>
      </c>
      <c r="BI845" s="82" t="s">
        <v>2032</v>
      </c>
      <c r="BJ845" s="93" t="s">
        <v>610</v>
      </c>
      <c r="BK845" s="95" t="s">
        <v>2077</v>
      </c>
      <c r="BL845" s="77"/>
      <c r="BM845" s="77"/>
      <c r="BN845" s="142" t="s">
        <v>2076</v>
      </c>
      <c r="BO845" s="235" t="s">
        <v>1670</v>
      </c>
      <c r="BP845" s="67" t="s">
        <v>51</v>
      </c>
      <c r="BQ845" s="93" t="s">
        <v>1792</v>
      </c>
      <c r="BR845" s="142">
        <v>2</v>
      </c>
      <c r="BS845" s="77" t="s">
        <v>21</v>
      </c>
      <c r="BT845" s="93" t="s">
        <v>2052</v>
      </c>
      <c r="BU845" s="142">
        <v>2.7386127875258306</v>
      </c>
      <c r="BW845" s="79" t="s">
        <v>26</v>
      </c>
      <c r="BX845" s="76" t="s">
        <v>67</v>
      </c>
      <c r="BY845" s="77"/>
      <c r="BZ845" s="93">
        <f t="shared" si="533"/>
        <v>2.7386127875258306</v>
      </c>
      <c r="CA845" s="77" t="s">
        <v>57</v>
      </c>
      <c r="CB845" s="77" t="s">
        <v>416</v>
      </c>
      <c r="CC845" s="94">
        <v>4</v>
      </c>
      <c r="CD845" s="94">
        <v>4</v>
      </c>
      <c r="CE845" s="93"/>
      <c r="CF845" s="78" t="s">
        <v>1584</v>
      </c>
      <c r="CG845" s="142">
        <v>2.375</v>
      </c>
      <c r="CH845" s="142" t="s">
        <v>21</v>
      </c>
      <c r="CI845" s="142">
        <v>2.3228933107943921</v>
      </c>
      <c r="CL845" s="82">
        <f t="shared" si="529"/>
        <v>2.3228933107943921</v>
      </c>
      <c r="CM845" s="77">
        <v>4</v>
      </c>
      <c r="CN845" s="77">
        <v>4</v>
      </c>
      <c r="CP845" s="67">
        <f t="shared" si="537"/>
        <v>-0.14767995785323995</v>
      </c>
      <c r="CQ845" s="67">
        <f t="shared" si="538"/>
        <v>0.86956521739130432</v>
      </c>
      <c r="CR845" s="67">
        <f t="shared" si="522"/>
        <v>-0.12841735465499127</v>
      </c>
      <c r="CS845" s="67">
        <f t="shared" si="539"/>
        <v>0.50103068856103661</v>
      </c>
      <c r="CT845" s="128">
        <v>0</v>
      </c>
      <c r="CU845" s="77">
        <v>0</v>
      </c>
      <c r="CV845" s="77" t="s">
        <v>1782</v>
      </c>
      <c r="CW845" s="77">
        <v>0</v>
      </c>
      <c r="CX845" s="59">
        <v>0</v>
      </c>
      <c r="CY845" s="74">
        <v>0</v>
      </c>
      <c r="CZ845" s="102">
        <v>3</v>
      </c>
      <c r="DA845" s="74">
        <v>0</v>
      </c>
      <c r="DB845" s="74">
        <v>0</v>
      </c>
      <c r="DC845" s="74">
        <v>0</v>
      </c>
      <c r="DD845" s="77">
        <v>0</v>
      </c>
      <c r="DE845" s="60">
        <v>0</v>
      </c>
      <c r="DF845" s="60">
        <v>0</v>
      </c>
      <c r="DG845" s="60">
        <v>1</v>
      </c>
      <c r="DH845" s="60">
        <v>0</v>
      </c>
      <c r="DI845" s="60">
        <v>0</v>
      </c>
      <c r="DJ845" s="60">
        <v>0</v>
      </c>
      <c r="DK845" s="60">
        <v>0</v>
      </c>
      <c r="DL845" s="74">
        <v>0</v>
      </c>
      <c r="DM845" s="74">
        <v>0</v>
      </c>
      <c r="DN845" s="74">
        <v>0</v>
      </c>
      <c r="DO845" s="77">
        <v>0</v>
      </c>
      <c r="DP845" s="77">
        <v>1</v>
      </c>
      <c r="DQ845" s="77">
        <v>0</v>
      </c>
      <c r="DR845" s="77">
        <v>0</v>
      </c>
      <c r="DS845" s="77">
        <v>0</v>
      </c>
      <c r="DT845" s="77">
        <v>0</v>
      </c>
      <c r="DU845" s="77">
        <v>0</v>
      </c>
      <c r="DV845" s="77">
        <v>0</v>
      </c>
      <c r="DW845" s="77">
        <v>0</v>
      </c>
      <c r="DX845" s="77">
        <v>0</v>
      </c>
      <c r="DY845" s="77">
        <v>0</v>
      </c>
      <c r="DZ845" s="77">
        <v>0</v>
      </c>
      <c r="EA845" s="77">
        <v>0</v>
      </c>
      <c r="EB845" s="77">
        <v>0</v>
      </c>
      <c r="EC845" s="77">
        <v>0</v>
      </c>
      <c r="ED845" s="77">
        <v>0</v>
      </c>
      <c r="EE845" s="77">
        <v>0</v>
      </c>
      <c r="EF845" s="77">
        <v>0</v>
      </c>
      <c r="EG845" s="77">
        <v>0</v>
      </c>
      <c r="EH845" s="77">
        <v>0</v>
      </c>
      <c r="EI845" s="77">
        <v>0</v>
      </c>
      <c r="EJ845" s="77">
        <v>0</v>
      </c>
      <c r="EK845" s="77">
        <v>0</v>
      </c>
      <c r="EL845" s="77">
        <v>0</v>
      </c>
      <c r="EM845" s="59">
        <v>0</v>
      </c>
      <c r="EN845" s="77">
        <v>1</v>
      </c>
      <c r="EO845" s="128">
        <v>0</v>
      </c>
      <c r="EP845" s="128">
        <v>1</v>
      </c>
      <c r="EQ845" s="59">
        <v>4</v>
      </c>
    </row>
    <row r="846" spans="1:147" s="82" customFormat="1" ht="15" customHeight="1" x14ac:dyDescent="0.25">
      <c r="A846" s="504" t="s">
        <v>2582</v>
      </c>
      <c r="B846" s="77">
        <v>27</v>
      </c>
      <c r="C846" s="78" t="s">
        <v>410</v>
      </c>
      <c r="D846" s="93">
        <v>2013</v>
      </c>
      <c r="E846" s="93" t="s">
        <v>411</v>
      </c>
      <c r="F846" s="93" t="s">
        <v>412</v>
      </c>
      <c r="G846" s="233">
        <v>83</v>
      </c>
      <c r="H846" s="257" t="s">
        <v>413</v>
      </c>
      <c r="I846" s="93" t="s">
        <v>50</v>
      </c>
      <c r="J846" s="59">
        <v>0</v>
      </c>
      <c r="K846" s="94" t="s">
        <v>3</v>
      </c>
      <c r="L846" s="94" t="s">
        <v>89</v>
      </c>
      <c r="M846" s="94">
        <v>6</v>
      </c>
      <c r="N846" s="94">
        <v>6</v>
      </c>
      <c r="O846" s="59">
        <f t="shared" si="531"/>
        <v>0.77815125038364363</v>
      </c>
      <c r="P846" s="94">
        <v>2004</v>
      </c>
      <c r="R846" s="77">
        <v>1</v>
      </c>
      <c r="S846" s="77">
        <v>4</v>
      </c>
      <c r="T846" s="77">
        <v>2</v>
      </c>
      <c r="U846" s="77"/>
      <c r="V846" s="93" t="s">
        <v>1953</v>
      </c>
      <c r="W846" s="93"/>
      <c r="X846" s="77" t="s">
        <v>698</v>
      </c>
      <c r="Z846" s="234" t="s">
        <v>83</v>
      </c>
      <c r="AA846" s="94" t="s">
        <v>1783</v>
      </c>
      <c r="AB846" s="77" t="s">
        <v>1791</v>
      </c>
      <c r="AC846" s="93" t="s">
        <v>1785</v>
      </c>
      <c r="AD846" s="138">
        <v>0</v>
      </c>
      <c r="AE846" s="93" t="s">
        <v>1071</v>
      </c>
      <c r="AF846" s="94">
        <v>15</v>
      </c>
      <c r="AG846" s="59">
        <f t="shared" si="520"/>
        <v>1.1760912590556813</v>
      </c>
      <c r="AH846" s="59">
        <f t="shared" si="534"/>
        <v>304.5</v>
      </c>
      <c r="AI846" s="72">
        <f t="shared" si="535"/>
        <v>2.4835872969688944</v>
      </c>
      <c r="AJ846" s="59">
        <f t="shared" si="540"/>
        <v>90</v>
      </c>
      <c r="AK846" s="59">
        <f t="shared" si="532"/>
        <v>1.954242509439325</v>
      </c>
      <c r="AL846" s="72">
        <f t="shared" si="541"/>
        <v>1827</v>
      </c>
      <c r="AM846" s="72">
        <f t="shared" si="536"/>
        <v>3.2617385473525378</v>
      </c>
      <c r="AN846" s="234" t="s">
        <v>1790</v>
      </c>
      <c r="AO846" s="77" t="s">
        <v>470</v>
      </c>
      <c r="AQ846" s="94" t="s">
        <v>80</v>
      </c>
      <c r="AR846" s="78" t="s">
        <v>414</v>
      </c>
      <c r="AS846" s="78" t="s">
        <v>415</v>
      </c>
      <c r="AT846" s="228" t="s">
        <v>2480</v>
      </c>
      <c r="AU846" s="270">
        <v>38.700000000000003</v>
      </c>
      <c r="AV846" s="11">
        <v>-80.05</v>
      </c>
      <c r="AW846" s="93"/>
      <c r="AX846" s="277">
        <v>8.5749999999999993</v>
      </c>
      <c r="AY846" s="278">
        <v>1374</v>
      </c>
      <c r="AZ846" s="455">
        <f t="shared" si="521"/>
        <v>3.1379867327235318</v>
      </c>
      <c r="BA846" s="521" t="s">
        <v>82</v>
      </c>
      <c r="BB846" s="93"/>
      <c r="BC846" s="93" t="s">
        <v>2022</v>
      </c>
      <c r="BD846" s="94" t="s">
        <v>1784</v>
      </c>
      <c r="BE846" s="93" t="s">
        <v>2025</v>
      </c>
      <c r="BF846" s="93" t="s">
        <v>1789</v>
      </c>
      <c r="BH846" s="93" t="s">
        <v>1450</v>
      </c>
      <c r="BI846" s="82" t="s">
        <v>2033</v>
      </c>
      <c r="BJ846" s="93" t="s">
        <v>610</v>
      </c>
      <c r="BK846" s="95" t="s">
        <v>2077</v>
      </c>
      <c r="BL846" s="77"/>
      <c r="BM846" s="77"/>
      <c r="BN846" s="142" t="s">
        <v>2076</v>
      </c>
      <c r="BO846" s="235" t="s">
        <v>1670</v>
      </c>
      <c r="BP846" s="67" t="s">
        <v>51</v>
      </c>
      <c r="BQ846" s="93" t="s">
        <v>1792</v>
      </c>
      <c r="BR846" s="142">
        <v>2</v>
      </c>
      <c r="BS846" s="77" t="s">
        <v>21</v>
      </c>
      <c r="BT846" s="93" t="s">
        <v>2052</v>
      </c>
      <c r="BU846" s="142">
        <v>2.2730302828309759</v>
      </c>
      <c r="BW846" s="79" t="s">
        <v>26</v>
      </c>
      <c r="BX846" s="76" t="s">
        <v>67</v>
      </c>
      <c r="BY846" s="77"/>
      <c r="BZ846" s="93">
        <f t="shared" si="533"/>
        <v>2.2730302828309759</v>
      </c>
      <c r="CA846" s="77" t="s">
        <v>57</v>
      </c>
      <c r="CB846" s="77" t="s">
        <v>416</v>
      </c>
      <c r="CC846" s="94">
        <v>4</v>
      </c>
      <c r="CD846" s="94">
        <v>4</v>
      </c>
      <c r="CE846" s="93"/>
      <c r="CF846" s="78" t="s">
        <v>1584</v>
      </c>
      <c r="CG846" s="142">
        <v>1</v>
      </c>
      <c r="CH846" s="142" t="s">
        <v>21</v>
      </c>
      <c r="CI846" s="142">
        <v>1.35400640077266</v>
      </c>
      <c r="CL846" s="82">
        <f t="shared" si="529"/>
        <v>1.35400640077266</v>
      </c>
      <c r="CM846" s="77">
        <v>4</v>
      </c>
      <c r="CN846" s="77">
        <v>4</v>
      </c>
      <c r="CP846" s="67">
        <f t="shared" si="537"/>
        <v>0.53452248382484879</v>
      </c>
      <c r="CQ846" s="67">
        <f t="shared" si="538"/>
        <v>0.86956521739130432</v>
      </c>
      <c r="CR846" s="67">
        <f t="shared" si="522"/>
        <v>0.46480215984769457</v>
      </c>
      <c r="CS846" s="67">
        <f t="shared" si="539"/>
        <v>0.51350256548744266</v>
      </c>
      <c r="CT846" s="128">
        <v>0</v>
      </c>
      <c r="CU846" s="77">
        <v>0</v>
      </c>
      <c r="CV846" s="77" t="s">
        <v>1782</v>
      </c>
      <c r="CW846" s="77">
        <v>0</v>
      </c>
      <c r="CX846" s="59">
        <v>0</v>
      </c>
      <c r="CY846" s="74">
        <v>0</v>
      </c>
      <c r="CZ846" s="102">
        <v>3</v>
      </c>
      <c r="DA846" s="74">
        <v>0</v>
      </c>
      <c r="DB846" s="74">
        <v>0</v>
      </c>
      <c r="DC846" s="74">
        <v>0</v>
      </c>
      <c r="DD846" s="77">
        <v>0</v>
      </c>
      <c r="DE846" s="60">
        <v>0</v>
      </c>
      <c r="DF846" s="60">
        <v>0</v>
      </c>
      <c r="DG846" s="60">
        <v>1</v>
      </c>
      <c r="DH846" s="60">
        <v>0</v>
      </c>
      <c r="DI846" s="60">
        <v>0</v>
      </c>
      <c r="DJ846" s="60">
        <v>0</v>
      </c>
      <c r="DK846" s="60">
        <v>0</v>
      </c>
      <c r="DL846" s="74">
        <v>0</v>
      </c>
      <c r="DM846" s="74">
        <v>0</v>
      </c>
      <c r="DN846" s="74">
        <v>0</v>
      </c>
      <c r="DO846" s="77">
        <v>0</v>
      </c>
      <c r="DP846" s="77">
        <v>1</v>
      </c>
      <c r="DQ846" s="77">
        <v>0</v>
      </c>
      <c r="DR846" s="77">
        <v>0</v>
      </c>
      <c r="DS846" s="77">
        <v>0</v>
      </c>
      <c r="DT846" s="77">
        <v>0</v>
      </c>
      <c r="DU846" s="77">
        <v>0</v>
      </c>
      <c r="DV846" s="77">
        <v>0</v>
      </c>
      <c r="DW846" s="77">
        <v>0</v>
      </c>
      <c r="DX846" s="77">
        <v>0</v>
      </c>
      <c r="DY846" s="77">
        <v>0</v>
      </c>
      <c r="DZ846" s="77">
        <v>0</v>
      </c>
      <c r="EA846" s="77">
        <v>0</v>
      </c>
      <c r="EB846" s="77">
        <v>0</v>
      </c>
      <c r="EC846" s="77">
        <v>0</v>
      </c>
      <c r="ED846" s="77">
        <v>0</v>
      </c>
      <c r="EE846" s="77">
        <v>0</v>
      </c>
      <c r="EF846" s="77">
        <v>0</v>
      </c>
      <c r="EG846" s="77">
        <v>0</v>
      </c>
      <c r="EH846" s="77">
        <v>0</v>
      </c>
      <c r="EI846" s="77">
        <v>0</v>
      </c>
      <c r="EJ846" s="77">
        <v>0</v>
      </c>
      <c r="EK846" s="77">
        <v>0</v>
      </c>
      <c r="EL846" s="77">
        <v>0</v>
      </c>
      <c r="EM846" s="59">
        <v>0</v>
      </c>
      <c r="EN846" s="77">
        <v>1</v>
      </c>
      <c r="EO846" s="128">
        <v>0</v>
      </c>
      <c r="EP846" s="128">
        <v>1</v>
      </c>
      <c r="EQ846" s="59">
        <v>4</v>
      </c>
    </row>
    <row r="847" spans="1:147" s="82" customFormat="1" ht="15" customHeight="1" x14ac:dyDescent="0.25">
      <c r="A847" s="504" t="s">
        <v>2582</v>
      </c>
      <c r="B847" s="77">
        <v>28</v>
      </c>
      <c r="C847" s="78" t="s">
        <v>410</v>
      </c>
      <c r="D847" s="93">
        <v>2013</v>
      </c>
      <c r="E847" s="93" t="s">
        <v>411</v>
      </c>
      <c r="F847" s="93" t="s">
        <v>412</v>
      </c>
      <c r="G847" s="233">
        <v>83</v>
      </c>
      <c r="H847" s="257" t="s">
        <v>413</v>
      </c>
      <c r="I847" s="93" t="s">
        <v>50</v>
      </c>
      <c r="J847" s="59">
        <v>0</v>
      </c>
      <c r="K847" s="94" t="s">
        <v>3</v>
      </c>
      <c r="L847" s="94" t="s">
        <v>89</v>
      </c>
      <c r="M847" s="94">
        <v>6</v>
      </c>
      <c r="N847" s="94">
        <v>6</v>
      </c>
      <c r="O847" s="59">
        <f t="shared" si="531"/>
        <v>0.77815125038364363</v>
      </c>
      <c r="P847" s="94">
        <v>2004</v>
      </c>
      <c r="R847" s="77">
        <v>1</v>
      </c>
      <c r="S847" s="77">
        <v>4</v>
      </c>
      <c r="T847" s="77">
        <v>2</v>
      </c>
      <c r="U847" s="77"/>
      <c r="V847" s="93" t="s">
        <v>1953</v>
      </c>
      <c r="W847" s="93"/>
      <c r="X847" s="77" t="s">
        <v>698</v>
      </c>
      <c r="Z847" s="234" t="s">
        <v>83</v>
      </c>
      <c r="AA847" s="94" t="s">
        <v>1783</v>
      </c>
      <c r="AB847" s="77" t="s">
        <v>1791</v>
      </c>
      <c r="AC847" s="93" t="s">
        <v>1785</v>
      </c>
      <c r="AD847" s="138">
        <v>0</v>
      </c>
      <c r="AE847" s="93" t="s">
        <v>1071</v>
      </c>
      <c r="AF847" s="94">
        <v>15</v>
      </c>
      <c r="AG847" s="59">
        <f t="shared" si="520"/>
        <v>1.1760912590556813</v>
      </c>
      <c r="AH847" s="59">
        <f t="shared" si="534"/>
        <v>304.5</v>
      </c>
      <c r="AI847" s="72">
        <f t="shared" si="535"/>
        <v>2.4835872969688944</v>
      </c>
      <c r="AJ847" s="59">
        <f t="shared" si="540"/>
        <v>90</v>
      </c>
      <c r="AK847" s="59">
        <f t="shared" si="532"/>
        <v>1.954242509439325</v>
      </c>
      <c r="AL847" s="72">
        <f t="shared" si="541"/>
        <v>1827</v>
      </c>
      <c r="AM847" s="72">
        <f t="shared" si="536"/>
        <v>3.2617385473525378</v>
      </c>
      <c r="AN847" s="234" t="s">
        <v>1790</v>
      </c>
      <c r="AO847" s="77" t="s">
        <v>470</v>
      </c>
      <c r="AQ847" s="94" t="s">
        <v>80</v>
      </c>
      <c r="AR847" s="78" t="s">
        <v>414</v>
      </c>
      <c r="AS847" s="78" t="s">
        <v>415</v>
      </c>
      <c r="AT847" s="228" t="s">
        <v>2480</v>
      </c>
      <c r="AU847" s="270">
        <v>38.700000000000003</v>
      </c>
      <c r="AV847" s="11">
        <v>-80.05</v>
      </c>
      <c r="AW847" s="93"/>
      <c r="AX847" s="277">
        <v>8.5749999999999993</v>
      </c>
      <c r="AY847" s="278">
        <v>1374</v>
      </c>
      <c r="AZ847" s="455">
        <f t="shared" si="521"/>
        <v>3.1379867327235318</v>
      </c>
      <c r="BA847" s="521" t="s">
        <v>82</v>
      </c>
      <c r="BB847" s="93"/>
      <c r="BC847" s="93" t="s">
        <v>2022</v>
      </c>
      <c r="BD847" s="94" t="s">
        <v>1784</v>
      </c>
      <c r="BE847" s="93" t="s">
        <v>2025</v>
      </c>
      <c r="BF847" s="93" t="s">
        <v>1789</v>
      </c>
      <c r="BH847" s="93" t="s">
        <v>1450</v>
      </c>
      <c r="BI847" s="93" t="s">
        <v>2030</v>
      </c>
      <c r="BJ847" s="93" t="s">
        <v>610</v>
      </c>
      <c r="BK847" s="95" t="s">
        <v>647</v>
      </c>
      <c r="BL847" s="37" t="s">
        <v>2269</v>
      </c>
      <c r="BM847" s="37" t="s">
        <v>2269</v>
      </c>
      <c r="BN847" s="142" t="s">
        <v>2076</v>
      </c>
      <c r="BO847" s="235" t="s">
        <v>1670</v>
      </c>
      <c r="BP847" s="67" t="s">
        <v>51</v>
      </c>
      <c r="BQ847" s="93" t="s">
        <v>1792</v>
      </c>
      <c r="BR847" s="142">
        <v>1.125</v>
      </c>
      <c r="BS847" s="77" t="s">
        <v>21</v>
      </c>
      <c r="BT847" s="93" t="s">
        <v>2052</v>
      </c>
      <c r="BU847" s="142">
        <v>2.25</v>
      </c>
      <c r="BW847" s="79" t="s">
        <v>26</v>
      </c>
      <c r="BX847" s="76" t="s">
        <v>67</v>
      </c>
      <c r="BY847" s="77"/>
      <c r="BZ847" s="93">
        <f t="shared" si="533"/>
        <v>2.25</v>
      </c>
      <c r="CA847" s="77" t="s">
        <v>57</v>
      </c>
      <c r="CB847" s="77" t="s">
        <v>416</v>
      </c>
      <c r="CC847" s="94">
        <v>4</v>
      </c>
      <c r="CD847" s="94">
        <v>4</v>
      </c>
      <c r="CE847" s="93"/>
      <c r="CF847" s="78" t="s">
        <v>1584</v>
      </c>
      <c r="CG847" s="142">
        <v>1.375</v>
      </c>
      <c r="CH847" s="142" t="s">
        <v>21</v>
      </c>
      <c r="CI847" s="142">
        <v>2.75</v>
      </c>
      <c r="CL847" s="82">
        <f t="shared" si="529"/>
        <v>2.75</v>
      </c>
      <c r="CM847" s="77">
        <v>4</v>
      </c>
      <c r="CN847" s="77">
        <v>4</v>
      </c>
      <c r="CP847" s="67">
        <f t="shared" si="537"/>
        <v>-9.9503719020998915E-2</v>
      </c>
      <c r="CQ847" s="67">
        <f t="shared" si="538"/>
        <v>0.86956521739130432</v>
      </c>
      <c r="CR847" s="67">
        <f t="shared" si="522"/>
        <v>-8.6524973061738189E-2</v>
      </c>
      <c r="CS847" s="67">
        <f t="shared" si="539"/>
        <v>0.50046791068520846</v>
      </c>
      <c r="CT847" s="128">
        <v>0</v>
      </c>
      <c r="CU847" s="77">
        <v>0</v>
      </c>
      <c r="CV847" s="77" t="s">
        <v>1782</v>
      </c>
      <c r="CW847" s="77">
        <v>0</v>
      </c>
      <c r="CX847" s="59">
        <v>0</v>
      </c>
      <c r="CY847" s="74">
        <v>0</v>
      </c>
      <c r="CZ847" s="102">
        <v>3</v>
      </c>
      <c r="DA847" s="74">
        <v>0</v>
      </c>
      <c r="DB847" s="74">
        <v>0</v>
      </c>
      <c r="DC847" s="74">
        <v>0</v>
      </c>
      <c r="DD847" s="77">
        <v>0</v>
      </c>
      <c r="DE847" s="60">
        <v>0</v>
      </c>
      <c r="DF847" s="60">
        <v>0</v>
      </c>
      <c r="DG847" s="60">
        <v>1</v>
      </c>
      <c r="DH847" s="60">
        <v>0</v>
      </c>
      <c r="DI847" s="60">
        <v>0</v>
      </c>
      <c r="DJ847" s="60">
        <v>0</v>
      </c>
      <c r="DK847" s="60">
        <v>0</v>
      </c>
      <c r="DL847" s="74">
        <v>0</v>
      </c>
      <c r="DM847" s="74">
        <v>0</v>
      </c>
      <c r="DN847" s="74">
        <v>0</v>
      </c>
      <c r="DO847" s="77">
        <v>0</v>
      </c>
      <c r="DP847" s="77">
        <v>0</v>
      </c>
      <c r="DQ847" s="77">
        <v>0</v>
      </c>
      <c r="DR847" s="77">
        <v>1</v>
      </c>
      <c r="DS847" s="77">
        <v>0</v>
      </c>
      <c r="DT847" s="77">
        <v>0</v>
      </c>
      <c r="DU847" s="77">
        <v>0</v>
      </c>
      <c r="DV847" s="77">
        <v>0</v>
      </c>
      <c r="DW847" s="77">
        <v>0</v>
      </c>
      <c r="DX847" s="77">
        <v>0</v>
      </c>
      <c r="DY847" s="77">
        <v>0</v>
      </c>
      <c r="DZ847" s="77">
        <v>0</v>
      </c>
      <c r="EA847" s="77">
        <v>0</v>
      </c>
      <c r="EB847" s="77">
        <v>0</v>
      </c>
      <c r="EC847" s="77">
        <v>0</v>
      </c>
      <c r="ED847" s="77">
        <v>0</v>
      </c>
      <c r="EE847" s="77">
        <v>0</v>
      </c>
      <c r="EF847" s="77">
        <v>0</v>
      </c>
      <c r="EG847" s="77">
        <v>0</v>
      </c>
      <c r="EH847" s="77">
        <v>0</v>
      </c>
      <c r="EI847" s="77">
        <v>0</v>
      </c>
      <c r="EJ847" s="77">
        <v>0</v>
      </c>
      <c r="EK847" s="77">
        <v>0</v>
      </c>
      <c r="EL847" s="77">
        <v>0</v>
      </c>
      <c r="EM847" s="59">
        <v>0</v>
      </c>
      <c r="EN847" s="77">
        <v>1</v>
      </c>
      <c r="EO847" s="128">
        <v>0</v>
      </c>
      <c r="EP847" s="128">
        <v>1</v>
      </c>
      <c r="EQ847" s="59">
        <v>4</v>
      </c>
    </row>
    <row r="848" spans="1:147" s="82" customFormat="1" ht="15" customHeight="1" x14ac:dyDescent="0.25">
      <c r="A848" s="504" t="s">
        <v>2582</v>
      </c>
      <c r="B848" s="77">
        <v>29</v>
      </c>
      <c r="C848" s="78" t="s">
        <v>410</v>
      </c>
      <c r="D848" s="93">
        <v>2013</v>
      </c>
      <c r="E848" s="93" t="s">
        <v>411</v>
      </c>
      <c r="F848" s="93" t="s">
        <v>412</v>
      </c>
      <c r="G848" s="233">
        <v>83</v>
      </c>
      <c r="H848" s="257" t="s">
        <v>413</v>
      </c>
      <c r="I848" s="93" t="s">
        <v>50</v>
      </c>
      <c r="J848" s="59">
        <v>0</v>
      </c>
      <c r="K848" s="94" t="s">
        <v>3</v>
      </c>
      <c r="L848" s="94" t="s">
        <v>89</v>
      </c>
      <c r="M848" s="94">
        <v>6</v>
      </c>
      <c r="N848" s="94">
        <v>6</v>
      </c>
      <c r="O848" s="59">
        <f t="shared" si="531"/>
        <v>0.77815125038364363</v>
      </c>
      <c r="P848" s="94">
        <v>2004</v>
      </c>
      <c r="R848" s="77">
        <v>1</v>
      </c>
      <c r="S848" s="77">
        <v>4</v>
      </c>
      <c r="T848" s="77">
        <v>2</v>
      </c>
      <c r="U848" s="77"/>
      <c r="V848" s="93" t="s">
        <v>1953</v>
      </c>
      <c r="W848" s="93"/>
      <c r="X848" s="77" t="s">
        <v>698</v>
      </c>
      <c r="Z848" s="234" t="s">
        <v>83</v>
      </c>
      <c r="AA848" s="94" t="s">
        <v>1783</v>
      </c>
      <c r="AB848" s="77" t="s">
        <v>1791</v>
      </c>
      <c r="AC848" s="93" t="s">
        <v>1785</v>
      </c>
      <c r="AD848" s="138">
        <v>0</v>
      </c>
      <c r="AE848" s="93" t="s">
        <v>1071</v>
      </c>
      <c r="AF848" s="94">
        <v>15</v>
      </c>
      <c r="AG848" s="59">
        <f t="shared" si="520"/>
        <v>1.1760912590556813</v>
      </c>
      <c r="AH848" s="59">
        <f t="shared" si="534"/>
        <v>304.5</v>
      </c>
      <c r="AI848" s="72">
        <f t="shared" si="535"/>
        <v>2.4835872969688944</v>
      </c>
      <c r="AJ848" s="59">
        <f t="shared" si="540"/>
        <v>90</v>
      </c>
      <c r="AK848" s="59">
        <f t="shared" si="532"/>
        <v>1.954242509439325</v>
      </c>
      <c r="AL848" s="72">
        <f t="shared" si="541"/>
        <v>1827</v>
      </c>
      <c r="AM848" s="72">
        <f t="shared" si="536"/>
        <v>3.2617385473525378</v>
      </c>
      <c r="AN848" s="234" t="s">
        <v>1790</v>
      </c>
      <c r="AO848" s="77" t="s">
        <v>470</v>
      </c>
      <c r="AQ848" s="94" t="s">
        <v>80</v>
      </c>
      <c r="AR848" s="78" t="s">
        <v>414</v>
      </c>
      <c r="AS848" s="78" t="s">
        <v>415</v>
      </c>
      <c r="AT848" s="228" t="s">
        <v>2480</v>
      </c>
      <c r="AU848" s="270">
        <v>38.700000000000003</v>
      </c>
      <c r="AV848" s="11">
        <v>-80.05</v>
      </c>
      <c r="AW848" s="93"/>
      <c r="AX848" s="277">
        <v>8.5749999999999993</v>
      </c>
      <c r="AY848" s="278">
        <v>1374</v>
      </c>
      <c r="AZ848" s="455">
        <f t="shared" si="521"/>
        <v>3.1379867327235318</v>
      </c>
      <c r="BA848" s="521" t="s">
        <v>82</v>
      </c>
      <c r="BB848" s="93"/>
      <c r="BC848" s="93" t="s">
        <v>2022</v>
      </c>
      <c r="BD848" s="94" t="s">
        <v>1784</v>
      </c>
      <c r="BE848" s="93" t="s">
        <v>2025</v>
      </c>
      <c r="BF848" s="93" t="s">
        <v>1789</v>
      </c>
      <c r="BH848" s="93" t="s">
        <v>1450</v>
      </c>
      <c r="BI848" s="82" t="s">
        <v>2031</v>
      </c>
      <c r="BJ848" s="93" t="s">
        <v>610</v>
      </c>
      <c r="BK848" s="95" t="s">
        <v>647</v>
      </c>
      <c r="BL848" s="37" t="s">
        <v>2269</v>
      </c>
      <c r="BM848" s="37" t="s">
        <v>2269</v>
      </c>
      <c r="BN848" s="142" t="s">
        <v>2076</v>
      </c>
      <c r="BO848" s="235" t="s">
        <v>1670</v>
      </c>
      <c r="BP848" s="67" t="s">
        <v>51</v>
      </c>
      <c r="BQ848" s="93" t="s">
        <v>1792</v>
      </c>
      <c r="BR848" s="142">
        <v>1.875</v>
      </c>
      <c r="BS848" s="77" t="s">
        <v>21</v>
      </c>
      <c r="BT848" s="93" t="s">
        <v>2052</v>
      </c>
      <c r="BU848" s="142">
        <v>3.75</v>
      </c>
      <c r="BW848" s="79" t="s">
        <v>26</v>
      </c>
      <c r="BX848" s="76" t="s">
        <v>67</v>
      </c>
      <c r="BY848" s="77"/>
      <c r="BZ848" s="93">
        <f t="shared" si="533"/>
        <v>3.75</v>
      </c>
      <c r="CA848" s="77" t="s">
        <v>57</v>
      </c>
      <c r="CB848" s="77" t="s">
        <v>416</v>
      </c>
      <c r="CC848" s="94">
        <v>4</v>
      </c>
      <c r="CD848" s="94">
        <v>4</v>
      </c>
      <c r="CE848" s="93"/>
      <c r="CF848" s="78" t="s">
        <v>1584</v>
      </c>
      <c r="CG848" s="142">
        <v>1.25</v>
      </c>
      <c r="CH848" s="142" t="s">
        <v>21</v>
      </c>
      <c r="CI848" s="142">
        <v>2.5</v>
      </c>
      <c r="CL848" s="82">
        <f t="shared" ref="CL848:CL879" si="542">CI848</f>
        <v>2.5</v>
      </c>
      <c r="CM848" s="77">
        <v>4</v>
      </c>
      <c r="CN848" s="77">
        <v>4</v>
      </c>
      <c r="CP848" s="67">
        <f t="shared" si="537"/>
        <v>0.19611613513818404</v>
      </c>
      <c r="CQ848" s="67">
        <f t="shared" si="538"/>
        <v>0.86956521739130432</v>
      </c>
      <c r="CR848" s="67">
        <f t="shared" si="522"/>
        <v>0.17053576968537743</v>
      </c>
      <c r="CS848" s="67">
        <f t="shared" si="539"/>
        <v>0.50181765304638648</v>
      </c>
      <c r="CT848" s="128">
        <v>0</v>
      </c>
      <c r="CU848" s="77">
        <v>0</v>
      </c>
      <c r="CV848" s="77" t="s">
        <v>1782</v>
      </c>
      <c r="CW848" s="77">
        <v>0</v>
      </c>
      <c r="CX848" s="59">
        <v>0</v>
      </c>
      <c r="CY848" s="74">
        <v>0</v>
      </c>
      <c r="CZ848" s="102">
        <v>3</v>
      </c>
      <c r="DA848" s="74">
        <v>0</v>
      </c>
      <c r="DB848" s="74">
        <v>0</v>
      </c>
      <c r="DC848" s="74">
        <v>0</v>
      </c>
      <c r="DD848" s="77">
        <v>0</v>
      </c>
      <c r="DE848" s="60">
        <v>0</v>
      </c>
      <c r="DF848" s="60">
        <v>0</v>
      </c>
      <c r="DG848" s="60">
        <v>1</v>
      </c>
      <c r="DH848" s="60">
        <v>0</v>
      </c>
      <c r="DI848" s="60">
        <v>0</v>
      </c>
      <c r="DJ848" s="60">
        <v>0</v>
      </c>
      <c r="DK848" s="60">
        <v>0</v>
      </c>
      <c r="DL848" s="74">
        <v>0</v>
      </c>
      <c r="DM848" s="74">
        <v>0</v>
      </c>
      <c r="DN848" s="74">
        <v>0</v>
      </c>
      <c r="DO848" s="77">
        <v>0</v>
      </c>
      <c r="DP848" s="77">
        <v>0</v>
      </c>
      <c r="DQ848" s="77">
        <v>0</v>
      </c>
      <c r="DR848" s="77">
        <v>1</v>
      </c>
      <c r="DS848" s="77">
        <v>0</v>
      </c>
      <c r="DT848" s="77">
        <v>0</v>
      </c>
      <c r="DU848" s="77">
        <v>0</v>
      </c>
      <c r="DV848" s="77">
        <v>0</v>
      </c>
      <c r="DW848" s="77">
        <v>0</v>
      </c>
      <c r="DX848" s="77">
        <v>0</v>
      </c>
      <c r="DY848" s="77">
        <v>0</v>
      </c>
      <c r="DZ848" s="77">
        <v>0</v>
      </c>
      <c r="EA848" s="77">
        <v>0</v>
      </c>
      <c r="EB848" s="77">
        <v>0</v>
      </c>
      <c r="EC848" s="77">
        <v>0</v>
      </c>
      <c r="ED848" s="77">
        <v>0</v>
      </c>
      <c r="EE848" s="77">
        <v>0</v>
      </c>
      <c r="EF848" s="77">
        <v>0</v>
      </c>
      <c r="EG848" s="77">
        <v>0</v>
      </c>
      <c r="EH848" s="77">
        <v>0</v>
      </c>
      <c r="EI848" s="77">
        <v>0</v>
      </c>
      <c r="EJ848" s="77">
        <v>0</v>
      </c>
      <c r="EK848" s="77">
        <v>0</v>
      </c>
      <c r="EL848" s="77">
        <v>0</v>
      </c>
      <c r="EM848" s="59">
        <v>0</v>
      </c>
      <c r="EN848" s="77">
        <v>1</v>
      </c>
      <c r="EO848" s="128">
        <v>0</v>
      </c>
      <c r="EP848" s="128">
        <v>1</v>
      </c>
      <c r="EQ848" s="59">
        <v>4</v>
      </c>
    </row>
    <row r="849" spans="1:147" s="82" customFormat="1" ht="15" customHeight="1" x14ac:dyDescent="0.25">
      <c r="A849" s="504" t="s">
        <v>2582</v>
      </c>
      <c r="B849" s="77">
        <v>30</v>
      </c>
      <c r="C849" s="78" t="s">
        <v>410</v>
      </c>
      <c r="D849" s="93">
        <v>2013</v>
      </c>
      <c r="E849" s="93" t="s">
        <v>411</v>
      </c>
      <c r="F849" s="93" t="s">
        <v>412</v>
      </c>
      <c r="G849" s="233">
        <v>83</v>
      </c>
      <c r="H849" s="257" t="s">
        <v>413</v>
      </c>
      <c r="I849" s="93" t="s">
        <v>50</v>
      </c>
      <c r="J849" s="59">
        <v>0</v>
      </c>
      <c r="K849" s="94" t="s">
        <v>3</v>
      </c>
      <c r="L849" s="94" t="s">
        <v>89</v>
      </c>
      <c r="M849" s="94">
        <v>6</v>
      </c>
      <c r="N849" s="94">
        <v>6</v>
      </c>
      <c r="O849" s="59">
        <f t="shared" si="531"/>
        <v>0.77815125038364363</v>
      </c>
      <c r="P849" s="94">
        <v>2004</v>
      </c>
      <c r="R849" s="77">
        <v>1</v>
      </c>
      <c r="S849" s="77">
        <v>4</v>
      </c>
      <c r="T849" s="77">
        <v>2</v>
      </c>
      <c r="U849" s="77"/>
      <c r="V849" s="93" t="s">
        <v>1953</v>
      </c>
      <c r="W849" s="93"/>
      <c r="X849" s="77" t="s">
        <v>698</v>
      </c>
      <c r="Z849" s="234" t="s">
        <v>83</v>
      </c>
      <c r="AA849" s="94" t="s">
        <v>1783</v>
      </c>
      <c r="AB849" s="77" t="s">
        <v>1791</v>
      </c>
      <c r="AC849" s="93" t="s">
        <v>1785</v>
      </c>
      <c r="AD849" s="138">
        <v>0</v>
      </c>
      <c r="AE849" s="93" t="s">
        <v>1071</v>
      </c>
      <c r="AF849" s="94">
        <v>15</v>
      </c>
      <c r="AG849" s="59">
        <f t="shared" si="520"/>
        <v>1.1760912590556813</v>
      </c>
      <c r="AH849" s="59">
        <f t="shared" si="534"/>
        <v>304.5</v>
      </c>
      <c r="AI849" s="72">
        <f t="shared" si="535"/>
        <v>2.4835872969688944</v>
      </c>
      <c r="AJ849" s="59">
        <f t="shared" si="540"/>
        <v>90</v>
      </c>
      <c r="AK849" s="59">
        <f t="shared" si="532"/>
        <v>1.954242509439325</v>
      </c>
      <c r="AL849" s="72">
        <f t="shared" si="541"/>
        <v>1827</v>
      </c>
      <c r="AM849" s="72">
        <f t="shared" si="536"/>
        <v>3.2617385473525378</v>
      </c>
      <c r="AN849" s="234" t="s">
        <v>1790</v>
      </c>
      <c r="AO849" s="77" t="s">
        <v>470</v>
      </c>
      <c r="AQ849" s="94" t="s">
        <v>80</v>
      </c>
      <c r="AR849" s="78" t="s">
        <v>414</v>
      </c>
      <c r="AS849" s="78" t="s">
        <v>415</v>
      </c>
      <c r="AT849" s="228" t="s">
        <v>2480</v>
      </c>
      <c r="AU849" s="270">
        <v>38.700000000000003</v>
      </c>
      <c r="AV849" s="11">
        <v>-80.05</v>
      </c>
      <c r="AW849" s="93"/>
      <c r="AX849" s="277">
        <v>8.5749999999999993</v>
      </c>
      <c r="AY849" s="278">
        <v>1374</v>
      </c>
      <c r="AZ849" s="455">
        <f t="shared" si="521"/>
        <v>3.1379867327235318</v>
      </c>
      <c r="BA849" s="521" t="s">
        <v>82</v>
      </c>
      <c r="BB849" s="93"/>
      <c r="BC849" s="93" t="s">
        <v>2022</v>
      </c>
      <c r="BD849" s="94" t="s">
        <v>1784</v>
      </c>
      <c r="BE849" s="93" t="s">
        <v>2025</v>
      </c>
      <c r="BF849" s="93" t="s">
        <v>1789</v>
      </c>
      <c r="BH849" s="93" t="s">
        <v>1450</v>
      </c>
      <c r="BI849" s="82" t="s">
        <v>2032</v>
      </c>
      <c r="BJ849" s="93" t="s">
        <v>610</v>
      </c>
      <c r="BK849" s="95" t="s">
        <v>647</v>
      </c>
      <c r="BL849" s="37" t="s">
        <v>2269</v>
      </c>
      <c r="BM849" s="37" t="s">
        <v>2269</v>
      </c>
      <c r="BN849" s="142" t="s">
        <v>2076</v>
      </c>
      <c r="BO849" s="235" t="s">
        <v>1670</v>
      </c>
      <c r="BP849" s="67" t="s">
        <v>51</v>
      </c>
      <c r="BQ849" s="93" t="s">
        <v>1792</v>
      </c>
      <c r="BR849" s="142">
        <v>9.625</v>
      </c>
      <c r="BS849" s="77" t="s">
        <v>21</v>
      </c>
      <c r="BT849" s="93" t="s">
        <v>2052</v>
      </c>
      <c r="BU849" s="142">
        <v>10.857984773121268</v>
      </c>
      <c r="BW849" s="79" t="s">
        <v>26</v>
      </c>
      <c r="BX849" s="76" t="s">
        <v>67</v>
      </c>
      <c r="BY849" s="77"/>
      <c r="BZ849" s="93">
        <f t="shared" si="533"/>
        <v>10.857984773121268</v>
      </c>
      <c r="CA849" s="77" t="s">
        <v>57</v>
      </c>
      <c r="CB849" s="77" t="s">
        <v>416</v>
      </c>
      <c r="CC849" s="94">
        <v>4</v>
      </c>
      <c r="CD849" s="94">
        <v>4</v>
      </c>
      <c r="CE849" s="93"/>
      <c r="CF849" s="78" t="s">
        <v>1584</v>
      </c>
      <c r="CG849" s="142">
        <v>17.125</v>
      </c>
      <c r="CH849" s="142" t="s">
        <v>21</v>
      </c>
      <c r="CI849" s="142">
        <v>16.443717138570989</v>
      </c>
      <c r="CL849" s="82">
        <f t="shared" si="542"/>
        <v>16.443717138570989</v>
      </c>
      <c r="CM849" s="77">
        <v>4</v>
      </c>
      <c r="CN849" s="77">
        <v>4</v>
      </c>
      <c r="CP849" s="67">
        <f t="shared" si="537"/>
        <v>-0.5382663446621021</v>
      </c>
      <c r="CQ849" s="67">
        <f t="shared" si="538"/>
        <v>0.86956521739130432</v>
      </c>
      <c r="CR849" s="67">
        <f t="shared" si="522"/>
        <v>-0.46805769101052358</v>
      </c>
      <c r="CS849" s="67">
        <f t="shared" si="539"/>
        <v>0.5136923751321314</v>
      </c>
      <c r="CT849" s="128">
        <v>0</v>
      </c>
      <c r="CU849" s="77">
        <v>0</v>
      </c>
      <c r="CV849" s="77" t="s">
        <v>1782</v>
      </c>
      <c r="CW849" s="77">
        <v>0</v>
      </c>
      <c r="CX849" s="59">
        <v>0</v>
      </c>
      <c r="CY849" s="74">
        <v>0</v>
      </c>
      <c r="CZ849" s="102">
        <v>3</v>
      </c>
      <c r="DA849" s="74">
        <v>0</v>
      </c>
      <c r="DB849" s="74">
        <v>0</v>
      </c>
      <c r="DC849" s="74">
        <v>0</v>
      </c>
      <c r="DD849" s="77">
        <v>0</v>
      </c>
      <c r="DE849" s="60">
        <v>0</v>
      </c>
      <c r="DF849" s="60">
        <v>0</v>
      </c>
      <c r="DG849" s="60">
        <v>1</v>
      </c>
      <c r="DH849" s="60">
        <v>0</v>
      </c>
      <c r="DI849" s="60">
        <v>0</v>
      </c>
      <c r="DJ849" s="60">
        <v>0</v>
      </c>
      <c r="DK849" s="60">
        <v>0</v>
      </c>
      <c r="DL849" s="74">
        <v>0</v>
      </c>
      <c r="DM849" s="74">
        <v>0</v>
      </c>
      <c r="DN849" s="74">
        <v>0</v>
      </c>
      <c r="DO849" s="77">
        <v>0</v>
      </c>
      <c r="DP849" s="77">
        <v>0</v>
      </c>
      <c r="DQ849" s="77">
        <v>0</v>
      </c>
      <c r="DR849" s="77">
        <v>1</v>
      </c>
      <c r="DS849" s="77">
        <v>0</v>
      </c>
      <c r="DT849" s="77">
        <v>0</v>
      </c>
      <c r="DU849" s="77">
        <v>0</v>
      </c>
      <c r="DV849" s="77">
        <v>0</v>
      </c>
      <c r="DW849" s="77">
        <v>0</v>
      </c>
      <c r="DX849" s="77">
        <v>0</v>
      </c>
      <c r="DY849" s="77">
        <v>0</v>
      </c>
      <c r="DZ849" s="77">
        <v>0</v>
      </c>
      <c r="EA849" s="77">
        <v>0</v>
      </c>
      <c r="EB849" s="77">
        <v>0</v>
      </c>
      <c r="EC849" s="77">
        <v>0</v>
      </c>
      <c r="ED849" s="77">
        <v>0</v>
      </c>
      <c r="EE849" s="77">
        <v>0</v>
      </c>
      <c r="EF849" s="77">
        <v>0</v>
      </c>
      <c r="EG849" s="77">
        <v>0</v>
      </c>
      <c r="EH849" s="77">
        <v>0</v>
      </c>
      <c r="EI849" s="77">
        <v>0</v>
      </c>
      <c r="EJ849" s="77">
        <v>0</v>
      </c>
      <c r="EK849" s="77">
        <v>0</v>
      </c>
      <c r="EL849" s="77">
        <v>0</v>
      </c>
      <c r="EM849" s="59">
        <v>0</v>
      </c>
      <c r="EN849" s="77">
        <v>1</v>
      </c>
      <c r="EO849" s="128">
        <v>0</v>
      </c>
      <c r="EP849" s="128">
        <v>1</v>
      </c>
      <c r="EQ849" s="59">
        <v>4</v>
      </c>
    </row>
    <row r="850" spans="1:147" s="82" customFormat="1" ht="15" customHeight="1" x14ac:dyDescent="0.25">
      <c r="A850" s="504" t="s">
        <v>2582</v>
      </c>
      <c r="B850" s="77">
        <v>31</v>
      </c>
      <c r="C850" s="78" t="s">
        <v>410</v>
      </c>
      <c r="D850" s="93">
        <v>2013</v>
      </c>
      <c r="E850" s="93" t="s">
        <v>411</v>
      </c>
      <c r="F850" s="93" t="s">
        <v>412</v>
      </c>
      <c r="G850" s="233">
        <v>83</v>
      </c>
      <c r="H850" s="257" t="s">
        <v>413</v>
      </c>
      <c r="I850" s="93" t="s">
        <v>50</v>
      </c>
      <c r="J850" s="59">
        <v>0</v>
      </c>
      <c r="K850" s="94" t="s">
        <v>3</v>
      </c>
      <c r="L850" s="94" t="s">
        <v>89</v>
      </c>
      <c r="M850" s="94">
        <v>6</v>
      </c>
      <c r="N850" s="94">
        <v>6</v>
      </c>
      <c r="O850" s="59">
        <f t="shared" si="531"/>
        <v>0.77815125038364363</v>
      </c>
      <c r="P850" s="94">
        <v>2004</v>
      </c>
      <c r="R850" s="77">
        <v>1</v>
      </c>
      <c r="S850" s="77">
        <v>4</v>
      </c>
      <c r="T850" s="77">
        <v>2</v>
      </c>
      <c r="U850" s="77"/>
      <c r="V850" s="93" t="s">
        <v>1953</v>
      </c>
      <c r="W850" s="93"/>
      <c r="X850" s="77" t="s">
        <v>698</v>
      </c>
      <c r="Z850" s="234" t="s">
        <v>83</v>
      </c>
      <c r="AA850" s="94" t="s">
        <v>1783</v>
      </c>
      <c r="AB850" s="77" t="s">
        <v>1791</v>
      </c>
      <c r="AC850" s="93" t="s">
        <v>1785</v>
      </c>
      <c r="AD850" s="138">
        <v>0</v>
      </c>
      <c r="AE850" s="93" t="s">
        <v>1071</v>
      </c>
      <c r="AF850" s="94">
        <v>15</v>
      </c>
      <c r="AG850" s="59">
        <f t="shared" si="520"/>
        <v>1.1760912590556813</v>
      </c>
      <c r="AH850" s="59">
        <f t="shared" si="534"/>
        <v>304.5</v>
      </c>
      <c r="AI850" s="72">
        <f t="shared" si="535"/>
        <v>2.4835872969688944</v>
      </c>
      <c r="AJ850" s="59">
        <f t="shared" si="540"/>
        <v>90</v>
      </c>
      <c r="AK850" s="59">
        <f t="shared" si="532"/>
        <v>1.954242509439325</v>
      </c>
      <c r="AL850" s="72">
        <f t="shared" si="541"/>
        <v>1827</v>
      </c>
      <c r="AM850" s="72">
        <f t="shared" si="536"/>
        <v>3.2617385473525378</v>
      </c>
      <c r="AN850" s="234" t="s">
        <v>1790</v>
      </c>
      <c r="AO850" s="77" t="s">
        <v>470</v>
      </c>
      <c r="AQ850" s="94" t="s">
        <v>80</v>
      </c>
      <c r="AR850" s="78" t="s">
        <v>414</v>
      </c>
      <c r="AS850" s="78" t="s">
        <v>415</v>
      </c>
      <c r="AT850" s="228" t="s">
        <v>2480</v>
      </c>
      <c r="AU850" s="270">
        <v>38.700000000000003</v>
      </c>
      <c r="AV850" s="11">
        <v>-80.05</v>
      </c>
      <c r="AW850" s="93"/>
      <c r="AX850" s="277">
        <v>8.5749999999999993</v>
      </c>
      <c r="AY850" s="278">
        <v>1374</v>
      </c>
      <c r="AZ850" s="455">
        <f t="shared" si="521"/>
        <v>3.1379867327235318</v>
      </c>
      <c r="BA850" s="521" t="s">
        <v>82</v>
      </c>
      <c r="BB850" s="93"/>
      <c r="BC850" s="93" t="s">
        <v>2022</v>
      </c>
      <c r="BD850" s="94" t="s">
        <v>1784</v>
      </c>
      <c r="BE850" s="93" t="s">
        <v>2025</v>
      </c>
      <c r="BF850" s="93" t="s">
        <v>1789</v>
      </c>
      <c r="BH850" s="93" t="s">
        <v>1450</v>
      </c>
      <c r="BI850" s="82" t="s">
        <v>2033</v>
      </c>
      <c r="BJ850" s="93" t="s">
        <v>610</v>
      </c>
      <c r="BK850" s="95" t="s">
        <v>647</v>
      </c>
      <c r="BL850" s="37" t="s">
        <v>2269</v>
      </c>
      <c r="BM850" s="37" t="s">
        <v>2269</v>
      </c>
      <c r="BN850" s="142" t="s">
        <v>2076</v>
      </c>
      <c r="BO850" s="235" t="s">
        <v>1670</v>
      </c>
      <c r="BP850" s="67" t="s">
        <v>51</v>
      </c>
      <c r="BQ850" s="93" t="s">
        <v>1792</v>
      </c>
      <c r="BR850" s="142">
        <v>14.625</v>
      </c>
      <c r="BS850" s="77" t="s">
        <v>21</v>
      </c>
      <c r="BT850" s="93" t="s">
        <v>2052</v>
      </c>
      <c r="BU850" s="142">
        <v>16.413282223045254</v>
      </c>
      <c r="BW850" s="79" t="s">
        <v>26</v>
      </c>
      <c r="BX850" s="76" t="s">
        <v>67</v>
      </c>
      <c r="BY850" s="77"/>
      <c r="BZ850" s="93">
        <f t="shared" si="533"/>
        <v>16.413282223045254</v>
      </c>
      <c r="CA850" s="77" t="s">
        <v>57</v>
      </c>
      <c r="CB850" s="77" t="s">
        <v>416</v>
      </c>
      <c r="CC850" s="94">
        <v>4</v>
      </c>
      <c r="CD850" s="94">
        <v>4</v>
      </c>
      <c r="CE850" s="93"/>
      <c r="CF850" s="78" t="s">
        <v>1584</v>
      </c>
      <c r="CG850" s="142">
        <v>10.5</v>
      </c>
      <c r="CH850" s="142" t="s">
        <v>21</v>
      </c>
      <c r="CI850" s="142">
        <v>9.65228815704684</v>
      </c>
      <c r="CL850" s="82">
        <f t="shared" si="542"/>
        <v>9.65228815704684</v>
      </c>
      <c r="CM850" s="77">
        <v>4</v>
      </c>
      <c r="CN850" s="77">
        <v>4</v>
      </c>
      <c r="CP850" s="67">
        <f t="shared" si="537"/>
        <v>0.30637089784615779</v>
      </c>
      <c r="CQ850" s="67">
        <f t="shared" si="538"/>
        <v>0.86956521739130432</v>
      </c>
      <c r="CR850" s="67">
        <f t="shared" si="522"/>
        <v>0.26640947638796331</v>
      </c>
      <c r="CS850" s="67">
        <f t="shared" si="539"/>
        <v>0.50443587556933178</v>
      </c>
      <c r="CT850" s="128">
        <v>0</v>
      </c>
      <c r="CU850" s="77">
        <v>0</v>
      </c>
      <c r="CV850" s="77" t="s">
        <v>1782</v>
      </c>
      <c r="CW850" s="77">
        <v>0</v>
      </c>
      <c r="CX850" s="59">
        <v>0</v>
      </c>
      <c r="CY850" s="74">
        <v>0</v>
      </c>
      <c r="CZ850" s="102">
        <v>3</v>
      </c>
      <c r="DA850" s="74">
        <v>0</v>
      </c>
      <c r="DB850" s="74">
        <v>0</v>
      </c>
      <c r="DC850" s="74">
        <v>0</v>
      </c>
      <c r="DD850" s="77">
        <v>0</v>
      </c>
      <c r="DE850" s="60">
        <v>0</v>
      </c>
      <c r="DF850" s="60">
        <v>0</v>
      </c>
      <c r="DG850" s="60">
        <v>1</v>
      </c>
      <c r="DH850" s="60">
        <v>0</v>
      </c>
      <c r="DI850" s="60">
        <v>0</v>
      </c>
      <c r="DJ850" s="60">
        <v>0</v>
      </c>
      <c r="DK850" s="60">
        <v>0</v>
      </c>
      <c r="DL850" s="74">
        <v>0</v>
      </c>
      <c r="DM850" s="74">
        <v>0</v>
      </c>
      <c r="DN850" s="74">
        <v>0</v>
      </c>
      <c r="DO850" s="77">
        <v>0</v>
      </c>
      <c r="DP850" s="77">
        <v>0</v>
      </c>
      <c r="DQ850" s="77">
        <v>0</v>
      </c>
      <c r="DR850" s="77">
        <v>1</v>
      </c>
      <c r="DS850" s="77">
        <v>0</v>
      </c>
      <c r="DT850" s="77">
        <v>0</v>
      </c>
      <c r="DU850" s="77">
        <v>0</v>
      </c>
      <c r="DV850" s="77">
        <v>0</v>
      </c>
      <c r="DW850" s="77">
        <v>0</v>
      </c>
      <c r="DX850" s="77">
        <v>0</v>
      </c>
      <c r="DY850" s="77">
        <v>0</v>
      </c>
      <c r="DZ850" s="77">
        <v>0</v>
      </c>
      <c r="EA850" s="77">
        <v>0</v>
      </c>
      <c r="EB850" s="77">
        <v>0</v>
      </c>
      <c r="EC850" s="77">
        <v>0</v>
      </c>
      <c r="ED850" s="77">
        <v>0</v>
      </c>
      <c r="EE850" s="77">
        <v>0</v>
      </c>
      <c r="EF850" s="77">
        <v>0</v>
      </c>
      <c r="EG850" s="77">
        <v>0</v>
      </c>
      <c r="EH850" s="77">
        <v>0</v>
      </c>
      <c r="EI850" s="77">
        <v>0</v>
      </c>
      <c r="EJ850" s="77">
        <v>0</v>
      </c>
      <c r="EK850" s="77">
        <v>0</v>
      </c>
      <c r="EL850" s="77">
        <v>0</v>
      </c>
      <c r="EM850" s="59">
        <v>0</v>
      </c>
      <c r="EN850" s="77">
        <v>1</v>
      </c>
      <c r="EO850" s="128">
        <v>0</v>
      </c>
      <c r="EP850" s="128">
        <v>1</v>
      </c>
      <c r="EQ850" s="59">
        <v>4</v>
      </c>
    </row>
    <row r="851" spans="1:147" s="82" customFormat="1" ht="15" customHeight="1" x14ac:dyDescent="0.25">
      <c r="A851" s="504" t="s">
        <v>2582</v>
      </c>
      <c r="B851" s="77">
        <v>32</v>
      </c>
      <c r="C851" s="78" t="s">
        <v>410</v>
      </c>
      <c r="D851" s="93">
        <v>2013</v>
      </c>
      <c r="E851" s="93" t="s">
        <v>411</v>
      </c>
      <c r="F851" s="93" t="s">
        <v>412</v>
      </c>
      <c r="G851" s="233">
        <v>83</v>
      </c>
      <c r="H851" s="257" t="s">
        <v>413</v>
      </c>
      <c r="I851" s="93" t="s">
        <v>50</v>
      </c>
      <c r="J851" s="59">
        <v>0</v>
      </c>
      <c r="K851" s="94" t="s">
        <v>3</v>
      </c>
      <c r="L851" s="94" t="s">
        <v>89</v>
      </c>
      <c r="M851" s="94">
        <v>6</v>
      </c>
      <c r="N851" s="94">
        <v>6</v>
      </c>
      <c r="O851" s="59">
        <f t="shared" si="531"/>
        <v>0.77815125038364363</v>
      </c>
      <c r="P851" s="94">
        <v>2004</v>
      </c>
      <c r="R851" s="77">
        <v>1</v>
      </c>
      <c r="S851" s="77">
        <v>4</v>
      </c>
      <c r="T851" s="77">
        <v>2</v>
      </c>
      <c r="U851" s="77"/>
      <c r="V851" s="93" t="s">
        <v>1953</v>
      </c>
      <c r="W851" s="93"/>
      <c r="X851" s="77" t="s">
        <v>698</v>
      </c>
      <c r="Z851" s="234" t="s">
        <v>83</v>
      </c>
      <c r="AA851" s="94" t="s">
        <v>1783</v>
      </c>
      <c r="AB851" s="77" t="s">
        <v>1791</v>
      </c>
      <c r="AC851" s="93" t="s">
        <v>1785</v>
      </c>
      <c r="AD851" s="138">
        <v>0</v>
      </c>
      <c r="AE851" s="93" t="s">
        <v>1071</v>
      </c>
      <c r="AF851" s="94">
        <v>15</v>
      </c>
      <c r="AG851" s="59">
        <f t="shared" si="520"/>
        <v>1.1760912590556813</v>
      </c>
      <c r="AH851" s="59">
        <f t="shared" si="534"/>
        <v>304.5</v>
      </c>
      <c r="AI851" s="72">
        <f t="shared" si="535"/>
        <v>2.4835872969688944</v>
      </c>
      <c r="AJ851" s="59">
        <f t="shared" si="540"/>
        <v>90</v>
      </c>
      <c r="AK851" s="59">
        <f t="shared" si="532"/>
        <v>1.954242509439325</v>
      </c>
      <c r="AL851" s="72">
        <f t="shared" si="541"/>
        <v>1827</v>
      </c>
      <c r="AM851" s="72">
        <f t="shared" si="536"/>
        <v>3.2617385473525378</v>
      </c>
      <c r="AN851" s="234" t="s">
        <v>1790</v>
      </c>
      <c r="AO851" s="77" t="s">
        <v>470</v>
      </c>
      <c r="AQ851" s="94" t="s">
        <v>80</v>
      </c>
      <c r="AR851" s="78" t="s">
        <v>414</v>
      </c>
      <c r="AS851" s="78" t="s">
        <v>415</v>
      </c>
      <c r="AT851" s="228" t="s">
        <v>2480</v>
      </c>
      <c r="AU851" s="270">
        <v>38.700000000000003</v>
      </c>
      <c r="AV851" s="11">
        <v>-80.05</v>
      </c>
      <c r="AW851" s="93"/>
      <c r="AX851" s="277">
        <v>8.5749999999999993</v>
      </c>
      <c r="AY851" s="278">
        <v>1374</v>
      </c>
      <c r="AZ851" s="455">
        <f t="shared" si="521"/>
        <v>3.1379867327235318</v>
      </c>
      <c r="BA851" s="521" t="s">
        <v>82</v>
      </c>
      <c r="BB851" s="93"/>
      <c r="BC851" s="93" t="s">
        <v>2022</v>
      </c>
      <c r="BD851" s="94" t="s">
        <v>1784</v>
      </c>
      <c r="BE851" s="93" t="s">
        <v>2025</v>
      </c>
      <c r="BF851" s="93" t="s">
        <v>1789</v>
      </c>
      <c r="BH851" s="93" t="s">
        <v>1450</v>
      </c>
      <c r="BI851" s="93" t="s">
        <v>2030</v>
      </c>
      <c r="BJ851" s="93" t="s">
        <v>610</v>
      </c>
      <c r="BK851" s="95" t="s">
        <v>885</v>
      </c>
      <c r="BL851" s="77" t="s">
        <v>2268</v>
      </c>
      <c r="BM851" s="77" t="s">
        <v>2268</v>
      </c>
      <c r="BN851" s="142" t="s">
        <v>2076</v>
      </c>
      <c r="BO851" s="235" t="s">
        <v>1670</v>
      </c>
      <c r="BP851" s="67" t="s">
        <v>51</v>
      </c>
      <c r="BQ851" s="93" t="s">
        <v>1792</v>
      </c>
      <c r="BR851" s="142">
        <v>0</v>
      </c>
      <c r="BS851" s="77" t="s">
        <v>21</v>
      </c>
      <c r="BT851" s="93" t="s">
        <v>2052</v>
      </c>
      <c r="BU851" s="142">
        <v>0</v>
      </c>
      <c r="BW851" s="79" t="s">
        <v>26</v>
      </c>
      <c r="BX851" s="76" t="s">
        <v>67</v>
      </c>
      <c r="BY851" s="77"/>
      <c r="BZ851" s="93">
        <f t="shared" si="533"/>
        <v>0</v>
      </c>
      <c r="CA851" s="77" t="s">
        <v>57</v>
      </c>
      <c r="CB851" s="77" t="s">
        <v>416</v>
      </c>
      <c r="CC851" s="94">
        <v>4</v>
      </c>
      <c r="CD851" s="94">
        <v>4</v>
      </c>
      <c r="CE851" s="93"/>
      <c r="CF851" s="78" t="s">
        <v>1584</v>
      </c>
      <c r="CG851" s="142">
        <v>2.125</v>
      </c>
      <c r="CH851" s="142" t="s">
        <v>21</v>
      </c>
      <c r="CI851" s="142">
        <v>2.6575364531836625</v>
      </c>
      <c r="CL851" s="82">
        <f t="shared" si="542"/>
        <v>2.6575364531836625</v>
      </c>
      <c r="CM851" s="77">
        <v>4</v>
      </c>
      <c r="CN851" s="77">
        <v>4</v>
      </c>
      <c r="CP851" s="67">
        <f t="shared" si="537"/>
        <v>-1.1308231789041567</v>
      </c>
      <c r="CQ851" s="67">
        <f t="shared" si="538"/>
        <v>0.86956521739130432</v>
      </c>
      <c r="CR851" s="67">
        <f t="shared" si="522"/>
        <v>-0.98332450339491884</v>
      </c>
      <c r="CS851" s="67">
        <f t="shared" si="539"/>
        <v>0.56043294243605402</v>
      </c>
      <c r="CT851" s="128">
        <v>0</v>
      </c>
      <c r="CU851" s="77">
        <v>0</v>
      </c>
      <c r="CV851" s="77" t="s">
        <v>1782</v>
      </c>
      <c r="CW851" s="77">
        <v>0</v>
      </c>
      <c r="CX851" s="59">
        <v>0</v>
      </c>
      <c r="CY851" s="74">
        <v>0</v>
      </c>
      <c r="CZ851" s="102">
        <v>3</v>
      </c>
      <c r="DA851" s="74">
        <v>0</v>
      </c>
      <c r="DB851" s="74">
        <v>0</v>
      </c>
      <c r="DC851" s="74">
        <v>0</v>
      </c>
      <c r="DD851" s="77">
        <v>0</v>
      </c>
      <c r="DE851" s="60">
        <v>0</v>
      </c>
      <c r="DF851" s="60">
        <v>0</v>
      </c>
      <c r="DG851" s="60">
        <v>1</v>
      </c>
      <c r="DH851" s="60">
        <v>0</v>
      </c>
      <c r="DI851" s="60">
        <v>0</v>
      </c>
      <c r="DJ851" s="60">
        <v>0</v>
      </c>
      <c r="DK851" s="60">
        <v>0</v>
      </c>
      <c r="DL851" s="74">
        <v>0</v>
      </c>
      <c r="DM851" s="74">
        <v>0</v>
      </c>
      <c r="DN851" s="74">
        <v>0</v>
      </c>
      <c r="DO851" s="77">
        <v>0</v>
      </c>
      <c r="DP851" s="77">
        <v>0</v>
      </c>
      <c r="DQ851" s="77">
        <v>0</v>
      </c>
      <c r="DR851" s="77">
        <v>0</v>
      </c>
      <c r="DS851" s="77">
        <v>1</v>
      </c>
      <c r="DT851" s="77">
        <v>0</v>
      </c>
      <c r="DU851" s="77">
        <v>0</v>
      </c>
      <c r="DV851" s="77">
        <v>0</v>
      </c>
      <c r="DW851" s="77">
        <v>0</v>
      </c>
      <c r="DX851" s="77">
        <v>0</v>
      </c>
      <c r="DY851" s="77">
        <v>0</v>
      </c>
      <c r="DZ851" s="77">
        <v>0</v>
      </c>
      <c r="EA851" s="77">
        <v>0</v>
      </c>
      <c r="EB851" s="77">
        <v>0</v>
      </c>
      <c r="EC851" s="77">
        <v>0</v>
      </c>
      <c r="ED851" s="77">
        <v>0</v>
      </c>
      <c r="EE851" s="77">
        <v>0</v>
      </c>
      <c r="EF851" s="77">
        <v>0</v>
      </c>
      <c r="EG851" s="77">
        <v>0</v>
      </c>
      <c r="EH851" s="77">
        <v>0</v>
      </c>
      <c r="EI851" s="77">
        <v>0</v>
      </c>
      <c r="EJ851" s="77">
        <v>0</v>
      </c>
      <c r="EK851" s="77">
        <v>0</v>
      </c>
      <c r="EL851" s="77">
        <v>0</v>
      </c>
      <c r="EM851" s="59">
        <v>0</v>
      </c>
      <c r="EN851" s="77">
        <v>1</v>
      </c>
      <c r="EO851" s="128">
        <v>0</v>
      </c>
      <c r="EP851" s="128">
        <v>1</v>
      </c>
      <c r="EQ851" s="59">
        <v>4</v>
      </c>
    </row>
    <row r="852" spans="1:147" s="82" customFormat="1" ht="15" customHeight="1" x14ac:dyDescent="0.25">
      <c r="A852" s="504" t="s">
        <v>2582</v>
      </c>
      <c r="B852" s="77">
        <v>33</v>
      </c>
      <c r="C852" s="78" t="s">
        <v>410</v>
      </c>
      <c r="D852" s="93">
        <v>2013</v>
      </c>
      <c r="E852" s="93" t="s">
        <v>411</v>
      </c>
      <c r="F852" s="93" t="s">
        <v>412</v>
      </c>
      <c r="G852" s="233">
        <v>83</v>
      </c>
      <c r="H852" s="257" t="s">
        <v>413</v>
      </c>
      <c r="I852" s="93" t="s">
        <v>50</v>
      </c>
      <c r="J852" s="59">
        <v>0</v>
      </c>
      <c r="K852" s="94" t="s">
        <v>3</v>
      </c>
      <c r="L852" s="94" t="s">
        <v>89</v>
      </c>
      <c r="M852" s="94">
        <v>6</v>
      </c>
      <c r="N852" s="94">
        <v>6</v>
      </c>
      <c r="O852" s="59">
        <f t="shared" si="531"/>
        <v>0.77815125038364363</v>
      </c>
      <c r="P852" s="94">
        <v>2004</v>
      </c>
      <c r="R852" s="77">
        <v>1</v>
      </c>
      <c r="S852" s="77">
        <v>4</v>
      </c>
      <c r="T852" s="77">
        <v>2</v>
      </c>
      <c r="U852" s="77"/>
      <c r="V852" s="93" t="s">
        <v>1953</v>
      </c>
      <c r="W852" s="93"/>
      <c r="X852" s="77" t="s">
        <v>698</v>
      </c>
      <c r="Z852" s="234" t="s">
        <v>83</v>
      </c>
      <c r="AA852" s="94" t="s">
        <v>1783</v>
      </c>
      <c r="AB852" s="77" t="s">
        <v>1791</v>
      </c>
      <c r="AC852" s="93" t="s">
        <v>1785</v>
      </c>
      <c r="AD852" s="138">
        <v>0</v>
      </c>
      <c r="AE852" s="93" t="s">
        <v>1071</v>
      </c>
      <c r="AF852" s="94">
        <v>15</v>
      </c>
      <c r="AG852" s="59">
        <f t="shared" si="520"/>
        <v>1.1760912590556813</v>
      </c>
      <c r="AH852" s="59">
        <f t="shared" si="534"/>
        <v>304.5</v>
      </c>
      <c r="AI852" s="72">
        <f t="shared" si="535"/>
        <v>2.4835872969688944</v>
      </c>
      <c r="AJ852" s="59">
        <f t="shared" si="540"/>
        <v>90</v>
      </c>
      <c r="AK852" s="59">
        <f t="shared" si="532"/>
        <v>1.954242509439325</v>
      </c>
      <c r="AL852" s="72">
        <f t="shared" si="541"/>
        <v>1827</v>
      </c>
      <c r="AM852" s="72">
        <f t="shared" si="536"/>
        <v>3.2617385473525378</v>
      </c>
      <c r="AN852" s="234" t="s">
        <v>1790</v>
      </c>
      <c r="AO852" s="77" t="s">
        <v>470</v>
      </c>
      <c r="AQ852" s="94" t="s">
        <v>80</v>
      </c>
      <c r="AR852" s="78" t="s">
        <v>414</v>
      </c>
      <c r="AS852" s="78" t="s">
        <v>415</v>
      </c>
      <c r="AT852" s="228" t="s">
        <v>2480</v>
      </c>
      <c r="AU852" s="270">
        <v>38.700000000000003</v>
      </c>
      <c r="AV852" s="11">
        <v>-80.05</v>
      </c>
      <c r="AW852" s="93"/>
      <c r="AX852" s="277">
        <v>8.5749999999999993</v>
      </c>
      <c r="AY852" s="278">
        <v>1374</v>
      </c>
      <c r="AZ852" s="455">
        <f t="shared" si="521"/>
        <v>3.1379867327235318</v>
      </c>
      <c r="BA852" s="521" t="s">
        <v>82</v>
      </c>
      <c r="BB852" s="93"/>
      <c r="BC852" s="93" t="s">
        <v>2022</v>
      </c>
      <c r="BD852" s="94" t="s">
        <v>1784</v>
      </c>
      <c r="BE852" s="93" t="s">
        <v>2025</v>
      </c>
      <c r="BF852" s="93" t="s">
        <v>1789</v>
      </c>
      <c r="BH852" s="93" t="s">
        <v>1450</v>
      </c>
      <c r="BI852" s="82" t="s">
        <v>2031</v>
      </c>
      <c r="BJ852" s="93" t="s">
        <v>610</v>
      </c>
      <c r="BK852" s="95" t="s">
        <v>885</v>
      </c>
      <c r="BL852" s="77" t="s">
        <v>2268</v>
      </c>
      <c r="BM852" s="77" t="s">
        <v>2268</v>
      </c>
      <c r="BN852" s="142" t="s">
        <v>2076</v>
      </c>
      <c r="BO852" s="235" t="s">
        <v>1670</v>
      </c>
      <c r="BP852" s="67" t="s">
        <v>51</v>
      </c>
      <c r="BQ852" s="93" t="s">
        <v>1792</v>
      </c>
      <c r="BR852" s="142">
        <v>0</v>
      </c>
      <c r="BS852" s="77" t="s">
        <v>21</v>
      </c>
      <c r="BT852" s="93" t="s">
        <v>2052</v>
      </c>
      <c r="BU852" s="142">
        <v>0</v>
      </c>
      <c r="BW852" s="79" t="s">
        <v>26</v>
      </c>
      <c r="BX852" s="76" t="s">
        <v>67</v>
      </c>
      <c r="BY852" s="77"/>
      <c r="BZ852" s="93">
        <f t="shared" si="533"/>
        <v>0</v>
      </c>
      <c r="CA852" s="77" t="s">
        <v>57</v>
      </c>
      <c r="CB852" s="77" t="s">
        <v>416</v>
      </c>
      <c r="CC852" s="94">
        <v>4</v>
      </c>
      <c r="CD852" s="94">
        <v>4</v>
      </c>
      <c r="CE852" s="93"/>
      <c r="CF852" s="78" t="s">
        <v>1584</v>
      </c>
      <c r="CG852" s="142">
        <v>0.125</v>
      </c>
      <c r="CH852" s="142" t="s">
        <v>21</v>
      </c>
      <c r="CI852" s="142">
        <v>0.25</v>
      </c>
      <c r="CL852" s="82">
        <f t="shared" si="542"/>
        <v>0.25</v>
      </c>
      <c r="CM852" s="77">
        <v>4</v>
      </c>
      <c r="CN852" s="77">
        <v>4</v>
      </c>
      <c r="CP852" s="67">
        <f t="shared" si="537"/>
        <v>-0.70710678118654746</v>
      </c>
      <c r="CQ852" s="67">
        <f t="shared" si="538"/>
        <v>0.86956521739130432</v>
      </c>
      <c r="CR852" s="67">
        <f t="shared" si="522"/>
        <v>-0.61487546190134557</v>
      </c>
      <c r="CS852" s="67">
        <f t="shared" si="539"/>
        <v>0.52362948960302458</v>
      </c>
      <c r="CT852" s="128">
        <v>0</v>
      </c>
      <c r="CU852" s="77">
        <v>0</v>
      </c>
      <c r="CV852" s="77" t="s">
        <v>1782</v>
      </c>
      <c r="CW852" s="77">
        <v>0</v>
      </c>
      <c r="CX852" s="59">
        <v>0</v>
      </c>
      <c r="CY852" s="74">
        <v>0</v>
      </c>
      <c r="CZ852" s="102">
        <v>3</v>
      </c>
      <c r="DA852" s="74">
        <v>0</v>
      </c>
      <c r="DB852" s="74">
        <v>0</v>
      </c>
      <c r="DC852" s="74">
        <v>0</v>
      </c>
      <c r="DD852" s="77">
        <v>0</v>
      </c>
      <c r="DE852" s="60">
        <v>0</v>
      </c>
      <c r="DF852" s="60">
        <v>0</v>
      </c>
      <c r="DG852" s="60">
        <v>1</v>
      </c>
      <c r="DH852" s="60">
        <v>0</v>
      </c>
      <c r="DI852" s="60">
        <v>0</v>
      </c>
      <c r="DJ852" s="60">
        <v>0</v>
      </c>
      <c r="DK852" s="60">
        <v>0</v>
      </c>
      <c r="DL852" s="74">
        <v>0</v>
      </c>
      <c r="DM852" s="74">
        <v>0</v>
      </c>
      <c r="DN852" s="74">
        <v>0</v>
      </c>
      <c r="DO852" s="77">
        <v>0</v>
      </c>
      <c r="DP852" s="77">
        <v>0</v>
      </c>
      <c r="DQ852" s="77">
        <v>0</v>
      </c>
      <c r="DR852" s="77">
        <v>0</v>
      </c>
      <c r="DS852" s="77">
        <v>1</v>
      </c>
      <c r="DT852" s="77">
        <v>0</v>
      </c>
      <c r="DU852" s="77">
        <v>0</v>
      </c>
      <c r="DV852" s="77">
        <v>0</v>
      </c>
      <c r="DW852" s="77">
        <v>0</v>
      </c>
      <c r="DX852" s="77">
        <v>0</v>
      </c>
      <c r="DY852" s="77">
        <v>0</v>
      </c>
      <c r="DZ852" s="77">
        <v>0</v>
      </c>
      <c r="EA852" s="77">
        <v>0</v>
      </c>
      <c r="EB852" s="77">
        <v>0</v>
      </c>
      <c r="EC852" s="77">
        <v>0</v>
      </c>
      <c r="ED852" s="77">
        <v>0</v>
      </c>
      <c r="EE852" s="77">
        <v>0</v>
      </c>
      <c r="EF852" s="77">
        <v>0</v>
      </c>
      <c r="EG852" s="77">
        <v>0</v>
      </c>
      <c r="EH852" s="77">
        <v>0</v>
      </c>
      <c r="EI852" s="77">
        <v>0</v>
      </c>
      <c r="EJ852" s="77">
        <v>0</v>
      </c>
      <c r="EK852" s="77">
        <v>0</v>
      </c>
      <c r="EL852" s="77">
        <v>0</v>
      </c>
      <c r="EM852" s="59">
        <v>0</v>
      </c>
      <c r="EN852" s="77">
        <v>1</v>
      </c>
      <c r="EO852" s="128">
        <v>0</v>
      </c>
      <c r="EP852" s="128">
        <v>1</v>
      </c>
      <c r="EQ852" s="59">
        <v>4</v>
      </c>
    </row>
    <row r="853" spans="1:147" s="82" customFormat="1" ht="15" customHeight="1" x14ac:dyDescent="0.25">
      <c r="A853" s="504" t="s">
        <v>2582</v>
      </c>
      <c r="B853" s="77">
        <v>34</v>
      </c>
      <c r="C853" s="78" t="s">
        <v>410</v>
      </c>
      <c r="D853" s="93">
        <v>2013</v>
      </c>
      <c r="E853" s="93" t="s">
        <v>411</v>
      </c>
      <c r="F853" s="93" t="s">
        <v>412</v>
      </c>
      <c r="G853" s="233">
        <v>83</v>
      </c>
      <c r="H853" s="257" t="s">
        <v>413</v>
      </c>
      <c r="I853" s="93" t="s">
        <v>50</v>
      </c>
      <c r="J853" s="59">
        <v>0</v>
      </c>
      <c r="K853" s="94" t="s">
        <v>3</v>
      </c>
      <c r="L853" s="94" t="s">
        <v>89</v>
      </c>
      <c r="M853" s="94">
        <v>6</v>
      </c>
      <c r="N853" s="94">
        <v>6</v>
      </c>
      <c r="O853" s="59">
        <f t="shared" si="531"/>
        <v>0.77815125038364363</v>
      </c>
      <c r="P853" s="94">
        <v>2004</v>
      </c>
      <c r="R853" s="77">
        <v>1</v>
      </c>
      <c r="S853" s="77">
        <v>4</v>
      </c>
      <c r="T853" s="77">
        <v>2</v>
      </c>
      <c r="U853" s="77"/>
      <c r="V853" s="93" t="s">
        <v>1953</v>
      </c>
      <c r="W853" s="93"/>
      <c r="X853" s="77" t="s">
        <v>698</v>
      </c>
      <c r="Z853" s="234" t="s">
        <v>83</v>
      </c>
      <c r="AA853" s="94" t="s">
        <v>1783</v>
      </c>
      <c r="AB853" s="77" t="s">
        <v>1791</v>
      </c>
      <c r="AC853" s="93" t="s">
        <v>1785</v>
      </c>
      <c r="AD853" s="138">
        <v>0</v>
      </c>
      <c r="AE853" s="93" t="s">
        <v>1071</v>
      </c>
      <c r="AF853" s="94">
        <v>15</v>
      </c>
      <c r="AG853" s="59">
        <f t="shared" si="520"/>
        <v>1.1760912590556813</v>
      </c>
      <c r="AH853" s="59">
        <f t="shared" si="534"/>
        <v>304.5</v>
      </c>
      <c r="AI853" s="72">
        <f t="shared" si="535"/>
        <v>2.4835872969688944</v>
      </c>
      <c r="AJ853" s="59">
        <f t="shared" si="540"/>
        <v>90</v>
      </c>
      <c r="AK853" s="59">
        <f t="shared" si="532"/>
        <v>1.954242509439325</v>
      </c>
      <c r="AL853" s="72">
        <f t="shared" si="541"/>
        <v>1827</v>
      </c>
      <c r="AM853" s="72">
        <f t="shared" si="536"/>
        <v>3.2617385473525378</v>
      </c>
      <c r="AN853" s="234" t="s">
        <v>1790</v>
      </c>
      <c r="AO853" s="77" t="s">
        <v>470</v>
      </c>
      <c r="AQ853" s="94" t="s">
        <v>80</v>
      </c>
      <c r="AR853" s="78" t="s">
        <v>414</v>
      </c>
      <c r="AS853" s="78" t="s">
        <v>415</v>
      </c>
      <c r="AT853" s="228" t="s">
        <v>2480</v>
      </c>
      <c r="AU853" s="270">
        <v>38.700000000000003</v>
      </c>
      <c r="AV853" s="11">
        <v>-80.05</v>
      </c>
      <c r="AW853" s="93"/>
      <c r="AX853" s="277">
        <v>8.5749999999999993</v>
      </c>
      <c r="AY853" s="278">
        <v>1374</v>
      </c>
      <c r="AZ853" s="455">
        <f t="shared" si="521"/>
        <v>3.1379867327235318</v>
      </c>
      <c r="BA853" s="521" t="s">
        <v>82</v>
      </c>
      <c r="BB853" s="93"/>
      <c r="BC853" s="93" t="s">
        <v>2022</v>
      </c>
      <c r="BD853" s="94" t="s">
        <v>1784</v>
      </c>
      <c r="BE853" s="93" t="s">
        <v>2025</v>
      </c>
      <c r="BF853" s="93" t="s">
        <v>1789</v>
      </c>
      <c r="BH853" s="93" t="s">
        <v>1450</v>
      </c>
      <c r="BI853" s="82" t="s">
        <v>2032</v>
      </c>
      <c r="BJ853" s="93" t="s">
        <v>610</v>
      </c>
      <c r="BK853" s="95" t="s">
        <v>885</v>
      </c>
      <c r="BL853" s="77" t="s">
        <v>2268</v>
      </c>
      <c r="BM853" s="77" t="s">
        <v>2268</v>
      </c>
      <c r="BN853" s="142" t="s">
        <v>2076</v>
      </c>
      <c r="BO853" s="235" t="s">
        <v>1670</v>
      </c>
      <c r="BP853" s="67" t="s">
        <v>51</v>
      </c>
      <c r="BQ853" s="93" t="s">
        <v>1792</v>
      </c>
      <c r="BR853" s="142">
        <v>0.375</v>
      </c>
      <c r="BS853" s="77" t="s">
        <v>21</v>
      </c>
      <c r="BT853" s="93" t="s">
        <v>2052</v>
      </c>
      <c r="BU853" s="142">
        <v>0.47871355387816905</v>
      </c>
      <c r="BW853" s="79" t="s">
        <v>26</v>
      </c>
      <c r="BX853" s="76" t="s">
        <v>67</v>
      </c>
      <c r="BY853" s="77"/>
      <c r="BZ853" s="93">
        <f t="shared" si="533"/>
        <v>0.47871355387816905</v>
      </c>
      <c r="CA853" s="77" t="s">
        <v>57</v>
      </c>
      <c r="CB853" s="77" t="s">
        <v>416</v>
      </c>
      <c r="CC853" s="94">
        <v>4</v>
      </c>
      <c r="CD853" s="94">
        <v>4</v>
      </c>
      <c r="CE853" s="93"/>
      <c r="CF853" s="78" t="s">
        <v>1584</v>
      </c>
      <c r="CG853" s="142">
        <v>0</v>
      </c>
      <c r="CH853" s="142" t="s">
        <v>21</v>
      </c>
      <c r="CI853" s="142">
        <v>0</v>
      </c>
      <c r="CL853" s="82">
        <f t="shared" si="542"/>
        <v>0</v>
      </c>
      <c r="CM853" s="77">
        <v>4</v>
      </c>
      <c r="CN853" s="77">
        <v>4</v>
      </c>
      <c r="CP853" s="67">
        <f t="shared" si="537"/>
        <v>1.1078234188139946</v>
      </c>
      <c r="CQ853" s="67">
        <f t="shared" si="538"/>
        <v>0.86956521739130432</v>
      </c>
      <c r="CR853" s="67">
        <f t="shared" si="522"/>
        <v>0.96332471201216918</v>
      </c>
      <c r="CS853" s="67">
        <f t="shared" si="539"/>
        <v>0.55799965629833304</v>
      </c>
      <c r="CT853" s="128">
        <v>0</v>
      </c>
      <c r="CU853" s="77">
        <v>0</v>
      </c>
      <c r="CV853" s="77" t="s">
        <v>1782</v>
      </c>
      <c r="CW853" s="77">
        <v>0</v>
      </c>
      <c r="CX853" s="59">
        <v>0</v>
      </c>
      <c r="CY853" s="74">
        <v>0</v>
      </c>
      <c r="CZ853" s="102">
        <v>3</v>
      </c>
      <c r="DA853" s="74">
        <v>0</v>
      </c>
      <c r="DB853" s="74">
        <v>0</v>
      </c>
      <c r="DC853" s="74">
        <v>0</v>
      </c>
      <c r="DD853" s="77">
        <v>0</v>
      </c>
      <c r="DE853" s="60">
        <v>0</v>
      </c>
      <c r="DF853" s="60">
        <v>0</v>
      </c>
      <c r="DG853" s="60">
        <v>1</v>
      </c>
      <c r="DH853" s="60">
        <v>0</v>
      </c>
      <c r="DI853" s="60">
        <v>0</v>
      </c>
      <c r="DJ853" s="60">
        <v>0</v>
      </c>
      <c r="DK853" s="60">
        <v>0</v>
      </c>
      <c r="DL853" s="74">
        <v>0</v>
      </c>
      <c r="DM853" s="74">
        <v>0</v>
      </c>
      <c r="DN853" s="74">
        <v>0</v>
      </c>
      <c r="DO853" s="77">
        <v>0</v>
      </c>
      <c r="DP853" s="77">
        <v>0</v>
      </c>
      <c r="DQ853" s="77">
        <v>0</v>
      </c>
      <c r="DR853" s="77">
        <v>0</v>
      </c>
      <c r="DS853" s="77">
        <v>1</v>
      </c>
      <c r="DT853" s="77">
        <v>0</v>
      </c>
      <c r="DU853" s="77">
        <v>0</v>
      </c>
      <c r="DV853" s="77">
        <v>0</v>
      </c>
      <c r="DW853" s="77">
        <v>0</v>
      </c>
      <c r="DX853" s="77">
        <v>0</v>
      </c>
      <c r="DY853" s="77">
        <v>0</v>
      </c>
      <c r="DZ853" s="77">
        <v>0</v>
      </c>
      <c r="EA853" s="77">
        <v>0</v>
      </c>
      <c r="EB853" s="77">
        <v>0</v>
      </c>
      <c r="EC853" s="77">
        <v>0</v>
      </c>
      <c r="ED853" s="77">
        <v>0</v>
      </c>
      <c r="EE853" s="77">
        <v>0</v>
      </c>
      <c r="EF853" s="77">
        <v>0</v>
      </c>
      <c r="EG853" s="77">
        <v>0</v>
      </c>
      <c r="EH853" s="77">
        <v>0</v>
      </c>
      <c r="EI853" s="77">
        <v>0</v>
      </c>
      <c r="EJ853" s="77">
        <v>0</v>
      </c>
      <c r="EK853" s="77">
        <v>0</v>
      </c>
      <c r="EL853" s="77">
        <v>0</v>
      </c>
      <c r="EM853" s="59">
        <v>0</v>
      </c>
      <c r="EN853" s="77">
        <v>1</v>
      </c>
      <c r="EO853" s="128">
        <v>0</v>
      </c>
      <c r="EP853" s="128">
        <v>1</v>
      </c>
      <c r="EQ853" s="59">
        <v>4</v>
      </c>
    </row>
    <row r="854" spans="1:147" s="82" customFormat="1" ht="15" customHeight="1" x14ac:dyDescent="0.25">
      <c r="A854" s="504" t="s">
        <v>2582</v>
      </c>
      <c r="B854" s="77">
        <v>35</v>
      </c>
      <c r="C854" s="78" t="s">
        <v>410</v>
      </c>
      <c r="D854" s="93">
        <v>2013</v>
      </c>
      <c r="E854" s="93" t="s">
        <v>411</v>
      </c>
      <c r="F854" s="93" t="s">
        <v>412</v>
      </c>
      <c r="G854" s="233">
        <v>83</v>
      </c>
      <c r="H854" s="257" t="s">
        <v>413</v>
      </c>
      <c r="I854" s="93" t="s">
        <v>50</v>
      </c>
      <c r="J854" s="59">
        <v>0</v>
      </c>
      <c r="K854" s="94" t="s">
        <v>3</v>
      </c>
      <c r="L854" s="94" t="s">
        <v>89</v>
      </c>
      <c r="M854" s="94">
        <v>6</v>
      </c>
      <c r="N854" s="94">
        <v>6</v>
      </c>
      <c r="O854" s="59">
        <f t="shared" si="531"/>
        <v>0.77815125038364363</v>
      </c>
      <c r="P854" s="94">
        <v>2004</v>
      </c>
      <c r="R854" s="77">
        <v>1</v>
      </c>
      <c r="S854" s="77">
        <v>4</v>
      </c>
      <c r="T854" s="77">
        <v>2</v>
      </c>
      <c r="U854" s="77"/>
      <c r="V854" s="93" t="s">
        <v>1953</v>
      </c>
      <c r="W854" s="93"/>
      <c r="X854" s="77" t="s">
        <v>698</v>
      </c>
      <c r="Z854" s="234" t="s">
        <v>83</v>
      </c>
      <c r="AA854" s="94" t="s">
        <v>1783</v>
      </c>
      <c r="AB854" s="77" t="s">
        <v>1791</v>
      </c>
      <c r="AC854" s="93" t="s">
        <v>1785</v>
      </c>
      <c r="AD854" s="138">
        <v>0</v>
      </c>
      <c r="AE854" s="93" t="s">
        <v>1071</v>
      </c>
      <c r="AF854" s="94">
        <v>15</v>
      </c>
      <c r="AG854" s="59">
        <f t="shared" si="520"/>
        <v>1.1760912590556813</v>
      </c>
      <c r="AH854" s="59">
        <f t="shared" si="534"/>
        <v>304.5</v>
      </c>
      <c r="AI854" s="72">
        <f t="shared" si="535"/>
        <v>2.4835872969688944</v>
      </c>
      <c r="AJ854" s="59">
        <f t="shared" si="540"/>
        <v>90</v>
      </c>
      <c r="AK854" s="59">
        <f t="shared" si="532"/>
        <v>1.954242509439325</v>
      </c>
      <c r="AL854" s="72">
        <f t="shared" si="541"/>
        <v>1827</v>
      </c>
      <c r="AM854" s="72">
        <f t="shared" si="536"/>
        <v>3.2617385473525378</v>
      </c>
      <c r="AN854" s="234" t="s">
        <v>1790</v>
      </c>
      <c r="AO854" s="77" t="s">
        <v>470</v>
      </c>
      <c r="AQ854" s="94" t="s">
        <v>80</v>
      </c>
      <c r="AR854" s="78" t="s">
        <v>414</v>
      </c>
      <c r="AS854" s="78" t="s">
        <v>415</v>
      </c>
      <c r="AT854" s="228" t="s">
        <v>2480</v>
      </c>
      <c r="AU854" s="270">
        <v>38.700000000000003</v>
      </c>
      <c r="AV854" s="11">
        <v>-80.05</v>
      </c>
      <c r="AW854" s="93"/>
      <c r="AX854" s="277">
        <v>8.5749999999999993</v>
      </c>
      <c r="AY854" s="278">
        <v>1374</v>
      </c>
      <c r="AZ854" s="455">
        <f t="shared" si="521"/>
        <v>3.1379867327235318</v>
      </c>
      <c r="BA854" s="521" t="s">
        <v>82</v>
      </c>
      <c r="BB854" s="93"/>
      <c r="BC854" s="93" t="s">
        <v>2022</v>
      </c>
      <c r="BD854" s="94" t="s">
        <v>1784</v>
      </c>
      <c r="BE854" s="93" t="s">
        <v>2025</v>
      </c>
      <c r="BF854" s="93" t="s">
        <v>1789</v>
      </c>
      <c r="BH854" s="93" t="s">
        <v>1450</v>
      </c>
      <c r="BI854" s="82" t="s">
        <v>2033</v>
      </c>
      <c r="BJ854" s="93" t="s">
        <v>610</v>
      </c>
      <c r="BK854" s="95" t="s">
        <v>885</v>
      </c>
      <c r="BL854" s="77" t="s">
        <v>2268</v>
      </c>
      <c r="BM854" s="77" t="s">
        <v>2268</v>
      </c>
      <c r="BN854" s="142" t="s">
        <v>2076</v>
      </c>
      <c r="BO854" s="235" t="s">
        <v>1670</v>
      </c>
      <c r="BP854" s="67" t="s">
        <v>51</v>
      </c>
      <c r="BQ854" s="93" t="s">
        <v>1792</v>
      </c>
      <c r="BR854" s="142">
        <v>0.25</v>
      </c>
      <c r="BS854" s="77" t="s">
        <v>21</v>
      </c>
      <c r="BT854" s="93" t="s">
        <v>2052</v>
      </c>
      <c r="BU854" s="142">
        <v>0.28867513459481287</v>
      </c>
      <c r="BW854" s="79" t="s">
        <v>26</v>
      </c>
      <c r="BX854" s="76" t="s">
        <v>67</v>
      </c>
      <c r="BY854" s="77"/>
      <c r="BZ854" s="93">
        <f t="shared" si="533"/>
        <v>0.28867513459481287</v>
      </c>
      <c r="CA854" s="77" t="s">
        <v>57</v>
      </c>
      <c r="CB854" s="77" t="s">
        <v>416</v>
      </c>
      <c r="CC854" s="94">
        <v>4</v>
      </c>
      <c r="CD854" s="94">
        <v>4</v>
      </c>
      <c r="CE854" s="93"/>
      <c r="CF854" s="78" t="s">
        <v>1584</v>
      </c>
      <c r="CG854" s="142">
        <v>0</v>
      </c>
      <c r="CH854" s="142" t="s">
        <v>21</v>
      </c>
      <c r="CI854" s="142">
        <v>0</v>
      </c>
      <c r="CL854" s="82">
        <f t="shared" si="542"/>
        <v>0</v>
      </c>
      <c r="CM854" s="77">
        <v>4</v>
      </c>
      <c r="CN854" s="77">
        <v>4</v>
      </c>
      <c r="CP854" s="67">
        <f t="shared" si="537"/>
        <v>1.2247448713915889</v>
      </c>
      <c r="CQ854" s="67">
        <f t="shared" si="538"/>
        <v>0.86956521739130432</v>
      </c>
      <c r="CR854" s="67">
        <f t="shared" si="522"/>
        <v>1.064995540340512</v>
      </c>
      <c r="CS854" s="67">
        <f t="shared" si="539"/>
        <v>0.57088846880907373</v>
      </c>
      <c r="CT854" s="128">
        <v>0</v>
      </c>
      <c r="CU854" s="77">
        <v>0</v>
      </c>
      <c r="CV854" s="77" t="s">
        <v>1782</v>
      </c>
      <c r="CW854" s="77">
        <v>0</v>
      </c>
      <c r="CX854" s="59">
        <v>0</v>
      </c>
      <c r="CY854" s="74">
        <v>0</v>
      </c>
      <c r="CZ854" s="102">
        <v>3</v>
      </c>
      <c r="DA854" s="74">
        <v>0</v>
      </c>
      <c r="DB854" s="74">
        <v>0</v>
      </c>
      <c r="DC854" s="74">
        <v>0</v>
      </c>
      <c r="DD854" s="77">
        <v>0</v>
      </c>
      <c r="DE854" s="60">
        <v>0</v>
      </c>
      <c r="DF854" s="60">
        <v>0</v>
      </c>
      <c r="DG854" s="60">
        <v>1</v>
      </c>
      <c r="DH854" s="60">
        <v>0</v>
      </c>
      <c r="DI854" s="60">
        <v>0</v>
      </c>
      <c r="DJ854" s="60">
        <v>0</v>
      </c>
      <c r="DK854" s="60">
        <v>0</v>
      </c>
      <c r="DL854" s="74">
        <v>0</v>
      </c>
      <c r="DM854" s="74">
        <v>0</v>
      </c>
      <c r="DN854" s="74">
        <v>0</v>
      </c>
      <c r="DO854" s="77">
        <v>0</v>
      </c>
      <c r="DP854" s="77">
        <v>0</v>
      </c>
      <c r="DQ854" s="77">
        <v>0</v>
      </c>
      <c r="DR854" s="77">
        <v>0</v>
      </c>
      <c r="DS854" s="77">
        <v>1</v>
      </c>
      <c r="DT854" s="77">
        <v>0</v>
      </c>
      <c r="DU854" s="77">
        <v>0</v>
      </c>
      <c r="DV854" s="77">
        <v>0</v>
      </c>
      <c r="DW854" s="77">
        <v>0</v>
      </c>
      <c r="DX854" s="77">
        <v>0</v>
      </c>
      <c r="DY854" s="77">
        <v>0</v>
      </c>
      <c r="DZ854" s="77">
        <v>0</v>
      </c>
      <c r="EA854" s="77">
        <v>0</v>
      </c>
      <c r="EB854" s="77">
        <v>0</v>
      </c>
      <c r="EC854" s="77">
        <v>0</v>
      </c>
      <c r="ED854" s="77">
        <v>0</v>
      </c>
      <c r="EE854" s="77">
        <v>0</v>
      </c>
      <c r="EF854" s="77">
        <v>0</v>
      </c>
      <c r="EG854" s="77">
        <v>0</v>
      </c>
      <c r="EH854" s="77">
        <v>0</v>
      </c>
      <c r="EI854" s="77">
        <v>0</v>
      </c>
      <c r="EJ854" s="77">
        <v>0</v>
      </c>
      <c r="EK854" s="77">
        <v>0</v>
      </c>
      <c r="EL854" s="77">
        <v>0</v>
      </c>
      <c r="EM854" s="59">
        <v>0</v>
      </c>
      <c r="EN854" s="77">
        <v>1</v>
      </c>
      <c r="EO854" s="128">
        <v>0</v>
      </c>
      <c r="EP854" s="128">
        <v>1</v>
      </c>
      <c r="EQ854" s="59">
        <v>4</v>
      </c>
    </row>
    <row r="855" spans="1:147" s="82" customFormat="1" ht="15" customHeight="1" x14ac:dyDescent="0.25">
      <c r="A855" s="504" t="s">
        <v>2582</v>
      </c>
      <c r="B855" s="77">
        <v>36</v>
      </c>
      <c r="C855" s="78" t="s">
        <v>410</v>
      </c>
      <c r="D855" s="93">
        <v>2013</v>
      </c>
      <c r="E855" s="93" t="s">
        <v>411</v>
      </c>
      <c r="F855" s="93" t="s">
        <v>412</v>
      </c>
      <c r="G855" s="233">
        <v>83</v>
      </c>
      <c r="H855" s="257" t="s">
        <v>413</v>
      </c>
      <c r="I855" s="93" t="s">
        <v>50</v>
      </c>
      <c r="J855" s="59">
        <v>0</v>
      </c>
      <c r="K855" s="94" t="s">
        <v>3</v>
      </c>
      <c r="L855" s="94" t="s">
        <v>89</v>
      </c>
      <c r="M855" s="94">
        <v>6</v>
      </c>
      <c r="N855" s="94">
        <v>6</v>
      </c>
      <c r="O855" s="59">
        <f t="shared" si="531"/>
        <v>0.77815125038364363</v>
      </c>
      <c r="P855" s="94">
        <v>2004</v>
      </c>
      <c r="R855" s="77">
        <v>1</v>
      </c>
      <c r="S855" s="77">
        <v>4</v>
      </c>
      <c r="T855" s="77">
        <v>2</v>
      </c>
      <c r="U855" s="77"/>
      <c r="V855" s="93" t="s">
        <v>1953</v>
      </c>
      <c r="W855" s="93"/>
      <c r="X855" s="77" t="s">
        <v>698</v>
      </c>
      <c r="Z855" s="234" t="s">
        <v>83</v>
      </c>
      <c r="AA855" s="94" t="s">
        <v>1783</v>
      </c>
      <c r="AB855" s="77" t="s">
        <v>1791</v>
      </c>
      <c r="AC855" s="93" t="s">
        <v>1785</v>
      </c>
      <c r="AD855" s="138">
        <v>0</v>
      </c>
      <c r="AE855" s="93" t="s">
        <v>1071</v>
      </c>
      <c r="AF855" s="94">
        <v>15</v>
      </c>
      <c r="AG855" s="59">
        <f t="shared" si="520"/>
        <v>1.1760912590556813</v>
      </c>
      <c r="AH855" s="59">
        <f t="shared" si="534"/>
        <v>304.5</v>
      </c>
      <c r="AI855" s="72">
        <f t="shared" si="535"/>
        <v>2.4835872969688944</v>
      </c>
      <c r="AJ855" s="59">
        <f t="shared" si="540"/>
        <v>90</v>
      </c>
      <c r="AK855" s="59">
        <f t="shared" si="532"/>
        <v>1.954242509439325</v>
      </c>
      <c r="AL855" s="72">
        <f t="shared" si="541"/>
        <v>1827</v>
      </c>
      <c r="AM855" s="72">
        <f t="shared" si="536"/>
        <v>3.2617385473525378</v>
      </c>
      <c r="AN855" s="234" t="s">
        <v>1790</v>
      </c>
      <c r="AO855" s="77" t="s">
        <v>470</v>
      </c>
      <c r="AQ855" s="94" t="s">
        <v>80</v>
      </c>
      <c r="AR855" s="78" t="s">
        <v>414</v>
      </c>
      <c r="AS855" s="78" t="s">
        <v>415</v>
      </c>
      <c r="AT855" s="228" t="s">
        <v>2480</v>
      </c>
      <c r="AU855" s="270">
        <v>38.700000000000003</v>
      </c>
      <c r="AV855" s="11">
        <v>-80.05</v>
      </c>
      <c r="AW855" s="93"/>
      <c r="AX855" s="277">
        <v>8.5749999999999993</v>
      </c>
      <c r="AY855" s="278">
        <v>1374</v>
      </c>
      <c r="AZ855" s="455">
        <f t="shared" si="521"/>
        <v>3.1379867327235318</v>
      </c>
      <c r="BA855" s="521" t="s">
        <v>82</v>
      </c>
      <c r="BB855" s="93"/>
      <c r="BC855" s="93" t="s">
        <v>2022</v>
      </c>
      <c r="BD855" s="94" t="s">
        <v>1784</v>
      </c>
      <c r="BE855" s="93" t="s">
        <v>2025</v>
      </c>
      <c r="BF855" s="93" t="s">
        <v>1789</v>
      </c>
      <c r="BH855" s="93" t="s">
        <v>1450</v>
      </c>
      <c r="BI855" s="93" t="s">
        <v>2030</v>
      </c>
      <c r="BJ855" s="93" t="s">
        <v>610</v>
      </c>
      <c r="BK855" s="95" t="s">
        <v>290</v>
      </c>
      <c r="BL855" s="77" t="s">
        <v>2268</v>
      </c>
      <c r="BM855" s="77" t="s">
        <v>2267</v>
      </c>
      <c r="BN855" s="142" t="s">
        <v>2076</v>
      </c>
      <c r="BO855" s="235" t="s">
        <v>1670</v>
      </c>
      <c r="BP855" s="67" t="s">
        <v>51</v>
      </c>
      <c r="BQ855" s="93" t="s">
        <v>1792</v>
      </c>
      <c r="BR855" s="142">
        <v>0</v>
      </c>
      <c r="BS855" s="77" t="s">
        <v>21</v>
      </c>
      <c r="BT855" s="93" t="s">
        <v>2052</v>
      </c>
      <c r="BU855" s="142">
        <v>0</v>
      </c>
      <c r="BW855" s="79" t="s">
        <v>26</v>
      </c>
      <c r="BX855" s="76" t="s">
        <v>67</v>
      </c>
      <c r="BY855" s="77"/>
      <c r="BZ855" s="93">
        <f t="shared" si="533"/>
        <v>0</v>
      </c>
      <c r="CA855" s="77" t="s">
        <v>57</v>
      </c>
      <c r="CB855" s="77" t="s">
        <v>416</v>
      </c>
      <c r="CC855" s="94">
        <v>4</v>
      </c>
      <c r="CD855" s="94">
        <v>4</v>
      </c>
      <c r="CE855" s="93"/>
      <c r="CF855" s="78" t="s">
        <v>1584</v>
      </c>
      <c r="CG855" s="142">
        <v>0.125</v>
      </c>
      <c r="CH855" s="142" t="s">
        <v>21</v>
      </c>
      <c r="CI855" s="142">
        <v>0.25</v>
      </c>
      <c r="CL855" s="82">
        <f t="shared" si="542"/>
        <v>0.25</v>
      </c>
      <c r="CM855" s="77">
        <v>4</v>
      </c>
      <c r="CN855" s="77">
        <v>4</v>
      </c>
      <c r="CP855" s="67">
        <f t="shared" si="537"/>
        <v>-0.70710678118654746</v>
      </c>
      <c r="CQ855" s="67">
        <f t="shared" si="538"/>
        <v>0.86956521739130432</v>
      </c>
      <c r="CR855" s="67">
        <f t="shared" si="522"/>
        <v>-0.61487546190134557</v>
      </c>
      <c r="CS855" s="67">
        <f t="shared" si="539"/>
        <v>0.52362948960302458</v>
      </c>
      <c r="CT855" s="128">
        <v>0</v>
      </c>
      <c r="CU855" s="77">
        <v>0</v>
      </c>
      <c r="CV855" s="77" t="s">
        <v>1782</v>
      </c>
      <c r="CW855" s="77">
        <v>0</v>
      </c>
      <c r="CX855" s="59">
        <v>0</v>
      </c>
      <c r="CY855" s="74">
        <v>0</v>
      </c>
      <c r="CZ855" s="102">
        <v>3</v>
      </c>
      <c r="DA855" s="74">
        <v>0</v>
      </c>
      <c r="DB855" s="74">
        <v>0</v>
      </c>
      <c r="DC855" s="74">
        <v>0</v>
      </c>
      <c r="DD855" s="77">
        <v>0</v>
      </c>
      <c r="DE855" s="60">
        <v>0</v>
      </c>
      <c r="DF855" s="60">
        <v>0</v>
      </c>
      <c r="DG855" s="60">
        <v>1</v>
      </c>
      <c r="DH855" s="60">
        <v>0</v>
      </c>
      <c r="DI855" s="60">
        <v>0</v>
      </c>
      <c r="DJ855" s="60">
        <v>0</v>
      </c>
      <c r="DK855" s="60">
        <v>0</v>
      </c>
      <c r="DL855" s="74">
        <v>0</v>
      </c>
      <c r="DM855" s="74">
        <v>0</v>
      </c>
      <c r="DN855" s="74">
        <v>0</v>
      </c>
      <c r="DO855" s="77">
        <v>0</v>
      </c>
      <c r="DP855" s="77">
        <v>0</v>
      </c>
      <c r="DQ855" s="77">
        <v>0</v>
      </c>
      <c r="DR855" s="77">
        <v>0</v>
      </c>
      <c r="DS855" s="77">
        <v>0</v>
      </c>
      <c r="DT855" s="77">
        <v>0</v>
      </c>
      <c r="DU855" s="77">
        <v>0</v>
      </c>
      <c r="DV855" s="77">
        <v>1</v>
      </c>
      <c r="DW855" s="77">
        <v>0</v>
      </c>
      <c r="DX855" s="77">
        <v>0</v>
      </c>
      <c r="DY855" s="77">
        <v>0</v>
      </c>
      <c r="DZ855" s="77">
        <v>0</v>
      </c>
      <c r="EA855" s="77">
        <v>0</v>
      </c>
      <c r="EB855" s="77">
        <v>0</v>
      </c>
      <c r="EC855" s="77">
        <v>0</v>
      </c>
      <c r="ED855" s="77">
        <v>0</v>
      </c>
      <c r="EE855" s="77">
        <v>0</v>
      </c>
      <c r="EF855" s="77">
        <v>0</v>
      </c>
      <c r="EG855" s="77">
        <v>0</v>
      </c>
      <c r="EH855" s="77">
        <v>0</v>
      </c>
      <c r="EI855" s="77">
        <v>0</v>
      </c>
      <c r="EJ855" s="77">
        <v>0</v>
      </c>
      <c r="EK855" s="77">
        <v>0</v>
      </c>
      <c r="EL855" s="77">
        <v>0</v>
      </c>
      <c r="EM855" s="59">
        <v>0</v>
      </c>
      <c r="EN855" s="77">
        <v>1</v>
      </c>
      <c r="EO855" s="128">
        <v>0</v>
      </c>
      <c r="EP855" s="128">
        <v>1</v>
      </c>
      <c r="EQ855" s="59">
        <v>4</v>
      </c>
    </row>
    <row r="856" spans="1:147" s="82" customFormat="1" ht="15" customHeight="1" x14ac:dyDescent="0.25">
      <c r="A856" s="504" t="s">
        <v>2582</v>
      </c>
      <c r="B856" s="77">
        <v>37</v>
      </c>
      <c r="C856" s="78" t="s">
        <v>410</v>
      </c>
      <c r="D856" s="93">
        <v>2013</v>
      </c>
      <c r="E856" s="93" t="s">
        <v>411</v>
      </c>
      <c r="F856" s="93" t="s">
        <v>412</v>
      </c>
      <c r="G856" s="233">
        <v>83</v>
      </c>
      <c r="H856" s="257" t="s">
        <v>413</v>
      </c>
      <c r="I856" s="93" t="s">
        <v>50</v>
      </c>
      <c r="J856" s="59">
        <v>0</v>
      </c>
      <c r="K856" s="94" t="s">
        <v>3</v>
      </c>
      <c r="L856" s="94" t="s">
        <v>89</v>
      </c>
      <c r="M856" s="94">
        <v>6</v>
      </c>
      <c r="N856" s="94">
        <v>6</v>
      </c>
      <c r="O856" s="59">
        <f t="shared" si="531"/>
        <v>0.77815125038364363</v>
      </c>
      <c r="P856" s="94">
        <v>2004</v>
      </c>
      <c r="R856" s="77">
        <v>1</v>
      </c>
      <c r="S856" s="77">
        <v>4</v>
      </c>
      <c r="T856" s="77">
        <v>2</v>
      </c>
      <c r="U856" s="77"/>
      <c r="V856" s="93" t="s">
        <v>1953</v>
      </c>
      <c r="W856" s="93"/>
      <c r="X856" s="77" t="s">
        <v>698</v>
      </c>
      <c r="Z856" s="234" t="s">
        <v>83</v>
      </c>
      <c r="AA856" s="94" t="s">
        <v>1783</v>
      </c>
      <c r="AB856" s="77" t="s">
        <v>1791</v>
      </c>
      <c r="AC856" s="93" t="s">
        <v>1785</v>
      </c>
      <c r="AD856" s="138">
        <v>0</v>
      </c>
      <c r="AE856" s="93" t="s">
        <v>1071</v>
      </c>
      <c r="AF856" s="94">
        <v>15</v>
      </c>
      <c r="AG856" s="59">
        <f t="shared" si="520"/>
        <v>1.1760912590556813</v>
      </c>
      <c r="AH856" s="59">
        <f t="shared" si="534"/>
        <v>304.5</v>
      </c>
      <c r="AI856" s="72">
        <f t="shared" si="535"/>
        <v>2.4835872969688944</v>
      </c>
      <c r="AJ856" s="59">
        <f t="shared" si="540"/>
        <v>90</v>
      </c>
      <c r="AK856" s="59">
        <f t="shared" si="532"/>
        <v>1.954242509439325</v>
      </c>
      <c r="AL856" s="72">
        <f t="shared" si="541"/>
        <v>1827</v>
      </c>
      <c r="AM856" s="72">
        <f t="shared" si="536"/>
        <v>3.2617385473525378</v>
      </c>
      <c r="AN856" s="234" t="s">
        <v>1790</v>
      </c>
      <c r="AO856" s="77" t="s">
        <v>470</v>
      </c>
      <c r="AQ856" s="94" t="s">
        <v>80</v>
      </c>
      <c r="AR856" s="78" t="s">
        <v>414</v>
      </c>
      <c r="AS856" s="78" t="s">
        <v>415</v>
      </c>
      <c r="AT856" s="228" t="s">
        <v>2480</v>
      </c>
      <c r="AU856" s="270">
        <v>38.700000000000003</v>
      </c>
      <c r="AV856" s="11">
        <v>-80.05</v>
      </c>
      <c r="AW856" s="93"/>
      <c r="AX856" s="277">
        <v>8.5749999999999993</v>
      </c>
      <c r="AY856" s="278">
        <v>1374</v>
      </c>
      <c r="AZ856" s="455">
        <f t="shared" si="521"/>
        <v>3.1379867327235318</v>
      </c>
      <c r="BA856" s="521" t="s">
        <v>82</v>
      </c>
      <c r="BB856" s="93"/>
      <c r="BC856" s="93" t="s">
        <v>2022</v>
      </c>
      <c r="BD856" s="94" t="s">
        <v>1784</v>
      </c>
      <c r="BE856" s="93" t="s">
        <v>2025</v>
      </c>
      <c r="BF856" s="93" t="s">
        <v>1789</v>
      </c>
      <c r="BH856" s="93" t="s">
        <v>1450</v>
      </c>
      <c r="BI856" s="82" t="s">
        <v>2032</v>
      </c>
      <c r="BJ856" s="93" t="s">
        <v>610</v>
      </c>
      <c r="BK856" s="95" t="s">
        <v>290</v>
      </c>
      <c r="BL856" s="77" t="s">
        <v>2268</v>
      </c>
      <c r="BM856" s="77" t="s">
        <v>2267</v>
      </c>
      <c r="BN856" s="142" t="s">
        <v>2076</v>
      </c>
      <c r="BO856" s="235" t="s">
        <v>1670</v>
      </c>
      <c r="BP856" s="67" t="s">
        <v>51</v>
      </c>
      <c r="BQ856" s="93" t="s">
        <v>1792</v>
      </c>
      <c r="BR856" s="142">
        <v>0.875</v>
      </c>
      <c r="BS856" s="77" t="s">
        <v>21</v>
      </c>
      <c r="BT856" s="93" t="s">
        <v>2052</v>
      </c>
      <c r="BU856" s="142">
        <v>0.47871355387816905</v>
      </c>
      <c r="BW856" s="79" t="s">
        <v>26</v>
      </c>
      <c r="BX856" s="76" t="s">
        <v>67</v>
      </c>
      <c r="BY856" s="77"/>
      <c r="BZ856" s="93">
        <f t="shared" si="533"/>
        <v>0.47871355387816905</v>
      </c>
      <c r="CA856" s="77" t="s">
        <v>57</v>
      </c>
      <c r="CB856" s="77" t="s">
        <v>416</v>
      </c>
      <c r="CC856" s="94">
        <v>4</v>
      </c>
      <c r="CD856" s="94">
        <v>4</v>
      </c>
      <c r="CE856" s="93"/>
      <c r="CF856" s="78" t="s">
        <v>1584</v>
      </c>
      <c r="CG856" s="142">
        <v>0.875</v>
      </c>
      <c r="CH856" s="142" t="s">
        <v>21</v>
      </c>
      <c r="CI856" s="142">
        <v>1.181453906563152</v>
      </c>
      <c r="CL856" s="82">
        <f t="shared" si="542"/>
        <v>1.181453906563152</v>
      </c>
      <c r="CM856" s="77">
        <v>4</v>
      </c>
      <c r="CN856" s="77">
        <v>4</v>
      </c>
      <c r="CP856" s="67">
        <f t="shared" si="537"/>
        <v>0</v>
      </c>
      <c r="CQ856" s="67">
        <f t="shared" si="538"/>
        <v>0.86956521739130432</v>
      </c>
      <c r="CR856" s="67">
        <f t="shared" si="522"/>
        <v>0</v>
      </c>
      <c r="CS856" s="67">
        <f t="shared" si="539"/>
        <v>0.5</v>
      </c>
      <c r="CT856" s="128">
        <v>0</v>
      </c>
      <c r="CU856" s="77">
        <v>0</v>
      </c>
      <c r="CV856" s="77" t="s">
        <v>1782</v>
      </c>
      <c r="CW856" s="77">
        <v>0</v>
      </c>
      <c r="CX856" s="59">
        <v>0</v>
      </c>
      <c r="CY856" s="74">
        <v>0</v>
      </c>
      <c r="CZ856" s="102">
        <v>3</v>
      </c>
      <c r="DA856" s="74">
        <v>0</v>
      </c>
      <c r="DB856" s="74">
        <v>0</v>
      </c>
      <c r="DC856" s="74">
        <v>0</v>
      </c>
      <c r="DD856" s="77">
        <v>0</v>
      </c>
      <c r="DE856" s="60">
        <v>0</v>
      </c>
      <c r="DF856" s="60">
        <v>0</v>
      </c>
      <c r="DG856" s="60">
        <v>1</v>
      </c>
      <c r="DH856" s="60">
        <v>0</v>
      </c>
      <c r="DI856" s="60">
        <v>0</v>
      </c>
      <c r="DJ856" s="60">
        <v>0</v>
      </c>
      <c r="DK856" s="60">
        <v>0</v>
      </c>
      <c r="DL856" s="74">
        <v>0</v>
      </c>
      <c r="DM856" s="74">
        <v>0</v>
      </c>
      <c r="DN856" s="74">
        <v>0</v>
      </c>
      <c r="DO856" s="77">
        <v>0</v>
      </c>
      <c r="DP856" s="77">
        <v>0</v>
      </c>
      <c r="DQ856" s="77">
        <v>0</v>
      </c>
      <c r="DR856" s="77">
        <v>0</v>
      </c>
      <c r="DS856" s="77">
        <v>0</v>
      </c>
      <c r="DT856" s="77">
        <v>0</v>
      </c>
      <c r="DU856" s="77">
        <v>0</v>
      </c>
      <c r="DV856" s="77">
        <v>1</v>
      </c>
      <c r="DW856" s="77">
        <v>0</v>
      </c>
      <c r="DX856" s="77">
        <v>0</v>
      </c>
      <c r="DY856" s="77">
        <v>0</v>
      </c>
      <c r="DZ856" s="77">
        <v>0</v>
      </c>
      <c r="EA856" s="77">
        <v>0</v>
      </c>
      <c r="EB856" s="77">
        <v>0</v>
      </c>
      <c r="EC856" s="77">
        <v>0</v>
      </c>
      <c r="ED856" s="77">
        <v>0</v>
      </c>
      <c r="EE856" s="77">
        <v>0</v>
      </c>
      <c r="EF856" s="77">
        <v>0</v>
      </c>
      <c r="EG856" s="77">
        <v>0</v>
      </c>
      <c r="EH856" s="77">
        <v>0</v>
      </c>
      <c r="EI856" s="77">
        <v>0</v>
      </c>
      <c r="EJ856" s="77">
        <v>0</v>
      </c>
      <c r="EK856" s="77">
        <v>0</v>
      </c>
      <c r="EL856" s="77">
        <v>0</v>
      </c>
      <c r="EM856" s="59">
        <v>0</v>
      </c>
      <c r="EN856" s="77">
        <v>1</v>
      </c>
      <c r="EO856" s="128">
        <v>0</v>
      </c>
      <c r="EP856" s="128">
        <v>1</v>
      </c>
      <c r="EQ856" s="59">
        <v>4</v>
      </c>
    </row>
    <row r="857" spans="1:147" s="82" customFormat="1" ht="15" customHeight="1" x14ac:dyDescent="0.25">
      <c r="A857" s="504" t="s">
        <v>2582</v>
      </c>
      <c r="B857" s="77">
        <v>38</v>
      </c>
      <c r="C857" s="78" t="s">
        <v>410</v>
      </c>
      <c r="D857" s="93">
        <v>2013</v>
      </c>
      <c r="E857" s="93" t="s">
        <v>411</v>
      </c>
      <c r="F857" s="93" t="s">
        <v>412</v>
      </c>
      <c r="G857" s="233">
        <v>83</v>
      </c>
      <c r="H857" s="257" t="s">
        <v>413</v>
      </c>
      <c r="I857" s="93" t="s">
        <v>50</v>
      </c>
      <c r="J857" s="59">
        <v>0</v>
      </c>
      <c r="K857" s="94" t="s">
        <v>3</v>
      </c>
      <c r="L857" s="94" t="s">
        <v>89</v>
      </c>
      <c r="M857" s="94">
        <v>6</v>
      </c>
      <c r="N857" s="94">
        <v>6</v>
      </c>
      <c r="O857" s="59">
        <f t="shared" si="531"/>
        <v>0.77815125038364363</v>
      </c>
      <c r="P857" s="94">
        <v>2004</v>
      </c>
      <c r="R857" s="77">
        <v>1</v>
      </c>
      <c r="S857" s="77">
        <v>4</v>
      </c>
      <c r="T857" s="77">
        <v>2</v>
      </c>
      <c r="U857" s="77"/>
      <c r="V857" s="93" t="s">
        <v>1953</v>
      </c>
      <c r="W857" s="93"/>
      <c r="X857" s="77" t="s">
        <v>698</v>
      </c>
      <c r="Z857" s="234" t="s">
        <v>83</v>
      </c>
      <c r="AA857" s="94" t="s">
        <v>1783</v>
      </c>
      <c r="AB857" s="77" t="s">
        <v>1791</v>
      </c>
      <c r="AC857" s="93" t="s">
        <v>1785</v>
      </c>
      <c r="AD857" s="138">
        <v>0</v>
      </c>
      <c r="AE857" s="93" t="s">
        <v>1071</v>
      </c>
      <c r="AF857" s="94">
        <v>15</v>
      </c>
      <c r="AG857" s="59">
        <f t="shared" si="520"/>
        <v>1.1760912590556813</v>
      </c>
      <c r="AH857" s="59">
        <f t="shared" si="534"/>
        <v>304.5</v>
      </c>
      <c r="AI857" s="72">
        <f t="shared" si="535"/>
        <v>2.4835872969688944</v>
      </c>
      <c r="AJ857" s="59">
        <f t="shared" si="540"/>
        <v>90</v>
      </c>
      <c r="AK857" s="59">
        <f t="shared" si="532"/>
        <v>1.954242509439325</v>
      </c>
      <c r="AL857" s="72">
        <f t="shared" si="541"/>
        <v>1827</v>
      </c>
      <c r="AM857" s="72">
        <f t="shared" si="536"/>
        <v>3.2617385473525378</v>
      </c>
      <c r="AN857" s="234" t="s">
        <v>1790</v>
      </c>
      <c r="AO857" s="77" t="s">
        <v>470</v>
      </c>
      <c r="AQ857" s="94" t="s">
        <v>80</v>
      </c>
      <c r="AR857" s="78" t="s">
        <v>414</v>
      </c>
      <c r="AS857" s="78" t="s">
        <v>415</v>
      </c>
      <c r="AT857" s="228" t="s">
        <v>2480</v>
      </c>
      <c r="AU857" s="270">
        <v>38.700000000000003</v>
      </c>
      <c r="AV857" s="11">
        <v>-80.05</v>
      </c>
      <c r="AW857" s="93"/>
      <c r="AX857" s="277">
        <v>8.5749999999999993</v>
      </c>
      <c r="AY857" s="278">
        <v>1374</v>
      </c>
      <c r="AZ857" s="455">
        <f t="shared" si="521"/>
        <v>3.1379867327235318</v>
      </c>
      <c r="BA857" s="521" t="s">
        <v>82</v>
      </c>
      <c r="BB857" s="93"/>
      <c r="BC857" s="93" t="s">
        <v>2022</v>
      </c>
      <c r="BD857" s="94" t="s">
        <v>1784</v>
      </c>
      <c r="BE857" s="93" t="s">
        <v>2025</v>
      </c>
      <c r="BF857" s="93" t="s">
        <v>1789</v>
      </c>
      <c r="BH857" s="93" t="s">
        <v>1450</v>
      </c>
      <c r="BI857" s="82" t="s">
        <v>2033</v>
      </c>
      <c r="BJ857" s="93" t="s">
        <v>610</v>
      </c>
      <c r="BK857" s="95" t="s">
        <v>290</v>
      </c>
      <c r="BL857" s="77" t="s">
        <v>2268</v>
      </c>
      <c r="BM857" s="77" t="s">
        <v>2267</v>
      </c>
      <c r="BN857" s="142" t="s">
        <v>2076</v>
      </c>
      <c r="BO857" s="235" t="s">
        <v>1670</v>
      </c>
      <c r="BP857" s="67" t="s">
        <v>51</v>
      </c>
      <c r="BQ857" s="93" t="s">
        <v>1792</v>
      </c>
      <c r="BR857" s="142">
        <v>0.25</v>
      </c>
      <c r="BS857" s="77" t="s">
        <v>21</v>
      </c>
      <c r="BT857" s="93" t="s">
        <v>2052</v>
      </c>
      <c r="BU857" s="142">
        <v>0.28867513459481287</v>
      </c>
      <c r="BW857" s="79" t="s">
        <v>26</v>
      </c>
      <c r="BX857" s="76" t="s">
        <v>67</v>
      </c>
      <c r="BY857" s="77"/>
      <c r="BZ857" s="93">
        <f t="shared" si="533"/>
        <v>0.28867513459481287</v>
      </c>
      <c r="CA857" s="77" t="s">
        <v>57</v>
      </c>
      <c r="CB857" s="77" t="s">
        <v>416</v>
      </c>
      <c r="CC857" s="94">
        <v>4</v>
      </c>
      <c r="CD857" s="94">
        <v>4</v>
      </c>
      <c r="CE857" s="93"/>
      <c r="CF857" s="78" t="s">
        <v>1584</v>
      </c>
      <c r="CG857" s="142">
        <v>0.125</v>
      </c>
      <c r="CH857" s="142" t="s">
        <v>21</v>
      </c>
      <c r="CI857" s="142">
        <v>0.25</v>
      </c>
      <c r="CL857" s="82">
        <f t="shared" si="542"/>
        <v>0.25</v>
      </c>
      <c r="CM857" s="77">
        <v>4</v>
      </c>
      <c r="CN857" s="77">
        <v>4</v>
      </c>
      <c r="CP857" s="67">
        <f t="shared" si="537"/>
        <v>0.46291004988627571</v>
      </c>
      <c r="CQ857" s="67">
        <f t="shared" si="538"/>
        <v>0.86956521739130432</v>
      </c>
      <c r="CR857" s="67">
        <f t="shared" si="522"/>
        <v>0.40253047816197884</v>
      </c>
      <c r="CS857" s="67">
        <f t="shared" si="539"/>
        <v>0.51012692411558191</v>
      </c>
      <c r="CT857" s="128">
        <v>0</v>
      </c>
      <c r="CU857" s="77">
        <v>0</v>
      </c>
      <c r="CV857" s="77" t="s">
        <v>1782</v>
      </c>
      <c r="CW857" s="77">
        <v>0</v>
      </c>
      <c r="CX857" s="59">
        <v>0</v>
      </c>
      <c r="CY857" s="74">
        <v>0</v>
      </c>
      <c r="CZ857" s="102">
        <v>3</v>
      </c>
      <c r="DA857" s="74">
        <v>0</v>
      </c>
      <c r="DB857" s="74">
        <v>0</v>
      </c>
      <c r="DC857" s="74">
        <v>0</v>
      </c>
      <c r="DD857" s="77">
        <v>0</v>
      </c>
      <c r="DE857" s="60">
        <v>0</v>
      </c>
      <c r="DF857" s="60">
        <v>0</v>
      </c>
      <c r="DG857" s="60">
        <v>1</v>
      </c>
      <c r="DH857" s="60">
        <v>0</v>
      </c>
      <c r="DI857" s="60">
        <v>0</v>
      </c>
      <c r="DJ857" s="60">
        <v>0</v>
      </c>
      <c r="DK857" s="60">
        <v>0</v>
      </c>
      <c r="DL857" s="74">
        <v>0</v>
      </c>
      <c r="DM857" s="74">
        <v>0</v>
      </c>
      <c r="DN857" s="74">
        <v>0</v>
      </c>
      <c r="DO857" s="77">
        <v>0</v>
      </c>
      <c r="DP857" s="77">
        <v>0</v>
      </c>
      <c r="DQ857" s="77">
        <v>0</v>
      </c>
      <c r="DR857" s="77">
        <v>0</v>
      </c>
      <c r="DS857" s="77">
        <v>0</v>
      </c>
      <c r="DT857" s="77">
        <v>0</v>
      </c>
      <c r="DU857" s="77">
        <v>0</v>
      </c>
      <c r="DV857" s="77">
        <v>1</v>
      </c>
      <c r="DW857" s="77">
        <v>0</v>
      </c>
      <c r="DX857" s="77">
        <v>0</v>
      </c>
      <c r="DY857" s="77">
        <v>0</v>
      </c>
      <c r="DZ857" s="77">
        <v>0</v>
      </c>
      <c r="EA857" s="77">
        <v>0</v>
      </c>
      <c r="EB857" s="77">
        <v>0</v>
      </c>
      <c r="EC857" s="77">
        <v>0</v>
      </c>
      <c r="ED857" s="77">
        <v>0</v>
      </c>
      <c r="EE857" s="77">
        <v>0</v>
      </c>
      <c r="EF857" s="77">
        <v>0</v>
      </c>
      <c r="EG857" s="77">
        <v>0</v>
      </c>
      <c r="EH857" s="77">
        <v>0</v>
      </c>
      <c r="EI857" s="77">
        <v>0</v>
      </c>
      <c r="EJ857" s="77">
        <v>0</v>
      </c>
      <c r="EK857" s="77">
        <v>0</v>
      </c>
      <c r="EL857" s="77">
        <v>0</v>
      </c>
      <c r="EM857" s="59">
        <v>0</v>
      </c>
      <c r="EN857" s="77">
        <v>1</v>
      </c>
      <c r="EO857" s="128">
        <v>0</v>
      </c>
      <c r="EP857" s="128">
        <v>1</v>
      </c>
      <c r="EQ857" s="59">
        <v>4</v>
      </c>
    </row>
    <row r="858" spans="1:147" s="82" customFormat="1" ht="15" customHeight="1" x14ac:dyDescent="0.25">
      <c r="A858" s="504" t="s">
        <v>2582</v>
      </c>
      <c r="B858" s="77">
        <v>39</v>
      </c>
      <c r="C858" s="78" t="s">
        <v>410</v>
      </c>
      <c r="D858" s="93">
        <v>2013</v>
      </c>
      <c r="E858" s="93" t="s">
        <v>411</v>
      </c>
      <c r="F858" s="93" t="s">
        <v>412</v>
      </c>
      <c r="G858" s="233">
        <v>83</v>
      </c>
      <c r="H858" s="257" t="s">
        <v>413</v>
      </c>
      <c r="I858" s="93" t="s">
        <v>50</v>
      </c>
      <c r="J858" s="59">
        <v>0</v>
      </c>
      <c r="K858" s="94" t="s">
        <v>3</v>
      </c>
      <c r="L858" s="94" t="s">
        <v>89</v>
      </c>
      <c r="M858" s="94">
        <v>6</v>
      </c>
      <c r="N858" s="94">
        <v>6</v>
      </c>
      <c r="O858" s="59">
        <f t="shared" si="531"/>
        <v>0.77815125038364363</v>
      </c>
      <c r="P858" s="94">
        <v>2004</v>
      </c>
      <c r="R858" s="77">
        <v>1</v>
      </c>
      <c r="S858" s="77">
        <v>4</v>
      </c>
      <c r="T858" s="77">
        <v>2</v>
      </c>
      <c r="U858" s="77"/>
      <c r="V858" s="93" t="s">
        <v>1953</v>
      </c>
      <c r="W858" s="93"/>
      <c r="X858" s="77" t="s">
        <v>698</v>
      </c>
      <c r="Z858" s="234" t="s">
        <v>83</v>
      </c>
      <c r="AA858" s="94" t="s">
        <v>1783</v>
      </c>
      <c r="AB858" s="77" t="s">
        <v>1791</v>
      </c>
      <c r="AC858" s="93" t="s">
        <v>1785</v>
      </c>
      <c r="AD858" s="138">
        <v>0</v>
      </c>
      <c r="AE858" s="93" t="s">
        <v>1071</v>
      </c>
      <c r="AF858" s="94">
        <v>15</v>
      </c>
      <c r="AG858" s="59">
        <f t="shared" si="520"/>
        <v>1.1760912590556813</v>
      </c>
      <c r="AH858" s="59">
        <f t="shared" si="534"/>
        <v>304.5</v>
      </c>
      <c r="AI858" s="72">
        <f t="shared" ref="AI858:AI863" si="543">LOG10(AH858)</f>
        <v>2.4835872969688944</v>
      </c>
      <c r="AJ858" s="59">
        <f t="shared" si="540"/>
        <v>90</v>
      </c>
      <c r="AK858" s="59">
        <f t="shared" si="532"/>
        <v>1.954242509439325</v>
      </c>
      <c r="AL858" s="72">
        <f t="shared" si="541"/>
        <v>1827</v>
      </c>
      <c r="AM858" s="72">
        <f t="shared" si="536"/>
        <v>3.2617385473525378</v>
      </c>
      <c r="AN858" s="234" t="s">
        <v>1790</v>
      </c>
      <c r="AO858" s="77" t="s">
        <v>470</v>
      </c>
      <c r="AQ858" s="94" t="s">
        <v>80</v>
      </c>
      <c r="AR858" s="78" t="s">
        <v>414</v>
      </c>
      <c r="AS858" s="78" t="s">
        <v>415</v>
      </c>
      <c r="AT858" s="228" t="s">
        <v>2480</v>
      </c>
      <c r="AU858" s="270">
        <v>38.700000000000003</v>
      </c>
      <c r="AV858" s="11">
        <v>-80.05</v>
      </c>
      <c r="AW858" s="93"/>
      <c r="AX858" s="277">
        <v>8.5749999999999993</v>
      </c>
      <c r="AY858" s="278">
        <v>1374</v>
      </c>
      <c r="AZ858" s="455">
        <f t="shared" si="521"/>
        <v>3.1379867327235318</v>
      </c>
      <c r="BA858" s="521" t="s">
        <v>82</v>
      </c>
      <c r="BB858" s="93"/>
      <c r="BC858" s="93" t="s">
        <v>2022</v>
      </c>
      <c r="BD858" s="94" t="s">
        <v>1784</v>
      </c>
      <c r="BE858" s="93" t="s">
        <v>2025</v>
      </c>
      <c r="BF858" s="93" t="s">
        <v>1789</v>
      </c>
      <c r="BH858" s="93" t="s">
        <v>1450</v>
      </c>
      <c r="BI858" s="93" t="s">
        <v>2030</v>
      </c>
      <c r="BJ858" s="93" t="s">
        <v>610</v>
      </c>
      <c r="BK858" s="95" t="s">
        <v>1206</v>
      </c>
      <c r="BL858" s="77" t="s">
        <v>2268</v>
      </c>
      <c r="BM858" s="77" t="s">
        <v>2268</v>
      </c>
      <c r="BN858" s="142" t="s">
        <v>2076</v>
      </c>
      <c r="BO858" s="235" t="s">
        <v>1670</v>
      </c>
      <c r="BP858" s="67" t="s">
        <v>51</v>
      </c>
      <c r="BQ858" s="93" t="s">
        <v>1792</v>
      </c>
      <c r="BR858" s="142">
        <v>0</v>
      </c>
      <c r="BS858" s="77" t="s">
        <v>21</v>
      </c>
      <c r="BT858" s="93" t="s">
        <v>2052</v>
      </c>
      <c r="BU858" s="142">
        <v>0</v>
      </c>
      <c r="BW858" s="79" t="s">
        <v>26</v>
      </c>
      <c r="BX858" s="76" t="s">
        <v>67</v>
      </c>
      <c r="BY858" s="77"/>
      <c r="BZ858" s="93">
        <f t="shared" si="533"/>
        <v>0</v>
      </c>
      <c r="CA858" s="77" t="s">
        <v>57</v>
      </c>
      <c r="CB858" s="77" t="s">
        <v>416</v>
      </c>
      <c r="CC858" s="94">
        <v>4</v>
      </c>
      <c r="CD858" s="94">
        <v>4</v>
      </c>
      <c r="CE858" s="93"/>
      <c r="CF858" s="78" t="s">
        <v>1584</v>
      </c>
      <c r="CG858" s="142">
        <v>4.25</v>
      </c>
      <c r="CH858" s="142" t="s">
        <v>21</v>
      </c>
      <c r="CI858" s="142">
        <v>3.2787192621510002</v>
      </c>
      <c r="CL858" s="82">
        <f t="shared" si="542"/>
        <v>3.2787192621510002</v>
      </c>
      <c r="CM858" s="77">
        <v>4</v>
      </c>
      <c r="CN858" s="77">
        <v>4</v>
      </c>
      <c r="CP858" s="67">
        <f t="shared" si="537"/>
        <v>-1.8331571444584533</v>
      </c>
      <c r="CQ858" s="67">
        <f t="shared" si="538"/>
        <v>0.86956521739130432</v>
      </c>
      <c r="CR858" s="67">
        <f t="shared" si="522"/>
        <v>-1.5940496908334376</v>
      </c>
      <c r="CS858" s="67">
        <f t="shared" si="539"/>
        <v>0.65881215105288615</v>
      </c>
      <c r="CT858" s="128">
        <v>0</v>
      </c>
      <c r="CU858" s="77">
        <v>0</v>
      </c>
      <c r="CV858" s="77" t="s">
        <v>1782</v>
      </c>
      <c r="CW858" s="77">
        <v>0</v>
      </c>
      <c r="CX858" s="59">
        <v>0</v>
      </c>
      <c r="CY858" s="74">
        <v>0</v>
      </c>
      <c r="CZ858" s="102">
        <v>3</v>
      </c>
      <c r="DA858" s="74">
        <v>0</v>
      </c>
      <c r="DB858" s="74">
        <v>0</v>
      </c>
      <c r="DC858" s="74">
        <v>0</v>
      </c>
      <c r="DD858" s="77">
        <v>0</v>
      </c>
      <c r="DE858" s="60">
        <v>0</v>
      </c>
      <c r="DF858" s="60">
        <v>0</v>
      </c>
      <c r="DG858" s="60">
        <v>1</v>
      </c>
      <c r="DH858" s="60">
        <v>0</v>
      </c>
      <c r="DI858" s="60">
        <v>0</v>
      </c>
      <c r="DJ858" s="60">
        <v>0</v>
      </c>
      <c r="DK858" s="60">
        <v>0</v>
      </c>
      <c r="DL858" s="74">
        <v>0</v>
      </c>
      <c r="DM858" s="74">
        <v>0</v>
      </c>
      <c r="DN858" s="74">
        <v>0</v>
      </c>
      <c r="DO858" s="77">
        <v>0</v>
      </c>
      <c r="DP858" s="77">
        <v>0</v>
      </c>
      <c r="DQ858" s="77">
        <v>0</v>
      </c>
      <c r="DR858" s="77">
        <v>0</v>
      </c>
      <c r="DS858" s="77">
        <v>0</v>
      </c>
      <c r="DT858" s="77">
        <v>0</v>
      </c>
      <c r="DU858" s="77">
        <v>0</v>
      </c>
      <c r="DV858" s="77">
        <v>0</v>
      </c>
      <c r="DW858" s="77">
        <v>0</v>
      </c>
      <c r="DX858" s="77">
        <v>1</v>
      </c>
      <c r="DY858" s="77">
        <v>0</v>
      </c>
      <c r="DZ858" s="77">
        <v>0</v>
      </c>
      <c r="EA858" s="77">
        <v>0</v>
      </c>
      <c r="EB858" s="77">
        <v>0</v>
      </c>
      <c r="EC858" s="77">
        <v>0</v>
      </c>
      <c r="ED858" s="77">
        <v>0</v>
      </c>
      <c r="EE858" s="77">
        <v>0</v>
      </c>
      <c r="EF858" s="77">
        <v>0</v>
      </c>
      <c r="EG858" s="77">
        <v>0</v>
      </c>
      <c r="EH858" s="77">
        <v>0</v>
      </c>
      <c r="EI858" s="77">
        <v>0</v>
      </c>
      <c r="EJ858" s="77">
        <v>0</v>
      </c>
      <c r="EK858" s="77">
        <v>0</v>
      </c>
      <c r="EL858" s="77">
        <v>0</v>
      </c>
      <c r="EM858" s="59">
        <v>0</v>
      </c>
      <c r="EN858" s="77">
        <v>1</v>
      </c>
      <c r="EO858" s="128">
        <v>0</v>
      </c>
      <c r="EP858" s="128">
        <v>1</v>
      </c>
      <c r="EQ858" s="59">
        <v>4</v>
      </c>
    </row>
    <row r="859" spans="1:147" s="82" customFormat="1" ht="15" customHeight="1" x14ac:dyDescent="0.25">
      <c r="A859" s="504" t="s">
        <v>2582</v>
      </c>
      <c r="B859" s="77">
        <v>40</v>
      </c>
      <c r="C859" s="78" t="s">
        <v>410</v>
      </c>
      <c r="D859" s="93">
        <v>2013</v>
      </c>
      <c r="E859" s="93" t="s">
        <v>411</v>
      </c>
      <c r="F859" s="93" t="s">
        <v>412</v>
      </c>
      <c r="G859" s="233">
        <v>83</v>
      </c>
      <c r="H859" s="257" t="s">
        <v>413</v>
      </c>
      <c r="I859" s="93" t="s">
        <v>50</v>
      </c>
      <c r="J859" s="59">
        <v>0</v>
      </c>
      <c r="K859" s="94" t="s">
        <v>3</v>
      </c>
      <c r="L859" s="94" t="s">
        <v>89</v>
      </c>
      <c r="M859" s="94">
        <v>6</v>
      </c>
      <c r="N859" s="94">
        <v>6</v>
      </c>
      <c r="O859" s="59">
        <f t="shared" ref="O859:O956" si="544">LOG10(N859)</f>
        <v>0.77815125038364363</v>
      </c>
      <c r="P859" s="94">
        <v>2004</v>
      </c>
      <c r="R859" s="77">
        <v>1</v>
      </c>
      <c r="S859" s="77">
        <v>4</v>
      </c>
      <c r="T859" s="77">
        <v>2</v>
      </c>
      <c r="U859" s="77"/>
      <c r="V859" s="93" t="s">
        <v>1953</v>
      </c>
      <c r="W859" s="93"/>
      <c r="X859" s="77" t="s">
        <v>698</v>
      </c>
      <c r="Z859" s="234" t="s">
        <v>83</v>
      </c>
      <c r="AA859" s="94" t="s">
        <v>1783</v>
      </c>
      <c r="AB859" s="77" t="s">
        <v>1791</v>
      </c>
      <c r="AC859" s="93" t="s">
        <v>1785</v>
      </c>
      <c r="AD859" s="138">
        <v>0</v>
      </c>
      <c r="AE859" s="93" t="s">
        <v>1071</v>
      </c>
      <c r="AF859" s="94">
        <v>15</v>
      </c>
      <c r="AG859" s="59">
        <f t="shared" ref="AG859:AG956" si="545">LOG10(AF859)</f>
        <v>1.1760912590556813</v>
      </c>
      <c r="AH859" s="59">
        <f t="shared" si="534"/>
        <v>304.5</v>
      </c>
      <c r="AI859" s="72">
        <f t="shared" si="543"/>
        <v>2.4835872969688944</v>
      </c>
      <c r="AJ859" s="59">
        <f t="shared" si="540"/>
        <v>90</v>
      </c>
      <c r="AK859" s="59">
        <f t="shared" ref="AK859:AK863" si="546">LOG10(AJ859)</f>
        <v>1.954242509439325</v>
      </c>
      <c r="AL859" s="72">
        <f t="shared" si="541"/>
        <v>1827</v>
      </c>
      <c r="AM859" s="72">
        <f t="shared" si="536"/>
        <v>3.2617385473525378</v>
      </c>
      <c r="AN859" s="234" t="s">
        <v>1790</v>
      </c>
      <c r="AO859" s="77" t="s">
        <v>470</v>
      </c>
      <c r="AQ859" s="94" t="s">
        <v>80</v>
      </c>
      <c r="AR859" s="78" t="s">
        <v>414</v>
      </c>
      <c r="AS859" s="78" t="s">
        <v>415</v>
      </c>
      <c r="AT859" s="228" t="s">
        <v>2480</v>
      </c>
      <c r="AU859" s="270">
        <v>38.700000000000003</v>
      </c>
      <c r="AV859" s="11">
        <v>-80.05</v>
      </c>
      <c r="AW859" s="93"/>
      <c r="AX859" s="277">
        <v>8.5749999999999993</v>
      </c>
      <c r="AY859" s="278">
        <v>1374</v>
      </c>
      <c r="AZ859" s="455">
        <f t="shared" ref="AZ859:AZ956" si="547">LOG10(AY859)</f>
        <v>3.1379867327235318</v>
      </c>
      <c r="BA859" s="521" t="s">
        <v>82</v>
      </c>
      <c r="BB859" s="93"/>
      <c r="BC859" s="93" t="s">
        <v>2022</v>
      </c>
      <c r="BD859" s="94" t="s">
        <v>1784</v>
      </c>
      <c r="BE859" s="93" t="s">
        <v>2025</v>
      </c>
      <c r="BF859" s="93" t="s">
        <v>1789</v>
      </c>
      <c r="BH859" s="93" t="s">
        <v>1450</v>
      </c>
      <c r="BI859" s="82" t="s">
        <v>2031</v>
      </c>
      <c r="BJ859" s="93" t="s">
        <v>610</v>
      </c>
      <c r="BK859" s="95" t="s">
        <v>1206</v>
      </c>
      <c r="BL859" s="77" t="s">
        <v>2268</v>
      </c>
      <c r="BM859" s="77" t="s">
        <v>2268</v>
      </c>
      <c r="BN859" s="142" t="s">
        <v>2076</v>
      </c>
      <c r="BO859" s="235" t="s">
        <v>1670</v>
      </c>
      <c r="BP859" s="67" t="s">
        <v>51</v>
      </c>
      <c r="BQ859" s="93" t="s">
        <v>1792</v>
      </c>
      <c r="BR859" s="142">
        <v>0</v>
      </c>
      <c r="BS859" s="77" t="s">
        <v>21</v>
      </c>
      <c r="BT859" s="93" t="s">
        <v>2052</v>
      </c>
      <c r="BU859" s="142">
        <v>0</v>
      </c>
      <c r="BW859" s="79" t="s">
        <v>26</v>
      </c>
      <c r="BX859" s="76" t="s">
        <v>67</v>
      </c>
      <c r="BY859" s="77"/>
      <c r="BZ859" s="93">
        <f t="shared" si="533"/>
        <v>0</v>
      </c>
      <c r="CA859" s="77" t="s">
        <v>57</v>
      </c>
      <c r="CB859" s="77" t="s">
        <v>416</v>
      </c>
      <c r="CC859" s="94">
        <v>4</v>
      </c>
      <c r="CD859" s="94">
        <v>4</v>
      </c>
      <c r="CE859" s="93"/>
      <c r="CF859" s="78" t="s">
        <v>1584</v>
      </c>
      <c r="CG859" s="142">
        <v>3.125</v>
      </c>
      <c r="CH859" s="142" t="s">
        <v>21</v>
      </c>
      <c r="CI859" s="142">
        <v>2.6887109674836132</v>
      </c>
      <c r="CL859" s="82">
        <f t="shared" si="542"/>
        <v>2.6887109674836132</v>
      </c>
      <c r="CM859" s="77">
        <v>4</v>
      </c>
      <c r="CN859" s="77">
        <v>4</v>
      </c>
      <c r="CP859" s="67">
        <f t="shared" si="537"/>
        <v>-1.6436937386959416</v>
      </c>
      <c r="CQ859" s="67">
        <f t="shared" si="538"/>
        <v>0.86956521739130432</v>
      </c>
      <c r="CR859" s="67">
        <f t="shared" ref="CR859:CR956" si="548">CP859*CQ859</f>
        <v>-1.4292989032138623</v>
      </c>
      <c r="CS859" s="67">
        <f t="shared" si="539"/>
        <v>0.62768095967052184</v>
      </c>
      <c r="CT859" s="128">
        <v>0</v>
      </c>
      <c r="CU859" s="77">
        <v>0</v>
      </c>
      <c r="CV859" s="77" t="s">
        <v>1782</v>
      </c>
      <c r="CW859" s="77">
        <v>0</v>
      </c>
      <c r="CX859" s="59">
        <v>0</v>
      </c>
      <c r="CY859" s="74">
        <v>0</v>
      </c>
      <c r="CZ859" s="102">
        <v>3</v>
      </c>
      <c r="DA859" s="74">
        <v>0</v>
      </c>
      <c r="DB859" s="74">
        <v>0</v>
      </c>
      <c r="DC859" s="74">
        <v>0</v>
      </c>
      <c r="DD859" s="77">
        <v>0</v>
      </c>
      <c r="DE859" s="60">
        <v>0</v>
      </c>
      <c r="DF859" s="60">
        <v>0</v>
      </c>
      <c r="DG859" s="60">
        <v>1</v>
      </c>
      <c r="DH859" s="60">
        <v>0</v>
      </c>
      <c r="DI859" s="60">
        <v>0</v>
      </c>
      <c r="DJ859" s="60">
        <v>0</v>
      </c>
      <c r="DK859" s="60">
        <v>0</v>
      </c>
      <c r="DL859" s="74">
        <v>0</v>
      </c>
      <c r="DM859" s="74">
        <v>0</v>
      </c>
      <c r="DN859" s="74">
        <v>0</v>
      </c>
      <c r="DO859" s="77">
        <v>0</v>
      </c>
      <c r="DP859" s="77">
        <v>0</v>
      </c>
      <c r="DQ859" s="77">
        <v>0</v>
      </c>
      <c r="DR859" s="77">
        <v>0</v>
      </c>
      <c r="DS859" s="77">
        <v>0</v>
      </c>
      <c r="DT859" s="77">
        <v>0</v>
      </c>
      <c r="DU859" s="77">
        <v>0</v>
      </c>
      <c r="DV859" s="77">
        <v>0</v>
      </c>
      <c r="DW859" s="77">
        <v>0</v>
      </c>
      <c r="DX859" s="77">
        <v>1</v>
      </c>
      <c r="DY859" s="77">
        <v>0</v>
      </c>
      <c r="DZ859" s="77">
        <v>0</v>
      </c>
      <c r="EA859" s="77">
        <v>0</v>
      </c>
      <c r="EB859" s="77">
        <v>0</v>
      </c>
      <c r="EC859" s="77">
        <v>0</v>
      </c>
      <c r="ED859" s="77">
        <v>0</v>
      </c>
      <c r="EE859" s="77">
        <v>0</v>
      </c>
      <c r="EF859" s="77">
        <v>0</v>
      </c>
      <c r="EG859" s="77">
        <v>0</v>
      </c>
      <c r="EH859" s="77">
        <v>0</v>
      </c>
      <c r="EI859" s="77">
        <v>0</v>
      </c>
      <c r="EJ859" s="77">
        <v>0</v>
      </c>
      <c r="EK859" s="77">
        <v>0</v>
      </c>
      <c r="EL859" s="77">
        <v>0</v>
      </c>
      <c r="EM859" s="59">
        <v>0</v>
      </c>
      <c r="EN859" s="77">
        <v>1</v>
      </c>
      <c r="EO859" s="128">
        <v>0</v>
      </c>
      <c r="EP859" s="128">
        <v>1</v>
      </c>
      <c r="EQ859" s="59">
        <v>4</v>
      </c>
    </row>
    <row r="860" spans="1:147" s="82" customFormat="1" ht="15" customHeight="1" x14ac:dyDescent="0.25">
      <c r="A860" s="504" t="s">
        <v>2582</v>
      </c>
      <c r="B860" s="77">
        <v>41</v>
      </c>
      <c r="C860" s="78" t="s">
        <v>410</v>
      </c>
      <c r="D860" s="93">
        <v>2013</v>
      </c>
      <c r="E860" s="93" t="s">
        <v>411</v>
      </c>
      <c r="F860" s="93" t="s">
        <v>412</v>
      </c>
      <c r="G860" s="233">
        <v>83</v>
      </c>
      <c r="H860" s="257" t="s">
        <v>413</v>
      </c>
      <c r="I860" s="93" t="s">
        <v>50</v>
      </c>
      <c r="J860" s="59">
        <v>0</v>
      </c>
      <c r="K860" s="94" t="s">
        <v>3</v>
      </c>
      <c r="L860" s="94" t="s">
        <v>89</v>
      </c>
      <c r="M860" s="94">
        <v>6</v>
      </c>
      <c r="N860" s="94">
        <v>6</v>
      </c>
      <c r="O860" s="59">
        <f t="shared" si="544"/>
        <v>0.77815125038364363</v>
      </c>
      <c r="P860" s="94">
        <v>2004</v>
      </c>
      <c r="R860" s="77">
        <v>1</v>
      </c>
      <c r="S860" s="77">
        <v>4</v>
      </c>
      <c r="T860" s="77">
        <v>2</v>
      </c>
      <c r="U860" s="77"/>
      <c r="V860" s="93" t="s">
        <v>1953</v>
      </c>
      <c r="W860" s="93"/>
      <c r="X860" s="77" t="s">
        <v>698</v>
      </c>
      <c r="Z860" s="234" t="s">
        <v>83</v>
      </c>
      <c r="AA860" s="94" t="s">
        <v>1783</v>
      </c>
      <c r="AB860" s="77" t="s">
        <v>1791</v>
      </c>
      <c r="AC860" s="93" t="s">
        <v>1785</v>
      </c>
      <c r="AD860" s="138">
        <v>0</v>
      </c>
      <c r="AE860" s="93" t="s">
        <v>1071</v>
      </c>
      <c r="AF860" s="94">
        <v>15</v>
      </c>
      <c r="AG860" s="59">
        <f t="shared" si="545"/>
        <v>1.1760912590556813</v>
      </c>
      <c r="AH860" s="59">
        <f t="shared" si="534"/>
        <v>304.5</v>
      </c>
      <c r="AI860" s="72">
        <f t="shared" si="543"/>
        <v>2.4835872969688944</v>
      </c>
      <c r="AJ860" s="59">
        <f t="shared" si="540"/>
        <v>90</v>
      </c>
      <c r="AK860" s="59">
        <f t="shared" si="546"/>
        <v>1.954242509439325</v>
      </c>
      <c r="AL860" s="72">
        <f t="shared" si="541"/>
        <v>1827</v>
      </c>
      <c r="AM860" s="72">
        <f t="shared" si="536"/>
        <v>3.2617385473525378</v>
      </c>
      <c r="AN860" s="234" t="s">
        <v>1790</v>
      </c>
      <c r="AO860" s="77" t="s">
        <v>470</v>
      </c>
      <c r="AQ860" s="94" t="s">
        <v>80</v>
      </c>
      <c r="AR860" s="78" t="s">
        <v>414</v>
      </c>
      <c r="AS860" s="78" t="s">
        <v>415</v>
      </c>
      <c r="AT860" s="228" t="s">
        <v>2480</v>
      </c>
      <c r="AU860" s="270">
        <v>38.700000000000003</v>
      </c>
      <c r="AV860" s="11">
        <v>-80.05</v>
      </c>
      <c r="AW860" s="93"/>
      <c r="AX860" s="277">
        <v>8.5749999999999993</v>
      </c>
      <c r="AY860" s="278">
        <v>1374</v>
      </c>
      <c r="AZ860" s="455">
        <f t="shared" si="547"/>
        <v>3.1379867327235318</v>
      </c>
      <c r="BA860" s="521" t="s">
        <v>82</v>
      </c>
      <c r="BB860" s="93"/>
      <c r="BC860" s="93" t="s">
        <v>2022</v>
      </c>
      <c r="BD860" s="94" t="s">
        <v>1784</v>
      </c>
      <c r="BE860" s="93" t="s">
        <v>2025</v>
      </c>
      <c r="BF860" s="93" t="s">
        <v>1789</v>
      </c>
      <c r="BH860" s="93" t="s">
        <v>1450</v>
      </c>
      <c r="BI860" s="82" t="s">
        <v>2032</v>
      </c>
      <c r="BJ860" s="93" t="s">
        <v>610</v>
      </c>
      <c r="BK860" s="95" t="s">
        <v>1206</v>
      </c>
      <c r="BL860" s="77" t="s">
        <v>2268</v>
      </c>
      <c r="BM860" s="77" t="s">
        <v>2268</v>
      </c>
      <c r="BN860" s="142" t="s">
        <v>2076</v>
      </c>
      <c r="BO860" s="235" t="s">
        <v>1670</v>
      </c>
      <c r="BP860" s="67" t="s">
        <v>51</v>
      </c>
      <c r="BQ860" s="93" t="s">
        <v>1792</v>
      </c>
      <c r="BR860" s="142">
        <v>0.125</v>
      </c>
      <c r="BS860" s="77" t="s">
        <v>21</v>
      </c>
      <c r="BT860" s="93" t="s">
        <v>2052</v>
      </c>
      <c r="BU860" s="142">
        <v>0.25</v>
      </c>
      <c r="BW860" s="79" t="s">
        <v>26</v>
      </c>
      <c r="BX860" s="76" t="s">
        <v>67</v>
      </c>
      <c r="BY860" s="77"/>
      <c r="BZ860" s="93">
        <f t="shared" si="533"/>
        <v>0.25</v>
      </c>
      <c r="CA860" s="77" t="s">
        <v>57</v>
      </c>
      <c r="CB860" s="77" t="s">
        <v>416</v>
      </c>
      <c r="CC860" s="94">
        <v>4</v>
      </c>
      <c r="CD860" s="94">
        <v>4</v>
      </c>
      <c r="CE860" s="93"/>
      <c r="CF860" s="78" t="s">
        <v>1584</v>
      </c>
      <c r="CG860" s="142">
        <v>2</v>
      </c>
      <c r="CH860" s="142" t="s">
        <v>21</v>
      </c>
      <c r="CI860" s="142">
        <v>2.1213203435596424</v>
      </c>
      <c r="CL860" s="82">
        <f t="shared" si="542"/>
        <v>2.1213203435596424</v>
      </c>
      <c r="CM860" s="77">
        <v>4</v>
      </c>
      <c r="CN860" s="77">
        <v>4</v>
      </c>
      <c r="CP860" s="67">
        <f t="shared" si="537"/>
        <v>-1.241408832903552</v>
      </c>
      <c r="CQ860" s="67">
        <f t="shared" si="538"/>
        <v>0.86956521739130432</v>
      </c>
      <c r="CR860" s="67">
        <f t="shared" si="548"/>
        <v>-1.0794859416552625</v>
      </c>
      <c r="CS860" s="67">
        <f t="shared" si="539"/>
        <v>0.57283061863945928</v>
      </c>
      <c r="CT860" s="128">
        <v>0</v>
      </c>
      <c r="CU860" s="77">
        <v>0</v>
      </c>
      <c r="CV860" s="77" t="s">
        <v>1782</v>
      </c>
      <c r="CW860" s="77">
        <v>0</v>
      </c>
      <c r="CX860" s="59">
        <v>0</v>
      </c>
      <c r="CY860" s="74">
        <v>0</v>
      </c>
      <c r="CZ860" s="102">
        <v>3</v>
      </c>
      <c r="DA860" s="74">
        <v>0</v>
      </c>
      <c r="DB860" s="74">
        <v>0</v>
      </c>
      <c r="DC860" s="74">
        <v>0</v>
      </c>
      <c r="DD860" s="77">
        <v>0</v>
      </c>
      <c r="DE860" s="60">
        <v>0</v>
      </c>
      <c r="DF860" s="60">
        <v>0</v>
      </c>
      <c r="DG860" s="60">
        <v>1</v>
      </c>
      <c r="DH860" s="60">
        <v>0</v>
      </c>
      <c r="DI860" s="60">
        <v>0</v>
      </c>
      <c r="DJ860" s="60">
        <v>0</v>
      </c>
      <c r="DK860" s="60">
        <v>0</v>
      </c>
      <c r="DL860" s="74">
        <v>0</v>
      </c>
      <c r="DM860" s="74">
        <v>0</v>
      </c>
      <c r="DN860" s="74">
        <v>0</v>
      </c>
      <c r="DO860" s="77">
        <v>0</v>
      </c>
      <c r="DP860" s="77">
        <v>0</v>
      </c>
      <c r="DQ860" s="77">
        <v>0</v>
      </c>
      <c r="DR860" s="77">
        <v>0</v>
      </c>
      <c r="DS860" s="77">
        <v>0</v>
      </c>
      <c r="DT860" s="77">
        <v>0</v>
      </c>
      <c r="DU860" s="77">
        <v>0</v>
      </c>
      <c r="DV860" s="77">
        <v>0</v>
      </c>
      <c r="DW860" s="77">
        <v>0</v>
      </c>
      <c r="DX860" s="77">
        <v>1</v>
      </c>
      <c r="DY860" s="77">
        <v>0</v>
      </c>
      <c r="DZ860" s="77">
        <v>0</v>
      </c>
      <c r="EA860" s="77">
        <v>0</v>
      </c>
      <c r="EB860" s="77">
        <v>0</v>
      </c>
      <c r="EC860" s="77">
        <v>0</v>
      </c>
      <c r="ED860" s="77">
        <v>0</v>
      </c>
      <c r="EE860" s="77">
        <v>0</v>
      </c>
      <c r="EF860" s="77">
        <v>0</v>
      </c>
      <c r="EG860" s="77">
        <v>0</v>
      </c>
      <c r="EH860" s="77">
        <v>0</v>
      </c>
      <c r="EI860" s="77">
        <v>0</v>
      </c>
      <c r="EJ860" s="77">
        <v>0</v>
      </c>
      <c r="EK860" s="77">
        <v>0</v>
      </c>
      <c r="EL860" s="77">
        <v>0</v>
      </c>
      <c r="EM860" s="59">
        <v>0</v>
      </c>
      <c r="EN860" s="77">
        <v>1</v>
      </c>
      <c r="EO860" s="128">
        <v>0</v>
      </c>
      <c r="EP860" s="128">
        <v>1</v>
      </c>
      <c r="EQ860" s="59">
        <v>4</v>
      </c>
    </row>
    <row r="861" spans="1:147" s="82" customFormat="1" ht="15" customHeight="1" x14ac:dyDescent="0.25">
      <c r="A861" s="504" t="s">
        <v>2582</v>
      </c>
      <c r="B861" s="77">
        <v>42</v>
      </c>
      <c r="C861" s="78" t="s">
        <v>410</v>
      </c>
      <c r="D861" s="93">
        <v>2013</v>
      </c>
      <c r="E861" s="93" t="s">
        <v>411</v>
      </c>
      <c r="F861" s="93" t="s">
        <v>412</v>
      </c>
      <c r="G861" s="233">
        <v>83</v>
      </c>
      <c r="H861" s="257" t="s">
        <v>413</v>
      </c>
      <c r="I861" s="93" t="s">
        <v>50</v>
      </c>
      <c r="J861" s="59">
        <v>0</v>
      </c>
      <c r="K861" s="94" t="s">
        <v>3</v>
      </c>
      <c r="L861" s="94" t="s">
        <v>89</v>
      </c>
      <c r="M861" s="94">
        <v>6</v>
      </c>
      <c r="N861" s="94">
        <v>6</v>
      </c>
      <c r="O861" s="59">
        <f t="shared" si="544"/>
        <v>0.77815125038364363</v>
      </c>
      <c r="P861" s="94">
        <v>2004</v>
      </c>
      <c r="R861" s="77">
        <v>1</v>
      </c>
      <c r="S861" s="77">
        <v>4</v>
      </c>
      <c r="T861" s="77">
        <v>2</v>
      </c>
      <c r="U861" s="77"/>
      <c r="V861" s="93" t="s">
        <v>1953</v>
      </c>
      <c r="W861" s="93"/>
      <c r="X861" s="77" t="s">
        <v>698</v>
      </c>
      <c r="Z861" s="234" t="s">
        <v>83</v>
      </c>
      <c r="AA861" s="94" t="s">
        <v>1783</v>
      </c>
      <c r="AB861" s="77" t="s">
        <v>1791</v>
      </c>
      <c r="AC861" s="93" t="s">
        <v>1785</v>
      </c>
      <c r="AD861" s="138">
        <v>0</v>
      </c>
      <c r="AE861" s="93" t="s">
        <v>1071</v>
      </c>
      <c r="AF861" s="94">
        <v>15</v>
      </c>
      <c r="AG861" s="59">
        <f t="shared" si="545"/>
        <v>1.1760912590556813</v>
      </c>
      <c r="AH861" s="59">
        <f t="shared" si="534"/>
        <v>304.5</v>
      </c>
      <c r="AI861" s="72">
        <f t="shared" si="543"/>
        <v>2.4835872969688944</v>
      </c>
      <c r="AJ861" s="59">
        <f t="shared" si="540"/>
        <v>90</v>
      </c>
      <c r="AK861" s="59">
        <f t="shared" si="546"/>
        <v>1.954242509439325</v>
      </c>
      <c r="AL861" s="72">
        <f t="shared" si="541"/>
        <v>1827</v>
      </c>
      <c r="AM861" s="72">
        <f t="shared" si="536"/>
        <v>3.2617385473525378</v>
      </c>
      <c r="AN861" s="234" t="s">
        <v>1790</v>
      </c>
      <c r="AO861" s="77" t="s">
        <v>470</v>
      </c>
      <c r="AQ861" s="94" t="s">
        <v>80</v>
      </c>
      <c r="AR861" s="78" t="s">
        <v>414</v>
      </c>
      <c r="AS861" s="78" t="s">
        <v>415</v>
      </c>
      <c r="AT861" s="228" t="s">
        <v>2480</v>
      </c>
      <c r="AU861" s="270">
        <v>38.700000000000003</v>
      </c>
      <c r="AV861" s="11">
        <v>-80.05</v>
      </c>
      <c r="AW861" s="93"/>
      <c r="AX861" s="277">
        <v>8.5749999999999993</v>
      </c>
      <c r="AY861" s="278">
        <v>1374</v>
      </c>
      <c r="AZ861" s="455">
        <f t="shared" si="547"/>
        <v>3.1379867327235318</v>
      </c>
      <c r="BA861" s="521" t="s">
        <v>82</v>
      </c>
      <c r="BB861" s="93"/>
      <c r="BC861" s="93" t="s">
        <v>2022</v>
      </c>
      <c r="BD861" s="94" t="s">
        <v>1784</v>
      </c>
      <c r="BE861" s="93" t="s">
        <v>2025</v>
      </c>
      <c r="BF861" s="93" t="s">
        <v>1789</v>
      </c>
      <c r="BH861" s="93" t="s">
        <v>1450</v>
      </c>
      <c r="BI861" s="82" t="s">
        <v>2033</v>
      </c>
      <c r="BJ861" s="93" t="s">
        <v>610</v>
      </c>
      <c r="BK861" s="95" t="s">
        <v>1206</v>
      </c>
      <c r="BL861" s="77" t="s">
        <v>2268</v>
      </c>
      <c r="BM861" s="77" t="s">
        <v>2268</v>
      </c>
      <c r="BN861" s="142" t="s">
        <v>2076</v>
      </c>
      <c r="BO861" s="235" t="s">
        <v>1670</v>
      </c>
      <c r="BP861" s="67" t="s">
        <v>51</v>
      </c>
      <c r="BQ861" s="93" t="s">
        <v>1792</v>
      </c>
      <c r="BR861" s="142">
        <v>0.125</v>
      </c>
      <c r="BS861" s="77" t="s">
        <v>21</v>
      </c>
      <c r="BT861" s="93" t="s">
        <v>2052</v>
      </c>
      <c r="BU861" s="142">
        <v>0.25</v>
      </c>
      <c r="BW861" s="79" t="s">
        <v>26</v>
      </c>
      <c r="BX861" s="76" t="s">
        <v>67</v>
      </c>
      <c r="BY861" s="77"/>
      <c r="BZ861" s="93">
        <f t="shared" si="533"/>
        <v>0.25</v>
      </c>
      <c r="CA861" s="77" t="s">
        <v>57</v>
      </c>
      <c r="CB861" s="77" t="s">
        <v>416</v>
      </c>
      <c r="CC861" s="94">
        <v>4</v>
      </c>
      <c r="CD861" s="94">
        <v>4</v>
      </c>
      <c r="CE861" s="93"/>
      <c r="CF861" s="78" t="s">
        <v>1584</v>
      </c>
      <c r="CG861" s="142">
        <v>0</v>
      </c>
      <c r="CH861" s="142" t="s">
        <v>21</v>
      </c>
      <c r="CI861" s="142">
        <v>0</v>
      </c>
      <c r="CL861" s="82">
        <f t="shared" si="542"/>
        <v>0</v>
      </c>
      <c r="CM861" s="77">
        <v>4</v>
      </c>
      <c r="CN861" s="77">
        <v>4</v>
      </c>
      <c r="CP861" s="67">
        <f t="shared" si="537"/>
        <v>0.70710678118654746</v>
      </c>
      <c r="CQ861" s="67">
        <f t="shared" si="538"/>
        <v>0.86956521739130432</v>
      </c>
      <c r="CR861" s="67">
        <f t="shared" si="548"/>
        <v>0.61487546190134557</v>
      </c>
      <c r="CS861" s="67">
        <f t="shared" si="539"/>
        <v>0.52362948960302458</v>
      </c>
      <c r="CT861" s="128">
        <v>0</v>
      </c>
      <c r="CU861" s="77">
        <v>0</v>
      </c>
      <c r="CV861" s="77" t="s">
        <v>1782</v>
      </c>
      <c r="CW861" s="77">
        <v>0</v>
      </c>
      <c r="CX861" s="59">
        <v>0</v>
      </c>
      <c r="CY861" s="74">
        <v>0</v>
      </c>
      <c r="CZ861" s="102">
        <v>3</v>
      </c>
      <c r="DA861" s="74">
        <v>0</v>
      </c>
      <c r="DB861" s="74">
        <v>0</v>
      </c>
      <c r="DC861" s="74">
        <v>0</v>
      </c>
      <c r="DD861" s="77">
        <v>0</v>
      </c>
      <c r="DE861" s="60">
        <v>0</v>
      </c>
      <c r="DF861" s="60">
        <v>0</v>
      </c>
      <c r="DG861" s="60">
        <v>1</v>
      </c>
      <c r="DH861" s="60">
        <v>0</v>
      </c>
      <c r="DI861" s="60">
        <v>0</v>
      </c>
      <c r="DJ861" s="60">
        <v>0</v>
      </c>
      <c r="DK861" s="60">
        <v>0</v>
      </c>
      <c r="DL861" s="74">
        <v>0</v>
      </c>
      <c r="DM861" s="74">
        <v>0</v>
      </c>
      <c r="DN861" s="74">
        <v>0</v>
      </c>
      <c r="DO861" s="77">
        <v>0</v>
      </c>
      <c r="DP861" s="77">
        <v>0</v>
      </c>
      <c r="DQ861" s="77">
        <v>0</v>
      </c>
      <c r="DR861" s="77">
        <v>0</v>
      </c>
      <c r="DS861" s="77">
        <v>0</v>
      </c>
      <c r="DT861" s="77">
        <v>0</v>
      </c>
      <c r="DU861" s="77">
        <v>0</v>
      </c>
      <c r="DV861" s="77">
        <v>0</v>
      </c>
      <c r="DW861" s="77">
        <v>0</v>
      </c>
      <c r="DX861" s="77">
        <v>1</v>
      </c>
      <c r="DY861" s="77">
        <v>0</v>
      </c>
      <c r="DZ861" s="77">
        <v>0</v>
      </c>
      <c r="EA861" s="77">
        <v>0</v>
      </c>
      <c r="EB861" s="77">
        <v>0</v>
      </c>
      <c r="EC861" s="77">
        <v>0</v>
      </c>
      <c r="ED861" s="77">
        <v>0</v>
      </c>
      <c r="EE861" s="77">
        <v>0</v>
      </c>
      <c r="EF861" s="77">
        <v>0</v>
      </c>
      <c r="EG861" s="77">
        <v>0</v>
      </c>
      <c r="EH861" s="77">
        <v>0</v>
      </c>
      <c r="EI861" s="77">
        <v>0</v>
      </c>
      <c r="EJ861" s="77">
        <v>0</v>
      </c>
      <c r="EK861" s="77">
        <v>0</v>
      </c>
      <c r="EL861" s="77">
        <v>0</v>
      </c>
      <c r="EM861" s="59">
        <v>0</v>
      </c>
      <c r="EN861" s="77">
        <v>1</v>
      </c>
      <c r="EO861" s="128">
        <v>0</v>
      </c>
      <c r="EP861" s="128">
        <v>1</v>
      </c>
      <c r="EQ861" s="59">
        <v>4</v>
      </c>
    </row>
    <row r="862" spans="1:147" s="82" customFormat="1" ht="15" customHeight="1" x14ac:dyDescent="0.25">
      <c r="A862" s="504" t="s">
        <v>2582</v>
      </c>
      <c r="B862" s="77">
        <v>43</v>
      </c>
      <c r="C862" s="78" t="s">
        <v>410</v>
      </c>
      <c r="D862" s="93">
        <v>2013</v>
      </c>
      <c r="E862" s="93" t="s">
        <v>411</v>
      </c>
      <c r="F862" s="93" t="s">
        <v>412</v>
      </c>
      <c r="G862" s="233">
        <v>83</v>
      </c>
      <c r="H862" s="257" t="s">
        <v>413</v>
      </c>
      <c r="I862" s="93" t="s">
        <v>50</v>
      </c>
      <c r="J862" s="59">
        <v>0</v>
      </c>
      <c r="K862" s="94" t="s">
        <v>3</v>
      </c>
      <c r="L862" s="94" t="s">
        <v>89</v>
      </c>
      <c r="M862" s="94">
        <v>6</v>
      </c>
      <c r="N862" s="94">
        <v>6</v>
      </c>
      <c r="O862" s="59">
        <f t="shared" si="544"/>
        <v>0.77815125038364363</v>
      </c>
      <c r="P862" s="94">
        <v>2004</v>
      </c>
      <c r="R862" s="77">
        <v>1</v>
      </c>
      <c r="S862" s="77">
        <v>4</v>
      </c>
      <c r="T862" s="77">
        <v>2</v>
      </c>
      <c r="U862" s="77"/>
      <c r="V862" s="93" t="s">
        <v>1953</v>
      </c>
      <c r="W862" s="93"/>
      <c r="X862" s="77" t="s">
        <v>698</v>
      </c>
      <c r="Z862" s="234" t="s">
        <v>83</v>
      </c>
      <c r="AA862" s="94" t="s">
        <v>1783</v>
      </c>
      <c r="AB862" s="77" t="s">
        <v>1791</v>
      </c>
      <c r="AC862" s="93" t="s">
        <v>1785</v>
      </c>
      <c r="AD862" s="138">
        <v>0</v>
      </c>
      <c r="AE862" s="93" t="s">
        <v>1071</v>
      </c>
      <c r="AF862" s="94">
        <v>15</v>
      </c>
      <c r="AG862" s="59">
        <f t="shared" si="545"/>
        <v>1.1760912590556813</v>
      </c>
      <c r="AH862" s="59">
        <f t="shared" si="534"/>
        <v>304.5</v>
      </c>
      <c r="AI862" s="72">
        <f t="shared" si="543"/>
        <v>2.4835872969688944</v>
      </c>
      <c r="AJ862" s="59">
        <f t="shared" si="540"/>
        <v>90</v>
      </c>
      <c r="AK862" s="59">
        <f t="shared" si="546"/>
        <v>1.954242509439325</v>
      </c>
      <c r="AL862" s="72">
        <f t="shared" si="541"/>
        <v>1827</v>
      </c>
      <c r="AM862" s="72">
        <f t="shared" si="536"/>
        <v>3.2617385473525378</v>
      </c>
      <c r="AN862" s="234" t="s">
        <v>1790</v>
      </c>
      <c r="AO862" s="77" t="s">
        <v>470</v>
      </c>
      <c r="AQ862" s="94" t="s">
        <v>80</v>
      </c>
      <c r="AR862" s="78" t="s">
        <v>414</v>
      </c>
      <c r="AS862" s="78" t="s">
        <v>415</v>
      </c>
      <c r="AT862" s="228" t="s">
        <v>2480</v>
      </c>
      <c r="AU862" s="270">
        <v>38.700000000000003</v>
      </c>
      <c r="AV862" s="11">
        <v>-80.05</v>
      </c>
      <c r="AW862" s="93"/>
      <c r="AX862" s="277">
        <v>8.5749999999999993</v>
      </c>
      <c r="AY862" s="278">
        <v>1374</v>
      </c>
      <c r="AZ862" s="455">
        <f t="shared" si="547"/>
        <v>3.1379867327235318</v>
      </c>
      <c r="BA862" s="521" t="s">
        <v>82</v>
      </c>
      <c r="BB862" s="93"/>
      <c r="BC862" s="93" t="s">
        <v>2022</v>
      </c>
      <c r="BD862" s="94" t="s">
        <v>1784</v>
      </c>
      <c r="BE862" s="93" t="s">
        <v>2025</v>
      </c>
      <c r="BF862" s="93" t="s">
        <v>1789</v>
      </c>
      <c r="BH862" s="93" t="s">
        <v>1450</v>
      </c>
      <c r="BI862" s="93" t="s">
        <v>2030</v>
      </c>
      <c r="BJ862" s="93" t="s">
        <v>610</v>
      </c>
      <c r="BK862" s="95" t="s">
        <v>1787</v>
      </c>
      <c r="BL862" s="77" t="s">
        <v>2268</v>
      </c>
      <c r="BM862" s="77" t="s">
        <v>2268</v>
      </c>
      <c r="BN862" s="142" t="s">
        <v>2076</v>
      </c>
      <c r="BO862" s="235" t="s">
        <v>1670</v>
      </c>
      <c r="BP862" s="67" t="s">
        <v>51</v>
      </c>
      <c r="BQ862" s="93" t="s">
        <v>1792</v>
      </c>
      <c r="BR862" s="142">
        <v>0.375</v>
      </c>
      <c r="BS862" s="77" t="s">
        <v>21</v>
      </c>
      <c r="BT862" s="93" t="s">
        <v>2052</v>
      </c>
      <c r="BU862" s="142">
        <v>0.75</v>
      </c>
      <c r="BW862" s="79" t="s">
        <v>26</v>
      </c>
      <c r="BX862" s="76" t="s">
        <v>67</v>
      </c>
      <c r="BY862" s="77"/>
      <c r="BZ862" s="93">
        <f t="shared" si="533"/>
        <v>0.75</v>
      </c>
      <c r="CA862" s="77" t="s">
        <v>57</v>
      </c>
      <c r="CB862" s="77" t="s">
        <v>416</v>
      </c>
      <c r="CC862" s="94">
        <v>4</v>
      </c>
      <c r="CD862" s="94">
        <v>4</v>
      </c>
      <c r="CE862" s="93"/>
      <c r="CF862" s="78" t="s">
        <v>1584</v>
      </c>
      <c r="CG862" s="142">
        <v>0</v>
      </c>
      <c r="CH862" s="142" t="s">
        <v>21</v>
      </c>
      <c r="CI862" s="142">
        <v>0</v>
      </c>
      <c r="CL862" s="82">
        <f t="shared" si="542"/>
        <v>0</v>
      </c>
      <c r="CM862" s="77">
        <v>4</v>
      </c>
      <c r="CN862" s="77">
        <v>4</v>
      </c>
      <c r="CP862" s="67">
        <f t="shared" si="537"/>
        <v>0.70710678118654757</v>
      </c>
      <c r="CQ862" s="67">
        <f t="shared" si="538"/>
        <v>0.86956521739130432</v>
      </c>
      <c r="CR862" s="67">
        <f t="shared" si="548"/>
        <v>0.61487546190134568</v>
      </c>
      <c r="CS862" s="67">
        <f t="shared" si="539"/>
        <v>0.52362948960302458</v>
      </c>
      <c r="CT862" s="128">
        <v>0</v>
      </c>
      <c r="CU862" s="77">
        <v>0</v>
      </c>
      <c r="CV862" s="77" t="s">
        <v>1782</v>
      </c>
      <c r="CW862" s="77">
        <v>0</v>
      </c>
      <c r="CX862" s="59">
        <v>0</v>
      </c>
      <c r="CY862" s="74">
        <v>0</v>
      </c>
      <c r="CZ862" s="102">
        <v>3</v>
      </c>
      <c r="DA862" s="74">
        <v>0</v>
      </c>
      <c r="DB862" s="74">
        <v>0</v>
      </c>
      <c r="DC862" s="74">
        <v>0</v>
      </c>
      <c r="DD862" s="77">
        <v>0</v>
      </c>
      <c r="DE862" s="60">
        <v>0</v>
      </c>
      <c r="DF862" s="60">
        <v>0</v>
      </c>
      <c r="DG862" s="60">
        <v>1</v>
      </c>
      <c r="DH862" s="60">
        <v>0</v>
      </c>
      <c r="DI862" s="60">
        <v>0</v>
      </c>
      <c r="DJ862" s="60">
        <v>0</v>
      </c>
      <c r="DK862" s="60">
        <v>0</v>
      </c>
      <c r="DL862" s="74">
        <v>0</v>
      </c>
      <c r="DM862" s="74">
        <v>0</v>
      </c>
      <c r="DN862" s="74">
        <v>0</v>
      </c>
      <c r="DO862" s="77">
        <v>0</v>
      </c>
      <c r="DP862" s="77">
        <v>0</v>
      </c>
      <c r="DQ862" s="77">
        <v>0</v>
      </c>
      <c r="DR862" s="77">
        <v>0</v>
      </c>
      <c r="DS862" s="77">
        <v>0</v>
      </c>
      <c r="DT862" s="77">
        <v>0</v>
      </c>
      <c r="DU862" s="77">
        <v>0</v>
      </c>
      <c r="DV862" s="77">
        <v>0</v>
      </c>
      <c r="DW862" s="77">
        <v>0</v>
      </c>
      <c r="DX862" s="77">
        <v>0</v>
      </c>
      <c r="DY862" s="77">
        <v>0</v>
      </c>
      <c r="DZ862" s="77">
        <v>1</v>
      </c>
      <c r="EA862" s="77">
        <v>0</v>
      </c>
      <c r="EB862" s="77">
        <v>0</v>
      </c>
      <c r="EC862" s="77">
        <v>0</v>
      </c>
      <c r="ED862" s="77">
        <v>0</v>
      </c>
      <c r="EE862" s="77">
        <v>0</v>
      </c>
      <c r="EF862" s="77">
        <v>0</v>
      </c>
      <c r="EG862" s="77">
        <v>0</v>
      </c>
      <c r="EH862" s="77">
        <v>0</v>
      </c>
      <c r="EI862" s="77">
        <v>0</v>
      </c>
      <c r="EJ862" s="77">
        <v>0</v>
      </c>
      <c r="EK862" s="77">
        <v>0</v>
      </c>
      <c r="EL862" s="77">
        <v>0</v>
      </c>
      <c r="EM862" s="59">
        <v>0</v>
      </c>
      <c r="EN862" s="77">
        <v>1</v>
      </c>
      <c r="EO862" s="128">
        <v>0</v>
      </c>
      <c r="EP862" s="128">
        <v>1</v>
      </c>
      <c r="EQ862" s="59">
        <v>4</v>
      </c>
    </row>
    <row r="863" spans="1:147" s="82" customFormat="1" ht="15" customHeight="1" x14ac:dyDescent="0.25">
      <c r="A863" s="504" t="s">
        <v>2582</v>
      </c>
      <c r="B863" s="77">
        <v>44</v>
      </c>
      <c r="C863" s="78" t="s">
        <v>410</v>
      </c>
      <c r="D863" s="93">
        <v>2013</v>
      </c>
      <c r="E863" s="93" t="s">
        <v>411</v>
      </c>
      <c r="F863" s="93" t="s">
        <v>412</v>
      </c>
      <c r="G863" s="233">
        <v>83</v>
      </c>
      <c r="H863" s="257" t="s">
        <v>413</v>
      </c>
      <c r="I863" s="93" t="s">
        <v>50</v>
      </c>
      <c r="J863" s="59">
        <v>0</v>
      </c>
      <c r="K863" s="94" t="s">
        <v>3</v>
      </c>
      <c r="L863" s="94" t="s">
        <v>89</v>
      </c>
      <c r="M863" s="94">
        <v>6</v>
      </c>
      <c r="N863" s="94">
        <v>6</v>
      </c>
      <c r="O863" s="59">
        <f t="shared" si="544"/>
        <v>0.77815125038364363</v>
      </c>
      <c r="P863" s="94">
        <v>2004</v>
      </c>
      <c r="R863" s="77">
        <v>1</v>
      </c>
      <c r="S863" s="77">
        <v>4</v>
      </c>
      <c r="T863" s="77">
        <v>2</v>
      </c>
      <c r="U863" s="77"/>
      <c r="V863" s="93" t="s">
        <v>1953</v>
      </c>
      <c r="W863" s="93"/>
      <c r="X863" s="77" t="s">
        <v>698</v>
      </c>
      <c r="Z863" s="234" t="s">
        <v>83</v>
      </c>
      <c r="AA863" s="94" t="s">
        <v>1783</v>
      </c>
      <c r="AB863" s="77" t="s">
        <v>1791</v>
      </c>
      <c r="AC863" s="93" t="s">
        <v>1785</v>
      </c>
      <c r="AD863" s="138">
        <v>0</v>
      </c>
      <c r="AE863" s="93" t="s">
        <v>1071</v>
      </c>
      <c r="AF863" s="94">
        <v>15</v>
      </c>
      <c r="AG863" s="59">
        <f t="shared" si="545"/>
        <v>1.1760912590556813</v>
      </c>
      <c r="AH863" s="59">
        <f t="shared" si="534"/>
        <v>304.5</v>
      </c>
      <c r="AI863" s="72">
        <f t="shared" si="543"/>
        <v>2.4835872969688944</v>
      </c>
      <c r="AJ863" s="59">
        <f t="shared" si="540"/>
        <v>90</v>
      </c>
      <c r="AK863" s="59">
        <f t="shared" si="546"/>
        <v>1.954242509439325</v>
      </c>
      <c r="AL863" s="72">
        <f t="shared" si="541"/>
        <v>1827</v>
      </c>
      <c r="AM863" s="72">
        <f t="shared" si="536"/>
        <v>3.2617385473525378</v>
      </c>
      <c r="AN863" s="234" t="s">
        <v>1790</v>
      </c>
      <c r="AO863" s="77" t="s">
        <v>470</v>
      </c>
      <c r="AQ863" s="94" t="s">
        <v>80</v>
      </c>
      <c r="AR863" s="78" t="s">
        <v>414</v>
      </c>
      <c r="AS863" s="78" t="s">
        <v>415</v>
      </c>
      <c r="AT863" s="228" t="s">
        <v>2480</v>
      </c>
      <c r="AU863" s="270">
        <v>38.700000000000003</v>
      </c>
      <c r="AV863" s="11">
        <v>-80.05</v>
      </c>
      <c r="AW863" s="93"/>
      <c r="AX863" s="277">
        <v>8.5749999999999993</v>
      </c>
      <c r="AY863" s="278">
        <v>1374</v>
      </c>
      <c r="AZ863" s="455">
        <f t="shared" si="547"/>
        <v>3.1379867327235318</v>
      </c>
      <c r="BA863" s="521" t="s">
        <v>82</v>
      </c>
      <c r="BB863" s="93"/>
      <c r="BC863" s="93" t="s">
        <v>2022</v>
      </c>
      <c r="BD863" s="94" t="s">
        <v>1784</v>
      </c>
      <c r="BE863" s="93" t="s">
        <v>2025</v>
      </c>
      <c r="BF863" s="93" t="s">
        <v>1789</v>
      </c>
      <c r="BH863" s="93" t="s">
        <v>1450</v>
      </c>
      <c r="BI863" s="82" t="s">
        <v>2031</v>
      </c>
      <c r="BJ863" s="93" t="s">
        <v>610</v>
      </c>
      <c r="BK863" s="95" t="s">
        <v>1787</v>
      </c>
      <c r="BL863" s="77" t="s">
        <v>2268</v>
      </c>
      <c r="BM863" s="77" t="s">
        <v>2268</v>
      </c>
      <c r="BN863" s="142" t="s">
        <v>2076</v>
      </c>
      <c r="BO863" s="235" t="s">
        <v>1670</v>
      </c>
      <c r="BP863" s="67" t="s">
        <v>51</v>
      </c>
      <c r="BQ863" s="93" t="s">
        <v>1792</v>
      </c>
      <c r="BR863" s="142">
        <v>0</v>
      </c>
      <c r="BS863" s="77" t="s">
        <v>21</v>
      </c>
      <c r="BT863" s="93" t="s">
        <v>2052</v>
      </c>
      <c r="BU863" s="142">
        <v>0</v>
      </c>
      <c r="BW863" s="79" t="s">
        <v>26</v>
      </c>
      <c r="BX863" s="76" t="s">
        <v>67</v>
      </c>
      <c r="BY863" s="77"/>
      <c r="BZ863" s="93">
        <f t="shared" si="533"/>
        <v>0</v>
      </c>
      <c r="CA863" s="77" t="s">
        <v>57</v>
      </c>
      <c r="CB863" s="77" t="s">
        <v>416</v>
      </c>
      <c r="CC863" s="94">
        <v>4</v>
      </c>
      <c r="CD863" s="94">
        <v>4</v>
      </c>
      <c r="CE863" s="93"/>
      <c r="CF863" s="78" t="s">
        <v>1584</v>
      </c>
      <c r="CG863" s="142">
        <v>0.125</v>
      </c>
      <c r="CH863" s="142" t="s">
        <v>21</v>
      </c>
      <c r="CI863" s="142">
        <v>0.25</v>
      </c>
      <c r="CL863" s="82">
        <f t="shared" si="542"/>
        <v>0.25</v>
      </c>
      <c r="CM863" s="77">
        <v>4</v>
      </c>
      <c r="CN863" s="77">
        <v>4</v>
      </c>
      <c r="CP863" s="67">
        <f t="shared" si="537"/>
        <v>-0.70710678118654746</v>
      </c>
      <c r="CQ863" s="67">
        <f t="shared" si="538"/>
        <v>0.86956521739130432</v>
      </c>
      <c r="CR863" s="67">
        <f t="shared" si="548"/>
        <v>-0.61487546190134557</v>
      </c>
      <c r="CS863" s="67">
        <f t="shared" si="539"/>
        <v>0.52362948960302458</v>
      </c>
      <c r="CT863" s="128">
        <v>0</v>
      </c>
      <c r="CU863" s="77">
        <v>0</v>
      </c>
      <c r="CV863" s="77" t="s">
        <v>1782</v>
      </c>
      <c r="CW863" s="77">
        <v>0</v>
      </c>
      <c r="CX863" s="59">
        <v>0</v>
      </c>
      <c r="CY863" s="74">
        <v>0</v>
      </c>
      <c r="CZ863" s="102">
        <v>3</v>
      </c>
      <c r="DA863" s="74">
        <v>0</v>
      </c>
      <c r="DB863" s="74">
        <v>0</v>
      </c>
      <c r="DC863" s="74">
        <v>0</v>
      </c>
      <c r="DD863" s="77">
        <v>0</v>
      </c>
      <c r="DE863" s="60">
        <v>0</v>
      </c>
      <c r="DF863" s="60">
        <v>0</v>
      </c>
      <c r="DG863" s="60">
        <v>1</v>
      </c>
      <c r="DH863" s="60">
        <v>0</v>
      </c>
      <c r="DI863" s="60">
        <v>0</v>
      </c>
      <c r="DJ863" s="60">
        <v>0</v>
      </c>
      <c r="DK863" s="60">
        <v>0</v>
      </c>
      <c r="DL863" s="74">
        <v>0</v>
      </c>
      <c r="DM863" s="74">
        <v>0</v>
      </c>
      <c r="DN863" s="74">
        <v>0</v>
      </c>
      <c r="DO863" s="77">
        <v>0</v>
      </c>
      <c r="DP863" s="77">
        <v>0</v>
      </c>
      <c r="DQ863" s="77">
        <v>0</v>
      </c>
      <c r="DR863" s="77">
        <v>0</v>
      </c>
      <c r="DS863" s="77">
        <v>0</v>
      </c>
      <c r="DT863" s="77">
        <v>0</v>
      </c>
      <c r="DU863" s="77">
        <v>0</v>
      </c>
      <c r="DV863" s="77">
        <v>0</v>
      </c>
      <c r="DW863" s="77">
        <v>0</v>
      </c>
      <c r="DX863" s="77">
        <v>0</v>
      </c>
      <c r="DY863" s="77">
        <v>0</v>
      </c>
      <c r="DZ863" s="77">
        <v>1</v>
      </c>
      <c r="EA863" s="77">
        <v>0</v>
      </c>
      <c r="EB863" s="77">
        <v>0</v>
      </c>
      <c r="EC863" s="77">
        <v>0</v>
      </c>
      <c r="ED863" s="77">
        <v>0</v>
      </c>
      <c r="EE863" s="77">
        <v>0</v>
      </c>
      <c r="EF863" s="77">
        <v>0</v>
      </c>
      <c r="EG863" s="77">
        <v>0</v>
      </c>
      <c r="EH863" s="77">
        <v>0</v>
      </c>
      <c r="EI863" s="77">
        <v>0</v>
      </c>
      <c r="EJ863" s="77">
        <v>0</v>
      </c>
      <c r="EK863" s="77">
        <v>0</v>
      </c>
      <c r="EL863" s="77">
        <v>0</v>
      </c>
      <c r="EM863" s="59">
        <v>0</v>
      </c>
      <c r="EN863" s="77">
        <v>1</v>
      </c>
      <c r="EO863" s="128">
        <v>0</v>
      </c>
      <c r="EP863" s="128">
        <v>1</v>
      </c>
      <c r="EQ863" s="59">
        <v>4</v>
      </c>
    </row>
    <row r="864" spans="1:147" s="88" customFormat="1" ht="15" customHeight="1" x14ac:dyDescent="0.25">
      <c r="A864" s="6" t="s">
        <v>2583</v>
      </c>
      <c r="B864" s="138">
        <v>1</v>
      </c>
      <c r="C864" s="58" t="s">
        <v>1538</v>
      </c>
      <c r="D864" s="59">
        <v>2016</v>
      </c>
      <c r="E864" s="67" t="s">
        <v>812</v>
      </c>
      <c r="F864" s="67" t="s">
        <v>947</v>
      </c>
      <c r="G864" s="59">
        <v>222</v>
      </c>
      <c r="H864" s="59" t="s">
        <v>813</v>
      </c>
      <c r="I864" s="127" t="s">
        <v>1949</v>
      </c>
      <c r="J864" s="59">
        <v>5</v>
      </c>
      <c r="K864" s="59" t="s">
        <v>3</v>
      </c>
      <c r="L864" s="59" t="s">
        <v>77</v>
      </c>
      <c r="M864" s="172" t="s">
        <v>1966</v>
      </c>
      <c r="N864" s="59">
        <v>24</v>
      </c>
      <c r="O864" s="59">
        <f t="shared" si="544"/>
        <v>1.3802112417116059</v>
      </c>
      <c r="P864" s="37" t="s">
        <v>1539</v>
      </c>
      <c r="Q864" s="67"/>
      <c r="R864" s="37">
        <v>1</v>
      </c>
      <c r="S864" s="37">
        <v>1</v>
      </c>
      <c r="T864" s="177">
        <v>6</v>
      </c>
      <c r="U864" s="178">
        <v>12</v>
      </c>
      <c r="V864" s="102" t="s">
        <v>2360</v>
      </c>
      <c r="W864" s="102">
        <v>2</v>
      </c>
      <c r="X864" s="37" t="s">
        <v>1540</v>
      </c>
      <c r="Y864" s="39"/>
      <c r="Z864" s="67" t="s">
        <v>153</v>
      </c>
      <c r="AA864" s="59" t="s">
        <v>1541</v>
      </c>
      <c r="AB864" s="37" t="s">
        <v>707</v>
      </c>
      <c r="AC864" s="37">
        <v>22</v>
      </c>
      <c r="AD864" s="37">
        <v>0</v>
      </c>
      <c r="AE864" s="59" t="s">
        <v>9</v>
      </c>
      <c r="AF864" s="37" t="s">
        <v>29</v>
      </c>
      <c r="AG864" s="37" t="s">
        <v>29</v>
      </c>
      <c r="AH864" s="37" t="s">
        <v>29</v>
      </c>
      <c r="AI864" s="60" t="s">
        <v>29</v>
      </c>
      <c r="AJ864" s="37" t="s">
        <v>29</v>
      </c>
      <c r="AK864" s="37" t="s">
        <v>29</v>
      </c>
      <c r="AL864" s="60" t="s">
        <v>29</v>
      </c>
      <c r="AM864" s="60" t="s">
        <v>29</v>
      </c>
      <c r="AN864" s="39" t="s">
        <v>1542</v>
      </c>
      <c r="AO864" s="37" t="s">
        <v>470</v>
      </c>
      <c r="AP864" s="67"/>
      <c r="AQ864" s="59" t="s">
        <v>253</v>
      </c>
      <c r="AR864" s="67" t="s">
        <v>1544</v>
      </c>
      <c r="AS864" s="67"/>
      <c r="AT864" s="172" t="s">
        <v>2481</v>
      </c>
      <c r="AU864" s="11">
        <v>62.2</v>
      </c>
      <c r="AV864" s="11">
        <v>25.7</v>
      </c>
      <c r="AW864" s="59"/>
      <c r="AX864" s="277">
        <v>3.4750000000000001</v>
      </c>
      <c r="AY864" s="278">
        <v>636</v>
      </c>
      <c r="AZ864" s="455">
        <f t="shared" si="547"/>
        <v>2.8034571156484138</v>
      </c>
      <c r="BA864" s="515" t="s">
        <v>137</v>
      </c>
      <c r="BB864" s="40" t="s">
        <v>138</v>
      </c>
      <c r="BC864" s="59"/>
      <c r="BD864" s="59"/>
      <c r="BE864" s="59"/>
      <c r="BF864" s="58"/>
      <c r="BG864" s="67"/>
      <c r="BH864" s="58" t="s">
        <v>1334</v>
      </c>
      <c r="BI864" s="58" t="s">
        <v>1547</v>
      </c>
      <c r="BJ864" s="39" t="s">
        <v>12</v>
      </c>
      <c r="BK864" s="67" t="s">
        <v>13</v>
      </c>
      <c r="BL864" s="128"/>
      <c r="BM864" s="128"/>
      <c r="BN864" s="58"/>
      <c r="BO864" s="59" t="s">
        <v>1669</v>
      </c>
      <c r="BP864" s="67" t="s">
        <v>1545</v>
      </c>
      <c r="BQ864" s="37" t="s">
        <v>707</v>
      </c>
      <c r="BR864" s="58">
        <v>56.83</v>
      </c>
      <c r="BS864" s="59" t="s">
        <v>21</v>
      </c>
      <c r="BT864" s="37" t="s">
        <v>1223</v>
      </c>
      <c r="BU864" s="69">
        <v>14.06</v>
      </c>
      <c r="BV864" s="58"/>
      <c r="BW864" s="106" t="s">
        <v>26</v>
      </c>
      <c r="BX864" s="37" t="s">
        <v>67</v>
      </c>
      <c r="BY864" s="92"/>
      <c r="BZ864" s="70">
        <f t="shared" ref="BZ864:BZ879" si="549">IF(BX864="SE",BY864,BU864)</f>
        <v>14.06</v>
      </c>
      <c r="CA864" s="37" t="s">
        <v>18</v>
      </c>
      <c r="CB864" s="37" t="s">
        <v>1543</v>
      </c>
      <c r="CC864" s="37">
        <v>6</v>
      </c>
      <c r="CD864" s="37">
        <v>6</v>
      </c>
      <c r="CE864" s="176"/>
      <c r="CF864" s="67" t="s">
        <v>1546</v>
      </c>
      <c r="CG864" s="58">
        <v>26.17</v>
      </c>
      <c r="CH864" s="37" t="s">
        <v>21</v>
      </c>
      <c r="CI864" s="67">
        <v>15.83</v>
      </c>
      <c r="CJ864" s="58"/>
      <c r="CK864" s="58"/>
      <c r="CL864" s="159">
        <f t="shared" si="542"/>
        <v>15.83</v>
      </c>
      <c r="CM864" s="37">
        <v>6</v>
      </c>
      <c r="CN864" s="37">
        <v>6</v>
      </c>
      <c r="CO864" s="176"/>
      <c r="CP864" s="67">
        <f t="shared" si="537"/>
        <v>2.0479346766654163</v>
      </c>
      <c r="CQ864" s="67">
        <f t="shared" si="538"/>
        <v>0.92307692307692313</v>
      </c>
      <c r="CR864" s="67">
        <f t="shared" si="548"/>
        <v>1.8904012399988459</v>
      </c>
      <c r="CS864" s="67">
        <f t="shared" si="539"/>
        <v>0.48223403534121556</v>
      </c>
      <c r="CT864" s="59">
        <v>0</v>
      </c>
      <c r="CU864" s="59">
        <v>0</v>
      </c>
      <c r="CV864" s="59" t="s">
        <v>1782</v>
      </c>
      <c r="CW864" s="128">
        <v>0</v>
      </c>
      <c r="CX864" s="59">
        <v>0</v>
      </c>
      <c r="CY864" s="102">
        <v>1</v>
      </c>
      <c r="CZ864" s="102">
        <v>0</v>
      </c>
      <c r="DA864" s="102">
        <v>0</v>
      </c>
      <c r="DB864" s="102">
        <v>0</v>
      </c>
      <c r="DC864" s="102">
        <v>0</v>
      </c>
      <c r="DD864" s="60">
        <v>1</v>
      </c>
      <c r="DE864" s="60">
        <v>0</v>
      </c>
      <c r="DF864" s="60">
        <v>0</v>
      </c>
      <c r="DG864" s="60">
        <v>0</v>
      </c>
      <c r="DH864" s="60">
        <v>0</v>
      </c>
      <c r="DI864" s="60">
        <v>0</v>
      </c>
      <c r="DJ864" s="60">
        <v>0</v>
      </c>
      <c r="DK864" s="60">
        <v>0</v>
      </c>
      <c r="DL864" s="60">
        <v>0</v>
      </c>
      <c r="DM864" s="60">
        <v>0</v>
      </c>
      <c r="DN864" s="60">
        <v>0</v>
      </c>
      <c r="DO864" s="128">
        <v>0</v>
      </c>
      <c r="DP864" s="128">
        <v>0</v>
      </c>
      <c r="DQ864" s="128">
        <v>0</v>
      </c>
      <c r="DR864" s="128">
        <v>0</v>
      </c>
      <c r="DS864" s="128">
        <v>0</v>
      </c>
      <c r="DT864" s="128">
        <v>0</v>
      </c>
      <c r="DU864" s="128">
        <v>0</v>
      </c>
      <c r="DV864" s="128">
        <v>0</v>
      </c>
      <c r="DW864" s="128">
        <v>0</v>
      </c>
      <c r="DX864" s="128">
        <v>0</v>
      </c>
      <c r="DY864" s="128">
        <v>0</v>
      </c>
      <c r="DZ864" s="128">
        <v>0</v>
      </c>
      <c r="EA864" s="128">
        <v>0</v>
      </c>
      <c r="EB864" s="128">
        <v>0</v>
      </c>
      <c r="EC864" s="128">
        <v>0</v>
      </c>
      <c r="ED864" s="128">
        <v>0</v>
      </c>
      <c r="EE864" s="128">
        <v>0</v>
      </c>
      <c r="EF864" s="128">
        <v>0</v>
      </c>
      <c r="EG864" s="128">
        <v>0</v>
      </c>
      <c r="EH864" s="128">
        <v>0</v>
      </c>
      <c r="EI864" s="128">
        <v>0</v>
      </c>
      <c r="EJ864" s="128">
        <v>0</v>
      </c>
      <c r="EK864" s="128">
        <v>0</v>
      </c>
      <c r="EL864" s="128">
        <v>0</v>
      </c>
      <c r="EM864" s="128">
        <v>2</v>
      </c>
      <c r="EN864" s="128">
        <v>0</v>
      </c>
      <c r="EO864" s="128">
        <v>2</v>
      </c>
      <c r="EP864" s="128">
        <v>2</v>
      </c>
      <c r="EQ864" s="128">
        <v>3</v>
      </c>
    </row>
    <row r="865" spans="1:147" s="88" customFormat="1" ht="15" customHeight="1" x14ac:dyDescent="0.25">
      <c r="A865" s="6" t="s">
        <v>2583</v>
      </c>
      <c r="B865" s="138">
        <v>2</v>
      </c>
      <c r="C865" s="58" t="s">
        <v>1538</v>
      </c>
      <c r="D865" s="59">
        <v>2016</v>
      </c>
      <c r="E865" s="67" t="s">
        <v>812</v>
      </c>
      <c r="F865" s="67" t="s">
        <v>947</v>
      </c>
      <c r="G865" s="59">
        <v>222</v>
      </c>
      <c r="H865" s="59" t="s">
        <v>813</v>
      </c>
      <c r="I865" s="127" t="s">
        <v>1949</v>
      </c>
      <c r="J865" s="59">
        <v>5</v>
      </c>
      <c r="K865" s="59" t="s">
        <v>3</v>
      </c>
      <c r="L865" s="59" t="s">
        <v>77</v>
      </c>
      <c r="M865" s="172" t="s">
        <v>1966</v>
      </c>
      <c r="N865" s="59">
        <v>24</v>
      </c>
      <c r="O865" s="59">
        <f t="shared" si="544"/>
        <v>1.3802112417116059</v>
      </c>
      <c r="P865" s="37" t="s">
        <v>1539</v>
      </c>
      <c r="Q865" s="67"/>
      <c r="R865" s="37">
        <v>1</v>
      </c>
      <c r="S865" s="37">
        <v>1</v>
      </c>
      <c r="T865" s="177">
        <v>6</v>
      </c>
      <c r="U865" s="178">
        <v>12</v>
      </c>
      <c r="V865" s="102" t="s">
        <v>2360</v>
      </c>
      <c r="W865" s="102">
        <v>2</v>
      </c>
      <c r="X865" s="37" t="s">
        <v>1540</v>
      </c>
      <c r="Y865" s="39"/>
      <c r="Z865" s="67" t="s">
        <v>153</v>
      </c>
      <c r="AA865" s="59" t="s">
        <v>1541</v>
      </c>
      <c r="AB865" s="37" t="s">
        <v>707</v>
      </c>
      <c r="AC865" s="37">
        <v>36</v>
      </c>
      <c r="AD865" s="37">
        <v>0</v>
      </c>
      <c r="AE865" s="59" t="s">
        <v>9</v>
      </c>
      <c r="AF865" s="37" t="s">
        <v>29</v>
      </c>
      <c r="AG865" s="37" t="s">
        <v>29</v>
      </c>
      <c r="AH865" s="37" t="s">
        <v>29</v>
      </c>
      <c r="AI865" s="60" t="s">
        <v>29</v>
      </c>
      <c r="AJ865" s="37" t="s">
        <v>29</v>
      </c>
      <c r="AK865" s="37" t="s">
        <v>29</v>
      </c>
      <c r="AL865" s="60" t="s">
        <v>29</v>
      </c>
      <c r="AM865" s="60" t="s">
        <v>29</v>
      </c>
      <c r="AN865" s="39" t="s">
        <v>1542</v>
      </c>
      <c r="AO865" s="37" t="s">
        <v>470</v>
      </c>
      <c r="AP865" s="67"/>
      <c r="AQ865" s="59" t="s">
        <v>253</v>
      </c>
      <c r="AR865" s="67" t="s">
        <v>1544</v>
      </c>
      <c r="AS865" s="67"/>
      <c r="AT865" s="172" t="s">
        <v>2482</v>
      </c>
      <c r="AU865" s="11">
        <v>62.2</v>
      </c>
      <c r="AV865" s="11">
        <v>25.7</v>
      </c>
      <c r="AW865" s="59"/>
      <c r="AX865" s="277">
        <v>3.4750000000000001</v>
      </c>
      <c r="AY865" s="278">
        <v>636</v>
      </c>
      <c r="AZ865" s="455">
        <f t="shared" si="547"/>
        <v>2.8034571156484138</v>
      </c>
      <c r="BA865" s="515" t="s">
        <v>137</v>
      </c>
      <c r="BB865" s="40" t="s">
        <v>674</v>
      </c>
      <c r="BC865" s="59"/>
      <c r="BD865" s="59"/>
      <c r="BE865" s="59"/>
      <c r="BF865" s="58"/>
      <c r="BG865" s="67"/>
      <c r="BH865" s="58" t="s">
        <v>1334</v>
      </c>
      <c r="BI865" s="58" t="s">
        <v>1548</v>
      </c>
      <c r="BJ865" s="39" t="s">
        <v>12</v>
      </c>
      <c r="BK865" s="67" t="s">
        <v>13</v>
      </c>
      <c r="BL865" s="128"/>
      <c r="BM865" s="128"/>
      <c r="BN865" s="58"/>
      <c r="BO865" s="59" t="s">
        <v>1669</v>
      </c>
      <c r="BP865" s="67" t="s">
        <v>1545</v>
      </c>
      <c r="BQ865" s="37" t="s">
        <v>707</v>
      </c>
      <c r="BR865" s="58">
        <v>42.67</v>
      </c>
      <c r="BS865" s="59" t="s">
        <v>21</v>
      </c>
      <c r="BT865" s="37" t="s">
        <v>1223</v>
      </c>
      <c r="BU865" s="69">
        <v>21.53</v>
      </c>
      <c r="BV865" s="58"/>
      <c r="BW865" s="106" t="s">
        <v>26</v>
      </c>
      <c r="BX865" s="37" t="s">
        <v>67</v>
      </c>
      <c r="BY865" s="92"/>
      <c r="BZ865" s="70">
        <f t="shared" si="549"/>
        <v>21.53</v>
      </c>
      <c r="CA865" s="37" t="s">
        <v>18</v>
      </c>
      <c r="CB865" s="37" t="s">
        <v>1543</v>
      </c>
      <c r="CC865" s="37">
        <v>6</v>
      </c>
      <c r="CD865" s="37">
        <v>6</v>
      </c>
      <c r="CE865" s="176"/>
      <c r="CF865" s="67" t="s">
        <v>1546</v>
      </c>
      <c r="CG865" s="58">
        <v>32.17</v>
      </c>
      <c r="CH865" s="37" t="s">
        <v>21</v>
      </c>
      <c r="CI865" s="67">
        <v>7.49</v>
      </c>
      <c r="CJ865" s="58"/>
      <c r="CK865" s="58"/>
      <c r="CL865" s="159">
        <f t="shared" si="542"/>
        <v>7.49</v>
      </c>
      <c r="CM865" s="37">
        <v>6</v>
      </c>
      <c r="CN865" s="37">
        <v>6</v>
      </c>
      <c r="CO865" s="176"/>
      <c r="CP865" s="67">
        <f t="shared" si="537"/>
        <v>0.65140725619086381</v>
      </c>
      <c r="CQ865" s="67">
        <f t="shared" si="538"/>
        <v>0.92307692307692313</v>
      </c>
      <c r="CR865" s="67">
        <f t="shared" si="548"/>
        <v>0.60129900571464356</v>
      </c>
      <c r="CS865" s="67">
        <f t="shared" si="539"/>
        <v>0.34839835392805912</v>
      </c>
      <c r="CT865" s="59">
        <v>0</v>
      </c>
      <c r="CU865" s="59">
        <v>0</v>
      </c>
      <c r="CV865" s="59" t="s">
        <v>1782</v>
      </c>
      <c r="CW865" s="128">
        <v>0</v>
      </c>
      <c r="CX865" s="59">
        <v>0</v>
      </c>
      <c r="CY865" s="102">
        <v>1</v>
      </c>
      <c r="CZ865" s="102">
        <v>0</v>
      </c>
      <c r="DA865" s="102">
        <v>0</v>
      </c>
      <c r="DB865" s="102">
        <v>0</v>
      </c>
      <c r="DC865" s="102">
        <v>0</v>
      </c>
      <c r="DD865" s="60">
        <v>1</v>
      </c>
      <c r="DE865" s="60">
        <v>0</v>
      </c>
      <c r="DF865" s="60">
        <v>0</v>
      </c>
      <c r="DG865" s="60">
        <v>0</v>
      </c>
      <c r="DH865" s="60">
        <v>0</v>
      </c>
      <c r="DI865" s="60">
        <v>0</v>
      </c>
      <c r="DJ865" s="60">
        <v>0</v>
      </c>
      <c r="DK865" s="60">
        <v>0</v>
      </c>
      <c r="DL865" s="60">
        <v>0</v>
      </c>
      <c r="DM865" s="60">
        <v>0</v>
      </c>
      <c r="DN865" s="60">
        <v>0</v>
      </c>
      <c r="DO865" s="128">
        <v>0</v>
      </c>
      <c r="DP865" s="128">
        <v>0</v>
      </c>
      <c r="DQ865" s="128">
        <v>0</v>
      </c>
      <c r="DR865" s="128">
        <v>0</v>
      </c>
      <c r="DS865" s="128">
        <v>0</v>
      </c>
      <c r="DT865" s="128">
        <v>0</v>
      </c>
      <c r="DU865" s="128">
        <v>0</v>
      </c>
      <c r="DV865" s="128">
        <v>0</v>
      </c>
      <c r="DW865" s="128">
        <v>0</v>
      </c>
      <c r="DX865" s="128">
        <v>0</v>
      </c>
      <c r="DY865" s="128">
        <v>0</v>
      </c>
      <c r="DZ865" s="128">
        <v>0</v>
      </c>
      <c r="EA865" s="128">
        <v>0</v>
      </c>
      <c r="EB865" s="128">
        <v>0</v>
      </c>
      <c r="EC865" s="128">
        <v>0</v>
      </c>
      <c r="ED865" s="128">
        <v>0</v>
      </c>
      <c r="EE865" s="128">
        <v>0</v>
      </c>
      <c r="EF865" s="128">
        <v>0</v>
      </c>
      <c r="EG865" s="128">
        <v>0</v>
      </c>
      <c r="EH865" s="128">
        <v>0</v>
      </c>
      <c r="EI865" s="128">
        <v>0</v>
      </c>
      <c r="EJ865" s="128">
        <v>0</v>
      </c>
      <c r="EK865" s="128">
        <v>0</v>
      </c>
      <c r="EL865" s="128">
        <v>0</v>
      </c>
      <c r="EM865" s="128">
        <v>2</v>
      </c>
      <c r="EN865" s="128">
        <v>0</v>
      </c>
      <c r="EO865" s="128">
        <v>2</v>
      </c>
      <c r="EP865" s="128">
        <v>2</v>
      </c>
      <c r="EQ865" s="128">
        <v>3</v>
      </c>
    </row>
    <row r="866" spans="1:147" s="88" customFormat="1" ht="15" customHeight="1" x14ac:dyDescent="0.25">
      <c r="A866" s="6" t="s">
        <v>2583</v>
      </c>
      <c r="B866" s="138">
        <v>3</v>
      </c>
      <c r="C866" s="58" t="s">
        <v>1538</v>
      </c>
      <c r="D866" s="59">
        <v>2016</v>
      </c>
      <c r="E866" s="67" t="s">
        <v>812</v>
      </c>
      <c r="F866" s="67" t="s">
        <v>947</v>
      </c>
      <c r="G866" s="59">
        <v>222</v>
      </c>
      <c r="H866" s="59" t="s">
        <v>813</v>
      </c>
      <c r="I866" s="127" t="s">
        <v>1949</v>
      </c>
      <c r="J866" s="59">
        <v>5</v>
      </c>
      <c r="K866" s="59" t="s">
        <v>3</v>
      </c>
      <c r="L866" s="59" t="s">
        <v>77</v>
      </c>
      <c r="M866" s="172" t="s">
        <v>1966</v>
      </c>
      <c r="N866" s="59">
        <v>24</v>
      </c>
      <c r="O866" s="59">
        <f t="shared" si="544"/>
        <v>1.3802112417116059</v>
      </c>
      <c r="P866" s="37" t="s">
        <v>1539</v>
      </c>
      <c r="Q866" s="67"/>
      <c r="R866" s="37">
        <v>1</v>
      </c>
      <c r="S866" s="37">
        <v>1</v>
      </c>
      <c r="T866" s="177">
        <v>6</v>
      </c>
      <c r="U866" s="178">
        <v>12</v>
      </c>
      <c r="V866" s="102" t="s">
        <v>2360</v>
      </c>
      <c r="W866" s="102">
        <v>2</v>
      </c>
      <c r="X866" s="37" t="s">
        <v>1540</v>
      </c>
      <c r="Y866" s="39"/>
      <c r="Z866" s="67" t="s">
        <v>153</v>
      </c>
      <c r="AA866" s="59" t="s">
        <v>1541</v>
      </c>
      <c r="AB866" s="37" t="s">
        <v>707</v>
      </c>
      <c r="AC866" s="37">
        <v>38</v>
      </c>
      <c r="AD866" s="37">
        <v>0</v>
      </c>
      <c r="AE866" s="59" t="s">
        <v>9</v>
      </c>
      <c r="AF866" s="37" t="s">
        <v>29</v>
      </c>
      <c r="AG866" s="37" t="s">
        <v>29</v>
      </c>
      <c r="AH866" s="37" t="s">
        <v>29</v>
      </c>
      <c r="AI866" s="60" t="s">
        <v>29</v>
      </c>
      <c r="AJ866" s="37" t="s">
        <v>29</v>
      </c>
      <c r="AK866" s="37" t="s">
        <v>29</v>
      </c>
      <c r="AL866" s="60" t="s">
        <v>29</v>
      </c>
      <c r="AM866" s="60" t="s">
        <v>29</v>
      </c>
      <c r="AN866" s="39" t="s">
        <v>1542</v>
      </c>
      <c r="AO866" s="37" t="s">
        <v>470</v>
      </c>
      <c r="AP866" s="67"/>
      <c r="AQ866" s="59" t="s">
        <v>253</v>
      </c>
      <c r="AR866" s="67" t="s">
        <v>1544</v>
      </c>
      <c r="AS866" s="67"/>
      <c r="AT866" s="172" t="s">
        <v>2483</v>
      </c>
      <c r="AU866" s="11">
        <v>62.2</v>
      </c>
      <c r="AV866" s="11">
        <v>25.7</v>
      </c>
      <c r="AW866" s="59"/>
      <c r="AX866" s="277">
        <v>3.4750000000000001</v>
      </c>
      <c r="AY866" s="278">
        <v>636</v>
      </c>
      <c r="AZ866" s="455">
        <f t="shared" si="547"/>
        <v>2.8034571156484138</v>
      </c>
      <c r="BA866" s="515" t="s">
        <v>82</v>
      </c>
      <c r="BB866" s="40" t="s">
        <v>1850</v>
      </c>
      <c r="BC866" s="59"/>
      <c r="BD866" s="59"/>
      <c r="BE866" s="59"/>
      <c r="BF866" s="58"/>
      <c r="BG866" s="67"/>
      <c r="BH866" s="58" t="s">
        <v>1334</v>
      </c>
      <c r="BI866" s="58" t="s">
        <v>1549</v>
      </c>
      <c r="BJ866" s="39" t="s">
        <v>12</v>
      </c>
      <c r="BK866" s="67" t="s">
        <v>13</v>
      </c>
      <c r="BL866" s="128"/>
      <c r="BM866" s="128"/>
      <c r="BN866" s="58"/>
      <c r="BO866" s="59" t="s">
        <v>1669</v>
      </c>
      <c r="BP866" s="67" t="s">
        <v>1545</v>
      </c>
      <c r="BQ866" s="37" t="s">
        <v>707</v>
      </c>
      <c r="BR866" s="58">
        <v>61</v>
      </c>
      <c r="BS866" s="59" t="s">
        <v>21</v>
      </c>
      <c r="BT866" s="37" t="s">
        <v>1223</v>
      </c>
      <c r="BU866" s="69">
        <v>13.78</v>
      </c>
      <c r="BV866" s="58"/>
      <c r="BW866" s="106" t="s">
        <v>26</v>
      </c>
      <c r="BX866" s="37" t="s">
        <v>67</v>
      </c>
      <c r="BY866" s="92"/>
      <c r="BZ866" s="70">
        <f t="shared" si="549"/>
        <v>13.78</v>
      </c>
      <c r="CA866" s="37" t="s">
        <v>18</v>
      </c>
      <c r="CB866" s="37" t="s">
        <v>1543</v>
      </c>
      <c r="CC866" s="37">
        <v>6</v>
      </c>
      <c r="CD866" s="37">
        <v>6</v>
      </c>
      <c r="CE866" s="176"/>
      <c r="CF866" s="67" t="s">
        <v>1546</v>
      </c>
      <c r="CG866" s="58">
        <v>43.5</v>
      </c>
      <c r="CH866" s="37" t="s">
        <v>21</v>
      </c>
      <c r="CI866" s="67">
        <v>9.8699999999999992</v>
      </c>
      <c r="CJ866" s="58"/>
      <c r="CK866" s="58"/>
      <c r="CL866" s="159">
        <f t="shared" si="542"/>
        <v>9.8699999999999992</v>
      </c>
      <c r="CM866" s="37">
        <v>6</v>
      </c>
      <c r="CN866" s="37">
        <v>6</v>
      </c>
      <c r="CO866" s="176"/>
      <c r="CP866" s="67">
        <f t="shared" si="537"/>
        <v>1.4600953831253241</v>
      </c>
      <c r="CQ866" s="67">
        <f t="shared" si="538"/>
        <v>0.92307692307692313</v>
      </c>
      <c r="CR866" s="67">
        <f t="shared" si="548"/>
        <v>1.3477803536541453</v>
      </c>
      <c r="CS866" s="67">
        <f t="shared" si="539"/>
        <v>0.40902132840400385</v>
      </c>
      <c r="CT866" s="59">
        <v>0</v>
      </c>
      <c r="CU866" s="59">
        <v>0</v>
      </c>
      <c r="CV866" s="59" t="s">
        <v>1782</v>
      </c>
      <c r="CW866" s="128">
        <v>0</v>
      </c>
      <c r="CX866" s="59">
        <v>0</v>
      </c>
      <c r="CY866" s="102">
        <v>1</v>
      </c>
      <c r="CZ866" s="102">
        <v>0</v>
      </c>
      <c r="DA866" s="102">
        <v>0</v>
      </c>
      <c r="DB866" s="102">
        <v>0</v>
      </c>
      <c r="DC866" s="102">
        <v>0</v>
      </c>
      <c r="DD866" s="60">
        <v>1</v>
      </c>
      <c r="DE866" s="60">
        <v>0</v>
      </c>
      <c r="DF866" s="60">
        <v>0</v>
      </c>
      <c r="DG866" s="60">
        <v>0</v>
      </c>
      <c r="DH866" s="60">
        <v>0</v>
      </c>
      <c r="DI866" s="60">
        <v>0</v>
      </c>
      <c r="DJ866" s="60">
        <v>0</v>
      </c>
      <c r="DK866" s="60">
        <v>0</v>
      </c>
      <c r="DL866" s="60">
        <v>0</v>
      </c>
      <c r="DM866" s="60">
        <v>0</v>
      </c>
      <c r="DN866" s="60">
        <v>0</v>
      </c>
      <c r="DO866" s="128">
        <v>0</v>
      </c>
      <c r="DP866" s="128">
        <v>0</v>
      </c>
      <c r="DQ866" s="128">
        <v>0</v>
      </c>
      <c r="DR866" s="128">
        <v>0</v>
      </c>
      <c r="DS866" s="128">
        <v>0</v>
      </c>
      <c r="DT866" s="128">
        <v>0</v>
      </c>
      <c r="DU866" s="128">
        <v>0</v>
      </c>
      <c r="DV866" s="128">
        <v>0</v>
      </c>
      <c r="DW866" s="128">
        <v>0</v>
      </c>
      <c r="DX866" s="128">
        <v>0</v>
      </c>
      <c r="DY866" s="128">
        <v>0</v>
      </c>
      <c r="DZ866" s="128">
        <v>0</v>
      </c>
      <c r="EA866" s="128">
        <v>0</v>
      </c>
      <c r="EB866" s="128">
        <v>0</v>
      </c>
      <c r="EC866" s="128">
        <v>0</v>
      </c>
      <c r="ED866" s="128">
        <v>0</v>
      </c>
      <c r="EE866" s="128">
        <v>0</v>
      </c>
      <c r="EF866" s="128">
        <v>0</v>
      </c>
      <c r="EG866" s="128">
        <v>0</v>
      </c>
      <c r="EH866" s="128">
        <v>0</v>
      </c>
      <c r="EI866" s="128">
        <v>0</v>
      </c>
      <c r="EJ866" s="128">
        <v>0</v>
      </c>
      <c r="EK866" s="128">
        <v>0</v>
      </c>
      <c r="EL866" s="128">
        <v>0</v>
      </c>
      <c r="EM866" s="128">
        <v>2</v>
      </c>
      <c r="EN866" s="128">
        <v>0</v>
      </c>
      <c r="EO866" s="128">
        <v>2</v>
      </c>
      <c r="EP866" s="128">
        <v>2</v>
      </c>
      <c r="EQ866" s="128">
        <v>3</v>
      </c>
    </row>
    <row r="867" spans="1:147" s="88" customFormat="1" ht="15" customHeight="1" x14ac:dyDescent="0.25">
      <c r="A867" s="6" t="s">
        <v>2583</v>
      </c>
      <c r="B867" s="138">
        <v>4</v>
      </c>
      <c r="C867" s="58" t="s">
        <v>1538</v>
      </c>
      <c r="D867" s="59">
        <v>2016</v>
      </c>
      <c r="E867" s="67" t="s">
        <v>812</v>
      </c>
      <c r="F867" s="67" t="s">
        <v>947</v>
      </c>
      <c r="G867" s="59">
        <v>222</v>
      </c>
      <c r="H867" s="59" t="s">
        <v>813</v>
      </c>
      <c r="I867" s="127" t="s">
        <v>1949</v>
      </c>
      <c r="J867" s="59">
        <v>5</v>
      </c>
      <c r="K867" s="59" t="s">
        <v>3</v>
      </c>
      <c r="L867" s="59" t="s">
        <v>77</v>
      </c>
      <c r="M867" s="172" t="s">
        <v>1966</v>
      </c>
      <c r="N867" s="59">
        <v>24</v>
      </c>
      <c r="O867" s="59">
        <f t="shared" si="544"/>
        <v>1.3802112417116059</v>
      </c>
      <c r="P867" s="37" t="s">
        <v>1539</v>
      </c>
      <c r="Q867" s="67"/>
      <c r="R867" s="37">
        <v>1</v>
      </c>
      <c r="S867" s="37">
        <v>1</v>
      </c>
      <c r="T867" s="177">
        <v>6</v>
      </c>
      <c r="U867" s="178">
        <v>12</v>
      </c>
      <c r="V867" s="102" t="s">
        <v>2360</v>
      </c>
      <c r="W867" s="102">
        <v>2</v>
      </c>
      <c r="X867" s="37" t="s">
        <v>1540</v>
      </c>
      <c r="Y867" s="39"/>
      <c r="Z867" s="67" t="s">
        <v>153</v>
      </c>
      <c r="AA867" s="59" t="s">
        <v>1541</v>
      </c>
      <c r="AB867" s="37" t="s">
        <v>707</v>
      </c>
      <c r="AC867" s="37">
        <v>36</v>
      </c>
      <c r="AD867" s="37">
        <v>0</v>
      </c>
      <c r="AE867" s="59" t="s">
        <v>9</v>
      </c>
      <c r="AF867" s="37" t="s">
        <v>29</v>
      </c>
      <c r="AG867" s="37" t="s">
        <v>29</v>
      </c>
      <c r="AH867" s="37" t="s">
        <v>29</v>
      </c>
      <c r="AI867" s="60" t="s">
        <v>29</v>
      </c>
      <c r="AJ867" s="37" t="s">
        <v>29</v>
      </c>
      <c r="AK867" s="37" t="s">
        <v>29</v>
      </c>
      <c r="AL867" s="60" t="s">
        <v>29</v>
      </c>
      <c r="AM867" s="60" t="s">
        <v>29</v>
      </c>
      <c r="AN867" s="39" t="s">
        <v>1542</v>
      </c>
      <c r="AO867" s="37" t="s">
        <v>470</v>
      </c>
      <c r="AP867" s="67"/>
      <c r="AQ867" s="59" t="s">
        <v>253</v>
      </c>
      <c r="AR867" s="67" t="s">
        <v>1544</v>
      </c>
      <c r="AS867" s="67"/>
      <c r="AT867" s="172" t="s">
        <v>2484</v>
      </c>
      <c r="AU867" s="11">
        <v>62.2</v>
      </c>
      <c r="AV867" s="11">
        <v>25.7</v>
      </c>
      <c r="AW867" s="59"/>
      <c r="AX867" s="277">
        <v>3.4750000000000001</v>
      </c>
      <c r="AY867" s="278">
        <v>636</v>
      </c>
      <c r="AZ867" s="455">
        <f t="shared" si="547"/>
        <v>2.8034571156484138</v>
      </c>
      <c r="BA867" s="515" t="s">
        <v>103</v>
      </c>
      <c r="BB867" s="40"/>
      <c r="BC867" s="59"/>
      <c r="BD867" s="59"/>
      <c r="BE867" s="59"/>
      <c r="BF867" s="58"/>
      <c r="BG867" s="67"/>
      <c r="BH867" s="58" t="s">
        <v>1334</v>
      </c>
      <c r="BI867" s="58" t="s">
        <v>103</v>
      </c>
      <c r="BJ867" s="39" t="s">
        <v>12</v>
      </c>
      <c r="BK867" s="67" t="s">
        <v>13</v>
      </c>
      <c r="BL867" s="128"/>
      <c r="BM867" s="128"/>
      <c r="BN867" s="58"/>
      <c r="BO867" s="59" t="s">
        <v>1669</v>
      </c>
      <c r="BP867" s="67" t="s">
        <v>1545</v>
      </c>
      <c r="BQ867" s="37" t="s">
        <v>707</v>
      </c>
      <c r="BR867" s="58">
        <v>58.33</v>
      </c>
      <c r="BS867" s="59" t="s">
        <v>21</v>
      </c>
      <c r="BT867" s="37" t="s">
        <v>1223</v>
      </c>
      <c r="BU867" s="69">
        <v>12.08</v>
      </c>
      <c r="BV867" s="58"/>
      <c r="BW867" s="106" t="s">
        <v>26</v>
      </c>
      <c r="BX867" s="37" t="s">
        <v>67</v>
      </c>
      <c r="BY867" s="92"/>
      <c r="BZ867" s="70">
        <f t="shared" si="549"/>
        <v>12.08</v>
      </c>
      <c r="CA867" s="37" t="s">
        <v>18</v>
      </c>
      <c r="CB867" s="37" t="s">
        <v>1543</v>
      </c>
      <c r="CC867" s="37">
        <v>6</v>
      </c>
      <c r="CD867" s="37">
        <v>6</v>
      </c>
      <c r="CE867" s="176"/>
      <c r="CF867" s="67" t="s">
        <v>1546</v>
      </c>
      <c r="CG867" s="58">
        <v>40</v>
      </c>
      <c r="CH867" s="37" t="s">
        <v>21</v>
      </c>
      <c r="CI867" s="67">
        <v>17.91</v>
      </c>
      <c r="CJ867" s="58"/>
      <c r="CK867" s="58"/>
      <c r="CL867" s="159">
        <f t="shared" si="542"/>
        <v>17.91</v>
      </c>
      <c r="CM867" s="37">
        <v>6</v>
      </c>
      <c r="CN867" s="37">
        <v>6</v>
      </c>
      <c r="CO867" s="176"/>
      <c r="CP867" s="67">
        <f t="shared" si="537"/>
        <v>1.1999443948852102</v>
      </c>
      <c r="CQ867" s="67">
        <f t="shared" si="538"/>
        <v>0.92307692307692313</v>
      </c>
      <c r="CR867" s="67">
        <f t="shared" si="548"/>
        <v>1.1076409798940403</v>
      </c>
      <c r="CS867" s="67">
        <f t="shared" si="539"/>
        <v>0.3844528558475262</v>
      </c>
      <c r="CT867" s="59">
        <v>0</v>
      </c>
      <c r="CU867" s="59">
        <v>0</v>
      </c>
      <c r="CV867" s="59" t="s">
        <v>1782</v>
      </c>
      <c r="CW867" s="128">
        <v>0</v>
      </c>
      <c r="CX867" s="59">
        <v>0</v>
      </c>
      <c r="CY867" s="102">
        <v>1</v>
      </c>
      <c r="CZ867" s="102">
        <v>0</v>
      </c>
      <c r="DA867" s="102">
        <v>0</v>
      </c>
      <c r="DB867" s="102">
        <v>0</v>
      </c>
      <c r="DC867" s="102">
        <v>0</v>
      </c>
      <c r="DD867" s="60">
        <v>1</v>
      </c>
      <c r="DE867" s="60">
        <v>0</v>
      </c>
      <c r="DF867" s="60">
        <v>0</v>
      </c>
      <c r="DG867" s="60">
        <v>0</v>
      </c>
      <c r="DH867" s="60">
        <v>0</v>
      </c>
      <c r="DI867" s="60">
        <v>0</v>
      </c>
      <c r="DJ867" s="60">
        <v>0</v>
      </c>
      <c r="DK867" s="60">
        <v>0</v>
      </c>
      <c r="DL867" s="60">
        <v>0</v>
      </c>
      <c r="DM867" s="60">
        <v>0</v>
      </c>
      <c r="DN867" s="60">
        <v>0</v>
      </c>
      <c r="DO867" s="128">
        <v>0</v>
      </c>
      <c r="DP867" s="128">
        <v>0</v>
      </c>
      <c r="DQ867" s="128">
        <v>0</v>
      </c>
      <c r="DR867" s="128">
        <v>0</v>
      </c>
      <c r="DS867" s="128">
        <v>0</v>
      </c>
      <c r="DT867" s="128">
        <v>0</v>
      </c>
      <c r="DU867" s="128">
        <v>0</v>
      </c>
      <c r="DV867" s="128">
        <v>0</v>
      </c>
      <c r="DW867" s="128">
        <v>0</v>
      </c>
      <c r="DX867" s="128">
        <v>0</v>
      </c>
      <c r="DY867" s="128">
        <v>0</v>
      </c>
      <c r="DZ867" s="128">
        <v>0</v>
      </c>
      <c r="EA867" s="128">
        <v>0</v>
      </c>
      <c r="EB867" s="128">
        <v>0</v>
      </c>
      <c r="EC867" s="128">
        <v>0</v>
      </c>
      <c r="ED867" s="128">
        <v>0</v>
      </c>
      <c r="EE867" s="128">
        <v>0</v>
      </c>
      <c r="EF867" s="128">
        <v>0</v>
      </c>
      <c r="EG867" s="128">
        <v>0</v>
      </c>
      <c r="EH867" s="128">
        <v>0</v>
      </c>
      <c r="EI867" s="128">
        <v>0</v>
      </c>
      <c r="EJ867" s="128">
        <v>0</v>
      </c>
      <c r="EK867" s="128">
        <v>0</v>
      </c>
      <c r="EL867" s="128">
        <v>0</v>
      </c>
      <c r="EM867" s="128">
        <v>2</v>
      </c>
      <c r="EN867" s="128">
        <v>0</v>
      </c>
      <c r="EO867" s="128">
        <v>2</v>
      </c>
      <c r="EP867" s="128">
        <v>2</v>
      </c>
      <c r="EQ867" s="128">
        <v>3</v>
      </c>
    </row>
    <row r="868" spans="1:147" s="88" customFormat="1" ht="15" customHeight="1" x14ac:dyDescent="0.25">
      <c r="A868" s="6" t="s">
        <v>2583</v>
      </c>
      <c r="B868" s="138">
        <v>5</v>
      </c>
      <c r="C868" s="58" t="s">
        <v>1538</v>
      </c>
      <c r="D868" s="59">
        <v>2016</v>
      </c>
      <c r="E868" s="67" t="s">
        <v>812</v>
      </c>
      <c r="F868" s="67" t="s">
        <v>947</v>
      </c>
      <c r="G868" s="59">
        <v>222</v>
      </c>
      <c r="H868" s="59" t="s">
        <v>813</v>
      </c>
      <c r="I868" s="127" t="s">
        <v>1949</v>
      </c>
      <c r="J868" s="59">
        <v>5</v>
      </c>
      <c r="K868" s="59" t="s">
        <v>3</v>
      </c>
      <c r="L868" s="59" t="s">
        <v>77</v>
      </c>
      <c r="M868" s="172" t="s">
        <v>1966</v>
      </c>
      <c r="N868" s="59">
        <v>24</v>
      </c>
      <c r="O868" s="59">
        <f t="shared" si="544"/>
        <v>1.3802112417116059</v>
      </c>
      <c r="P868" s="37" t="s">
        <v>1539</v>
      </c>
      <c r="Q868" s="67"/>
      <c r="R868" s="37">
        <v>1</v>
      </c>
      <c r="S868" s="37">
        <v>1</v>
      </c>
      <c r="T868" s="177">
        <v>6</v>
      </c>
      <c r="U868" s="178">
        <v>12</v>
      </c>
      <c r="V868" s="102" t="s">
        <v>2360</v>
      </c>
      <c r="W868" s="102"/>
      <c r="X868" s="37" t="s">
        <v>1540</v>
      </c>
      <c r="Y868" s="39"/>
      <c r="Z868" s="67" t="s">
        <v>153</v>
      </c>
      <c r="AA868" s="59" t="s">
        <v>1541</v>
      </c>
      <c r="AB868" s="37" t="s">
        <v>707</v>
      </c>
      <c r="AC868" s="37">
        <v>22</v>
      </c>
      <c r="AD868" s="37">
        <v>0</v>
      </c>
      <c r="AE868" s="59" t="s">
        <v>9</v>
      </c>
      <c r="AF868" s="37" t="s">
        <v>29</v>
      </c>
      <c r="AG868" s="37" t="s">
        <v>29</v>
      </c>
      <c r="AH868" s="37" t="s">
        <v>29</v>
      </c>
      <c r="AI868" s="60" t="s">
        <v>29</v>
      </c>
      <c r="AJ868" s="37" t="s">
        <v>29</v>
      </c>
      <c r="AK868" s="37" t="s">
        <v>29</v>
      </c>
      <c r="AL868" s="60" t="s">
        <v>29</v>
      </c>
      <c r="AM868" s="60" t="s">
        <v>29</v>
      </c>
      <c r="AN868" s="39" t="s">
        <v>1542</v>
      </c>
      <c r="AO868" s="37" t="s">
        <v>470</v>
      </c>
      <c r="AP868" s="67"/>
      <c r="AQ868" s="59" t="s">
        <v>253</v>
      </c>
      <c r="AR868" s="67" t="s">
        <v>1544</v>
      </c>
      <c r="AS868" s="67"/>
      <c r="AT868" s="172" t="s">
        <v>2481</v>
      </c>
      <c r="AU868" s="11">
        <v>62.2</v>
      </c>
      <c r="AV868" s="11">
        <v>25.7</v>
      </c>
      <c r="AW868" s="59"/>
      <c r="AX868" s="277">
        <v>3.4750000000000001</v>
      </c>
      <c r="AY868" s="278">
        <v>636</v>
      </c>
      <c r="AZ868" s="455">
        <f t="shared" si="547"/>
        <v>2.8034571156484138</v>
      </c>
      <c r="BA868" s="515" t="s">
        <v>137</v>
      </c>
      <c r="BB868" s="40" t="s">
        <v>138</v>
      </c>
      <c r="BC868" s="59"/>
      <c r="BD868" s="59"/>
      <c r="BE868" s="59"/>
      <c r="BF868" s="58"/>
      <c r="BG868" s="67"/>
      <c r="BH868" s="58" t="s">
        <v>1334</v>
      </c>
      <c r="BI868" s="58" t="s">
        <v>1547</v>
      </c>
      <c r="BJ868" s="39" t="s">
        <v>12</v>
      </c>
      <c r="BK868" s="67" t="s">
        <v>1001</v>
      </c>
      <c r="BL868" s="128"/>
      <c r="BM868" s="128"/>
      <c r="BN868" s="58"/>
      <c r="BO868" s="59" t="s">
        <v>1682</v>
      </c>
      <c r="BP868" s="67" t="s">
        <v>1545</v>
      </c>
      <c r="BQ868" s="37" t="s">
        <v>707</v>
      </c>
      <c r="BR868" s="58">
        <v>24.83</v>
      </c>
      <c r="BS868" s="59" t="s">
        <v>21</v>
      </c>
      <c r="BT868" s="37" t="s">
        <v>1223</v>
      </c>
      <c r="BU868" s="69">
        <v>2.93</v>
      </c>
      <c r="BV868" s="58"/>
      <c r="BW868" s="106" t="s">
        <v>26</v>
      </c>
      <c r="BX868" s="37" t="s">
        <v>67</v>
      </c>
      <c r="BY868" s="92"/>
      <c r="BZ868" s="70">
        <f t="shared" si="549"/>
        <v>2.93</v>
      </c>
      <c r="CA868" s="37" t="s">
        <v>18</v>
      </c>
      <c r="CB868" s="37" t="s">
        <v>1543</v>
      </c>
      <c r="CC868" s="37">
        <v>6</v>
      </c>
      <c r="CD868" s="37">
        <v>6</v>
      </c>
      <c r="CE868" s="176"/>
      <c r="CF868" s="67" t="s">
        <v>1546</v>
      </c>
      <c r="CG868" s="58">
        <v>17.5</v>
      </c>
      <c r="CH868" s="37" t="s">
        <v>21</v>
      </c>
      <c r="CI868" s="67">
        <v>5.28</v>
      </c>
      <c r="CJ868" s="58"/>
      <c r="CK868" s="58"/>
      <c r="CL868" s="159">
        <f t="shared" si="542"/>
        <v>5.28</v>
      </c>
      <c r="CM868" s="37">
        <v>6</v>
      </c>
      <c r="CN868" s="37">
        <v>6</v>
      </c>
      <c r="CO868" s="176"/>
      <c r="CP868" s="67">
        <f t="shared" si="537"/>
        <v>1.7166864814396405</v>
      </c>
      <c r="CQ868" s="67">
        <f t="shared" si="538"/>
        <v>0.92307692307692313</v>
      </c>
      <c r="CR868" s="67">
        <f t="shared" si="548"/>
        <v>1.5846336751750529</v>
      </c>
      <c r="CS868" s="67">
        <f t="shared" si="539"/>
        <v>0.4379609951874498</v>
      </c>
      <c r="CT868" s="59">
        <v>0</v>
      </c>
      <c r="CU868" s="59">
        <v>0</v>
      </c>
      <c r="CV868" s="59" t="s">
        <v>1782</v>
      </c>
      <c r="CW868" s="128">
        <v>0</v>
      </c>
      <c r="CX868" s="59">
        <v>0</v>
      </c>
      <c r="CY868" s="102">
        <v>1</v>
      </c>
      <c r="CZ868" s="102">
        <v>0</v>
      </c>
      <c r="DA868" s="102">
        <v>0</v>
      </c>
      <c r="DB868" s="102">
        <v>0</v>
      </c>
      <c r="DC868" s="102">
        <v>0</v>
      </c>
      <c r="DD868" s="59">
        <v>0</v>
      </c>
      <c r="DE868" s="60">
        <v>0</v>
      </c>
      <c r="DF868" s="60">
        <v>0</v>
      </c>
      <c r="DG868" s="60">
        <v>0</v>
      </c>
      <c r="DH868" s="60">
        <v>0</v>
      </c>
      <c r="DI868" s="60">
        <v>0</v>
      </c>
      <c r="DJ868" s="60">
        <v>0</v>
      </c>
      <c r="DK868" s="60">
        <v>1</v>
      </c>
      <c r="DL868" s="60">
        <v>0</v>
      </c>
      <c r="DM868" s="60">
        <v>0</v>
      </c>
      <c r="DN868" s="60">
        <v>0</v>
      </c>
      <c r="DO868" s="128">
        <v>0</v>
      </c>
      <c r="DP868" s="128">
        <v>0</v>
      </c>
      <c r="DQ868" s="128">
        <v>0</v>
      </c>
      <c r="DR868" s="128">
        <v>0</v>
      </c>
      <c r="DS868" s="128">
        <v>0</v>
      </c>
      <c r="DT868" s="128">
        <v>0</v>
      </c>
      <c r="DU868" s="128">
        <v>0</v>
      </c>
      <c r="DV868" s="128">
        <v>0</v>
      </c>
      <c r="DW868" s="128">
        <v>0</v>
      </c>
      <c r="DX868" s="128">
        <v>0</v>
      </c>
      <c r="DY868" s="128">
        <v>0</v>
      </c>
      <c r="DZ868" s="128">
        <v>0</v>
      </c>
      <c r="EA868" s="128">
        <v>0</v>
      </c>
      <c r="EB868" s="128">
        <v>0</v>
      </c>
      <c r="EC868" s="128">
        <v>0</v>
      </c>
      <c r="ED868" s="128">
        <v>0</v>
      </c>
      <c r="EE868" s="128">
        <v>0</v>
      </c>
      <c r="EF868" s="128">
        <v>0</v>
      </c>
      <c r="EG868" s="128">
        <v>0</v>
      </c>
      <c r="EH868" s="128">
        <v>0</v>
      </c>
      <c r="EI868" s="128">
        <v>0</v>
      </c>
      <c r="EJ868" s="128">
        <v>0</v>
      </c>
      <c r="EK868" s="128">
        <v>0</v>
      </c>
      <c r="EL868" s="128">
        <v>0</v>
      </c>
      <c r="EM868" s="128">
        <v>2</v>
      </c>
      <c r="EN868" s="128">
        <v>0</v>
      </c>
      <c r="EO868" s="128">
        <v>2</v>
      </c>
      <c r="EP868" s="128">
        <v>2</v>
      </c>
      <c r="EQ868" s="128">
        <v>3</v>
      </c>
    </row>
    <row r="869" spans="1:147" s="88" customFormat="1" ht="15" customHeight="1" x14ac:dyDescent="0.25">
      <c r="A869" s="6" t="s">
        <v>2583</v>
      </c>
      <c r="B869" s="138">
        <v>6</v>
      </c>
      <c r="C869" s="58" t="s">
        <v>1538</v>
      </c>
      <c r="D869" s="59">
        <v>2016</v>
      </c>
      <c r="E869" s="67" t="s">
        <v>812</v>
      </c>
      <c r="F869" s="67" t="s">
        <v>947</v>
      </c>
      <c r="G869" s="59">
        <v>222</v>
      </c>
      <c r="H869" s="59" t="s">
        <v>813</v>
      </c>
      <c r="I869" s="127" t="s">
        <v>1949</v>
      </c>
      <c r="J869" s="59">
        <v>5</v>
      </c>
      <c r="K869" s="59" t="s">
        <v>3</v>
      </c>
      <c r="L869" s="59" t="s">
        <v>77</v>
      </c>
      <c r="M869" s="172" t="s">
        <v>1966</v>
      </c>
      <c r="N869" s="59">
        <v>24</v>
      </c>
      <c r="O869" s="59">
        <f t="shared" si="544"/>
        <v>1.3802112417116059</v>
      </c>
      <c r="P869" s="37" t="s">
        <v>1539</v>
      </c>
      <c r="Q869" s="67"/>
      <c r="R869" s="37">
        <v>1</v>
      </c>
      <c r="S869" s="37">
        <v>1</v>
      </c>
      <c r="T869" s="177">
        <v>6</v>
      </c>
      <c r="U869" s="178">
        <v>12</v>
      </c>
      <c r="V869" s="102" t="s">
        <v>2360</v>
      </c>
      <c r="W869" s="102"/>
      <c r="X869" s="37" t="s">
        <v>1540</v>
      </c>
      <c r="Y869" s="39"/>
      <c r="Z869" s="67" t="s">
        <v>153</v>
      </c>
      <c r="AA869" s="59" t="s">
        <v>1541</v>
      </c>
      <c r="AB869" s="37" t="s">
        <v>707</v>
      </c>
      <c r="AC869" s="37">
        <v>36</v>
      </c>
      <c r="AD869" s="37">
        <v>0</v>
      </c>
      <c r="AE869" s="59" t="s">
        <v>9</v>
      </c>
      <c r="AF869" s="37" t="s">
        <v>29</v>
      </c>
      <c r="AG869" s="37" t="s">
        <v>29</v>
      </c>
      <c r="AH869" s="37" t="s">
        <v>29</v>
      </c>
      <c r="AI869" s="60" t="s">
        <v>29</v>
      </c>
      <c r="AJ869" s="37" t="s">
        <v>29</v>
      </c>
      <c r="AK869" s="37" t="s">
        <v>29</v>
      </c>
      <c r="AL869" s="60" t="s">
        <v>29</v>
      </c>
      <c r="AM869" s="60" t="s">
        <v>29</v>
      </c>
      <c r="AN869" s="39" t="s">
        <v>1542</v>
      </c>
      <c r="AO869" s="37" t="s">
        <v>470</v>
      </c>
      <c r="AP869" s="67"/>
      <c r="AQ869" s="59" t="s">
        <v>253</v>
      </c>
      <c r="AR869" s="67" t="s">
        <v>1544</v>
      </c>
      <c r="AS869" s="67"/>
      <c r="AT869" s="172" t="s">
        <v>2482</v>
      </c>
      <c r="AU869" s="11">
        <v>62.2</v>
      </c>
      <c r="AV869" s="11">
        <v>25.7</v>
      </c>
      <c r="AW869" s="59"/>
      <c r="AX869" s="277">
        <v>3.4750000000000001</v>
      </c>
      <c r="AY869" s="278">
        <v>636</v>
      </c>
      <c r="AZ869" s="455">
        <f t="shared" si="547"/>
        <v>2.8034571156484138</v>
      </c>
      <c r="BA869" s="515" t="s">
        <v>137</v>
      </c>
      <c r="BB869" s="40" t="s">
        <v>674</v>
      </c>
      <c r="BC869" s="59"/>
      <c r="BD869" s="59"/>
      <c r="BE869" s="59"/>
      <c r="BF869" s="58"/>
      <c r="BG869" s="67"/>
      <c r="BH869" s="58" t="s">
        <v>1334</v>
      </c>
      <c r="BI869" s="58" t="s">
        <v>1548</v>
      </c>
      <c r="BJ869" s="39" t="s">
        <v>12</v>
      </c>
      <c r="BK869" s="67" t="s">
        <v>1001</v>
      </c>
      <c r="BL869" s="128"/>
      <c r="BM869" s="128"/>
      <c r="BN869" s="58"/>
      <c r="BO869" s="59" t="s">
        <v>1682</v>
      </c>
      <c r="BP869" s="67" t="s">
        <v>1545</v>
      </c>
      <c r="BQ869" s="37" t="s">
        <v>707</v>
      </c>
      <c r="BR869" s="58">
        <v>32.5</v>
      </c>
      <c r="BS869" s="59" t="s">
        <v>21</v>
      </c>
      <c r="BT869" s="37" t="s">
        <v>1223</v>
      </c>
      <c r="BU869" s="69">
        <v>4.76</v>
      </c>
      <c r="BV869" s="58"/>
      <c r="BW869" s="106" t="s">
        <v>26</v>
      </c>
      <c r="BX869" s="37" t="s">
        <v>67</v>
      </c>
      <c r="BY869" s="92"/>
      <c r="BZ869" s="70">
        <f t="shared" si="549"/>
        <v>4.76</v>
      </c>
      <c r="CA869" s="37" t="s">
        <v>18</v>
      </c>
      <c r="CB869" s="37" t="s">
        <v>1543</v>
      </c>
      <c r="CC869" s="37">
        <v>6</v>
      </c>
      <c r="CD869" s="37">
        <v>6</v>
      </c>
      <c r="CE869" s="176"/>
      <c r="CF869" s="67" t="s">
        <v>1546</v>
      </c>
      <c r="CG869" s="58">
        <v>24.17</v>
      </c>
      <c r="CH869" s="37" t="s">
        <v>21</v>
      </c>
      <c r="CI869" s="67">
        <v>8.26</v>
      </c>
      <c r="CJ869" s="58"/>
      <c r="CK869" s="58"/>
      <c r="CL869" s="159">
        <f t="shared" si="542"/>
        <v>8.26</v>
      </c>
      <c r="CM869" s="37">
        <v>6</v>
      </c>
      <c r="CN869" s="37">
        <v>6</v>
      </c>
      <c r="CO869" s="176"/>
      <c r="CP869" s="67">
        <f t="shared" si="537"/>
        <v>1.2357010497372571</v>
      </c>
      <c r="CQ869" s="67">
        <f t="shared" si="538"/>
        <v>0.92307692307692313</v>
      </c>
      <c r="CR869" s="67">
        <f t="shared" si="548"/>
        <v>1.1406471228343913</v>
      </c>
      <c r="CS869" s="67">
        <f t="shared" si="539"/>
        <v>0.38754482745126562</v>
      </c>
      <c r="CT869" s="59">
        <v>0</v>
      </c>
      <c r="CU869" s="59">
        <v>0</v>
      </c>
      <c r="CV869" s="59" t="s">
        <v>1782</v>
      </c>
      <c r="CW869" s="128">
        <v>0</v>
      </c>
      <c r="CX869" s="59">
        <v>0</v>
      </c>
      <c r="CY869" s="102">
        <v>1</v>
      </c>
      <c r="CZ869" s="102">
        <v>0</v>
      </c>
      <c r="DA869" s="102">
        <v>0</v>
      </c>
      <c r="DB869" s="102">
        <v>0</v>
      </c>
      <c r="DC869" s="102">
        <v>0</v>
      </c>
      <c r="DD869" s="59">
        <v>0</v>
      </c>
      <c r="DE869" s="60">
        <v>0</v>
      </c>
      <c r="DF869" s="60">
        <v>0</v>
      </c>
      <c r="DG869" s="60">
        <v>0</v>
      </c>
      <c r="DH869" s="60">
        <v>0</v>
      </c>
      <c r="DI869" s="60">
        <v>0</v>
      </c>
      <c r="DJ869" s="60">
        <v>0</v>
      </c>
      <c r="DK869" s="60">
        <v>1</v>
      </c>
      <c r="DL869" s="60">
        <v>0</v>
      </c>
      <c r="DM869" s="60">
        <v>0</v>
      </c>
      <c r="DN869" s="60">
        <v>0</v>
      </c>
      <c r="DO869" s="128">
        <v>0</v>
      </c>
      <c r="DP869" s="128">
        <v>0</v>
      </c>
      <c r="DQ869" s="128">
        <v>0</v>
      </c>
      <c r="DR869" s="128">
        <v>0</v>
      </c>
      <c r="DS869" s="128">
        <v>0</v>
      </c>
      <c r="DT869" s="128">
        <v>0</v>
      </c>
      <c r="DU869" s="128">
        <v>0</v>
      </c>
      <c r="DV869" s="128">
        <v>0</v>
      </c>
      <c r="DW869" s="128">
        <v>0</v>
      </c>
      <c r="DX869" s="128">
        <v>0</v>
      </c>
      <c r="DY869" s="128">
        <v>0</v>
      </c>
      <c r="DZ869" s="128">
        <v>0</v>
      </c>
      <c r="EA869" s="128">
        <v>0</v>
      </c>
      <c r="EB869" s="128">
        <v>0</v>
      </c>
      <c r="EC869" s="128">
        <v>0</v>
      </c>
      <c r="ED869" s="128">
        <v>0</v>
      </c>
      <c r="EE869" s="128">
        <v>0</v>
      </c>
      <c r="EF869" s="128">
        <v>0</v>
      </c>
      <c r="EG869" s="128">
        <v>0</v>
      </c>
      <c r="EH869" s="128">
        <v>0</v>
      </c>
      <c r="EI869" s="128">
        <v>0</v>
      </c>
      <c r="EJ869" s="128">
        <v>0</v>
      </c>
      <c r="EK869" s="128">
        <v>0</v>
      </c>
      <c r="EL869" s="128">
        <v>0</v>
      </c>
      <c r="EM869" s="128">
        <v>2</v>
      </c>
      <c r="EN869" s="128">
        <v>0</v>
      </c>
      <c r="EO869" s="128">
        <v>2</v>
      </c>
      <c r="EP869" s="128">
        <v>2</v>
      </c>
      <c r="EQ869" s="128">
        <v>3</v>
      </c>
    </row>
    <row r="870" spans="1:147" s="88" customFormat="1" ht="15" customHeight="1" x14ac:dyDescent="0.25">
      <c r="A870" s="6" t="s">
        <v>2583</v>
      </c>
      <c r="B870" s="138">
        <v>7</v>
      </c>
      <c r="C870" s="58" t="s">
        <v>1538</v>
      </c>
      <c r="D870" s="59">
        <v>2016</v>
      </c>
      <c r="E870" s="67" t="s">
        <v>812</v>
      </c>
      <c r="F870" s="67" t="s">
        <v>947</v>
      </c>
      <c r="G870" s="59">
        <v>222</v>
      </c>
      <c r="H870" s="59" t="s">
        <v>813</v>
      </c>
      <c r="I870" s="127" t="s">
        <v>1949</v>
      </c>
      <c r="J870" s="59">
        <v>5</v>
      </c>
      <c r="K870" s="59" t="s">
        <v>3</v>
      </c>
      <c r="L870" s="59" t="s">
        <v>77</v>
      </c>
      <c r="M870" s="172" t="s">
        <v>1966</v>
      </c>
      <c r="N870" s="59">
        <v>24</v>
      </c>
      <c r="O870" s="59">
        <f t="shared" si="544"/>
        <v>1.3802112417116059</v>
      </c>
      <c r="P870" s="37" t="s">
        <v>1539</v>
      </c>
      <c r="Q870" s="67"/>
      <c r="R870" s="37">
        <v>1</v>
      </c>
      <c r="S870" s="37">
        <v>1</v>
      </c>
      <c r="T870" s="177">
        <v>6</v>
      </c>
      <c r="U870" s="178">
        <v>12</v>
      </c>
      <c r="V870" s="102" t="s">
        <v>2360</v>
      </c>
      <c r="W870" s="102"/>
      <c r="X870" s="37" t="s">
        <v>1540</v>
      </c>
      <c r="Y870" s="39"/>
      <c r="Z870" s="67" t="s">
        <v>153</v>
      </c>
      <c r="AA870" s="59" t="s">
        <v>1541</v>
      </c>
      <c r="AB870" s="37" t="s">
        <v>707</v>
      </c>
      <c r="AC870" s="37">
        <v>38</v>
      </c>
      <c r="AD870" s="37">
        <v>0</v>
      </c>
      <c r="AE870" s="59" t="s">
        <v>9</v>
      </c>
      <c r="AF870" s="37" t="s">
        <v>29</v>
      </c>
      <c r="AG870" s="37" t="s">
        <v>29</v>
      </c>
      <c r="AH870" s="37" t="s">
        <v>29</v>
      </c>
      <c r="AI870" s="60" t="s">
        <v>29</v>
      </c>
      <c r="AJ870" s="37" t="s">
        <v>29</v>
      </c>
      <c r="AK870" s="37" t="s">
        <v>29</v>
      </c>
      <c r="AL870" s="60" t="s">
        <v>29</v>
      </c>
      <c r="AM870" s="60" t="s">
        <v>29</v>
      </c>
      <c r="AN870" s="39" t="s">
        <v>1542</v>
      </c>
      <c r="AO870" s="37" t="s">
        <v>470</v>
      </c>
      <c r="AP870" s="67"/>
      <c r="AQ870" s="59" t="s">
        <v>253</v>
      </c>
      <c r="AR870" s="67" t="s">
        <v>1544</v>
      </c>
      <c r="AS870" s="67"/>
      <c r="AT870" s="172" t="s">
        <v>2483</v>
      </c>
      <c r="AU870" s="11">
        <v>62.2</v>
      </c>
      <c r="AV870" s="11">
        <v>25.7</v>
      </c>
      <c r="AW870" s="59"/>
      <c r="AX870" s="277">
        <v>3.4750000000000001</v>
      </c>
      <c r="AY870" s="278">
        <v>636</v>
      </c>
      <c r="AZ870" s="455">
        <f t="shared" si="547"/>
        <v>2.8034571156484138</v>
      </c>
      <c r="BA870" s="515" t="s">
        <v>82</v>
      </c>
      <c r="BB870" s="40" t="s">
        <v>1850</v>
      </c>
      <c r="BC870" s="59"/>
      <c r="BD870" s="59"/>
      <c r="BE870" s="59"/>
      <c r="BF870" s="58"/>
      <c r="BG870" s="67"/>
      <c r="BH870" s="58" t="s">
        <v>1334</v>
      </c>
      <c r="BI870" s="58" t="s">
        <v>1549</v>
      </c>
      <c r="BJ870" s="39" t="s">
        <v>12</v>
      </c>
      <c r="BK870" s="67" t="s">
        <v>1001</v>
      </c>
      <c r="BL870" s="128"/>
      <c r="BM870" s="128"/>
      <c r="BN870" s="58"/>
      <c r="BO870" s="59" t="s">
        <v>1682</v>
      </c>
      <c r="BP870" s="67" t="s">
        <v>1545</v>
      </c>
      <c r="BQ870" s="37" t="s">
        <v>707</v>
      </c>
      <c r="BR870" s="58">
        <v>30.83</v>
      </c>
      <c r="BS870" s="59" t="s">
        <v>21</v>
      </c>
      <c r="BT870" s="37" t="s">
        <v>1223</v>
      </c>
      <c r="BU870" s="69">
        <v>7.57</v>
      </c>
      <c r="BV870" s="58"/>
      <c r="BW870" s="106" t="s">
        <v>26</v>
      </c>
      <c r="BX870" s="37" t="s">
        <v>67</v>
      </c>
      <c r="BY870" s="92"/>
      <c r="BZ870" s="70">
        <f t="shared" si="549"/>
        <v>7.57</v>
      </c>
      <c r="CA870" s="37" t="s">
        <v>18</v>
      </c>
      <c r="CB870" s="37" t="s">
        <v>1543</v>
      </c>
      <c r="CC870" s="37">
        <v>6</v>
      </c>
      <c r="CD870" s="37">
        <v>6</v>
      </c>
      <c r="CE870" s="176"/>
      <c r="CF870" s="67" t="s">
        <v>1546</v>
      </c>
      <c r="CG870" s="58">
        <v>26.83</v>
      </c>
      <c r="CH870" s="37" t="s">
        <v>21</v>
      </c>
      <c r="CI870" s="67">
        <v>6.4</v>
      </c>
      <c r="CJ870" s="58"/>
      <c r="CK870" s="58"/>
      <c r="CL870" s="159">
        <f t="shared" si="542"/>
        <v>6.4</v>
      </c>
      <c r="CM870" s="37">
        <v>6</v>
      </c>
      <c r="CN870" s="37">
        <v>6</v>
      </c>
      <c r="CO870" s="176"/>
      <c r="CP870" s="67">
        <f t="shared" si="537"/>
        <v>0.57065783039024465</v>
      </c>
      <c r="CQ870" s="67">
        <f t="shared" si="538"/>
        <v>0.92307692307692313</v>
      </c>
      <c r="CR870" s="67">
        <f t="shared" si="548"/>
        <v>0.52676107420637974</v>
      </c>
      <c r="CS870" s="67">
        <f t="shared" si="539"/>
        <v>0.34489488455412742</v>
      </c>
      <c r="CT870" s="59">
        <v>0</v>
      </c>
      <c r="CU870" s="59">
        <v>0</v>
      </c>
      <c r="CV870" s="59" t="s">
        <v>1782</v>
      </c>
      <c r="CW870" s="128">
        <v>0</v>
      </c>
      <c r="CX870" s="59">
        <v>0</v>
      </c>
      <c r="CY870" s="102">
        <v>1</v>
      </c>
      <c r="CZ870" s="102">
        <v>0</v>
      </c>
      <c r="DA870" s="102">
        <v>0</v>
      </c>
      <c r="DB870" s="102">
        <v>0</v>
      </c>
      <c r="DC870" s="102">
        <v>0</v>
      </c>
      <c r="DD870" s="59">
        <v>0</v>
      </c>
      <c r="DE870" s="60">
        <v>0</v>
      </c>
      <c r="DF870" s="60">
        <v>0</v>
      </c>
      <c r="DG870" s="60">
        <v>0</v>
      </c>
      <c r="DH870" s="60">
        <v>0</v>
      </c>
      <c r="DI870" s="60">
        <v>0</v>
      </c>
      <c r="DJ870" s="60">
        <v>0</v>
      </c>
      <c r="DK870" s="60">
        <v>1</v>
      </c>
      <c r="DL870" s="60">
        <v>0</v>
      </c>
      <c r="DM870" s="60">
        <v>0</v>
      </c>
      <c r="DN870" s="60">
        <v>0</v>
      </c>
      <c r="DO870" s="128">
        <v>0</v>
      </c>
      <c r="DP870" s="128">
        <v>0</v>
      </c>
      <c r="DQ870" s="128">
        <v>0</v>
      </c>
      <c r="DR870" s="128">
        <v>0</v>
      </c>
      <c r="DS870" s="128">
        <v>0</v>
      </c>
      <c r="DT870" s="128">
        <v>0</v>
      </c>
      <c r="DU870" s="128">
        <v>0</v>
      </c>
      <c r="DV870" s="128">
        <v>0</v>
      </c>
      <c r="DW870" s="128">
        <v>0</v>
      </c>
      <c r="DX870" s="128">
        <v>0</v>
      </c>
      <c r="DY870" s="128">
        <v>0</v>
      </c>
      <c r="DZ870" s="128">
        <v>0</v>
      </c>
      <c r="EA870" s="128">
        <v>0</v>
      </c>
      <c r="EB870" s="128">
        <v>0</v>
      </c>
      <c r="EC870" s="128">
        <v>0</v>
      </c>
      <c r="ED870" s="128">
        <v>0</v>
      </c>
      <c r="EE870" s="128">
        <v>0</v>
      </c>
      <c r="EF870" s="128">
        <v>0</v>
      </c>
      <c r="EG870" s="128">
        <v>0</v>
      </c>
      <c r="EH870" s="128">
        <v>0</v>
      </c>
      <c r="EI870" s="128">
        <v>0</v>
      </c>
      <c r="EJ870" s="128">
        <v>0</v>
      </c>
      <c r="EK870" s="128">
        <v>0</v>
      </c>
      <c r="EL870" s="128">
        <v>0</v>
      </c>
      <c r="EM870" s="128">
        <v>2</v>
      </c>
      <c r="EN870" s="128">
        <v>0</v>
      </c>
      <c r="EO870" s="128">
        <v>2</v>
      </c>
      <c r="EP870" s="128">
        <v>2</v>
      </c>
      <c r="EQ870" s="128">
        <v>3</v>
      </c>
    </row>
    <row r="871" spans="1:147" s="88" customFormat="1" ht="15" customHeight="1" x14ac:dyDescent="0.25">
      <c r="A871" s="6" t="s">
        <v>2583</v>
      </c>
      <c r="B871" s="138">
        <v>8</v>
      </c>
      <c r="C871" s="58" t="s">
        <v>1538</v>
      </c>
      <c r="D871" s="59">
        <v>2016</v>
      </c>
      <c r="E871" s="67" t="s">
        <v>812</v>
      </c>
      <c r="F871" s="67" t="s">
        <v>947</v>
      </c>
      <c r="G871" s="59">
        <v>222</v>
      </c>
      <c r="H871" s="59" t="s">
        <v>813</v>
      </c>
      <c r="I871" s="127" t="s">
        <v>1949</v>
      </c>
      <c r="J871" s="59">
        <v>5</v>
      </c>
      <c r="K871" s="59" t="s">
        <v>3</v>
      </c>
      <c r="L871" s="59" t="s">
        <v>77</v>
      </c>
      <c r="M871" s="172" t="s">
        <v>1966</v>
      </c>
      <c r="N871" s="59">
        <v>24</v>
      </c>
      <c r="O871" s="59">
        <f t="shared" si="544"/>
        <v>1.3802112417116059</v>
      </c>
      <c r="P871" s="37" t="s">
        <v>1539</v>
      </c>
      <c r="Q871" s="67"/>
      <c r="R871" s="37">
        <v>1</v>
      </c>
      <c r="S871" s="37">
        <v>1</v>
      </c>
      <c r="T871" s="177">
        <v>6</v>
      </c>
      <c r="U871" s="178">
        <v>12</v>
      </c>
      <c r="V871" s="102" t="s">
        <v>2360</v>
      </c>
      <c r="W871" s="102"/>
      <c r="X871" s="37" t="s">
        <v>1540</v>
      </c>
      <c r="Y871" s="39"/>
      <c r="Z871" s="67" t="s">
        <v>153</v>
      </c>
      <c r="AA871" s="59" t="s">
        <v>1541</v>
      </c>
      <c r="AB871" s="37" t="s">
        <v>707</v>
      </c>
      <c r="AC871" s="37">
        <v>36</v>
      </c>
      <c r="AD871" s="37">
        <v>0</v>
      </c>
      <c r="AE871" s="59" t="s">
        <v>9</v>
      </c>
      <c r="AF871" s="37" t="s">
        <v>29</v>
      </c>
      <c r="AG871" s="37" t="s">
        <v>29</v>
      </c>
      <c r="AH871" s="37" t="s">
        <v>29</v>
      </c>
      <c r="AI871" s="60" t="s">
        <v>29</v>
      </c>
      <c r="AJ871" s="37" t="s">
        <v>29</v>
      </c>
      <c r="AK871" s="37" t="s">
        <v>29</v>
      </c>
      <c r="AL871" s="60" t="s">
        <v>29</v>
      </c>
      <c r="AM871" s="60" t="s">
        <v>29</v>
      </c>
      <c r="AN871" s="39" t="s">
        <v>1542</v>
      </c>
      <c r="AO871" s="37" t="s">
        <v>470</v>
      </c>
      <c r="AP871" s="67"/>
      <c r="AQ871" s="59" t="s">
        <v>253</v>
      </c>
      <c r="AR871" s="67" t="s">
        <v>1544</v>
      </c>
      <c r="AS871" s="67"/>
      <c r="AT871" s="172" t="s">
        <v>2484</v>
      </c>
      <c r="AU871" s="11">
        <v>62.2</v>
      </c>
      <c r="AV871" s="11">
        <v>25.7</v>
      </c>
      <c r="AW871" s="59"/>
      <c r="AX871" s="277">
        <v>3.4750000000000001</v>
      </c>
      <c r="AY871" s="278">
        <v>636</v>
      </c>
      <c r="AZ871" s="455">
        <f t="shared" si="547"/>
        <v>2.8034571156484138</v>
      </c>
      <c r="BA871" s="515" t="s">
        <v>103</v>
      </c>
      <c r="BB871" s="40"/>
      <c r="BC871" s="59"/>
      <c r="BD871" s="59"/>
      <c r="BE871" s="59"/>
      <c r="BF871" s="58"/>
      <c r="BG871" s="67"/>
      <c r="BH871" s="58" t="s">
        <v>1334</v>
      </c>
      <c r="BI871" s="58" t="s">
        <v>103</v>
      </c>
      <c r="BJ871" s="39" t="s">
        <v>12</v>
      </c>
      <c r="BK871" s="67" t="s">
        <v>1001</v>
      </c>
      <c r="BL871" s="128"/>
      <c r="BM871" s="128"/>
      <c r="BN871" s="58"/>
      <c r="BO871" s="59" t="s">
        <v>1682</v>
      </c>
      <c r="BP871" s="67" t="s">
        <v>1545</v>
      </c>
      <c r="BQ871" s="37" t="s">
        <v>707</v>
      </c>
      <c r="BR871" s="58">
        <v>28.5</v>
      </c>
      <c r="BS871" s="59" t="s">
        <v>21</v>
      </c>
      <c r="BT871" s="37" t="s">
        <v>1223</v>
      </c>
      <c r="BU871" s="69">
        <v>6.66</v>
      </c>
      <c r="BV871" s="58"/>
      <c r="BW871" s="106" t="s">
        <v>26</v>
      </c>
      <c r="BX871" s="37" t="s">
        <v>67</v>
      </c>
      <c r="BY871" s="92"/>
      <c r="BZ871" s="70">
        <f t="shared" si="549"/>
        <v>6.66</v>
      </c>
      <c r="CA871" s="37" t="s">
        <v>18</v>
      </c>
      <c r="CB871" s="37" t="s">
        <v>1543</v>
      </c>
      <c r="CC871" s="37">
        <v>6</v>
      </c>
      <c r="CD871" s="37">
        <v>6</v>
      </c>
      <c r="CE871" s="176"/>
      <c r="CF871" s="67" t="s">
        <v>1546</v>
      </c>
      <c r="CG871" s="58">
        <v>23.33</v>
      </c>
      <c r="CH871" s="37" t="s">
        <v>21</v>
      </c>
      <c r="CI871" s="67">
        <v>2.73</v>
      </c>
      <c r="CJ871" s="58"/>
      <c r="CK871" s="58"/>
      <c r="CL871" s="159">
        <f t="shared" si="542"/>
        <v>2.73</v>
      </c>
      <c r="CM871" s="37">
        <v>6</v>
      </c>
      <c r="CN871" s="37">
        <v>6</v>
      </c>
      <c r="CO871" s="176"/>
      <c r="CP871" s="67">
        <f t="shared" si="537"/>
        <v>1.0157925696344445</v>
      </c>
      <c r="CQ871" s="67">
        <f t="shared" si="538"/>
        <v>0.92307692307692313</v>
      </c>
      <c r="CR871" s="67">
        <f t="shared" si="548"/>
        <v>0.93765467966256422</v>
      </c>
      <c r="CS871" s="67">
        <f t="shared" si="539"/>
        <v>0.3699665124288794</v>
      </c>
      <c r="CT871" s="59">
        <v>0</v>
      </c>
      <c r="CU871" s="59">
        <v>0</v>
      </c>
      <c r="CV871" s="59" t="s">
        <v>1782</v>
      </c>
      <c r="CW871" s="128">
        <v>0</v>
      </c>
      <c r="CX871" s="59">
        <v>0</v>
      </c>
      <c r="CY871" s="102">
        <v>1</v>
      </c>
      <c r="CZ871" s="102">
        <v>0</v>
      </c>
      <c r="DA871" s="102">
        <v>0</v>
      </c>
      <c r="DB871" s="102">
        <v>0</v>
      </c>
      <c r="DC871" s="102">
        <v>0</v>
      </c>
      <c r="DD871" s="59">
        <v>0</v>
      </c>
      <c r="DE871" s="60">
        <v>0</v>
      </c>
      <c r="DF871" s="60">
        <v>0</v>
      </c>
      <c r="DG871" s="60">
        <v>0</v>
      </c>
      <c r="DH871" s="60">
        <v>0</v>
      </c>
      <c r="DI871" s="60">
        <v>0</v>
      </c>
      <c r="DJ871" s="60">
        <v>0</v>
      </c>
      <c r="DK871" s="60">
        <v>1</v>
      </c>
      <c r="DL871" s="60">
        <v>0</v>
      </c>
      <c r="DM871" s="60">
        <v>0</v>
      </c>
      <c r="DN871" s="60">
        <v>0</v>
      </c>
      <c r="DO871" s="128">
        <v>0</v>
      </c>
      <c r="DP871" s="128">
        <v>0</v>
      </c>
      <c r="DQ871" s="128">
        <v>0</v>
      </c>
      <c r="DR871" s="128">
        <v>0</v>
      </c>
      <c r="DS871" s="128">
        <v>0</v>
      </c>
      <c r="DT871" s="128">
        <v>0</v>
      </c>
      <c r="DU871" s="128">
        <v>0</v>
      </c>
      <c r="DV871" s="128">
        <v>0</v>
      </c>
      <c r="DW871" s="128">
        <v>0</v>
      </c>
      <c r="DX871" s="128">
        <v>0</v>
      </c>
      <c r="DY871" s="128">
        <v>0</v>
      </c>
      <c r="DZ871" s="128">
        <v>0</v>
      </c>
      <c r="EA871" s="128">
        <v>0</v>
      </c>
      <c r="EB871" s="128">
        <v>0</v>
      </c>
      <c r="EC871" s="128">
        <v>0</v>
      </c>
      <c r="ED871" s="128">
        <v>0</v>
      </c>
      <c r="EE871" s="128">
        <v>0</v>
      </c>
      <c r="EF871" s="128">
        <v>0</v>
      </c>
      <c r="EG871" s="128">
        <v>0</v>
      </c>
      <c r="EH871" s="128">
        <v>0</v>
      </c>
      <c r="EI871" s="128">
        <v>0</v>
      </c>
      <c r="EJ871" s="128">
        <v>0</v>
      </c>
      <c r="EK871" s="128">
        <v>0</v>
      </c>
      <c r="EL871" s="128">
        <v>0</v>
      </c>
      <c r="EM871" s="128">
        <v>2</v>
      </c>
      <c r="EN871" s="128">
        <v>0</v>
      </c>
      <c r="EO871" s="128">
        <v>2</v>
      </c>
      <c r="EP871" s="128">
        <v>2</v>
      </c>
      <c r="EQ871" s="128">
        <v>3</v>
      </c>
    </row>
    <row r="872" spans="1:147" s="88" customFormat="1" ht="15" customHeight="1" x14ac:dyDescent="0.25">
      <c r="A872" s="6" t="s">
        <v>2583</v>
      </c>
      <c r="B872" s="138">
        <v>9</v>
      </c>
      <c r="C872" s="58" t="s">
        <v>1538</v>
      </c>
      <c r="D872" s="59">
        <v>2016</v>
      </c>
      <c r="E872" s="67" t="s">
        <v>812</v>
      </c>
      <c r="F872" s="67" t="s">
        <v>947</v>
      </c>
      <c r="G872" s="59">
        <v>222</v>
      </c>
      <c r="H872" s="59" t="s">
        <v>813</v>
      </c>
      <c r="I872" s="127" t="s">
        <v>1949</v>
      </c>
      <c r="J872" s="59">
        <v>5</v>
      </c>
      <c r="K872" s="59" t="s">
        <v>3</v>
      </c>
      <c r="L872" s="59" t="s">
        <v>77</v>
      </c>
      <c r="M872" s="172" t="s">
        <v>1966</v>
      </c>
      <c r="N872" s="59">
        <v>24</v>
      </c>
      <c r="O872" s="59">
        <f t="shared" si="544"/>
        <v>1.3802112417116059</v>
      </c>
      <c r="P872" s="37" t="s">
        <v>1539</v>
      </c>
      <c r="Q872" s="67"/>
      <c r="R872" s="37">
        <v>1</v>
      </c>
      <c r="S872" s="37">
        <v>1</v>
      </c>
      <c r="T872" s="177">
        <v>6</v>
      </c>
      <c r="U872" s="178">
        <v>12</v>
      </c>
      <c r="V872" s="102" t="s">
        <v>2360</v>
      </c>
      <c r="W872" s="102">
        <v>2</v>
      </c>
      <c r="X872" s="37" t="s">
        <v>1540</v>
      </c>
      <c r="Y872" s="39"/>
      <c r="Z872" s="67" t="s">
        <v>153</v>
      </c>
      <c r="AA872" s="59" t="s">
        <v>1541</v>
      </c>
      <c r="AB872" s="37" t="s">
        <v>707</v>
      </c>
      <c r="AC872" s="37">
        <v>22</v>
      </c>
      <c r="AD872" s="37">
        <v>0</v>
      </c>
      <c r="AE872" s="59" t="s">
        <v>9</v>
      </c>
      <c r="AF872" s="37" t="s">
        <v>29</v>
      </c>
      <c r="AG872" s="37" t="s">
        <v>29</v>
      </c>
      <c r="AH872" s="37" t="s">
        <v>29</v>
      </c>
      <c r="AI872" s="60" t="s">
        <v>29</v>
      </c>
      <c r="AJ872" s="37" t="s">
        <v>29</v>
      </c>
      <c r="AK872" s="37" t="s">
        <v>29</v>
      </c>
      <c r="AL872" s="60" t="s">
        <v>29</v>
      </c>
      <c r="AM872" s="60" t="s">
        <v>29</v>
      </c>
      <c r="AN872" s="39" t="s">
        <v>1542</v>
      </c>
      <c r="AO872" s="37" t="s">
        <v>470</v>
      </c>
      <c r="AP872" s="67"/>
      <c r="AQ872" s="59" t="s">
        <v>253</v>
      </c>
      <c r="AR872" s="67" t="s">
        <v>1544</v>
      </c>
      <c r="AS872" s="67"/>
      <c r="AT872" s="172" t="s">
        <v>2481</v>
      </c>
      <c r="AU872" s="11">
        <v>62.2</v>
      </c>
      <c r="AV872" s="11">
        <v>25.7</v>
      </c>
      <c r="AW872" s="59"/>
      <c r="AX872" s="277">
        <v>3.4750000000000001</v>
      </c>
      <c r="AY872" s="278">
        <v>636</v>
      </c>
      <c r="AZ872" s="455">
        <f t="shared" si="547"/>
        <v>2.8034571156484138</v>
      </c>
      <c r="BA872" s="515" t="s">
        <v>137</v>
      </c>
      <c r="BB872" s="40" t="s">
        <v>138</v>
      </c>
      <c r="BC872" s="59"/>
      <c r="BD872" s="59"/>
      <c r="BE872" s="59"/>
      <c r="BF872" s="58"/>
      <c r="BG872" s="67"/>
      <c r="BH872" s="58" t="s">
        <v>1334</v>
      </c>
      <c r="BI872" s="58" t="s">
        <v>1547</v>
      </c>
      <c r="BJ872" s="39" t="s">
        <v>8</v>
      </c>
      <c r="BK872" s="67" t="s">
        <v>13</v>
      </c>
      <c r="BL872" s="128"/>
      <c r="BM872" s="128"/>
      <c r="BN872" s="58"/>
      <c r="BO872" s="59" t="s">
        <v>1669</v>
      </c>
      <c r="BP872" s="67" t="s">
        <v>1545</v>
      </c>
      <c r="BQ872" s="37" t="s">
        <v>707</v>
      </c>
      <c r="BR872" s="58">
        <v>73.28</v>
      </c>
      <c r="BS872" s="59" t="s">
        <v>21</v>
      </c>
      <c r="BT872" s="37" t="s">
        <v>1223</v>
      </c>
      <c r="BU872" s="69">
        <v>29.38</v>
      </c>
      <c r="BV872" s="58"/>
      <c r="BW872" s="106" t="s">
        <v>26</v>
      </c>
      <c r="BX872" s="37" t="s">
        <v>67</v>
      </c>
      <c r="BY872" s="92"/>
      <c r="BZ872" s="70">
        <f t="shared" si="549"/>
        <v>29.38</v>
      </c>
      <c r="CA872" s="37" t="s">
        <v>18</v>
      </c>
      <c r="CB872" s="37" t="s">
        <v>1543</v>
      </c>
      <c r="CC872" s="37">
        <v>6</v>
      </c>
      <c r="CD872" s="37">
        <v>6</v>
      </c>
      <c r="CE872" s="176"/>
      <c r="CF872" s="67" t="s">
        <v>1546</v>
      </c>
      <c r="CG872" s="58">
        <v>67.23</v>
      </c>
      <c r="CH872" s="37" t="s">
        <v>21</v>
      </c>
      <c r="CI872" s="67">
        <v>32.65</v>
      </c>
      <c r="CJ872" s="58"/>
      <c r="CK872" s="58"/>
      <c r="CL872" s="159">
        <f t="shared" si="542"/>
        <v>32.65</v>
      </c>
      <c r="CM872" s="37">
        <v>6</v>
      </c>
      <c r="CN872" s="37">
        <v>6</v>
      </c>
      <c r="CO872" s="176"/>
      <c r="CP872" s="67">
        <f t="shared" si="537"/>
        <v>0.19479641916012816</v>
      </c>
      <c r="CQ872" s="67">
        <f t="shared" si="538"/>
        <v>0.92307692307692313</v>
      </c>
      <c r="CR872" s="67">
        <f t="shared" si="548"/>
        <v>0.17981207922473369</v>
      </c>
      <c r="CS872" s="67">
        <f t="shared" si="539"/>
        <v>0.33468051599313003</v>
      </c>
      <c r="CT872" s="59">
        <v>0</v>
      </c>
      <c r="CU872" s="59">
        <v>0</v>
      </c>
      <c r="CV872" s="59" t="s">
        <v>1782</v>
      </c>
      <c r="CW872" s="128">
        <v>0</v>
      </c>
      <c r="CX872" s="59">
        <v>0</v>
      </c>
      <c r="CY872" s="102">
        <v>0</v>
      </c>
      <c r="CZ872" s="102">
        <v>2</v>
      </c>
      <c r="DA872" s="102">
        <v>0</v>
      </c>
      <c r="DB872" s="102">
        <v>0</v>
      </c>
      <c r="DC872" s="102">
        <v>0</v>
      </c>
      <c r="DD872" s="60">
        <v>1</v>
      </c>
      <c r="DE872" s="60">
        <v>0</v>
      </c>
      <c r="DF872" s="60">
        <v>0</v>
      </c>
      <c r="DG872" s="60">
        <v>0</v>
      </c>
      <c r="DH872" s="60">
        <v>0</v>
      </c>
      <c r="DI872" s="60">
        <v>0</v>
      </c>
      <c r="DJ872" s="60">
        <v>0</v>
      </c>
      <c r="DK872" s="60">
        <v>0</v>
      </c>
      <c r="DL872" s="60">
        <v>0</v>
      </c>
      <c r="DM872" s="60">
        <v>0</v>
      </c>
      <c r="DN872" s="60">
        <v>0</v>
      </c>
      <c r="DO872" s="128">
        <v>0</v>
      </c>
      <c r="DP872" s="128">
        <v>0</v>
      </c>
      <c r="DQ872" s="128">
        <v>0</v>
      </c>
      <c r="DR872" s="128">
        <v>0</v>
      </c>
      <c r="DS872" s="128">
        <v>0</v>
      </c>
      <c r="DT872" s="128">
        <v>0</v>
      </c>
      <c r="DU872" s="128">
        <v>0</v>
      </c>
      <c r="DV872" s="128">
        <v>0</v>
      </c>
      <c r="DW872" s="128">
        <v>0</v>
      </c>
      <c r="DX872" s="128">
        <v>0</v>
      </c>
      <c r="DY872" s="128">
        <v>0</v>
      </c>
      <c r="DZ872" s="128">
        <v>0</v>
      </c>
      <c r="EA872" s="128">
        <v>0</v>
      </c>
      <c r="EB872" s="128">
        <v>0</v>
      </c>
      <c r="EC872" s="128">
        <v>0</v>
      </c>
      <c r="ED872" s="128">
        <v>0</v>
      </c>
      <c r="EE872" s="128">
        <v>0</v>
      </c>
      <c r="EF872" s="128">
        <v>0</v>
      </c>
      <c r="EG872" s="128">
        <v>0</v>
      </c>
      <c r="EH872" s="128">
        <v>0</v>
      </c>
      <c r="EI872" s="128">
        <v>0</v>
      </c>
      <c r="EJ872" s="128">
        <v>0</v>
      </c>
      <c r="EK872" s="128">
        <v>0</v>
      </c>
      <c r="EL872" s="128">
        <v>0</v>
      </c>
      <c r="EM872" s="128">
        <v>2</v>
      </c>
      <c r="EN872" s="128">
        <v>0</v>
      </c>
      <c r="EO872" s="128">
        <v>2</v>
      </c>
      <c r="EP872" s="128">
        <v>2</v>
      </c>
      <c r="EQ872" s="128">
        <v>3</v>
      </c>
    </row>
    <row r="873" spans="1:147" s="88" customFormat="1" ht="15" customHeight="1" x14ac:dyDescent="0.25">
      <c r="A873" s="6" t="s">
        <v>2583</v>
      </c>
      <c r="B873" s="138">
        <v>10</v>
      </c>
      <c r="C873" s="58" t="s">
        <v>1538</v>
      </c>
      <c r="D873" s="59">
        <v>2016</v>
      </c>
      <c r="E873" s="67" t="s">
        <v>812</v>
      </c>
      <c r="F873" s="67" t="s">
        <v>947</v>
      </c>
      <c r="G873" s="59">
        <v>222</v>
      </c>
      <c r="H873" s="59" t="s">
        <v>813</v>
      </c>
      <c r="I873" s="127" t="s">
        <v>1949</v>
      </c>
      <c r="J873" s="59">
        <v>5</v>
      </c>
      <c r="K873" s="59" t="s">
        <v>3</v>
      </c>
      <c r="L873" s="59" t="s">
        <v>77</v>
      </c>
      <c r="M873" s="172" t="s">
        <v>1966</v>
      </c>
      <c r="N873" s="59">
        <v>24</v>
      </c>
      <c r="O873" s="59">
        <f t="shared" si="544"/>
        <v>1.3802112417116059</v>
      </c>
      <c r="P873" s="37" t="s">
        <v>1539</v>
      </c>
      <c r="Q873" s="67"/>
      <c r="R873" s="37">
        <v>1</v>
      </c>
      <c r="S873" s="37">
        <v>1</v>
      </c>
      <c r="T873" s="177">
        <v>6</v>
      </c>
      <c r="U873" s="178">
        <v>12</v>
      </c>
      <c r="V873" s="102" t="s">
        <v>2360</v>
      </c>
      <c r="W873" s="102">
        <v>2</v>
      </c>
      <c r="X873" s="37" t="s">
        <v>1540</v>
      </c>
      <c r="Y873" s="39"/>
      <c r="Z873" s="67" t="s">
        <v>153</v>
      </c>
      <c r="AA873" s="59" t="s">
        <v>1541</v>
      </c>
      <c r="AB873" s="37" t="s">
        <v>707</v>
      </c>
      <c r="AC873" s="37">
        <v>36</v>
      </c>
      <c r="AD873" s="37">
        <v>0</v>
      </c>
      <c r="AE873" s="59" t="s">
        <v>9</v>
      </c>
      <c r="AF873" s="37" t="s">
        <v>29</v>
      </c>
      <c r="AG873" s="37" t="s">
        <v>29</v>
      </c>
      <c r="AH873" s="37" t="s">
        <v>29</v>
      </c>
      <c r="AI873" s="60" t="s">
        <v>29</v>
      </c>
      <c r="AJ873" s="37" t="s">
        <v>29</v>
      </c>
      <c r="AK873" s="37" t="s">
        <v>29</v>
      </c>
      <c r="AL873" s="60" t="s">
        <v>29</v>
      </c>
      <c r="AM873" s="60" t="s">
        <v>29</v>
      </c>
      <c r="AN873" s="39" t="s">
        <v>1542</v>
      </c>
      <c r="AO873" s="37" t="s">
        <v>470</v>
      </c>
      <c r="AP873" s="67"/>
      <c r="AQ873" s="59" t="s">
        <v>253</v>
      </c>
      <c r="AR873" s="67" t="s">
        <v>1544</v>
      </c>
      <c r="AS873" s="67"/>
      <c r="AT873" s="172" t="s">
        <v>2482</v>
      </c>
      <c r="AU873" s="11">
        <v>62.2</v>
      </c>
      <c r="AV873" s="11">
        <v>25.7</v>
      </c>
      <c r="AW873" s="59"/>
      <c r="AX873" s="277">
        <v>3.4750000000000001</v>
      </c>
      <c r="AY873" s="278">
        <v>636</v>
      </c>
      <c r="AZ873" s="455">
        <f t="shared" si="547"/>
        <v>2.8034571156484138</v>
      </c>
      <c r="BA873" s="515" t="s">
        <v>137</v>
      </c>
      <c r="BB873" s="40" t="s">
        <v>674</v>
      </c>
      <c r="BC873" s="59"/>
      <c r="BD873" s="59"/>
      <c r="BE873" s="59"/>
      <c r="BF873" s="58"/>
      <c r="BG873" s="67"/>
      <c r="BH873" s="58" t="s">
        <v>1334</v>
      </c>
      <c r="BI873" s="58" t="s">
        <v>1548</v>
      </c>
      <c r="BJ873" s="39" t="s">
        <v>8</v>
      </c>
      <c r="BK873" s="67" t="s">
        <v>13</v>
      </c>
      <c r="BL873" s="128"/>
      <c r="BM873" s="128"/>
      <c r="BN873" s="58"/>
      <c r="BO873" s="59" t="s">
        <v>1669</v>
      </c>
      <c r="BP873" s="67" t="s">
        <v>1545</v>
      </c>
      <c r="BQ873" s="37" t="s">
        <v>707</v>
      </c>
      <c r="BR873" s="58">
        <v>57.53</v>
      </c>
      <c r="BS873" s="59" t="s">
        <v>21</v>
      </c>
      <c r="BT873" s="37" t="s">
        <v>1223</v>
      </c>
      <c r="BU873" s="69">
        <v>37.82</v>
      </c>
      <c r="BV873" s="58"/>
      <c r="BW873" s="106" t="s">
        <v>26</v>
      </c>
      <c r="BX873" s="37" t="s">
        <v>67</v>
      </c>
      <c r="BY873" s="92"/>
      <c r="BZ873" s="70">
        <f t="shared" si="549"/>
        <v>37.82</v>
      </c>
      <c r="CA873" s="37" t="s">
        <v>18</v>
      </c>
      <c r="CB873" s="37" t="s">
        <v>1543</v>
      </c>
      <c r="CC873" s="37">
        <v>6</v>
      </c>
      <c r="CD873" s="37">
        <v>6</v>
      </c>
      <c r="CE873" s="176"/>
      <c r="CF873" s="67" t="s">
        <v>1546</v>
      </c>
      <c r="CG873" s="58">
        <v>75.48</v>
      </c>
      <c r="CH873" s="37" t="s">
        <v>21</v>
      </c>
      <c r="CI873" s="67">
        <v>30.78</v>
      </c>
      <c r="CJ873" s="58"/>
      <c r="CK873" s="58"/>
      <c r="CL873" s="159">
        <f t="shared" si="542"/>
        <v>30.78</v>
      </c>
      <c r="CM873" s="37">
        <v>6</v>
      </c>
      <c r="CN873" s="37">
        <v>6</v>
      </c>
      <c r="CO873" s="176"/>
      <c r="CP873" s="67">
        <f t="shared" si="537"/>
        <v>-0.5205894579074255</v>
      </c>
      <c r="CQ873" s="67">
        <f t="shared" si="538"/>
        <v>0.92307692307692313</v>
      </c>
      <c r="CR873" s="67">
        <f t="shared" si="548"/>
        <v>-0.48054411499146971</v>
      </c>
      <c r="CS873" s="67">
        <f t="shared" si="539"/>
        <v>0.34295511026887227</v>
      </c>
      <c r="CT873" s="59">
        <v>0</v>
      </c>
      <c r="CU873" s="59">
        <v>0</v>
      </c>
      <c r="CV873" s="59" t="s">
        <v>1782</v>
      </c>
      <c r="CW873" s="128">
        <v>0</v>
      </c>
      <c r="CX873" s="59">
        <v>0</v>
      </c>
      <c r="CY873" s="102">
        <v>0</v>
      </c>
      <c r="CZ873" s="102">
        <v>2</v>
      </c>
      <c r="DA873" s="102">
        <v>0</v>
      </c>
      <c r="DB873" s="102">
        <v>0</v>
      </c>
      <c r="DC873" s="102">
        <v>0</v>
      </c>
      <c r="DD873" s="60">
        <v>1</v>
      </c>
      <c r="DE873" s="60">
        <v>0</v>
      </c>
      <c r="DF873" s="60">
        <v>0</v>
      </c>
      <c r="DG873" s="60">
        <v>0</v>
      </c>
      <c r="DH873" s="60">
        <v>0</v>
      </c>
      <c r="DI873" s="60">
        <v>0</v>
      </c>
      <c r="DJ873" s="60">
        <v>0</v>
      </c>
      <c r="DK873" s="60">
        <v>0</v>
      </c>
      <c r="DL873" s="60">
        <v>0</v>
      </c>
      <c r="DM873" s="60">
        <v>0</v>
      </c>
      <c r="DN873" s="60">
        <v>0</v>
      </c>
      <c r="DO873" s="128">
        <v>0</v>
      </c>
      <c r="DP873" s="128">
        <v>0</v>
      </c>
      <c r="DQ873" s="128">
        <v>0</v>
      </c>
      <c r="DR873" s="128">
        <v>0</v>
      </c>
      <c r="DS873" s="128">
        <v>0</v>
      </c>
      <c r="DT873" s="128">
        <v>0</v>
      </c>
      <c r="DU873" s="128">
        <v>0</v>
      </c>
      <c r="DV873" s="128">
        <v>0</v>
      </c>
      <c r="DW873" s="128">
        <v>0</v>
      </c>
      <c r="DX873" s="128">
        <v>0</v>
      </c>
      <c r="DY873" s="128">
        <v>0</v>
      </c>
      <c r="DZ873" s="128">
        <v>0</v>
      </c>
      <c r="EA873" s="128">
        <v>0</v>
      </c>
      <c r="EB873" s="128">
        <v>0</v>
      </c>
      <c r="EC873" s="128">
        <v>0</v>
      </c>
      <c r="ED873" s="128">
        <v>0</v>
      </c>
      <c r="EE873" s="128">
        <v>0</v>
      </c>
      <c r="EF873" s="128">
        <v>0</v>
      </c>
      <c r="EG873" s="128">
        <v>0</v>
      </c>
      <c r="EH873" s="128">
        <v>0</v>
      </c>
      <c r="EI873" s="128">
        <v>0</v>
      </c>
      <c r="EJ873" s="128">
        <v>0</v>
      </c>
      <c r="EK873" s="128">
        <v>0</v>
      </c>
      <c r="EL873" s="128">
        <v>0</v>
      </c>
      <c r="EM873" s="128">
        <v>2</v>
      </c>
      <c r="EN873" s="128">
        <v>0</v>
      </c>
      <c r="EO873" s="128">
        <v>2</v>
      </c>
      <c r="EP873" s="128">
        <v>2</v>
      </c>
      <c r="EQ873" s="128">
        <v>3</v>
      </c>
    </row>
    <row r="874" spans="1:147" s="88" customFormat="1" ht="15" customHeight="1" x14ac:dyDescent="0.25">
      <c r="A874" s="6" t="s">
        <v>2583</v>
      </c>
      <c r="B874" s="138">
        <v>11</v>
      </c>
      <c r="C874" s="58" t="s">
        <v>1538</v>
      </c>
      <c r="D874" s="59">
        <v>2016</v>
      </c>
      <c r="E874" s="67" t="s">
        <v>812</v>
      </c>
      <c r="F874" s="67" t="s">
        <v>947</v>
      </c>
      <c r="G874" s="59">
        <v>222</v>
      </c>
      <c r="H874" s="59" t="s">
        <v>813</v>
      </c>
      <c r="I874" s="127" t="s">
        <v>1949</v>
      </c>
      <c r="J874" s="59">
        <v>5</v>
      </c>
      <c r="K874" s="59" t="s">
        <v>3</v>
      </c>
      <c r="L874" s="59" t="s">
        <v>77</v>
      </c>
      <c r="M874" s="172" t="s">
        <v>1966</v>
      </c>
      <c r="N874" s="59">
        <v>24</v>
      </c>
      <c r="O874" s="59">
        <f t="shared" si="544"/>
        <v>1.3802112417116059</v>
      </c>
      <c r="P874" s="37" t="s">
        <v>1539</v>
      </c>
      <c r="Q874" s="67"/>
      <c r="R874" s="37">
        <v>1</v>
      </c>
      <c r="S874" s="37">
        <v>1</v>
      </c>
      <c r="T874" s="177">
        <v>6</v>
      </c>
      <c r="U874" s="178">
        <v>12</v>
      </c>
      <c r="V874" s="102" t="s">
        <v>2360</v>
      </c>
      <c r="W874" s="102">
        <v>2</v>
      </c>
      <c r="X874" s="37" t="s">
        <v>1540</v>
      </c>
      <c r="Y874" s="39"/>
      <c r="Z874" s="67" t="s">
        <v>153</v>
      </c>
      <c r="AA874" s="59" t="s">
        <v>1541</v>
      </c>
      <c r="AB874" s="37" t="s">
        <v>707</v>
      </c>
      <c r="AC874" s="37">
        <v>38</v>
      </c>
      <c r="AD874" s="37">
        <v>0</v>
      </c>
      <c r="AE874" s="59" t="s">
        <v>9</v>
      </c>
      <c r="AF874" s="37" t="s">
        <v>29</v>
      </c>
      <c r="AG874" s="37" t="s">
        <v>29</v>
      </c>
      <c r="AH874" s="37" t="s">
        <v>29</v>
      </c>
      <c r="AI874" s="60" t="s">
        <v>29</v>
      </c>
      <c r="AJ874" s="37" t="s">
        <v>29</v>
      </c>
      <c r="AK874" s="37" t="s">
        <v>29</v>
      </c>
      <c r="AL874" s="60" t="s">
        <v>29</v>
      </c>
      <c r="AM874" s="60" t="s">
        <v>29</v>
      </c>
      <c r="AN874" s="39" t="s">
        <v>1542</v>
      </c>
      <c r="AO874" s="37" t="s">
        <v>470</v>
      </c>
      <c r="AP874" s="67"/>
      <c r="AQ874" s="59" t="s">
        <v>253</v>
      </c>
      <c r="AR874" s="67" t="s">
        <v>1544</v>
      </c>
      <c r="AS874" s="67"/>
      <c r="AT874" s="172" t="s">
        <v>2483</v>
      </c>
      <c r="AU874" s="11">
        <v>62.2</v>
      </c>
      <c r="AV874" s="11">
        <v>25.7</v>
      </c>
      <c r="AW874" s="59"/>
      <c r="AX874" s="277">
        <v>3.4750000000000001</v>
      </c>
      <c r="AY874" s="278">
        <v>636</v>
      </c>
      <c r="AZ874" s="455">
        <f t="shared" si="547"/>
        <v>2.8034571156484138</v>
      </c>
      <c r="BA874" s="515" t="s">
        <v>82</v>
      </c>
      <c r="BB874" s="40" t="s">
        <v>1850</v>
      </c>
      <c r="BC874" s="59"/>
      <c r="BD874" s="59"/>
      <c r="BE874" s="59"/>
      <c r="BF874" s="58"/>
      <c r="BG874" s="67"/>
      <c r="BH874" s="58" t="s">
        <v>1334</v>
      </c>
      <c r="BI874" s="58" t="s">
        <v>1549</v>
      </c>
      <c r="BJ874" s="39" t="s">
        <v>8</v>
      </c>
      <c r="BK874" s="67" t="s">
        <v>13</v>
      </c>
      <c r="BL874" s="128"/>
      <c r="BM874" s="128"/>
      <c r="BN874" s="58"/>
      <c r="BO874" s="59" t="s">
        <v>1669</v>
      </c>
      <c r="BP874" s="67" t="s">
        <v>1545</v>
      </c>
      <c r="BQ874" s="37" t="s">
        <v>707</v>
      </c>
      <c r="BR874" s="58">
        <v>61.03</v>
      </c>
      <c r="BS874" s="59" t="s">
        <v>21</v>
      </c>
      <c r="BT874" s="37" t="s">
        <v>1223</v>
      </c>
      <c r="BU874" s="69">
        <v>19.809999999999999</v>
      </c>
      <c r="BV874" s="58"/>
      <c r="BW874" s="106" t="s">
        <v>26</v>
      </c>
      <c r="BX874" s="37" t="s">
        <v>67</v>
      </c>
      <c r="BY874" s="92"/>
      <c r="BZ874" s="70">
        <f t="shared" si="549"/>
        <v>19.809999999999999</v>
      </c>
      <c r="CA874" s="37" t="s">
        <v>18</v>
      </c>
      <c r="CB874" s="37" t="s">
        <v>1543</v>
      </c>
      <c r="CC874" s="37">
        <v>6</v>
      </c>
      <c r="CD874" s="37">
        <v>6</v>
      </c>
      <c r="CE874" s="176"/>
      <c r="CF874" s="67" t="s">
        <v>1546</v>
      </c>
      <c r="CG874" s="58">
        <v>66.31</v>
      </c>
      <c r="CH874" s="37" t="s">
        <v>21</v>
      </c>
      <c r="CI874" s="67">
        <v>9.8699999999999992</v>
      </c>
      <c r="CJ874" s="58"/>
      <c r="CK874" s="58"/>
      <c r="CL874" s="159">
        <f t="shared" si="542"/>
        <v>9.8699999999999992</v>
      </c>
      <c r="CM874" s="37">
        <v>6</v>
      </c>
      <c r="CN874" s="37">
        <v>6</v>
      </c>
      <c r="CO874" s="176"/>
      <c r="CP874" s="67">
        <f t="shared" si="537"/>
        <v>-0.33737743673154369</v>
      </c>
      <c r="CQ874" s="67">
        <f t="shared" si="538"/>
        <v>0.92307692307692313</v>
      </c>
      <c r="CR874" s="67">
        <f t="shared" si="548"/>
        <v>-0.31142532621373265</v>
      </c>
      <c r="CS874" s="67">
        <f t="shared" si="539"/>
        <v>0.3373744055753054</v>
      </c>
      <c r="CT874" s="59">
        <v>0</v>
      </c>
      <c r="CU874" s="59">
        <v>0</v>
      </c>
      <c r="CV874" s="59" t="s">
        <v>1782</v>
      </c>
      <c r="CW874" s="128">
        <v>0</v>
      </c>
      <c r="CX874" s="59">
        <v>0</v>
      </c>
      <c r="CY874" s="102">
        <v>0</v>
      </c>
      <c r="CZ874" s="102">
        <v>2</v>
      </c>
      <c r="DA874" s="102">
        <v>0</v>
      </c>
      <c r="DB874" s="102">
        <v>0</v>
      </c>
      <c r="DC874" s="102">
        <v>0</v>
      </c>
      <c r="DD874" s="60">
        <v>1</v>
      </c>
      <c r="DE874" s="60">
        <v>0</v>
      </c>
      <c r="DF874" s="60">
        <v>0</v>
      </c>
      <c r="DG874" s="60">
        <v>0</v>
      </c>
      <c r="DH874" s="60">
        <v>0</v>
      </c>
      <c r="DI874" s="60">
        <v>0</v>
      </c>
      <c r="DJ874" s="60">
        <v>0</v>
      </c>
      <c r="DK874" s="60">
        <v>0</v>
      </c>
      <c r="DL874" s="60">
        <v>0</v>
      </c>
      <c r="DM874" s="60">
        <v>0</v>
      </c>
      <c r="DN874" s="60">
        <v>0</v>
      </c>
      <c r="DO874" s="128">
        <v>0</v>
      </c>
      <c r="DP874" s="128">
        <v>0</v>
      </c>
      <c r="DQ874" s="128">
        <v>0</v>
      </c>
      <c r="DR874" s="128">
        <v>0</v>
      </c>
      <c r="DS874" s="128">
        <v>0</v>
      </c>
      <c r="DT874" s="128">
        <v>0</v>
      </c>
      <c r="DU874" s="128">
        <v>0</v>
      </c>
      <c r="DV874" s="128">
        <v>0</v>
      </c>
      <c r="DW874" s="128">
        <v>0</v>
      </c>
      <c r="DX874" s="128">
        <v>0</v>
      </c>
      <c r="DY874" s="128">
        <v>0</v>
      </c>
      <c r="DZ874" s="128">
        <v>0</v>
      </c>
      <c r="EA874" s="128">
        <v>0</v>
      </c>
      <c r="EB874" s="128">
        <v>0</v>
      </c>
      <c r="EC874" s="128">
        <v>0</v>
      </c>
      <c r="ED874" s="128">
        <v>0</v>
      </c>
      <c r="EE874" s="128">
        <v>0</v>
      </c>
      <c r="EF874" s="128">
        <v>0</v>
      </c>
      <c r="EG874" s="128">
        <v>0</v>
      </c>
      <c r="EH874" s="128">
        <v>0</v>
      </c>
      <c r="EI874" s="128">
        <v>0</v>
      </c>
      <c r="EJ874" s="128">
        <v>0</v>
      </c>
      <c r="EK874" s="128">
        <v>0</v>
      </c>
      <c r="EL874" s="128">
        <v>0</v>
      </c>
      <c r="EM874" s="128">
        <v>2</v>
      </c>
      <c r="EN874" s="128">
        <v>0</v>
      </c>
      <c r="EO874" s="128">
        <v>2</v>
      </c>
      <c r="EP874" s="128">
        <v>2</v>
      </c>
      <c r="EQ874" s="128">
        <v>3</v>
      </c>
    </row>
    <row r="875" spans="1:147" s="88" customFormat="1" ht="15" customHeight="1" x14ac:dyDescent="0.25">
      <c r="A875" s="6" t="s">
        <v>2583</v>
      </c>
      <c r="B875" s="138">
        <v>12</v>
      </c>
      <c r="C875" s="58" t="s">
        <v>1538</v>
      </c>
      <c r="D875" s="59">
        <v>2016</v>
      </c>
      <c r="E875" s="67" t="s">
        <v>812</v>
      </c>
      <c r="F875" s="67" t="s">
        <v>947</v>
      </c>
      <c r="G875" s="59">
        <v>222</v>
      </c>
      <c r="H875" s="59" t="s">
        <v>813</v>
      </c>
      <c r="I875" s="127" t="s">
        <v>1949</v>
      </c>
      <c r="J875" s="59">
        <v>5</v>
      </c>
      <c r="K875" s="59" t="s">
        <v>3</v>
      </c>
      <c r="L875" s="59" t="s">
        <v>77</v>
      </c>
      <c r="M875" s="172" t="s">
        <v>1966</v>
      </c>
      <c r="N875" s="59">
        <v>24</v>
      </c>
      <c r="O875" s="59">
        <f t="shared" si="544"/>
        <v>1.3802112417116059</v>
      </c>
      <c r="P875" s="37" t="s">
        <v>1539</v>
      </c>
      <c r="Q875" s="67"/>
      <c r="R875" s="37">
        <v>1</v>
      </c>
      <c r="S875" s="37">
        <v>1</v>
      </c>
      <c r="T875" s="177">
        <v>6</v>
      </c>
      <c r="U875" s="178">
        <v>12</v>
      </c>
      <c r="V875" s="102" t="s">
        <v>2360</v>
      </c>
      <c r="W875" s="102">
        <v>2</v>
      </c>
      <c r="X875" s="37" t="s">
        <v>1540</v>
      </c>
      <c r="Y875" s="39"/>
      <c r="Z875" s="67" t="s">
        <v>153</v>
      </c>
      <c r="AA875" s="59" t="s">
        <v>1541</v>
      </c>
      <c r="AB875" s="37" t="s">
        <v>707</v>
      </c>
      <c r="AC875" s="37">
        <v>36</v>
      </c>
      <c r="AD875" s="37">
        <v>0</v>
      </c>
      <c r="AE875" s="59" t="s">
        <v>9</v>
      </c>
      <c r="AF875" s="37" t="s">
        <v>29</v>
      </c>
      <c r="AG875" s="37" t="s">
        <v>29</v>
      </c>
      <c r="AH875" s="37" t="s">
        <v>29</v>
      </c>
      <c r="AI875" s="60" t="s">
        <v>29</v>
      </c>
      <c r="AJ875" s="37" t="s">
        <v>29</v>
      </c>
      <c r="AK875" s="37" t="s">
        <v>29</v>
      </c>
      <c r="AL875" s="60" t="s">
        <v>29</v>
      </c>
      <c r="AM875" s="60" t="s">
        <v>29</v>
      </c>
      <c r="AN875" s="39" t="s">
        <v>1542</v>
      </c>
      <c r="AO875" s="37" t="s">
        <v>470</v>
      </c>
      <c r="AP875" s="67"/>
      <c r="AQ875" s="59" t="s">
        <v>253</v>
      </c>
      <c r="AR875" s="67" t="s">
        <v>1544</v>
      </c>
      <c r="AS875" s="67"/>
      <c r="AT875" s="172" t="s">
        <v>2484</v>
      </c>
      <c r="AU875" s="11">
        <v>62.2</v>
      </c>
      <c r="AV875" s="11">
        <v>25.7</v>
      </c>
      <c r="AW875" s="59"/>
      <c r="AX875" s="277">
        <v>3.4750000000000001</v>
      </c>
      <c r="AY875" s="278">
        <v>636</v>
      </c>
      <c r="AZ875" s="455">
        <f t="shared" si="547"/>
        <v>2.8034571156484138</v>
      </c>
      <c r="BA875" s="515" t="s">
        <v>103</v>
      </c>
      <c r="BB875" s="40"/>
      <c r="BC875" s="59"/>
      <c r="BD875" s="59"/>
      <c r="BE875" s="59"/>
      <c r="BF875" s="58"/>
      <c r="BG875" s="67"/>
      <c r="BH875" s="58" t="s">
        <v>1334</v>
      </c>
      <c r="BI875" s="58" t="s">
        <v>103</v>
      </c>
      <c r="BJ875" s="39" t="s">
        <v>8</v>
      </c>
      <c r="BK875" s="67" t="s">
        <v>13</v>
      </c>
      <c r="BL875" s="128"/>
      <c r="BM875" s="128"/>
      <c r="BN875" s="58"/>
      <c r="BO875" s="59" t="s">
        <v>1669</v>
      </c>
      <c r="BP875" s="67" t="s">
        <v>1545</v>
      </c>
      <c r="BQ875" s="37" t="s">
        <v>707</v>
      </c>
      <c r="BR875" s="58">
        <v>73.8</v>
      </c>
      <c r="BS875" s="59" t="s">
        <v>21</v>
      </c>
      <c r="BT875" s="37" t="s">
        <v>1223</v>
      </c>
      <c r="BU875" s="69">
        <v>30.81</v>
      </c>
      <c r="BV875" s="58"/>
      <c r="BW875" s="106" t="s">
        <v>26</v>
      </c>
      <c r="BX875" s="37" t="s">
        <v>67</v>
      </c>
      <c r="BY875" s="92"/>
      <c r="BZ875" s="70">
        <f t="shared" si="549"/>
        <v>30.81</v>
      </c>
      <c r="CA875" s="37" t="s">
        <v>18</v>
      </c>
      <c r="CB875" s="37" t="s">
        <v>1543</v>
      </c>
      <c r="CC875" s="37">
        <v>6</v>
      </c>
      <c r="CD875" s="37">
        <v>6</v>
      </c>
      <c r="CE875" s="176"/>
      <c r="CF875" s="67" t="s">
        <v>1546</v>
      </c>
      <c r="CG875" s="58">
        <v>97.9</v>
      </c>
      <c r="CH875" s="37" t="s">
        <v>21</v>
      </c>
      <c r="CI875" s="67">
        <v>42.53</v>
      </c>
      <c r="CJ875" s="58"/>
      <c r="CK875" s="58"/>
      <c r="CL875" s="159">
        <f t="shared" si="542"/>
        <v>42.53</v>
      </c>
      <c r="CM875" s="37">
        <v>6</v>
      </c>
      <c r="CN875" s="37">
        <v>6</v>
      </c>
      <c r="CO875" s="176"/>
      <c r="CP875" s="67">
        <f t="shared" si="537"/>
        <v>-0.64897866798650572</v>
      </c>
      <c r="CQ875" s="67">
        <f t="shared" si="538"/>
        <v>0.92307692307692313</v>
      </c>
      <c r="CR875" s="67">
        <f t="shared" si="548"/>
        <v>-0.59905723198754379</v>
      </c>
      <c r="CS875" s="67">
        <f t="shared" si="539"/>
        <v>0.34828623196652408</v>
      </c>
      <c r="CT875" s="59">
        <v>0</v>
      </c>
      <c r="CU875" s="59">
        <v>0</v>
      </c>
      <c r="CV875" s="59" t="s">
        <v>1782</v>
      </c>
      <c r="CW875" s="128">
        <v>0</v>
      </c>
      <c r="CX875" s="59">
        <v>0</v>
      </c>
      <c r="CY875" s="102">
        <v>0</v>
      </c>
      <c r="CZ875" s="102">
        <v>2</v>
      </c>
      <c r="DA875" s="102">
        <v>0</v>
      </c>
      <c r="DB875" s="102">
        <v>0</v>
      </c>
      <c r="DC875" s="102">
        <v>0</v>
      </c>
      <c r="DD875" s="60">
        <v>1</v>
      </c>
      <c r="DE875" s="60">
        <v>0</v>
      </c>
      <c r="DF875" s="60">
        <v>0</v>
      </c>
      <c r="DG875" s="60">
        <v>0</v>
      </c>
      <c r="DH875" s="60">
        <v>0</v>
      </c>
      <c r="DI875" s="60">
        <v>0</v>
      </c>
      <c r="DJ875" s="60">
        <v>0</v>
      </c>
      <c r="DK875" s="60">
        <v>0</v>
      </c>
      <c r="DL875" s="60">
        <v>0</v>
      </c>
      <c r="DM875" s="60">
        <v>0</v>
      </c>
      <c r="DN875" s="60">
        <v>0</v>
      </c>
      <c r="DO875" s="128">
        <v>0</v>
      </c>
      <c r="DP875" s="128">
        <v>0</v>
      </c>
      <c r="DQ875" s="128">
        <v>0</v>
      </c>
      <c r="DR875" s="128">
        <v>0</v>
      </c>
      <c r="DS875" s="128">
        <v>0</v>
      </c>
      <c r="DT875" s="128">
        <v>0</v>
      </c>
      <c r="DU875" s="128">
        <v>0</v>
      </c>
      <c r="DV875" s="128">
        <v>0</v>
      </c>
      <c r="DW875" s="128">
        <v>0</v>
      </c>
      <c r="DX875" s="128">
        <v>0</v>
      </c>
      <c r="DY875" s="128">
        <v>0</v>
      </c>
      <c r="DZ875" s="128">
        <v>0</v>
      </c>
      <c r="EA875" s="128">
        <v>0</v>
      </c>
      <c r="EB875" s="128">
        <v>0</v>
      </c>
      <c r="EC875" s="128">
        <v>0</v>
      </c>
      <c r="ED875" s="128">
        <v>0</v>
      </c>
      <c r="EE875" s="128">
        <v>0</v>
      </c>
      <c r="EF875" s="128">
        <v>0</v>
      </c>
      <c r="EG875" s="128">
        <v>0</v>
      </c>
      <c r="EH875" s="128">
        <v>0</v>
      </c>
      <c r="EI875" s="128">
        <v>0</v>
      </c>
      <c r="EJ875" s="128">
        <v>0</v>
      </c>
      <c r="EK875" s="128">
        <v>0</v>
      </c>
      <c r="EL875" s="128">
        <v>0</v>
      </c>
      <c r="EM875" s="128">
        <v>2</v>
      </c>
      <c r="EN875" s="128">
        <v>0</v>
      </c>
      <c r="EO875" s="128">
        <v>2</v>
      </c>
      <c r="EP875" s="128">
        <v>2</v>
      </c>
      <c r="EQ875" s="128">
        <v>3</v>
      </c>
    </row>
    <row r="876" spans="1:147" s="88" customFormat="1" ht="15" customHeight="1" x14ac:dyDescent="0.25">
      <c r="A876" s="6" t="s">
        <v>2583</v>
      </c>
      <c r="B876" s="138">
        <v>13</v>
      </c>
      <c r="C876" s="58" t="s">
        <v>1538</v>
      </c>
      <c r="D876" s="59">
        <v>2016</v>
      </c>
      <c r="E876" s="67" t="s">
        <v>812</v>
      </c>
      <c r="F876" s="67" t="s">
        <v>947</v>
      </c>
      <c r="G876" s="59">
        <v>222</v>
      </c>
      <c r="H876" s="59" t="s">
        <v>813</v>
      </c>
      <c r="I876" s="127" t="s">
        <v>1949</v>
      </c>
      <c r="J876" s="59">
        <v>5</v>
      </c>
      <c r="K876" s="59" t="s">
        <v>3</v>
      </c>
      <c r="L876" s="59" t="s">
        <v>77</v>
      </c>
      <c r="M876" s="172" t="s">
        <v>1966</v>
      </c>
      <c r="N876" s="59">
        <v>24</v>
      </c>
      <c r="O876" s="59">
        <f t="shared" si="544"/>
        <v>1.3802112417116059</v>
      </c>
      <c r="P876" s="37" t="s">
        <v>1539</v>
      </c>
      <c r="Q876" s="67"/>
      <c r="R876" s="37">
        <v>1</v>
      </c>
      <c r="S876" s="37">
        <v>1</v>
      </c>
      <c r="T876" s="177">
        <v>6</v>
      </c>
      <c r="U876" s="178">
        <v>12</v>
      </c>
      <c r="V876" s="102" t="s">
        <v>2360</v>
      </c>
      <c r="W876" s="102"/>
      <c r="X876" s="37" t="s">
        <v>1540</v>
      </c>
      <c r="Y876" s="39"/>
      <c r="Z876" s="67" t="s">
        <v>153</v>
      </c>
      <c r="AA876" s="59" t="s">
        <v>1541</v>
      </c>
      <c r="AB876" s="37" t="s">
        <v>707</v>
      </c>
      <c r="AC876" s="37">
        <v>22</v>
      </c>
      <c r="AD876" s="37">
        <v>0</v>
      </c>
      <c r="AE876" s="59" t="s">
        <v>9</v>
      </c>
      <c r="AF876" s="37" t="s">
        <v>29</v>
      </c>
      <c r="AG876" s="37" t="s">
        <v>29</v>
      </c>
      <c r="AH876" s="37" t="s">
        <v>29</v>
      </c>
      <c r="AI876" s="60" t="s">
        <v>29</v>
      </c>
      <c r="AJ876" s="37" t="s">
        <v>29</v>
      </c>
      <c r="AK876" s="37" t="s">
        <v>29</v>
      </c>
      <c r="AL876" s="60" t="s">
        <v>29</v>
      </c>
      <c r="AM876" s="60" t="s">
        <v>29</v>
      </c>
      <c r="AN876" s="39" t="s">
        <v>1542</v>
      </c>
      <c r="AO876" s="37" t="s">
        <v>470</v>
      </c>
      <c r="AP876" s="67"/>
      <c r="AQ876" s="59" t="s">
        <v>253</v>
      </c>
      <c r="AR876" s="67" t="s">
        <v>1544</v>
      </c>
      <c r="AS876" s="67"/>
      <c r="AT876" s="172" t="s">
        <v>2481</v>
      </c>
      <c r="AU876" s="11">
        <v>62.2</v>
      </c>
      <c r="AV876" s="11">
        <v>25.7</v>
      </c>
      <c r="AW876" s="59"/>
      <c r="AX876" s="277">
        <v>3.4750000000000001</v>
      </c>
      <c r="AY876" s="278">
        <v>636</v>
      </c>
      <c r="AZ876" s="455">
        <f t="shared" si="547"/>
        <v>2.8034571156484138</v>
      </c>
      <c r="BA876" s="515" t="s">
        <v>137</v>
      </c>
      <c r="BB876" s="40" t="s">
        <v>138</v>
      </c>
      <c r="BC876" s="59"/>
      <c r="BD876" s="59"/>
      <c r="BE876" s="59"/>
      <c r="BF876" s="58"/>
      <c r="BG876" s="67"/>
      <c r="BH876" s="58" t="s">
        <v>1334</v>
      </c>
      <c r="BI876" s="58" t="s">
        <v>1547</v>
      </c>
      <c r="BJ876" s="39" t="s">
        <v>8</v>
      </c>
      <c r="BK876" s="67" t="s">
        <v>1001</v>
      </c>
      <c r="BL876" s="128"/>
      <c r="BM876" s="128"/>
      <c r="BN876" s="58"/>
      <c r="BO876" s="59" t="s">
        <v>1682</v>
      </c>
      <c r="BP876" s="67" t="s">
        <v>1545</v>
      </c>
      <c r="BQ876" s="37" t="s">
        <v>707</v>
      </c>
      <c r="BR876" s="58">
        <v>36.47</v>
      </c>
      <c r="BS876" s="59" t="s">
        <v>21</v>
      </c>
      <c r="BT876" s="37" t="s">
        <v>1223</v>
      </c>
      <c r="BU876" s="69">
        <v>23.46</v>
      </c>
      <c r="BV876" s="58"/>
      <c r="BW876" s="106" t="s">
        <v>26</v>
      </c>
      <c r="BX876" s="37" t="s">
        <v>67</v>
      </c>
      <c r="BY876" s="92"/>
      <c r="BZ876" s="70">
        <f t="shared" si="549"/>
        <v>23.46</v>
      </c>
      <c r="CA876" s="37" t="s">
        <v>18</v>
      </c>
      <c r="CB876" s="37" t="s">
        <v>1543</v>
      </c>
      <c r="CC876" s="37">
        <v>6</v>
      </c>
      <c r="CD876" s="37">
        <v>6</v>
      </c>
      <c r="CE876" s="176"/>
      <c r="CF876" s="67" t="s">
        <v>1546</v>
      </c>
      <c r="CG876" s="58">
        <v>67.22</v>
      </c>
      <c r="CH876" s="37" t="s">
        <v>21</v>
      </c>
      <c r="CI876" s="67">
        <v>17.28</v>
      </c>
      <c r="CJ876" s="58"/>
      <c r="CK876" s="58"/>
      <c r="CL876" s="159">
        <f t="shared" si="542"/>
        <v>17.28</v>
      </c>
      <c r="CM876" s="37">
        <v>6</v>
      </c>
      <c r="CN876" s="37">
        <v>6</v>
      </c>
      <c r="CO876" s="176"/>
      <c r="CP876" s="67">
        <f t="shared" si="537"/>
        <v>-1.49249864667458</v>
      </c>
      <c r="CQ876" s="67">
        <f t="shared" si="538"/>
        <v>0.92307692307692313</v>
      </c>
      <c r="CR876" s="67">
        <f t="shared" si="548"/>
        <v>-1.3776910584688431</v>
      </c>
      <c r="CS876" s="67">
        <f t="shared" si="539"/>
        <v>0.4124180271910417</v>
      </c>
      <c r="CT876" s="59">
        <v>0</v>
      </c>
      <c r="CU876" s="59">
        <v>0</v>
      </c>
      <c r="CV876" s="59" t="s">
        <v>1782</v>
      </c>
      <c r="CW876" s="128">
        <v>0</v>
      </c>
      <c r="CX876" s="59">
        <v>0</v>
      </c>
      <c r="CY876" s="102">
        <v>0</v>
      </c>
      <c r="CZ876" s="102">
        <v>2</v>
      </c>
      <c r="DA876" s="102">
        <v>0</v>
      </c>
      <c r="DB876" s="102">
        <v>0</v>
      </c>
      <c r="DC876" s="102">
        <v>0</v>
      </c>
      <c r="DD876" s="59">
        <v>0</v>
      </c>
      <c r="DE876" s="60">
        <v>0</v>
      </c>
      <c r="DF876" s="60">
        <v>0</v>
      </c>
      <c r="DG876" s="60">
        <v>0</v>
      </c>
      <c r="DH876" s="60">
        <v>0</v>
      </c>
      <c r="DI876" s="60">
        <v>0</v>
      </c>
      <c r="DJ876" s="60">
        <v>0</v>
      </c>
      <c r="DK876" s="60">
        <v>1</v>
      </c>
      <c r="DL876" s="60">
        <v>0</v>
      </c>
      <c r="DM876" s="60">
        <v>0</v>
      </c>
      <c r="DN876" s="60">
        <v>0</v>
      </c>
      <c r="DO876" s="128">
        <v>0</v>
      </c>
      <c r="DP876" s="128">
        <v>0</v>
      </c>
      <c r="DQ876" s="128">
        <v>0</v>
      </c>
      <c r="DR876" s="128">
        <v>0</v>
      </c>
      <c r="DS876" s="128">
        <v>0</v>
      </c>
      <c r="DT876" s="128">
        <v>0</v>
      </c>
      <c r="DU876" s="128">
        <v>0</v>
      </c>
      <c r="DV876" s="128">
        <v>0</v>
      </c>
      <c r="DW876" s="128">
        <v>0</v>
      </c>
      <c r="DX876" s="128">
        <v>0</v>
      </c>
      <c r="DY876" s="128">
        <v>0</v>
      </c>
      <c r="DZ876" s="128">
        <v>0</v>
      </c>
      <c r="EA876" s="128">
        <v>0</v>
      </c>
      <c r="EB876" s="128">
        <v>0</v>
      </c>
      <c r="EC876" s="128">
        <v>0</v>
      </c>
      <c r="ED876" s="128">
        <v>0</v>
      </c>
      <c r="EE876" s="128">
        <v>0</v>
      </c>
      <c r="EF876" s="128">
        <v>0</v>
      </c>
      <c r="EG876" s="128">
        <v>0</v>
      </c>
      <c r="EH876" s="128">
        <v>0</v>
      </c>
      <c r="EI876" s="128">
        <v>0</v>
      </c>
      <c r="EJ876" s="128">
        <v>0</v>
      </c>
      <c r="EK876" s="128">
        <v>0</v>
      </c>
      <c r="EL876" s="128">
        <v>0</v>
      </c>
      <c r="EM876" s="128">
        <v>2</v>
      </c>
      <c r="EN876" s="128">
        <v>0</v>
      </c>
      <c r="EO876" s="128">
        <v>2</v>
      </c>
      <c r="EP876" s="128">
        <v>2</v>
      </c>
      <c r="EQ876" s="128">
        <v>3</v>
      </c>
    </row>
    <row r="877" spans="1:147" s="88" customFormat="1" ht="15" customHeight="1" x14ac:dyDescent="0.25">
      <c r="A877" s="6" t="s">
        <v>2583</v>
      </c>
      <c r="B877" s="138">
        <v>14</v>
      </c>
      <c r="C877" s="58" t="s">
        <v>1538</v>
      </c>
      <c r="D877" s="59">
        <v>2016</v>
      </c>
      <c r="E877" s="67" t="s">
        <v>812</v>
      </c>
      <c r="F877" s="67" t="s">
        <v>947</v>
      </c>
      <c r="G877" s="59">
        <v>222</v>
      </c>
      <c r="H877" s="59" t="s">
        <v>813</v>
      </c>
      <c r="I877" s="127" t="s">
        <v>1949</v>
      </c>
      <c r="J877" s="59">
        <v>5</v>
      </c>
      <c r="K877" s="59" t="s">
        <v>3</v>
      </c>
      <c r="L877" s="59" t="s">
        <v>77</v>
      </c>
      <c r="M877" s="172" t="s">
        <v>1966</v>
      </c>
      <c r="N877" s="59">
        <v>24</v>
      </c>
      <c r="O877" s="59">
        <f t="shared" si="544"/>
        <v>1.3802112417116059</v>
      </c>
      <c r="P877" s="37" t="s">
        <v>1539</v>
      </c>
      <c r="Q877" s="67"/>
      <c r="R877" s="37">
        <v>1</v>
      </c>
      <c r="S877" s="37">
        <v>1</v>
      </c>
      <c r="T877" s="177">
        <v>6</v>
      </c>
      <c r="U877" s="178">
        <v>12</v>
      </c>
      <c r="V877" s="102" t="s">
        <v>2360</v>
      </c>
      <c r="W877" s="102"/>
      <c r="X877" s="37" t="s">
        <v>1540</v>
      </c>
      <c r="Y877" s="39"/>
      <c r="Z877" s="67" t="s">
        <v>153</v>
      </c>
      <c r="AA877" s="59" t="s">
        <v>1541</v>
      </c>
      <c r="AB877" s="37" t="s">
        <v>707</v>
      </c>
      <c r="AC877" s="37">
        <v>36</v>
      </c>
      <c r="AD877" s="37">
        <v>0</v>
      </c>
      <c r="AE877" s="59" t="s">
        <v>9</v>
      </c>
      <c r="AF877" s="37" t="s">
        <v>29</v>
      </c>
      <c r="AG877" s="37" t="s">
        <v>29</v>
      </c>
      <c r="AH877" s="37" t="s">
        <v>29</v>
      </c>
      <c r="AI877" s="60" t="s">
        <v>29</v>
      </c>
      <c r="AJ877" s="37" t="s">
        <v>29</v>
      </c>
      <c r="AK877" s="37" t="s">
        <v>29</v>
      </c>
      <c r="AL877" s="60" t="s">
        <v>29</v>
      </c>
      <c r="AM877" s="60" t="s">
        <v>29</v>
      </c>
      <c r="AN877" s="39" t="s">
        <v>1542</v>
      </c>
      <c r="AO877" s="37" t="s">
        <v>470</v>
      </c>
      <c r="AP877" s="67"/>
      <c r="AQ877" s="59" t="s">
        <v>253</v>
      </c>
      <c r="AR877" s="67" t="s">
        <v>1544</v>
      </c>
      <c r="AS877" s="67"/>
      <c r="AT877" s="172" t="s">
        <v>2482</v>
      </c>
      <c r="AU877" s="11">
        <v>62.2</v>
      </c>
      <c r="AV877" s="11">
        <v>25.7</v>
      </c>
      <c r="AW877" s="59"/>
      <c r="AX877" s="277">
        <v>3.4750000000000001</v>
      </c>
      <c r="AY877" s="278">
        <v>636</v>
      </c>
      <c r="AZ877" s="455">
        <f t="shared" si="547"/>
        <v>2.8034571156484138</v>
      </c>
      <c r="BA877" s="515" t="s">
        <v>137</v>
      </c>
      <c r="BB877" s="40" t="s">
        <v>674</v>
      </c>
      <c r="BC877" s="59"/>
      <c r="BD877" s="59"/>
      <c r="BE877" s="59"/>
      <c r="BF877" s="58"/>
      <c r="BG877" s="67"/>
      <c r="BH877" s="58" t="s">
        <v>1334</v>
      </c>
      <c r="BI877" s="58" t="s">
        <v>1548</v>
      </c>
      <c r="BJ877" s="39" t="s">
        <v>8</v>
      </c>
      <c r="BK877" s="67" t="s">
        <v>1001</v>
      </c>
      <c r="BL877" s="128"/>
      <c r="BM877" s="128"/>
      <c r="BN877" s="58"/>
      <c r="BO877" s="59" t="s">
        <v>1682</v>
      </c>
      <c r="BP877" s="67" t="s">
        <v>1545</v>
      </c>
      <c r="BQ877" s="37" t="s">
        <v>707</v>
      </c>
      <c r="BR877" s="58">
        <v>44.61</v>
      </c>
      <c r="BS877" s="59" t="s">
        <v>21</v>
      </c>
      <c r="BT877" s="37" t="s">
        <v>1223</v>
      </c>
      <c r="BU877" s="69">
        <v>25.71</v>
      </c>
      <c r="BV877" s="58"/>
      <c r="BW877" s="106" t="s">
        <v>26</v>
      </c>
      <c r="BX877" s="37" t="s">
        <v>67</v>
      </c>
      <c r="BY877" s="92"/>
      <c r="BZ877" s="70">
        <f t="shared" si="549"/>
        <v>25.71</v>
      </c>
      <c r="CA877" s="37" t="s">
        <v>18</v>
      </c>
      <c r="CB877" s="37" t="s">
        <v>1543</v>
      </c>
      <c r="CC877" s="37">
        <v>6</v>
      </c>
      <c r="CD877" s="37">
        <v>6</v>
      </c>
      <c r="CE877" s="176"/>
      <c r="CF877" s="67" t="s">
        <v>1546</v>
      </c>
      <c r="CG877" s="58">
        <v>62.15</v>
      </c>
      <c r="CH877" s="37" t="s">
        <v>21</v>
      </c>
      <c r="CI877" s="67">
        <v>18.04</v>
      </c>
      <c r="CJ877" s="58"/>
      <c r="CK877" s="58"/>
      <c r="CL877" s="159">
        <f t="shared" si="542"/>
        <v>18.04</v>
      </c>
      <c r="CM877" s="37">
        <v>6</v>
      </c>
      <c r="CN877" s="37">
        <v>6</v>
      </c>
      <c r="CO877" s="176"/>
      <c r="CP877" s="67">
        <f t="shared" si="537"/>
        <v>-0.78978338824853045</v>
      </c>
      <c r="CQ877" s="67">
        <f t="shared" si="538"/>
        <v>0.92307692307692313</v>
      </c>
      <c r="CR877" s="67">
        <f t="shared" si="548"/>
        <v>-0.72903081992172047</v>
      </c>
      <c r="CS877" s="67">
        <f t="shared" si="539"/>
        <v>0.35547858068315563</v>
      </c>
      <c r="CT877" s="59">
        <v>0</v>
      </c>
      <c r="CU877" s="59">
        <v>0</v>
      </c>
      <c r="CV877" s="59" t="s">
        <v>1782</v>
      </c>
      <c r="CW877" s="128">
        <v>0</v>
      </c>
      <c r="CX877" s="59">
        <v>0</v>
      </c>
      <c r="CY877" s="102">
        <v>0</v>
      </c>
      <c r="CZ877" s="102">
        <v>2</v>
      </c>
      <c r="DA877" s="102">
        <v>0</v>
      </c>
      <c r="DB877" s="102">
        <v>0</v>
      </c>
      <c r="DC877" s="102">
        <v>0</v>
      </c>
      <c r="DD877" s="59">
        <v>0</v>
      </c>
      <c r="DE877" s="60">
        <v>0</v>
      </c>
      <c r="DF877" s="60">
        <v>0</v>
      </c>
      <c r="DG877" s="60">
        <v>0</v>
      </c>
      <c r="DH877" s="60">
        <v>0</v>
      </c>
      <c r="DI877" s="60">
        <v>0</v>
      </c>
      <c r="DJ877" s="60">
        <v>0</v>
      </c>
      <c r="DK877" s="60">
        <v>1</v>
      </c>
      <c r="DL877" s="60">
        <v>0</v>
      </c>
      <c r="DM877" s="60">
        <v>0</v>
      </c>
      <c r="DN877" s="60">
        <v>0</v>
      </c>
      <c r="DO877" s="128">
        <v>0</v>
      </c>
      <c r="DP877" s="128">
        <v>0</v>
      </c>
      <c r="DQ877" s="128">
        <v>0</v>
      </c>
      <c r="DR877" s="128">
        <v>0</v>
      </c>
      <c r="DS877" s="128">
        <v>0</v>
      </c>
      <c r="DT877" s="128">
        <v>0</v>
      </c>
      <c r="DU877" s="128">
        <v>0</v>
      </c>
      <c r="DV877" s="128">
        <v>0</v>
      </c>
      <c r="DW877" s="128">
        <v>0</v>
      </c>
      <c r="DX877" s="128">
        <v>0</v>
      </c>
      <c r="DY877" s="128">
        <v>0</v>
      </c>
      <c r="DZ877" s="128">
        <v>0</v>
      </c>
      <c r="EA877" s="128">
        <v>0</v>
      </c>
      <c r="EB877" s="128">
        <v>0</v>
      </c>
      <c r="EC877" s="128">
        <v>0</v>
      </c>
      <c r="ED877" s="128">
        <v>0</v>
      </c>
      <c r="EE877" s="128">
        <v>0</v>
      </c>
      <c r="EF877" s="128">
        <v>0</v>
      </c>
      <c r="EG877" s="128">
        <v>0</v>
      </c>
      <c r="EH877" s="128">
        <v>0</v>
      </c>
      <c r="EI877" s="128">
        <v>0</v>
      </c>
      <c r="EJ877" s="128">
        <v>0</v>
      </c>
      <c r="EK877" s="128">
        <v>0</v>
      </c>
      <c r="EL877" s="128">
        <v>0</v>
      </c>
      <c r="EM877" s="128">
        <v>2</v>
      </c>
      <c r="EN877" s="128">
        <v>0</v>
      </c>
      <c r="EO877" s="128">
        <v>2</v>
      </c>
      <c r="EP877" s="128">
        <v>2</v>
      </c>
      <c r="EQ877" s="128">
        <v>3</v>
      </c>
    </row>
    <row r="878" spans="1:147" s="88" customFormat="1" ht="15" customHeight="1" x14ac:dyDescent="0.25">
      <c r="A878" s="6" t="s">
        <v>2583</v>
      </c>
      <c r="B878" s="138">
        <v>15</v>
      </c>
      <c r="C878" s="58" t="s">
        <v>1538</v>
      </c>
      <c r="D878" s="59">
        <v>2016</v>
      </c>
      <c r="E878" s="67" t="s">
        <v>812</v>
      </c>
      <c r="F878" s="67" t="s">
        <v>947</v>
      </c>
      <c r="G878" s="59">
        <v>222</v>
      </c>
      <c r="H878" s="59" t="s">
        <v>813</v>
      </c>
      <c r="I878" s="127" t="s">
        <v>1949</v>
      </c>
      <c r="J878" s="59">
        <v>5</v>
      </c>
      <c r="K878" s="59" t="s">
        <v>3</v>
      </c>
      <c r="L878" s="59" t="s">
        <v>77</v>
      </c>
      <c r="M878" s="172" t="s">
        <v>1966</v>
      </c>
      <c r="N878" s="59">
        <v>24</v>
      </c>
      <c r="O878" s="59">
        <f t="shared" si="544"/>
        <v>1.3802112417116059</v>
      </c>
      <c r="P878" s="37" t="s">
        <v>1539</v>
      </c>
      <c r="Q878" s="67"/>
      <c r="R878" s="37">
        <v>1</v>
      </c>
      <c r="S878" s="37">
        <v>1</v>
      </c>
      <c r="T878" s="177">
        <v>6</v>
      </c>
      <c r="U878" s="178">
        <v>12</v>
      </c>
      <c r="V878" s="102" t="s">
        <v>2360</v>
      </c>
      <c r="W878" s="102"/>
      <c r="X878" s="37" t="s">
        <v>1540</v>
      </c>
      <c r="Y878" s="39"/>
      <c r="Z878" s="67" t="s">
        <v>153</v>
      </c>
      <c r="AA878" s="59" t="s">
        <v>1541</v>
      </c>
      <c r="AB878" s="37" t="s">
        <v>707</v>
      </c>
      <c r="AC878" s="37">
        <v>38</v>
      </c>
      <c r="AD878" s="37">
        <v>0</v>
      </c>
      <c r="AE878" s="59" t="s">
        <v>9</v>
      </c>
      <c r="AF878" s="37" t="s">
        <v>29</v>
      </c>
      <c r="AG878" s="37" t="s">
        <v>29</v>
      </c>
      <c r="AH878" s="37" t="s">
        <v>29</v>
      </c>
      <c r="AI878" s="60" t="s">
        <v>29</v>
      </c>
      <c r="AJ878" s="37" t="s">
        <v>29</v>
      </c>
      <c r="AK878" s="37" t="s">
        <v>29</v>
      </c>
      <c r="AL878" s="60" t="s">
        <v>29</v>
      </c>
      <c r="AM878" s="60" t="s">
        <v>29</v>
      </c>
      <c r="AN878" s="39" t="s">
        <v>1542</v>
      </c>
      <c r="AO878" s="37" t="s">
        <v>470</v>
      </c>
      <c r="AP878" s="67"/>
      <c r="AQ878" s="59" t="s">
        <v>253</v>
      </c>
      <c r="AR878" s="67" t="s">
        <v>1544</v>
      </c>
      <c r="AS878" s="67"/>
      <c r="AT878" s="172" t="s">
        <v>2483</v>
      </c>
      <c r="AU878" s="11">
        <v>62.2</v>
      </c>
      <c r="AV878" s="11">
        <v>25.7</v>
      </c>
      <c r="AW878" s="59"/>
      <c r="AX878" s="277">
        <v>3.4750000000000001</v>
      </c>
      <c r="AY878" s="278">
        <v>636</v>
      </c>
      <c r="AZ878" s="455">
        <f t="shared" si="547"/>
        <v>2.8034571156484138</v>
      </c>
      <c r="BA878" s="515" t="s">
        <v>82</v>
      </c>
      <c r="BB878" s="40" t="s">
        <v>1850</v>
      </c>
      <c r="BC878" s="59"/>
      <c r="BD878" s="59"/>
      <c r="BE878" s="59"/>
      <c r="BF878" s="58"/>
      <c r="BG878" s="67"/>
      <c r="BH878" s="58" t="s">
        <v>1334</v>
      </c>
      <c r="BI878" s="58" t="s">
        <v>1549</v>
      </c>
      <c r="BJ878" s="39" t="s">
        <v>8</v>
      </c>
      <c r="BK878" s="67" t="s">
        <v>1001</v>
      </c>
      <c r="BL878" s="128"/>
      <c r="BM878" s="128"/>
      <c r="BN878" s="58"/>
      <c r="BO878" s="59" t="s">
        <v>1682</v>
      </c>
      <c r="BP878" s="67" t="s">
        <v>1545</v>
      </c>
      <c r="BQ878" s="37" t="s">
        <v>707</v>
      </c>
      <c r="BR878" s="58">
        <v>31.23</v>
      </c>
      <c r="BS878" s="59" t="s">
        <v>21</v>
      </c>
      <c r="BT878" s="37" t="s">
        <v>1223</v>
      </c>
      <c r="BU878" s="69">
        <v>24.58</v>
      </c>
      <c r="BV878" s="58"/>
      <c r="BW878" s="106" t="s">
        <v>26</v>
      </c>
      <c r="BX878" s="37" t="s">
        <v>67</v>
      </c>
      <c r="BY878" s="92"/>
      <c r="BZ878" s="70">
        <f t="shared" si="549"/>
        <v>24.58</v>
      </c>
      <c r="CA878" s="37" t="s">
        <v>18</v>
      </c>
      <c r="CB878" s="37" t="s">
        <v>1543</v>
      </c>
      <c r="CC878" s="37">
        <v>6</v>
      </c>
      <c r="CD878" s="37">
        <v>6</v>
      </c>
      <c r="CE878" s="176"/>
      <c r="CF878" s="67" t="s">
        <v>1546</v>
      </c>
      <c r="CG878" s="58">
        <v>29.85</v>
      </c>
      <c r="CH878" s="37" t="s">
        <v>21</v>
      </c>
      <c r="CI878" s="67">
        <v>11.5</v>
      </c>
      <c r="CJ878" s="58"/>
      <c r="CK878" s="58"/>
      <c r="CL878" s="159">
        <f t="shared" si="542"/>
        <v>11.5</v>
      </c>
      <c r="CM878" s="37">
        <v>6</v>
      </c>
      <c r="CN878" s="37">
        <v>6</v>
      </c>
      <c r="CO878" s="176"/>
      <c r="CP878" s="67">
        <f t="shared" si="537"/>
        <v>7.1916643490582036E-2</v>
      </c>
      <c r="CQ878" s="67">
        <f t="shared" si="538"/>
        <v>0.92307692307692313</v>
      </c>
      <c r="CR878" s="67">
        <f t="shared" si="548"/>
        <v>6.6384593991306501E-2</v>
      </c>
      <c r="CS878" s="67">
        <f t="shared" si="539"/>
        <v>0.33351695476330795</v>
      </c>
      <c r="CT878" s="59">
        <v>0</v>
      </c>
      <c r="CU878" s="59">
        <v>0</v>
      </c>
      <c r="CV878" s="59" t="s">
        <v>1782</v>
      </c>
      <c r="CW878" s="128">
        <v>0</v>
      </c>
      <c r="CX878" s="59">
        <v>0</v>
      </c>
      <c r="CY878" s="102">
        <v>0</v>
      </c>
      <c r="CZ878" s="102">
        <v>2</v>
      </c>
      <c r="DA878" s="102">
        <v>0</v>
      </c>
      <c r="DB878" s="102">
        <v>0</v>
      </c>
      <c r="DC878" s="102">
        <v>0</v>
      </c>
      <c r="DD878" s="59">
        <v>0</v>
      </c>
      <c r="DE878" s="60">
        <v>0</v>
      </c>
      <c r="DF878" s="60">
        <v>0</v>
      </c>
      <c r="DG878" s="60">
        <v>0</v>
      </c>
      <c r="DH878" s="60">
        <v>0</v>
      </c>
      <c r="DI878" s="60">
        <v>0</v>
      </c>
      <c r="DJ878" s="60">
        <v>0</v>
      </c>
      <c r="DK878" s="60">
        <v>1</v>
      </c>
      <c r="DL878" s="60">
        <v>0</v>
      </c>
      <c r="DM878" s="60">
        <v>0</v>
      </c>
      <c r="DN878" s="60">
        <v>0</v>
      </c>
      <c r="DO878" s="128">
        <v>0</v>
      </c>
      <c r="DP878" s="128">
        <v>0</v>
      </c>
      <c r="DQ878" s="128">
        <v>0</v>
      </c>
      <c r="DR878" s="128">
        <v>0</v>
      </c>
      <c r="DS878" s="128">
        <v>0</v>
      </c>
      <c r="DT878" s="128">
        <v>0</v>
      </c>
      <c r="DU878" s="128">
        <v>0</v>
      </c>
      <c r="DV878" s="128">
        <v>0</v>
      </c>
      <c r="DW878" s="128">
        <v>0</v>
      </c>
      <c r="DX878" s="128">
        <v>0</v>
      </c>
      <c r="DY878" s="128">
        <v>0</v>
      </c>
      <c r="DZ878" s="128">
        <v>0</v>
      </c>
      <c r="EA878" s="128">
        <v>0</v>
      </c>
      <c r="EB878" s="128">
        <v>0</v>
      </c>
      <c r="EC878" s="128">
        <v>0</v>
      </c>
      <c r="ED878" s="128">
        <v>0</v>
      </c>
      <c r="EE878" s="128">
        <v>0</v>
      </c>
      <c r="EF878" s="128">
        <v>0</v>
      </c>
      <c r="EG878" s="128">
        <v>0</v>
      </c>
      <c r="EH878" s="128">
        <v>0</v>
      </c>
      <c r="EI878" s="128">
        <v>0</v>
      </c>
      <c r="EJ878" s="128">
        <v>0</v>
      </c>
      <c r="EK878" s="128">
        <v>0</v>
      </c>
      <c r="EL878" s="128">
        <v>0</v>
      </c>
      <c r="EM878" s="128">
        <v>2</v>
      </c>
      <c r="EN878" s="128">
        <v>0</v>
      </c>
      <c r="EO878" s="128">
        <v>2</v>
      </c>
      <c r="EP878" s="128">
        <v>2</v>
      </c>
      <c r="EQ878" s="128">
        <v>3</v>
      </c>
    </row>
    <row r="879" spans="1:147" s="88" customFormat="1" ht="15" customHeight="1" x14ac:dyDescent="0.25">
      <c r="A879" s="6" t="s">
        <v>2583</v>
      </c>
      <c r="B879" s="138">
        <v>16</v>
      </c>
      <c r="C879" s="58" t="s">
        <v>1538</v>
      </c>
      <c r="D879" s="59">
        <v>2016</v>
      </c>
      <c r="E879" s="67" t="s">
        <v>812</v>
      </c>
      <c r="F879" s="67" t="s">
        <v>947</v>
      </c>
      <c r="G879" s="59">
        <v>222</v>
      </c>
      <c r="H879" s="59" t="s">
        <v>813</v>
      </c>
      <c r="I879" s="127" t="s">
        <v>1949</v>
      </c>
      <c r="J879" s="59">
        <v>5</v>
      </c>
      <c r="K879" s="59" t="s">
        <v>3</v>
      </c>
      <c r="L879" s="59" t="s">
        <v>77</v>
      </c>
      <c r="M879" s="172" t="s">
        <v>1966</v>
      </c>
      <c r="N879" s="59">
        <v>24</v>
      </c>
      <c r="O879" s="59">
        <f t="shared" si="544"/>
        <v>1.3802112417116059</v>
      </c>
      <c r="P879" s="37" t="s">
        <v>1539</v>
      </c>
      <c r="Q879" s="67"/>
      <c r="R879" s="37">
        <v>1</v>
      </c>
      <c r="S879" s="37">
        <v>1</v>
      </c>
      <c r="T879" s="177">
        <v>6</v>
      </c>
      <c r="U879" s="178">
        <v>12</v>
      </c>
      <c r="V879" s="102" t="s">
        <v>2360</v>
      </c>
      <c r="W879" s="102"/>
      <c r="X879" s="37" t="s">
        <v>1540</v>
      </c>
      <c r="Y879" s="39"/>
      <c r="Z879" s="67" t="s">
        <v>153</v>
      </c>
      <c r="AA879" s="59" t="s">
        <v>1541</v>
      </c>
      <c r="AB879" s="37" t="s">
        <v>707</v>
      </c>
      <c r="AC879" s="37">
        <v>36</v>
      </c>
      <c r="AD879" s="37">
        <v>0</v>
      </c>
      <c r="AE879" s="59" t="s">
        <v>9</v>
      </c>
      <c r="AF879" s="37" t="s">
        <v>29</v>
      </c>
      <c r="AG879" s="37" t="s">
        <v>29</v>
      </c>
      <c r="AH879" s="37" t="s">
        <v>29</v>
      </c>
      <c r="AI879" s="60" t="s">
        <v>29</v>
      </c>
      <c r="AJ879" s="37" t="s">
        <v>29</v>
      </c>
      <c r="AK879" s="37" t="s">
        <v>29</v>
      </c>
      <c r="AL879" s="60" t="s">
        <v>29</v>
      </c>
      <c r="AM879" s="60" t="s">
        <v>29</v>
      </c>
      <c r="AN879" s="39" t="s">
        <v>1542</v>
      </c>
      <c r="AO879" s="37" t="s">
        <v>470</v>
      </c>
      <c r="AP879" s="67"/>
      <c r="AQ879" s="59" t="s">
        <v>253</v>
      </c>
      <c r="AR879" s="67" t="s">
        <v>1544</v>
      </c>
      <c r="AS879" s="67"/>
      <c r="AT879" s="172" t="s">
        <v>2484</v>
      </c>
      <c r="AU879" s="11">
        <v>62.2</v>
      </c>
      <c r="AV879" s="11">
        <v>25.7</v>
      </c>
      <c r="AW879" s="59"/>
      <c r="AX879" s="277">
        <v>3.4750000000000001</v>
      </c>
      <c r="AY879" s="278">
        <v>636</v>
      </c>
      <c r="AZ879" s="455">
        <f t="shared" si="547"/>
        <v>2.8034571156484138</v>
      </c>
      <c r="BA879" s="515" t="s">
        <v>103</v>
      </c>
      <c r="BB879" s="40"/>
      <c r="BC879" s="59"/>
      <c r="BD879" s="59"/>
      <c r="BE879" s="59"/>
      <c r="BF879" s="58"/>
      <c r="BG879" s="67"/>
      <c r="BH879" s="58" t="s">
        <v>1334</v>
      </c>
      <c r="BI879" s="58" t="s">
        <v>103</v>
      </c>
      <c r="BJ879" s="39" t="s">
        <v>8</v>
      </c>
      <c r="BK879" s="67" t="s">
        <v>1001</v>
      </c>
      <c r="BL879" s="128"/>
      <c r="BM879" s="128"/>
      <c r="BN879" s="58"/>
      <c r="BO879" s="59" t="s">
        <v>1682</v>
      </c>
      <c r="BP879" s="67" t="s">
        <v>1545</v>
      </c>
      <c r="BQ879" s="37" t="s">
        <v>707</v>
      </c>
      <c r="BR879" s="58">
        <v>26.74</v>
      </c>
      <c r="BS879" s="59" t="s">
        <v>21</v>
      </c>
      <c r="BT879" s="37" t="s">
        <v>1223</v>
      </c>
      <c r="BU879" s="69">
        <v>8.48</v>
      </c>
      <c r="BV879" s="58"/>
      <c r="BW879" s="106" t="s">
        <v>26</v>
      </c>
      <c r="BX879" s="37" t="s">
        <v>67</v>
      </c>
      <c r="BY879" s="92"/>
      <c r="BZ879" s="70">
        <f t="shared" si="549"/>
        <v>8.48</v>
      </c>
      <c r="CA879" s="37" t="s">
        <v>18</v>
      </c>
      <c r="CB879" s="37" t="s">
        <v>1543</v>
      </c>
      <c r="CC879" s="37">
        <v>6</v>
      </c>
      <c r="CD879" s="37">
        <v>6</v>
      </c>
      <c r="CE879" s="176"/>
      <c r="CF879" s="67" t="s">
        <v>1546</v>
      </c>
      <c r="CG879" s="58">
        <v>42.09</v>
      </c>
      <c r="CH879" s="37" t="s">
        <v>21</v>
      </c>
      <c r="CI879" s="67">
        <v>13.12</v>
      </c>
      <c r="CJ879" s="58"/>
      <c r="CK879" s="58"/>
      <c r="CL879" s="159">
        <f t="shared" si="542"/>
        <v>13.12</v>
      </c>
      <c r="CM879" s="37">
        <v>6</v>
      </c>
      <c r="CN879" s="37">
        <v>6</v>
      </c>
      <c r="CO879" s="176"/>
      <c r="CP879" s="67">
        <f t="shared" si="537"/>
        <v>-1.3895961381262381</v>
      </c>
      <c r="CQ879" s="67">
        <f t="shared" si="538"/>
        <v>0.92307692307692313</v>
      </c>
      <c r="CR879" s="67">
        <f t="shared" si="548"/>
        <v>-1.2827041275011428</v>
      </c>
      <c r="CS879" s="67">
        <f t="shared" si="539"/>
        <v>0.40188874494618615</v>
      </c>
      <c r="CT879" s="59">
        <v>0</v>
      </c>
      <c r="CU879" s="59">
        <v>0</v>
      </c>
      <c r="CV879" s="59" t="s">
        <v>1782</v>
      </c>
      <c r="CW879" s="128">
        <v>0</v>
      </c>
      <c r="CX879" s="59">
        <v>0</v>
      </c>
      <c r="CY879" s="102">
        <v>0</v>
      </c>
      <c r="CZ879" s="102">
        <v>2</v>
      </c>
      <c r="DA879" s="102">
        <v>0</v>
      </c>
      <c r="DB879" s="102">
        <v>0</v>
      </c>
      <c r="DC879" s="102">
        <v>0</v>
      </c>
      <c r="DD879" s="59">
        <v>0</v>
      </c>
      <c r="DE879" s="60">
        <v>0</v>
      </c>
      <c r="DF879" s="60">
        <v>0</v>
      </c>
      <c r="DG879" s="60">
        <v>0</v>
      </c>
      <c r="DH879" s="60">
        <v>0</v>
      </c>
      <c r="DI879" s="60">
        <v>0</v>
      </c>
      <c r="DJ879" s="60">
        <v>0</v>
      </c>
      <c r="DK879" s="60">
        <v>1</v>
      </c>
      <c r="DL879" s="60">
        <v>0</v>
      </c>
      <c r="DM879" s="60">
        <v>0</v>
      </c>
      <c r="DN879" s="60">
        <v>0</v>
      </c>
      <c r="DO879" s="128">
        <v>0</v>
      </c>
      <c r="DP879" s="128">
        <v>0</v>
      </c>
      <c r="DQ879" s="128">
        <v>0</v>
      </c>
      <c r="DR879" s="128">
        <v>0</v>
      </c>
      <c r="DS879" s="128">
        <v>0</v>
      </c>
      <c r="DT879" s="128">
        <v>0</v>
      </c>
      <c r="DU879" s="128">
        <v>0</v>
      </c>
      <c r="DV879" s="128">
        <v>0</v>
      </c>
      <c r="DW879" s="128">
        <v>0</v>
      </c>
      <c r="DX879" s="128">
        <v>0</v>
      </c>
      <c r="DY879" s="128">
        <v>0</v>
      </c>
      <c r="DZ879" s="128">
        <v>0</v>
      </c>
      <c r="EA879" s="128">
        <v>0</v>
      </c>
      <c r="EB879" s="128">
        <v>0</v>
      </c>
      <c r="EC879" s="128">
        <v>0</v>
      </c>
      <c r="ED879" s="128">
        <v>0</v>
      </c>
      <c r="EE879" s="128">
        <v>0</v>
      </c>
      <c r="EF879" s="128">
        <v>0</v>
      </c>
      <c r="EG879" s="128">
        <v>0</v>
      </c>
      <c r="EH879" s="128">
        <v>0</v>
      </c>
      <c r="EI879" s="128">
        <v>0</v>
      </c>
      <c r="EJ879" s="128">
        <v>0</v>
      </c>
      <c r="EK879" s="128">
        <v>0</v>
      </c>
      <c r="EL879" s="128">
        <v>0</v>
      </c>
      <c r="EM879" s="128">
        <v>2</v>
      </c>
      <c r="EN879" s="128">
        <v>0</v>
      </c>
      <c r="EO879" s="128">
        <v>2</v>
      </c>
      <c r="EP879" s="128">
        <v>2</v>
      </c>
      <c r="EQ879" s="128">
        <v>3</v>
      </c>
    </row>
    <row r="880" spans="1:147" s="88" customFormat="1" ht="15" customHeight="1" x14ac:dyDescent="0.25">
      <c r="A880" s="504" t="s">
        <v>2584</v>
      </c>
      <c r="B880" s="37">
        <v>1</v>
      </c>
      <c r="C880" s="120" t="s">
        <v>417</v>
      </c>
      <c r="D880" s="62">
        <v>2005</v>
      </c>
      <c r="E880" s="63" t="s">
        <v>418</v>
      </c>
      <c r="F880" s="63" t="s">
        <v>419</v>
      </c>
      <c r="G880" s="62">
        <v>20</v>
      </c>
      <c r="H880" s="62" t="s">
        <v>420</v>
      </c>
      <c r="I880" s="127" t="s">
        <v>50</v>
      </c>
      <c r="J880" s="59">
        <v>0</v>
      </c>
      <c r="K880" s="37" t="s">
        <v>3</v>
      </c>
      <c r="L880" s="22" t="s">
        <v>89</v>
      </c>
      <c r="M880" s="37">
        <v>4</v>
      </c>
      <c r="N880" s="37">
        <v>4</v>
      </c>
      <c r="O880" s="59">
        <f t="shared" si="544"/>
        <v>0.6020599913279624</v>
      </c>
      <c r="P880" s="59">
        <v>2002</v>
      </c>
      <c r="Q880" s="58"/>
      <c r="R880" s="37">
        <v>4</v>
      </c>
      <c r="S880" s="37">
        <v>3</v>
      </c>
      <c r="T880" s="37">
        <v>1</v>
      </c>
      <c r="U880" s="59">
        <v>4</v>
      </c>
      <c r="V880" s="37" t="s">
        <v>964</v>
      </c>
      <c r="W880" s="37"/>
      <c r="X880" s="59" t="s">
        <v>1406</v>
      </c>
      <c r="Y880" s="58" t="s">
        <v>967</v>
      </c>
      <c r="Z880" s="66" t="s">
        <v>424</v>
      </c>
      <c r="AA880" s="59" t="s">
        <v>718</v>
      </c>
      <c r="AB880" s="37" t="s">
        <v>2361</v>
      </c>
      <c r="AC880" s="37" t="s">
        <v>2362</v>
      </c>
      <c r="AD880" s="37">
        <v>0</v>
      </c>
      <c r="AE880" s="59" t="s">
        <v>2363</v>
      </c>
      <c r="AF880" s="37" t="s">
        <v>29</v>
      </c>
      <c r="AG880" s="37" t="s">
        <v>29</v>
      </c>
      <c r="AH880" s="37" t="s">
        <v>29</v>
      </c>
      <c r="AI880" s="60" t="s">
        <v>29</v>
      </c>
      <c r="AJ880" s="37" t="s">
        <v>29</v>
      </c>
      <c r="AK880" s="37" t="s">
        <v>29</v>
      </c>
      <c r="AL880" s="60" t="s">
        <v>29</v>
      </c>
      <c r="AM880" s="60" t="s">
        <v>29</v>
      </c>
      <c r="AN880" s="39" t="s">
        <v>1404</v>
      </c>
      <c r="AO880" s="37" t="s">
        <v>470</v>
      </c>
      <c r="AP880" s="67"/>
      <c r="AQ880" s="59" t="s">
        <v>421</v>
      </c>
      <c r="AR880" s="67" t="s">
        <v>422</v>
      </c>
      <c r="AS880" s="67" t="s">
        <v>423</v>
      </c>
      <c r="AT880" s="172" t="s">
        <v>2485</v>
      </c>
      <c r="AU880" s="270">
        <v>69.400000000000006</v>
      </c>
      <c r="AV880" s="11">
        <v>21</v>
      </c>
      <c r="AW880" s="59" t="s">
        <v>40</v>
      </c>
      <c r="AX880" s="277">
        <v>-0.41666666666666674</v>
      </c>
      <c r="AY880" s="278">
        <v>551</v>
      </c>
      <c r="AZ880" s="455">
        <f t="shared" si="547"/>
        <v>2.7411515988517849</v>
      </c>
      <c r="BA880" s="515" t="s">
        <v>82</v>
      </c>
      <c r="BB880" s="58" t="s">
        <v>1405</v>
      </c>
      <c r="BC880" s="59"/>
      <c r="BD880" s="59" t="s">
        <v>963</v>
      </c>
      <c r="BE880" s="59" t="s">
        <v>540</v>
      </c>
      <c r="BF880" s="58" t="s">
        <v>965</v>
      </c>
      <c r="BG880" s="58"/>
      <c r="BH880" s="58"/>
      <c r="BI880" s="58" t="s">
        <v>2232</v>
      </c>
      <c r="BJ880" s="58" t="s">
        <v>8</v>
      </c>
      <c r="BK880" s="66" t="s">
        <v>48</v>
      </c>
      <c r="BL880" s="128"/>
      <c r="BM880" s="128"/>
      <c r="BN880" s="58"/>
      <c r="BO880" s="59"/>
      <c r="BP880" s="58" t="s">
        <v>51</v>
      </c>
      <c r="BQ880" s="59" t="s">
        <v>623</v>
      </c>
      <c r="BR880" s="67">
        <v>11.751500264295199</v>
      </c>
      <c r="BS880" s="37" t="s">
        <v>21</v>
      </c>
      <c r="BT880" s="37" t="s">
        <v>966</v>
      </c>
      <c r="BU880" s="179">
        <v>3.2049376574112003</v>
      </c>
      <c r="BV880" s="159">
        <v>3.6080967631602885</v>
      </c>
      <c r="BW880" s="105" t="s">
        <v>634</v>
      </c>
      <c r="BX880" s="91" t="s">
        <v>27</v>
      </c>
      <c r="BY880" s="70">
        <f>AVERAGE(BU880,BV880)*SQRT(CC880)</f>
        <v>11.800521770145405</v>
      </c>
      <c r="BZ880" s="174">
        <f>BY880</f>
        <v>11.800521770145405</v>
      </c>
      <c r="CA880" s="91" t="s">
        <v>18</v>
      </c>
      <c r="CB880" s="91" t="s">
        <v>964</v>
      </c>
      <c r="CC880" s="91">
        <v>12</v>
      </c>
      <c r="CD880" s="91">
        <v>12</v>
      </c>
      <c r="CE880" s="58"/>
      <c r="CF880" s="78" t="s">
        <v>1584</v>
      </c>
      <c r="CG880" s="67">
        <v>12.897919840800901</v>
      </c>
      <c r="CH880" s="37" t="s">
        <v>21</v>
      </c>
      <c r="CI880" s="159">
        <v>3.1271415689811004</v>
      </c>
      <c r="CJ880" s="159">
        <v>3.5355243928981608</v>
      </c>
      <c r="CK880" s="59">
        <f>AVERAGE(CI880,CJ880)*SQRT(CM880)</f>
        <v>11.540075959834644</v>
      </c>
      <c r="CL880" s="59">
        <f t="shared" ref="CL880:CL890" si="550">CK880</f>
        <v>11.540075959834644</v>
      </c>
      <c r="CM880" s="91">
        <v>12</v>
      </c>
      <c r="CN880" s="91">
        <v>12</v>
      </c>
      <c r="CO880" s="58"/>
      <c r="CP880" s="67">
        <f t="shared" si="537"/>
        <v>-9.8227836750470837E-2</v>
      </c>
      <c r="CQ880" s="67">
        <f t="shared" si="538"/>
        <v>0.96551724137931039</v>
      </c>
      <c r="CR880" s="67">
        <f t="shared" si="548"/>
        <v>-9.4840669965971847E-2</v>
      </c>
      <c r="CS880" s="67">
        <f t="shared" si="539"/>
        <v>0.16685405734749154</v>
      </c>
      <c r="CT880" s="59">
        <v>0</v>
      </c>
      <c r="CU880" s="59">
        <v>0</v>
      </c>
      <c r="CV880" s="59" t="s">
        <v>1782</v>
      </c>
      <c r="CW880" s="128">
        <v>0</v>
      </c>
      <c r="CX880" s="59">
        <v>0</v>
      </c>
      <c r="CY880" s="102">
        <v>0</v>
      </c>
      <c r="CZ880" s="102">
        <v>2</v>
      </c>
      <c r="DA880" s="102">
        <v>0</v>
      </c>
      <c r="DB880" s="102">
        <v>0</v>
      </c>
      <c r="DC880" s="102">
        <v>0</v>
      </c>
      <c r="DD880" s="59">
        <v>0</v>
      </c>
      <c r="DE880" s="60">
        <v>0</v>
      </c>
      <c r="DF880" s="60">
        <v>0</v>
      </c>
      <c r="DG880" s="60">
        <v>0</v>
      </c>
      <c r="DH880" s="60">
        <v>0</v>
      </c>
      <c r="DI880" s="60">
        <v>0</v>
      </c>
      <c r="DJ880" s="60">
        <v>0</v>
      </c>
      <c r="DK880" s="60">
        <v>0</v>
      </c>
      <c r="DL880" s="60">
        <v>0</v>
      </c>
      <c r="DM880" s="60">
        <v>0</v>
      </c>
      <c r="DN880" s="60">
        <v>0</v>
      </c>
      <c r="DO880" s="128">
        <v>0</v>
      </c>
      <c r="DP880" s="128">
        <v>0</v>
      </c>
      <c r="DQ880" s="128">
        <v>0</v>
      </c>
      <c r="DR880" s="128">
        <v>0</v>
      </c>
      <c r="DS880" s="128">
        <v>0</v>
      </c>
      <c r="DT880" s="128">
        <v>0</v>
      </c>
      <c r="DU880" s="128">
        <v>0</v>
      </c>
      <c r="DV880" s="128">
        <v>0</v>
      </c>
      <c r="DW880" s="128">
        <v>0</v>
      </c>
      <c r="DX880" s="128">
        <v>0</v>
      </c>
      <c r="DY880" s="128">
        <v>0</v>
      </c>
      <c r="DZ880" s="128">
        <v>0</v>
      </c>
      <c r="EA880" s="128">
        <v>0</v>
      </c>
      <c r="EB880" s="128">
        <v>0</v>
      </c>
      <c r="EC880" s="128">
        <v>0</v>
      </c>
      <c r="ED880" s="128">
        <v>0</v>
      </c>
      <c r="EE880" s="128">
        <v>0</v>
      </c>
      <c r="EF880" s="128">
        <v>1</v>
      </c>
      <c r="EG880" s="128">
        <v>0</v>
      </c>
      <c r="EH880" s="128">
        <v>0</v>
      </c>
      <c r="EI880" s="128">
        <v>0</v>
      </c>
      <c r="EJ880" s="128">
        <v>0</v>
      </c>
      <c r="EK880" s="128">
        <v>0</v>
      </c>
      <c r="EL880" s="128">
        <v>0</v>
      </c>
      <c r="EM880" s="128">
        <v>0</v>
      </c>
      <c r="EN880" s="128">
        <v>0</v>
      </c>
      <c r="EO880" s="128">
        <v>1</v>
      </c>
      <c r="EP880" s="128">
        <v>2</v>
      </c>
      <c r="EQ880" s="128">
        <v>1</v>
      </c>
    </row>
    <row r="881" spans="1:147" s="88" customFormat="1" ht="15" customHeight="1" x14ac:dyDescent="0.25">
      <c r="A881" s="504" t="s">
        <v>2584</v>
      </c>
      <c r="B881" s="37">
        <v>2</v>
      </c>
      <c r="C881" s="120" t="s">
        <v>417</v>
      </c>
      <c r="D881" s="62">
        <v>2005</v>
      </c>
      <c r="E881" s="63" t="s">
        <v>418</v>
      </c>
      <c r="F881" s="63" t="s">
        <v>419</v>
      </c>
      <c r="G881" s="62">
        <v>20</v>
      </c>
      <c r="H881" s="62" t="s">
        <v>420</v>
      </c>
      <c r="I881" s="127" t="s">
        <v>50</v>
      </c>
      <c r="J881" s="59">
        <v>0</v>
      </c>
      <c r="K881" s="37" t="s">
        <v>3</v>
      </c>
      <c r="L881" s="22" t="s">
        <v>89</v>
      </c>
      <c r="M881" s="37">
        <v>4</v>
      </c>
      <c r="N881" s="37">
        <v>4</v>
      </c>
      <c r="O881" s="59">
        <f t="shared" si="544"/>
        <v>0.6020599913279624</v>
      </c>
      <c r="P881" s="59">
        <v>2002</v>
      </c>
      <c r="Q881" s="67"/>
      <c r="R881" s="37">
        <v>4</v>
      </c>
      <c r="S881" s="37">
        <v>3</v>
      </c>
      <c r="T881" s="37">
        <v>1</v>
      </c>
      <c r="U881" s="59">
        <v>4</v>
      </c>
      <c r="V881" s="37" t="s">
        <v>964</v>
      </c>
      <c r="W881" s="37"/>
      <c r="X881" s="59" t="s">
        <v>1406</v>
      </c>
      <c r="Y881" s="58" t="s">
        <v>967</v>
      </c>
      <c r="Z881" s="66" t="s">
        <v>424</v>
      </c>
      <c r="AA881" s="59" t="s">
        <v>718</v>
      </c>
      <c r="AB881" s="37" t="s">
        <v>2361</v>
      </c>
      <c r="AC881" s="37" t="s">
        <v>2362</v>
      </c>
      <c r="AD881" s="37">
        <v>0</v>
      </c>
      <c r="AE881" s="59" t="s">
        <v>2363</v>
      </c>
      <c r="AF881" s="37" t="s">
        <v>29</v>
      </c>
      <c r="AG881" s="37" t="s">
        <v>29</v>
      </c>
      <c r="AH881" s="37" t="s">
        <v>29</v>
      </c>
      <c r="AI881" s="60" t="s">
        <v>29</v>
      </c>
      <c r="AJ881" s="37" t="s">
        <v>29</v>
      </c>
      <c r="AK881" s="37" t="s">
        <v>29</v>
      </c>
      <c r="AL881" s="60" t="s">
        <v>29</v>
      </c>
      <c r="AM881" s="60" t="s">
        <v>29</v>
      </c>
      <c r="AN881" s="39" t="s">
        <v>1404</v>
      </c>
      <c r="AO881" s="37" t="s">
        <v>470</v>
      </c>
      <c r="AP881" s="67"/>
      <c r="AQ881" s="59" t="s">
        <v>421</v>
      </c>
      <c r="AR881" s="67" t="s">
        <v>422</v>
      </c>
      <c r="AS881" s="67" t="s">
        <v>423</v>
      </c>
      <c r="AT881" s="172" t="s">
        <v>2485</v>
      </c>
      <c r="AU881" s="270">
        <v>69.400000000000006</v>
      </c>
      <c r="AV881" s="11">
        <v>21</v>
      </c>
      <c r="AW881" s="59" t="s">
        <v>40</v>
      </c>
      <c r="AX881" s="277">
        <v>-0.41666666666666674</v>
      </c>
      <c r="AY881" s="278">
        <v>551</v>
      </c>
      <c r="AZ881" s="455">
        <f t="shared" si="547"/>
        <v>2.7411515988517849</v>
      </c>
      <c r="BA881" s="515" t="s">
        <v>82</v>
      </c>
      <c r="BB881" s="58" t="s">
        <v>1405</v>
      </c>
      <c r="BC881" s="59"/>
      <c r="BD881" s="59" t="s">
        <v>963</v>
      </c>
      <c r="BE881" s="59" t="s">
        <v>540</v>
      </c>
      <c r="BF881" s="58" t="s">
        <v>965</v>
      </c>
      <c r="BG881" s="67"/>
      <c r="BH881" s="67"/>
      <c r="BI881" s="58" t="s">
        <v>2232</v>
      </c>
      <c r="BJ881" s="67" t="s">
        <v>8</v>
      </c>
      <c r="BK881" s="40" t="s">
        <v>43</v>
      </c>
      <c r="BL881" s="128"/>
      <c r="BM881" s="128"/>
      <c r="BN881" s="67"/>
      <c r="BO881" s="59"/>
      <c r="BP881" s="58" t="s">
        <v>51</v>
      </c>
      <c r="BQ881" s="59" t="s">
        <v>624</v>
      </c>
      <c r="BR881" s="67">
        <v>7.2837761447145297</v>
      </c>
      <c r="BS881" s="37" t="s">
        <v>21</v>
      </c>
      <c r="BT881" s="37" t="s">
        <v>966</v>
      </c>
      <c r="BU881" s="180">
        <v>3.8241944601468703</v>
      </c>
      <c r="BV881" s="160">
        <v>3.6930469191633897</v>
      </c>
      <c r="BW881" s="105" t="s">
        <v>634</v>
      </c>
      <c r="BX881" s="91" t="s">
        <v>27</v>
      </c>
      <c r="BY881" s="70">
        <f>AVERAGE(BU881,BV881)*SQRT(CC881)</f>
        <v>13.020244001724516</v>
      </c>
      <c r="BZ881" s="174">
        <f>BY881</f>
        <v>13.020244001724516</v>
      </c>
      <c r="CA881" s="91" t="s">
        <v>18</v>
      </c>
      <c r="CB881" s="91" t="s">
        <v>964</v>
      </c>
      <c r="CC881" s="91">
        <v>12</v>
      </c>
      <c r="CD881" s="91">
        <v>12</v>
      </c>
      <c r="CE881" s="67"/>
      <c r="CF881" s="78" t="s">
        <v>1584</v>
      </c>
      <c r="CG881" s="67">
        <v>11.1554550593555</v>
      </c>
      <c r="CH881" s="37" t="s">
        <v>21</v>
      </c>
      <c r="CI881" s="160">
        <v>3.5291124929338995</v>
      </c>
      <c r="CJ881" s="160">
        <v>3.8456755228942301</v>
      </c>
      <c r="CK881" s="59">
        <f>AVERAGE(CI881,CJ881)*SQRT(CM881)</f>
        <v>12.77350753846439</v>
      </c>
      <c r="CL881" s="59">
        <f t="shared" si="550"/>
        <v>12.77350753846439</v>
      </c>
      <c r="CM881" s="91">
        <v>12</v>
      </c>
      <c r="CN881" s="91">
        <v>12</v>
      </c>
      <c r="CO881" s="67"/>
      <c r="CP881" s="67">
        <f t="shared" si="537"/>
        <v>-0.30018912019858779</v>
      </c>
      <c r="CQ881" s="67">
        <f t="shared" si="538"/>
        <v>0.96551724137931039</v>
      </c>
      <c r="CR881" s="67">
        <f t="shared" si="548"/>
        <v>-0.28983777122622273</v>
      </c>
      <c r="CS881" s="67">
        <f t="shared" si="539"/>
        <v>0.16841679028394549</v>
      </c>
      <c r="CT881" s="59">
        <v>0</v>
      </c>
      <c r="CU881" s="59">
        <v>0</v>
      </c>
      <c r="CV881" s="59" t="s">
        <v>1782</v>
      </c>
      <c r="CW881" s="128">
        <v>0</v>
      </c>
      <c r="CX881" s="59">
        <v>0</v>
      </c>
      <c r="CY881" s="102">
        <v>0</v>
      </c>
      <c r="CZ881" s="102">
        <v>2</v>
      </c>
      <c r="DA881" s="102">
        <v>0</v>
      </c>
      <c r="DB881" s="102">
        <v>0</v>
      </c>
      <c r="DC881" s="102">
        <v>0</v>
      </c>
      <c r="DD881" s="59">
        <v>0</v>
      </c>
      <c r="DE881" s="60">
        <v>0</v>
      </c>
      <c r="DF881" s="60">
        <v>0</v>
      </c>
      <c r="DG881" s="60">
        <v>0</v>
      </c>
      <c r="DH881" s="60">
        <v>0</v>
      </c>
      <c r="DI881" s="60">
        <v>0</v>
      </c>
      <c r="DJ881" s="60">
        <v>0</v>
      </c>
      <c r="DK881" s="60">
        <v>0</v>
      </c>
      <c r="DL881" s="60">
        <v>0</v>
      </c>
      <c r="DM881" s="60">
        <v>0</v>
      </c>
      <c r="DN881" s="60">
        <v>0</v>
      </c>
      <c r="DO881" s="128">
        <v>0</v>
      </c>
      <c r="DP881" s="128">
        <v>0</v>
      </c>
      <c r="DQ881" s="128">
        <v>0</v>
      </c>
      <c r="DR881" s="128">
        <v>0</v>
      </c>
      <c r="DS881" s="128">
        <v>0</v>
      </c>
      <c r="DT881" s="128">
        <v>0</v>
      </c>
      <c r="DU881" s="128">
        <v>0</v>
      </c>
      <c r="DV881" s="128">
        <v>0</v>
      </c>
      <c r="DW881" s="128">
        <v>0</v>
      </c>
      <c r="DX881" s="128">
        <v>0</v>
      </c>
      <c r="DY881" s="128">
        <v>0</v>
      </c>
      <c r="DZ881" s="128">
        <v>0</v>
      </c>
      <c r="EA881" s="128">
        <v>0</v>
      </c>
      <c r="EB881" s="128">
        <v>0</v>
      </c>
      <c r="EC881" s="128">
        <v>0</v>
      </c>
      <c r="ED881" s="128">
        <v>0</v>
      </c>
      <c r="EE881" s="128">
        <v>0</v>
      </c>
      <c r="EF881" s="128">
        <v>0</v>
      </c>
      <c r="EG881" s="128">
        <v>0</v>
      </c>
      <c r="EH881" s="128">
        <v>0</v>
      </c>
      <c r="EI881" s="128">
        <v>0</v>
      </c>
      <c r="EJ881" s="128">
        <v>0</v>
      </c>
      <c r="EK881" s="128">
        <v>0</v>
      </c>
      <c r="EL881" s="149">
        <v>1</v>
      </c>
      <c r="EM881" s="128">
        <v>0</v>
      </c>
      <c r="EN881" s="128">
        <v>0</v>
      </c>
      <c r="EO881" s="128">
        <v>1</v>
      </c>
      <c r="EP881" s="128">
        <v>2</v>
      </c>
      <c r="EQ881" s="128">
        <v>1</v>
      </c>
    </row>
    <row r="882" spans="1:147" s="88" customFormat="1" ht="15" customHeight="1" x14ac:dyDescent="0.25">
      <c r="A882" s="504" t="s">
        <v>2584</v>
      </c>
      <c r="B882" s="37">
        <v>3</v>
      </c>
      <c r="C882" s="120" t="s">
        <v>417</v>
      </c>
      <c r="D882" s="62">
        <v>2005</v>
      </c>
      <c r="E882" s="63" t="s">
        <v>418</v>
      </c>
      <c r="F882" s="63" t="s">
        <v>419</v>
      </c>
      <c r="G882" s="62">
        <v>20</v>
      </c>
      <c r="H882" s="62" t="s">
        <v>420</v>
      </c>
      <c r="I882" s="127" t="s">
        <v>50</v>
      </c>
      <c r="J882" s="59">
        <v>0</v>
      </c>
      <c r="K882" s="59" t="s">
        <v>3</v>
      </c>
      <c r="L882" s="22" t="s">
        <v>89</v>
      </c>
      <c r="M882" s="37">
        <v>4</v>
      </c>
      <c r="N882" s="37">
        <v>4</v>
      </c>
      <c r="O882" s="59">
        <f t="shared" si="544"/>
        <v>0.6020599913279624</v>
      </c>
      <c r="P882" s="59">
        <v>2002</v>
      </c>
      <c r="Q882" s="67"/>
      <c r="R882" s="37">
        <v>4</v>
      </c>
      <c r="S882" s="37">
        <v>3</v>
      </c>
      <c r="T882" s="59">
        <v>1</v>
      </c>
      <c r="U882" s="59">
        <v>4</v>
      </c>
      <c r="V882" s="37" t="s">
        <v>964</v>
      </c>
      <c r="W882" s="37"/>
      <c r="X882" s="59" t="s">
        <v>1406</v>
      </c>
      <c r="Y882" s="58" t="s">
        <v>967</v>
      </c>
      <c r="Z882" s="66" t="s">
        <v>424</v>
      </c>
      <c r="AA882" s="59" t="s">
        <v>718</v>
      </c>
      <c r="AB882" s="37" t="s">
        <v>2361</v>
      </c>
      <c r="AC882" s="37" t="s">
        <v>2362</v>
      </c>
      <c r="AD882" s="37">
        <v>0</v>
      </c>
      <c r="AE882" s="59" t="s">
        <v>2363</v>
      </c>
      <c r="AF882" s="37" t="s">
        <v>29</v>
      </c>
      <c r="AG882" s="37" t="s">
        <v>29</v>
      </c>
      <c r="AH882" s="37" t="s">
        <v>29</v>
      </c>
      <c r="AI882" s="60" t="s">
        <v>29</v>
      </c>
      <c r="AJ882" s="37" t="s">
        <v>29</v>
      </c>
      <c r="AK882" s="37" t="s">
        <v>29</v>
      </c>
      <c r="AL882" s="60" t="s">
        <v>29</v>
      </c>
      <c r="AM882" s="60" t="s">
        <v>29</v>
      </c>
      <c r="AN882" s="39" t="s">
        <v>1404</v>
      </c>
      <c r="AO882" s="37" t="s">
        <v>470</v>
      </c>
      <c r="AP882" s="67"/>
      <c r="AQ882" s="59" t="s">
        <v>421</v>
      </c>
      <c r="AR882" s="67" t="s">
        <v>422</v>
      </c>
      <c r="AS882" s="67" t="s">
        <v>423</v>
      </c>
      <c r="AT882" s="172" t="s">
        <v>2485</v>
      </c>
      <c r="AU882" s="270">
        <v>69.400000000000006</v>
      </c>
      <c r="AV882" s="11">
        <v>21</v>
      </c>
      <c r="AW882" s="59" t="s">
        <v>40</v>
      </c>
      <c r="AX882" s="277">
        <v>-0.41666666666666674</v>
      </c>
      <c r="AY882" s="278">
        <v>551</v>
      </c>
      <c r="AZ882" s="455">
        <f t="shared" si="547"/>
        <v>2.7411515988517849</v>
      </c>
      <c r="BA882" s="515" t="s">
        <v>82</v>
      </c>
      <c r="BB882" s="58" t="s">
        <v>1405</v>
      </c>
      <c r="BC882" s="59"/>
      <c r="BD882" s="59" t="s">
        <v>963</v>
      </c>
      <c r="BE882" s="59" t="s">
        <v>540</v>
      </c>
      <c r="BF882" s="58" t="s">
        <v>965</v>
      </c>
      <c r="BG882" s="67"/>
      <c r="BH882" s="67"/>
      <c r="BI882" s="58" t="s">
        <v>2232</v>
      </c>
      <c r="BJ882" s="67" t="s">
        <v>8</v>
      </c>
      <c r="BK882" s="116" t="s">
        <v>44</v>
      </c>
      <c r="BL882" s="128"/>
      <c r="BM882" s="128"/>
      <c r="BN882" s="67"/>
      <c r="BO882" s="59"/>
      <c r="BP882" s="58" t="s">
        <v>51</v>
      </c>
      <c r="BQ882" s="59" t="s">
        <v>625</v>
      </c>
      <c r="BR882" s="67">
        <v>1.0488711700411999</v>
      </c>
      <c r="BS882" s="37" t="s">
        <v>21</v>
      </c>
      <c r="BT882" s="37" t="s">
        <v>966</v>
      </c>
      <c r="BU882" s="180">
        <v>0.47894642537179011</v>
      </c>
      <c r="BV882" s="160">
        <v>0.50636086722808693</v>
      </c>
      <c r="BW882" s="105" t="s">
        <v>634</v>
      </c>
      <c r="BX882" s="91" t="s">
        <v>27</v>
      </c>
      <c r="BY882" s="70">
        <f>AVERAGE(BU882,BV882)*SQRT(CC882)</f>
        <v>1.706602291851121</v>
      </c>
      <c r="BZ882" s="174">
        <f>BY882</f>
        <v>1.706602291851121</v>
      </c>
      <c r="CA882" s="91" t="s">
        <v>18</v>
      </c>
      <c r="CB882" s="91" t="s">
        <v>964</v>
      </c>
      <c r="CC882" s="91">
        <v>12</v>
      </c>
      <c r="CD882" s="91">
        <v>12</v>
      </c>
      <c r="CE882" s="67"/>
      <c r="CF882" s="78" t="s">
        <v>1584</v>
      </c>
      <c r="CG882" s="67">
        <v>2.0992205697903401</v>
      </c>
      <c r="CH882" s="37" t="s">
        <v>21</v>
      </c>
      <c r="CI882" s="160">
        <v>0.44360329690018974</v>
      </c>
      <c r="CJ882" s="160">
        <v>0.48929403332735011</v>
      </c>
      <c r="CK882" s="59">
        <f>AVERAGE(CI882,CJ882)*SQRT(CM882)</f>
        <v>1.6158255741994598</v>
      </c>
      <c r="CL882" s="59">
        <f t="shared" si="550"/>
        <v>1.6158255741994598</v>
      </c>
      <c r="CM882" s="91">
        <v>12</v>
      </c>
      <c r="CN882" s="91">
        <v>12</v>
      </c>
      <c r="CO882" s="67"/>
      <c r="CP882" s="67">
        <f t="shared" si="537"/>
        <v>-0.6320423565512685</v>
      </c>
      <c r="CQ882" s="67">
        <f t="shared" si="538"/>
        <v>0.96551724137931039</v>
      </c>
      <c r="CR882" s="67">
        <f t="shared" si="548"/>
        <v>-0.61024779253225925</v>
      </c>
      <c r="CS882" s="67">
        <f t="shared" si="539"/>
        <v>0.1744250493393853</v>
      </c>
      <c r="CT882" s="59">
        <v>0</v>
      </c>
      <c r="CU882" s="59">
        <v>0</v>
      </c>
      <c r="CV882" s="59" t="s">
        <v>1782</v>
      </c>
      <c r="CW882" s="128">
        <v>0</v>
      </c>
      <c r="CX882" s="76">
        <v>0</v>
      </c>
      <c r="CY882" s="102">
        <v>0</v>
      </c>
      <c r="CZ882" s="102">
        <v>2</v>
      </c>
      <c r="DA882" s="102">
        <v>0</v>
      </c>
      <c r="DB882" s="102">
        <v>0</v>
      </c>
      <c r="DC882" s="102">
        <v>0</v>
      </c>
      <c r="DD882" s="59">
        <v>0</v>
      </c>
      <c r="DE882" s="60">
        <v>0</v>
      </c>
      <c r="DF882" s="60">
        <v>0</v>
      </c>
      <c r="DG882" s="60">
        <v>0</v>
      </c>
      <c r="DH882" s="60">
        <v>0</v>
      </c>
      <c r="DI882" s="60">
        <v>0</v>
      </c>
      <c r="DJ882" s="60">
        <v>0</v>
      </c>
      <c r="DK882" s="60">
        <v>0</v>
      </c>
      <c r="DL882" s="60">
        <v>0</v>
      </c>
      <c r="DM882" s="60">
        <v>0</v>
      </c>
      <c r="DN882" s="60">
        <v>0</v>
      </c>
      <c r="DO882" s="128">
        <v>0</v>
      </c>
      <c r="DP882" s="128">
        <v>0</v>
      </c>
      <c r="DQ882" s="128">
        <v>0</v>
      </c>
      <c r="DR882" s="128">
        <v>0</v>
      </c>
      <c r="DS882" s="128">
        <v>0</v>
      </c>
      <c r="DT882" s="128">
        <v>0</v>
      </c>
      <c r="DU882" s="128">
        <v>0</v>
      </c>
      <c r="DV882" s="128">
        <v>0</v>
      </c>
      <c r="DW882" s="128">
        <v>0</v>
      </c>
      <c r="DX882" s="128">
        <v>0</v>
      </c>
      <c r="DY882" s="128">
        <v>0</v>
      </c>
      <c r="DZ882" s="128">
        <v>0</v>
      </c>
      <c r="EA882" s="128">
        <v>0</v>
      </c>
      <c r="EB882" s="128">
        <v>0</v>
      </c>
      <c r="EC882" s="128">
        <v>0</v>
      </c>
      <c r="ED882" s="128">
        <v>0</v>
      </c>
      <c r="EE882" s="128">
        <v>0</v>
      </c>
      <c r="EF882" s="128">
        <v>0</v>
      </c>
      <c r="EG882" s="128">
        <v>0</v>
      </c>
      <c r="EH882" s="128">
        <v>0</v>
      </c>
      <c r="EI882" s="128">
        <v>0</v>
      </c>
      <c r="EJ882" s="128">
        <v>0</v>
      </c>
      <c r="EK882" s="128">
        <v>1</v>
      </c>
      <c r="EL882" s="128">
        <v>0</v>
      </c>
      <c r="EM882" s="128">
        <v>0</v>
      </c>
      <c r="EN882" s="128">
        <v>0</v>
      </c>
      <c r="EO882" s="128">
        <v>1</v>
      </c>
      <c r="EP882" s="128">
        <v>2</v>
      </c>
      <c r="EQ882" s="128">
        <v>1</v>
      </c>
    </row>
    <row r="883" spans="1:147" s="88" customFormat="1" ht="15" customHeight="1" x14ac:dyDescent="0.25">
      <c r="A883" s="504" t="s">
        <v>2585</v>
      </c>
      <c r="B883" s="37">
        <v>1</v>
      </c>
      <c r="C883" s="123" t="s">
        <v>425</v>
      </c>
      <c r="D883" s="59">
        <v>2010</v>
      </c>
      <c r="E883" s="58" t="s">
        <v>426</v>
      </c>
      <c r="F883" s="58" t="s">
        <v>180</v>
      </c>
      <c r="G883" s="59">
        <v>11</v>
      </c>
      <c r="H883" s="59" t="s">
        <v>427</v>
      </c>
      <c r="I883" s="127" t="s">
        <v>50</v>
      </c>
      <c r="J883" s="59">
        <v>0</v>
      </c>
      <c r="K883" s="59" t="s">
        <v>3</v>
      </c>
      <c r="L883" s="22" t="s">
        <v>77</v>
      </c>
      <c r="M883" s="112" t="s">
        <v>968</v>
      </c>
      <c r="N883" s="112">
        <v>41</v>
      </c>
      <c r="O883" s="59">
        <f t="shared" si="544"/>
        <v>1.6127838567197355</v>
      </c>
      <c r="P883" s="37">
        <v>2007</v>
      </c>
      <c r="Q883" s="58"/>
      <c r="R883" s="37">
        <v>4</v>
      </c>
      <c r="S883" s="37" t="s">
        <v>1408</v>
      </c>
      <c r="T883" s="59">
        <v>1</v>
      </c>
      <c r="U883" s="59">
        <v>3</v>
      </c>
      <c r="V883" s="59" t="s">
        <v>1407</v>
      </c>
      <c r="W883" s="59"/>
      <c r="X883" s="37" t="s">
        <v>2364</v>
      </c>
      <c r="Y883" s="58"/>
      <c r="Z883" s="66" t="s">
        <v>424</v>
      </c>
      <c r="AA883" s="59" t="s">
        <v>718</v>
      </c>
      <c r="AB883" s="37" t="s">
        <v>14</v>
      </c>
      <c r="AC883" s="65" t="s">
        <v>1533</v>
      </c>
      <c r="AD883" s="37">
        <v>0</v>
      </c>
      <c r="AE883" s="58" t="s">
        <v>1532</v>
      </c>
      <c r="AF883" s="65" t="s">
        <v>29</v>
      </c>
      <c r="AG883" s="65" t="s">
        <v>29</v>
      </c>
      <c r="AH883" s="65" t="s">
        <v>29</v>
      </c>
      <c r="AI883" s="60" t="s">
        <v>29</v>
      </c>
      <c r="AJ883" s="65" t="s">
        <v>29</v>
      </c>
      <c r="AK883" s="65" t="s">
        <v>29</v>
      </c>
      <c r="AL883" s="60" t="s">
        <v>29</v>
      </c>
      <c r="AM883" s="60" t="s">
        <v>29</v>
      </c>
      <c r="AN883" s="39" t="s">
        <v>28</v>
      </c>
      <c r="AO883" s="37" t="s">
        <v>28</v>
      </c>
      <c r="AP883" s="67"/>
      <c r="AQ883" s="59" t="s">
        <v>213</v>
      </c>
      <c r="AR883" s="58" t="s">
        <v>428</v>
      </c>
      <c r="AS883" s="58" t="s">
        <v>429</v>
      </c>
      <c r="AT883" s="172" t="s">
        <v>2486</v>
      </c>
      <c r="AU883" s="270">
        <v>65.599999999999994</v>
      </c>
      <c r="AV883" s="11">
        <v>19.399999999999999</v>
      </c>
      <c r="AW883" s="59" t="s">
        <v>430</v>
      </c>
      <c r="AX883" s="277">
        <v>-0.22499999999999978</v>
      </c>
      <c r="AY883" s="278">
        <v>555</v>
      </c>
      <c r="AZ883" s="455">
        <f t="shared" si="547"/>
        <v>2.7442929831226763</v>
      </c>
      <c r="BA883" s="515" t="s">
        <v>137</v>
      </c>
      <c r="BB883" s="66" t="s">
        <v>138</v>
      </c>
      <c r="BC883" s="59" t="s">
        <v>431</v>
      </c>
      <c r="BD883" s="59"/>
      <c r="BE883" s="59"/>
      <c r="BF883" s="58"/>
      <c r="BG883" s="58"/>
      <c r="BH883" s="58"/>
      <c r="BI883" s="58" t="s">
        <v>2232</v>
      </c>
      <c r="BJ883" s="39" t="s">
        <v>32</v>
      </c>
      <c r="BK883" s="66" t="s">
        <v>138</v>
      </c>
      <c r="BL883" s="128" t="s">
        <v>2268</v>
      </c>
      <c r="BM883" s="128" t="s">
        <v>2268</v>
      </c>
      <c r="BN883" s="58" t="s">
        <v>1021</v>
      </c>
      <c r="BO883" s="59" t="s">
        <v>1677</v>
      </c>
      <c r="BP883" s="39" t="s">
        <v>1411</v>
      </c>
      <c r="BQ883" s="37" t="s">
        <v>38</v>
      </c>
      <c r="BR883" s="58">
        <v>1.2</v>
      </c>
      <c r="BS883" s="37" t="s">
        <v>21</v>
      </c>
      <c r="BT883" s="59" t="s">
        <v>47</v>
      </c>
      <c r="BU883" s="159">
        <v>0.7</v>
      </c>
      <c r="BV883" s="58"/>
      <c r="BW883" s="63" t="s">
        <v>26</v>
      </c>
      <c r="BX883" s="91" t="s">
        <v>27</v>
      </c>
      <c r="BY883" s="70">
        <f t="shared" ref="BY883:BY890" si="551">BU883*SQRT(CC883)</f>
        <v>1.5652475842498528</v>
      </c>
      <c r="BZ883" s="70">
        <f t="shared" ref="BZ883:BZ890" si="552">IF(BX883="SE",BY883,BU883)</f>
        <v>1.5652475842498528</v>
      </c>
      <c r="CA883" s="91" t="s">
        <v>18</v>
      </c>
      <c r="CB883" s="91" t="s">
        <v>969</v>
      </c>
      <c r="CC883" s="132">
        <v>5</v>
      </c>
      <c r="CD883" s="132">
        <v>5</v>
      </c>
      <c r="CE883" s="159"/>
      <c r="CF883" s="78" t="s">
        <v>1584</v>
      </c>
      <c r="CG883" s="58">
        <v>0.5</v>
      </c>
      <c r="CH883" s="37" t="s">
        <v>21</v>
      </c>
      <c r="CI883" s="159">
        <v>0.2</v>
      </c>
      <c r="CJ883" s="159"/>
      <c r="CK883" s="59">
        <f t="shared" ref="CK883:CK890" si="553">CI883*SQRT(CM883)</f>
        <v>0.44721359549995798</v>
      </c>
      <c r="CL883" s="59">
        <f t="shared" si="550"/>
        <v>0.44721359549995798</v>
      </c>
      <c r="CM883" s="91">
        <v>5</v>
      </c>
      <c r="CN883" s="91">
        <v>5</v>
      </c>
      <c r="CO883" s="58"/>
      <c r="CP883" s="67">
        <f t="shared" si="537"/>
        <v>0.60812113986829697</v>
      </c>
      <c r="CQ883" s="67">
        <f t="shared" si="538"/>
        <v>0.90322580645161288</v>
      </c>
      <c r="CR883" s="67">
        <f t="shared" si="548"/>
        <v>0.54927070697781655</v>
      </c>
      <c r="CS883" s="67">
        <f t="shared" si="539"/>
        <v>0.41508491547719556</v>
      </c>
      <c r="CT883" s="59">
        <v>0</v>
      </c>
      <c r="CU883" s="59">
        <v>0</v>
      </c>
      <c r="CV883" s="59" t="s">
        <v>1782</v>
      </c>
      <c r="CW883" s="128">
        <v>0</v>
      </c>
      <c r="CX883" s="59">
        <v>0</v>
      </c>
      <c r="CY883" s="102">
        <v>0</v>
      </c>
      <c r="CZ883" s="102">
        <v>4</v>
      </c>
      <c r="DA883" s="102">
        <v>0</v>
      </c>
      <c r="DB883" s="102">
        <v>0</v>
      </c>
      <c r="DC883" s="102">
        <v>0</v>
      </c>
      <c r="DD883" s="59">
        <v>0</v>
      </c>
      <c r="DE883" s="60">
        <v>0</v>
      </c>
      <c r="DF883" s="60">
        <v>0</v>
      </c>
      <c r="DG883" s="60">
        <v>0</v>
      </c>
      <c r="DH883" s="60">
        <v>0</v>
      </c>
      <c r="DI883" s="60">
        <v>0</v>
      </c>
      <c r="DJ883" s="60">
        <v>0</v>
      </c>
      <c r="DK883" s="60">
        <v>0</v>
      </c>
      <c r="DL883" s="60">
        <v>0</v>
      </c>
      <c r="DM883" s="60">
        <v>0</v>
      </c>
      <c r="DN883" s="60">
        <v>0</v>
      </c>
      <c r="DO883" s="128">
        <v>0</v>
      </c>
      <c r="DP883" s="128">
        <v>0</v>
      </c>
      <c r="DQ883" s="128">
        <v>0</v>
      </c>
      <c r="DR883" s="128">
        <v>0</v>
      </c>
      <c r="DS883" s="128">
        <v>0</v>
      </c>
      <c r="DT883" s="128">
        <v>1</v>
      </c>
      <c r="DU883" s="128">
        <v>0</v>
      </c>
      <c r="DV883" s="128">
        <v>0</v>
      </c>
      <c r="DW883" s="128">
        <v>0</v>
      </c>
      <c r="DX883" s="128">
        <v>0</v>
      </c>
      <c r="DY883" s="128">
        <v>0</v>
      </c>
      <c r="DZ883" s="128">
        <v>0</v>
      </c>
      <c r="EA883" s="128">
        <v>0</v>
      </c>
      <c r="EB883" s="128">
        <v>0</v>
      </c>
      <c r="EC883" s="128">
        <v>0</v>
      </c>
      <c r="ED883" s="128">
        <v>0</v>
      </c>
      <c r="EE883" s="128">
        <v>0</v>
      </c>
      <c r="EF883" s="128">
        <v>0</v>
      </c>
      <c r="EG883" s="128">
        <v>0</v>
      </c>
      <c r="EH883" s="128">
        <v>0</v>
      </c>
      <c r="EI883" s="128">
        <v>0</v>
      </c>
      <c r="EJ883" s="128">
        <v>0</v>
      </c>
      <c r="EK883" s="128">
        <v>0</v>
      </c>
      <c r="EL883" s="128">
        <v>0</v>
      </c>
      <c r="EM883" s="128">
        <v>0</v>
      </c>
      <c r="EN883" s="128">
        <v>0</v>
      </c>
      <c r="EO883" s="128">
        <v>1</v>
      </c>
      <c r="EP883" s="128">
        <v>2</v>
      </c>
      <c r="EQ883" s="128">
        <v>1</v>
      </c>
    </row>
    <row r="884" spans="1:147" s="88" customFormat="1" ht="15" customHeight="1" x14ac:dyDescent="0.25">
      <c r="A884" s="504" t="s">
        <v>2585</v>
      </c>
      <c r="B884" s="37">
        <v>2</v>
      </c>
      <c r="C884" s="123" t="s">
        <v>425</v>
      </c>
      <c r="D884" s="59">
        <v>2010</v>
      </c>
      <c r="E884" s="67" t="s">
        <v>426</v>
      </c>
      <c r="F884" s="67" t="s">
        <v>180</v>
      </c>
      <c r="G884" s="59">
        <v>11</v>
      </c>
      <c r="H884" s="59" t="s">
        <v>427</v>
      </c>
      <c r="I884" s="127" t="s">
        <v>50</v>
      </c>
      <c r="J884" s="59">
        <v>0</v>
      </c>
      <c r="K884" s="59" t="s">
        <v>3</v>
      </c>
      <c r="L884" s="22" t="s">
        <v>77</v>
      </c>
      <c r="M884" s="112" t="s">
        <v>968</v>
      </c>
      <c r="N884" s="112">
        <v>41</v>
      </c>
      <c r="O884" s="59">
        <f t="shared" si="544"/>
        <v>1.6127838567197355</v>
      </c>
      <c r="P884" s="37">
        <v>2007</v>
      </c>
      <c r="Q884" s="67"/>
      <c r="R884" s="37">
        <v>4</v>
      </c>
      <c r="S884" s="37" t="s">
        <v>1408</v>
      </c>
      <c r="T884" s="59">
        <v>1</v>
      </c>
      <c r="U884" s="59">
        <v>3</v>
      </c>
      <c r="V884" s="59" t="s">
        <v>1407</v>
      </c>
      <c r="W884" s="59">
        <v>2</v>
      </c>
      <c r="X884" s="37" t="s">
        <v>2364</v>
      </c>
      <c r="Y884" s="67"/>
      <c r="Z884" s="40" t="s">
        <v>424</v>
      </c>
      <c r="AA884" s="59" t="s">
        <v>718</v>
      </c>
      <c r="AB884" s="37" t="s">
        <v>14</v>
      </c>
      <c r="AC884" s="65" t="s">
        <v>1533</v>
      </c>
      <c r="AD884" s="37">
        <v>0</v>
      </c>
      <c r="AE884" s="58" t="s">
        <v>1532</v>
      </c>
      <c r="AF884" s="65" t="s">
        <v>29</v>
      </c>
      <c r="AG884" s="65" t="s">
        <v>29</v>
      </c>
      <c r="AH884" s="65" t="s">
        <v>29</v>
      </c>
      <c r="AI884" s="60" t="s">
        <v>29</v>
      </c>
      <c r="AJ884" s="65" t="s">
        <v>29</v>
      </c>
      <c r="AK884" s="65" t="s">
        <v>29</v>
      </c>
      <c r="AL884" s="60" t="s">
        <v>29</v>
      </c>
      <c r="AM884" s="60" t="s">
        <v>29</v>
      </c>
      <c r="AN884" s="39" t="s">
        <v>28</v>
      </c>
      <c r="AO884" s="37" t="s">
        <v>28</v>
      </c>
      <c r="AP884" s="67"/>
      <c r="AQ884" s="59" t="s">
        <v>213</v>
      </c>
      <c r="AR884" s="58" t="s">
        <v>428</v>
      </c>
      <c r="AS884" s="58" t="s">
        <v>429</v>
      </c>
      <c r="AT884" s="172" t="s">
        <v>2486</v>
      </c>
      <c r="AU884" s="270">
        <v>65.599999999999994</v>
      </c>
      <c r="AV884" s="11">
        <v>19.399999999999999</v>
      </c>
      <c r="AW884" s="59" t="s">
        <v>430</v>
      </c>
      <c r="AX884" s="277">
        <v>-0.22499999999999978</v>
      </c>
      <c r="AY884" s="278">
        <v>555</v>
      </c>
      <c r="AZ884" s="455">
        <f t="shared" si="547"/>
        <v>2.7442929831226763</v>
      </c>
      <c r="BA884" s="515" t="s">
        <v>137</v>
      </c>
      <c r="BB884" s="66" t="s">
        <v>138</v>
      </c>
      <c r="BC884" s="59" t="s">
        <v>431</v>
      </c>
      <c r="BD884" s="59"/>
      <c r="BE884" s="59"/>
      <c r="BF884" s="67"/>
      <c r="BG884" s="67"/>
      <c r="BH884" s="67"/>
      <c r="BI884" s="58" t="s">
        <v>2232</v>
      </c>
      <c r="BJ884" s="38" t="s">
        <v>32</v>
      </c>
      <c r="BK884" s="67" t="s">
        <v>13</v>
      </c>
      <c r="BL884" s="128"/>
      <c r="BM884" s="128"/>
      <c r="BN884" s="67"/>
      <c r="BO884" s="59" t="s">
        <v>1677</v>
      </c>
      <c r="BP884" s="39" t="s">
        <v>1411</v>
      </c>
      <c r="BQ884" s="37" t="s">
        <v>38</v>
      </c>
      <c r="BR884" s="67">
        <v>61.1</v>
      </c>
      <c r="BS884" s="37" t="s">
        <v>21</v>
      </c>
      <c r="BT884" s="59" t="s">
        <v>47</v>
      </c>
      <c r="BU884" s="160">
        <v>14.1</v>
      </c>
      <c r="BV884" s="67"/>
      <c r="BW884" s="63" t="s">
        <v>26</v>
      </c>
      <c r="BX884" s="91" t="s">
        <v>27</v>
      </c>
      <c r="BY884" s="70">
        <f t="shared" si="551"/>
        <v>31.528558482747034</v>
      </c>
      <c r="BZ884" s="70">
        <f t="shared" si="552"/>
        <v>31.528558482747034</v>
      </c>
      <c r="CA884" s="91" t="s">
        <v>18</v>
      </c>
      <c r="CB884" s="91" t="s">
        <v>969</v>
      </c>
      <c r="CC884" s="132">
        <v>5</v>
      </c>
      <c r="CD884" s="132">
        <v>5</v>
      </c>
      <c r="CE884" s="160"/>
      <c r="CF884" s="78" t="s">
        <v>1584</v>
      </c>
      <c r="CG884" s="67">
        <v>95.3</v>
      </c>
      <c r="CH884" s="37" t="s">
        <v>21</v>
      </c>
      <c r="CI884" s="160">
        <v>25.9</v>
      </c>
      <c r="CJ884" s="160"/>
      <c r="CK884" s="59">
        <f t="shared" si="553"/>
        <v>57.914160617244555</v>
      </c>
      <c r="CL884" s="59">
        <f t="shared" si="550"/>
        <v>57.914160617244555</v>
      </c>
      <c r="CM884" s="91">
        <v>5</v>
      </c>
      <c r="CN884" s="91">
        <v>5</v>
      </c>
      <c r="CO884" s="67"/>
      <c r="CP884" s="67">
        <f t="shared" si="537"/>
        <v>-0.73348517774262068</v>
      </c>
      <c r="CQ884" s="67">
        <f t="shared" si="538"/>
        <v>0.90322580645161288</v>
      </c>
      <c r="CR884" s="67">
        <f t="shared" si="548"/>
        <v>-0.66250274118688313</v>
      </c>
      <c r="CS884" s="67">
        <f t="shared" si="539"/>
        <v>0.42194549410400672</v>
      </c>
      <c r="CT884" s="59">
        <v>0</v>
      </c>
      <c r="CU884" s="59">
        <v>0</v>
      </c>
      <c r="CV884" s="59" t="s">
        <v>1782</v>
      </c>
      <c r="CW884" s="128">
        <v>0</v>
      </c>
      <c r="CX884" s="59">
        <v>0</v>
      </c>
      <c r="CY884" s="102">
        <v>0</v>
      </c>
      <c r="CZ884" s="102">
        <v>4</v>
      </c>
      <c r="DA884" s="102">
        <v>0</v>
      </c>
      <c r="DB884" s="102">
        <v>0</v>
      </c>
      <c r="DC884" s="102">
        <v>0</v>
      </c>
      <c r="DD884" s="60">
        <v>1</v>
      </c>
      <c r="DE884" s="60">
        <v>0</v>
      </c>
      <c r="DF884" s="60">
        <v>0</v>
      </c>
      <c r="DG884" s="60">
        <v>0</v>
      </c>
      <c r="DH884" s="60">
        <v>0</v>
      </c>
      <c r="DI884" s="60">
        <v>0</v>
      </c>
      <c r="DJ884" s="60">
        <v>0</v>
      </c>
      <c r="DK884" s="60">
        <v>0</v>
      </c>
      <c r="DL884" s="60">
        <v>0</v>
      </c>
      <c r="DM884" s="60">
        <v>0</v>
      </c>
      <c r="DN884" s="60">
        <v>0</v>
      </c>
      <c r="DO884" s="128">
        <v>0</v>
      </c>
      <c r="DP884" s="128">
        <v>0</v>
      </c>
      <c r="DQ884" s="128">
        <v>0</v>
      </c>
      <c r="DR884" s="128">
        <v>0</v>
      </c>
      <c r="DS884" s="128">
        <v>0</v>
      </c>
      <c r="DT884" s="128">
        <v>0</v>
      </c>
      <c r="DU884" s="128">
        <v>0</v>
      </c>
      <c r="DV884" s="128">
        <v>0</v>
      </c>
      <c r="DW884" s="128">
        <v>0</v>
      </c>
      <c r="DX884" s="128">
        <v>0</v>
      </c>
      <c r="DY884" s="128">
        <v>0</v>
      </c>
      <c r="DZ884" s="128">
        <v>0</v>
      </c>
      <c r="EA884" s="128">
        <v>0</v>
      </c>
      <c r="EB884" s="128">
        <v>0</v>
      </c>
      <c r="EC884" s="128">
        <v>0</v>
      </c>
      <c r="ED884" s="128">
        <v>0</v>
      </c>
      <c r="EE884" s="128">
        <v>0</v>
      </c>
      <c r="EF884" s="128">
        <v>0</v>
      </c>
      <c r="EG884" s="128">
        <v>0</v>
      </c>
      <c r="EH884" s="128">
        <v>0</v>
      </c>
      <c r="EI884" s="128">
        <v>0</v>
      </c>
      <c r="EJ884" s="128">
        <v>0</v>
      </c>
      <c r="EK884" s="128">
        <v>0</v>
      </c>
      <c r="EL884" s="128">
        <v>0</v>
      </c>
      <c r="EM884" s="128">
        <v>0</v>
      </c>
      <c r="EN884" s="128">
        <v>0</v>
      </c>
      <c r="EO884" s="128">
        <v>1</v>
      </c>
      <c r="EP884" s="128">
        <v>2</v>
      </c>
      <c r="EQ884" s="128">
        <v>1</v>
      </c>
    </row>
    <row r="885" spans="1:147" s="88" customFormat="1" ht="15" customHeight="1" x14ac:dyDescent="0.25">
      <c r="A885" s="504" t="s">
        <v>2585</v>
      </c>
      <c r="B885" s="37">
        <v>3</v>
      </c>
      <c r="C885" s="123" t="s">
        <v>425</v>
      </c>
      <c r="D885" s="59">
        <v>2010</v>
      </c>
      <c r="E885" s="67" t="s">
        <v>426</v>
      </c>
      <c r="F885" s="67" t="s">
        <v>180</v>
      </c>
      <c r="G885" s="59">
        <v>11</v>
      </c>
      <c r="H885" s="59" t="s">
        <v>427</v>
      </c>
      <c r="I885" s="127" t="s">
        <v>50</v>
      </c>
      <c r="J885" s="59">
        <v>0</v>
      </c>
      <c r="K885" s="59" t="s">
        <v>3</v>
      </c>
      <c r="L885" s="22" t="s">
        <v>77</v>
      </c>
      <c r="M885" s="112" t="s">
        <v>968</v>
      </c>
      <c r="N885" s="112">
        <v>41</v>
      </c>
      <c r="O885" s="59">
        <f t="shared" si="544"/>
        <v>1.6127838567197355</v>
      </c>
      <c r="P885" s="37">
        <v>2007</v>
      </c>
      <c r="Q885" s="67"/>
      <c r="R885" s="37">
        <v>4</v>
      </c>
      <c r="S885" s="37" t="s">
        <v>1408</v>
      </c>
      <c r="T885" s="59">
        <v>1</v>
      </c>
      <c r="U885" s="59">
        <v>3</v>
      </c>
      <c r="V885" s="59" t="s">
        <v>1407</v>
      </c>
      <c r="W885" s="59"/>
      <c r="X885" s="37" t="s">
        <v>2364</v>
      </c>
      <c r="Y885" s="67"/>
      <c r="Z885" s="40" t="s">
        <v>424</v>
      </c>
      <c r="AA885" s="59" t="s">
        <v>718</v>
      </c>
      <c r="AB885" s="37" t="s">
        <v>14</v>
      </c>
      <c r="AC885" s="65" t="s">
        <v>1533</v>
      </c>
      <c r="AD885" s="37">
        <v>0</v>
      </c>
      <c r="AE885" s="58" t="s">
        <v>1532</v>
      </c>
      <c r="AF885" s="65" t="s">
        <v>29</v>
      </c>
      <c r="AG885" s="65" t="s">
        <v>29</v>
      </c>
      <c r="AH885" s="65" t="s">
        <v>29</v>
      </c>
      <c r="AI885" s="60" t="s">
        <v>29</v>
      </c>
      <c r="AJ885" s="65" t="s">
        <v>29</v>
      </c>
      <c r="AK885" s="65" t="s">
        <v>29</v>
      </c>
      <c r="AL885" s="60" t="s">
        <v>29</v>
      </c>
      <c r="AM885" s="60" t="s">
        <v>29</v>
      </c>
      <c r="AN885" s="39" t="s">
        <v>28</v>
      </c>
      <c r="AO885" s="37" t="s">
        <v>28</v>
      </c>
      <c r="AP885" s="67"/>
      <c r="AQ885" s="59" t="s">
        <v>213</v>
      </c>
      <c r="AR885" s="58" t="s">
        <v>428</v>
      </c>
      <c r="AS885" s="58" t="s">
        <v>429</v>
      </c>
      <c r="AT885" s="172" t="s">
        <v>2486</v>
      </c>
      <c r="AU885" s="270">
        <v>65.599999999999994</v>
      </c>
      <c r="AV885" s="11">
        <v>19.399999999999999</v>
      </c>
      <c r="AW885" s="59" t="s">
        <v>430</v>
      </c>
      <c r="AX885" s="277">
        <v>-0.22499999999999978</v>
      </c>
      <c r="AY885" s="278">
        <v>555</v>
      </c>
      <c r="AZ885" s="455">
        <f t="shared" si="547"/>
        <v>2.7442929831226763</v>
      </c>
      <c r="BA885" s="515" t="s">
        <v>137</v>
      </c>
      <c r="BB885" s="66" t="s">
        <v>138</v>
      </c>
      <c r="BC885" s="59" t="s">
        <v>431</v>
      </c>
      <c r="BD885" s="59"/>
      <c r="BE885" s="59"/>
      <c r="BF885" s="67"/>
      <c r="BG885" s="67"/>
      <c r="BH885" s="67"/>
      <c r="BI885" s="58" t="s">
        <v>2232</v>
      </c>
      <c r="BJ885" s="38" t="s">
        <v>32</v>
      </c>
      <c r="BK885" s="67" t="s">
        <v>1661</v>
      </c>
      <c r="BL885" s="128"/>
      <c r="BM885" s="128"/>
      <c r="BN885" s="67"/>
      <c r="BO885" s="59" t="s">
        <v>1682</v>
      </c>
      <c r="BP885" s="39" t="s">
        <v>1411</v>
      </c>
      <c r="BQ885" s="37" t="s">
        <v>38</v>
      </c>
      <c r="BR885" s="67">
        <v>229.8</v>
      </c>
      <c r="BS885" s="37" t="s">
        <v>21</v>
      </c>
      <c r="BT885" s="59" t="s">
        <v>47</v>
      </c>
      <c r="BU885" s="160">
        <v>108.2</v>
      </c>
      <c r="BV885" s="67"/>
      <c r="BW885" s="63" t="s">
        <v>26</v>
      </c>
      <c r="BX885" s="91" t="s">
        <v>27</v>
      </c>
      <c r="BY885" s="70">
        <f t="shared" si="551"/>
        <v>241.94255516547727</v>
      </c>
      <c r="BZ885" s="70">
        <f t="shared" si="552"/>
        <v>241.94255516547727</v>
      </c>
      <c r="CA885" s="91" t="s">
        <v>18</v>
      </c>
      <c r="CB885" s="91" t="s">
        <v>969</v>
      </c>
      <c r="CC885" s="132">
        <v>5</v>
      </c>
      <c r="CD885" s="132">
        <v>5</v>
      </c>
      <c r="CE885" s="160"/>
      <c r="CF885" s="78" t="s">
        <v>1584</v>
      </c>
      <c r="CG885" s="67">
        <v>226.6</v>
      </c>
      <c r="CH885" s="37" t="s">
        <v>21</v>
      </c>
      <c r="CI885" s="160">
        <v>84.5</v>
      </c>
      <c r="CJ885" s="160"/>
      <c r="CK885" s="59">
        <f t="shared" si="553"/>
        <v>188.94774409873224</v>
      </c>
      <c r="CL885" s="59">
        <f t="shared" si="550"/>
        <v>188.94774409873224</v>
      </c>
      <c r="CM885" s="91">
        <v>5</v>
      </c>
      <c r="CN885" s="91">
        <v>5</v>
      </c>
      <c r="CO885" s="67"/>
      <c r="CP885" s="67">
        <f t="shared" si="537"/>
        <v>1.4741891592565439E-2</v>
      </c>
      <c r="CQ885" s="67">
        <f t="shared" si="538"/>
        <v>0.90322580645161288</v>
      </c>
      <c r="CR885" s="67">
        <f t="shared" si="548"/>
        <v>1.3315256922317172E-2</v>
      </c>
      <c r="CS885" s="67">
        <f t="shared" si="539"/>
        <v>0.40000886480334541</v>
      </c>
      <c r="CT885" s="59">
        <v>0</v>
      </c>
      <c r="CU885" s="59">
        <v>0</v>
      </c>
      <c r="CV885" s="59" t="s">
        <v>1782</v>
      </c>
      <c r="CW885" s="128">
        <v>0</v>
      </c>
      <c r="CX885" s="59">
        <v>0</v>
      </c>
      <c r="CY885" s="102">
        <v>0</v>
      </c>
      <c r="CZ885" s="102">
        <v>4</v>
      </c>
      <c r="DA885" s="102">
        <v>0</v>
      </c>
      <c r="DB885" s="102">
        <v>0</v>
      </c>
      <c r="DC885" s="102">
        <v>0</v>
      </c>
      <c r="DD885" s="59">
        <v>0</v>
      </c>
      <c r="DE885" s="60">
        <v>0</v>
      </c>
      <c r="DF885" s="60">
        <v>0</v>
      </c>
      <c r="DG885" s="60">
        <v>0</v>
      </c>
      <c r="DH885" s="60">
        <v>0</v>
      </c>
      <c r="DI885" s="60">
        <v>0</v>
      </c>
      <c r="DJ885" s="60">
        <v>0</v>
      </c>
      <c r="DK885" s="60">
        <v>1</v>
      </c>
      <c r="DL885" s="60">
        <v>0</v>
      </c>
      <c r="DM885" s="60">
        <v>0</v>
      </c>
      <c r="DN885" s="60">
        <v>0</v>
      </c>
      <c r="DO885" s="128">
        <v>0</v>
      </c>
      <c r="DP885" s="128">
        <v>0</v>
      </c>
      <c r="DQ885" s="128">
        <v>0</v>
      </c>
      <c r="DR885" s="128">
        <v>0</v>
      </c>
      <c r="DS885" s="128">
        <v>0</v>
      </c>
      <c r="DT885" s="128">
        <v>0</v>
      </c>
      <c r="DU885" s="128">
        <v>0</v>
      </c>
      <c r="DV885" s="128">
        <v>0</v>
      </c>
      <c r="DW885" s="128">
        <v>0</v>
      </c>
      <c r="DX885" s="128">
        <v>0</v>
      </c>
      <c r="DY885" s="128">
        <v>0</v>
      </c>
      <c r="DZ885" s="128">
        <v>0</v>
      </c>
      <c r="EA885" s="128">
        <v>0</v>
      </c>
      <c r="EB885" s="128">
        <v>0</v>
      </c>
      <c r="EC885" s="128">
        <v>0</v>
      </c>
      <c r="ED885" s="128">
        <v>0</v>
      </c>
      <c r="EE885" s="128">
        <v>0</v>
      </c>
      <c r="EF885" s="128">
        <v>0</v>
      </c>
      <c r="EG885" s="128">
        <v>0</v>
      </c>
      <c r="EH885" s="128">
        <v>0</v>
      </c>
      <c r="EI885" s="128">
        <v>0</v>
      </c>
      <c r="EJ885" s="128">
        <v>0</v>
      </c>
      <c r="EK885" s="128">
        <v>0</v>
      </c>
      <c r="EL885" s="128">
        <v>0</v>
      </c>
      <c r="EM885" s="128">
        <v>0</v>
      </c>
      <c r="EN885" s="128">
        <v>0</v>
      </c>
      <c r="EO885" s="128">
        <v>1</v>
      </c>
      <c r="EP885" s="128">
        <v>2</v>
      </c>
      <c r="EQ885" s="128">
        <v>1</v>
      </c>
    </row>
    <row r="886" spans="1:147" s="88" customFormat="1" ht="15" customHeight="1" x14ac:dyDescent="0.25">
      <c r="A886" s="504" t="s">
        <v>2585</v>
      </c>
      <c r="B886" s="37">
        <v>4</v>
      </c>
      <c r="C886" s="123" t="s">
        <v>425</v>
      </c>
      <c r="D886" s="59">
        <v>2010</v>
      </c>
      <c r="E886" s="67" t="s">
        <v>426</v>
      </c>
      <c r="F886" s="67" t="s">
        <v>180</v>
      </c>
      <c r="G886" s="59">
        <v>11</v>
      </c>
      <c r="H886" s="59" t="s">
        <v>427</v>
      </c>
      <c r="I886" s="127" t="s">
        <v>50</v>
      </c>
      <c r="J886" s="59">
        <v>0</v>
      </c>
      <c r="K886" s="59" t="s">
        <v>3</v>
      </c>
      <c r="L886" s="22" t="s">
        <v>77</v>
      </c>
      <c r="M886" s="112" t="s">
        <v>968</v>
      </c>
      <c r="N886" s="112">
        <v>41</v>
      </c>
      <c r="O886" s="59">
        <f t="shared" si="544"/>
        <v>1.6127838567197355</v>
      </c>
      <c r="P886" s="37">
        <v>2007</v>
      </c>
      <c r="Q886" s="67"/>
      <c r="R886" s="37">
        <v>4</v>
      </c>
      <c r="S886" s="37" t="s">
        <v>1408</v>
      </c>
      <c r="T886" s="59">
        <v>1</v>
      </c>
      <c r="U886" s="59">
        <v>3</v>
      </c>
      <c r="V886" s="59" t="s">
        <v>1407</v>
      </c>
      <c r="W886" s="59"/>
      <c r="X886" s="37" t="s">
        <v>2364</v>
      </c>
      <c r="Y886" s="67"/>
      <c r="Z886" s="40" t="s">
        <v>424</v>
      </c>
      <c r="AA886" s="59" t="s">
        <v>718</v>
      </c>
      <c r="AB886" s="37" t="s">
        <v>14</v>
      </c>
      <c r="AC886" s="65" t="s">
        <v>1533</v>
      </c>
      <c r="AD886" s="37">
        <v>0</v>
      </c>
      <c r="AE886" s="58" t="s">
        <v>1532</v>
      </c>
      <c r="AF886" s="65" t="s">
        <v>29</v>
      </c>
      <c r="AG886" s="65" t="s">
        <v>29</v>
      </c>
      <c r="AH886" s="65" t="s">
        <v>29</v>
      </c>
      <c r="AI886" s="60" t="s">
        <v>29</v>
      </c>
      <c r="AJ886" s="65" t="s">
        <v>29</v>
      </c>
      <c r="AK886" s="65" t="s">
        <v>29</v>
      </c>
      <c r="AL886" s="60" t="s">
        <v>29</v>
      </c>
      <c r="AM886" s="60" t="s">
        <v>29</v>
      </c>
      <c r="AN886" s="39" t="s">
        <v>28</v>
      </c>
      <c r="AO886" s="37" t="s">
        <v>28</v>
      </c>
      <c r="AP886" s="67"/>
      <c r="AQ886" s="59" t="s">
        <v>213</v>
      </c>
      <c r="AR886" s="58" t="s">
        <v>428</v>
      </c>
      <c r="AS886" s="58" t="s">
        <v>429</v>
      </c>
      <c r="AT886" s="172" t="s">
        <v>2486</v>
      </c>
      <c r="AU886" s="270">
        <v>65.599999999999994</v>
      </c>
      <c r="AV886" s="11">
        <v>19.399999999999999</v>
      </c>
      <c r="AW886" s="59" t="s">
        <v>430</v>
      </c>
      <c r="AX886" s="277">
        <v>-0.22499999999999978</v>
      </c>
      <c r="AY886" s="278">
        <v>555</v>
      </c>
      <c r="AZ886" s="455">
        <f t="shared" si="547"/>
        <v>2.7442929831226763</v>
      </c>
      <c r="BA886" s="515" t="s">
        <v>137</v>
      </c>
      <c r="BB886" s="66" t="s">
        <v>138</v>
      </c>
      <c r="BC886" s="59" t="s">
        <v>431</v>
      </c>
      <c r="BD886" s="59"/>
      <c r="BE886" s="59"/>
      <c r="BF886" s="67"/>
      <c r="BG886" s="67"/>
      <c r="BH886" s="67"/>
      <c r="BI886" s="58" t="s">
        <v>2232</v>
      </c>
      <c r="BJ886" s="38" t="s">
        <v>32</v>
      </c>
      <c r="BK886" s="40" t="s">
        <v>986</v>
      </c>
      <c r="BL886" s="128"/>
      <c r="BM886" s="128"/>
      <c r="BN886" s="67"/>
      <c r="BO886" s="59"/>
      <c r="BP886" s="39" t="s">
        <v>1411</v>
      </c>
      <c r="BQ886" s="37" t="s">
        <v>38</v>
      </c>
      <c r="BR886" s="67">
        <v>7.1</v>
      </c>
      <c r="BS886" s="37" t="s">
        <v>21</v>
      </c>
      <c r="BT886" s="59" t="s">
        <v>47</v>
      </c>
      <c r="BU886" s="180">
        <v>3.6</v>
      </c>
      <c r="BV886" s="67"/>
      <c r="BW886" s="63" t="s">
        <v>26</v>
      </c>
      <c r="BX886" s="91" t="s">
        <v>27</v>
      </c>
      <c r="BY886" s="70">
        <f t="shared" si="551"/>
        <v>8.0498447189992444</v>
      </c>
      <c r="BZ886" s="70">
        <f t="shared" si="552"/>
        <v>8.0498447189992444</v>
      </c>
      <c r="CA886" s="91" t="s">
        <v>18</v>
      </c>
      <c r="CB886" s="91" t="s">
        <v>969</v>
      </c>
      <c r="CC886" s="132">
        <v>5</v>
      </c>
      <c r="CD886" s="132">
        <v>5</v>
      </c>
      <c r="CE886" s="160"/>
      <c r="CF886" s="78" t="s">
        <v>1584</v>
      </c>
      <c r="CG886" s="67">
        <v>10</v>
      </c>
      <c r="CH886" s="37" t="s">
        <v>21</v>
      </c>
      <c r="CI886" s="160">
        <v>8.1999999999999993</v>
      </c>
      <c r="CJ886" s="160"/>
      <c r="CK886" s="59">
        <f t="shared" si="553"/>
        <v>18.335757415498275</v>
      </c>
      <c r="CL886" s="59">
        <f t="shared" si="550"/>
        <v>18.335757415498275</v>
      </c>
      <c r="CM886" s="91">
        <v>5</v>
      </c>
      <c r="CN886" s="91">
        <v>5</v>
      </c>
      <c r="CO886" s="67"/>
      <c r="CP886" s="67">
        <f t="shared" si="537"/>
        <v>-0.20480511994847014</v>
      </c>
      <c r="CQ886" s="67">
        <f t="shared" si="538"/>
        <v>0.90322580645161288</v>
      </c>
      <c r="CR886" s="67">
        <f t="shared" si="548"/>
        <v>-0.18498526963087625</v>
      </c>
      <c r="CS886" s="67">
        <f t="shared" si="539"/>
        <v>0.40171097749902041</v>
      </c>
      <c r="CT886" s="59">
        <v>0</v>
      </c>
      <c r="CU886" s="59">
        <v>0</v>
      </c>
      <c r="CV886" s="59" t="s">
        <v>1782</v>
      </c>
      <c r="CW886" s="128">
        <v>0</v>
      </c>
      <c r="CX886" s="59">
        <v>0</v>
      </c>
      <c r="CY886" s="102">
        <v>0</v>
      </c>
      <c r="CZ886" s="102">
        <v>4</v>
      </c>
      <c r="DA886" s="102">
        <v>0</v>
      </c>
      <c r="DB886" s="102">
        <v>0</v>
      </c>
      <c r="DC886" s="102">
        <v>0</v>
      </c>
      <c r="DD886" s="59">
        <v>0</v>
      </c>
      <c r="DE886" s="60">
        <v>0</v>
      </c>
      <c r="DF886" s="60">
        <v>0</v>
      </c>
      <c r="DG886" s="60">
        <v>0</v>
      </c>
      <c r="DH886" s="60">
        <v>0</v>
      </c>
      <c r="DI886" s="60">
        <v>0</v>
      </c>
      <c r="DJ886" s="60">
        <v>0</v>
      </c>
      <c r="DK886" s="60">
        <v>0</v>
      </c>
      <c r="DL886" s="60">
        <v>0</v>
      </c>
      <c r="DM886" s="60">
        <v>0</v>
      </c>
      <c r="DN886" s="60">
        <v>0</v>
      </c>
      <c r="DO886" s="128">
        <v>0</v>
      </c>
      <c r="DP886" s="128">
        <v>0</v>
      </c>
      <c r="DQ886" s="128">
        <v>0</v>
      </c>
      <c r="DR886" s="128">
        <v>0</v>
      </c>
      <c r="DS886" s="128">
        <v>0</v>
      </c>
      <c r="DT886" s="128">
        <v>0</v>
      </c>
      <c r="DU886" s="128">
        <v>0</v>
      </c>
      <c r="DV886" s="128">
        <v>0</v>
      </c>
      <c r="DW886" s="128">
        <v>0</v>
      </c>
      <c r="DX886" s="128">
        <v>0</v>
      </c>
      <c r="DY886" s="128">
        <v>0</v>
      </c>
      <c r="DZ886" s="128">
        <v>0</v>
      </c>
      <c r="EA886" s="128">
        <v>0</v>
      </c>
      <c r="EB886" s="128">
        <v>0</v>
      </c>
      <c r="EC886" s="128">
        <v>0</v>
      </c>
      <c r="ED886" s="128">
        <v>0</v>
      </c>
      <c r="EE886" s="128">
        <v>1</v>
      </c>
      <c r="EF886" s="128">
        <v>0</v>
      </c>
      <c r="EG886" s="128">
        <v>0</v>
      </c>
      <c r="EH886" s="128">
        <v>0</v>
      </c>
      <c r="EI886" s="128">
        <v>0</v>
      </c>
      <c r="EJ886" s="128">
        <v>0</v>
      </c>
      <c r="EK886" s="128">
        <v>0</v>
      </c>
      <c r="EL886" s="128">
        <v>0</v>
      </c>
      <c r="EM886" s="128">
        <v>0</v>
      </c>
      <c r="EN886" s="128">
        <v>0</v>
      </c>
      <c r="EO886" s="128">
        <v>1</v>
      </c>
      <c r="EP886" s="128">
        <v>2</v>
      </c>
      <c r="EQ886" s="128">
        <v>1</v>
      </c>
    </row>
    <row r="887" spans="1:147" ht="15" customHeight="1" x14ac:dyDescent="0.25">
      <c r="A887" s="504" t="s">
        <v>2585</v>
      </c>
      <c r="B887" s="37">
        <v>5</v>
      </c>
      <c r="C887" s="123" t="s">
        <v>425</v>
      </c>
      <c r="D887" s="59">
        <v>2010</v>
      </c>
      <c r="E887" s="67" t="s">
        <v>426</v>
      </c>
      <c r="F887" s="67" t="s">
        <v>180</v>
      </c>
      <c r="G887" s="59">
        <v>11</v>
      </c>
      <c r="H887" s="59" t="s">
        <v>427</v>
      </c>
      <c r="I887" s="127" t="s">
        <v>50</v>
      </c>
      <c r="J887" s="59">
        <v>0</v>
      </c>
      <c r="K887" s="59" t="s">
        <v>3</v>
      </c>
      <c r="L887" s="22" t="s">
        <v>77</v>
      </c>
      <c r="M887" s="112" t="s">
        <v>968</v>
      </c>
      <c r="N887" s="112">
        <v>41</v>
      </c>
      <c r="O887" s="59">
        <f t="shared" si="544"/>
        <v>1.6127838567197355</v>
      </c>
      <c r="P887" s="37">
        <v>2007</v>
      </c>
      <c r="R887" s="37">
        <v>4</v>
      </c>
      <c r="S887" s="37" t="s">
        <v>1408</v>
      </c>
      <c r="T887" s="59">
        <v>1</v>
      </c>
      <c r="U887" s="59">
        <v>3</v>
      </c>
      <c r="V887" s="59" t="s">
        <v>1407</v>
      </c>
      <c r="X887" s="37" t="s">
        <v>2364</v>
      </c>
      <c r="Z887" s="40" t="s">
        <v>424</v>
      </c>
      <c r="AA887" s="59" t="s">
        <v>718</v>
      </c>
      <c r="AB887" s="37" t="s">
        <v>14</v>
      </c>
      <c r="AC887" s="65" t="s">
        <v>1533</v>
      </c>
      <c r="AD887" s="37">
        <v>0</v>
      </c>
      <c r="AE887" s="58" t="s">
        <v>1532</v>
      </c>
      <c r="AF887" s="65" t="s">
        <v>29</v>
      </c>
      <c r="AG887" s="65" t="s">
        <v>29</v>
      </c>
      <c r="AH887" s="65" t="s">
        <v>29</v>
      </c>
      <c r="AI887" s="60" t="s">
        <v>29</v>
      </c>
      <c r="AJ887" s="65" t="s">
        <v>29</v>
      </c>
      <c r="AK887" s="65" t="s">
        <v>29</v>
      </c>
      <c r="AL887" s="60" t="s">
        <v>29</v>
      </c>
      <c r="AM887" s="60" t="s">
        <v>29</v>
      </c>
      <c r="AN887" s="39" t="s">
        <v>28</v>
      </c>
      <c r="AO887" s="37" t="s">
        <v>28</v>
      </c>
      <c r="AQ887" s="59" t="s">
        <v>213</v>
      </c>
      <c r="AR887" s="58" t="s">
        <v>428</v>
      </c>
      <c r="AS887" s="58" t="s">
        <v>429</v>
      </c>
      <c r="AT887" s="172" t="s">
        <v>2486</v>
      </c>
      <c r="AU887" s="270">
        <v>65.599999999999994</v>
      </c>
      <c r="AV887" s="11">
        <v>19.399999999999999</v>
      </c>
      <c r="AW887" s="59" t="s">
        <v>430</v>
      </c>
      <c r="AX887" s="277">
        <v>-0.22499999999999978</v>
      </c>
      <c r="AY887" s="278">
        <v>555</v>
      </c>
      <c r="AZ887" s="455">
        <f t="shared" si="547"/>
        <v>2.7442929831226763</v>
      </c>
      <c r="BA887" s="515" t="s">
        <v>137</v>
      </c>
      <c r="BB887" s="66" t="s">
        <v>138</v>
      </c>
      <c r="BC887" s="59" t="s">
        <v>431</v>
      </c>
      <c r="BI887" s="58" t="s">
        <v>2232</v>
      </c>
      <c r="BJ887" s="38" t="s">
        <v>32</v>
      </c>
      <c r="BK887" s="40" t="s">
        <v>1409</v>
      </c>
      <c r="BP887" s="39" t="s">
        <v>1411</v>
      </c>
      <c r="BQ887" s="37" t="s">
        <v>38</v>
      </c>
      <c r="BR887" s="67">
        <v>22</v>
      </c>
      <c r="BS887" s="37" t="s">
        <v>21</v>
      </c>
      <c r="BT887" s="59" t="s">
        <v>47</v>
      </c>
      <c r="BU887" s="180">
        <v>13.1</v>
      </c>
      <c r="BW887" s="63" t="s">
        <v>26</v>
      </c>
      <c r="BX887" s="91" t="s">
        <v>27</v>
      </c>
      <c r="BY887" s="70">
        <f t="shared" si="551"/>
        <v>29.292490505247244</v>
      </c>
      <c r="BZ887" s="70">
        <f t="shared" si="552"/>
        <v>29.292490505247244</v>
      </c>
      <c r="CA887" s="91" t="s">
        <v>18</v>
      </c>
      <c r="CB887" s="91" t="s">
        <v>969</v>
      </c>
      <c r="CC887" s="132">
        <v>5</v>
      </c>
      <c r="CD887" s="132">
        <v>5</v>
      </c>
      <c r="CE887" s="160"/>
      <c r="CF887" s="78" t="s">
        <v>1584</v>
      </c>
      <c r="CG887" s="38">
        <v>22.1</v>
      </c>
      <c r="CH887" s="37" t="s">
        <v>21</v>
      </c>
      <c r="CI887" s="160">
        <v>19.2</v>
      </c>
      <c r="CJ887" s="160"/>
      <c r="CK887" s="59">
        <f t="shared" si="553"/>
        <v>42.932505167995963</v>
      </c>
      <c r="CL887" s="59">
        <f t="shared" si="550"/>
        <v>42.932505167995963</v>
      </c>
      <c r="CM887" s="91">
        <v>5</v>
      </c>
      <c r="CN887" s="91">
        <v>5</v>
      </c>
      <c r="CP887" s="67">
        <f t="shared" si="537"/>
        <v>-2.72102547563528E-3</v>
      </c>
      <c r="CQ887" s="67">
        <f t="shared" si="538"/>
        <v>0.90322580645161288</v>
      </c>
      <c r="CR887" s="67">
        <f t="shared" si="548"/>
        <v>-2.4577004296060592E-3</v>
      </c>
      <c r="CS887" s="67">
        <f t="shared" si="539"/>
        <v>0.4000003020145701</v>
      </c>
      <c r="CT887" s="59">
        <v>0</v>
      </c>
      <c r="CU887" s="59">
        <v>0</v>
      </c>
      <c r="CV887" s="59" t="s">
        <v>1782</v>
      </c>
      <c r="CW887" s="59">
        <v>0</v>
      </c>
      <c r="CX887" s="59">
        <v>0</v>
      </c>
      <c r="CY887" s="102">
        <v>0</v>
      </c>
      <c r="CZ887" s="102">
        <v>4</v>
      </c>
      <c r="DA887" s="102">
        <v>0</v>
      </c>
      <c r="DB887" s="102">
        <v>0</v>
      </c>
      <c r="DC887" s="102">
        <v>0</v>
      </c>
      <c r="DD887" s="59">
        <v>0</v>
      </c>
      <c r="DE887" s="60">
        <v>0</v>
      </c>
      <c r="DF887" s="60">
        <v>0</v>
      </c>
      <c r="DG887" s="60">
        <v>0</v>
      </c>
      <c r="DH887" s="60">
        <v>0</v>
      </c>
      <c r="DI887" s="60">
        <v>0</v>
      </c>
      <c r="DJ887" s="60">
        <v>0</v>
      </c>
      <c r="DK887" s="60">
        <v>0</v>
      </c>
      <c r="DL887" s="60">
        <v>0</v>
      </c>
      <c r="DM887" s="60">
        <v>0</v>
      </c>
      <c r="DN887" s="60">
        <v>0</v>
      </c>
      <c r="DO887" s="59">
        <v>0</v>
      </c>
      <c r="DP887" s="59">
        <v>0</v>
      </c>
      <c r="DQ887" s="59">
        <v>0</v>
      </c>
      <c r="DR887" s="59">
        <v>0</v>
      </c>
      <c r="DS887" s="59">
        <v>0</v>
      </c>
      <c r="DT887" s="59">
        <v>0</v>
      </c>
      <c r="DU887" s="59">
        <v>0</v>
      </c>
      <c r="DV887" s="59">
        <v>0</v>
      </c>
      <c r="DW887" s="59">
        <v>0</v>
      </c>
      <c r="DX887" s="59">
        <v>0</v>
      </c>
      <c r="DY887" s="59">
        <v>0</v>
      </c>
      <c r="DZ887" s="59">
        <v>0</v>
      </c>
      <c r="EA887" s="59">
        <v>0</v>
      </c>
      <c r="EB887" s="59">
        <v>0</v>
      </c>
      <c r="EC887" s="59">
        <v>0</v>
      </c>
      <c r="ED887" s="59">
        <v>0</v>
      </c>
      <c r="EE887" s="59">
        <v>0</v>
      </c>
      <c r="EF887" s="59">
        <v>0</v>
      </c>
      <c r="EG887" s="59">
        <v>1</v>
      </c>
      <c r="EH887" s="59">
        <v>0</v>
      </c>
      <c r="EI887" s="59">
        <v>0</v>
      </c>
      <c r="EJ887" s="59">
        <v>0</v>
      </c>
      <c r="EK887" s="59">
        <v>0</v>
      </c>
      <c r="EL887" s="59">
        <v>0</v>
      </c>
      <c r="EM887" s="128">
        <v>0</v>
      </c>
      <c r="EN887" s="59">
        <v>0</v>
      </c>
      <c r="EO887" s="128">
        <v>1</v>
      </c>
      <c r="EP887" s="128">
        <v>2</v>
      </c>
      <c r="EQ887" s="128">
        <v>1</v>
      </c>
    </row>
    <row r="888" spans="1:147" ht="15" customHeight="1" x14ac:dyDescent="0.25">
      <c r="A888" s="504" t="s">
        <v>2585</v>
      </c>
      <c r="B888" s="37">
        <v>6</v>
      </c>
      <c r="C888" s="123" t="s">
        <v>425</v>
      </c>
      <c r="D888" s="59">
        <v>2010</v>
      </c>
      <c r="E888" s="67" t="s">
        <v>426</v>
      </c>
      <c r="F888" s="67" t="s">
        <v>180</v>
      </c>
      <c r="G888" s="59">
        <v>11</v>
      </c>
      <c r="H888" s="59" t="s">
        <v>427</v>
      </c>
      <c r="I888" s="127" t="s">
        <v>50</v>
      </c>
      <c r="J888" s="59">
        <v>0</v>
      </c>
      <c r="K888" s="59" t="s">
        <v>3</v>
      </c>
      <c r="L888" s="22" t="s">
        <v>77</v>
      </c>
      <c r="M888" s="112" t="s">
        <v>968</v>
      </c>
      <c r="N888" s="112">
        <v>41</v>
      </c>
      <c r="O888" s="59">
        <f t="shared" si="544"/>
        <v>1.6127838567197355</v>
      </c>
      <c r="P888" s="37">
        <v>2007</v>
      </c>
      <c r="R888" s="37">
        <v>4</v>
      </c>
      <c r="S888" s="37" t="s">
        <v>1408</v>
      </c>
      <c r="T888" s="59">
        <v>1</v>
      </c>
      <c r="U888" s="59">
        <v>3</v>
      </c>
      <c r="V888" s="59" t="s">
        <v>1407</v>
      </c>
      <c r="X888" s="37" t="s">
        <v>2364</v>
      </c>
      <c r="Z888" s="40" t="s">
        <v>424</v>
      </c>
      <c r="AA888" s="59" t="s">
        <v>718</v>
      </c>
      <c r="AB888" s="37" t="s">
        <v>14</v>
      </c>
      <c r="AC888" s="65" t="s">
        <v>1533</v>
      </c>
      <c r="AD888" s="37">
        <v>0</v>
      </c>
      <c r="AE888" s="58" t="s">
        <v>1532</v>
      </c>
      <c r="AF888" s="65" t="s">
        <v>29</v>
      </c>
      <c r="AG888" s="65" t="s">
        <v>29</v>
      </c>
      <c r="AH888" s="65" t="s">
        <v>29</v>
      </c>
      <c r="AI888" s="60" t="s">
        <v>29</v>
      </c>
      <c r="AJ888" s="65" t="s">
        <v>29</v>
      </c>
      <c r="AK888" s="65" t="s">
        <v>29</v>
      </c>
      <c r="AL888" s="60" t="s">
        <v>29</v>
      </c>
      <c r="AM888" s="60" t="s">
        <v>29</v>
      </c>
      <c r="AN888" s="39" t="s">
        <v>28</v>
      </c>
      <c r="AO888" s="37" t="s">
        <v>28</v>
      </c>
      <c r="AQ888" s="59" t="s">
        <v>213</v>
      </c>
      <c r="AR888" s="58" t="s">
        <v>428</v>
      </c>
      <c r="AS888" s="58" t="s">
        <v>429</v>
      </c>
      <c r="AT888" s="172" t="s">
        <v>2486</v>
      </c>
      <c r="AU888" s="270">
        <v>65.599999999999994</v>
      </c>
      <c r="AV888" s="11">
        <v>19.399999999999999</v>
      </c>
      <c r="AW888" s="59" t="s">
        <v>430</v>
      </c>
      <c r="AX888" s="277">
        <v>-0.22499999999999978</v>
      </c>
      <c r="AY888" s="278">
        <v>555</v>
      </c>
      <c r="AZ888" s="455">
        <f t="shared" si="547"/>
        <v>2.7442929831226763</v>
      </c>
      <c r="BA888" s="515" t="s">
        <v>137</v>
      </c>
      <c r="BB888" s="66" t="s">
        <v>138</v>
      </c>
      <c r="BC888" s="59" t="s">
        <v>431</v>
      </c>
      <c r="BI888" s="58" t="s">
        <v>2232</v>
      </c>
      <c r="BJ888" s="38" t="s">
        <v>32</v>
      </c>
      <c r="BK888" s="40" t="s">
        <v>43</v>
      </c>
      <c r="BN888" s="58" t="s">
        <v>1410</v>
      </c>
      <c r="BP888" s="39" t="s">
        <v>1411</v>
      </c>
      <c r="BQ888" s="37" t="s">
        <v>38</v>
      </c>
      <c r="BR888" s="67">
        <v>8.8000000000000007</v>
      </c>
      <c r="BS888" s="37" t="s">
        <v>21</v>
      </c>
      <c r="BT888" s="59" t="s">
        <v>47</v>
      </c>
      <c r="BU888" s="180">
        <v>3.6</v>
      </c>
      <c r="BW888" s="63" t="s">
        <v>26</v>
      </c>
      <c r="BX888" s="91" t="s">
        <v>27</v>
      </c>
      <c r="BY888" s="70">
        <f t="shared" si="551"/>
        <v>8.0498447189992444</v>
      </c>
      <c r="BZ888" s="70">
        <f t="shared" si="552"/>
        <v>8.0498447189992444</v>
      </c>
      <c r="CA888" s="91" t="s">
        <v>18</v>
      </c>
      <c r="CB888" s="91" t="s">
        <v>969</v>
      </c>
      <c r="CC888" s="132">
        <v>5</v>
      </c>
      <c r="CD888" s="132">
        <v>5</v>
      </c>
      <c r="CE888" s="160"/>
      <c r="CF888" s="78" t="s">
        <v>1584</v>
      </c>
      <c r="CG888" s="38">
        <v>26.6</v>
      </c>
      <c r="CH888" s="37" t="s">
        <v>21</v>
      </c>
      <c r="CI888" s="160">
        <v>11</v>
      </c>
      <c r="CJ888" s="160"/>
      <c r="CK888" s="59">
        <f t="shared" si="553"/>
        <v>24.596747752497688</v>
      </c>
      <c r="CL888" s="59">
        <f t="shared" si="550"/>
        <v>24.596747752497688</v>
      </c>
      <c r="CM888" s="91">
        <v>5</v>
      </c>
      <c r="CN888" s="91">
        <v>5</v>
      </c>
      <c r="CP888" s="67">
        <f t="shared" si="537"/>
        <v>-0.97266307360905579</v>
      </c>
      <c r="CQ888" s="67">
        <f t="shared" si="538"/>
        <v>0.90322580645161288</v>
      </c>
      <c r="CR888" s="67">
        <f t="shared" si="548"/>
        <v>-0.87853438906624393</v>
      </c>
      <c r="CS888" s="67">
        <f t="shared" si="539"/>
        <v>0.43859113363859992</v>
      </c>
      <c r="CT888" s="59">
        <v>0</v>
      </c>
      <c r="CU888" s="59">
        <v>0</v>
      </c>
      <c r="CV888" s="59" t="s">
        <v>1782</v>
      </c>
      <c r="CW888" s="59">
        <v>0</v>
      </c>
      <c r="CX888" s="59">
        <v>0</v>
      </c>
      <c r="CY888" s="102">
        <v>0</v>
      </c>
      <c r="CZ888" s="102">
        <v>4</v>
      </c>
      <c r="DA888" s="102">
        <v>0</v>
      </c>
      <c r="DB888" s="102">
        <v>0</v>
      </c>
      <c r="DC888" s="102">
        <v>0</v>
      </c>
      <c r="DD888" s="59">
        <v>0</v>
      </c>
      <c r="DE888" s="60">
        <v>0</v>
      </c>
      <c r="DF888" s="60">
        <v>0</v>
      </c>
      <c r="DG888" s="60">
        <v>0</v>
      </c>
      <c r="DH888" s="60">
        <v>0</v>
      </c>
      <c r="DI888" s="60">
        <v>0</v>
      </c>
      <c r="DJ888" s="60">
        <v>0</v>
      </c>
      <c r="DK888" s="60">
        <v>0</v>
      </c>
      <c r="DL888" s="60">
        <v>0</v>
      </c>
      <c r="DM888" s="60">
        <v>0</v>
      </c>
      <c r="DN888" s="60">
        <v>0</v>
      </c>
      <c r="DO888" s="59">
        <v>0</v>
      </c>
      <c r="DP888" s="59">
        <v>0</v>
      </c>
      <c r="DQ888" s="59">
        <v>0</v>
      </c>
      <c r="DR888" s="59">
        <v>0</v>
      </c>
      <c r="DS888" s="59">
        <v>0</v>
      </c>
      <c r="DT888" s="59">
        <v>0</v>
      </c>
      <c r="DU888" s="59">
        <v>0</v>
      </c>
      <c r="DV888" s="59">
        <v>0</v>
      </c>
      <c r="DW888" s="59">
        <v>0</v>
      </c>
      <c r="DX888" s="59">
        <v>0</v>
      </c>
      <c r="DY888" s="59">
        <v>0</v>
      </c>
      <c r="DZ888" s="59">
        <v>0</v>
      </c>
      <c r="EA888" s="59">
        <v>0</v>
      </c>
      <c r="EB888" s="59">
        <v>0</v>
      </c>
      <c r="EC888" s="59">
        <v>0</v>
      </c>
      <c r="ED888" s="59">
        <v>0</v>
      </c>
      <c r="EE888" s="59">
        <v>0</v>
      </c>
      <c r="EF888" s="59">
        <v>0</v>
      </c>
      <c r="EG888" s="59">
        <v>0</v>
      </c>
      <c r="EH888" s="59">
        <v>0</v>
      </c>
      <c r="EI888" s="59">
        <v>0</v>
      </c>
      <c r="EJ888" s="59">
        <v>0</v>
      </c>
      <c r="EK888" s="59">
        <v>0</v>
      </c>
      <c r="EL888" s="62">
        <v>1</v>
      </c>
      <c r="EM888" s="128">
        <v>0</v>
      </c>
      <c r="EN888" s="59">
        <v>0</v>
      </c>
      <c r="EO888" s="128">
        <v>1</v>
      </c>
      <c r="EP888" s="128">
        <v>2</v>
      </c>
      <c r="EQ888" s="128">
        <v>1</v>
      </c>
    </row>
    <row r="889" spans="1:147" ht="15" customHeight="1" x14ac:dyDescent="0.25">
      <c r="A889" s="504" t="s">
        <v>2585</v>
      </c>
      <c r="B889" s="37">
        <v>7</v>
      </c>
      <c r="C889" s="123" t="s">
        <v>425</v>
      </c>
      <c r="D889" s="59">
        <v>2010</v>
      </c>
      <c r="E889" s="67" t="s">
        <v>426</v>
      </c>
      <c r="F889" s="67" t="s">
        <v>180</v>
      </c>
      <c r="G889" s="59">
        <v>11</v>
      </c>
      <c r="H889" s="59" t="s">
        <v>427</v>
      </c>
      <c r="I889" s="127" t="s">
        <v>50</v>
      </c>
      <c r="J889" s="59">
        <v>0</v>
      </c>
      <c r="K889" s="59" t="s">
        <v>3</v>
      </c>
      <c r="L889" s="22" t="s">
        <v>77</v>
      </c>
      <c r="M889" s="112" t="s">
        <v>968</v>
      </c>
      <c r="N889" s="112">
        <v>41</v>
      </c>
      <c r="O889" s="59">
        <f t="shared" si="544"/>
        <v>1.6127838567197355</v>
      </c>
      <c r="P889" s="37">
        <v>2007</v>
      </c>
      <c r="R889" s="37">
        <v>4</v>
      </c>
      <c r="S889" s="37" t="s">
        <v>1408</v>
      </c>
      <c r="T889" s="59">
        <v>1</v>
      </c>
      <c r="U889" s="59">
        <v>3</v>
      </c>
      <c r="V889" s="59" t="s">
        <v>1407</v>
      </c>
      <c r="X889" s="37" t="s">
        <v>2364</v>
      </c>
      <c r="Z889" s="40" t="s">
        <v>424</v>
      </c>
      <c r="AA889" s="59" t="s">
        <v>718</v>
      </c>
      <c r="AB889" s="37" t="s">
        <v>14</v>
      </c>
      <c r="AC889" s="65" t="s">
        <v>1533</v>
      </c>
      <c r="AD889" s="37">
        <v>0</v>
      </c>
      <c r="AE889" s="58" t="s">
        <v>1532</v>
      </c>
      <c r="AF889" s="65" t="s">
        <v>29</v>
      </c>
      <c r="AG889" s="65" t="s">
        <v>29</v>
      </c>
      <c r="AH889" s="65" t="s">
        <v>29</v>
      </c>
      <c r="AI889" s="60" t="s">
        <v>29</v>
      </c>
      <c r="AJ889" s="65" t="s">
        <v>29</v>
      </c>
      <c r="AK889" s="65" t="s">
        <v>29</v>
      </c>
      <c r="AL889" s="60" t="s">
        <v>29</v>
      </c>
      <c r="AM889" s="60" t="s">
        <v>29</v>
      </c>
      <c r="AN889" s="39" t="s">
        <v>28</v>
      </c>
      <c r="AO889" s="37" t="s">
        <v>28</v>
      </c>
      <c r="AQ889" s="59" t="s">
        <v>213</v>
      </c>
      <c r="AR889" s="58" t="s">
        <v>428</v>
      </c>
      <c r="AS889" s="58" t="s">
        <v>429</v>
      </c>
      <c r="AT889" s="172" t="s">
        <v>2486</v>
      </c>
      <c r="AU889" s="270">
        <v>65.599999999999994</v>
      </c>
      <c r="AV889" s="11">
        <v>19.399999999999999</v>
      </c>
      <c r="AW889" s="59" t="s">
        <v>430</v>
      </c>
      <c r="AX889" s="277">
        <v>-0.22499999999999978</v>
      </c>
      <c r="AY889" s="278">
        <v>555</v>
      </c>
      <c r="AZ889" s="455">
        <f t="shared" si="547"/>
        <v>2.7442929831226763</v>
      </c>
      <c r="BA889" s="515" t="s">
        <v>137</v>
      </c>
      <c r="BB889" s="66" t="s">
        <v>138</v>
      </c>
      <c r="BC889" s="59" t="s">
        <v>431</v>
      </c>
      <c r="BI889" s="58" t="s">
        <v>2232</v>
      </c>
      <c r="BJ889" s="38" t="s">
        <v>32</v>
      </c>
      <c r="BK889" s="116" t="s">
        <v>44</v>
      </c>
      <c r="BP889" s="39" t="s">
        <v>1411</v>
      </c>
      <c r="BQ889" s="37" t="s">
        <v>38</v>
      </c>
      <c r="BR889" s="67">
        <v>21.1</v>
      </c>
      <c r="BS889" s="37" t="s">
        <v>21</v>
      </c>
      <c r="BT889" s="59" t="s">
        <v>47</v>
      </c>
      <c r="BU889" s="180">
        <v>4.2</v>
      </c>
      <c r="BW889" s="63" t="s">
        <v>26</v>
      </c>
      <c r="BX889" s="91" t="s">
        <v>27</v>
      </c>
      <c r="BY889" s="70">
        <f t="shared" si="551"/>
        <v>9.3914855054991175</v>
      </c>
      <c r="BZ889" s="70">
        <f t="shared" si="552"/>
        <v>9.3914855054991175</v>
      </c>
      <c r="CA889" s="91" t="s">
        <v>18</v>
      </c>
      <c r="CB889" s="91" t="s">
        <v>969</v>
      </c>
      <c r="CC889" s="132">
        <v>5</v>
      </c>
      <c r="CD889" s="132">
        <v>5</v>
      </c>
      <c r="CE889" s="160"/>
      <c r="CF889" s="78" t="s">
        <v>1584</v>
      </c>
      <c r="CG889" s="38">
        <v>35.799999999999997</v>
      </c>
      <c r="CH889" s="37" t="s">
        <v>21</v>
      </c>
      <c r="CI889" s="160">
        <v>5.4</v>
      </c>
      <c r="CJ889" s="160"/>
      <c r="CK889" s="59">
        <f t="shared" si="553"/>
        <v>12.074767078498866</v>
      </c>
      <c r="CL889" s="59">
        <f t="shared" si="550"/>
        <v>12.074767078498866</v>
      </c>
      <c r="CM889" s="91">
        <v>5</v>
      </c>
      <c r="CN889" s="91">
        <v>5</v>
      </c>
      <c r="CP889" s="67">
        <f t="shared" si="537"/>
        <v>-1.3590154807518109</v>
      </c>
      <c r="CQ889" s="67">
        <f t="shared" si="538"/>
        <v>0.90322580645161288</v>
      </c>
      <c r="CR889" s="67">
        <f t="shared" si="548"/>
        <v>-1.2274978535822807</v>
      </c>
      <c r="CS889" s="67">
        <f t="shared" si="539"/>
        <v>0.47533754902745534</v>
      </c>
      <c r="CT889" s="59">
        <v>0</v>
      </c>
      <c r="CU889" s="59">
        <v>0</v>
      </c>
      <c r="CV889" s="59" t="s">
        <v>1782</v>
      </c>
      <c r="CW889" s="59">
        <v>0</v>
      </c>
      <c r="CX889" s="76">
        <v>0</v>
      </c>
      <c r="CY889" s="102">
        <v>0</v>
      </c>
      <c r="CZ889" s="102">
        <v>4</v>
      </c>
      <c r="DA889" s="102">
        <v>0</v>
      </c>
      <c r="DB889" s="102">
        <v>0</v>
      </c>
      <c r="DC889" s="102">
        <v>0</v>
      </c>
      <c r="DD889" s="59">
        <v>0</v>
      </c>
      <c r="DE889" s="60">
        <v>0</v>
      </c>
      <c r="DF889" s="60">
        <v>0</v>
      </c>
      <c r="DG889" s="60">
        <v>0</v>
      </c>
      <c r="DH889" s="60">
        <v>0</v>
      </c>
      <c r="DI889" s="60">
        <v>0</v>
      </c>
      <c r="DJ889" s="60">
        <v>0</v>
      </c>
      <c r="DK889" s="60">
        <v>0</v>
      </c>
      <c r="DL889" s="60">
        <v>0</v>
      </c>
      <c r="DM889" s="60">
        <v>0</v>
      </c>
      <c r="DN889" s="60">
        <v>0</v>
      </c>
      <c r="DO889" s="59">
        <v>0</v>
      </c>
      <c r="DP889" s="59">
        <v>0</v>
      </c>
      <c r="DQ889" s="59">
        <v>0</v>
      </c>
      <c r="DR889" s="59">
        <v>0</v>
      </c>
      <c r="DS889" s="59">
        <v>0</v>
      </c>
      <c r="DT889" s="59">
        <v>0</v>
      </c>
      <c r="DU889" s="59">
        <v>0</v>
      </c>
      <c r="DV889" s="59">
        <v>0</v>
      </c>
      <c r="DW889" s="59">
        <v>0</v>
      </c>
      <c r="DX889" s="59">
        <v>0</v>
      </c>
      <c r="DY889" s="59">
        <v>0</v>
      </c>
      <c r="DZ889" s="59">
        <v>0</v>
      </c>
      <c r="EA889" s="59">
        <v>0</v>
      </c>
      <c r="EB889" s="59">
        <v>0</v>
      </c>
      <c r="EC889" s="59">
        <v>0</v>
      </c>
      <c r="ED889" s="59">
        <v>0</v>
      </c>
      <c r="EE889" s="59">
        <v>0</v>
      </c>
      <c r="EF889" s="59">
        <v>0</v>
      </c>
      <c r="EG889" s="59">
        <v>0</v>
      </c>
      <c r="EH889" s="59">
        <v>0</v>
      </c>
      <c r="EI889" s="59">
        <v>0</v>
      </c>
      <c r="EJ889" s="59">
        <v>0</v>
      </c>
      <c r="EK889" s="128">
        <v>1</v>
      </c>
      <c r="EL889" s="59">
        <v>0</v>
      </c>
      <c r="EM889" s="128">
        <v>0</v>
      </c>
      <c r="EN889" s="59">
        <v>0</v>
      </c>
      <c r="EO889" s="128">
        <v>1</v>
      </c>
      <c r="EP889" s="128">
        <v>2</v>
      </c>
      <c r="EQ889" s="128">
        <v>1</v>
      </c>
    </row>
    <row r="890" spans="1:147" s="82" customFormat="1" ht="15" customHeight="1" x14ac:dyDescent="0.25">
      <c r="A890" s="504" t="s">
        <v>2585</v>
      </c>
      <c r="B890" s="77">
        <v>8</v>
      </c>
      <c r="C890" s="78" t="s">
        <v>425</v>
      </c>
      <c r="D890" s="77">
        <v>2010</v>
      </c>
      <c r="E890" s="82" t="s">
        <v>426</v>
      </c>
      <c r="F890" s="82" t="s">
        <v>180</v>
      </c>
      <c r="G890" s="77">
        <v>11</v>
      </c>
      <c r="H890" s="77" t="s">
        <v>427</v>
      </c>
      <c r="I890" s="75" t="s">
        <v>50</v>
      </c>
      <c r="J890" s="59">
        <v>0</v>
      </c>
      <c r="K890" s="77" t="s">
        <v>3</v>
      </c>
      <c r="L890" s="22" t="s">
        <v>77</v>
      </c>
      <c r="M890" s="76" t="s">
        <v>968</v>
      </c>
      <c r="N890" s="112">
        <v>41</v>
      </c>
      <c r="O890" s="59">
        <f t="shared" si="544"/>
        <v>1.6127838567197355</v>
      </c>
      <c r="P890" s="77">
        <v>2007</v>
      </c>
      <c r="R890" s="77">
        <v>4</v>
      </c>
      <c r="S890" s="77" t="s">
        <v>1408</v>
      </c>
      <c r="T890" s="77">
        <v>1</v>
      </c>
      <c r="U890" s="77">
        <v>3</v>
      </c>
      <c r="V890" s="77" t="s">
        <v>1407</v>
      </c>
      <c r="W890" s="77"/>
      <c r="X890" s="37" t="s">
        <v>2364</v>
      </c>
      <c r="Z890" s="95" t="s">
        <v>424</v>
      </c>
      <c r="AA890" s="59" t="s">
        <v>718</v>
      </c>
      <c r="AB890" s="77" t="s">
        <v>14</v>
      </c>
      <c r="AC890" s="76" t="s">
        <v>1533</v>
      </c>
      <c r="AD890" s="77">
        <v>0</v>
      </c>
      <c r="AE890" s="78" t="s">
        <v>1532</v>
      </c>
      <c r="AF890" s="76" t="s">
        <v>29</v>
      </c>
      <c r="AG890" s="76" t="s">
        <v>29</v>
      </c>
      <c r="AH890" s="76" t="s">
        <v>29</v>
      </c>
      <c r="AI890" s="60" t="s">
        <v>29</v>
      </c>
      <c r="AJ890" s="76" t="s">
        <v>29</v>
      </c>
      <c r="AK890" s="76" t="s">
        <v>29</v>
      </c>
      <c r="AL890" s="60" t="s">
        <v>29</v>
      </c>
      <c r="AM890" s="60" t="s">
        <v>29</v>
      </c>
      <c r="AN890" s="78" t="s">
        <v>28</v>
      </c>
      <c r="AO890" s="77" t="s">
        <v>28</v>
      </c>
      <c r="AQ890" s="77" t="s">
        <v>213</v>
      </c>
      <c r="AR890" s="78" t="s">
        <v>428</v>
      </c>
      <c r="AS890" s="78" t="s">
        <v>429</v>
      </c>
      <c r="AT890" s="172" t="s">
        <v>2486</v>
      </c>
      <c r="AU890" s="270">
        <v>65.599999999999994</v>
      </c>
      <c r="AV890" s="11">
        <v>19.399999999999999</v>
      </c>
      <c r="AW890" s="77" t="s">
        <v>430</v>
      </c>
      <c r="AX890" s="277">
        <v>-0.22499999999999978</v>
      </c>
      <c r="AY890" s="278">
        <v>555</v>
      </c>
      <c r="AZ890" s="455">
        <f t="shared" si="547"/>
        <v>2.7442929831226763</v>
      </c>
      <c r="BA890" s="521" t="s">
        <v>137</v>
      </c>
      <c r="BB890" s="139" t="s">
        <v>138</v>
      </c>
      <c r="BC890" s="77" t="s">
        <v>431</v>
      </c>
      <c r="BD890" s="77"/>
      <c r="BE890" s="77"/>
      <c r="BI890" s="58" t="s">
        <v>2232</v>
      </c>
      <c r="BJ890" s="82" t="s">
        <v>32</v>
      </c>
      <c r="BK890" s="95" t="s">
        <v>48</v>
      </c>
      <c r="BL890" s="77"/>
      <c r="BM890" s="77"/>
      <c r="BO890" s="77"/>
      <c r="BP890" s="78" t="s">
        <v>1411</v>
      </c>
      <c r="BQ890" s="77" t="s">
        <v>38</v>
      </c>
      <c r="BR890" s="82">
        <v>0.3</v>
      </c>
      <c r="BS890" s="77" t="s">
        <v>21</v>
      </c>
      <c r="BT890" s="77" t="s">
        <v>47</v>
      </c>
      <c r="BU890" s="140">
        <v>0.3</v>
      </c>
      <c r="BW890" s="79" t="s">
        <v>26</v>
      </c>
      <c r="BX890" s="77" t="s">
        <v>27</v>
      </c>
      <c r="BY890" s="80">
        <f t="shared" si="551"/>
        <v>0.67082039324993692</v>
      </c>
      <c r="BZ890" s="80">
        <f t="shared" si="552"/>
        <v>0.67082039324993692</v>
      </c>
      <c r="CA890" s="77" t="s">
        <v>18</v>
      </c>
      <c r="CB890" s="77" t="s">
        <v>969</v>
      </c>
      <c r="CC890" s="77">
        <v>5</v>
      </c>
      <c r="CD890" s="77">
        <v>5</v>
      </c>
      <c r="CF890" s="78" t="s">
        <v>1584</v>
      </c>
      <c r="CG890" s="82">
        <v>0.4</v>
      </c>
      <c r="CH890" s="77" t="s">
        <v>21</v>
      </c>
      <c r="CI890" s="82">
        <v>0.3</v>
      </c>
      <c r="CK890" s="77">
        <f t="shared" si="553"/>
        <v>0.67082039324993692</v>
      </c>
      <c r="CL890" s="77">
        <f t="shared" si="550"/>
        <v>0.67082039324993692</v>
      </c>
      <c r="CM890" s="77">
        <v>5</v>
      </c>
      <c r="CN890" s="77">
        <v>5</v>
      </c>
      <c r="CP890" s="67">
        <f t="shared" si="537"/>
        <v>-0.14907119849998604</v>
      </c>
      <c r="CQ890" s="67">
        <f t="shared" si="538"/>
        <v>0.90322580645161288</v>
      </c>
      <c r="CR890" s="67">
        <f t="shared" si="548"/>
        <v>-0.13464495348385835</v>
      </c>
      <c r="CS890" s="67">
        <f t="shared" si="539"/>
        <v>0.40090646317493356</v>
      </c>
      <c r="CT890" s="59">
        <v>0</v>
      </c>
      <c r="CU890" s="77">
        <v>0</v>
      </c>
      <c r="CV890" s="77" t="s">
        <v>1782</v>
      </c>
      <c r="CW890" s="77">
        <v>0</v>
      </c>
      <c r="CX890" s="77">
        <v>0</v>
      </c>
      <c r="CY890" s="74">
        <v>0</v>
      </c>
      <c r="CZ890" s="102">
        <v>4</v>
      </c>
      <c r="DA890" s="74">
        <v>0</v>
      </c>
      <c r="DB890" s="74">
        <v>0</v>
      </c>
      <c r="DC890" s="74">
        <v>0</v>
      </c>
      <c r="DD890" s="77">
        <v>0</v>
      </c>
      <c r="DE890" s="60">
        <v>0</v>
      </c>
      <c r="DF890" s="60">
        <v>0</v>
      </c>
      <c r="DG890" s="60">
        <v>0</v>
      </c>
      <c r="DH890" s="60">
        <v>0</v>
      </c>
      <c r="DI890" s="60">
        <v>0</v>
      </c>
      <c r="DJ890" s="60">
        <v>0</v>
      </c>
      <c r="DK890" s="60">
        <v>0</v>
      </c>
      <c r="DL890" s="74">
        <v>0</v>
      </c>
      <c r="DM890" s="74">
        <v>0</v>
      </c>
      <c r="DN890" s="74">
        <v>0</v>
      </c>
      <c r="DO890" s="77">
        <v>0</v>
      </c>
      <c r="DP890" s="77">
        <v>0</v>
      </c>
      <c r="DQ890" s="77">
        <v>0</v>
      </c>
      <c r="DR890" s="77">
        <v>0</v>
      </c>
      <c r="DS890" s="77">
        <v>0</v>
      </c>
      <c r="DT890" s="77">
        <v>0</v>
      </c>
      <c r="DU890" s="77">
        <v>0</v>
      </c>
      <c r="DV890" s="77">
        <v>0</v>
      </c>
      <c r="DW890" s="77">
        <v>0</v>
      </c>
      <c r="DX890" s="77">
        <v>0</v>
      </c>
      <c r="DY890" s="77">
        <v>0</v>
      </c>
      <c r="DZ890" s="77">
        <v>0</v>
      </c>
      <c r="EA890" s="77">
        <v>0</v>
      </c>
      <c r="EB890" s="77">
        <v>0</v>
      </c>
      <c r="EC890" s="77">
        <v>0</v>
      </c>
      <c r="ED890" s="77">
        <v>0</v>
      </c>
      <c r="EE890" s="77">
        <v>0</v>
      </c>
      <c r="EF890" s="77">
        <v>1</v>
      </c>
      <c r="EG890" s="77">
        <v>0</v>
      </c>
      <c r="EH890" s="77">
        <v>0</v>
      </c>
      <c r="EI890" s="77">
        <v>0</v>
      </c>
      <c r="EJ890" s="77">
        <v>0</v>
      </c>
      <c r="EK890" s="77">
        <v>0</v>
      </c>
      <c r="EL890" s="77">
        <v>0</v>
      </c>
      <c r="EM890" s="128">
        <v>0</v>
      </c>
      <c r="EN890" s="77">
        <v>0</v>
      </c>
      <c r="EO890" s="128">
        <v>1</v>
      </c>
      <c r="EP890" s="128">
        <v>2</v>
      </c>
      <c r="EQ890" s="128">
        <v>1</v>
      </c>
    </row>
    <row r="891" spans="1:147" s="32" customFormat="1" ht="15" customHeight="1" x14ac:dyDescent="0.25">
      <c r="A891" s="6" t="s">
        <v>2586</v>
      </c>
      <c r="B891" s="34">
        <v>1</v>
      </c>
      <c r="C891" s="31" t="s">
        <v>2260</v>
      </c>
      <c r="D891" s="34">
        <v>2015</v>
      </c>
      <c r="E891" s="32" t="s">
        <v>798</v>
      </c>
      <c r="F891" s="32" t="s">
        <v>308</v>
      </c>
      <c r="G891" s="34">
        <v>18</v>
      </c>
      <c r="H891" s="2" t="s">
        <v>799</v>
      </c>
      <c r="I891" s="75" t="s">
        <v>50</v>
      </c>
      <c r="J891" s="59">
        <v>0</v>
      </c>
      <c r="K891" s="22" t="s">
        <v>39</v>
      </c>
      <c r="L891" s="22" t="s">
        <v>89</v>
      </c>
      <c r="M891" s="456">
        <v>6</v>
      </c>
      <c r="N891" s="22">
        <v>6</v>
      </c>
      <c r="O891" s="59">
        <f t="shared" ref="O891:O926" si="554">LOG10(N891)</f>
        <v>0.77815125038364363</v>
      </c>
      <c r="P891" s="22" t="s">
        <v>1858</v>
      </c>
      <c r="R891" s="34">
        <v>1</v>
      </c>
      <c r="S891" s="34">
        <v>3</v>
      </c>
      <c r="T891" s="34">
        <v>1</v>
      </c>
      <c r="U891" s="239" t="s">
        <v>1859</v>
      </c>
      <c r="V891" s="34" t="s">
        <v>1861</v>
      </c>
      <c r="W891" s="34">
        <v>2</v>
      </c>
      <c r="X891" s="22" t="s">
        <v>608</v>
      </c>
      <c r="Z891" s="36" t="s">
        <v>2365</v>
      </c>
      <c r="AA891" s="387" t="s">
        <v>2261</v>
      </c>
      <c r="AB891" s="34" t="s">
        <v>2262</v>
      </c>
      <c r="AC891" s="456">
        <v>13.65</v>
      </c>
      <c r="AD891" s="29">
        <v>0</v>
      </c>
      <c r="AE891" s="34" t="s">
        <v>1071</v>
      </c>
      <c r="AF891" s="462">
        <v>6.7</v>
      </c>
      <c r="AG891" s="86">
        <f t="shared" si="545"/>
        <v>0.82607480270082645</v>
      </c>
      <c r="AH891" s="458">
        <v>1141</v>
      </c>
      <c r="AI891" s="72">
        <f t="shared" ref="AI891:AI954" si="555">LOG10(AH891)</f>
        <v>3.0572856444182146</v>
      </c>
      <c r="AJ891" s="59">
        <f t="shared" ref="AJ891:AJ954" si="556">AF891*N891</f>
        <v>40.200000000000003</v>
      </c>
      <c r="AK891" s="59">
        <f t="shared" ref="AK891:AK926" si="557">LOG10(AJ891)</f>
        <v>1.6042260530844701</v>
      </c>
      <c r="AL891" s="72">
        <f t="shared" ref="AL891:AL954" si="558">AH891*N891</f>
        <v>6846</v>
      </c>
      <c r="AM891" s="72">
        <f t="shared" ref="AM891:AM950" si="559">LOG10(AL891)</f>
        <v>3.8354368948018585</v>
      </c>
      <c r="AN891" s="26" t="s">
        <v>28</v>
      </c>
      <c r="AO891" s="22" t="s">
        <v>470</v>
      </c>
      <c r="AQ891" s="22" t="s">
        <v>80</v>
      </c>
      <c r="AR891" s="26" t="s">
        <v>223</v>
      </c>
      <c r="AS891" s="26" t="s">
        <v>224</v>
      </c>
      <c r="AT891" s="498">
        <v>112</v>
      </c>
      <c r="AU891" s="270">
        <v>45.23</v>
      </c>
      <c r="AV891" s="11">
        <v>-118.5</v>
      </c>
      <c r="AW891" s="37" t="s">
        <v>225</v>
      </c>
      <c r="AX891" s="277">
        <v>6.1416666666666666</v>
      </c>
      <c r="AY891" s="278">
        <v>613</v>
      </c>
      <c r="AZ891" s="455">
        <f>LOG10(AY891)</f>
        <v>2.7874604745184151</v>
      </c>
      <c r="BA891" s="529" t="s">
        <v>137</v>
      </c>
      <c r="BB891" s="241" t="s">
        <v>226</v>
      </c>
      <c r="BC891" s="22"/>
      <c r="BD891" s="34"/>
      <c r="BE891" s="34"/>
      <c r="BH891" s="32" t="s">
        <v>2272</v>
      </c>
      <c r="BI891" s="459" t="s">
        <v>2273</v>
      </c>
      <c r="BJ891" s="8" t="s">
        <v>8</v>
      </c>
      <c r="BK891" s="26" t="s">
        <v>1713</v>
      </c>
      <c r="BL891" s="34"/>
      <c r="BM891" s="34"/>
      <c r="BO891" s="34" t="s">
        <v>1669</v>
      </c>
      <c r="BP891" s="31" t="s">
        <v>51</v>
      </c>
      <c r="BQ891" s="29" t="s">
        <v>1862</v>
      </c>
      <c r="BR891" s="32">
        <v>33.844444444444449</v>
      </c>
      <c r="BS891" s="29" t="s">
        <v>21</v>
      </c>
      <c r="BT891" s="29" t="s">
        <v>9</v>
      </c>
      <c r="BU891" s="29">
        <v>25.396769990018928</v>
      </c>
      <c r="BW891" s="14" t="s">
        <v>26</v>
      </c>
      <c r="BX891" s="29" t="s">
        <v>67</v>
      </c>
      <c r="BY891" s="80"/>
      <c r="BZ891" s="146">
        <f t="shared" ref="BZ891:BZ954" si="560">BU891</f>
        <v>25.396769990018928</v>
      </c>
      <c r="CA891" s="250" t="s">
        <v>18</v>
      </c>
      <c r="CB891" s="248" t="s">
        <v>1861</v>
      </c>
      <c r="CC891" s="34">
        <v>3</v>
      </c>
      <c r="CD891" s="34">
        <v>3</v>
      </c>
      <c r="CE891" s="82" t="s">
        <v>1617</v>
      </c>
      <c r="CF891" s="8" t="s">
        <v>1578</v>
      </c>
      <c r="CG891" s="8">
        <v>11.230392156862742</v>
      </c>
      <c r="CH891" s="77" t="s">
        <v>21</v>
      </c>
      <c r="CI891" s="29">
        <v>5.9869800583555017</v>
      </c>
      <c r="CK891" s="77"/>
      <c r="CL891" s="30">
        <f t="shared" ref="CL891:CL954" si="561">CI891</f>
        <v>5.9869800583555017</v>
      </c>
      <c r="CM891" s="29">
        <v>3</v>
      </c>
      <c r="CN891" s="29">
        <v>3</v>
      </c>
      <c r="CO891" s="82" t="s">
        <v>2630</v>
      </c>
      <c r="CP891" s="67">
        <f t="shared" si="537"/>
        <v>1.2256625153310381</v>
      </c>
      <c r="CQ891" s="67">
        <f t="shared" si="538"/>
        <v>0.8</v>
      </c>
      <c r="CR891" s="67">
        <f t="shared" ref="CR891:CR926" si="562">CP891*CQ891</f>
        <v>0.9805300122648305</v>
      </c>
      <c r="CS891" s="67">
        <f t="shared" si="539"/>
        <v>0.74678659207933906</v>
      </c>
      <c r="CT891" s="387">
        <v>0</v>
      </c>
      <c r="CU891" s="77">
        <v>0</v>
      </c>
      <c r="CV891" s="77" t="s">
        <v>1782</v>
      </c>
      <c r="CW891" s="77">
        <v>0</v>
      </c>
      <c r="CX891" s="77">
        <v>0</v>
      </c>
      <c r="CY891" s="35">
        <v>0</v>
      </c>
      <c r="CZ891" s="457">
        <v>2</v>
      </c>
      <c r="DA891" s="35">
        <v>0</v>
      </c>
      <c r="DB891" s="35">
        <v>0</v>
      </c>
      <c r="DC891" s="35">
        <v>0</v>
      </c>
      <c r="DD891" s="77">
        <v>1</v>
      </c>
      <c r="DE891" s="60">
        <v>0</v>
      </c>
      <c r="DF891" s="60">
        <v>0</v>
      </c>
      <c r="DG891" s="60">
        <v>0</v>
      </c>
      <c r="DH891" s="60">
        <v>0</v>
      </c>
      <c r="DI891" s="60">
        <v>0</v>
      </c>
      <c r="DJ891" s="60">
        <v>0</v>
      </c>
      <c r="DK891" s="60">
        <v>0</v>
      </c>
      <c r="DL891" s="35">
        <v>0</v>
      </c>
      <c r="DM891" s="35">
        <v>0</v>
      </c>
      <c r="DN891" s="35">
        <v>0</v>
      </c>
      <c r="DO891" s="34">
        <v>0</v>
      </c>
      <c r="DP891" s="34">
        <v>0</v>
      </c>
      <c r="DQ891" s="34">
        <v>0</v>
      </c>
      <c r="DR891" s="34">
        <v>0</v>
      </c>
      <c r="DS891" s="34">
        <v>0</v>
      </c>
      <c r="DT891" s="34">
        <v>0</v>
      </c>
      <c r="DU891" s="34">
        <v>0</v>
      </c>
      <c r="DV891" s="34">
        <v>0</v>
      </c>
      <c r="DW891" s="34">
        <v>0</v>
      </c>
      <c r="DX891" s="34">
        <v>0</v>
      </c>
      <c r="DY891" s="34">
        <v>0</v>
      </c>
      <c r="DZ891" s="34">
        <v>0</v>
      </c>
      <c r="EA891" s="34">
        <v>0</v>
      </c>
      <c r="EB891" s="34">
        <v>0</v>
      </c>
      <c r="EC891" s="34">
        <v>0</v>
      </c>
      <c r="ED891" s="34">
        <v>0</v>
      </c>
      <c r="EE891" s="34">
        <v>0</v>
      </c>
      <c r="EF891" s="34">
        <v>0</v>
      </c>
      <c r="EG891" s="34">
        <v>0</v>
      </c>
      <c r="EH891" s="34">
        <v>0</v>
      </c>
      <c r="EI891" s="34">
        <v>0</v>
      </c>
      <c r="EJ891" s="34">
        <v>0</v>
      </c>
      <c r="EK891" s="34">
        <v>0</v>
      </c>
      <c r="EL891" s="34">
        <v>0</v>
      </c>
      <c r="EM891" s="458">
        <v>3</v>
      </c>
      <c r="EN891" s="34">
        <v>2</v>
      </c>
      <c r="EO891" s="458">
        <v>3</v>
      </c>
      <c r="EP891" s="59">
        <v>1</v>
      </c>
      <c r="EQ891" s="59">
        <v>2</v>
      </c>
    </row>
    <row r="892" spans="1:147" s="32" customFormat="1" ht="15" customHeight="1" x14ac:dyDescent="0.25">
      <c r="A892" s="6" t="s">
        <v>2586</v>
      </c>
      <c r="B892" s="34">
        <v>2</v>
      </c>
      <c r="C892" s="31" t="s">
        <v>2260</v>
      </c>
      <c r="D892" s="34">
        <v>2015</v>
      </c>
      <c r="E892" s="32" t="s">
        <v>798</v>
      </c>
      <c r="F892" s="32" t="s">
        <v>308</v>
      </c>
      <c r="G892" s="34">
        <v>18</v>
      </c>
      <c r="H892" s="2" t="s">
        <v>799</v>
      </c>
      <c r="I892" s="75" t="s">
        <v>50</v>
      </c>
      <c r="J892" s="59">
        <v>0</v>
      </c>
      <c r="K892" s="22" t="s">
        <v>39</v>
      </c>
      <c r="L892" s="22" t="s">
        <v>89</v>
      </c>
      <c r="M892" s="456">
        <v>6</v>
      </c>
      <c r="N892" s="22">
        <v>6</v>
      </c>
      <c r="O892" s="59">
        <f t="shared" si="554"/>
        <v>0.77815125038364363</v>
      </c>
      <c r="P892" s="22" t="s">
        <v>1858</v>
      </c>
      <c r="R892" s="34">
        <v>1</v>
      </c>
      <c r="S892" s="34">
        <v>3</v>
      </c>
      <c r="T892" s="34">
        <v>1</v>
      </c>
      <c r="U892" s="239" t="s">
        <v>1859</v>
      </c>
      <c r="V892" s="34" t="s">
        <v>1861</v>
      </c>
      <c r="W892" s="34">
        <v>2</v>
      </c>
      <c r="X892" s="22" t="s">
        <v>608</v>
      </c>
      <c r="Z892" s="36" t="s">
        <v>2365</v>
      </c>
      <c r="AA892" s="387" t="s">
        <v>2261</v>
      </c>
      <c r="AB892" s="34" t="s">
        <v>2262</v>
      </c>
      <c r="AC892" s="456">
        <v>13.65</v>
      </c>
      <c r="AD892" s="29">
        <v>0</v>
      </c>
      <c r="AE892" s="34" t="s">
        <v>1071</v>
      </c>
      <c r="AF892" s="462">
        <v>6.7</v>
      </c>
      <c r="AG892" s="86">
        <f t="shared" si="545"/>
        <v>0.82607480270082645</v>
      </c>
      <c r="AH892" s="458">
        <v>1141</v>
      </c>
      <c r="AI892" s="72">
        <f t="shared" si="555"/>
        <v>3.0572856444182146</v>
      </c>
      <c r="AJ892" s="59">
        <f t="shared" si="556"/>
        <v>40.200000000000003</v>
      </c>
      <c r="AK892" s="59">
        <f t="shared" si="557"/>
        <v>1.6042260530844701</v>
      </c>
      <c r="AL892" s="72">
        <f t="shared" si="558"/>
        <v>6846</v>
      </c>
      <c r="AM892" s="72">
        <f t="shared" si="559"/>
        <v>3.8354368948018585</v>
      </c>
      <c r="AN892" s="26" t="s">
        <v>28</v>
      </c>
      <c r="AO892" s="22" t="s">
        <v>470</v>
      </c>
      <c r="AQ892" s="22" t="s">
        <v>80</v>
      </c>
      <c r="AR892" s="26" t="s">
        <v>223</v>
      </c>
      <c r="AS892" s="26" t="s">
        <v>224</v>
      </c>
      <c r="AT892" s="498">
        <v>112</v>
      </c>
      <c r="AU892" s="270">
        <v>45.23</v>
      </c>
      <c r="AV892" s="11">
        <v>-118.5</v>
      </c>
      <c r="AW892" s="37" t="s">
        <v>225</v>
      </c>
      <c r="AX892" s="277">
        <v>6.1416666666666666</v>
      </c>
      <c r="AY892" s="278">
        <v>613</v>
      </c>
      <c r="AZ892" s="455">
        <f t="shared" ref="AZ892:AZ926" si="563">LOG10(AY892)</f>
        <v>2.7874604745184151</v>
      </c>
      <c r="BA892" s="529" t="s">
        <v>137</v>
      </c>
      <c r="BB892" s="241" t="s">
        <v>226</v>
      </c>
      <c r="BC892" s="22"/>
      <c r="BD892" s="34"/>
      <c r="BE892" s="34"/>
      <c r="BH892" s="32" t="s">
        <v>2272</v>
      </c>
      <c r="BI892" s="459" t="s">
        <v>2273</v>
      </c>
      <c r="BJ892" s="185" t="s">
        <v>12</v>
      </c>
      <c r="BK892" s="26" t="s">
        <v>1713</v>
      </c>
      <c r="BL892" s="34"/>
      <c r="BM892" s="34"/>
      <c r="BO892" s="34" t="s">
        <v>1669</v>
      </c>
      <c r="BP892" s="31" t="s">
        <v>51</v>
      </c>
      <c r="BQ892" s="29" t="s">
        <v>1862</v>
      </c>
      <c r="BR892" s="32">
        <v>1.6555555555555557</v>
      </c>
      <c r="BS892" s="29" t="s">
        <v>21</v>
      </c>
      <c r="BT892" s="29" t="s">
        <v>1214</v>
      </c>
      <c r="BU892" s="32">
        <v>1.9219010650144568</v>
      </c>
      <c r="BW892" s="14" t="s">
        <v>26</v>
      </c>
      <c r="BX892" s="29" t="s">
        <v>67</v>
      </c>
      <c r="BY892" s="80"/>
      <c r="BZ892" s="146">
        <f t="shared" si="560"/>
        <v>1.9219010650144568</v>
      </c>
      <c r="CA892" s="250" t="s">
        <v>18</v>
      </c>
      <c r="CB892" s="248" t="s">
        <v>1861</v>
      </c>
      <c r="CC892" s="34">
        <v>3</v>
      </c>
      <c r="CD892" s="34">
        <v>3</v>
      </c>
      <c r="CE892" s="82" t="s">
        <v>1617</v>
      </c>
      <c r="CF892" s="8" t="s">
        <v>1578</v>
      </c>
      <c r="CG892" s="245">
        <v>-0.86764705882352955</v>
      </c>
      <c r="CH892" s="77" t="s">
        <v>21</v>
      </c>
      <c r="CI892" s="32">
        <v>2.1038665179282443</v>
      </c>
      <c r="CK892" s="77"/>
      <c r="CL892" s="30">
        <f t="shared" si="561"/>
        <v>2.1038665179282443</v>
      </c>
      <c r="CM892" s="461">
        <v>3</v>
      </c>
      <c r="CN892" s="461">
        <v>3</v>
      </c>
      <c r="CO892" s="82" t="s">
        <v>2630</v>
      </c>
      <c r="CP892" s="67">
        <f t="shared" si="537"/>
        <v>1.252247667974697</v>
      </c>
      <c r="CQ892" s="67">
        <f t="shared" si="538"/>
        <v>0.8</v>
      </c>
      <c r="CR892" s="67">
        <f t="shared" si="562"/>
        <v>1.0017981343797577</v>
      </c>
      <c r="CS892" s="67">
        <f t="shared" si="539"/>
        <v>0.75029995850389686</v>
      </c>
      <c r="CT892" s="387">
        <v>0</v>
      </c>
      <c r="CU892" s="77">
        <v>0</v>
      </c>
      <c r="CV892" s="77" t="s">
        <v>1782</v>
      </c>
      <c r="CW892" s="77">
        <v>0</v>
      </c>
      <c r="CX892" s="77">
        <v>0</v>
      </c>
      <c r="CY892" s="35">
        <v>1</v>
      </c>
      <c r="CZ892" s="457">
        <v>0</v>
      </c>
      <c r="DA892" s="35">
        <v>0</v>
      </c>
      <c r="DB892" s="35">
        <v>0</v>
      </c>
      <c r="DC892" s="35">
        <v>0</v>
      </c>
      <c r="DD892" s="77">
        <v>1</v>
      </c>
      <c r="DE892" s="60">
        <v>0</v>
      </c>
      <c r="DF892" s="60">
        <v>0</v>
      </c>
      <c r="DG892" s="60">
        <v>0</v>
      </c>
      <c r="DH892" s="60">
        <v>0</v>
      </c>
      <c r="DI892" s="60">
        <v>0</v>
      </c>
      <c r="DJ892" s="60">
        <v>0</v>
      </c>
      <c r="DK892" s="60">
        <v>0</v>
      </c>
      <c r="DL892" s="35">
        <v>0</v>
      </c>
      <c r="DM892" s="35">
        <v>0</v>
      </c>
      <c r="DN892" s="35">
        <v>0</v>
      </c>
      <c r="DO892" s="34">
        <v>0</v>
      </c>
      <c r="DP892" s="34">
        <v>0</v>
      </c>
      <c r="DQ892" s="34">
        <v>0</v>
      </c>
      <c r="DR892" s="34">
        <v>0</v>
      </c>
      <c r="DS892" s="34">
        <v>0</v>
      </c>
      <c r="DT892" s="34">
        <v>0</v>
      </c>
      <c r="DU892" s="34">
        <v>0</v>
      </c>
      <c r="DV892" s="34">
        <v>0</v>
      </c>
      <c r="DW892" s="34">
        <v>0</v>
      </c>
      <c r="DX892" s="34">
        <v>0</v>
      </c>
      <c r="DY892" s="34">
        <v>0</v>
      </c>
      <c r="DZ892" s="34">
        <v>0</v>
      </c>
      <c r="EA892" s="34">
        <v>0</v>
      </c>
      <c r="EB892" s="34">
        <v>0</v>
      </c>
      <c r="EC892" s="34">
        <v>0</v>
      </c>
      <c r="ED892" s="34">
        <v>0</v>
      </c>
      <c r="EE892" s="34">
        <v>0</v>
      </c>
      <c r="EF892" s="34">
        <v>0</v>
      </c>
      <c r="EG892" s="34">
        <v>0</v>
      </c>
      <c r="EH892" s="34">
        <v>0</v>
      </c>
      <c r="EI892" s="34">
        <v>0</v>
      </c>
      <c r="EJ892" s="34">
        <v>0</v>
      </c>
      <c r="EK892" s="34">
        <v>0</v>
      </c>
      <c r="EL892" s="34">
        <v>0</v>
      </c>
      <c r="EM892" s="458">
        <v>3</v>
      </c>
      <c r="EN892" s="34">
        <v>2</v>
      </c>
      <c r="EO892" s="458">
        <v>3</v>
      </c>
      <c r="EP892" s="59">
        <v>1</v>
      </c>
      <c r="EQ892" s="59">
        <v>2</v>
      </c>
    </row>
    <row r="893" spans="1:147" s="32" customFormat="1" ht="15" customHeight="1" x14ac:dyDescent="0.25">
      <c r="A893" s="6" t="s">
        <v>2586</v>
      </c>
      <c r="B893" s="34">
        <v>3</v>
      </c>
      <c r="C893" s="31" t="s">
        <v>2260</v>
      </c>
      <c r="D893" s="34">
        <v>2015</v>
      </c>
      <c r="E893" s="32" t="s">
        <v>798</v>
      </c>
      <c r="F893" s="32" t="s">
        <v>308</v>
      </c>
      <c r="G893" s="34">
        <v>18</v>
      </c>
      <c r="H893" s="2" t="s">
        <v>799</v>
      </c>
      <c r="I893" s="75" t="s">
        <v>50</v>
      </c>
      <c r="J893" s="59">
        <v>0</v>
      </c>
      <c r="K893" s="22" t="s">
        <v>39</v>
      </c>
      <c r="L893" s="22" t="s">
        <v>89</v>
      </c>
      <c r="M893" s="456">
        <v>6</v>
      </c>
      <c r="N893" s="22">
        <v>6</v>
      </c>
      <c r="O893" s="59">
        <f t="shared" si="554"/>
        <v>0.77815125038364363</v>
      </c>
      <c r="P893" s="22" t="s">
        <v>1858</v>
      </c>
      <c r="R893" s="34">
        <v>1</v>
      </c>
      <c r="S893" s="34">
        <v>2</v>
      </c>
      <c r="T893" s="34">
        <v>1</v>
      </c>
      <c r="U893" s="239" t="s">
        <v>1859</v>
      </c>
      <c r="V893" s="34" t="s">
        <v>1861</v>
      </c>
      <c r="W893" s="34">
        <v>2</v>
      </c>
      <c r="X893" s="22" t="s">
        <v>608</v>
      </c>
      <c r="Z893" s="36" t="s">
        <v>2365</v>
      </c>
      <c r="AA893" s="387" t="s">
        <v>2261</v>
      </c>
      <c r="AB893" s="34" t="s">
        <v>2262</v>
      </c>
      <c r="AC893" s="456">
        <v>13.65</v>
      </c>
      <c r="AD893" s="29">
        <v>0</v>
      </c>
      <c r="AE893" s="34" t="s">
        <v>1071</v>
      </c>
      <c r="AF893" s="462">
        <v>6.7</v>
      </c>
      <c r="AG893" s="86">
        <f t="shared" si="545"/>
        <v>0.82607480270082645</v>
      </c>
      <c r="AH893" s="458">
        <v>1141</v>
      </c>
      <c r="AI893" s="72">
        <f t="shared" si="555"/>
        <v>3.0572856444182146</v>
      </c>
      <c r="AJ893" s="59">
        <f t="shared" si="556"/>
        <v>40.200000000000003</v>
      </c>
      <c r="AK893" s="59">
        <f t="shared" si="557"/>
        <v>1.6042260530844701</v>
      </c>
      <c r="AL893" s="72">
        <f t="shared" si="558"/>
        <v>6846</v>
      </c>
      <c r="AM893" s="72">
        <f t="shared" si="559"/>
        <v>3.8354368948018585</v>
      </c>
      <c r="AN893" s="26" t="s">
        <v>28</v>
      </c>
      <c r="AO893" s="22" t="s">
        <v>470</v>
      </c>
      <c r="AQ893" s="22" t="s">
        <v>80</v>
      </c>
      <c r="AR893" s="26" t="s">
        <v>223</v>
      </c>
      <c r="AS893" s="26" t="s">
        <v>224</v>
      </c>
      <c r="AT893" s="498">
        <v>113</v>
      </c>
      <c r="AU893" s="270">
        <v>45.23</v>
      </c>
      <c r="AV893" s="11">
        <v>-118.5</v>
      </c>
      <c r="AW893" s="37" t="s">
        <v>225</v>
      </c>
      <c r="AX893" s="277">
        <v>6.1416666666666666</v>
      </c>
      <c r="AY893" s="278">
        <v>613</v>
      </c>
      <c r="AZ893" s="455">
        <f t="shared" si="563"/>
        <v>2.7874604745184151</v>
      </c>
      <c r="BA893" s="529" t="s">
        <v>137</v>
      </c>
      <c r="BB893" s="241" t="s">
        <v>226</v>
      </c>
      <c r="BC893" s="22"/>
      <c r="BD893" s="34"/>
      <c r="BE893" s="34"/>
      <c r="BH893" s="32" t="s">
        <v>2272</v>
      </c>
      <c r="BI893" s="459" t="s">
        <v>2274</v>
      </c>
      <c r="BJ893" s="8" t="s">
        <v>8</v>
      </c>
      <c r="BK893" s="26" t="s">
        <v>1713</v>
      </c>
      <c r="BL893" s="34"/>
      <c r="BM893" s="34"/>
      <c r="BO893" s="34" t="s">
        <v>1669</v>
      </c>
      <c r="BP893" s="31" t="s">
        <v>51</v>
      </c>
      <c r="BQ893" s="29" t="s">
        <v>1862</v>
      </c>
      <c r="BR893" s="32">
        <v>10.766666666666666</v>
      </c>
      <c r="BS893" s="29" t="s">
        <v>21</v>
      </c>
      <c r="BT893" s="29" t="s">
        <v>9</v>
      </c>
      <c r="BU893" s="32">
        <v>3.5355339059327378</v>
      </c>
      <c r="BW893" s="14" t="s">
        <v>26</v>
      </c>
      <c r="BX893" s="29" t="s">
        <v>67</v>
      </c>
      <c r="BY893" s="80"/>
      <c r="BZ893" s="146">
        <f t="shared" si="560"/>
        <v>3.5355339059327378</v>
      </c>
      <c r="CA893" s="250" t="s">
        <v>18</v>
      </c>
      <c r="CB893" s="248" t="s">
        <v>1861</v>
      </c>
      <c r="CC893" s="34">
        <v>2</v>
      </c>
      <c r="CD893" s="34">
        <v>2</v>
      </c>
      <c r="CE893" s="82" t="s">
        <v>1617</v>
      </c>
      <c r="CF893" s="8" t="s">
        <v>1578</v>
      </c>
      <c r="CG893" s="142">
        <v>20.942424242424238</v>
      </c>
      <c r="CH893" s="77" t="s">
        <v>21</v>
      </c>
      <c r="CI893" s="29">
        <v>7.6024692716662736</v>
      </c>
      <c r="CK893" s="77"/>
      <c r="CL893" s="30">
        <f t="shared" si="561"/>
        <v>7.6024692716662736</v>
      </c>
      <c r="CM893" s="461">
        <v>2</v>
      </c>
      <c r="CN893" s="461">
        <v>2</v>
      </c>
      <c r="CO893" s="82" t="s">
        <v>2630</v>
      </c>
      <c r="CP893" s="67">
        <f t="shared" si="537"/>
        <v>-1.7163730588873962</v>
      </c>
      <c r="CQ893" s="67">
        <f t="shared" si="538"/>
        <v>0.5714285714285714</v>
      </c>
      <c r="CR893" s="67">
        <f t="shared" si="562"/>
        <v>-0.98078460507851206</v>
      </c>
      <c r="CS893" s="67">
        <f t="shared" si="539"/>
        <v>1.1202423051948767</v>
      </c>
      <c r="CT893" s="387">
        <v>0</v>
      </c>
      <c r="CU893" s="77">
        <v>0</v>
      </c>
      <c r="CV893" s="77" t="s">
        <v>1782</v>
      </c>
      <c r="CW893" s="77">
        <v>0</v>
      </c>
      <c r="CX893" s="77">
        <v>0</v>
      </c>
      <c r="CY893" s="35">
        <v>0</v>
      </c>
      <c r="CZ893" s="457">
        <v>2</v>
      </c>
      <c r="DA893" s="35">
        <v>0</v>
      </c>
      <c r="DB893" s="35">
        <v>0</v>
      </c>
      <c r="DC893" s="35">
        <v>0</v>
      </c>
      <c r="DD893" s="77">
        <v>1</v>
      </c>
      <c r="DE893" s="60">
        <v>0</v>
      </c>
      <c r="DF893" s="60">
        <v>0</v>
      </c>
      <c r="DG893" s="60">
        <v>0</v>
      </c>
      <c r="DH893" s="60">
        <v>0</v>
      </c>
      <c r="DI893" s="60">
        <v>0</v>
      </c>
      <c r="DJ893" s="60">
        <v>0</v>
      </c>
      <c r="DK893" s="60">
        <v>0</v>
      </c>
      <c r="DL893" s="35">
        <v>0</v>
      </c>
      <c r="DM893" s="35">
        <v>0</v>
      </c>
      <c r="DN893" s="35">
        <v>0</v>
      </c>
      <c r="DO893" s="34">
        <v>0</v>
      </c>
      <c r="DP893" s="34">
        <v>0</v>
      </c>
      <c r="DQ893" s="34">
        <v>0</v>
      </c>
      <c r="DR893" s="34">
        <v>0</v>
      </c>
      <c r="DS893" s="34">
        <v>0</v>
      </c>
      <c r="DT893" s="34">
        <v>0</v>
      </c>
      <c r="DU893" s="34">
        <v>0</v>
      </c>
      <c r="DV893" s="34">
        <v>0</v>
      </c>
      <c r="DW893" s="34">
        <v>0</v>
      </c>
      <c r="DX893" s="34">
        <v>0</v>
      </c>
      <c r="DY893" s="34">
        <v>0</v>
      </c>
      <c r="DZ893" s="34">
        <v>0</v>
      </c>
      <c r="EA893" s="34">
        <v>0</v>
      </c>
      <c r="EB893" s="34">
        <v>0</v>
      </c>
      <c r="EC893" s="34">
        <v>0</v>
      </c>
      <c r="ED893" s="34">
        <v>0</v>
      </c>
      <c r="EE893" s="34">
        <v>0</v>
      </c>
      <c r="EF893" s="34">
        <v>0</v>
      </c>
      <c r="EG893" s="34">
        <v>0</v>
      </c>
      <c r="EH893" s="34">
        <v>0</v>
      </c>
      <c r="EI893" s="34">
        <v>0</v>
      </c>
      <c r="EJ893" s="34">
        <v>0</v>
      </c>
      <c r="EK893" s="34">
        <v>0</v>
      </c>
      <c r="EL893" s="34">
        <v>0</v>
      </c>
      <c r="EM893" s="458">
        <v>3</v>
      </c>
      <c r="EN893" s="34">
        <v>2</v>
      </c>
      <c r="EO893" s="458">
        <v>3</v>
      </c>
      <c r="EP893" s="59">
        <v>1</v>
      </c>
      <c r="EQ893" s="59">
        <v>2</v>
      </c>
    </row>
    <row r="894" spans="1:147" s="32" customFormat="1" ht="15" customHeight="1" x14ac:dyDescent="0.25">
      <c r="A894" s="6" t="s">
        <v>2586</v>
      </c>
      <c r="B894" s="34">
        <v>4</v>
      </c>
      <c r="C894" s="31" t="s">
        <v>2260</v>
      </c>
      <c r="D894" s="34">
        <v>2015</v>
      </c>
      <c r="E894" s="32" t="s">
        <v>798</v>
      </c>
      <c r="F894" s="32" t="s">
        <v>308</v>
      </c>
      <c r="G894" s="34">
        <v>18</v>
      </c>
      <c r="H894" s="2" t="s">
        <v>799</v>
      </c>
      <c r="I894" s="75" t="s">
        <v>50</v>
      </c>
      <c r="J894" s="59">
        <v>0</v>
      </c>
      <c r="K894" s="22" t="s">
        <v>39</v>
      </c>
      <c r="L894" s="22" t="s">
        <v>89</v>
      </c>
      <c r="M894" s="456">
        <v>6</v>
      </c>
      <c r="N894" s="22">
        <v>6</v>
      </c>
      <c r="O894" s="59">
        <f t="shared" si="554"/>
        <v>0.77815125038364363</v>
      </c>
      <c r="P894" s="22" t="s">
        <v>1858</v>
      </c>
      <c r="R894" s="34">
        <v>1</v>
      </c>
      <c r="S894" s="34">
        <v>2</v>
      </c>
      <c r="T894" s="34">
        <v>1</v>
      </c>
      <c r="U894" s="239" t="s">
        <v>1859</v>
      </c>
      <c r="V894" s="34" t="s">
        <v>1861</v>
      </c>
      <c r="W894" s="34">
        <v>2</v>
      </c>
      <c r="X894" s="22" t="s">
        <v>608</v>
      </c>
      <c r="Z894" s="36" t="s">
        <v>2365</v>
      </c>
      <c r="AA894" s="387" t="s">
        <v>2261</v>
      </c>
      <c r="AB894" s="34" t="s">
        <v>2262</v>
      </c>
      <c r="AC894" s="456">
        <v>13.65</v>
      </c>
      <c r="AD894" s="29">
        <v>0</v>
      </c>
      <c r="AE894" s="34" t="s">
        <v>1071</v>
      </c>
      <c r="AF894" s="462">
        <v>6.7</v>
      </c>
      <c r="AG894" s="86">
        <f t="shared" si="545"/>
        <v>0.82607480270082645</v>
      </c>
      <c r="AH894" s="458">
        <v>1141</v>
      </c>
      <c r="AI894" s="72">
        <f t="shared" si="555"/>
        <v>3.0572856444182146</v>
      </c>
      <c r="AJ894" s="59">
        <f t="shared" si="556"/>
        <v>40.200000000000003</v>
      </c>
      <c r="AK894" s="59">
        <f t="shared" si="557"/>
        <v>1.6042260530844701</v>
      </c>
      <c r="AL894" s="72">
        <f t="shared" si="558"/>
        <v>6846</v>
      </c>
      <c r="AM894" s="72">
        <f t="shared" si="559"/>
        <v>3.8354368948018585</v>
      </c>
      <c r="AN894" s="26" t="s">
        <v>28</v>
      </c>
      <c r="AO894" s="22" t="s">
        <v>470</v>
      </c>
      <c r="AQ894" s="22" t="s">
        <v>80</v>
      </c>
      <c r="AR894" s="26" t="s">
        <v>223</v>
      </c>
      <c r="AS894" s="26" t="s">
        <v>224</v>
      </c>
      <c r="AT894" s="498">
        <v>113</v>
      </c>
      <c r="AU894" s="270">
        <v>45.23</v>
      </c>
      <c r="AV894" s="11">
        <v>-118.5</v>
      </c>
      <c r="AW894" s="37" t="s">
        <v>225</v>
      </c>
      <c r="AX894" s="277">
        <v>6.1416666666666666</v>
      </c>
      <c r="AY894" s="278">
        <v>613</v>
      </c>
      <c r="AZ894" s="455">
        <f t="shared" si="563"/>
        <v>2.7874604745184151</v>
      </c>
      <c r="BA894" s="529" t="s">
        <v>137</v>
      </c>
      <c r="BB894" s="241" t="s">
        <v>226</v>
      </c>
      <c r="BC894" s="22"/>
      <c r="BD894" s="34"/>
      <c r="BE894" s="34"/>
      <c r="BH894" s="32" t="s">
        <v>2272</v>
      </c>
      <c r="BI894" s="459" t="s">
        <v>2274</v>
      </c>
      <c r="BJ894" s="185" t="s">
        <v>12</v>
      </c>
      <c r="BK894" s="26" t="s">
        <v>1713</v>
      </c>
      <c r="BL894" s="34"/>
      <c r="BM894" s="34"/>
      <c r="BO894" s="34" t="s">
        <v>1669</v>
      </c>
      <c r="BP894" s="31" t="s">
        <v>51</v>
      </c>
      <c r="BQ894" s="29" t="s">
        <v>1862</v>
      </c>
      <c r="BR894" s="32">
        <v>-3.75</v>
      </c>
      <c r="BS894" s="29" t="s">
        <v>21</v>
      </c>
      <c r="BT894" s="29" t="s">
        <v>1214</v>
      </c>
      <c r="BU894" s="32">
        <v>0.35355339059327379</v>
      </c>
      <c r="BW894" s="14" t="s">
        <v>26</v>
      </c>
      <c r="BX894" s="29" t="s">
        <v>67</v>
      </c>
      <c r="BY894" s="80"/>
      <c r="BZ894" s="146">
        <f t="shared" si="560"/>
        <v>0.35355339059327379</v>
      </c>
      <c r="CA894" s="250" t="s">
        <v>18</v>
      </c>
      <c r="CB894" s="248" t="s">
        <v>1861</v>
      </c>
      <c r="CC894" s="34">
        <v>2</v>
      </c>
      <c r="CD894" s="34">
        <v>2</v>
      </c>
      <c r="CE894" s="82" t="s">
        <v>1617</v>
      </c>
      <c r="CF894" s="8" t="s">
        <v>1578</v>
      </c>
      <c r="CG894" s="142">
        <v>-4.2075757575757589</v>
      </c>
      <c r="CH894" s="77" t="s">
        <v>21</v>
      </c>
      <c r="CI894" s="32">
        <v>3.6426712970215616E-2</v>
      </c>
      <c r="CK894" s="77"/>
      <c r="CL894" s="30">
        <f t="shared" si="561"/>
        <v>3.6426712970215616E-2</v>
      </c>
      <c r="CM894" s="461">
        <v>2</v>
      </c>
      <c r="CN894" s="461">
        <v>2</v>
      </c>
      <c r="CO894" s="82" t="s">
        <v>2630</v>
      </c>
      <c r="CP894" s="67">
        <f t="shared" si="537"/>
        <v>1.8206651381830461</v>
      </c>
      <c r="CQ894" s="67">
        <f t="shared" si="538"/>
        <v>0.5714285714285714</v>
      </c>
      <c r="CR894" s="67">
        <f t="shared" si="562"/>
        <v>1.0403800789617406</v>
      </c>
      <c r="CS894" s="67">
        <f t="shared" si="539"/>
        <v>1.1352988385875546</v>
      </c>
      <c r="CT894" s="387">
        <v>0</v>
      </c>
      <c r="CU894" s="77">
        <v>0</v>
      </c>
      <c r="CV894" s="77" t="s">
        <v>1782</v>
      </c>
      <c r="CW894" s="77">
        <v>0</v>
      </c>
      <c r="CX894" s="77">
        <v>0</v>
      </c>
      <c r="CY894" s="35">
        <v>1</v>
      </c>
      <c r="CZ894" s="457">
        <v>0</v>
      </c>
      <c r="DA894" s="35">
        <v>0</v>
      </c>
      <c r="DB894" s="35">
        <v>0</v>
      </c>
      <c r="DC894" s="35">
        <v>0</v>
      </c>
      <c r="DD894" s="77">
        <v>1</v>
      </c>
      <c r="DE894" s="60">
        <v>0</v>
      </c>
      <c r="DF894" s="60">
        <v>0</v>
      </c>
      <c r="DG894" s="60">
        <v>0</v>
      </c>
      <c r="DH894" s="60">
        <v>0</v>
      </c>
      <c r="DI894" s="60">
        <v>0</v>
      </c>
      <c r="DJ894" s="60">
        <v>0</v>
      </c>
      <c r="DK894" s="60">
        <v>0</v>
      </c>
      <c r="DL894" s="35">
        <v>0</v>
      </c>
      <c r="DM894" s="35">
        <v>0</v>
      </c>
      <c r="DN894" s="35">
        <v>0</v>
      </c>
      <c r="DO894" s="34">
        <v>0</v>
      </c>
      <c r="DP894" s="34">
        <v>0</v>
      </c>
      <c r="DQ894" s="34">
        <v>0</v>
      </c>
      <c r="DR894" s="34">
        <v>0</v>
      </c>
      <c r="DS894" s="34">
        <v>0</v>
      </c>
      <c r="DT894" s="34">
        <v>0</v>
      </c>
      <c r="DU894" s="34">
        <v>0</v>
      </c>
      <c r="DV894" s="34">
        <v>0</v>
      </c>
      <c r="DW894" s="34">
        <v>0</v>
      </c>
      <c r="DX894" s="34">
        <v>0</v>
      </c>
      <c r="DY894" s="34">
        <v>0</v>
      </c>
      <c r="DZ894" s="34">
        <v>0</v>
      </c>
      <c r="EA894" s="34">
        <v>0</v>
      </c>
      <c r="EB894" s="34">
        <v>0</v>
      </c>
      <c r="EC894" s="34">
        <v>0</v>
      </c>
      <c r="ED894" s="34">
        <v>0</v>
      </c>
      <c r="EE894" s="34">
        <v>0</v>
      </c>
      <c r="EF894" s="34">
        <v>0</v>
      </c>
      <c r="EG894" s="34">
        <v>0</v>
      </c>
      <c r="EH894" s="34">
        <v>0</v>
      </c>
      <c r="EI894" s="34">
        <v>0</v>
      </c>
      <c r="EJ894" s="34">
        <v>0</v>
      </c>
      <c r="EK894" s="34">
        <v>0</v>
      </c>
      <c r="EL894" s="34">
        <v>0</v>
      </c>
      <c r="EM894" s="458">
        <v>3</v>
      </c>
      <c r="EN894" s="34">
        <v>2</v>
      </c>
      <c r="EO894" s="458">
        <v>3</v>
      </c>
      <c r="EP894" s="59">
        <v>1</v>
      </c>
      <c r="EQ894" s="59">
        <v>2</v>
      </c>
    </row>
    <row r="895" spans="1:147" s="32" customFormat="1" ht="15" customHeight="1" x14ac:dyDescent="0.25">
      <c r="A895" s="6" t="s">
        <v>2586</v>
      </c>
      <c r="B895" s="34">
        <v>5</v>
      </c>
      <c r="C895" s="31" t="s">
        <v>2260</v>
      </c>
      <c r="D895" s="34">
        <v>2015</v>
      </c>
      <c r="E895" s="32" t="s">
        <v>798</v>
      </c>
      <c r="F895" s="32" t="s">
        <v>308</v>
      </c>
      <c r="G895" s="34">
        <v>18</v>
      </c>
      <c r="H895" s="2" t="s">
        <v>799</v>
      </c>
      <c r="I895" s="75" t="s">
        <v>50</v>
      </c>
      <c r="J895" s="59">
        <v>0</v>
      </c>
      <c r="K895" s="22" t="s">
        <v>39</v>
      </c>
      <c r="L895" s="22" t="s">
        <v>89</v>
      </c>
      <c r="M895" s="456">
        <v>6</v>
      </c>
      <c r="N895" s="22">
        <v>6</v>
      </c>
      <c r="O895" s="59">
        <f t="shared" si="554"/>
        <v>0.77815125038364363</v>
      </c>
      <c r="P895" s="22" t="s">
        <v>1858</v>
      </c>
      <c r="R895" s="34">
        <v>1</v>
      </c>
      <c r="S895" s="34">
        <v>3</v>
      </c>
      <c r="T895" s="34">
        <v>1</v>
      </c>
      <c r="U895" s="239" t="s">
        <v>1859</v>
      </c>
      <c r="V895" s="34" t="s">
        <v>1861</v>
      </c>
      <c r="W895" s="34"/>
      <c r="X895" s="22" t="s">
        <v>608</v>
      </c>
      <c r="Z895" s="36" t="s">
        <v>2365</v>
      </c>
      <c r="AA895" s="387" t="s">
        <v>2261</v>
      </c>
      <c r="AB895" s="34" t="s">
        <v>2262</v>
      </c>
      <c r="AC895" s="456">
        <v>13.65</v>
      </c>
      <c r="AD895" s="29">
        <v>0</v>
      </c>
      <c r="AE895" s="34" t="s">
        <v>1071</v>
      </c>
      <c r="AF895" s="462">
        <v>6.7</v>
      </c>
      <c r="AG895" s="86">
        <f t="shared" si="545"/>
        <v>0.82607480270082645</v>
      </c>
      <c r="AH895" s="458">
        <v>1141</v>
      </c>
      <c r="AI895" s="72">
        <f t="shared" si="555"/>
        <v>3.0572856444182146</v>
      </c>
      <c r="AJ895" s="59">
        <f t="shared" si="556"/>
        <v>40.200000000000003</v>
      </c>
      <c r="AK895" s="59">
        <f t="shared" si="557"/>
        <v>1.6042260530844701</v>
      </c>
      <c r="AL895" s="72">
        <f t="shared" si="558"/>
        <v>6846</v>
      </c>
      <c r="AM895" s="72">
        <f t="shared" si="559"/>
        <v>3.8354368948018585</v>
      </c>
      <c r="AN895" s="26" t="s">
        <v>28</v>
      </c>
      <c r="AO895" s="22" t="s">
        <v>470</v>
      </c>
      <c r="AQ895" s="22" t="s">
        <v>80</v>
      </c>
      <c r="AR895" s="26" t="s">
        <v>223</v>
      </c>
      <c r="AS895" s="26" t="s">
        <v>224</v>
      </c>
      <c r="AT895" s="498">
        <v>112</v>
      </c>
      <c r="AU895" s="270">
        <v>45.23</v>
      </c>
      <c r="AV895" s="11">
        <v>-118.5</v>
      </c>
      <c r="AW895" s="37" t="s">
        <v>225</v>
      </c>
      <c r="AX895" s="277">
        <v>6.1416666666666666</v>
      </c>
      <c r="AY895" s="278">
        <v>613</v>
      </c>
      <c r="AZ895" s="455">
        <f t="shared" si="563"/>
        <v>2.7874604745184151</v>
      </c>
      <c r="BA895" s="529" t="s">
        <v>137</v>
      </c>
      <c r="BB895" s="241" t="s">
        <v>226</v>
      </c>
      <c r="BC895" s="22"/>
      <c r="BD895" s="34"/>
      <c r="BE895" s="34"/>
      <c r="BH895" s="32" t="s">
        <v>2272</v>
      </c>
      <c r="BI895" s="459" t="s">
        <v>2273</v>
      </c>
      <c r="BJ895" s="8" t="s">
        <v>8</v>
      </c>
      <c r="BK895" s="26" t="s">
        <v>31</v>
      </c>
      <c r="BL895" s="34"/>
      <c r="BM895" s="34"/>
      <c r="BO895" s="34" t="s">
        <v>1669</v>
      </c>
      <c r="BP895" s="31" t="s">
        <v>51</v>
      </c>
      <c r="BQ895" s="29" t="s">
        <v>1862</v>
      </c>
      <c r="BR895" s="32">
        <v>-2.8333333333333326</v>
      </c>
      <c r="BS895" s="29" t="s">
        <v>21</v>
      </c>
      <c r="BT895" s="29" t="s">
        <v>9</v>
      </c>
      <c r="BU895" s="32">
        <v>4.5322302579537075</v>
      </c>
      <c r="BW895" s="14" t="s">
        <v>26</v>
      </c>
      <c r="BX895" s="29" t="s">
        <v>67</v>
      </c>
      <c r="BY895" s="80"/>
      <c r="BZ895" s="146">
        <f t="shared" si="560"/>
        <v>4.5322302579537075</v>
      </c>
      <c r="CA895" s="250" t="s">
        <v>18</v>
      </c>
      <c r="CB895" s="248" t="s">
        <v>1861</v>
      </c>
      <c r="CC895" s="34">
        <v>3</v>
      </c>
      <c r="CD895" s="34">
        <v>3</v>
      </c>
      <c r="CE895" s="82" t="s">
        <v>1617</v>
      </c>
      <c r="CF895" s="8" t="s">
        <v>1578</v>
      </c>
      <c r="CG895" s="25">
        <v>-8.5424836601307188</v>
      </c>
      <c r="CH895" s="77" t="s">
        <v>21</v>
      </c>
      <c r="CI895" s="29">
        <v>6.7927971252515951</v>
      </c>
      <c r="CK895" s="77"/>
      <c r="CL895" s="30">
        <f t="shared" si="561"/>
        <v>6.7927971252515951</v>
      </c>
      <c r="CM895" s="29">
        <v>3</v>
      </c>
      <c r="CN895" s="29">
        <v>3</v>
      </c>
      <c r="CO895" s="82" t="s">
        <v>2630</v>
      </c>
      <c r="CP895" s="67">
        <f t="shared" si="537"/>
        <v>0.98873121944868458</v>
      </c>
      <c r="CQ895" s="67">
        <f t="shared" si="538"/>
        <v>0.8</v>
      </c>
      <c r="CR895" s="67">
        <f t="shared" si="562"/>
        <v>0.79098497555894776</v>
      </c>
      <c r="CS895" s="67">
        <f t="shared" si="539"/>
        <v>0.7188047692966657</v>
      </c>
      <c r="CT895" s="387">
        <v>0</v>
      </c>
      <c r="CU895" s="77">
        <v>0</v>
      </c>
      <c r="CV895" s="77" t="s">
        <v>1782</v>
      </c>
      <c r="CW895" s="77">
        <v>0</v>
      </c>
      <c r="CX895" s="77">
        <v>0</v>
      </c>
      <c r="CY895" s="35">
        <v>0</v>
      </c>
      <c r="CZ895" s="457">
        <v>2</v>
      </c>
      <c r="DA895" s="35">
        <v>0</v>
      </c>
      <c r="DB895" s="35">
        <v>0</v>
      </c>
      <c r="DC895" s="35">
        <v>0</v>
      </c>
      <c r="DD895" s="77">
        <v>0</v>
      </c>
      <c r="DE895" s="60">
        <v>0</v>
      </c>
      <c r="DF895" s="60">
        <v>0</v>
      </c>
      <c r="DG895" s="60">
        <v>0</v>
      </c>
      <c r="DH895" s="60">
        <v>0</v>
      </c>
      <c r="DI895" s="60">
        <v>0</v>
      </c>
      <c r="DJ895" s="77">
        <v>1</v>
      </c>
      <c r="DK895" s="60">
        <v>0</v>
      </c>
      <c r="DL895" s="35">
        <v>0</v>
      </c>
      <c r="DM895" s="35">
        <v>0</v>
      </c>
      <c r="DN895" s="35">
        <v>0</v>
      </c>
      <c r="DO895" s="34">
        <v>0</v>
      </c>
      <c r="DP895" s="34">
        <v>0</v>
      </c>
      <c r="DQ895" s="34">
        <v>0</v>
      </c>
      <c r="DR895" s="34">
        <v>0</v>
      </c>
      <c r="DS895" s="34">
        <v>0</v>
      </c>
      <c r="DT895" s="34">
        <v>0</v>
      </c>
      <c r="DU895" s="34">
        <v>0</v>
      </c>
      <c r="DV895" s="34">
        <v>0</v>
      </c>
      <c r="DW895" s="34">
        <v>0</v>
      </c>
      <c r="DX895" s="34">
        <v>0</v>
      </c>
      <c r="DY895" s="34">
        <v>0</v>
      </c>
      <c r="DZ895" s="34">
        <v>0</v>
      </c>
      <c r="EA895" s="34">
        <v>0</v>
      </c>
      <c r="EB895" s="34">
        <v>0</v>
      </c>
      <c r="EC895" s="34">
        <v>0</v>
      </c>
      <c r="ED895" s="34">
        <v>0</v>
      </c>
      <c r="EE895" s="34">
        <v>0</v>
      </c>
      <c r="EF895" s="34">
        <v>0</v>
      </c>
      <c r="EG895" s="34">
        <v>0</v>
      </c>
      <c r="EH895" s="34">
        <v>0</v>
      </c>
      <c r="EI895" s="34">
        <v>0</v>
      </c>
      <c r="EJ895" s="34">
        <v>0</v>
      </c>
      <c r="EK895" s="34">
        <v>0</v>
      </c>
      <c r="EL895" s="34">
        <v>0</v>
      </c>
      <c r="EM895" s="458">
        <v>3</v>
      </c>
      <c r="EN895" s="34">
        <v>2</v>
      </c>
      <c r="EO895" s="458">
        <v>3</v>
      </c>
      <c r="EP895" s="59">
        <v>1</v>
      </c>
      <c r="EQ895" s="59">
        <v>2</v>
      </c>
    </row>
    <row r="896" spans="1:147" s="32" customFormat="1" ht="15" customHeight="1" x14ac:dyDescent="0.25">
      <c r="A896" s="6" t="s">
        <v>2586</v>
      </c>
      <c r="B896" s="34">
        <v>6</v>
      </c>
      <c r="C896" s="31" t="s">
        <v>2260</v>
      </c>
      <c r="D896" s="34">
        <v>2015</v>
      </c>
      <c r="E896" s="32" t="s">
        <v>798</v>
      </c>
      <c r="F896" s="32" t="s">
        <v>308</v>
      </c>
      <c r="G896" s="34">
        <v>18</v>
      </c>
      <c r="H896" s="2" t="s">
        <v>799</v>
      </c>
      <c r="I896" s="75" t="s">
        <v>50</v>
      </c>
      <c r="J896" s="59">
        <v>0</v>
      </c>
      <c r="K896" s="22" t="s">
        <v>39</v>
      </c>
      <c r="L896" s="22" t="s">
        <v>89</v>
      </c>
      <c r="M896" s="456">
        <v>6</v>
      </c>
      <c r="N896" s="22">
        <v>6</v>
      </c>
      <c r="O896" s="59">
        <f t="shared" si="554"/>
        <v>0.77815125038364363</v>
      </c>
      <c r="P896" s="22" t="s">
        <v>1858</v>
      </c>
      <c r="R896" s="34">
        <v>1</v>
      </c>
      <c r="S896" s="34">
        <v>3</v>
      </c>
      <c r="T896" s="34">
        <v>1</v>
      </c>
      <c r="U896" s="239" t="s">
        <v>1859</v>
      </c>
      <c r="V896" s="34" t="s">
        <v>1861</v>
      </c>
      <c r="W896" s="34"/>
      <c r="X896" s="22" t="s">
        <v>608</v>
      </c>
      <c r="Z896" s="36" t="s">
        <v>2365</v>
      </c>
      <c r="AA896" s="387" t="s">
        <v>2261</v>
      </c>
      <c r="AB896" s="34" t="s">
        <v>2262</v>
      </c>
      <c r="AC896" s="456">
        <v>13.65</v>
      </c>
      <c r="AD896" s="29">
        <v>0</v>
      </c>
      <c r="AE896" s="34" t="s">
        <v>1071</v>
      </c>
      <c r="AF896" s="462">
        <v>6.7</v>
      </c>
      <c r="AG896" s="86">
        <f t="shared" si="545"/>
        <v>0.82607480270082645</v>
      </c>
      <c r="AH896" s="458">
        <v>1141</v>
      </c>
      <c r="AI896" s="72">
        <f t="shared" si="555"/>
        <v>3.0572856444182146</v>
      </c>
      <c r="AJ896" s="59">
        <f t="shared" si="556"/>
        <v>40.200000000000003</v>
      </c>
      <c r="AK896" s="59">
        <f t="shared" si="557"/>
        <v>1.6042260530844701</v>
      </c>
      <c r="AL896" s="72">
        <f t="shared" si="558"/>
        <v>6846</v>
      </c>
      <c r="AM896" s="72">
        <f t="shared" si="559"/>
        <v>3.8354368948018585</v>
      </c>
      <c r="AN896" s="26" t="s">
        <v>28</v>
      </c>
      <c r="AO896" s="22" t="s">
        <v>470</v>
      </c>
      <c r="AQ896" s="22" t="s">
        <v>80</v>
      </c>
      <c r="AR896" s="26" t="s">
        <v>223</v>
      </c>
      <c r="AS896" s="26" t="s">
        <v>224</v>
      </c>
      <c r="AT896" s="498">
        <v>112</v>
      </c>
      <c r="AU896" s="270">
        <v>45.23</v>
      </c>
      <c r="AV896" s="11">
        <v>-118.5</v>
      </c>
      <c r="AW896" s="37" t="s">
        <v>225</v>
      </c>
      <c r="AX896" s="277">
        <v>6.1416666666666666</v>
      </c>
      <c r="AY896" s="278">
        <v>613</v>
      </c>
      <c r="AZ896" s="455">
        <f t="shared" si="563"/>
        <v>2.7874604745184151</v>
      </c>
      <c r="BA896" s="529" t="s">
        <v>137</v>
      </c>
      <c r="BB896" s="241" t="s">
        <v>226</v>
      </c>
      <c r="BC896" s="22"/>
      <c r="BD896" s="34"/>
      <c r="BE896" s="34"/>
      <c r="BH896" s="32" t="s">
        <v>2272</v>
      </c>
      <c r="BI896" s="459" t="s">
        <v>2273</v>
      </c>
      <c r="BJ896" s="185" t="s">
        <v>12</v>
      </c>
      <c r="BK896" s="26" t="s">
        <v>31</v>
      </c>
      <c r="BL896" s="34"/>
      <c r="BM896" s="34"/>
      <c r="BO896" s="34" t="s">
        <v>1669</v>
      </c>
      <c r="BP896" s="31" t="s">
        <v>51</v>
      </c>
      <c r="BQ896" s="29" t="s">
        <v>1862</v>
      </c>
      <c r="BR896" s="32">
        <v>0.44444444444444375</v>
      </c>
      <c r="BS896" s="29" t="s">
        <v>21</v>
      </c>
      <c r="BT896" s="29" t="s">
        <v>1214</v>
      </c>
      <c r="BU896" s="32">
        <v>2.2630690403700631</v>
      </c>
      <c r="BW896" s="14" t="s">
        <v>26</v>
      </c>
      <c r="BX896" s="29" t="s">
        <v>67</v>
      </c>
      <c r="BY896" s="80"/>
      <c r="BZ896" s="146">
        <f t="shared" si="560"/>
        <v>2.2630690403700631</v>
      </c>
      <c r="CA896" s="250" t="s">
        <v>18</v>
      </c>
      <c r="CB896" s="248" t="s">
        <v>1861</v>
      </c>
      <c r="CC896" s="34">
        <v>3</v>
      </c>
      <c r="CD896" s="34">
        <v>3</v>
      </c>
      <c r="CE896" s="82" t="s">
        <v>1617</v>
      </c>
      <c r="CF896" s="8" t="s">
        <v>1578</v>
      </c>
      <c r="CG896" s="142">
        <v>-1.4411764705882355</v>
      </c>
      <c r="CH896" s="77" t="s">
        <v>21</v>
      </c>
      <c r="CI896" s="32">
        <v>1.3519817570072001</v>
      </c>
      <c r="CK896" s="77"/>
      <c r="CL896" s="30">
        <f t="shared" si="561"/>
        <v>1.3519817570072001</v>
      </c>
      <c r="CM896" s="461">
        <v>3</v>
      </c>
      <c r="CN896" s="461">
        <v>3</v>
      </c>
      <c r="CO896" s="82" t="s">
        <v>2630</v>
      </c>
      <c r="CP896" s="67">
        <f t="shared" si="537"/>
        <v>1.0115741542625931</v>
      </c>
      <c r="CQ896" s="67">
        <f t="shared" si="538"/>
        <v>0.8</v>
      </c>
      <c r="CR896" s="67">
        <f t="shared" si="562"/>
        <v>0.80925932341007456</v>
      </c>
      <c r="CS896" s="67">
        <f t="shared" si="539"/>
        <v>0.72124172104384421</v>
      </c>
      <c r="CT896" s="387">
        <v>0</v>
      </c>
      <c r="CU896" s="77">
        <v>0</v>
      </c>
      <c r="CV896" s="77" t="s">
        <v>1782</v>
      </c>
      <c r="CW896" s="77">
        <v>0</v>
      </c>
      <c r="CX896" s="77">
        <v>0</v>
      </c>
      <c r="CY896" s="35">
        <v>1</v>
      </c>
      <c r="CZ896" s="457">
        <v>0</v>
      </c>
      <c r="DA896" s="35">
        <v>0</v>
      </c>
      <c r="DB896" s="35">
        <v>0</v>
      </c>
      <c r="DC896" s="35">
        <v>0</v>
      </c>
      <c r="DD896" s="77">
        <v>0</v>
      </c>
      <c r="DE896" s="60">
        <v>0</v>
      </c>
      <c r="DF896" s="60">
        <v>0</v>
      </c>
      <c r="DG896" s="60">
        <v>0</v>
      </c>
      <c r="DH896" s="60">
        <v>0</v>
      </c>
      <c r="DI896" s="60">
        <v>0</v>
      </c>
      <c r="DJ896" s="77">
        <v>1</v>
      </c>
      <c r="DK896" s="60">
        <v>0</v>
      </c>
      <c r="DL896" s="35">
        <v>0</v>
      </c>
      <c r="DM896" s="35">
        <v>0</v>
      </c>
      <c r="DN896" s="35">
        <v>0</v>
      </c>
      <c r="DO896" s="34">
        <v>0</v>
      </c>
      <c r="DP896" s="34">
        <v>0</v>
      </c>
      <c r="DQ896" s="34">
        <v>0</v>
      </c>
      <c r="DR896" s="34">
        <v>0</v>
      </c>
      <c r="DS896" s="34">
        <v>0</v>
      </c>
      <c r="DT896" s="34">
        <v>0</v>
      </c>
      <c r="DU896" s="34">
        <v>0</v>
      </c>
      <c r="DV896" s="34">
        <v>0</v>
      </c>
      <c r="DW896" s="34">
        <v>0</v>
      </c>
      <c r="DX896" s="34">
        <v>0</v>
      </c>
      <c r="DY896" s="34">
        <v>0</v>
      </c>
      <c r="DZ896" s="34">
        <v>0</v>
      </c>
      <c r="EA896" s="34">
        <v>0</v>
      </c>
      <c r="EB896" s="34">
        <v>0</v>
      </c>
      <c r="EC896" s="34">
        <v>0</v>
      </c>
      <c r="ED896" s="34">
        <v>0</v>
      </c>
      <c r="EE896" s="34">
        <v>0</v>
      </c>
      <c r="EF896" s="34">
        <v>0</v>
      </c>
      <c r="EG896" s="34">
        <v>0</v>
      </c>
      <c r="EH896" s="34">
        <v>0</v>
      </c>
      <c r="EI896" s="34">
        <v>0</v>
      </c>
      <c r="EJ896" s="34">
        <v>0</v>
      </c>
      <c r="EK896" s="34">
        <v>0</v>
      </c>
      <c r="EL896" s="34">
        <v>0</v>
      </c>
      <c r="EM896" s="458">
        <v>3</v>
      </c>
      <c r="EN896" s="34">
        <v>2</v>
      </c>
      <c r="EO896" s="458">
        <v>3</v>
      </c>
      <c r="EP896" s="59">
        <v>1</v>
      </c>
      <c r="EQ896" s="59">
        <v>2</v>
      </c>
    </row>
    <row r="897" spans="1:147" s="32" customFormat="1" ht="15" customHeight="1" x14ac:dyDescent="0.25">
      <c r="A897" s="6" t="s">
        <v>2586</v>
      </c>
      <c r="B897" s="34">
        <v>7</v>
      </c>
      <c r="C897" s="31" t="s">
        <v>2260</v>
      </c>
      <c r="D897" s="34">
        <v>2015</v>
      </c>
      <c r="E897" s="32" t="s">
        <v>798</v>
      </c>
      <c r="F897" s="32" t="s">
        <v>308</v>
      </c>
      <c r="G897" s="34">
        <v>18</v>
      </c>
      <c r="H897" s="2" t="s">
        <v>799</v>
      </c>
      <c r="I897" s="75" t="s">
        <v>50</v>
      </c>
      <c r="J897" s="59">
        <v>0</v>
      </c>
      <c r="K897" s="22" t="s">
        <v>39</v>
      </c>
      <c r="L897" s="22" t="s">
        <v>89</v>
      </c>
      <c r="M897" s="456">
        <v>6</v>
      </c>
      <c r="N897" s="22">
        <v>6</v>
      </c>
      <c r="O897" s="59">
        <f t="shared" si="554"/>
        <v>0.77815125038364363</v>
      </c>
      <c r="P897" s="22" t="s">
        <v>1858</v>
      </c>
      <c r="R897" s="34">
        <v>1</v>
      </c>
      <c r="S897" s="34">
        <v>2</v>
      </c>
      <c r="T897" s="34">
        <v>1</v>
      </c>
      <c r="U897" s="239" t="s">
        <v>1859</v>
      </c>
      <c r="V897" s="34" t="s">
        <v>1861</v>
      </c>
      <c r="W897" s="34"/>
      <c r="X897" s="22" t="s">
        <v>608</v>
      </c>
      <c r="Z897" s="36" t="s">
        <v>2365</v>
      </c>
      <c r="AA897" s="387" t="s">
        <v>2261</v>
      </c>
      <c r="AB897" s="34" t="s">
        <v>2262</v>
      </c>
      <c r="AC897" s="456">
        <v>13.65</v>
      </c>
      <c r="AD897" s="29">
        <v>0</v>
      </c>
      <c r="AE897" s="34" t="s">
        <v>1071</v>
      </c>
      <c r="AF897" s="462">
        <v>6.7</v>
      </c>
      <c r="AG897" s="86">
        <f t="shared" si="545"/>
        <v>0.82607480270082645</v>
      </c>
      <c r="AH897" s="458">
        <v>1141</v>
      </c>
      <c r="AI897" s="72">
        <f t="shared" si="555"/>
        <v>3.0572856444182146</v>
      </c>
      <c r="AJ897" s="59">
        <f t="shared" si="556"/>
        <v>40.200000000000003</v>
      </c>
      <c r="AK897" s="59">
        <f t="shared" si="557"/>
        <v>1.6042260530844701</v>
      </c>
      <c r="AL897" s="72">
        <f t="shared" si="558"/>
        <v>6846</v>
      </c>
      <c r="AM897" s="72">
        <f t="shared" si="559"/>
        <v>3.8354368948018585</v>
      </c>
      <c r="AN897" s="26" t="s">
        <v>28</v>
      </c>
      <c r="AO897" s="22" t="s">
        <v>470</v>
      </c>
      <c r="AQ897" s="22" t="s">
        <v>80</v>
      </c>
      <c r="AR897" s="26" t="s">
        <v>223</v>
      </c>
      <c r="AS897" s="26" t="s">
        <v>224</v>
      </c>
      <c r="AT897" s="498">
        <v>113</v>
      </c>
      <c r="AU897" s="270">
        <v>45.23</v>
      </c>
      <c r="AV897" s="11">
        <v>-118.5</v>
      </c>
      <c r="AW897" s="37" t="s">
        <v>225</v>
      </c>
      <c r="AX897" s="277">
        <v>6.1416666666666666</v>
      </c>
      <c r="AY897" s="278">
        <v>613</v>
      </c>
      <c r="AZ897" s="455">
        <f t="shared" si="563"/>
        <v>2.7874604745184151</v>
      </c>
      <c r="BA897" s="529" t="s">
        <v>137</v>
      </c>
      <c r="BB897" s="241" t="s">
        <v>226</v>
      </c>
      <c r="BC897" s="22"/>
      <c r="BD897" s="34"/>
      <c r="BE897" s="34"/>
      <c r="BH897" s="32" t="s">
        <v>2272</v>
      </c>
      <c r="BI897" s="459" t="s">
        <v>2274</v>
      </c>
      <c r="BJ897" s="8" t="s">
        <v>8</v>
      </c>
      <c r="BK897" s="26" t="s">
        <v>31</v>
      </c>
      <c r="BL897" s="34"/>
      <c r="BM897" s="34"/>
      <c r="BO897" s="34" t="s">
        <v>1669</v>
      </c>
      <c r="BP897" s="31" t="s">
        <v>51</v>
      </c>
      <c r="BQ897" s="29" t="s">
        <v>1862</v>
      </c>
      <c r="BR897" s="32">
        <v>-3.5833333333333321</v>
      </c>
      <c r="BS897" s="29" t="s">
        <v>21</v>
      </c>
      <c r="BT897" s="29" t="s">
        <v>9</v>
      </c>
      <c r="BU897" s="32">
        <v>2.4748737341529212</v>
      </c>
      <c r="BW897" s="14" t="s">
        <v>26</v>
      </c>
      <c r="BX897" s="29" t="s">
        <v>67</v>
      </c>
      <c r="BY897" s="80"/>
      <c r="BZ897" s="146">
        <f t="shared" si="560"/>
        <v>2.4748737341529212</v>
      </c>
      <c r="CA897" s="250" t="s">
        <v>18</v>
      </c>
      <c r="CB897" s="248" t="s">
        <v>1861</v>
      </c>
      <c r="CC897" s="34">
        <v>2</v>
      </c>
      <c r="CD897" s="34">
        <v>2</v>
      </c>
      <c r="CE897" s="82" t="s">
        <v>1617</v>
      </c>
      <c r="CF897" s="8" t="s">
        <v>1578</v>
      </c>
      <c r="CG897" s="67">
        <v>-2.7560606060606077</v>
      </c>
      <c r="CH897" s="77" t="s">
        <v>21</v>
      </c>
      <c r="CI897" s="29">
        <v>8.0760165402790847</v>
      </c>
      <c r="CK897" s="77"/>
      <c r="CL897" s="30">
        <f t="shared" si="561"/>
        <v>8.0760165402790847</v>
      </c>
      <c r="CM897" s="461">
        <v>2</v>
      </c>
      <c r="CN897" s="461">
        <v>2</v>
      </c>
      <c r="CO897" s="82" t="s">
        <v>2630</v>
      </c>
      <c r="CP897" s="67">
        <f t="shared" si="537"/>
        <v>-0.13850827333792584</v>
      </c>
      <c r="CQ897" s="67">
        <f t="shared" si="538"/>
        <v>0.5714285714285714</v>
      </c>
      <c r="CR897" s="67">
        <f t="shared" si="562"/>
        <v>-7.9147584764529044E-2</v>
      </c>
      <c r="CS897" s="67">
        <f t="shared" si="539"/>
        <v>1.0007830425217572</v>
      </c>
      <c r="CT897" s="387">
        <v>0</v>
      </c>
      <c r="CU897" s="77">
        <v>0</v>
      </c>
      <c r="CV897" s="77" t="s">
        <v>1782</v>
      </c>
      <c r="CW897" s="77">
        <v>0</v>
      </c>
      <c r="CX897" s="77">
        <v>0</v>
      </c>
      <c r="CY897" s="35">
        <v>0</v>
      </c>
      <c r="CZ897" s="457">
        <v>2</v>
      </c>
      <c r="DA897" s="35">
        <v>0</v>
      </c>
      <c r="DB897" s="35">
        <v>0</v>
      </c>
      <c r="DC897" s="35">
        <v>0</v>
      </c>
      <c r="DD897" s="77">
        <v>0</v>
      </c>
      <c r="DE897" s="60">
        <v>0</v>
      </c>
      <c r="DF897" s="60">
        <v>0</v>
      </c>
      <c r="DG897" s="60">
        <v>0</v>
      </c>
      <c r="DH897" s="60">
        <v>0</v>
      </c>
      <c r="DI897" s="60">
        <v>0</v>
      </c>
      <c r="DJ897" s="77">
        <v>1</v>
      </c>
      <c r="DK897" s="60">
        <v>0</v>
      </c>
      <c r="DL897" s="35">
        <v>0</v>
      </c>
      <c r="DM897" s="35">
        <v>0</v>
      </c>
      <c r="DN897" s="35">
        <v>0</v>
      </c>
      <c r="DO897" s="34">
        <v>0</v>
      </c>
      <c r="DP897" s="34">
        <v>0</v>
      </c>
      <c r="DQ897" s="34">
        <v>0</v>
      </c>
      <c r="DR897" s="34">
        <v>0</v>
      </c>
      <c r="DS897" s="34">
        <v>0</v>
      </c>
      <c r="DT897" s="34">
        <v>0</v>
      </c>
      <c r="DU897" s="34">
        <v>0</v>
      </c>
      <c r="DV897" s="34">
        <v>0</v>
      </c>
      <c r="DW897" s="34">
        <v>0</v>
      </c>
      <c r="DX897" s="34">
        <v>0</v>
      </c>
      <c r="DY897" s="34">
        <v>0</v>
      </c>
      <c r="DZ897" s="34">
        <v>0</v>
      </c>
      <c r="EA897" s="34">
        <v>0</v>
      </c>
      <c r="EB897" s="34">
        <v>0</v>
      </c>
      <c r="EC897" s="34">
        <v>0</v>
      </c>
      <c r="ED897" s="34">
        <v>0</v>
      </c>
      <c r="EE897" s="34">
        <v>0</v>
      </c>
      <c r="EF897" s="34">
        <v>0</v>
      </c>
      <c r="EG897" s="34">
        <v>0</v>
      </c>
      <c r="EH897" s="34">
        <v>0</v>
      </c>
      <c r="EI897" s="34">
        <v>0</v>
      </c>
      <c r="EJ897" s="34">
        <v>0</v>
      </c>
      <c r="EK897" s="34">
        <v>0</v>
      </c>
      <c r="EL897" s="34">
        <v>0</v>
      </c>
      <c r="EM897" s="458">
        <v>3</v>
      </c>
      <c r="EN897" s="34">
        <v>2</v>
      </c>
      <c r="EO897" s="458">
        <v>3</v>
      </c>
      <c r="EP897" s="59">
        <v>1</v>
      </c>
      <c r="EQ897" s="59">
        <v>2</v>
      </c>
    </row>
    <row r="898" spans="1:147" s="32" customFormat="1" ht="15" customHeight="1" x14ac:dyDescent="0.25">
      <c r="A898" s="6" t="s">
        <v>2586</v>
      </c>
      <c r="B898" s="34">
        <v>8</v>
      </c>
      <c r="C898" s="31" t="s">
        <v>2260</v>
      </c>
      <c r="D898" s="34">
        <v>2015</v>
      </c>
      <c r="E898" s="32" t="s">
        <v>798</v>
      </c>
      <c r="F898" s="32" t="s">
        <v>308</v>
      </c>
      <c r="G898" s="34">
        <v>18</v>
      </c>
      <c r="H898" s="2" t="s">
        <v>799</v>
      </c>
      <c r="I898" s="75" t="s">
        <v>50</v>
      </c>
      <c r="J898" s="59">
        <v>0</v>
      </c>
      <c r="K898" s="22" t="s">
        <v>39</v>
      </c>
      <c r="L898" s="22" t="s">
        <v>89</v>
      </c>
      <c r="M898" s="456">
        <v>6</v>
      </c>
      <c r="N898" s="22">
        <v>6</v>
      </c>
      <c r="O898" s="59">
        <f t="shared" si="554"/>
        <v>0.77815125038364363</v>
      </c>
      <c r="P898" s="22" t="s">
        <v>1858</v>
      </c>
      <c r="R898" s="34">
        <v>1</v>
      </c>
      <c r="S898" s="34">
        <v>2</v>
      </c>
      <c r="T898" s="34">
        <v>1</v>
      </c>
      <c r="U898" s="239" t="s">
        <v>1859</v>
      </c>
      <c r="V898" s="34" t="s">
        <v>1861</v>
      </c>
      <c r="W898" s="34"/>
      <c r="X898" s="22" t="s">
        <v>608</v>
      </c>
      <c r="Z898" s="36" t="s">
        <v>2365</v>
      </c>
      <c r="AA898" s="387" t="s">
        <v>2261</v>
      </c>
      <c r="AB898" s="34" t="s">
        <v>2262</v>
      </c>
      <c r="AC898" s="456">
        <v>13.65</v>
      </c>
      <c r="AD898" s="29">
        <v>0</v>
      </c>
      <c r="AE898" s="34" t="s">
        <v>1071</v>
      </c>
      <c r="AF898" s="462">
        <v>6.7</v>
      </c>
      <c r="AG898" s="86">
        <f t="shared" si="545"/>
        <v>0.82607480270082645</v>
      </c>
      <c r="AH898" s="458">
        <v>1141</v>
      </c>
      <c r="AI898" s="72">
        <f t="shared" si="555"/>
        <v>3.0572856444182146</v>
      </c>
      <c r="AJ898" s="59">
        <f t="shared" si="556"/>
        <v>40.200000000000003</v>
      </c>
      <c r="AK898" s="59">
        <f t="shared" si="557"/>
        <v>1.6042260530844701</v>
      </c>
      <c r="AL898" s="72">
        <f t="shared" si="558"/>
        <v>6846</v>
      </c>
      <c r="AM898" s="72">
        <f t="shared" si="559"/>
        <v>3.8354368948018585</v>
      </c>
      <c r="AN898" s="26" t="s">
        <v>28</v>
      </c>
      <c r="AO898" s="22" t="s">
        <v>470</v>
      </c>
      <c r="AQ898" s="22" t="s">
        <v>80</v>
      </c>
      <c r="AR898" s="26" t="s">
        <v>223</v>
      </c>
      <c r="AS898" s="26" t="s">
        <v>224</v>
      </c>
      <c r="AT898" s="498">
        <v>113</v>
      </c>
      <c r="AU898" s="270">
        <v>45.23</v>
      </c>
      <c r="AV898" s="11">
        <v>-118.5</v>
      </c>
      <c r="AW898" s="37" t="s">
        <v>225</v>
      </c>
      <c r="AX898" s="277">
        <v>6.1416666666666666</v>
      </c>
      <c r="AY898" s="278">
        <v>613</v>
      </c>
      <c r="AZ898" s="455">
        <f t="shared" si="563"/>
        <v>2.7874604745184151</v>
      </c>
      <c r="BA898" s="529" t="s">
        <v>137</v>
      </c>
      <c r="BB898" s="241" t="s">
        <v>226</v>
      </c>
      <c r="BC898" s="22"/>
      <c r="BD898" s="34"/>
      <c r="BE898" s="34"/>
      <c r="BH898" s="32" t="s">
        <v>2272</v>
      </c>
      <c r="BI898" s="459" t="s">
        <v>2274</v>
      </c>
      <c r="BJ898" s="185" t="s">
        <v>12</v>
      </c>
      <c r="BK898" s="26" t="s">
        <v>31</v>
      </c>
      <c r="BL898" s="34"/>
      <c r="BM898" s="34"/>
      <c r="BO898" s="34" t="s">
        <v>1669</v>
      </c>
      <c r="BP898" s="31" t="s">
        <v>51</v>
      </c>
      <c r="BQ898" s="29" t="s">
        <v>1862</v>
      </c>
      <c r="BR898" s="461">
        <v>-3.1166666666666667</v>
      </c>
      <c r="BS898" s="29" t="s">
        <v>21</v>
      </c>
      <c r="BT898" s="29" t="s">
        <v>1214</v>
      </c>
      <c r="BU898" s="461">
        <v>0.4478342947514814</v>
      </c>
      <c r="BW898" s="14" t="s">
        <v>26</v>
      </c>
      <c r="BX898" s="29" t="s">
        <v>67</v>
      </c>
      <c r="BY898" s="80"/>
      <c r="BZ898" s="146">
        <f t="shared" si="560"/>
        <v>0.4478342947514814</v>
      </c>
      <c r="CA898" s="250" t="s">
        <v>18</v>
      </c>
      <c r="CB898" s="248" t="s">
        <v>1861</v>
      </c>
      <c r="CC898" s="34">
        <v>2</v>
      </c>
      <c r="CD898" s="34">
        <v>2</v>
      </c>
      <c r="CE898" s="82" t="s">
        <v>1617</v>
      </c>
      <c r="CF898" s="8" t="s">
        <v>1578</v>
      </c>
      <c r="CG898" s="67">
        <v>-3.5772727272727267</v>
      </c>
      <c r="CH898" s="77" t="s">
        <v>21</v>
      </c>
      <c r="CI898" s="32">
        <v>0.17356257356397053</v>
      </c>
      <c r="CK898" s="77"/>
      <c r="CL898" s="30">
        <f t="shared" si="561"/>
        <v>0.17356257356397053</v>
      </c>
      <c r="CM898" s="461">
        <v>2</v>
      </c>
      <c r="CN898" s="461">
        <v>2</v>
      </c>
      <c r="CO898" s="82" t="s">
        <v>2630</v>
      </c>
      <c r="CP898" s="67">
        <f t="shared" si="537"/>
        <v>1.3562511642951798</v>
      </c>
      <c r="CQ898" s="67">
        <f t="shared" si="538"/>
        <v>0.5714285714285714</v>
      </c>
      <c r="CR898" s="67">
        <f t="shared" si="562"/>
        <v>0.77500066531153122</v>
      </c>
      <c r="CS898" s="67">
        <f t="shared" si="539"/>
        <v>1.0750782539041646</v>
      </c>
      <c r="CT898" s="387">
        <v>0</v>
      </c>
      <c r="CU898" s="77">
        <v>0</v>
      </c>
      <c r="CV898" s="77" t="s">
        <v>1782</v>
      </c>
      <c r="CW898" s="77">
        <v>0</v>
      </c>
      <c r="CX898" s="77">
        <v>0</v>
      </c>
      <c r="CY898" s="35">
        <v>1</v>
      </c>
      <c r="CZ898" s="457">
        <v>0</v>
      </c>
      <c r="DA898" s="35">
        <v>0</v>
      </c>
      <c r="DB898" s="35">
        <v>0</v>
      </c>
      <c r="DC898" s="35">
        <v>0</v>
      </c>
      <c r="DD898" s="77">
        <v>0</v>
      </c>
      <c r="DE898" s="60">
        <v>0</v>
      </c>
      <c r="DF898" s="60">
        <v>0</v>
      </c>
      <c r="DG898" s="60">
        <v>0</v>
      </c>
      <c r="DH898" s="60">
        <v>0</v>
      </c>
      <c r="DI898" s="60">
        <v>0</v>
      </c>
      <c r="DJ898" s="77">
        <v>1</v>
      </c>
      <c r="DK898" s="60">
        <v>0</v>
      </c>
      <c r="DL898" s="35">
        <v>0</v>
      </c>
      <c r="DM898" s="35">
        <v>0</v>
      </c>
      <c r="DN898" s="35">
        <v>0</v>
      </c>
      <c r="DO898" s="34">
        <v>0</v>
      </c>
      <c r="DP898" s="34">
        <v>0</v>
      </c>
      <c r="DQ898" s="34">
        <v>0</v>
      </c>
      <c r="DR898" s="34">
        <v>0</v>
      </c>
      <c r="DS898" s="34">
        <v>0</v>
      </c>
      <c r="DT898" s="34">
        <v>0</v>
      </c>
      <c r="DU898" s="34">
        <v>0</v>
      </c>
      <c r="DV898" s="34">
        <v>0</v>
      </c>
      <c r="DW898" s="34">
        <v>0</v>
      </c>
      <c r="DX898" s="34">
        <v>0</v>
      </c>
      <c r="DY898" s="34">
        <v>0</v>
      </c>
      <c r="DZ898" s="34">
        <v>0</v>
      </c>
      <c r="EA898" s="34">
        <v>0</v>
      </c>
      <c r="EB898" s="34">
        <v>0</v>
      </c>
      <c r="EC898" s="34">
        <v>0</v>
      </c>
      <c r="ED898" s="34">
        <v>0</v>
      </c>
      <c r="EE898" s="34">
        <v>0</v>
      </c>
      <c r="EF898" s="34">
        <v>0</v>
      </c>
      <c r="EG898" s="34">
        <v>0</v>
      </c>
      <c r="EH898" s="34">
        <v>0</v>
      </c>
      <c r="EI898" s="34">
        <v>0</v>
      </c>
      <c r="EJ898" s="34">
        <v>0</v>
      </c>
      <c r="EK898" s="34">
        <v>0</v>
      </c>
      <c r="EL898" s="34">
        <v>0</v>
      </c>
      <c r="EM898" s="458">
        <v>3</v>
      </c>
      <c r="EN898" s="34">
        <v>2</v>
      </c>
      <c r="EO898" s="458">
        <v>3</v>
      </c>
      <c r="EP898" s="59">
        <v>1</v>
      </c>
      <c r="EQ898" s="59">
        <v>2</v>
      </c>
    </row>
    <row r="899" spans="1:147" s="32" customFormat="1" ht="15" customHeight="1" x14ac:dyDescent="0.25">
      <c r="A899" s="6" t="s">
        <v>2586</v>
      </c>
      <c r="B899" s="34">
        <v>9</v>
      </c>
      <c r="C899" s="31" t="s">
        <v>2260</v>
      </c>
      <c r="D899" s="34">
        <v>2015</v>
      </c>
      <c r="E899" s="32" t="s">
        <v>798</v>
      </c>
      <c r="F899" s="32" t="s">
        <v>308</v>
      </c>
      <c r="G899" s="34">
        <v>18</v>
      </c>
      <c r="H899" s="2" t="s">
        <v>799</v>
      </c>
      <c r="I899" s="75" t="s">
        <v>50</v>
      </c>
      <c r="J899" s="59">
        <v>0</v>
      </c>
      <c r="K899" s="22" t="s">
        <v>39</v>
      </c>
      <c r="L899" s="22" t="s">
        <v>89</v>
      </c>
      <c r="M899" s="456">
        <v>6</v>
      </c>
      <c r="N899" s="22">
        <v>6</v>
      </c>
      <c r="O899" s="59">
        <f t="shared" si="554"/>
        <v>0.77815125038364363</v>
      </c>
      <c r="P899" s="22" t="s">
        <v>1858</v>
      </c>
      <c r="R899" s="34">
        <v>1</v>
      </c>
      <c r="S899" s="34">
        <v>3</v>
      </c>
      <c r="T899" s="34">
        <v>1</v>
      </c>
      <c r="U899" s="239" t="s">
        <v>1859</v>
      </c>
      <c r="V899" s="34" t="s">
        <v>1861</v>
      </c>
      <c r="W899" s="34"/>
      <c r="X899" s="22" t="s">
        <v>608</v>
      </c>
      <c r="Z899" s="36" t="s">
        <v>2365</v>
      </c>
      <c r="AA899" s="387" t="s">
        <v>2261</v>
      </c>
      <c r="AB899" s="34" t="s">
        <v>2262</v>
      </c>
      <c r="AC899" s="456">
        <v>13.65</v>
      </c>
      <c r="AD899" s="29">
        <v>0</v>
      </c>
      <c r="AE899" s="34" t="s">
        <v>1071</v>
      </c>
      <c r="AF899" s="462">
        <v>6.7</v>
      </c>
      <c r="AG899" s="86">
        <f t="shared" si="545"/>
        <v>0.82607480270082645</v>
      </c>
      <c r="AH899" s="458">
        <v>1141</v>
      </c>
      <c r="AI899" s="72">
        <f t="shared" si="555"/>
        <v>3.0572856444182146</v>
      </c>
      <c r="AJ899" s="59">
        <f t="shared" si="556"/>
        <v>40.200000000000003</v>
      </c>
      <c r="AK899" s="59">
        <f t="shared" si="557"/>
        <v>1.6042260530844701</v>
      </c>
      <c r="AL899" s="72">
        <f t="shared" si="558"/>
        <v>6846</v>
      </c>
      <c r="AM899" s="72">
        <f t="shared" si="559"/>
        <v>3.8354368948018585</v>
      </c>
      <c r="AN899" s="26" t="s">
        <v>28</v>
      </c>
      <c r="AO899" s="22" t="s">
        <v>470</v>
      </c>
      <c r="AQ899" s="22" t="s">
        <v>80</v>
      </c>
      <c r="AR899" s="26" t="s">
        <v>223</v>
      </c>
      <c r="AS899" s="26" t="s">
        <v>224</v>
      </c>
      <c r="AT899" s="498">
        <v>112</v>
      </c>
      <c r="AU899" s="270">
        <v>45.23</v>
      </c>
      <c r="AV899" s="11">
        <v>-118.5</v>
      </c>
      <c r="AW899" s="37" t="s">
        <v>225</v>
      </c>
      <c r="AX899" s="277">
        <v>6.1416666666666666</v>
      </c>
      <c r="AY899" s="278">
        <v>613</v>
      </c>
      <c r="AZ899" s="455">
        <f t="shared" si="563"/>
        <v>2.7874604745184151</v>
      </c>
      <c r="BA899" s="529" t="s">
        <v>137</v>
      </c>
      <c r="BB899" s="241" t="s">
        <v>226</v>
      </c>
      <c r="BC899" s="22"/>
      <c r="BD899" s="34"/>
      <c r="BE899" s="34"/>
      <c r="BH899" s="32" t="s">
        <v>2272</v>
      </c>
      <c r="BI899" s="459" t="s">
        <v>2273</v>
      </c>
      <c r="BJ899" s="8" t="s">
        <v>8</v>
      </c>
      <c r="BK899" s="26" t="s">
        <v>5</v>
      </c>
      <c r="BL899" s="34"/>
      <c r="BM899" s="34"/>
      <c r="BO899" s="34" t="s">
        <v>1669</v>
      </c>
      <c r="BP899" s="31" t="s">
        <v>51</v>
      </c>
      <c r="BQ899" s="29" t="s">
        <v>1862</v>
      </c>
      <c r="BR899" s="32">
        <v>7.5444444444444452</v>
      </c>
      <c r="BS899" s="29" t="s">
        <v>21</v>
      </c>
      <c r="BT899" s="29" t="s">
        <v>9</v>
      </c>
      <c r="BU899" s="32">
        <v>3.932815408462115</v>
      </c>
      <c r="BW899" s="14" t="s">
        <v>26</v>
      </c>
      <c r="BX899" s="29" t="s">
        <v>67</v>
      </c>
      <c r="BY899" s="80"/>
      <c r="BZ899" s="146">
        <f t="shared" si="560"/>
        <v>3.932815408462115</v>
      </c>
      <c r="CA899" s="250" t="s">
        <v>18</v>
      </c>
      <c r="CB899" s="248" t="s">
        <v>1861</v>
      </c>
      <c r="CC899" s="34">
        <v>3</v>
      </c>
      <c r="CD899" s="34">
        <v>3</v>
      </c>
      <c r="CE899" s="82" t="s">
        <v>1617</v>
      </c>
      <c r="CF899" s="8" t="s">
        <v>1578</v>
      </c>
      <c r="CG899" s="67">
        <v>3.8932461873638342</v>
      </c>
      <c r="CH899" s="77" t="s">
        <v>21</v>
      </c>
      <c r="CI899" s="29">
        <v>1.3638274620994943</v>
      </c>
      <c r="CK899" s="77"/>
      <c r="CL899" s="30">
        <f t="shared" si="561"/>
        <v>1.3638274620994943</v>
      </c>
      <c r="CM899" s="29">
        <v>3</v>
      </c>
      <c r="CN899" s="29">
        <v>3</v>
      </c>
      <c r="CO899" s="82" t="s">
        <v>2630</v>
      </c>
      <c r="CP899" s="67">
        <f t="shared" si="537"/>
        <v>1.2404747933210514</v>
      </c>
      <c r="CQ899" s="67">
        <f t="shared" si="538"/>
        <v>0.8</v>
      </c>
      <c r="CR899" s="67">
        <f t="shared" si="562"/>
        <v>0.9923798346568411</v>
      </c>
      <c r="CS899" s="67">
        <f t="shared" si="539"/>
        <v>0.74873481135279496</v>
      </c>
      <c r="CT899" s="387">
        <v>0</v>
      </c>
      <c r="CU899" s="77">
        <v>0</v>
      </c>
      <c r="CV899" s="77" t="s">
        <v>1782</v>
      </c>
      <c r="CW899" s="77">
        <v>0</v>
      </c>
      <c r="CX899" s="77">
        <v>0</v>
      </c>
      <c r="CY899" s="35">
        <v>0</v>
      </c>
      <c r="CZ899" s="457">
        <v>2</v>
      </c>
      <c r="DA899" s="35">
        <v>0</v>
      </c>
      <c r="DB899" s="35">
        <v>0</v>
      </c>
      <c r="DC899" s="35">
        <v>0</v>
      </c>
      <c r="DD899" s="77">
        <v>0</v>
      </c>
      <c r="DE899" s="60">
        <v>0</v>
      </c>
      <c r="DF899" s="60">
        <v>0</v>
      </c>
      <c r="DG899" s="60">
        <v>0</v>
      </c>
      <c r="DH899" s="60">
        <v>0</v>
      </c>
      <c r="DI899" s="77">
        <v>1</v>
      </c>
      <c r="DJ899" s="60">
        <v>0</v>
      </c>
      <c r="DK899" s="60">
        <v>0</v>
      </c>
      <c r="DL899" s="35">
        <v>0</v>
      </c>
      <c r="DM899" s="35">
        <v>0</v>
      </c>
      <c r="DN899" s="35">
        <v>0</v>
      </c>
      <c r="DO899" s="34">
        <v>0</v>
      </c>
      <c r="DP899" s="34">
        <v>0</v>
      </c>
      <c r="DQ899" s="34">
        <v>0</v>
      </c>
      <c r="DR899" s="34">
        <v>0</v>
      </c>
      <c r="DS899" s="34">
        <v>0</v>
      </c>
      <c r="DT899" s="34">
        <v>0</v>
      </c>
      <c r="DU899" s="34">
        <v>0</v>
      </c>
      <c r="DV899" s="34">
        <v>0</v>
      </c>
      <c r="DW899" s="34">
        <v>0</v>
      </c>
      <c r="DX899" s="34">
        <v>0</v>
      </c>
      <c r="DY899" s="34">
        <v>0</v>
      </c>
      <c r="DZ899" s="34">
        <v>0</v>
      </c>
      <c r="EA899" s="34">
        <v>0</v>
      </c>
      <c r="EB899" s="34">
        <v>0</v>
      </c>
      <c r="EC899" s="34">
        <v>0</v>
      </c>
      <c r="ED899" s="34">
        <v>0</v>
      </c>
      <c r="EE899" s="34">
        <v>0</v>
      </c>
      <c r="EF899" s="34">
        <v>0</v>
      </c>
      <c r="EG899" s="34">
        <v>0</v>
      </c>
      <c r="EH899" s="34">
        <v>0</v>
      </c>
      <c r="EI899" s="34">
        <v>0</v>
      </c>
      <c r="EJ899" s="34">
        <v>0</v>
      </c>
      <c r="EK899" s="34">
        <v>0</v>
      </c>
      <c r="EL899" s="34">
        <v>0</v>
      </c>
      <c r="EM899" s="458">
        <v>3</v>
      </c>
      <c r="EN899" s="34">
        <v>2</v>
      </c>
      <c r="EO899" s="458">
        <v>3</v>
      </c>
      <c r="EP899" s="59">
        <v>1</v>
      </c>
      <c r="EQ899" s="59">
        <v>2</v>
      </c>
    </row>
    <row r="900" spans="1:147" s="32" customFormat="1" ht="15" customHeight="1" x14ac:dyDescent="0.25">
      <c r="A900" s="6" t="s">
        <v>2586</v>
      </c>
      <c r="B900" s="34">
        <v>10</v>
      </c>
      <c r="C900" s="31" t="s">
        <v>2260</v>
      </c>
      <c r="D900" s="34">
        <v>2015</v>
      </c>
      <c r="E900" s="32" t="s">
        <v>798</v>
      </c>
      <c r="F900" s="32" t="s">
        <v>308</v>
      </c>
      <c r="G900" s="34">
        <v>18</v>
      </c>
      <c r="H900" s="2" t="s">
        <v>799</v>
      </c>
      <c r="I900" s="75" t="s">
        <v>50</v>
      </c>
      <c r="J900" s="59">
        <v>0</v>
      </c>
      <c r="K900" s="22" t="s">
        <v>39</v>
      </c>
      <c r="L900" s="22" t="s">
        <v>89</v>
      </c>
      <c r="M900" s="456">
        <v>6</v>
      </c>
      <c r="N900" s="22">
        <v>6</v>
      </c>
      <c r="O900" s="59">
        <f t="shared" si="554"/>
        <v>0.77815125038364363</v>
      </c>
      <c r="P900" s="22" t="s">
        <v>1858</v>
      </c>
      <c r="R900" s="34">
        <v>1</v>
      </c>
      <c r="S900" s="34">
        <v>3</v>
      </c>
      <c r="T900" s="34">
        <v>1</v>
      </c>
      <c r="U900" s="239" t="s">
        <v>1859</v>
      </c>
      <c r="V900" s="34" t="s">
        <v>1861</v>
      </c>
      <c r="W900" s="34"/>
      <c r="X900" s="22" t="s">
        <v>608</v>
      </c>
      <c r="Z900" s="36" t="s">
        <v>2365</v>
      </c>
      <c r="AA900" s="387" t="s">
        <v>2261</v>
      </c>
      <c r="AB900" s="34" t="s">
        <v>2262</v>
      </c>
      <c r="AC900" s="456">
        <v>13.65</v>
      </c>
      <c r="AD900" s="29">
        <v>0</v>
      </c>
      <c r="AE900" s="34" t="s">
        <v>1071</v>
      </c>
      <c r="AF900" s="462">
        <v>6.7</v>
      </c>
      <c r="AG900" s="86">
        <f t="shared" si="545"/>
        <v>0.82607480270082645</v>
      </c>
      <c r="AH900" s="458">
        <v>1141</v>
      </c>
      <c r="AI900" s="72">
        <f t="shared" si="555"/>
        <v>3.0572856444182146</v>
      </c>
      <c r="AJ900" s="59">
        <f t="shared" si="556"/>
        <v>40.200000000000003</v>
      </c>
      <c r="AK900" s="59">
        <f t="shared" si="557"/>
        <v>1.6042260530844701</v>
      </c>
      <c r="AL900" s="72">
        <f t="shared" si="558"/>
        <v>6846</v>
      </c>
      <c r="AM900" s="72">
        <f t="shared" si="559"/>
        <v>3.8354368948018585</v>
      </c>
      <c r="AN900" s="26" t="s">
        <v>28</v>
      </c>
      <c r="AO900" s="22" t="s">
        <v>470</v>
      </c>
      <c r="AQ900" s="22" t="s">
        <v>80</v>
      </c>
      <c r="AR900" s="26" t="s">
        <v>223</v>
      </c>
      <c r="AS900" s="26" t="s">
        <v>224</v>
      </c>
      <c r="AT900" s="498">
        <v>112</v>
      </c>
      <c r="AU900" s="270">
        <v>45.23</v>
      </c>
      <c r="AV900" s="11">
        <v>-118.5</v>
      </c>
      <c r="AW900" s="37" t="s">
        <v>225</v>
      </c>
      <c r="AX900" s="277">
        <v>6.1416666666666666</v>
      </c>
      <c r="AY900" s="278">
        <v>613</v>
      </c>
      <c r="AZ900" s="455">
        <f t="shared" si="563"/>
        <v>2.7874604745184151</v>
      </c>
      <c r="BA900" s="529" t="s">
        <v>137</v>
      </c>
      <c r="BB900" s="241" t="s">
        <v>226</v>
      </c>
      <c r="BC900" s="22"/>
      <c r="BD900" s="34"/>
      <c r="BE900" s="34"/>
      <c r="BH900" s="32" t="s">
        <v>2272</v>
      </c>
      <c r="BI900" s="459" t="s">
        <v>2273</v>
      </c>
      <c r="BJ900" s="185" t="s">
        <v>12</v>
      </c>
      <c r="BK900" s="26" t="s">
        <v>5</v>
      </c>
      <c r="BL900" s="34"/>
      <c r="BM900" s="34"/>
      <c r="BO900" s="34" t="s">
        <v>1669</v>
      </c>
      <c r="BP900" s="31" t="s">
        <v>51</v>
      </c>
      <c r="BQ900" s="29" t="s">
        <v>1862</v>
      </c>
      <c r="BR900" s="32">
        <v>0.62222222222222234</v>
      </c>
      <c r="BS900" s="29" t="s">
        <v>21</v>
      </c>
      <c r="BT900" s="29" t="s">
        <v>1214</v>
      </c>
      <c r="BU900" s="32">
        <v>0.60491811505849757</v>
      </c>
      <c r="BW900" s="14" t="s">
        <v>26</v>
      </c>
      <c r="BX900" s="29" t="s">
        <v>67</v>
      </c>
      <c r="BY900" s="80"/>
      <c r="BZ900" s="146">
        <f t="shared" si="560"/>
        <v>0.60491811505849757</v>
      </c>
      <c r="CA900" s="250" t="s">
        <v>18</v>
      </c>
      <c r="CB900" s="248" t="s">
        <v>1861</v>
      </c>
      <c r="CC900" s="34">
        <v>3</v>
      </c>
      <c r="CD900" s="34">
        <v>3</v>
      </c>
      <c r="CE900" s="82" t="s">
        <v>1617</v>
      </c>
      <c r="CF900" s="8" t="s">
        <v>1578</v>
      </c>
      <c r="CG900" s="67">
        <v>0.23856209150326815</v>
      </c>
      <c r="CH900" s="77" t="s">
        <v>21</v>
      </c>
      <c r="CI900" s="32">
        <v>0.79504504872458259</v>
      </c>
      <c r="CK900" s="77"/>
      <c r="CL900" s="30">
        <f t="shared" si="561"/>
        <v>0.79504504872458259</v>
      </c>
      <c r="CM900" s="461">
        <v>3</v>
      </c>
      <c r="CN900" s="461">
        <v>3</v>
      </c>
      <c r="CO900" s="82" t="s">
        <v>2630</v>
      </c>
      <c r="CP900" s="67">
        <f t="shared" si="537"/>
        <v>0.54311461545845152</v>
      </c>
      <c r="CQ900" s="67">
        <f t="shared" si="538"/>
        <v>0.8</v>
      </c>
      <c r="CR900" s="67">
        <f t="shared" si="562"/>
        <v>0.43449169236676122</v>
      </c>
      <c r="CS900" s="67">
        <f t="shared" si="539"/>
        <v>0.68239858589464431</v>
      </c>
      <c r="CT900" s="387">
        <v>0</v>
      </c>
      <c r="CU900" s="77">
        <v>0</v>
      </c>
      <c r="CV900" s="77" t="s">
        <v>1782</v>
      </c>
      <c r="CW900" s="77">
        <v>0</v>
      </c>
      <c r="CX900" s="77">
        <v>0</v>
      </c>
      <c r="CY900" s="35">
        <v>1</v>
      </c>
      <c r="CZ900" s="457">
        <v>0</v>
      </c>
      <c r="DA900" s="35">
        <v>0</v>
      </c>
      <c r="DB900" s="35">
        <v>0</v>
      </c>
      <c r="DC900" s="35">
        <v>0</v>
      </c>
      <c r="DD900" s="77">
        <v>0</v>
      </c>
      <c r="DE900" s="60">
        <v>0</v>
      </c>
      <c r="DF900" s="60">
        <v>0</v>
      </c>
      <c r="DG900" s="60">
        <v>0</v>
      </c>
      <c r="DH900" s="60">
        <v>0</v>
      </c>
      <c r="DI900" s="77">
        <v>1</v>
      </c>
      <c r="DJ900" s="60">
        <v>0</v>
      </c>
      <c r="DK900" s="60">
        <v>0</v>
      </c>
      <c r="DL900" s="35">
        <v>0</v>
      </c>
      <c r="DM900" s="35">
        <v>0</v>
      </c>
      <c r="DN900" s="35">
        <v>0</v>
      </c>
      <c r="DO900" s="34">
        <v>0</v>
      </c>
      <c r="DP900" s="34">
        <v>0</v>
      </c>
      <c r="DQ900" s="34">
        <v>0</v>
      </c>
      <c r="DR900" s="34">
        <v>0</v>
      </c>
      <c r="DS900" s="34">
        <v>0</v>
      </c>
      <c r="DT900" s="34">
        <v>0</v>
      </c>
      <c r="DU900" s="34">
        <v>0</v>
      </c>
      <c r="DV900" s="34">
        <v>0</v>
      </c>
      <c r="DW900" s="34">
        <v>0</v>
      </c>
      <c r="DX900" s="34">
        <v>0</v>
      </c>
      <c r="DY900" s="34">
        <v>0</v>
      </c>
      <c r="DZ900" s="34">
        <v>0</v>
      </c>
      <c r="EA900" s="34">
        <v>0</v>
      </c>
      <c r="EB900" s="34">
        <v>0</v>
      </c>
      <c r="EC900" s="34">
        <v>0</v>
      </c>
      <c r="ED900" s="34">
        <v>0</v>
      </c>
      <c r="EE900" s="34">
        <v>0</v>
      </c>
      <c r="EF900" s="34">
        <v>0</v>
      </c>
      <c r="EG900" s="34">
        <v>0</v>
      </c>
      <c r="EH900" s="34">
        <v>0</v>
      </c>
      <c r="EI900" s="34">
        <v>0</v>
      </c>
      <c r="EJ900" s="34">
        <v>0</v>
      </c>
      <c r="EK900" s="34">
        <v>0</v>
      </c>
      <c r="EL900" s="34">
        <v>0</v>
      </c>
      <c r="EM900" s="458">
        <v>3</v>
      </c>
      <c r="EN900" s="34">
        <v>2</v>
      </c>
      <c r="EO900" s="458">
        <v>3</v>
      </c>
      <c r="EP900" s="59">
        <v>1</v>
      </c>
      <c r="EQ900" s="59">
        <v>2</v>
      </c>
    </row>
    <row r="901" spans="1:147" s="32" customFormat="1" ht="15" customHeight="1" x14ac:dyDescent="0.25">
      <c r="A901" s="6" t="s">
        <v>2586</v>
      </c>
      <c r="B901" s="34">
        <v>11</v>
      </c>
      <c r="C901" s="31" t="s">
        <v>2260</v>
      </c>
      <c r="D901" s="34">
        <v>2015</v>
      </c>
      <c r="E901" s="32" t="s">
        <v>798</v>
      </c>
      <c r="F901" s="32" t="s">
        <v>308</v>
      </c>
      <c r="G901" s="34">
        <v>18</v>
      </c>
      <c r="H901" s="2" t="s">
        <v>799</v>
      </c>
      <c r="I901" s="75" t="s">
        <v>50</v>
      </c>
      <c r="J901" s="59">
        <v>0</v>
      </c>
      <c r="K901" s="22" t="s">
        <v>39</v>
      </c>
      <c r="L901" s="22" t="s">
        <v>89</v>
      </c>
      <c r="M901" s="456">
        <v>6</v>
      </c>
      <c r="N901" s="22">
        <v>6</v>
      </c>
      <c r="O901" s="59">
        <f t="shared" si="554"/>
        <v>0.77815125038364363</v>
      </c>
      <c r="P901" s="22" t="s">
        <v>1858</v>
      </c>
      <c r="R901" s="34">
        <v>1</v>
      </c>
      <c r="S901" s="34">
        <v>2</v>
      </c>
      <c r="T901" s="34">
        <v>1</v>
      </c>
      <c r="U901" s="239" t="s">
        <v>1859</v>
      </c>
      <c r="V901" s="34" t="s">
        <v>1861</v>
      </c>
      <c r="W901" s="34"/>
      <c r="X901" s="22" t="s">
        <v>608</v>
      </c>
      <c r="Z901" s="36" t="s">
        <v>2365</v>
      </c>
      <c r="AA901" s="387" t="s">
        <v>2261</v>
      </c>
      <c r="AB901" s="34" t="s">
        <v>2262</v>
      </c>
      <c r="AC901" s="456">
        <v>13.65</v>
      </c>
      <c r="AD901" s="29">
        <v>0</v>
      </c>
      <c r="AE901" s="34" t="s">
        <v>1071</v>
      </c>
      <c r="AF901" s="462">
        <v>6.7</v>
      </c>
      <c r="AG901" s="86">
        <f t="shared" si="545"/>
        <v>0.82607480270082645</v>
      </c>
      <c r="AH901" s="458">
        <v>1141</v>
      </c>
      <c r="AI901" s="72">
        <f t="shared" si="555"/>
        <v>3.0572856444182146</v>
      </c>
      <c r="AJ901" s="59">
        <f t="shared" si="556"/>
        <v>40.200000000000003</v>
      </c>
      <c r="AK901" s="59">
        <f t="shared" si="557"/>
        <v>1.6042260530844701</v>
      </c>
      <c r="AL901" s="72">
        <f t="shared" si="558"/>
        <v>6846</v>
      </c>
      <c r="AM901" s="72">
        <f t="shared" si="559"/>
        <v>3.8354368948018585</v>
      </c>
      <c r="AN901" s="26" t="s">
        <v>28</v>
      </c>
      <c r="AO901" s="22" t="s">
        <v>470</v>
      </c>
      <c r="AQ901" s="22" t="s">
        <v>80</v>
      </c>
      <c r="AR901" s="26" t="s">
        <v>223</v>
      </c>
      <c r="AS901" s="26" t="s">
        <v>224</v>
      </c>
      <c r="AT901" s="498">
        <v>113</v>
      </c>
      <c r="AU901" s="270">
        <v>45.23</v>
      </c>
      <c r="AV901" s="11">
        <v>-118.5</v>
      </c>
      <c r="AW901" s="37" t="s">
        <v>225</v>
      </c>
      <c r="AX901" s="277">
        <v>6.1416666666666666</v>
      </c>
      <c r="AY901" s="278">
        <v>613</v>
      </c>
      <c r="AZ901" s="455">
        <f t="shared" si="563"/>
        <v>2.7874604745184151</v>
      </c>
      <c r="BA901" s="529" t="s">
        <v>137</v>
      </c>
      <c r="BB901" s="241" t="s">
        <v>226</v>
      </c>
      <c r="BC901" s="22"/>
      <c r="BD901" s="34"/>
      <c r="BE901" s="34"/>
      <c r="BH901" s="32" t="s">
        <v>2272</v>
      </c>
      <c r="BI901" s="459" t="s">
        <v>2274</v>
      </c>
      <c r="BJ901" s="8" t="s">
        <v>8</v>
      </c>
      <c r="BK901" s="26" t="s">
        <v>5</v>
      </c>
      <c r="BL901" s="34"/>
      <c r="BM901" s="34"/>
      <c r="BO901" s="34" t="s">
        <v>1669</v>
      </c>
      <c r="BP901" s="31" t="s">
        <v>51</v>
      </c>
      <c r="BQ901" s="29" t="s">
        <v>1862</v>
      </c>
      <c r="BR901" s="32">
        <v>1.7333333333333334</v>
      </c>
      <c r="BS901" s="29" t="s">
        <v>21</v>
      </c>
      <c r="BT901" s="29" t="s">
        <v>9</v>
      </c>
      <c r="BU901" s="32">
        <v>3.4412530017745304</v>
      </c>
      <c r="BW901" s="14" t="s">
        <v>26</v>
      </c>
      <c r="BX901" s="29" t="s">
        <v>67</v>
      </c>
      <c r="BY901" s="80"/>
      <c r="BZ901" s="146">
        <f t="shared" si="560"/>
        <v>3.4412530017745304</v>
      </c>
      <c r="CA901" s="250" t="s">
        <v>18</v>
      </c>
      <c r="CB901" s="248" t="s">
        <v>1861</v>
      </c>
      <c r="CC901" s="34">
        <v>2</v>
      </c>
      <c r="CD901" s="34">
        <v>2</v>
      </c>
      <c r="CE901" s="82" t="s">
        <v>1617</v>
      </c>
      <c r="CF901" s="8" t="s">
        <v>1578</v>
      </c>
      <c r="CG901" s="67">
        <v>2.5151515151515165</v>
      </c>
      <c r="CH901" s="77" t="s">
        <v>21</v>
      </c>
      <c r="CI901" s="29">
        <v>3.0427019069239316</v>
      </c>
      <c r="CK901" s="77"/>
      <c r="CL901" s="30">
        <f t="shared" si="561"/>
        <v>3.0427019069239316</v>
      </c>
      <c r="CM901" s="461">
        <v>2</v>
      </c>
      <c r="CN901" s="461">
        <v>2</v>
      </c>
      <c r="CO901" s="82" t="s">
        <v>2630</v>
      </c>
      <c r="CP901" s="67">
        <f t="shared" ref="CP901:CP964" si="564">(BR901-CG901)/SQRT(((CC901-1)*BZ901^2+(CM901-1)*CL901^2)/(CC901+CM901-2))</f>
        <v>-0.24070044335040067</v>
      </c>
      <c r="CQ901" s="67">
        <f t="shared" ref="CQ901:CQ964" si="565">1-3/(4*(CC901+CM901-2)-1)</f>
        <v>0.5714285714285714</v>
      </c>
      <c r="CR901" s="67">
        <f t="shared" si="562"/>
        <v>-0.13754311048594323</v>
      </c>
      <c r="CS901" s="67">
        <f t="shared" ref="CS901:CS964" si="566">(CD901+CN901)/(CD901*CN901)+CR901^2/(2*(CC901+CM901))</f>
        <v>1.0023647634052686</v>
      </c>
      <c r="CT901" s="387">
        <v>0</v>
      </c>
      <c r="CU901" s="77">
        <v>0</v>
      </c>
      <c r="CV901" s="77" t="s">
        <v>1782</v>
      </c>
      <c r="CW901" s="77">
        <v>0</v>
      </c>
      <c r="CX901" s="77">
        <v>0</v>
      </c>
      <c r="CY901" s="35">
        <v>0</v>
      </c>
      <c r="CZ901" s="457">
        <v>2</v>
      </c>
      <c r="DA901" s="35">
        <v>0</v>
      </c>
      <c r="DB901" s="35">
        <v>0</v>
      </c>
      <c r="DC901" s="35">
        <v>0</v>
      </c>
      <c r="DD901" s="77">
        <v>0</v>
      </c>
      <c r="DE901" s="60">
        <v>0</v>
      </c>
      <c r="DF901" s="60">
        <v>0</v>
      </c>
      <c r="DG901" s="60">
        <v>0</v>
      </c>
      <c r="DH901" s="60">
        <v>0</v>
      </c>
      <c r="DI901" s="77">
        <v>1</v>
      </c>
      <c r="DJ901" s="60">
        <v>0</v>
      </c>
      <c r="DK901" s="60">
        <v>0</v>
      </c>
      <c r="DL901" s="35">
        <v>0</v>
      </c>
      <c r="DM901" s="35">
        <v>0</v>
      </c>
      <c r="DN901" s="35">
        <v>0</v>
      </c>
      <c r="DO901" s="34">
        <v>0</v>
      </c>
      <c r="DP901" s="34">
        <v>0</v>
      </c>
      <c r="DQ901" s="34">
        <v>0</v>
      </c>
      <c r="DR901" s="34">
        <v>0</v>
      </c>
      <c r="DS901" s="34">
        <v>0</v>
      </c>
      <c r="DT901" s="34">
        <v>0</v>
      </c>
      <c r="DU901" s="34">
        <v>0</v>
      </c>
      <c r="DV901" s="34">
        <v>0</v>
      </c>
      <c r="DW901" s="34">
        <v>0</v>
      </c>
      <c r="DX901" s="34">
        <v>0</v>
      </c>
      <c r="DY901" s="34">
        <v>0</v>
      </c>
      <c r="DZ901" s="34">
        <v>0</v>
      </c>
      <c r="EA901" s="34">
        <v>0</v>
      </c>
      <c r="EB901" s="34">
        <v>0</v>
      </c>
      <c r="EC901" s="34">
        <v>0</v>
      </c>
      <c r="ED901" s="34">
        <v>0</v>
      </c>
      <c r="EE901" s="34">
        <v>0</v>
      </c>
      <c r="EF901" s="34">
        <v>0</v>
      </c>
      <c r="EG901" s="34">
        <v>0</v>
      </c>
      <c r="EH901" s="34">
        <v>0</v>
      </c>
      <c r="EI901" s="34">
        <v>0</v>
      </c>
      <c r="EJ901" s="34">
        <v>0</v>
      </c>
      <c r="EK901" s="34">
        <v>0</v>
      </c>
      <c r="EL901" s="34">
        <v>0</v>
      </c>
      <c r="EM901" s="458">
        <v>3</v>
      </c>
      <c r="EN901" s="34">
        <v>2</v>
      </c>
      <c r="EO901" s="458">
        <v>3</v>
      </c>
      <c r="EP901" s="59">
        <v>1</v>
      </c>
      <c r="EQ901" s="59">
        <v>2</v>
      </c>
    </row>
    <row r="902" spans="1:147" s="32" customFormat="1" ht="15" customHeight="1" x14ac:dyDescent="0.25">
      <c r="A902" s="6" t="s">
        <v>2586</v>
      </c>
      <c r="B902" s="34">
        <v>12</v>
      </c>
      <c r="C902" s="31" t="s">
        <v>2260</v>
      </c>
      <c r="D902" s="34">
        <v>2015</v>
      </c>
      <c r="E902" s="32" t="s">
        <v>798</v>
      </c>
      <c r="F902" s="32" t="s">
        <v>308</v>
      </c>
      <c r="G902" s="34">
        <v>18</v>
      </c>
      <c r="H902" s="2" t="s">
        <v>799</v>
      </c>
      <c r="I902" s="75" t="s">
        <v>50</v>
      </c>
      <c r="J902" s="59">
        <v>0</v>
      </c>
      <c r="K902" s="22" t="s">
        <v>39</v>
      </c>
      <c r="L902" s="22" t="s">
        <v>89</v>
      </c>
      <c r="M902" s="456">
        <v>6</v>
      </c>
      <c r="N902" s="22">
        <v>6</v>
      </c>
      <c r="O902" s="59">
        <f t="shared" si="554"/>
        <v>0.77815125038364363</v>
      </c>
      <c r="P902" s="22" t="s">
        <v>1858</v>
      </c>
      <c r="R902" s="34">
        <v>1</v>
      </c>
      <c r="S902" s="34">
        <v>2</v>
      </c>
      <c r="T902" s="34">
        <v>1</v>
      </c>
      <c r="U902" s="239" t="s">
        <v>1859</v>
      </c>
      <c r="V902" s="34" t="s">
        <v>1861</v>
      </c>
      <c r="W902" s="34"/>
      <c r="X902" s="22" t="s">
        <v>608</v>
      </c>
      <c r="Z902" s="36" t="s">
        <v>2365</v>
      </c>
      <c r="AA902" s="387" t="s">
        <v>2261</v>
      </c>
      <c r="AB902" s="34" t="s">
        <v>2262</v>
      </c>
      <c r="AC902" s="456">
        <v>13.65</v>
      </c>
      <c r="AD902" s="29">
        <v>0</v>
      </c>
      <c r="AE902" s="34" t="s">
        <v>1071</v>
      </c>
      <c r="AF902" s="462">
        <v>6.7</v>
      </c>
      <c r="AG902" s="86">
        <f t="shared" si="545"/>
        <v>0.82607480270082645</v>
      </c>
      <c r="AH902" s="458">
        <v>1141</v>
      </c>
      <c r="AI902" s="72">
        <f t="shared" si="555"/>
        <v>3.0572856444182146</v>
      </c>
      <c r="AJ902" s="59">
        <f t="shared" si="556"/>
        <v>40.200000000000003</v>
      </c>
      <c r="AK902" s="59">
        <f t="shared" si="557"/>
        <v>1.6042260530844701</v>
      </c>
      <c r="AL902" s="72">
        <f t="shared" si="558"/>
        <v>6846</v>
      </c>
      <c r="AM902" s="72">
        <f t="shared" si="559"/>
        <v>3.8354368948018585</v>
      </c>
      <c r="AN902" s="26" t="s">
        <v>28</v>
      </c>
      <c r="AO902" s="22" t="s">
        <v>470</v>
      </c>
      <c r="AQ902" s="22" t="s">
        <v>80</v>
      </c>
      <c r="AR902" s="26" t="s">
        <v>223</v>
      </c>
      <c r="AS902" s="26" t="s">
        <v>224</v>
      </c>
      <c r="AT902" s="498">
        <v>113</v>
      </c>
      <c r="AU902" s="270">
        <v>45.23</v>
      </c>
      <c r="AV902" s="11">
        <v>-118.5</v>
      </c>
      <c r="AW902" s="37" t="s">
        <v>225</v>
      </c>
      <c r="AX902" s="277">
        <v>6.1416666666666666</v>
      </c>
      <c r="AY902" s="278">
        <v>613</v>
      </c>
      <c r="AZ902" s="455">
        <f t="shared" si="563"/>
        <v>2.7874604745184151</v>
      </c>
      <c r="BA902" s="529" t="s">
        <v>137</v>
      </c>
      <c r="BB902" s="241" t="s">
        <v>226</v>
      </c>
      <c r="BC902" s="22"/>
      <c r="BD902" s="34"/>
      <c r="BE902" s="34"/>
      <c r="BH902" s="32" t="s">
        <v>2272</v>
      </c>
      <c r="BI902" s="459" t="s">
        <v>2274</v>
      </c>
      <c r="BJ902" s="185" t="s">
        <v>12</v>
      </c>
      <c r="BK902" s="26" t="s">
        <v>5</v>
      </c>
      <c r="BL902" s="34"/>
      <c r="BM902" s="34"/>
      <c r="BO902" s="34" t="s">
        <v>1669</v>
      </c>
      <c r="BP902" s="31" t="s">
        <v>51</v>
      </c>
      <c r="BQ902" s="29" t="s">
        <v>1862</v>
      </c>
      <c r="BR902" s="32">
        <v>-0.73333333333333339</v>
      </c>
      <c r="BS902" s="29" t="s">
        <v>21</v>
      </c>
      <c r="BT902" s="29" t="s">
        <v>1214</v>
      </c>
      <c r="BU902" s="32">
        <v>0.14142135623730956</v>
      </c>
      <c r="BW902" s="14" t="s">
        <v>26</v>
      </c>
      <c r="BX902" s="29" t="s">
        <v>67</v>
      </c>
      <c r="BY902" s="80"/>
      <c r="BZ902" s="146">
        <f t="shared" si="560"/>
        <v>0.14142135623730956</v>
      </c>
      <c r="CA902" s="250" t="s">
        <v>18</v>
      </c>
      <c r="CB902" s="248" t="s">
        <v>1861</v>
      </c>
      <c r="CC902" s="34">
        <v>2</v>
      </c>
      <c r="CD902" s="34">
        <v>2</v>
      </c>
      <c r="CE902" s="82" t="s">
        <v>1617</v>
      </c>
      <c r="CF902" s="8" t="s">
        <v>1578</v>
      </c>
      <c r="CG902" s="67">
        <v>-0.81363636363636394</v>
      </c>
      <c r="CH902" s="77" t="s">
        <v>21</v>
      </c>
      <c r="CI902" s="32">
        <v>0.12213662584131291</v>
      </c>
      <c r="CK902" s="77"/>
      <c r="CL902" s="30">
        <f t="shared" si="561"/>
        <v>0.12213662584131291</v>
      </c>
      <c r="CM902" s="461">
        <v>2</v>
      </c>
      <c r="CN902" s="461">
        <v>2</v>
      </c>
      <c r="CO902" s="82" t="s">
        <v>2630</v>
      </c>
      <c r="CP902" s="67">
        <f t="shared" si="564"/>
        <v>0.60775180926917494</v>
      </c>
      <c r="CQ902" s="67">
        <f t="shared" si="565"/>
        <v>0.5714285714285714</v>
      </c>
      <c r="CR902" s="67">
        <f t="shared" si="562"/>
        <v>0.34728674815381422</v>
      </c>
      <c r="CS902" s="67">
        <f t="shared" si="566"/>
        <v>1.0150760106804064</v>
      </c>
      <c r="CT902" s="387">
        <v>0</v>
      </c>
      <c r="CU902" s="77">
        <v>0</v>
      </c>
      <c r="CV902" s="77" t="s">
        <v>1782</v>
      </c>
      <c r="CW902" s="77">
        <v>0</v>
      </c>
      <c r="CX902" s="77">
        <v>0</v>
      </c>
      <c r="CY902" s="35">
        <v>1</v>
      </c>
      <c r="CZ902" s="457">
        <v>0</v>
      </c>
      <c r="DA902" s="35">
        <v>0</v>
      </c>
      <c r="DB902" s="35">
        <v>0</v>
      </c>
      <c r="DC902" s="35">
        <v>0</v>
      </c>
      <c r="DD902" s="77">
        <v>0</v>
      </c>
      <c r="DE902" s="60">
        <v>0</v>
      </c>
      <c r="DF902" s="60">
        <v>0</v>
      </c>
      <c r="DG902" s="60">
        <v>0</v>
      </c>
      <c r="DH902" s="60">
        <v>0</v>
      </c>
      <c r="DI902" s="77">
        <v>1</v>
      </c>
      <c r="DJ902" s="60">
        <v>0</v>
      </c>
      <c r="DK902" s="60">
        <v>0</v>
      </c>
      <c r="DL902" s="35">
        <v>0</v>
      </c>
      <c r="DM902" s="35">
        <v>0</v>
      </c>
      <c r="DN902" s="35">
        <v>0</v>
      </c>
      <c r="DO902" s="34">
        <v>0</v>
      </c>
      <c r="DP902" s="34">
        <v>0</v>
      </c>
      <c r="DQ902" s="34">
        <v>0</v>
      </c>
      <c r="DR902" s="34">
        <v>0</v>
      </c>
      <c r="DS902" s="34">
        <v>0</v>
      </c>
      <c r="DT902" s="34">
        <v>0</v>
      </c>
      <c r="DU902" s="34">
        <v>0</v>
      </c>
      <c r="DV902" s="34">
        <v>0</v>
      </c>
      <c r="DW902" s="34">
        <v>0</v>
      </c>
      <c r="DX902" s="34">
        <v>0</v>
      </c>
      <c r="DY902" s="34">
        <v>0</v>
      </c>
      <c r="DZ902" s="34">
        <v>0</v>
      </c>
      <c r="EA902" s="34">
        <v>0</v>
      </c>
      <c r="EB902" s="34">
        <v>0</v>
      </c>
      <c r="EC902" s="34">
        <v>0</v>
      </c>
      <c r="ED902" s="34">
        <v>0</v>
      </c>
      <c r="EE902" s="34">
        <v>0</v>
      </c>
      <c r="EF902" s="34">
        <v>0</v>
      </c>
      <c r="EG902" s="34">
        <v>0</v>
      </c>
      <c r="EH902" s="34">
        <v>0</v>
      </c>
      <c r="EI902" s="34">
        <v>0</v>
      </c>
      <c r="EJ902" s="34">
        <v>0</v>
      </c>
      <c r="EK902" s="34">
        <v>0</v>
      </c>
      <c r="EL902" s="34">
        <v>0</v>
      </c>
      <c r="EM902" s="458">
        <v>3</v>
      </c>
      <c r="EN902" s="34">
        <v>2</v>
      </c>
      <c r="EO902" s="458">
        <v>3</v>
      </c>
      <c r="EP902" s="59">
        <v>1</v>
      </c>
      <c r="EQ902" s="59">
        <v>2</v>
      </c>
    </row>
    <row r="903" spans="1:147" s="32" customFormat="1" ht="15" customHeight="1" x14ac:dyDescent="0.25">
      <c r="A903" s="6" t="s">
        <v>2586</v>
      </c>
      <c r="B903" s="34">
        <v>13</v>
      </c>
      <c r="C903" s="31" t="s">
        <v>2260</v>
      </c>
      <c r="D903" s="34">
        <v>2015</v>
      </c>
      <c r="E903" s="32" t="s">
        <v>798</v>
      </c>
      <c r="F903" s="32" t="s">
        <v>308</v>
      </c>
      <c r="G903" s="34">
        <v>18</v>
      </c>
      <c r="H903" s="2" t="s">
        <v>799</v>
      </c>
      <c r="I903" s="75" t="s">
        <v>50</v>
      </c>
      <c r="J903" s="59">
        <v>0</v>
      </c>
      <c r="K903" s="22" t="s">
        <v>39</v>
      </c>
      <c r="L903" s="22" t="s">
        <v>89</v>
      </c>
      <c r="M903" s="456">
        <v>6</v>
      </c>
      <c r="N903" s="22">
        <v>6</v>
      </c>
      <c r="O903" s="59">
        <f t="shared" si="554"/>
        <v>0.77815125038364363</v>
      </c>
      <c r="P903" s="22" t="s">
        <v>1858</v>
      </c>
      <c r="R903" s="34">
        <v>1</v>
      </c>
      <c r="S903" s="34">
        <v>3</v>
      </c>
      <c r="T903" s="34">
        <v>1</v>
      </c>
      <c r="U903" s="239" t="s">
        <v>1859</v>
      </c>
      <c r="V903" s="34" t="s">
        <v>1861</v>
      </c>
      <c r="W903" s="34"/>
      <c r="X903" s="22" t="s">
        <v>608</v>
      </c>
      <c r="Z903" s="36" t="s">
        <v>2365</v>
      </c>
      <c r="AA903" s="387" t="s">
        <v>2261</v>
      </c>
      <c r="AB903" s="34" t="s">
        <v>2262</v>
      </c>
      <c r="AC903" s="456">
        <v>13.65</v>
      </c>
      <c r="AD903" s="29">
        <v>0</v>
      </c>
      <c r="AE903" s="34" t="s">
        <v>1071</v>
      </c>
      <c r="AF903" s="462">
        <v>6.7</v>
      </c>
      <c r="AG903" s="86">
        <f t="shared" si="545"/>
        <v>0.82607480270082645</v>
      </c>
      <c r="AH903" s="458">
        <v>1141</v>
      </c>
      <c r="AI903" s="72">
        <f t="shared" si="555"/>
        <v>3.0572856444182146</v>
      </c>
      <c r="AJ903" s="59">
        <f t="shared" si="556"/>
        <v>40.200000000000003</v>
      </c>
      <c r="AK903" s="59">
        <f t="shared" si="557"/>
        <v>1.6042260530844701</v>
      </c>
      <c r="AL903" s="72">
        <f t="shared" si="558"/>
        <v>6846</v>
      </c>
      <c r="AM903" s="72">
        <f t="shared" si="559"/>
        <v>3.8354368948018585</v>
      </c>
      <c r="AN903" s="26" t="s">
        <v>28</v>
      </c>
      <c r="AO903" s="22" t="s">
        <v>470</v>
      </c>
      <c r="AQ903" s="22" t="s">
        <v>80</v>
      </c>
      <c r="AR903" s="26" t="s">
        <v>223</v>
      </c>
      <c r="AS903" s="26" t="s">
        <v>224</v>
      </c>
      <c r="AT903" s="498">
        <v>112</v>
      </c>
      <c r="AU903" s="270">
        <v>45.23</v>
      </c>
      <c r="AV903" s="11">
        <v>-118.5</v>
      </c>
      <c r="AW903" s="37" t="s">
        <v>225</v>
      </c>
      <c r="AX903" s="277">
        <v>6.1416666666666666</v>
      </c>
      <c r="AY903" s="278">
        <v>613</v>
      </c>
      <c r="AZ903" s="455">
        <f t="shared" si="563"/>
        <v>2.7874604745184151</v>
      </c>
      <c r="BA903" s="529" t="s">
        <v>137</v>
      </c>
      <c r="BB903" s="241" t="s">
        <v>226</v>
      </c>
      <c r="BC903" s="22"/>
      <c r="BD903" s="34"/>
      <c r="BE903" s="34"/>
      <c r="BH903" s="32" t="s">
        <v>2272</v>
      </c>
      <c r="BI903" s="459" t="s">
        <v>2273</v>
      </c>
      <c r="BJ903" s="8" t="s">
        <v>8</v>
      </c>
      <c r="BK903" s="67" t="s">
        <v>170</v>
      </c>
      <c r="BL903" s="34"/>
      <c r="BM903" s="34"/>
      <c r="BO903" s="34" t="s">
        <v>1669</v>
      </c>
      <c r="BP903" s="31" t="s">
        <v>51</v>
      </c>
      <c r="BQ903" s="29" t="s">
        <v>1862</v>
      </c>
      <c r="BR903" s="32">
        <v>11.28888888888889</v>
      </c>
      <c r="BS903" s="29" t="s">
        <v>21</v>
      </c>
      <c r="BT903" s="29" t="s">
        <v>9</v>
      </c>
      <c r="BU903" s="32">
        <v>15.224115859507364</v>
      </c>
      <c r="BW903" s="14" t="s">
        <v>26</v>
      </c>
      <c r="BX903" s="29" t="s">
        <v>67</v>
      </c>
      <c r="BY903" s="80"/>
      <c r="BZ903" s="146">
        <f t="shared" si="560"/>
        <v>15.224115859507364</v>
      </c>
      <c r="CA903" s="250" t="s">
        <v>18</v>
      </c>
      <c r="CB903" s="248" t="s">
        <v>1861</v>
      </c>
      <c r="CC903" s="34">
        <v>3</v>
      </c>
      <c r="CD903" s="34">
        <v>3</v>
      </c>
      <c r="CE903" s="82" t="s">
        <v>1617</v>
      </c>
      <c r="CF903" s="8" t="s">
        <v>1578</v>
      </c>
      <c r="CG903" s="67">
        <v>5.6225490196078427</v>
      </c>
      <c r="CH903" s="77" t="s">
        <v>21</v>
      </c>
      <c r="CI903" s="29">
        <v>5.046203764581783</v>
      </c>
      <c r="CK903" s="77"/>
      <c r="CL903" s="30">
        <f t="shared" si="561"/>
        <v>5.046203764581783</v>
      </c>
      <c r="CM903" s="29">
        <v>3</v>
      </c>
      <c r="CN903" s="29">
        <v>3</v>
      </c>
      <c r="CO903" s="82" t="s">
        <v>2630</v>
      </c>
      <c r="CP903" s="67">
        <f t="shared" si="564"/>
        <v>0.499631901560604</v>
      </c>
      <c r="CQ903" s="67">
        <f t="shared" si="565"/>
        <v>0.8</v>
      </c>
      <c r="CR903" s="67">
        <f t="shared" si="562"/>
        <v>0.39970552124848324</v>
      </c>
      <c r="CS903" s="67">
        <f t="shared" si="566"/>
        <v>0.67998037530971012</v>
      </c>
      <c r="CT903" s="387">
        <v>0</v>
      </c>
      <c r="CU903" s="77">
        <v>0</v>
      </c>
      <c r="CV903" s="77" t="s">
        <v>1782</v>
      </c>
      <c r="CW903" s="77">
        <v>0</v>
      </c>
      <c r="CX903" s="77">
        <v>0</v>
      </c>
      <c r="CY903" s="35">
        <v>0</v>
      </c>
      <c r="CZ903" s="457">
        <v>2</v>
      </c>
      <c r="DA903" s="35">
        <v>0</v>
      </c>
      <c r="DB903" s="35">
        <v>0</v>
      </c>
      <c r="DC903" s="35">
        <v>0</v>
      </c>
      <c r="DD903" s="77">
        <v>0</v>
      </c>
      <c r="DE903" s="60">
        <v>0</v>
      </c>
      <c r="DF903" s="77">
        <v>1</v>
      </c>
      <c r="DG903" s="77">
        <v>1</v>
      </c>
      <c r="DH903" s="60">
        <v>0</v>
      </c>
      <c r="DI903" s="60">
        <v>0</v>
      </c>
      <c r="DJ903" s="60">
        <v>0</v>
      </c>
      <c r="DK903" s="60">
        <v>0</v>
      </c>
      <c r="DL903" s="35">
        <v>0</v>
      </c>
      <c r="DM903" s="35">
        <v>0</v>
      </c>
      <c r="DN903" s="35">
        <v>0</v>
      </c>
      <c r="DO903" s="34">
        <v>0</v>
      </c>
      <c r="DP903" s="34">
        <v>0</v>
      </c>
      <c r="DQ903" s="34">
        <v>0</v>
      </c>
      <c r="DR903" s="34">
        <v>0</v>
      </c>
      <c r="DS903" s="34">
        <v>0</v>
      </c>
      <c r="DT903" s="34">
        <v>0</v>
      </c>
      <c r="DU903" s="34">
        <v>0</v>
      </c>
      <c r="DV903" s="34">
        <v>0</v>
      </c>
      <c r="DW903" s="34">
        <v>0</v>
      </c>
      <c r="DX903" s="34">
        <v>0</v>
      </c>
      <c r="DY903" s="34">
        <v>0</v>
      </c>
      <c r="DZ903" s="34">
        <v>0</v>
      </c>
      <c r="EA903" s="34">
        <v>0</v>
      </c>
      <c r="EB903" s="34">
        <v>0</v>
      </c>
      <c r="EC903" s="34">
        <v>0</v>
      </c>
      <c r="ED903" s="34">
        <v>0</v>
      </c>
      <c r="EE903" s="34">
        <v>0</v>
      </c>
      <c r="EF903" s="34">
        <v>0</v>
      </c>
      <c r="EG903" s="34">
        <v>0</v>
      </c>
      <c r="EH903" s="34">
        <v>0</v>
      </c>
      <c r="EI903" s="34">
        <v>0</v>
      </c>
      <c r="EJ903" s="34">
        <v>0</v>
      </c>
      <c r="EK903" s="34">
        <v>0</v>
      </c>
      <c r="EL903" s="34">
        <v>0</v>
      </c>
      <c r="EM903" s="458">
        <v>3</v>
      </c>
      <c r="EN903" s="34">
        <v>2</v>
      </c>
      <c r="EO903" s="458">
        <v>3</v>
      </c>
      <c r="EP903" s="59">
        <v>1</v>
      </c>
      <c r="EQ903" s="59">
        <v>2</v>
      </c>
    </row>
    <row r="904" spans="1:147" s="32" customFormat="1" ht="15" customHeight="1" x14ac:dyDescent="0.25">
      <c r="A904" s="6" t="s">
        <v>2586</v>
      </c>
      <c r="B904" s="34">
        <v>14</v>
      </c>
      <c r="C904" s="31" t="s">
        <v>2260</v>
      </c>
      <c r="D904" s="34">
        <v>2015</v>
      </c>
      <c r="E904" s="32" t="s">
        <v>798</v>
      </c>
      <c r="F904" s="32" t="s">
        <v>308</v>
      </c>
      <c r="G904" s="34">
        <v>18</v>
      </c>
      <c r="H904" s="2" t="s">
        <v>799</v>
      </c>
      <c r="I904" s="75" t="s">
        <v>50</v>
      </c>
      <c r="J904" s="59">
        <v>0</v>
      </c>
      <c r="K904" s="22" t="s">
        <v>39</v>
      </c>
      <c r="L904" s="22" t="s">
        <v>89</v>
      </c>
      <c r="M904" s="456">
        <v>6</v>
      </c>
      <c r="N904" s="22">
        <v>6</v>
      </c>
      <c r="O904" s="59">
        <f t="shared" si="554"/>
        <v>0.77815125038364363</v>
      </c>
      <c r="P904" s="22" t="s">
        <v>1858</v>
      </c>
      <c r="R904" s="34">
        <v>1</v>
      </c>
      <c r="S904" s="34">
        <v>3</v>
      </c>
      <c r="T904" s="34">
        <v>1</v>
      </c>
      <c r="U904" s="239" t="s">
        <v>1859</v>
      </c>
      <c r="V904" s="34" t="s">
        <v>1861</v>
      </c>
      <c r="W904" s="34"/>
      <c r="X904" s="22" t="s">
        <v>608</v>
      </c>
      <c r="Z904" s="36" t="s">
        <v>2365</v>
      </c>
      <c r="AA904" s="387" t="s">
        <v>2261</v>
      </c>
      <c r="AB904" s="34" t="s">
        <v>2262</v>
      </c>
      <c r="AC904" s="456">
        <v>13.65</v>
      </c>
      <c r="AD904" s="29">
        <v>0</v>
      </c>
      <c r="AE904" s="34" t="s">
        <v>1071</v>
      </c>
      <c r="AF904" s="462">
        <v>6.7</v>
      </c>
      <c r="AG904" s="86">
        <f t="shared" si="545"/>
        <v>0.82607480270082645</v>
      </c>
      <c r="AH904" s="458">
        <v>1141</v>
      </c>
      <c r="AI904" s="72">
        <f t="shared" si="555"/>
        <v>3.0572856444182146</v>
      </c>
      <c r="AJ904" s="59">
        <f t="shared" si="556"/>
        <v>40.200000000000003</v>
      </c>
      <c r="AK904" s="59">
        <f t="shared" si="557"/>
        <v>1.6042260530844701</v>
      </c>
      <c r="AL904" s="72">
        <f t="shared" si="558"/>
        <v>6846</v>
      </c>
      <c r="AM904" s="72">
        <f t="shared" si="559"/>
        <v>3.8354368948018585</v>
      </c>
      <c r="AN904" s="26" t="s">
        <v>28</v>
      </c>
      <c r="AO904" s="22" t="s">
        <v>470</v>
      </c>
      <c r="AQ904" s="22" t="s">
        <v>80</v>
      </c>
      <c r="AR904" s="26" t="s">
        <v>223</v>
      </c>
      <c r="AS904" s="26" t="s">
        <v>224</v>
      </c>
      <c r="AT904" s="498">
        <v>112</v>
      </c>
      <c r="AU904" s="270">
        <v>45.23</v>
      </c>
      <c r="AV904" s="11">
        <v>-118.5</v>
      </c>
      <c r="AW904" s="37" t="s">
        <v>225</v>
      </c>
      <c r="AX904" s="277">
        <v>6.1416666666666666</v>
      </c>
      <c r="AY904" s="278">
        <v>613</v>
      </c>
      <c r="AZ904" s="455">
        <f t="shared" si="563"/>
        <v>2.7874604745184151</v>
      </c>
      <c r="BA904" s="529" t="s">
        <v>137</v>
      </c>
      <c r="BB904" s="241" t="s">
        <v>226</v>
      </c>
      <c r="BC904" s="22"/>
      <c r="BD904" s="34"/>
      <c r="BE904" s="34"/>
      <c r="BH904" s="32" t="s">
        <v>2272</v>
      </c>
      <c r="BI904" s="459" t="s">
        <v>2273</v>
      </c>
      <c r="BJ904" s="185" t="s">
        <v>12</v>
      </c>
      <c r="BK904" s="67" t="s">
        <v>170</v>
      </c>
      <c r="BL904" s="34"/>
      <c r="BM904" s="34"/>
      <c r="BO904" s="34" t="s">
        <v>1669</v>
      </c>
      <c r="BP904" s="31" t="s">
        <v>51</v>
      </c>
      <c r="BQ904" s="29" t="s">
        <v>1862</v>
      </c>
      <c r="BR904" s="32">
        <v>0.24444444444444444</v>
      </c>
      <c r="BS904" s="29" t="s">
        <v>21</v>
      </c>
      <c r="BT904" s="29" t="s">
        <v>1214</v>
      </c>
      <c r="BU904" s="32">
        <v>0.22194427061597982</v>
      </c>
      <c r="BW904" s="14" t="s">
        <v>26</v>
      </c>
      <c r="BX904" s="29" t="s">
        <v>67</v>
      </c>
      <c r="BY904" s="80"/>
      <c r="BZ904" s="146">
        <f t="shared" si="560"/>
        <v>0.22194427061597982</v>
      </c>
      <c r="CA904" s="250" t="s">
        <v>18</v>
      </c>
      <c r="CB904" s="248" t="s">
        <v>1861</v>
      </c>
      <c r="CC904" s="34">
        <v>3</v>
      </c>
      <c r="CD904" s="34">
        <v>3</v>
      </c>
      <c r="CE904" s="82" t="s">
        <v>1617</v>
      </c>
      <c r="CF904" s="8" t="s">
        <v>1578</v>
      </c>
      <c r="CG904" s="67">
        <v>0.184640522875817</v>
      </c>
      <c r="CH904" s="77" t="s">
        <v>21</v>
      </c>
      <c r="CI904" s="32">
        <v>0.22379656664556477</v>
      </c>
      <c r="CK904" s="77"/>
      <c r="CL904" s="30">
        <f t="shared" si="561"/>
        <v>0.22379656664556477</v>
      </c>
      <c r="CM904" s="461">
        <v>3</v>
      </c>
      <c r="CN904" s="461">
        <v>3</v>
      </c>
      <c r="CO904" s="82" t="s">
        <v>2630</v>
      </c>
      <c r="CP904" s="67">
        <f t="shared" si="564"/>
        <v>0.26833262834581201</v>
      </c>
      <c r="CQ904" s="67">
        <f t="shared" si="565"/>
        <v>0.8</v>
      </c>
      <c r="CR904" s="67">
        <f t="shared" si="562"/>
        <v>0.21466610267664962</v>
      </c>
      <c r="CS904" s="67">
        <f t="shared" si="566"/>
        <v>0.67050679463653173</v>
      </c>
      <c r="CT904" s="387">
        <v>0</v>
      </c>
      <c r="CU904" s="77">
        <v>0</v>
      </c>
      <c r="CV904" s="77" t="s">
        <v>1782</v>
      </c>
      <c r="CW904" s="77">
        <v>0</v>
      </c>
      <c r="CX904" s="77">
        <v>0</v>
      </c>
      <c r="CY904" s="35">
        <v>1</v>
      </c>
      <c r="CZ904" s="457">
        <v>0</v>
      </c>
      <c r="DA904" s="35">
        <v>0</v>
      </c>
      <c r="DB904" s="35">
        <v>0</v>
      </c>
      <c r="DC904" s="35">
        <v>0</v>
      </c>
      <c r="DD904" s="77">
        <v>0</v>
      </c>
      <c r="DE904" s="60">
        <v>0</v>
      </c>
      <c r="DF904" s="77">
        <v>1</v>
      </c>
      <c r="DG904" s="77">
        <v>1</v>
      </c>
      <c r="DH904" s="60">
        <v>0</v>
      </c>
      <c r="DI904" s="60">
        <v>0</v>
      </c>
      <c r="DJ904" s="60">
        <v>0</v>
      </c>
      <c r="DK904" s="60">
        <v>0</v>
      </c>
      <c r="DL904" s="35">
        <v>0</v>
      </c>
      <c r="DM904" s="35">
        <v>0</v>
      </c>
      <c r="DN904" s="35">
        <v>0</v>
      </c>
      <c r="DO904" s="34">
        <v>0</v>
      </c>
      <c r="DP904" s="34">
        <v>0</v>
      </c>
      <c r="DQ904" s="34">
        <v>0</v>
      </c>
      <c r="DR904" s="34">
        <v>0</v>
      </c>
      <c r="DS904" s="34">
        <v>0</v>
      </c>
      <c r="DT904" s="34">
        <v>0</v>
      </c>
      <c r="DU904" s="34">
        <v>0</v>
      </c>
      <c r="DV904" s="34">
        <v>0</v>
      </c>
      <c r="DW904" s="34">
        <v>0</v>
      </c>
      <c r="DX904" s="34">
        <v>0</v>
      </c>
      <c r="DY904" s="34">
        <v>0</v>
      </c>
      <c r="DZ904" s="34">
        <v>0</v>
      </c>
      <c r="EA904" s="34">
        <v>0</v>
      </c>
      <c r="EB904" s="34">
        <v>0</v>
      </c>
      <c r="EC904" s="34">
        <v>0</v>
      </c>
      <c r="ED904" s="34">
        <v>0</v>
      </c>
      <c r="EE904" s="34">
        <v>0</v>
      </c>
      <c r="EF904" s="34">
        <v>0</v>
      </c>
      <c r="EG904" s="34">
        <v>0</v>
      </c>
      <c r="EH904" s="34">
        <v>0</v>
      </c>
      <c r="EI904" s="34">
        <v>0</v>
      </c>
      <c r="EJ904" s="34">
        <v>0</v>
      </c>
      <c r="EK904" s="34">
        <v>0</v>
      </c>
      <c r="EL904" s="34">
        <v>0</v>
      </c>
      <c r="EM904" s="458">
        <v>3</v>
      </c>
      <c r="EN904" s="34">
        <v>2</v>
      </c>
      <c r="EO904" s="458">
        <v>3</v>
      </c>
      <c r="EP904" s="59">
        <v>1</v>
      </c>
      <c r="EQ904" s="59">
        <v>2</v>
      </c>
    </row>
    <row r="905" spans="1:147" s="32" customFormat="1" ht="15" customHeight="1" x14ac:dyDescent="0.25">
      <c r="A905" s="6" t="s">
        <v>2586</v>
      </c>
      <c r="B905" s="34">
        <v>15</v>
      </c>
      <c r="C905" s="31" t="s">
        <v>2260</v>
      </c>
      <c r="D905" s="34">
        <v>2015</v>
      </c>
      <c r="E905" s="32" t="s">
        <v>798</v>
      </c>
      <c r="F905" s="32" t="s">
        <v>308</v>
      </c>
      <c r="G905" s="34">
        <v>18</v>
      </c>
      <c r="H905" s="2" t="s">
        <v>799</v>
      </c>
      <c r="I905" s="75" t="s">
        <v>50</v>
      </c>
      <c r="J905" s="59">
        <v>0</v>
      </c>
      <c r="K905" s="22" t="s">
        <v>39</v>
      </c>
      <c r="L905" s="22" t="s">
        <v>89</v>
      </c>
      <c r="M905" s="456">
        <v>6</v>
      </c>
      <c r="N905" s="22">
        <v>6</v>
      </c>
      <c r="O905" s="59">
        <f t="shared" si="554"/>
        <v>0.77815125038364363</v>
      </c>
      <c r="P905" s="22" t="s">
        <v>1858</v>
      </c>
      <c r="R905" s="34">
        <v>1</v>
      </c>
      <c r="S905" s="34">
        <v>2</v>
      </c>
      <c r="T905" s="34">
        <v>1</v>
      </c>
      <c r="U905" s="239" t="s">
        <v>1859</v>
      </c>
      <c r="V905" s="34" t="s">
        <v>1861</v>
      </c>
      <c r="W905" s="34"/>
      <c r="X905" s="22" t="s">
        <v>608</v>
      </c>
      <c r="Z905" s="36" t="s">
        <v>2365</v>
      </c>
      <c r="AA905" s="387" t="s">
        <v>2261</v>
      </c>
      <c r="AB905" s="34" t="s">
        <v>2262</v>
      </c>
      <c r="AC905" s="456">
        <v>13.65</v>
      </c>
      <c r="AD905" s="29">
        <v>0</v>
      </c>
      <c r="AE905" s="34" t="s">
        <v>1071</v>
      </c>
      <c r="AF905" s="462">
        <v>6.7</v>
      </c>
      <c r="AG905" s="86">
        <f t="shared" si="545"/>
        <v>0.82607480270082645</v>
      </c>
      <c r="AH905" s="458">
        <v>1141</v>
      </c>
      <c r="AI905" s="72">
        <f t="shared" si="555"/>
        <v>3.0572856444182146</v>
      </c>
      <c r="AJ905" s="59">
        <f t="shared" si="556"/>
        <v>40.200000000000003</v>
      </c>
      <c r="AK905" s="59">
        <f t="shared" si="557"/>
        <v>1.6042260530844701</v>
      </c>
      <c r="AL905" s="72">
        <f t="shared" si="558"/>
        <v>6846</v>
      </c>
      <c r="AM905" s="72">
        <f t="shared" si="559"/>
        <v>3.8354368948018585</v>
      </c>
      <c r="AN905" s="26" t="s">
        <v>28</v>
      </c>
      <c r="AO905" s="22" t="s">
        <v>470</v>
      </c>
      <c r="AQ905" s="22" t="s">
        <v>80</v>
      </c>
      <c r="AR905" s="26" t="s">
        <v>223</v>
      </c>
      <c r="AS905" s="26" t="s">
        <v>224</v>
      </c>
      <c r="AT905" s="498">
        <v>113</v>
      </c>
      <c r="AU905" s="270">
        <v>45.23</v>
      </c>
      <c r="AV905" s="11">
        <v>-118.5</v>
      </c>
      <c r="AW905" s="37" t="s">
        <v>225</v>
      </c>
      <c r="AX905" s="277">
        <v>6.1416666666666666</v>
      </c>
      <c r="AY905" s="278">
        <v>613</v>
      </c>
      <c r="AZ905" s="455">
        <f t="shared" si="563"/>
        <v>2.7874604745184151</v>
      </c>
      <c r="BA905" s="529" t="s">
        <v>137</v>
      </c>
      <c r="BB905" s="241" t="s">
        <v>226</v>
      </c>
      <c r="BC905" s="22"/>
      <c r="BD905" s="34"/>
      <c r="BE905" s="34"/>
      <c r="BH905" s="32" t="s">
        <v>2272</v>
      </c>
      <c r="BI905" s="459" t="s">
        <v>2274</v>
      </c>
      <c r="BJ905" s="8" t="s">
        <v>8</v>
      </c>
      <c r="BK905" s="67" t="s">
        <v>170</v>
      </c>
      <c r="BL905" s="34"/>
      <c r="BM905" s="34"/>
      <c r="BO905" s="34" t="s">
        <v>1669</v>
      </c>
      <c r="BP905" s="31" t="s">
        <v>51</v>
      </c>
      <c r="BQ905" s="29" t="s">
        <v>1862</v>
      </c>
      <c r="BR905" s="32">
        <v>7.833333333333333</v>
      </c>
      <c r="BS905" s="29" t="s">
        <v>21</v>
      </c>
      <c r="BT905" s="29" t="s">
        <v>9</v>
      </c>
      <c r="BU905" s="32">
        <v>3.8183766184073562</v>
      </c>
      <c r="BW905" s="14" t="s">
        <v>26</v>
      </c>
      <c r="BX905" s="29" t="s">
        <v>67</v>
      </c>
      <c r="BY905" s="80"/>
      <c r="BZ905" s="146">
        <f t="shared" si="560"/>
        <v>3.8183766184073562</v>
      </c>
      <c r="CA905" s="250" t="s">
        <v>18</v>
      </c>
      <c r="CB905" s="248" t="s">
        <v>1861</v>
      </c>
      <c r="CC905" s="34">
        <v>2</v>
      </c>
      <c r="CD905" s="34">
        <v>2</v>
      </c>
      <c r="CE905" s="82" t="s">
        <v>1617</v>
      </c>
      <c r="CF905" s="8" t="s">
        <v>1578</v>
      </c>
      <c r="CG905" s="67">
        <v>3.1560606060606053</v>
      </c>
      <c r="CH905" s="77" t="s">
        <v>21</v>
      </c>
      <c r="CI905" s="29">
        <v>4.3990612781090359</v>
      </c>
      <c r="CK905" s="77"/>
      <c r="CL905" s="30">
        <f t="shared" si="561"/>
        <v>4.3990612781090359</v>
      </c>
      <c r="CM905" s="461">
        <v>2</v>
      </c>
      <c r="CN905" s="461">
        <v>2</v>
      </c>
      <c r="CO905" s="82" t="s">
        <v>2630</v>
      </c>
      <c r="CP905" s="67">
        <f t="shared" si="564"/>
        <v>1.1355457224383982</v>
      </c>
      <c r="CQ905" s="67">
        <f t="shared" si="565"/>
        <v>0.5714285714285714</v>
      </c>
      <c r="CR905" s="67">
        <f t="shared" si="562"/>
        <v>0.64888326996479895</v>
      </c>
      <c r="CS905" s="67">
        <f t="shared" si="566"/>
        <v>1.0526311872550262</v>
      </c>
      <c r="CT905" s="387">
        <v>0</v>
      </c>
      <c r="CU905" s="77">
        <v>0</v>
      </c>
      <c r="CV905" s="77" t="s">
        <v>1782</v>
      </c>
      <c r="CW905" s="77">
        <v>0</v>
      </c>
      <c r="CX905" s="77">
        <v>0</v>
      </c>
      <c r="CY905" s="35">
        <v>0</v>
      </c>
      <c r="CZ905" s="457">
        <v>2</v>
      </c>
      <c r="DA905" s="35">
        <v>0</v>
      </c>
      <c r="DB905" s="35">
        <v>0</v>
      </c>
      <c r="DC905" s="35">
        <v>0</v>
      </c>
      <c r="DD905" s="77">
        <v>0</v>
      </c>
      <c r="DE905" s="60">
        <v>0</v>
      </c>
      <c r="DF905" s="77">
        <v>1</v>
      </c>
      <c r="DG905" s="77">
        <v>1</v>
      </c>
      <c r="DH905" s="60">
        <v>0</v>
      </c>
      <c r="DI905" s="60">
        <v>0</v>
      </c>
      <c r="DJ905" s="60">
        <v>0</v>
      </c>
      <c r="DK905" s="60">
        <v>0</v>
      </c>
      <c r="DL905" s="35">
        <v>0</v>
      </c>
      <c r="DM905" s="35">
        <v>0</v>
      </c>
      <c r="DN905" s="35">
        <v>0</v>
      </c>
      <c r="DO905" s="34">
        <v>0</v>
      </c>
      <c r="DP905" s="34">
        <v>0</v>
      </c>
      <c r="DQ905" s="34">
        <v>0</v>
      </c>
      <c r="DR905" s="34">
        <v>0</v>
      </c>
      <c r="DS905" s="34">
        <v>0</v>
      </c>
      <c r="DT905" s="34">
        <v>0</v>
      </c>
      <c r="DU905" s="34">
        <v>0</v>
      </c>
      <c r="DV905" s="34">
        <v>0</v>
      </c>
      <c r="DW905" s="34">
        <v>0</v>
      </c>
      <c r="DX905" s="34">
        <v>0</v>
      </c>
      <c r="DY905" s="34">
        <v>0</v>
      </c>
      <c r="DZ905" s="34">
        <v>0</v>
      </c>
      <c r="EA905" s="34">
        <v>0</v>
      </c>
      <c r="EB905" s="34">
        <v>0</v>
      </c>
      <c r="EC905" s="34">
        <v>0</v>
      </c>
      <c r="ED905" s="34">
        <v>0</v>
      </c>
      <c r="EE905" s="34">
        <v>0</v>
      </c>
      <c r="EF905" s="34">
        <v>0</v>
      </c>
      <c r="EG905" s="34">
        <v>0</v>
      </c>
      <c r="EH905" s="34">
        <v>0</v>
      </c>
      <c r="EI905" s="34">
        <v>0</v>
      </c>
      <c r="EJ905" s="34">
        <v>0</v>
      </c>
      <c r="EK905" s="34">
        <v>0</v>
      </c>
      <c r="EL905" s="34">
        <v>0</v>
      </c>
      <c r="EM905" s="458">
        <v>3</v>
      </c>
      <c r="EN905" s="34">
        <v>2</v>
      </c>
      <c r="EO905" s="458">
        <v>3</v>
      </c>
      <c r="EP905" s="59">
        <v>1</v>
      </c>
      <c r="EQ905" s="59">
        <v>2</v>
      </c>
    </row>
    <row r="906" spans="1:147" s="32" customFormat="1" ht="15" customHeight="1" x14ac:dyDescent="0.25">
      <c r="A906" s="6" t="s">
        <v>2586</v>
      </c>
      <c r="B906" s="34">
        <v>16</v>
      </c>
      <c r="C906" s="31" t="s">
        <v>2260</v>
      </c>
      <c r="D906" s="34">
        <v>2015</v>
      </c>
      <c r="E906" s="32" t="s">
        <v>798</v>
      </c>
      <c r="F906" s="32" t="s">
        <v>308</v>
      </c>
      <c r="G906" s="34">
        <v>18</v>
      </c>
      <c r="H906" s="2" t="s">
        <v>799</v>
      </c>
      <c r="I906" s="75" t="s">
        <v>50</v>
      </c>
      <c r="J906" s="59">
        <v>0</v>
      </c>
      <c r="K906" s="22" t="s">
        <v>39</v>
      </c>
      <c r="L906" s="22" t="s">
        <v>89</v>
      </c>
      <c r="M906" s="456">
        <v>6</v>
      </c>
      <c r="N906" s="22">
        <v>6</v>
      </c>
      <c r="O906" s="59">
        <f t="shared" si="554"/>
        <v>0.77815125038364363</v>
      </c>
      <c r="P906" s="22" t="s">
        <v>1858</v>
      </c>
      <c r="R906" s="34">
        <v>1</v>
      </c>
      <c r="S906" s="34">
        <v>2</v>
      </c>
      <c r="T906" s="34">
        <v>1</v>
      </c>
      <c r="U906" s="239" t="s">
        <v>1859</v>
      </c>
      <c r="V906" s="34" t="s">
        <v>1861</v>
      </c>
      <c r="W906" s="34"/>
      <c r="X906" s="22" t="s">
        <v>608</v>
      </c>
      <c r="Z906" s="36" t="s">
        <v>2365</v>
      </c>
      <c r="AA906" s="387" t="s">
        <v>2261</v>
      </c>
      <c r="AB906" s="34" t="s">
        <v>2262</v>
      </c>
      <c r="AC906" s="456">
        <v>13.65</v>
      </c>
      <c r="AD906" s="29">
        <v>0</v>
      </c>
      <c r="AE906" s="34" t="s">
        <v>1071</v>
      </c>
      <c r="AF906" s="462">
        <v>6.7</v>
      </c>
      <c r="AG906" s="86">
        <f t="shared" si="545"/>
        <v>0.82607480270082645</v>
      </c>
      <c r="AH906" s="458">
        <v>1141</v>
      </c>
      <c r="AI906" s="72">
        <f t="shared" si="555"/>
        <v>3.0572856444182146</v>
      </c>
      <c r="AJ906" s="59">
        <f t="shared" si="556"/>
        <v>40.200000000000003</v>
      </c>
      <c r="AK906" s="59">
        <f t="shared" si="557"/>
        <v>1.6042260530844701</v>
      </c>
      <c r="AL906" s="72">
        <f t="shared" si="558"/>
        <v>6846</v>
      </c>
      <c r="AM906" s="72">
        <f t="shared" si="559"/>
        <v>3.8354368948018585</v>
      </c>
      <c r="AN906" s="26" t="s">
        <v>28</v>
      </c>
      <c r="AO906" s="22" t="s">
        <v>470</v>
      </c>
      <c r="AQ906" s="22" t="s">
        <v>80</v>
      </c>
      <c r="AR906" s="26" t="s">
        <v>223</v>
      </c>
      <c r="AS906" s="26" t="s">
        <v>224</v>
      </c>
      <c r="AT906" s="498">
        <v>113</v>
      </c>
      <c r="AU906" s="270">
        <v>45.23</v>
      </c>
      <c r="AV906" s="11">
        <v>-118.5</v>
      </c>
      <c r="AW906" s="37" t="s">
        <v>225</v>
      </c>
      <c r="AX906" s="277">
        <v>6.1416666666666666</v>
      </c>
      <c r="AY906" s="278">
        <v>613</v>
      </c>
      <c r="AZ906" s="455">
        <f t="shared" si="563"/>
        <v>2.7874604745184151</v>
      </c>
      <c r="BA906" s="529" t="s">
        <v>137</v>
      </c>
      <c r="BB906" s="241" t="s">
        <v>226</v>
      </c>
      <c r="BC906" s="22"/>
      <c r="BD906" s="34"/>
      <c r="BE906" s="34"/>
      <c r="BH906" s="32" t="s">
        <v>2272</v>
      </c>
      <c r="BI906" s="459" t="s">
        <v>2274</v>
      </c>
      <c r="BJ906" s="185" t="s">
        <v>12</v>
      </c>
      <c r="BK906" s="67" t="s">
        <v>170</v>
      </c>
      <c r="BL906" s="34"/>
      <c r="BM906" s="34"/>
      <c r="BO906" s="34" t="s">
        <v>1669</v>
      </c>
      <c r="BP906" s="31" t="s">
        <v>51</v>
      </c>
      <c r="BQ906" s="29" t="s">
        <v>1862</v>
      </c>
      <c r="BR906" s="32">
        <v>0.16666666666666669</v>
      </c>
      <c r="BS906" s="29" t="s">
        <v>21</v>
      </c>
      <c r="BT906" s="29" t="s">
        <v>1214</v>
      </c>
      <c r="BU906" s="32">
        <v>9.4280904158206419E-2</v>
      </c>
      <c r="BW906" s="14" t="s">
        <v>26</v>
      </c>
      <c r="BX906" s="29" t="s">
        <v>67</v>
      </c>
      <c r="BY906" s="80"/>
      <c r="BZ906" s="146">
        <f t="shared" si="560"/>
        <v>9.4280904158206419E-2</v>
      </c>
      <c r="CA906" s="250" t="s">
        <v>18</v>
      </c>
      <c r="CB906" s="248" t="s">
        <v>1861</v>
      </c>
      <c r="CC906" s="34">
        <v>2</v>
      </c>
      <c r="CD906" s="34">
        <v>2</v>
      </c>
      <c r="CE906" s="82" t="s">
        <v>1617</v>
      </c>
      <c r="CF906" s="8" t="s">
        <v>1578</v>
      </c>
      <c r="CG906" s="67">
        <v>-5.3030303030303094E-2</v>
      </c>
      <c r="CH906" s="77" t="s">
        <v>21</v>
      </c>
      <c r="CI906" s="32">
        <v>0.31069843415772547</v>
      </c>
      <c r="CK906" s="77"/>
      <c r="CL906" s="30">
        <f t="shared" si="561"/>
        <v>0.31069843415772547</v>
      </c>
      <c r="CM906" s="461">
        <v>2</v>
      </c>
      <c r="CN906" s="461">
        <v>2</v>
      </c>
      <c r="CO906" s="82" t="s">
        <v>2630</v>
      </c>
      <c r="CP906" s="67">
        <f t="shared" si="564"/>
        <v>0.9569133267161215</v>
      </c>
      <c r="CQ906" s="67">
        <f t="shared" si="565"/>
        <v>0.5714285714285714</v>
      </c>
      <c r="CR906" s="67">
        <f t="shared" si="562"/>
        <v>0.54680761526635513</v>
      </c>
      <c r="CS906" s="67">
        <f t="shared" si="566"/>
        <v>1.0373748210141598</v>
      </c>
      <c r="CT906" s="387">
        <v>0</v>
      </c>
      <c r="CU906" s="77">
        <v>0</v>
      </c>
      <c r="CV906" s="77" t="s">
        <v>1782</v>
      </c>
      <c r="CW906" s="77">
        <v>0</v>
      </c>
      <c r="CX906" s="77">
        <v>0</v>
      </c>
      <c r="CY906" s="35">
        <v>1</v>
      </c>
      <c r="CZ906" s="457">
        <v>0</v>
      </c>
      <c r="DA906" s="35">
        <v>0</v>
      </c>
      <c r="DB906" s="35">
        <v>0</v>
      </c>
      <c r="DC906" s="35">
        <v>0</v>
      </c>
      <c r="DD906" s="77">
        <v>0</v>
      </c>
      <c r="DE906" s="60">
        <v>0</v>
      </c>
      <c r="DF906" s="77">
        <v>1</v>
      </c>
      <c r="DG906" s="77">
        <v>1</v>
      </c>
      <c r="DH906" s="60">
        <v>0</v>
      </c>
      <c r="DI906" s="60">
        <v>0</v>
      </c>
      <c r="DJ906" s="60">
        <v>0</v>
      </c>
      <c r="DK906" s="60">
        <v>0</v>
      </c>
      <c r="DL906" s="35">
        <v>0</v>
      </c>
      <c r="DM906" s="35">
        <v>0</v>
      </c>
      <c r="DN906" s="35">
        <v>0</v>
      </c>
      <c r="DO906" s="34">
        <v>0</v>
      </c>
      <c r="DP906" s="34">
        <v>0</v>
      </c>
      <c r="DQ906" s="34">
        <v>0</v>
      </c>
      <c r="DR906" s="34">
        <v>0</v>
      </c>
      <c r="DS906" s="34">
        <v>0</v>
      </c>
      <c r="DT906" s="34">
        <v>0</v>
      </c>
      <c r="DU906" s="34">
        <v>0</v>
      </c>
      <c r="DV906" s="34">
        <v>0</v>
      </c>
      <c r="DW906" s="34">
        <v>0</v>
      </c>
      <c r="DX906" s="34">
        <v>0</v>
      </c>
      <c r="DY906" s="34">
        <v>0</v>
      </c>
      <c r="DZ906" s="34">
        <v>0</v>
      </c>
      <c r="EA906" s="34">
        <v>0</v>
      </c>
      <c r="EB906" s="34">
        <v>0</v>
      </c>
      <c r="EC906" s="34">
        <v>0</v>
      </c>
      <c r="ED906" s="34">
        <v>0</v>
      </c>
      <c r="EE906" s="34">
        <v>0</v>
      </c>
      <c r="EF906" s="34">
        <v>0</v>
      </c>
      <c r="EG906" s="34">
        <v>0</v>
      </c>
      <c r="EH906" s="34">
        <v>0</v>
      </c>
      <c r="EI906" s="34">
        <v>0</v>
      </c>
      <c r="EJ906" s="34">
        <v>0</v>
      </c>
      <c r="EK906" s="34">
        <v>0</v>
      </c>
      <c r="EL906" s="34">
        <v>0</v>
      </c>
      <c r="EM906" s="458">
        <v>3</v>
      </c>
      <c r="EN906" s="34">
        <v>2</v>
      </c>
      <c r="EO906" s="458">
        <v>3</v>
      </c>
      <c r="EP906" s="59">
        <v>1</v>
      </c>
      <c r="EQ906" s="59">
        <v>2</v>
      </c>
    </row>
    <row r="907" spans="1:147" s="32" customFormat="1" ht="15" customHeight="1" x14ac:dyDescent="0.25">
      <c r="A907" s="6" t="s">
        <v>2586</v>
      </c>
      <c r="B907" s="34">
        <v>17</v>
      </c>
      <c r="C907" s="31" t="s">
        <v>2260</v>
      </c>
      <c r="D907" s="34">
        <v>2015</v>
      </c>
      <c r="E907" s="32" t="s">
        <v>798</v>
      </c>
      <c r="F907" s="32" t="s">
        <v>308</v>
      </c>
      <c r="G907" s="34">
        <v>18</v>
      </c>
      <c r="H907" s="2" t="s">
        <v>799</v>
      </c>
      <c r="I907" s="75" t="s">
        <v>50</v>
      </c>
      <c r="J907" s="59">
        <v>0</v>
      </c>
      <c r="K907" s="22" t="s">
        <v>39</v>
      </c>
      <c r="L907" s="22" t="s">
        <v>89</v>
      </c>
      <c r="M907" s="456">
        <v>6</v>
      </c>
      <c r="N907" s="22">
        <v>6</v>
      </c>
      <c r="O907" s="59">
        <f t="shared" si="554"/>
        <v>0.77815125038364363</v>
      </c>
      <c r="P907" s="22" t="s">
        <v>1858</v>
      </c>
      <c r="R907" s="34">
        <v>1</v>
      </c>
      <c r="S907" s="34">
        <v>3</v>
      </c>
      <c r="T907" s="34">
        <v>1</v>
      </c>
      <c r="U907" s="239" t="s">
        <v>1859</v>
      </c>
      <c r="V907" s="34" t="s">
        <v>1861</v>
      </c>
      <c r="W907" s="34"/>
      <c r="X907" s="22" t="s">
        <v>608</v>
      </c>
      <c r="Z907" s="36" t="s">
        <v>2365</v>
      </c>
      <c r="AA907" s="387" t="s">
        <v>2261</v>
      </c>
      <c r="AB907" s="34" t="s">
        <v>2262</v>
      </c>
      <c r="AC907" s="456">
        <v>13.65</v>
      </c>
      <c r="AD907" s="29">
        <v>0</v>
      </c>
      <c r="AE907" s="34" t="s">
        <v>1071</v>
      </c>
      <c r="AF907" s="462">
        <v>6.7</v>
      </c>
      <c r="AG907" s="86">
        <f t="shared" si="545"/>
        <v>0.82607480270082645</v>
      </c>
      <c r="AH907" s="458">
        <v>1141</v>
      </c>
      <c r="AI907" s="72">
        <f t="shared" si="555"/>
        <v>3.0572856444182146</v>
      </c>
      <c r="AJ907" s="59">
        <f t="shared" si="556"/>
        <v>40.200000000000003</v>
      </c>
      <c r="AK907" s="59">
        <f t="shared" si="557"/>
        <v>1.6042260530844701</v>
      </c>
      <c r="AL907" s="72">
        <f t="shared" si="558"/>
        <v>6846</v>
      </c>
      <c r="AM907" s="72">
        <f t="shared" si="559"/>
        <v>3.8354368948018585</v>
      </c>
      <c r="AN907" s="26" t="s">
        <v>28</v>
      </c>
      <c r="AO907" s="22" t="s">
        <v>470</v>
      </c>
      <c r="AQ907" s="22" t="s">
        <v>80</v>
      </c>
      <c r="AR907" s="26" t="s">
        <v>223</v>
      </c>
      <c r="AS907" s="26" t="s">
        <v>224</v>
      </c>
      <c r="AT907" s="498">
        <v>112</v>
      </c>
      <c r="AU907" s="270">
        <v>45.23</v>
      </c>
      <c r="AV907" s="11">
        <v>-118.5</v>
      </c>
      <c r="AW907" s="37" t="s">
        <v>225</v>
      </c>
      <c r="AX907" s="277">
        <v>6.1416666666666666</v>
      </c>
      <c r="AY907" s="278">
        <v>613</v>
      </c>
      <c r="AZ907" s="455">
        <f t="shared" si="563"/>
        <v>2.7874604745184151</v>
      </c>
      <c r="BA907" s="529" t="s">
        <v>137</v>
      </c>
      <c r="BB907" s="241" t="s">
        <v>226</v>
      </c>
      <c r="BC907" s="22"/>
      <c r="BD907" s="34"/>
      <c r="BE907" s="34"/>
      <c r="BH907" s="32" t="s">
        <v>2272</v>
      </c>
      <c r="BI907" s="459" t="s">
        <v>2273</v>
      </c>
      <c r="BJ907" s="8" t="s">
        <v>8</v>
      </c>
      <c r="BK907" s="67" t="s">
        <v>1880</v>
      </c>
      <c r="BL907" s="34"/>
      <c r="BM907" s="34"/>
      <c r="BO907" s="34" t="s">
        <v>1669</v>
      </c>
      <c r="BP907" s="31" t="s">
        <v>51</v>
      </c>
      <c r="BQ907" s="29" t="s">
        <v>1862</v>
      </c>
      <c r="BR907" s="32">
        <v>37.088888888888896</v>
      </c>
      <c r="BS907" s="29" t="s">
        <v>21</v>
      </c>
      <c r="BT907" s="29" t="s">
        <v>9</v>
      </c>
      <c r="BU907" s="32">
        <v>30.67554823078569</v>
      </c>
      <c r="BW907" s="14" t="s">
        <v>26</v>
      </c>
      <c r="BX907" s="29" t="s">
        <v>67</v>
      </c>
      <c r="BY907" s="80"/>
      <c r="BZ907" s="146">
        <f t="shared" si="560"/>
        <v>30.67554823078569</v>
      </c>
      <c r="CA907" s="250" t="s">
        <v>18</v>
      </c>
      <c r="CB907" s="248" t="s">
        <v>1861</v>
      </c>
      <c r="CC907" s="34">
        <v>3</v>
      </c>
      <c r="CD907" s="34">
        <v>3</v>
      </c>
      <c r="CE907" s="82" t="s">
        <v>1617</v>
      </c>
      <c r="CF907" s="8" t="s">
        <v>1578</v>
      </c>
      <c r="CG907" s="67">
        <v>15.677559912854029</v>
      </c>
      <c r="CH907" s="77" t="s">
        <v>21</v>
      </c>
      <c r="CI907" s="29">
        <v>4.7336602247234909</v>
      </c>
      <c r="CK907" s="77"/>
      <c r="CL907" s="30">
        <f t="shared" si="561"/>
        <v>4.7336602247234909</v>
      </c>
      <c r="CM907" s="29">
        <v>3</v>
      </c>
      <c r="CN907" s="29">
        <v>3</v>
      </c>
      <c r="CO907" s="82" t="s">
        <v>2630</v>
      </c>
      <c r="CP907" s="67">
        <f t="shared" si="564"/>
        <v>0.97556457738991764</v>
      </c>
      <c r="CQ907" s="67">
        <f t="shared" si="565"/>
        <v>0.8</v>
      </c>
      <c r="CR907" s="67">
        <f t="shared" si="562"/>
        <v>0.78045166191193416</v>
      </c>
      <c r="CS907" s="67">
        <f t="shared" si="566"/>
        <v>0.71742539971509167</v>
      </c>
      <c r="CT907" s="387">
        <v>0</v>
      </c>
      <c r="CU907" s="77">
        <v>0</v>
      </c>
      <c r="CV907" s="77" t="s">
        <v>1782</v>
      </c>
      <c r="CW907" s="77">
        <v>0</v>
      </c>
      <c r="CX907" s="77">
        <v>0</v>
      </c>
      <c r="CY907" s="35">
        <v>0</v>
      </c>
      <c r="CZ907" s="457">
        <v>2</v>
      </c>
      <c r="DA907" s="35">
        <v>0</v>
      </c>
      <c r="DB907" s="35">
        <v>0</v>
      </c>
      <c r="DC907" s="35">
        <v>0</v>
      </c>
      <c r="DD907" s="77">
        <v>0</v>
      </c>
      <c r="DE907" s="60">
        <v>0</v>
      </c>
      <c r="DF907" s="60">
        <v>0</v>
      </c>
      <c r="DG907" s="60">
        <v>0</v>
      </c>
      <c r="DH907" s="60">
        <v>0</v>
      </c>
      <c r="DI907" s="60">
        <v>0</v>
      </c>
      <c r="DJ907" s="60">
        <v>0</v>
      </c>
      <c r="DK907" s="60">
        <v>0</v>
      </c>
      <c r="DL907" s="35">
        <v>0</v>
      </c>
      <c r="DM907" s="35">
        <v>0</v>
      </c>
      <c r="DN907" s="35">
        <v>0</v>
      </c>
      <c r="DO907" s="34">
        <v>0</v>
      </c>
      <c r="DP907" s="34">
        <v>0</v>
      </c>
      <c r="DQ907" s="34">
        <v>0</v>
      </c>
      <c r="DR907" s="34">
        <v>0</v>
      </c>
      <c r="DS907" s="34">
        <v>0</v>
      </c>
      <c r="DT907" s="34">
        <v>0</v>
      </c>
      <c r="DU907" s="34">
        <v>0</v>
      </c>
      <c r="DV907" s="34">
        <v>0</v>
      </c>
      <c r="DW907" s="34">
        <v>0</v>
      </c>
      <c r="DX907" s="34">
        <v>0</v>
      </c>
      <c r="DY907" s="34">
        <v>0</v>
      </c>
      <c r="DZ907" s="34">
        <v>0</v>
      </c>
      <c r="EA907" s="34">
        <v>0</v>
      </c>
      <c r="EB907" s="34">
        <v>1</v>
      </c>
      <c r="EC907" s="34">
        <v>0</v>
      </c>
      <c r="ED907" s="34">
        <v>0</v>
      </c>
      <c r="EE907" s="34">
        <v>0</v>
      </c>
      <c r="EF907" s="34">
        <v>0</v>
      </c>
      <c r="EG907" s="34">
        <v>0</v>
      </c>
      <c r="EH907" s="34">
        <v>0</v>
      </c>
      <c r="EI907" s="34">
        <v>0</v>
      </c>
      <c r="EJ907" s="34">
        <v>0</v>
      </c>
      <c r="EK907" s="34">
        <v>0</v>
      </c>
      <c r="EL907" s="34">
        <v>0</v>
      </c>
      <c r="EM907" s="458">
        <v>3</v>
      </c>
      <c r="EN907" s="34">
        <v>2</v>
      </c>
      <c r="EO907" s="458">
        <v>3</v>
      </c>
      <c r="EP907" s="59">
        <v>1</v>
      </c>
      <c r="EQ907" s="59">
        <v>2</v>
      </c>
    </row>
    <row r="908" spans="1:147" s="32" customFormat="1" ht="15" customHeight="1" x14ac:dyDescent="0.25">
      <c r="A908" s="6" t="s">
        <v>2586</v>
      </c>
      <c r="B908" s="34">
        <v>18</v>
      </c>
      <c r="C908" s="31" t="s">
        <v>2260</v>
      </c>
      <c r="D908" s="34">
        <v>2015</v>
      </c>
      <c r="E908" s="32" t="s">
        <v>798</v>
      </c>
      <c r="F908" s="32" t="s">
        <v>308</v>
      </c>
      <c r="G908" s="34">
        <v>18</v>
      </c>
      <c r="H908" s="2" t="s">
        <v>799</v>
      </c>
      <c r="I908" s="75" t="s">
        <v>50</v>
      </c>
      <c r="J908" s="59">
        <v>0</v>
      </c>
      <c r="K908" s="22" t="s">
        <v>39</v>
      </c>
      <c r="L908" s="22" t="s">
        <v>89</v>
      </c>
      <c r="M908" s="456">
        <v>6</v>
      </c>
      <c r="N908" s="22">
        <v>6</v>
      </c>
      <c r="O908" s="59">
        <f t="shared" si="554"/>
        <v>0.77815125038364363</v>
      </c>
      <c r="P908" s="22" t="s">
        <v>1858</v>
      </c>
      <c r="R908" s="34">
        <v>1</v>
      </c>
      <c r="S908" s="34">
        <v>3</v>
      </c>
      <c r="T908" s="34">
        <v>1</v>
      </c>
      <c r="U908" s="239" t="s">
        <v>1859</v>
      </c>
      <c r="V908" s="34" t="s">
        <v>1861</v>
      </c>
      <c r="W908" s="34"/>
      <c r="X908" s="22" t="s">
        <v>608</v>
      </c>
      <c r="Z908" s="36" t="s">
        <v>2365</v>
      </c>
      <c r="AA908" s="387" t="s">
        <v>2261</v>
      </c>
      <c r="AB908" s="34" t="s">
        <v>2262</v>
      </c>
      <c r="AC908" s="456">
        <v>13.65</v>
      </c>
      <c r="AD908" s="29">
        <v>0</v>
      </c>
      <c r="AE908" s="34" t="s">
        <v>1071</v>
      </c>
      <c r="AF908" s="462">
        <v>6.7</v>
      </c>
      <c r="AG908" s="86">
        <f t="shared" si="545"/>
        <v>0.82607480270082645</v>
      </c>
      <c r="AH908" s="458">
        <v>1141</v>
      </c>
      <c r="AI908" s="72">
        <f t="shared" si="555"/>
        <v>3.0572856444182146</v>
      </c>
      <c r="AJ908" s="59">
        <f t="shared" si="556"/>
        <v>40.200000000000003</v>
      </c>
      <c r="AK908" s="59">
        <f t="shared" si="557"/>
        <v>1.6042260530844701</v>
      </c>
      <c r="AL908" s="72">
        <f t="shared" si="558"/>
        <v>6846</v>
      </c>
      <c r="AM908" s="72">
        <f t="shared" si="559"/>
        <v>3.8354368948018585</v>
      </c>
      <c r="AN908" s="26" t="s">
        <v>28</v>
      </c>
      <c r="AO908" s="22" t="s">
        <v>470</v>
      </c>
      <c r="AQ908" s="22" t="s">
        <v>80</v>
      </c>
      <c r="AR908" s="26" t="s">
        <v>223</v>
      </c>
      <c r="AS908" s="26" t="s">
        <v>224</v>
      </c>
      <c r="AT908" s="498">
        <v>112</v>
      </c>
      <c r="AU908" s="270">
        <v>45.23</v>
      </c>
      <c r="AV908" s="11">
        <v>-118.5</v>
      </c>
      <c r="AW908" s="37" t="s">
        <v>225</v>
      </c>
      <c r="AX908" s="277">
        <v>6.1416666666666666</v>
      </c>
      <c r="AY908" s="278">
        <v>613</v>
      </c>
      <c r="AZ908" s="455">
        <f t="shared" si="563"/>
        <v>2.7874604745184151</v>
      </c>
      <c r="BA908" s="529" t="s">
        <v>137</v>
      </c>
      <c r="BB908" s="241" t="s">
        <v>226</v>
      </c>
      <c r="BC908" s="22"/>
      <c r="BD908" s="34"/>
      <c r="BE908" s="34"/>
      <c r="BH908" s="32" t="s">
        <v>2272</v>
      </c>
      <c r="BI908" s="459" t="s">
        <v>2273</v>
      </c>
      <c r="BJ908" s="185" t="s">
        <v>12</v>
      </c>
      <c r="BK908" s="67" t="s">
        <v>1880</v>
      </c>
      <c r="BL908" s="34"/>
      <c r="BM908" s="34"/>
      <c r="BO908" s="34" t="s">
        <v>1669</v>
      </c>
      <c r="BP908" s="31" t="s">
        <v>51</v>
      </c>
      <c r="BQ908" s="29" t="s">
        <v>1862</v>
      </c>
      <c r="BR908" s="32">
        <v>1.9444444444444446</v>
      </c>
      <c r="BS908" s="29" t="s">
        <v>21</v>
      </c>
      <c r="BT908" s="29" t="s">
        <v>1214</v>
      </c>
      <c r="BU908" s="32">
        <v>1.5254628927106144</v>
      </c>
      <c r="BW908" s="14" t="s">
        <v>26</v>
      </c>
      <c r="BX908" s="29" t="s">
        <v>67</v>
      </c>
      <c r="BY908" s="80"/>
      <c r="BZ908" s="146">
        <f t="shared" si="560"/>
        <v>1.5254628927106144</v>
      </c>
      <c r="CA908" s="250" t="s">
        <v>18</v>
      </c>
      <c r="CB908" s="248" t="s">
        <v>1861</v>
      </c>
      <c r="CC908" s="34">
        <v>3</v>
      </c>
      <c r="CD908" s="34">
        <v>3</v>
      </c>
      <c r="CE908" s="82" t="s">
        <v>1617</v>
      </c>
      <c r="CF908" s="8" t="s">
        <v>1578</v>
      </c>
      <c r="CG908" s="67">
        <v>0.6345315904139438</v>
      </c>
      <c r="CH908" s="77" t="s">
        <v>21</v>
      </c>
      <c r="CI908" s="32">
        <v>2.1948503689050769</v>
      </c>
      <c r="CK908" s="77"/>
      <c r="CL908" s="30">
        <f t="shared" si="561"/>
        <v>2.1948503689050769</v>
      </c>
      <c r="CM908" s="461">
        <v>3</v>
      </c>
      <c r="CN908" s="461">
        <v>3</v>
      </c>
      <c r="CO908" s="82" t="s">
        <v>2630</v>
      </c>
      <c r="CP908" s="67">
        <f t="shared" si="564"/>
        <v>0.69306563191357151</v>
      </c>
      <c r="CQ908" s="67">
        <f t="shared" si="565"/>
        <v>0.8</v>
      </c>
      <c r="CR908" s="67">
        <f t="shared" si="562"/>
        <v>0.55445250553085723</v>
      </c>
      <c r="CS908" s="67">
        <f t="shared" si="566"/>
        <v>0.69228479840745372</v>
      </c>
      <c r="CT908" s="387">
        <v>0</v>
      </c>
      <c r="CU908" s="77">
        <v>0</v>
      </c>
      <c r="CV908" s="77" t="s">
        <v>1782</v>
      </c>
      <c r="CW908" s="77">
        <v>0</v>
      </c>
      <c r="CX908" s="77">
        <v>0</v>
      </c>
      <c r="CY908" s="35">
        <v>1</v>
      </c>
      <c r="CZ908" s="457">
        <v>0</v>
      </c>
      <c r="DA908" s="35">
        <v>0</v>
      </c>
      <c r="DB908" s="35">
        <v>0</v>
      </c>
      <c r="DC908" s="35">
        <v>0</v>
      </c>
      <c r="DD908" s="77">
        <v>0</v>
      </c>
      <c r="DE908" s="60">
        <v>0</v>
      </c>
      <c r="DF908" s="60">
        <v>0</v>
      </c>
      <c r="DG908" s="60">
        <v>0</v>
      </c>
      <c r="DH908" s="60">
        <v>0</v>
      </c>
      <c r="DI908" s="60">
        <v>0</v>
      </c>
      <c r="DJ908" s="60">
        <v>0</v>
      </c>
      <c r="DK908" s="60">
        <v>0</v>
      </c>
      <c r="DL908" s="35">
        <v>0</v>
      </c>
      <c r="DM908" s="35">
        <v>0</v>
      </c>
      <c r="DN908" s="35">
        <v>0</v>
      </c>
      <c r="DO908" s="34">
        <v>0</v>
      </c>
      <c r="DP908" s="34">
        <v>0</v>
      </c>
      <c r="DQ908" s="34">
        <v>0</v>
      </c>
      <c r="DR908" s="34">
        <v>0</v>
      </c>
      <c r="DS908" s="34">
        <v>0</v>
      </c>
      <c r="DT908" s="34">
        <v>0</v>
      </c>
      <c r="DU908" s="34">
        <v>0</v>
      </c>
      <c r="DV908" s="34">
        <v>0</v>
      </c>
      <c r="DW908" s="34">
        <v>0</v>
      </c>
      <c r="DX908" s="34">
        <v>0</v>
      </c>
      <c r="DY908" s="34">
        <v>0</v>
      </c>
      <c r="DZ908" s="34">
        <v>0</v>
      </c>
      <c r="EA908" s="34">
        <v>0</v>
      </c>
      <c r="EB908" s="34">
        <v>1</v>
      </c>
      <c r="EC908" s="34">
        <v>0</v>
      </c>
      <c r="ED908" s="34">
        <v>0</v>
      </c>
      <c r="EE908" s="34">
        <v>0</v>
      </c>
      <c r="EF908" s="34">
        <v>0</v>
      </c>
      <c r="EG908" s="34">
        <v>0</v>
      </c>
      <c r="EH908" s="34">
        <v>0</v>
      </c>
      <c r="EI908" s="34">
        <v>0</v>
      </c>
      <c r="EJ908" s="34">
        <v>0</v>
      </c>
      <c r="EK908" s="34">
        <v>0</v>
      </c>
      <c r="EL908" s="34">
        <v>0</v>
      </c>
      <c r="EM908" s="458">
        <v>3</v>
      </c>
      <c r="EN908" s="34">
        <v>2</v>
      </c>
      <c r="EO908" s="458">
        <v>3</v>
      </c>
      <c r="EP908" s="59">
        <v>1</v>
      </c>
      <c r="EQ908" s="59">
        <v>2</v>
      </c>
    </row>
    <row r="909" spans="1:147" s="32" customFormat="1" ht="15" customHeight="1" x14ac:dyDescent="0.25">
      <c r="A909" s="6" t="s">
        <v>2586</v>
      </c>
      <c r="B909" s="34">
        <v>19</v>
      </c>
      <c r="C909" s="31" t="s">
        <v>2260</v>
      </c>
      <c r="D909" s="34">
        <v>2015</v>
      </c>
      <c r="E909" s="32" t="s">
        <v>798</v>
      </c>
      <c r="F909" s="32" t="s">
        <v>308</v>
      </c>
      <c r="G909" s="34">
        <v>18</v>
      </c>
      <c r="H909" s="2" t="s">
        <v>799</v>
      </c>
      <c r="I909" s="75" t="s">
        <v>50</v>
      </c>
      <c r="J909" s="59">
        <v>0</v>
      </c>
      <c r="K909" s="22" t="s">
        <v>39</v>
      </c>
      <c r="L909" s="22" t="s">
        <v>89</v>
      </c>
      <c r="M909" s="456">
        <v>6</v>
      </c>
      <c r="N909" s="22">
        <v>6</v>
      </c>
      <c r="O909" s="59">
        <f t="shared" si="554"/>
        <v>0.77815125038364363</v>
      </c>
      <c r="P909" s="22" t="s">
        <v>1858</v>
      </c>
      <c r="R909" s="34">
        <v>1</v>
      </c>
      <c r="S909" s="34">
        <v>2</v>
      </c>
      <c r="T909" s="34">
        <v>1</v>
      </c>
      <c r="U909" s="239" t="s">
        <v>1859</v>
      </c>
      <c r="V909" s="34" t="s">
        <v>1861</v>
      </c>
      <c r="W909" s="34"/>
      <c r="X909" s="22" t="s">
        <v>608</v>
      </c>
      <c r="Z909" s="36" t="s">
        <v>2365</v>
      </c>
      <c r="AA909" s="387" t="s">
        <v>2261</v>
      </c>
      <c r="AB909" s="34" t="s">
        <v>2262</v>
      </c>
      <c r="AC909" s="456">
        <v>13.65</v>
      </c>
      <c r="AD909" s="29">
        <v>0</v>
      </c>
      <c r="AE909" s="34" t="s">
        <v>1071</v>
      </c>
      <c r="AF909" s="462">
        <v>6.7</v>
      </c>
      <c r="AG909" s="86">
        <f t="shared" si="545"/>
        <v>0.82607480270082645</v>
      </c>
      <c r="AH909" s="458">
        <v>1141</v>
      </c>
      <c r="AI909" s="72">
        <f t="shared" si="555"/>
        <v>3.0572856444182146</v>
      </c>
      <c r="AJ909" s="59">
        <f t="shared" si="556"/>
        <v>40.200000000000003</v>
      </c>
      <c r="AK909" s="59">
        <f t="shared" si="557"/>
        <v>1.6042260530844701</v>
      </c>
      <c r="AL909" s="72">
        <f t="shared" si="558"/>
        <v>6846</v>
      </c>
      <c r="AM909" s="72">
        <f t="shared" si="559"/>
        <v>3.8354368948018585</v>
      </c>
      <c r="AN909" s="26" t="s">
        <v>28</v>
      </c>
      <c r="AO909" s="22" t="s">
        <v>470</v>
      </c>
      <c r="AQ909" s="22" t="s">
        <v>80</v>
      </c>
      <c r="AR909" s="26" t="s">
        <v>223</v>
      </c>
      <c r="AS909" s="26" t="s">
        <v>224</v>
      </c>
      <c r="AT909" s="498">
        <v>113</v>
      </c>
      <c r="AU909" s="270">
        <v>45.23</v>
      </c>
      <c r="AV909" s="11">
        <v>-118.5</v>
      </c>
      <c r="AW909" s="37" t="s">
        <v>225</v>
      </c>
      <c r="AX909" s="277">
        <v>6.1416666666666666</v>
      </c>
      <c r="AY909" s="278">
        <v>613</v>
      </c>
      <c r="AZ909" s="455">
        <f t="shared" si="563"/>
        <v>2.7874604745184151</v>
      </c>
      <c r="BA909" s="529" t="s">
        <v>137</v>
      </c>
      <c r="BB909" s="241" t="s">
        <v>226</v>
      </c>
      <c r="BC909" s="22"/>
      <c r="BD909" s="34"/>
      <c r="BE909" s="34"/>
      <c r="BH909" s="32" t="s">
        <v>2272</v>
      </c>
      <c r="BI909" s="459" t="s">
        <v>2274</v>
      </c>
      <c r="BJ909" s="8" t="s">
        <v>8</v>
      </c>
      <c r="BK909" s="67" t="s">
        <v>1880</v>
      </c>
      <c r="BL909" s="34"/>
      <c r="BM909" s="34"/>
      <c r="BO909" s="34" t="s">
        <v>1669</v>
      </c>
      <c r="BP909" s="31" t="s">
        <v>51</v>
      </c>
      <c r="BQ909" s="29" t="s">
        <v>1862</v>
      </c>
      <c r="BR909" s="32">
        <v>11.700000000000003</v>
      </c>
      <c r="BS909" s="29" t="s">
        <v>21</v>
      </c>
      <c r="BT909" s="29" t="s">
        <v>9</v>
      </c>
      <c r="BU909" s="32">
        <v>4.996887920384931</v>
      </c>
      <c r="BW909" s="14" t="s">
        <v>26</v>
      </c>
      <c r="BX909" s="29" t="s">
        <v>67</v>
      </c>
      <c r="BY909" s="80"/>
      <c r="BZ909" s="146">
        <f t="shared" si="560"/>
        <v>4.996887920384931</v>
      </c>
      <c r="CA909" s="250" t="s">
        <v>18</v>
      </c>
      <c r="CB909" s="248" t="s">
        <v>1861</v>
      </c>
      <c r="CC909" s="34">
        <v>2</v>
      </c>
      <c r="CD909" s="34">
        <v>2</v>
      </c>
      <c r="CE909" s="82" t="s">
        <v>1617</v>
      </c>
      <c r="CF909" s="8" t="s">
        <v>1578</v>
      </c>
      <c r="CG909" s="15">
        <v>31.528787878787874</v>
      </c>
      <c r="CH909" s="77" t="s">
        <v>21</v>
      </c>
      <c r="CI909" s="15">
        <v>8.7852660692864529E-2</v>
      </c>
      <c r="CK909" s="77"/>
      <c r="CL909" s="30">
        <f t="shared" si="561"/>
        <v>8.7852660692864529E-2</v>
      </c>
      <c r="CM909" s="461">
        <v>2</v>
      </c>
      <c r="CN909" s="461">
        <v>2</v>
      </c>
      <c r="CO909" s="82" t="s">
        <v>2630</v>
      </c>
      <c r="CP909" s="67">
        <f t="shared" si="564"/>
        <v>-5.611053953191651</v>
      </c>
      <c r="CQ909" s="67">
        <f t="shared" si="565"/>
        <v>0.5714285714285714</v>
      </c>
      <c r="CR909" s="67">
        <f t="shared" si="562"/>
        <v>-3.2063165446809432</v>
      </c>
      <c r="CS909" s="67">
        <f t="shared" si="566"/>
        <v>2.2850582230868426</v>
      </c>
      <c r="CT909" s="387">
        <v>0</v>
      </c>
      <c r="CU909" s="77">
        <v>0</v>
      </c>
      <c r="CV909" s="77" t="s">
        <v>1782</v>
      </c>
      <c r="CW909" s="77">
        <v>0</v>
      </c>
      <c r="CX909" s="77">
        <v>0</v>
      </c>
      <c r="CY909" s="35">
        <v>0</v>
      </c>
      <c r="CZ909" s="457">
        <v>2</v>
      </c>
      <c r="DA909" s="35">
        <v>0</v>
      </c>
      <c r="DB909" s="35">
        <v>0</v>
      </c>
      <c r="DC909" s="35">
        <v>0</v>
      </c>
      <c r="DD909" s="77">
        <v>0</v>
      </c>
      <c r="DE909" s="60">
        <v>0</v>
      </c>
      <c r="DF909" s="60">
        <v>0</v>
      </c>
      <c r="DG909" s="60">
        <v>0</v>
      </c>
      <c r="DH909" s="60">
        <v>0</v>
      </c>
      <c r="DI909" s="60">
        <v>0</v>
      </c>
      <c r="DJ909" s="60">
        <v>0</v>
      </c>
      <c r="DK909" s="60">
        <v>0</v>
      </c>
      <c r="DL909" s="35">
        <v>0</v>
      </c>
      <c r="DM909" s="35">
        <v>0</v>
      </c>
      <c r="DN909" s="35">
        <v>0</v>
      </c>
      <c r="DO909" s="34">
        <v>0</v>
      </c>
      <c r="DP909" s="34">
        <v>0</v>
      </c>
      <c r="DQ909" s="34">
        <v>0</v>
      </c>
      <c r="DR909" s="34">
        <v>0</v>
      </c>
      <c r="DS909" s="34">
        <v>0</v>
      </c>
      <c r="DT909" s="34">
        <v>0</v>
      </c>
      <c r="DU909" s="34">
        <v>0</v>
      </c>
      <c r="DV909" s="34">
        <v>0</v>
      </c>
      <c r="DW909" s="34">
        <v>0</v>
      </c>
      <c r="DX909" s="34">
        <v>0</v>
      </c>
      <c r="DY909" s="34">
        <v>0</v>
      </c>
      <c r="DZ909" s="34">
        <v>0</v>
      </c>
      <c r="EA909" s="34">
        <v>0</v>
      </c>
      <c r="EB909" s="34">
        <v>1</v>
      </c>
      <c r="EC909" s="34">
        <v>0</v>
      </c>
      <c r="ED909" s="34">
        <v>0</v>
      </c>
      <c r="EE909" s="34">
        <v>0</v>
      </c>
      <c r="EF909" s="34">
        <v>0</v>
      </c>
      <c r="EG909" s="34">
        <v>0</v>
      </c>
      <c r="EH909" s="34">
        <v>0</v>
      </c>
      <c r="EI909" s="34">
        <v>0</v>
      </c>
      <c r="EJ909" s="34">
        <v>0</v>
      </c>
      <c r="EK909" s="34">
        <v>0</v>
      </c>
      <c r="EL909" s="34">
        <v>0</v>
      </c>
      <c r="EM909" s="458">
        <v>3</v>
      </c>
      <c r="EN909" s="34">
        <v>2</v>
      </c>
      <c r="EO909" s="458">
        <v>3</v>
      </c>
      <c r="EP909" s="59">
        <v>1</v>
      </c>
      <c r="EQ909" s="59">
        <v>2</v>
      </c>
    </row>
    <row r="910" spans="1:147" s="32" customFormat="1" ht="15" customHeight="1" x14ac:dyDescent="0.25">
      <c r="A910" s="6" t="s">
        <v>2586</v>
      </c>
      <c r="B910" s="34">
        <v>20</v>
      </c>
      <c r="C910" s="31" t="s">
        <v>2260</v>
      </c>
      <c r="D910" s="34">
        <v>2015</v>
      </c>
      <c r="E910" s="32" t="s">
        <v>798</v>
      </c>
      <c r="F910" s="32" t="s">
        <v>308</v>
      </c>
      <c r="G910" s="34">
        <v>18</v>
      </c>
      <c r="H910" s="2" t="s">
        <v>799</v>
      </c>
      <c r="I910" s="75" t="s">
        <v>50</v>
      </c>
      <c r="J910" s="59">
        <v>0</v>
      </c>
      <c r="K910" s="22" t="s">
        <v>39</v>
      </c>
      <c r="L910" s="22" t="s">
        <v>89</v>
      </c>
      <c r="M910" s="456">
        <v>6</v>
      </c>
      <c r="N910" s="22">
        <v>6</v>
      </c>
      <c r="O910" s="59">
        <f t="shared" si="554"/>
        <v>0.77815125038364363</v>
      </c>
      <c r="P910" s="22" t="s">
        <v>1858</v>
      </c>
      <c r="R910" s="34">
        <v>1</v>
      </c>
      <c r="S910" s="34">
        <v>2</v>
      </c>
      <c r="T910" s="34">
        <v>1</v>
      </c>
      <c r="U910" s="239" t="s">
        <v>1859</v>
      </c>
      <c r="V910" s="34" t="s">
        <v>1861</v>
      </c>
      <c r="W910" s="34"/>
      <c r="X910" s="22" t="s">
        <v>608</v>
      </c>
      <c r="Z910" s="36" t="s">
        <v>2365</v>
      </c>
      <c r="AA910" s="387" t="s">
        <v>2261</v>
      </c>
      <c r="AB910" s="34" t="s">
        <v>2262</v>
      </c>
      <c r="AC910" s="456">
        <v>13.65</v>
      </c>
      <c r="AD910" s="29">
        <v>0</v>
      </c>
      <c r="AE910" s="34" t="s">
        <v>1071</v>
      </c>
      <c r="AF910" s="462">
        <v>6.7</v>
      </c>
      <c r="AG910" s="86">
        <f t="shared" si="545"/>
        <v>0.82607480270082645</v>
      </c>
      <c r="AH910" s="458">
        <v>1141</v>
      </c>
      <c r="AI910" s="72">
        <f t="shared" si="555"/>
        <v>3.0572856444182146</v>
      </c>
      <c r="AJ910" s="59">
        <f t="shared" si="556"/>
        <v>40.200000000000003</v>
      </c>
      <c r="AK910" s="59">
        <f t="shared" si="557"/>
        <v>1.6042260530844701</v>
      </c>
      <c r="AL910" s="72">
        <f t="shared" si="558"/>
        <v>6846</v>
      </c>
      <c r="AM910" s="72">
        <f t="shared" si="559"/>
        <v>3.8354368948018585</v>
      </c>
      <c r="AN910" s="26" t="s">
        <v>28</v>
      </c>
      <c r="AO910" s="22" t="s">
        <v>470</v>
      </c>
      <c r="AQ910" s="22" t="s">
        <v>80</v>
      </c>
      <c r="AR910" s="26" t="s">
        <v>223</v>
      </c>
      <c r="AS910" s="26" t="s">
        <v>224</v>
      </c>
      <c r="AT910" s="498">
        <v>113</v>
      </c>
      <c r="AU910" s="270">
        <v>45.23</v>
      </c>
      <c r="AV910" s="11">
        <v>-118.5</v>
      </c>
      <c r="AW910" s="37" t="s">
        <v>225</v>
      </c>
      <c r="AX910" s="277">
        <v>6.1416666666666666</v>
      </c>
      <c r="AY910" s="278">
        <v>613</v>
      </c>
      <c r="AZ910" s="455">
        <f t="shared" si="563"/>
        <v>2.7874604745184151</v>
      </c>
      <c r="BA910" s="529" t="s">
        <v>137</v>
      </c>
      <c r="BB910" s="241" t="s">
        <v>226</v>
      </c>
      <c r="BC910" s="22"/>
      <c r="BD910" s="34"/>
      <c r="BE910" s="34"/>
      <c r="BH910" s="32" t="s">
        <v>2272</v>
      </c>
      <c r="BI910" s="459" t="s">
        <v>2274</v>
      </c>
      <c r="BJ910" s="185" t="s">
        <v>12</v>
      </c>
      <c r="BK910" s="67" t="s">
        <v>1880</v>
      </c>
      <c r="BL910" s="34"/>
      <c r="BM910" s="34"/>
      <c r="BO910" s="34" t="s">
        <v>1669</v>
      </c>
      <c r="BP910" s="31" t="s">
        <v>51</v>
      </c>
      <c r="BQ910" s="29" t="s">
        <v>1862</v>
      </c>
      <c r="BR910" s="32">
        <v>-2.2166666666666668</v>
      </c>
      <c r="BS910" s="29" t="s">
        <v>21</v>
      </c>
      <c r="BT910" s="29" t="s">
        <v>1214</v>
      </c>
      <c r="BU910" s="32">
        <v>0.68353655514699474</v>
      </c>
      <c r="BW910" s="14" t="s">
        <v>26</v>
      </c>
      <c r="BX910" s="29" t="s">
        <v>67</v>
      </c>
      <c r="BY910" s="80"/>
      <c r="BZ910" s="146">
        <f t="shared" si="560"/>
        <v>0.68353655514699474</v>
      </c>
      <c r="CA910" s="250" t="s">
        <v>18</v>
      </c>
      <c r="CB910" s="248" t="s">
        <v>1861</v>
      </c>
      <c r="CC910" s="34">
        <v>2</v>
      </c>
      <c r="CD910" s="34">
        <v>2</v>
      </c>
      <c r="CE910" s="82" t="s">
        <v>1617</v>
      </c>
      <c r="CF910" s="8" t="s">
        <v>1578</v>
      </c>
      <c r="CG910" s="15">
        <v>-2.4196969696969708</v>
      </c>
      <c r="CH910" s="77" t="s">
        <v>21</v>
      </c>
      <c r="CI910" s="15">
        <v>0.49926024247413742</v>
      </c>
      <c r="CK910" s="77"/>
      <c r="CL910" s="30">
        <f t="shared" si="561"/>
        <v>0.49926024247413742</v>
      </c>
      <c r="CM910" s="461">
        <v>2</v>
      </c>
      <c r="CN910" s="461">
        <v>2</v>
      </c>
      <c r="CO910" s="82" t="s">
        <v>2630</v>
      </c>
      <c r="CP910" s="67">
        <f t="shared" si="564"/>
        <v>0.33921333121741876</v>
      </c>
      <c r="CQ910" s="67">
        <f t="shared" si="565"/>
        <v>0.5714285714285714</v>
      </c>
      <c r="CR910" s="67">
        <f t="shared" si="562"/>
        <v>0.19383618926709642</v>
      </c>
      <c r="CS910" s="67">
        <f t="shared" si="566"/>
        <v>1.0046965585336987</v>
      </c>
      <c r="CT910" s="387">
        <v>0</v>
      </c>
      <c r="CU910" s="77">
        <v>0</v>
      </c>
      <c r="CV910" s="77" t="s">
        <v>1782</v>
      </c>
      <c r="CW910" s="77">
        <v>0</v>
      </c>
      <c r="CX910" s="77">
        <v>0</v>
      </c>
      <c r="CY910" s="35">
        <v>1</v>
      </c>
      <c r="CZ910" s="457">
        <v>0</v>
      </c>
      <c r="DA910" s="35">
        <v>0</v>
      </c>
      <c r="DB910" s="35">
        <v>0</v>
      </c>
      <c r="DC910" s="35">
        <v>0</v>
      </c>
      <c r="DD910" s="77">
        <v>0</v>
      </c>
      <c r="DE910" s="60">
        <v>0</v>
      </c>
      <c r="DF910" s="60">
        <v>0</v>
      </c>
      <c r="DG910" s="60">
        <v>0</v>
      </c>
      <c r="DH910" s="60">
        <v>0</v>
      </c>
      <c r="DI910" s="60">
        <v>0</v>
      </c>
      <c r="DJ910" s="60">
        <v>0</v>
      </c>
      <c r="DK910" s="60">
        <v>0</v>
      </c>
      <c r="DL910" s="35">
        <v>0</v>
      </c>
      <c r="DM910" s="35">
        <v>0</v>
      </c>
      <c r="DN910" s="35">
        <v>0</v>
      </c>
      <c r="DO910" s="34">
        <v>0</v>
      </c>
      <c r="DP910" s="34">
        <v>0</v>
      </c>
      <c r="DQ910" s="34">
        <v>0</v>
      </c>
      <c r="DR910" s="34">
        <v>0</v>
      </c>
      <c r="DS910" s="34">
        <v>0</v>
      </c>
      <c r="DT910" s="34">
        <v>0</v>
      </c>
      <c r="DU910" s="34">
        <v>0</v>
      </c>
      <c r="DV910" s="34">
        <v>0</v>
      </c>
      <c r="DW910" s="34">
        <v>0</v>
      </c>
      <c r="DX910" s="34">
        <v>0</v>
      </c>
      <c r="DY910" s="34">
        <v>0</v>
      </c>
      <c r="DZ910" s="34">
        <v>0</v>
      </c>
      <c r="EA910" s="34">
        <v>0</v>
      </c>
      <c r="EB910" s="34">
        <v>1</v>
      </c>
      <c r="EC910" s="34">
        <v>0</v>
      </c>
      <c r="ED910" s="34">
        <v>0</v>
      </c>
      <c r="EE910" s="34">
        <v>0</v>
      </c>
      <c r="EF910" s="34">
        <v>0</v>
      </c>
      <c r="EG910" s="34">
        <v>0</v>
      </c>
      <c r="EH910" s="34">
        <v>0</v>
      </c>
      <c r="EI910" s="34">
        <v>0</v>
      </c>
      <c r="EJ910" s="34">
        <v>0</v>
      </c>
      <c r="EK910" s="34">
        <v>0</v>
      </c>
      <c r="EL910" s="34">
        <v>0</v>
      </c>
      <c r="EM910" s="458">
        <v>3</v>
      </c>
      <c r="EN910" s="34">
        <v>2</v>
      </c>
      <c r="EO910" s="458">
        <v>3</v>
      </c>
      <c r="EP910" s="59">
        <v>1</v>
      </c>
      <c r="EQ910" s="59">
        <v>2</v>
      </c>
    </row>
    <row r="911" spans="1:147" s="32" customFormat="1" ht="15" customHeight="1" x14ac:dyDescent="0.25">
      <c r="A911" s="6" t="s">
        <v>2586</v>
      </c>
      <c r="B911" s="34">
        <v>21</v>
      </c>
      <c r="C911" s="31" t="s">
        <v>2260</v>
      </c>
      <c r="D911" s="34">
        <v>2015</v>
      </c>
      <c r="E911" s="32" t="s">
        <v>798</v>
      </c>
      <c r="F911" s="32" t="s">
        <v>308</v>
      </c>
      <c r="G911" s="34">
        <v>18</v>
      </c>
      <c r="H911" s="2" t="s">
        <v>799</v>
      </c>
      <c r="I911" s="75" t="s">
        <v>50</v>
      </c>
      <c r="J911" s="59">
        <v>0</v>
      </c>
      <c r="K911" s="22" t="s">
        <v>39</v>
      </c>
      <c r="L911" s="22" t="s">
        <v>89</v>
      </c>
      <c r="M911" s="456">
        <v>6</v>
      </c>
      <c r="N911" s="22">
        <v>6</v>
      </c>
      <c r="O911" s="59">
        <f t="shared" si="554"/>
        <v>0.77815125038364363</v>
      </c>
      <c r="P911" s="22" t="s">
        <v>1858</v>
      </c>
      <c r="R911" s="34">
        <v>1</v>
      </c>
      <c r="S911" s="34">
        <v>3</v>
      </c>
      <c r="T911" s="34">
        <v>1</v>
      </c>
      <c r="U911" s="239" t="s">
        <v>1859</v>
      </c>
      <c r="V911" s="34" t="s">
        <v>1861</v>
      </c>
      <c r="W911" s="34"/>
      <c r="X911" s="22" t="s">
        <v>608</v>
      </c>
      <c r="Z911" s="36" t="s">
        <v>2365</v>
      </c>
      <c r="AA911" s="387" t="s">
        <v>2261</v>
      </c>
      <c r="AB911" s="34" t="s">
        <v>2262</v>
      </c>
      <c r="AC911" s="456">
        <v>13.65</v>
      </c>
      <c r="AD911" s="29">
        <v>0</v>
      </c>
      <c r="AE911" s="34" t="s">
        <v>1071</v>
      </c>
      <c r="AF911" s="462">
        <v>6.7</v>
      </c>
      <c r="AG911" s="86">
        <f t="shared" si="545"/>
        <v>0.82607480270082645</v>
      </c>
      <c r="AH911" s="458">
        <v>1141</v>
      </c>
      <c r="AI911" s="72">
        <f t="shared" si="555"/>
        <v>3.0572856444182146</v>
      </c>
      <c r="AJ911" s="59">
        <f t="shared" si="556"/>
        <v>40.200000000000003</v>
      </c>
      <c r="AK911" s="59">
        <f t="shared" si="557"/>
        <v>1.6042260530844701</v>
      </c>
      <c r="AL911" s="72">
        <f t="shared" si="558"/>
        <v>6846</v>
      </c>
      <c r="AM911" s="72">
        <f t="shared" si="559"/>
        <v>3.8354368948018585</v>
      </c>
      <c r="AN911" s="26" t="s">
        <v>28</v>
      </c>
      <c r="AO911" s="22" t="s">
        <v>470</v>
      </c>
      <c r="AQ911" s="22" t="s">
        <v>80</v>
      </c>
      <c r="AR911" s="26" t="s">
        <v>223</v>
      </c>
      <c r="AS911" s="26" t="s">
        <v>224</v>
      </c>
      <c r="AT911" s="498">
        <v>112</v>
      </c>
      <c r="AU911" s="270">
        <v>45.23</v>
      </c>
      <c r="AV911" s="11">
        <v>-118.5</v>
      </c>
      <c r="AW911" s="37" t="s">
        <v>225</v>
      </c>
      <c r="AX911" s="277">
        <v>6.1416666666666666</v>
      </c>
      <c r="AY911" s="278">
        <v>613</v>
      </c>
      <c r="AZ911" s="455">
        <f t="shared" si="563"/>
        <v>2.7874604745184151</v>
      </c>
      <c r="BA911" s="529" t="s">
        <v>137</v>
      </c>
      <c r="BB911" s="241" t="s">
        <v>226</v>
      </c>
      <c r="BC911" s="22"/>
      <c r="BD911" s="34"/>
      <c r="BE911" s="34"/>
      <c r="BH911" s="32" t="s">
        <v>2272</v>
      </c>
      <c r="BI911" s="459" t="s">
        <v>2273</v>
      </c>
      <c r="BJ911" s="8" t="s">
        <v>8</v>
      </c>
      <c r="BK911" s="67" t="s">
        <v>1881</v>
      </c>
      <c r="BL911" s="34"/>
      <c r="BM911" s="34"/>
      <c r="BO911" s="34" t="s">
        <v>1669</v>
      </c>
      <c r="BP911" s="31" t="s">
        <v>51</v>
      </c>
      <c r="BQ911" s="29" t="s">
        <v>1862</v>
      </c>
      <c r="BR911" s="32">
        <v>-3.7111111111111108</v>
      </c>
      <c r="BS911" s="29" t="s">
        <v>21</v>
      </c>
      <c r="BT911" s="29" t="s">
        <v>9</v>
      </c>
      <c r="BU911" s="32">
        <v>5.0629738004164819</v>
      </c>
      <c r="BW911" s="14" t="s">
        <v>26</v>
      </c>
      <c r="BX911" s="29" t="s">
        <v>67</v>
      </c>
      <c r="BY911" s="80"/>
      <c r="BZ911" s="146">
        <f t="shared" si="560"/>
        <v>5.0629738004164819</v>
      </c>
      <c r="CA911" s="250" t="s">
        <v>18</v>
      </c>
      <c r="CB911" s="248" t="s">
        <v>1861</v>
      </c>
      <c r="CC911" s="34">
        <v>3</v>
      </c>
      <c r="CD911" s="34">
        <v>3</v>
      </c>
      <c r="CE911" s="82" t="s">
        <v>1617</v>
      </c>
      <c r="CF911" s="8" t="s">
        <v>1578</v>
      </c>
      <c r="CG911" s="460">
        <v>-4.1372549019607838</v>
      </c>
      <c r="CH911" s="77" t="s">
        <v>21</v>
      </c>
      <c r="CI911" s="461">
        <v>2.725049336611459</v>
      </c>
      <c r="CK911" s="77"/>
      <c r="CL911" s="30">
        <f t="shared" si="561"/>
        <v>2.725049336611459</v>
      </c>
      <c r="CM911" s="29">
        <v>3</v>
      </c>
      <c r="CN911" s="29">
        <v>3</v>
      </c>
      <c r="CO911" s="82" t="s">
        <v>2630</v>
      </c>
      <c r="CP911" s="67">
        <f t="shared" si="564"/>
        <v>0.1048147448043536</v>
      </c>
      <c r="CQ911" s="67">
        <f t="shared" si="565"/>
        <v>0.8</v>
      </c>
      <c r="CR911" s="67">
        <f t="shared" si="562"/>
        <v>8.3851795843482888E-2</v>
      </c>
      <c r="CS911" s="67">
        <f t="shared" si="566"/>
        <v>0.66725259363884803</v>
      </c>
      <c r="CT911" s="387">
        <v>0</v>
      </c>
      <c r="CU911" s="77">
        <v>0</v>
      </c>
      <c r="CV911" s="77" t="s">
        <v>1782</v>
      </c>
      <c r="CW911" s="77">
        <v>0</v>
      </c>
      <c r="CX911" s="77">
        <v>0</v>
      </c>
      <c r="CY911" s="35">
        <v>0</v>
      </c>
      <c r="CZ911" s="457">
        <v>2</v>
      </c>
      <c r="DA911" s="35">
        <v>0</v>
      </c>
      <c r="DB911" s="35">
        <v>0</v>
      </c>
      <c r="DC911" s="35">
        <v>0</v>
      </c>
      <c r="DD911" s="77">
        <v>0</v>
      </c>
      <c r="DE911" s="60">
        <v>0</v>
      </c>
      <c r="DF911" s="60">
        <v>0</v>
      </c>
      <c r="DG911" s="60">
        <v>0</v>
      </c>
      <c r="DH911" s="60">
        <v>0</v>
      </c>
      <c r="DI911" s="60">
        <v>0</v>
      </c>
      <c r="DJ911" s="60">
        <v>0</v>
      </c>
      <c r="DK911" s="60">
        <v>0</v>
      </c>
      <c r="DL911" s="35">
        <v>0</v>
      </c>
      <c r="DM911" s="35">
        <v>0</v>
      </c>
      <c r="DN911" s="35">
        <v>0</v>
      </c>
      <c r="DO911" s="34">
        <v>0</v>
      </c>
      <c r="DP911" s="34">
        <v>0</v>
      </c>
      <c r="DQ911" s="34">
        <v>0</v>
      </c>
      <c r="DR911" s="34">
        <v>0</v>
      </c>
      <c r="DS911" s="34">
        <v>0</v>
      </c>
      <c r="DT911" s="34">
        <v>0</v>
      </c>
      <c r="DU911" s="34">
        <v>0</v>
      </c>
      <c r="DV911" s="34">
        <v>0</v>
      </c>
      <c r="DW911" s="34">
        <v>0</v>
      </c>
      <c r="DX911" s="34">
        <v>0</v>
      </c>
      <c r="DY911" s="34">
        <v>0</v>
      </c>
      <c r="DZ911" s="34">
        <v>0</v>
      </c>
      <c r="EA911" s="34">
        <v>0</v>
      </c>
      <c r="EB911" s="34">
        <v>0</v>
      </c>
      <c r="EC911" s="34">
        <v>1</v>
      </c>
      <c r="ED911" s="34">
        <v>0</v>
      </c>
      <c r="EE911" s="34">
        <v>0</v>
      </c>
      <c r="EF911" s="34">
        <v>0</v>
      </c>
      <c r="EG911" s="34">
        <v>0</v>
      </c>
      <c r="EH911" s="34">
        <v>0</v>
      </c>
      <c r="EI911" s="34">
        <v>0</v>
      </c>
      <c r="EJ911" s="34">
        <v>0</v>
      </c>
      <c r="EK911" s="34">
        <v>0</v>
      </c>
      <c r="EL911" s="34">
        <v>0</v>
      </c>
      <c r="EM911" s="458">
        <v>3</v>
      </c>
      <c r="EN911" s="34">
        <v>2</v>
      </c>
      <c r="EO911" s="458">
        <v>3</v>
      </c>
      <c r="EP911" s="59">
        <v>1</v>
      </c>
      <c r="EQ911" s="59">
        <v>2</v>
      </c>
    </row>
    <row r="912" spans="1:147" s="32" customFormat="1" ht="15" customHeight="1" x14ac:dyDescent="0.25">
      <c r="A912" s="6" t="s">
        <v>2586</v>
      </c>
      <c r="B912" s="34">
        <v>22</v>
      </c>
      <c r="C912" s="31" t="s">
        <v>2260</v>
      </c>
      <c r="D912" s="34">
        <v>2015</v>
      </c>
      <c r="E912" s="32" t="s">
        <v>798</v>
      </c>
      <c r="F912" s="32" t="s">
        <v>308</v>
      </c>
      <c r="G912" s="34">
        <v>18</v>
      </c>
      <c r="H912" s="2" t="s">
        <v>799</v>
      </c>
      <c r="I912" s="75" t="s">
        <v>50</v>
      </c>
      <c r="J912" s="59">
        <v>0</v>
      </c>
      <c r="K912" s="22" t="s">
        <v>39</v>
      </c>
      <c r="L912" s="22" t="s">
        <v>89</v>
      </c>
      <c r="M912" s="456">
        <v>6</v>
      </c>
      <c r="N912" s="22">
        <v>6</v>
      </c>
      <c r="O912" s="59">
        <f t="shared" si="554"/>
        <v>0.77815125038364363</v>
      </c>
      <c r="P912" s="22" t="s">
        <v>1858</v>
      </c>
      <c r="R912" s="34">
        <v>1</v>
      </c>
      <c r="S912" s="34">
        <v>3</v>
      </c>
      <c r="T912" s="34">
        <v>1</v>
      </c>
      <c r="U912" s="239" t="s">
        <v>1859</v>
      </c>
      <c r="V912" s="34" t="s">
        <v>1861</v>
      </c>
      <c r="W912" s="34"/>
      <c r="X912" s="22" t="s">
        <v>608</v>
      </c>
      <c r="Z912" s="36" t="s">
        <v>2365</v>
      </c>
      <c r="AA912" s="387" t="s">
        <v>2261</v>
      </c>
      <c r="AB912" s="34" t="s">
        <v>2262</v>
      </c>
      <c r="AC912" s="456">
        <v>13.65</v>
      </c>
      <c r="AD912" s="29">
        <v>0</v>
      </c>
      <c r="AE912" s="34" t="s">
        <v>1071</v>
      </c>
      <c r="AF912" s="462">
        <v>6.7</v>
      </c>
      <c r="AG912" s="86">
        <f t="shared" si="545"/>
        <v>0.82607480270082645</v>
      </c>
      <c r="AH912" s="458">
        <v>1141</v>
      </c>
      <c r="AI912" s="72">
        <f t="shared" si="555"/>
        <v>3.0572856444182146</v>
      </c>
      <c r="AJ912" s="59">
        <f t="shared" si="556"/>
        <v>40.200000000000003</v>
      </c>
      <c r="AK912" s="59">
        <f t="shared" si="557"/>
        <v>1.6042260530844701</v>
      </c>
      <c r="AL912" s="72">
        <f t="shared" si="558"/>
        <v>6846</v>
      </c>
      <c r="AM912" s="72">
        <f t="shared" si="559"/>
        <v>3.8354368948018585</v>
      </c>
      <c r="AN912" s="26" t="s">
        <v>28</v>
      </c>
      <c r="AO912" s="22" t="s">
        <v>470</v>
      </c>
      <c r="AQ912" s="22" t="s">
        <v>80</v>
      </c>
      <c r="AR912" s="26" t="s">
        <v>223</v>
      </c>
      <c r="AS912" s="26" t="s">
        <v>224</v>
      </c>
      <c r="AT912" s="498">
        <v>112</v>
      </c>
      <c r="AU912" s="270">
        <v>45.23</v>
      </c>
      <c r="AV912" s="11">
        <v>-118.5</v>
      </c>
      <c r="AW912" s="37" t="s">
        <v>225</v>
      </c>
      <c r="AX912" s="277">
        <v>6.1416666666666666</v>
      </c>
      <c r="AY912" s="278">
        <v>613</v>
      </c>
      <c r="AZ912" s="455">
        <f t="shared" si="563"/>
        <v>2.7874604745184151</v>
      </c>
      <c r="BA912" s="529" t="s">
        <v>137</v>
      </c>
      <c r="BB912" s="241" t="s">
        <v>226</v>
      </c>
      <c r="BC912" s="22"/>
      <c r="BD912" s="34"/>
      <c r="BE912" s="34"/>
      <c r="BH912" s="32" t="s">
        <v>2272</v>
      </c>
      <c r="BI912" s="459" t="s">
        <v>2273</v>
      </c>
      <c r="BJ912" s="185" t="s">
        <v>12</v>
      </c>
      <c r="BK912" s="67" t="s">
        <v>1881</v>
      </c>
      <c r="BL912" s="34"/>
      <c r="BM912" s="34"/>
      <c r="BO912" s="34" t="s">
        <v>1669</v>
      </c>
      <c r="BP912" s="31" t="s">
        <v>51</v>
      </c>
      <c r="BQ912" s="29" t="s">
        <v>1862</v>
      </c>
      <c r="BR912" s="32">
        <v>-0.35555555555555557</v>
      </c>
      <c r="BS912" s="29" t="s">
        <v>21</v>
      </c>
      <c r="BT912" s="29" t="s">
        <v>1214</v>
      </c>
      <c r="BU912" s="32">
        <v>0.61943821621183803</v>
      </c>
      <c r="BW912" s="14" t="s">
        <v>26</v>
      </c>
      <c r="BX912" s="29" t="s">
        <v>67</v>
      </c>
      <c r="BY912" s="80"/>
      <c r="BZ912" s="146">
        <f t="shared" si="560"/>
        <v>0.61943821621183803</v>
      </c>
      <c r="CA912" s="250" t="s">
        <v>18</v>
      </c>
      <c r="CB912" s="248" t="s">
        <v>1861</v>
      </c>
      <c r="CC912" s="34">
        <v>3</v>
      </c>
      <c r="CD912" s="34">
        <v>3</v>
      </c>
      <c r="CE912" s="82" t="s">
        <v>1617</v>
      </c>
      <c r="CF912" s="8" t="s">
        <v>1578</v>
      </c>
      <c r="CG912" s="460">
        <v>-1.6394335511982572</v>
      </c>
      <c r="CH912" s="77" t="s">
        <v>21</v>
      </c>
      <c r="CI912" s="32">
        <v>0.23423265781443414</v>
      </c>
      <c r="CK912" s="77"/>
      <c r="CL912" s="30">
        <f t="shared" si="561"/>
        <v>0.23423265781443414</v>
      </c>
      <c r="CM912" s="461">
        <v>3</v>
      </c>
      <c r="CN912" s="461">
        <v>3</v>
      </c>
      <c r="CO912" s="82" t="s">
        <v>2630</v>
      </c>
      <c r="CP912" s="67">
        <f t="shared" si="564"/>
        <v>2.7417002112840723</v>
      </c>
      <c r="CQ912" s="67">
        <f t="shared" si="565"/>
        <v>0.8</v>
      </c>
      <c r="CR912" s="67">
        <f t="shared" si="562"/>
        <v>2.1933601690272577</v>
      </c>
      <c r="CS912" s="67">
        <f t="shared" si="566"/>
        <v>1.0675690692562734</v>
      </c>
      <c r="CT912" s="387">
        <v>0</v>
      </c>
      <c r="CU912" s="77">
        <v>0</v>
      </c>
      <c r="CV912" s="77" t="s">
        <v>1782</v>
      </c>
      <c r="CW912" s="77">
        <v>0</v>
      </c>
      <c r="CX912" s="77">
        <v>0</v>
      </c>
      <c r="CY912" s="35">
        <v>1</v>
      </c>
      <c r="CZ912" s="457">
        <v>0</v>
      </c>
      <c r="DA912" s="35">
        <v>0</v>
      </c>
      <c r="DB912" s="35">
        <v>0</v>
      </c>
      <c r="DC912" s="35">
        <v>0</v>
      </c>
      <c r="DD912" s="77">
        <v>0</v>
      </c>
      <c r="DE912" s="60">
        <v>0</v>
      </c>
      <c r="DF912" s="60">
        <v>0</v>
      </c>
      <c r="DG912" s="60">
        <v>0</v>
      </c>
      <c r="DH912" s="60">
        <v>0</v>
      </c>
      <c r="DI912" s="60">
        <v>0</v>
      </c>
      <c r="DJ912" s="60">
        <v>0</v>
      </c>
      <c r="DK912" s="60">
        <v>0</v>
      </c>
      <c r="DL912" s="35">
        <v>0</v>
      </c>
      <c r="DM912" s="35">
        <v>0</v>
      </c>
      <c r="DN912" s="35">
        <v>0</v>
      </c>
      <c r="DO912" s="34">
        <v>0</v>
      </c>
      <c r="DP912" s="34">
        <v>0</v>
      </c>
      <c r="DQ912" s="34">
        <v>0</v>
      </c>
      <c r="DR912" s="34">
        <v>0</v>
      </c>
      <c r="DS912" s="34">
        <v>0</v>
      </c>
      <c r="DT912" s="34">
        <v>0</v>
      </c>
      <c r="DU912" s="34">
        <v>0</v>
      </c>
      <c r="DV912" s="34">
        <v>0</v>
      </c>
      <c r="DW912" s="34">
        <v>0</v>
      </c>
      <c r="DX912" s="34">
        <v>0</v>
      </c>
      <c r="DY912" s="34">
        <v>0</v>
      </c>
      <c r="DZ912" s="34">
        <v>0</v>
      </c>
      <c r="EA912" s="34">
        <v>0</v>
      </c>
      <c r="EB912" s="34">
        <v>0</v>
      </c>
      <c r="EC912" s="34">
        <v>1</v>
      </c>
      <c r="ED912" s="34">
        <v>0</v>
      </c>
      <c r="EE912" s="34">
        <v>0</v>
      </c>
      <c r="EF912" s="34">
        <v>0</v>
      </c>
      <c r="EG912" s="34">
        <v>0</v>
      </c>
      <c r="EH912" s="34">
        <v>0</v>
      </c>
      <c r="EI912" s="34">
        <v>0</v>
      </c>
      <c r="EJ912" s="34">
        <v>0</v>
      </c>
      <c r="EK912" s="34">
        <v>0</v>
      </c>
      <c r="EL912" s="34">
        <v>0</v>
      </c>
      <c r="EM912" s="458">
        <v>3</v>
      </c>
      <c r="EN912" s="34">
        <v>2</v>
      </c>
      <c r="EO912" s="458">
        <v>3</v>
      </c>
      <c r="EP912" s="59">
        <v>1</v>
      </c>
      <c r="EQ912" s="59">
        <v>2</v>
      </c>
    </row>
    <row r="913" spans="1:147" s="32" customFormat="1" ht="15" customHeight="1" x14ac:dyDescent="0.25">
      <c r="A913" s="6" t="s">
        <v>2586</v>
      </c>
      <c r="B913" s="34">
        <v>23</v>
      </c>
      <c r="C913" s="31" t="s">
        <v>2260</v>
      </c>
      <c r="D913" s="34">
        <v>2015</v>
      </c>
      <c r="E913" s="32" t="s">
        <v>798</v>
      </c>
      <c r="F913" s="32" t="s">
        <v>308</v>
      </c>
      <c r="G913" s="34">
        <v>18</v>
      </c>
      <c r="H913" s="2" t="s">
        <v>799</v>
      </c>
      <c r="I913" s="75" t="s">
        <v>50</v>
      </c>
      <c r="J913" s="59">
        <v>0</v>
      </c>
      <c r="K913" s="22" t="s">
        <v>39</v>
      </c>
      <c r="L913" s="22" t="s">
        <v>89</v>
      </c>
      <c r="M913" s="456">
        <v>6</v>
      </c>
      <c r="N913" s="22">
        <v>6</v>
      </c>
      <c r="O913" s="59">
        <f t="shared" si="554"/>
        <v>0.77815125038364363</v>
      </c>
      <c r="P913" s="22" t="s">
        <v>1858</v>
      </c>
      <c r="R913" s="34">
        <v>1</v>
      </c>
      <c r="S913" s="34">
        <v>2</v>
      </c>
      <c r="T913" s="34">
        <v>1</v>
      </c>
      <c r="U913" s="239" t="s">
        <v>1859</v>
      </c>
      <c r="V913" s="34" t="s">
        <v>1861</v>
      </c>
      <c r="W913" s="34"/>
      <c r="X913" s="22" t="s">
        <v>608</v>
      </c>
      <c r="Z913" s="36" t="s">
        <v>2365</v>
      </c>
      <c r="AA913" s="387" t="s">
        <v>2261</v>
      </c>
      <c r="AB913" s="34" t="s">
        <v>2262</v>
      </c>
      <c r="AC913" s="456">
        <v>13.65</v>
      </c>
      <c r="AD913" s="29">
        <v>0</v>
      </c>
      <c r="AE913" s="34" t="s">
        <v>1071</v>
      </c>
      <c r="AF913" s="462">
        <v>6.7</v>
      </c>
      <c r="AG913" s="86">
        <f t="shared" si="545"/>
        <v>0.82607480270082645</v>
      </c>
      <c r="AH913" s="458">
        <v>1141</v>
      </c>
      <c r="AI913" s="72">
        <f t="shared" si="555"/>
        <v>3.0572856444182146</v>
      </c>
      <c r="AJ913" s="59">
        <f t="shared" si="556"/>
        <v>40.200000000000003</v>
      </c>
      <c r="AK913" s="59">
        <f t="shared" si="557"/>
        <v>1.6042260530844701</v>
      </c>
      <c r="AL913" s="72">
        <f t="shared" si="558"/>
        <v>6846</v>
      </c>
      <c r="AM913" s="72">
        <f t="shared" si="559"/>
        <v>3.8354368948018585</v>
      </c>
      <c r="AN913" s="26" t="s">
        <v>28</v>
      </c>
      <c r="AO913" s="22" t="s">
        <v>470</v>
      </c>
      <c r="AQ913" s="22" t="s">
        <v>80</v>
      </c>
      <c r="AR913" s="26" t="s">
        <v>223</v>
      </c>
      <c r="AS913" s="26" t="s">
        <v>224</v>
      </c>
      <c r="AT913" s="498">
        <v>113</v>
      </c>
      <c r="AU913" s="270">
        <v>45.23</v>
      </c>
      <c r="AV913" s="11">
        <v>-118.5</v>
      </c>
      <c r="AW913" s="37" t="s">
        <v>225</v>
      </c>
      <c r="AX913" s="277">
        <v>6.1416666666666666</v>
      </c>
      <c r="AY913" s="278">
        <v>613</v>
      </c>
      <c r="AZ913" s="455">
        <f t="shared" si="563"/>
        <v>2.7874604745184151</v>
      </c>
      <c r="BA913" s="529" t="s">
        <v>137</v>
      </c>
      <c r="BB913" s="241" t="s">
        <v>226</v>
      </c>
      <c r="BC913" s="22"/>
      <c r="BD913" s="34"/>
      <c r="BE913" s="34"/>
      <c r="BH913" s="32" t="s">
        <v>2272</v>
      </c>
      <c r="BI913" s="459" t="s">
        <v>2274</v>
      </c>
      <c r="BJ913" s="8" t="s">
        <v>8</v>
      </c>
      <c r="BK913" s="67" t="s">
        <v>1881</v>
      </c>
      <c r="BL913" s="34"/>
      <c r="BM913" s="34"/>
      <c r="BO913" s="34" t="s">
        <v>1669</v>
      </c>
      <c r="BP913" s="31" t="s">
        <v>51</v>
      </c>
      <c r="BQ913" s="29" t="s">
        <v>1862</v>
      </c>
      <c r="BR913" s="32">
        <v>0.18333333333333357</v>
      </c>
      <c r="BS913" s="29" t="s">
        <v>21</v>
      </c>
      <c r="BT913" s="29" t="s">
        <v>9</v>
      </c>
      <c r="BU913" s="32">
        <v>2.5691546383111223</v>
      </c>
      <c r="BW913" s="14" t="s">
        <v>26</v>
      </c>
      <c r="BX913" s="29" t="s">
        <v>67</v>
      </c>
      <c r="BY913" s="80"/>
      <c r="BZ913" s="146">
        <f t="shared" si="560"/>
        <v>2.5691546383111223</v>
      </c>
      <c r="CA913" s="250" t="s">
        <v>18</v>
      </c>
      <c r="CB913" s="248" t="s">
        <v>1861</v>
      </c>
      <c r="CC913" s="34">
        <v>2</v>
      </c>
      <c r="CD913" s="34">
        <v>2</v>
      </c>
      <c r="CE913" s="82" t="s">
        <v>1617</v>
      </c>
      <c r="CF913" s="8" t="s">
        <v>1578</v>
      </c>
      <c r="CG913" s="460">
        <v>-7.1575757575757573</v>
      </c>
      <c r="CH913" s="77" t="s">
        <v>21</v>
      </c>
      <c r="CI913" s="461">
        <v>3.5012499407842976</v>
      </c>
      <c r="CK913" s="77"/>
      <c r="CL913" s="30">
        <f t="shared" si="561"/>
        <v>3.5012499407842976</v>
      </c>
      <c r="CM913" s="461">
        <v>2</v>
      </c>
      <c r="CN913" s="461">
        <v>2</v>
      </c>
      <c r="CO913" s="82" t="s">
        <v>2630</v>
      </c>
      <c r="CP913" s="67">
        <f t="shared" si="564"/>
        <v>2.3905728451791788</v>
      </c>
      <c r="CQ913" s="67">
        <f t="shared" si="565"/>
        <v>0.5714285714285714</v>
      </c>
      <c r="CR913" s="67">
        <f t="shared" si="562"/>
        <v>1.3660416258166734</v>
      </c>
      <c r="CS913" s="67">
        <f t="shared" si="566"/>
        <v>1.2332587154329826</v>
      </c>
      <c r="CT913" s="387">
        <v>0</v>
      </c>
      <c r="CU913" s="77">
        <v>0</v>
      </c>
      <c r="CV913" s="77" t="s">
        <v>1782</v>
      </c>
      <c r="CW913" s="77">
        <v>0</v>
      </c>
      <c r="CX913" s="77">
        <v>0</v>
      </c>
      <c r="CY913" s="35">
        <v>0</v>
      </c>
      <c r="CZ913" s="457">
        <v>2</v>
      </c>
      <c r="DA913" s="35">
        <v>0</v>
      </c>
      <c r="DB913" s="35">
        <v>0</v>
      </c>
      <c r="DC913" s="35">
        <v>0</v>
      </c>
      <c r="DD913" s="77">
        <v>0</v>
      </c>
      <c r="DE913" s="60">
        <v>0</v>
      </c>
      <c r="DF913" s="60">
        <v>0</v>
      </c>
      <c r="DG913" s="60">
        <v>0</v>
      </c>
      <c r="DH913" s="60">
        <v>0</v>
      </c>
      <c r="DI913" s="60">
        <v>0</v>
      </c>
      <c r="DJ913" s="60">
        <v>0</v>
      </c>
      <c r="DK913" s="60">
        <v>0</v>
      </c>
      <c r="DL913" s="35">
        <v>0</v>
      </c>
      <c r="DM913" s="35">
        <v>0</v>
      </c>
      <c r="DN913" s="35">
        <v>0</v>
      </c>
      <c r="DO913" s="34">
        <v>0</v>
      </c>
      <c r="DP913" s="34">
        <v>0</v>
      </c>
      <c r="DQ913" s="34">
        <v>0</v>
      </c>
      <c r="DR913" s="34">
        <v>0</v>
      </c>
      <c r="DS913" s="34">
        <v>0</v>
      </c>
      <c r="DT913" s="34">
        <v>0</v>
      </c>
      <c r="DU913" s="34">
        <v>0</v>
      </c>
      <c r="DV913" s="34">
        <v>0</v>
      </c>
      <c r="DW913" s="34">
        <v>0</v>
      </c>
      <c r="DX913" s="34">
        <v>0</v>
      </c>
      <c r="DY913" s="34">
        <v>0</v>
      </c>
      <c r="DZ913" s="34">
        <v>0</v>
      </c>
      <c r="EA913" s="34">
        <v>0</v>
      </c>
      <c r="EB913" s="34">
        <v>0</v>
      </c>
      <c r="EC913" s="34">
        <v>1</v>
      </c>
      <c r="ED913" s="34">
        <v>0</v>
      </c>
      <c r="EE913" s="34">
        <v>0</v>
      </c>
      <c r="EF913" s="34">
        <v>0</v>
      </c>
      <c r="EG913" s="34">
        <v>0</v>
      </c>
      <c r="EH913" s="34">
        <v>0</v>
      </c>
      <c r="EI913" s="34">
        <v>0</v>
      </c>
      <c r="EJ913" s="34">
        <v>0</v>
      </c>
      <c r="EK913" s="34">
        <v>0</v>
      </c>
      <c r="EL913" s="34">
        <v>0</v>
      </c>
      <c r="EM913" s="458">
        <v>3</v>
      </c>
      <c r="EN913" s="34">
        <v>2</v>
      </c>
      <c r="EO913" s="458">
        <v>3</v>
      </c>
      <c r="EP913" s="59">
        <v>1</v>
      </c>
      <c r="EQ913" s="59">
        <v>2</v>
      </c>
    </row>
    <row r="914" spans="1:147" s="32" customFormat="1" ht="15" customHeight="1" x14ac:dyDescent="0.25">
      <c r="A914" s="6" t="s">
        <v>2586</v>
      </c>
      <c r="B914" s="34">
        <v>24</v>
      </c>
      <c r="C914" s="31" t="s">
        <v>2260</v>
      </c>
      <c r="D914" s="34">
        <v>2015</v>
      </c>
      <c r="E914" s="32" t="s">
        <v>798</v>
      </c>
      <c r="F914" s="32" t="s">
        <v>308</v>
      </c>
      <c r="G914" s="34">
        <v>18</v>
      </c>
      <c r="H914" s="2" t="s">
        <v>799</v>
      </c>
      <c r="I914" s="75" t="s">
        <v>50</v>
      </c>
      <c r="J914" s="59">
        <v>0</v>
      </c>
      <c r="K914" s="22" t="s">
        <v>39</v>
      </c>
      <c r="L914" s="22" t="s">
        <v>89</v>
      </c>
      <c r="M914" s="456">
        <v>6</v>
      </c>
      <c r="N914" s="22">
        <v>6</v>
      </c>
      <c r="O914" s="59">
        <f t="shared" si="554"/>
        <v>0.77815125038364363</v>
      </c>
      <c r="P914" s="22" t="s">
        <v>1858</v>
      </c>
      <c r="R914" s="34">
        <v>1</v>
      </c>
      <c r="S914" s="34">
        <v>2</v>
      </c>
      <c r="T914" s="34">
        <v>1</v>
      </c>
      <c r="U914" s="239" t="s">
        <v>1859</v>
      </c>
      <c r="V914" s="34" t="s">
        <v>1861</v>
      </c>
      <c r="W914" s="34"/>
      <c r="X914" s="22" t="s">
        <v>608</v>
      </c>
      <c r="Z914" s="36" t="s">
        <v>2365</v>
      </c>
      <c r="AA914" s="387" t="s">
        <v>2261</v>
      </c>
      <c r="AB914" s="34" t="s">
        <v>2262</v>
      </c>
      <c r="AC914" s="456">
        <v>13.65</v>
      </c>
      <c r="AD914" s="29">
        <v>0</v>
      </c>
      <c r="AE914" s="34" t="s">
        <v>1071</v>
      </c>
      <c r="AF914" s="462">
        <v>6.7</v>
      </c>
      <c r="AG914" s="86">
        <f t="shared" si="545"/>
        <v>0.82607480270082645</v>
      </c>
      <c r="AH914" s="458">
        <v>1141</v>
      </c>
      <c r="AI914" s="72">
        <f t="shared" si="555"/>
        <v>3.0572856444182146</v>
      </c>
      <c r="AJ914" s="59">
        <f t="shared" si="556"/>
        <v>40.200000000000003</v>
      </c>
      <c r="AK914" s="59">
        <f t="shared" si="557"/>
        <v>1.6042260530844701</v>
      </c>
      <c r="AL914" s="72">
        <f t="shared" si="558"/>
        <v>6846</v>
      </c>
      <c r="AM914" s="72">
        <f t="shared" si="559"/>
        <v>3.8354368948018585</v>
      </c>
      <c r="AN914" s="26" t="s">
        <v>28</v>
      </c>
      <c r="AO914" s="22" t="s">
        <v>470</v>
      </c>
      <c r="AQ914" s="22" t="s">
        <v>80</v>
      </c>
      <c r="AR914" s="26" t="s">
        <v>223</v>
      </c>
      <c r="AS914" s="26" t="s">
        <v>224</v>
      </c>
      <c r="AT914" s="498">
        <v>113</v>
      </c>
      <c r="AU914" s="270">
        <v>45.23</v>
      </c>
      <c r="AV914" s="11">
        <v>-118.5</v>
      </c>
      <c r="AW914" s="37" t="s">
        <v>225</v>
      </c>
      <c r="AX914" s="277">
        <v>6.1416666666666666</v>
      </c>
      <c r="AY914" s="278">
        <v>613</v>
      </c>
      <c r="AZ914" s="455">
        <f t="shared" si="563"/>
        <v>2.7874604745184151</v>
      </c>
      <c r="BA914" s="529" t="s">
        <v>137</v>
      </c>
      <c r="BB914" s="241" t="s">
        <v>226</v>
      </c>
      <c r="BC914" s="22"/>
      <c r="BD914" s="34"/>
      <c r="BE914" s="34"/>
      <c r="BH914" s="32" t="s">
        <v>2272</v>
      </c>
      <c r="BI914" s="459" t="s">
        <v>2274</v>
      </c>
      <c r="BJ914" s="185" t="s">
        <v>12</v>
      </c>
      <c r="BK914" s="67" t="s">
        <v>1881</v>
      </c>
      <c r="BL914" s="34"/>
      <c r="BM914" s="34"/>
      <c r="BO914" s="34" t="s">
        <v>1669</v>
      </c>
      <c r="BP914" s="31" t="s">
        <v>51</v>
      </c>
      <c r="BQ914" s="29" t="s">
        <v>1862</v>
      </c>
      <c r="BR914" s="32">
        <v>-1.5333333333333332</v>
      </c>
      <c r="BS914" s="29" t="s">
        <v>21</v>
      </c>
      <c r="BT914" s="29" t="s">
        <v>1214</v>
      </c>
      <c r="BU914" s="32">
        <v>0.80138768534475335</v>
      </c>
      <c r="BW914" s="14" t="s">
        <v>26</v>
      </c>
      <c r="BX914" s="29" t="s">
        <v>67</v>
      </c>
      <c r="BY914" s="80"/>
      <c r="BZ914" s="146">
        <f t="shared" si="560"/>
        <v>0.80138768534475335</v>
      </c>
      <c r="CA914" s="250" t="s">
        <v>18</v>
      </c>
      <c r="CB914" s="248" t="s">
        <v>1861</v>
      </c>
      <c r="CC914" s="34">
        <v>2</v>
      </c>
      <c r="CD914" s="34">
        <v>2</v>
      </c>
      <c r="CE914" s="82" t="s">
        <v>1617</v>
      </c>
      <c r="CF914" s="8" t="s">
        <v>1578</v>
      </c>
      <c r="CG914" s="460">
        <v>-1.6863636363636365</v>
      </c>
      <c r="CH914" s="77" t="s">
        <v>21</v>
      </c>
      <c r="CI914" s="32">
        <v>0.58497015534523433</v>
      </c>
      <c r="CK914" s="77"/>
      <c r="CL914" s="30">
        <f t="shared" si="561"/>
        <v>0.58497015534523433</v>
      </c>
      <c r="CM914" s="461">
        <v>2</v>
      </c>
      <c r="CN914" s="461">
        <v>2</v>
      </c>
      <c r="CO914" s="82" t="s">
        <v>2630</v>
      </c>
      <c r="CP914" s="67">
        <f t="shared" si="564"/>
        <v>0.21812423404788597</v>
      </c>
      <c r="CQ914" s="67">
        <f t="shared" si="565"/>
        <v>0.5714285714285714</v>
      </c>
      <c r="CR914" s="67">
        <f t="shared" si="562"/>
        <v>0.12464241945593484</v>
      </c>
      <c r="CS914" s="67">
        <f t="shared" si="566"/>
        <v>1.0019419665909786</v>
      </c>
      <c r="CT914" s="387">
        <v>0</v>
      </c>
      <c r="CU914" s="77">
        <v>0</v>
      </c>
      <c r="CV914" s="77" t="s">
        <v>1782</v>
      </c>
      <c r="CW914" s="77">
        <v>0</v>
      </c>
      <c r="CX914" s="77">
        <v>0</v>
      </c>
      <c r="CY914" s="35">
        <v>1</v>
      </c>
      <c r="CZ914" s="457">
        <v>0</v>
      </c>
      <c r="DA914" s="35">
        <v>0</v>
      </c>
      <c r="DB914" s="35">
        <v>0</v>
      </c>
      <c r="DC914" s="35">
        <v>0</v>
      </c>
      <c r="DD914" s="77">
        <v>0</v>
      </c>
      <c r="DE914" s="60">
        <v>0</v>
      </c>
      <c r="DF914" s="60">
        <v>0</v>
      </c>
      <c r="DG914" s="60">
        <v>0</v>
      </c>
      <c r="DH914" s="60">
        <v>0</v>
      </c>
      <c r="DI914" s="60">
        <v>0</v>
      </c>
      <c r="DJ914" s="60">
        <v>0</v>
      </c>
      <c r="DK914" s="60">
        <v>0</v>
      </c>
      <c r="DL914" s="35">
        <v>0</v>
      </c>
      <c r="DM914" s="35">
        <v>0</v>
      </c>
      <c r="DN914" s="35">
        <v>0</v>
      </c>
      <c r="DO914" s="34">
        <v>0</v>
      </c>
      <c r="DP914" s="34">
        <v>0</v>
      </c>
      <c r="DQ914" s="34">
        <v>0</v>
      </c>
      <c r="DR914" s="34">
        <v>0</v>
      </c>
      <c r="DS914" s="34">
        <v>0</v>
      </c>
      <c r="DT914" s="34">
        <v>0</v>
      </c>
      <c r="DU914" s="34">
        <v>0</v>
      </c>
      <c r="DV914" s="34">
        <v>0</v>
      </c>
      <c r="DW914" s="34">
        <v>0</v>
      </c>
      <c r="DX914" s="34">
        <v>0</v>
      </c>
      <c r="DY914" s="34">
        <v>0</v>
      </c>
      <c r="DZ914" s="34">
        <v>0</v>
      </c>
      <c r="EA914" s="34">
        <v>0</v>
      </c>
      <c r="EB914" s="34">
        <v>0</v>
      </c>
      <c r="EC914" s="34">
        <v>1</v>
      </c>
      <c r="ED914" s="34">
        <v>0</v>
      </c>
      <c r="EE914" s="34">
        <v>0</v>
      </c>
      <c r="EF914" s="34">
        <v>0</v>
      </c>
      <c r="EG914" s="34">
        <v>0</v>
      </c>
      <c r="EH914" s="34">
        <v>0</v>
      </c>
      <c r="EI914" s="34">
        <v>0</v>
      </c>
      <c r="EJ914" s="34">
        <v>0</v>
      </c>
      <c r="EK914" s="34">
        <v>0</v>
      </c>
      <c r="EL914" s="34">
        <v>0</v>
      </c>
      <c r="EM914" s="458">
        <v>3</v>
      </c>
      <c r="EN914" s="34">
        <v>2</v>
      </c>
      <c r="EO914" s="458">
        <v>3</v>
      </c>
      <c r="EP914" s="59">
        <v>1</v>
      </c>
      <c r="EQ914" s="59">
        <v>2</v>
      </c>
    </row>
    <row r="915" spans="1:147" s="32" customFormat="1" ht="15" customHeight="1" x14ac:dyDescent="0.25">
      <c r="A915" s="6" t="s">
        <v>2586</v>
      </c>
      <c r="B915" s="34">
        <v>25</v>
      </c>
      <c r="C915" s="31" t="s">
        <v>2260</v>
      </c>
      <c r="D915" s="34">
        <v>2015</v>
      </c>
      <c r="E915" s="32" t="s">
        <v>798</v>
      </c>
      <c r="F915" s="32" t="s">
        <v>308</v>
      </c>
      <c r="G915" s="34">
        <v>18</v>
      </c>
      <c r="H915" s="2" t="s">
        <v>799</v>
      </c>
      <c r="I915" s="75" t="s">
        <v>50</v>
      </c>
      <c r="J915" s="59">
        <v>0</v>
      </c>
      <c r="K915" s="22" t="s">
        <v>39</v>
      </c>
      <c r="L915" s="22" t="s">
        <v>89</v>
      </c>
      <c r="M915" s="456">
        <v>6</v>
      </c>
      <c r="N915" s="22">
        <v>6</v>
      </c>
      <c r="O915" s="59">
        <f t="shared" si="554"/>
        <v>0.77815125038364363</v>
      </c>
      <c r="P915" s="22" t="s">
        <v>1858</v>
      </c>
      <c r="R915" s="34">
        <v>1</v>
      </c>
      <c r="S915" s="34">
        <v>3</v>
      </c>
      <c r="T915" s="34">
        <v>1</v>
      </c>
      <c r="U915" s="239" t="s">
        <v>1859</v>
      </c>
      <c r="V915" s="34" t="s">
        <v>1861</v>
      </c>
      <c r="W915" s="34"/>
      <c r="X915" s="22" t="s">
        <v>608</v>
      </c>
      <c r="Z915" s="36" t="s">
        <v>2365</v>
      </c>
      <c r="AA915" s="387" t="s">
        <v>2261</v>
      </c>
      <c r="AB915" s="34" t="s">
        <v>2262</v>
      </c>
      <c r="AC915" s="456">
        <v>13.65</v>
      </c>
      <c r="AD915" s="29">
        <v>0</v>
      </c>
      <c r="AE915" s="34" t="s">
        <v>1071</v>
      </c>
      <c r="AF915" s="462">
        <v>6.7</v>
      </c>
      <c r="AG915" s="86">
        <f t="shared" si="545"/>
        <v>0.82607480270082645</v>
      </c>
      <c r="AH915" s="458">
        <v>1141</v>
      </c>
      <c r="AI915" s="72">
        <f t="shared" si="555"/>
        <v>3.0572856444182146</v>
      </c>
      <c r="AJ915" s="59">
        <f t="shared" si="556"/>
        <v>40.200000000000003</v>
      </c>
      <c r="AK915" s="59">
        <f t="shared" si="557"/>
        <v>1.6042260530844701</v>
      </c>
      <c r="AL915" s="72">
        <f t="shared" si="558"/>
        <v>6846</v>
      </c>
      <c r="AM915" s="72">
        <f t="shared" si="559"/>
        <v>3.8354368948018585</v>
      </c>
      <c r="AN915" s="26" t="s">
        <v>28</v>
      </c>
      <c r="AO915" s="22" t="s">
        <v>470</v>
      </c>
      <c r="AQ915" s="22" t="s">
        <v>80</v>
      </c>
      <c r="AR915" s="26" t="s">
        <v>223</v>
      </c>
      <c r="AS915" s="26" t="s">
        <v>224</v>
      </c>
      <c r="AT915" s="498">
        <v>112</v>
      </c>
      <c r="AU915" s="270">
        <v>45.23</v>
      </c>
      <c r="AV915" s="11">
        <v>-118.5</v>
      </c>
      <c r="AW915" s="37" t="s">
        <v>225</v>
      </c>
      <c r="AX915" s="277">
        <v>6.1416666666666666</v>
      </c>
      <c r="AY915" s="278">
        <v>613</v>
      </c>
      <c r="AZ915" s="455">
        <f t="shared" si="563"/>
        <v>2.7874604745184151</v>
      </c>
      <c r="BA915" s="529" t="s">
        <v>137</v>
      </c>
      <c r="BB915" s="241" t="s">
        <v>226</v>
      </c>
      <c r="BC915" s="22"/>
      <c r="BD915" s="34"/>
      <c r="BE915" s="34"/>
      <c r="BH915" s="32" t="s">
        <v>2272</v>
      </c>
      <c r="BI915" s="459" t="s">
        <v>2273</v>
      </c>
      <c r="BJ915" s="8" t="s">
        <v>8</v>
      </c>
      <c r="BK915" s="67" t="s">
        <v>1882</v>
      </c>
      <c r="BL915" s="34"/>
      <c r="BM915" s="34"/>
      <c r="BO915" s="34" t="s">
        <v>1669</v>
      </c>
      <c r="BP915" s="31" t="s">
        <v>51</v>
      </c>
      <c r="BQ915" s="29" t="s">
        <v>1862</v>
      </c>
      <c r="BR915" s="32">
        <v>17.844444444444445</v>
      </c>
      <c r="BS915" s="29" t="s">
        <v>21</v>
      </c>
      <c r="BT915" s="29" t="s">
        <v>9</v>
      </c>
      <c r="BU915" s="32">
        <v>17.806126702574826</v>
      </c>
      <c r="BW915" s="14" t="s">
        <v>26</v>
      </c>
      <c r="BX915" s="29" t="s">
        <v>67</v>
      </c>
      <c r="BY915" s="80"/>
      <c r="BZ915" s="146">
        <f t="shared" si="560"/>
        <v>17.806126702574826</v>
      </c>
      <c r="CA915" s="250" t="s">
        <v>18</v>
      </c>
      <c r="CB915" s="248" t="s">
        <v>1861</v>
      </c>
      <c r="CC915" s="34">
        <v>3</v>
      </c>
      <c r="CD915" s="34">
        <v>3</v>
      </c>
      <c r="CE915" s="82" t="s">
        <v>1617</v>
      </c>
      <c r="CF915" s="8" t="s">
        <v>1578</v>
      </c>
      <c r="CG915" s="460">
        <v>10.257080610021786</v>
      </c>
      <c r="CH915" s="77" t="s">
        <v>21</v>
      </c>
      <c r="CI915" s="461">
        <v>3.493028906746892</v>
      </c>
      <c r="CK915" s="77"/>
      <c r="CL915" s="30">
        <f t="shared" si="561"/>
        <v>3.493028906746892</v>
      </c>
      <c r="CM915" s="29">
        <v>3</v>
      </c>
      <c r="CN915" s="29">
        <v>3</v>
      </c>
      <c r="CO915" s="82" t="s">
        <v>2630</v>
      </c>
      <c r="CP915" s="67">
        <f t="shared" si="564"/>
        <v>0.59133940142014807</v>
      </c>
      <c r="CQ915" s="67">
        <f t="shared" si="565"/>
        <v>0.8</v>
      </c>
      <c r="CR915" s="67">
        <f t="shared" si="562"/>
        <v>0.4730715211361185</v>
      </c>
      <c r="CS915" s="67">
        <f t="shared" si="566"/>
        <v>0.68531638867583666</v>
      </c>
      <c r="CT915" s="387">
        <v>0</v>
      </c>
      <c r="CU915" s="77">
        <v>0</v>
      </c>
      <c r="CV915" s="77" t="s">
        <v>1782</v>
      </c>
      <c r="CW915" s="77">
        <v>0</v>
      </c>
      <c r="CX915" s="77">
        <v>0</v>
      </c>
      <c r="CY915" s="35">
        <v>0</v>
      </c>
      <c r="CZ915" s="457">
        <v>2</v>
      </c>
      <c r="DA915" s="35">
        <v>0</v>
      </c>
      <c r="DB915" s="35">
        <v>0</v>
      </c>
      <c r="DC915" s="35">
        <v>0</v>
      </c>
      <c r="DD915" s="77">
        <v>0</v>
      </c>
      <c r="DE915" s="60">
        <v>0</v>
      </c>
      <c r="DF915" s="60">
        <v>0</v>
      </c>
      <c r="DG915" s="60">
        <v>0</v>
      </c>
      <c r="DH915" s="77">
        <v>1</v>
      </c>
      <c r="DI915" s="60">
        <v>0</v>
      </c>
      <c r="DJ915" s="60">
        <v>0</v>
      </c>
      <c r="DK915" s="60">
        <v>0</v>
      </c>
      <c r="DL915" s="35">
        <v>0</v>
      </c>
      <c r="DM915" s="35">
        <v>0</v>
      </c>
      <c r="DN915" s="35">
        <v>0</v>
      </c>
      <c r="DO915" s="34">
        <v>0</v>
      </c>
      <c r="DP915" s="34">
        <v>0</v>
      </c>
      <c r="DQ915" s="34">
        <v>0</v>
      </c>
      <c r="DR915" s="34">
        <v>0</v>
      </c>
      <c r="DS915" s="34">
        <v>0</v>
      </c>
      <c r="DT915" s="34">
        <v>0</v>
      </c>
      <c r="DU915" s="34">
        <v>0</v>
      </c>
      <c r="DV915" s="34">
        <v>0</v>
      </c>
      <c r="DW915" s="34">
        <v>0</v>
      </c>
      <c r="DX915" s="34">
        <v>0</v>
      </c>
      <c r="DY915" s="34">
        <v>0</v>
      </c>
      <c r="DZ915" s="34">
        <v>0</v>
      </c>
      <c r="EA915" s="34">
        <v>0</v>
      </c>
      <c r="EB915" s="34">
        <v>0</v>
      </c>
      <c r="EC915" s="34">
        <v>0</v>
      </c>
      <c r="ED915" s="34">
        <v>0</v>
      </c>
      <c r="EE915" s="34">
        <v>0</v>
      </c>
      <c r="EF915" s="34">
        <v>0</v>
      </c>
      <c r="EG915" s="34">
        <v>0</v>
      </c>
      <c r="EH915" s="34">
        <v>0</v>
      </c>
      <c r="EI915" s="34">
        <v>0</v>
      </c>
      <c r="EJ915" s="34">
        <v>0</v>
      </c>
      <c r="EK915" s="34">
        <v>0</v>
      </c>
      <c r="EL915" s="34">
        <v>0</v>
      </c>
      <c r="EM915" s="458">
        <v>3</v>
      </c>
      <c r="EN915" s="34">
        <v>2</v>
      </c>
      <c r="EO915" s="458">
        <v>3</v>
      </c>
      <c r="EP915" s="59">
        <v>1</v>
      </c>
      <c r="EQ915" s="59">
        <v>2</v>
      </c>
    </row>
    <row r="916" spans="1:147" s="32" customFormat="1" ht="15" customHeight="1" x14ac:dyDescent="0.25">
      <c r="A916" s="6" t="s">
        <v>2586</v>
      </c>
      <c r="B916" s="34">
        <v>26</v>
      </c>
      <c r="C916" s="31" t="s">
        <v>2260</v>
      </c>
      <c r="D916" s="34">
        <v>2015</v>
      </c>
      <c r="E916" s="32" t="s">
        <v>798</v>
      </c>
      <c r="F916" s="32" t="s">
        <v>308</v>
      </c>
      <c r="G916" s="34">
        <v>18</v>
      </c>
      <c r="H916" s="2" t="s">
        <v>799</v>
      </c>
      <c r="I916" s="75" t="s">
        <v>50</v>
      </c>
      <c r="J916" s="59">
        <v>0</v>
      </c>
      <c r="K916" s="22" t="s">
        <v>39</v>
      </c>
      <c r="L916" s="22" t="s">
        <v>89</v>
      </c>
      <c r="M916" s="456">
        <v>6</v>
      </c>
      <c r="N916" s="22">
        <v>6</v>
      </c>
      <c r="O916" s="59">
        <f t="shared" si="554"/>
        <v>0.77815125038364363</v>
      </c>
      <c r="P916" s="22" t="s">
        <v>1858</v>
      </c>
      <c r="R916" s="34">
        <v>1</v>
      </c>
      <c r="S916" s="34">
        <v>3</v>
      </c>
      <c r="T916" s="34">
        <v>1</v>
      </c>
      <c r="U916" s="239" t="s">
        <v>1859</v>
      </c>
      <c r="V916" s="34" t="s">
        <v>1861</v>
      </c>
      <c r="W916" s="34"/>
      <c r="X916" s="22" t="s">
        <v>608</v>
      </c>
      <c r="Z916" s="36" t="s">
        <v>2365</v>
      </c>
      <c r="AA916" s="387" t="s">
        <v>2261</v>
      </c>
      <c r="AB916" s="34" t="s">
        <v>2262</v>
      </c>
      <c r="AC916" s="456">
        <v>13.65</v>
      </c>
      <c r="AD916" s="29">
        <v>0</v>
      </c>
      <c r="AE916" s="34" t="s">
        <v>1071</v>
      </c>
      <c r="AF916" s="462">
        <v>6.7</v>
      </c>
      <c r="AG916" s="86">
        <f t="shared" si="545"/>
        <v>0.82607480270082645</v>
      </c>
      <c r="AH916" s="458">
        <v>1141</v>
      </c>
      <c r="AI916" s="72">
        <f t="shared" si="555"/>
        <v>3.0572856444182146</v>
      </c>
      <c r="AJ916" s="59">
        <f t="shared" si="556"/>
        <v>40.200000000000003</v>
      </c>
      <c r="AK916" s="59">
        <f t="shared" si="557"/>
        <v>1.6042260530844701</v>
      </c>
      <c r="AL916" s="72">
        <f t="shared" si="558"/>
        <v>6846</v>
      </c>
      <c r="AM916" s="72">
        <f t="shared" si="559"/>
        <v>3.8354368948018585</v>
      </c>
      <c r="AN916" s="26" t="s">
        <v>28</v>
      </c>
      <c r="AO916" s="22" t="s">
        <v>470</v>
      </c>
      <c r="AQ916" s="22" t="s">
        <v>80</v>
      </c>
      <c r="AR916" s="26" t="s">
        <v>223</v>
      </c>
      <c r="AS916" s="26" t="s">
        <v>224</v>
      </c>
      <c r="AT916" s="498">
        <v>112</v>
      </c>
      <c r="AU916" s="270">
        <v>45.23</v>
      </c>
      <c r="AV916" s="11">
        <v>-118.5</v>
      </c>
      <c r="AW916" s="37" t="s">
        <v>225</v>
      </c>
      <c r="AX916" s="277">
        <v>6.1416666666666666</v>
      </c>
      <c r="AY916" s="278">
        <v>613</v>
      </c>
      <c r="AZ916" s="455">
        <f t="shared" si="563"/>
        <v>2.7874604745184151</v>
      </c>
      <c r="BA916" s="529" t="s">
        <v>137</v>
      </c>
      <c r="BB916" s="241" t="s">
        <v>226</v>
      </c>
      <c r="BC916" s="22"/>
      <c r="BD916" s="34"/>
      <c r="BE916" s="34"/>
      <c r="BH916" s="32" t="s">
        <v>2272</v>
      </c>
      <c r="BI916" s="459" t="s">
        <v>2273</v>
      </c>
      <c r="BJ916" s="185" t="s">
        <v>12</v>
      </c>
      <c r="BK916" s="67" t="s">
        <v>1882</v>
      </c>
      <c r="BL916" s="34"/>
      <c r="BM916" s="34"/>
      <c r="BO916" s="34" t="s">
        <v>1669</v>
      </c>
      <c r="BP916" s="31" t="s">
        <v>51</v>
      </c>
      <c r="BQ916" s="29" t="s">
        <v>1862</v>
      </c>
      <c r="BR916" s="32">
        <v>0.34444444444444439</v>
      </c>
      <c r="BS916" s="29" t="s">
        <v>21</v>
      </c>
      <c r="BT916" s="29" t="s">
        <v>1214</v>
      </c>
      <c r="BU916" s="32">
        <v>0.15396007178390037</v>
      </c>
      <c r="BW916" s="14" t="s">
        <v>26</v>
      </c>
      <c r="BX916" s="29" t="s">
        <v>67</v>
      </c>
      <c r="BY916" s="80"/>
      <c r="BZ916" s="146">
        <f t="shared" si="560"/>
        <v>0.15396007178390037</v>
      </c>
      <c r="CA916" s="250" t="s">
        <v>18</v>
      </c>
      <c r="CB916" s="248" t="s">
        <v>1861</v>
      </c>
      <c r="CC916" s="34">
        <v>3</v>
      </c>
      <c r="CD916" s="34">
        <v>3</v>
      </c>
      <c r="CE916" s="82" t="s">
        <v>1617</v>
      </c>
      <c r="CF916" s="8" t="s">
        <v>1578</v>
      </c>
      <c r="CG916" s="460">
        <v>0.15032679738562091</v>
      </c>
      <c r="CH916" s="77" t="s">
        <v>21</v>
      </c>
      <c r="CI916" s="32">
        <v>0.30852511778125158</v>
      </c>
      <c r="CK916" s="77"/>
      <c r="CL916" s="30">
        <f t="shared" si="561"/>
        <v>0.30852511778125158</v>
      </c>
      <c r="CM916" s="461">
        <v>3</v>
      </c>
      <c r="CN916" s="461">
        <v>3</v>
      </c>
      <c r="CO916" s="82" t="s">
        <v>2630</v>
      </c>
      <c r="CP916" s="67">
        <f t="shared" si="564"/>
        <v>0.79616796808244128</v>
      </c>
      <c r="CQ916" s="67">
        <f t="shared" si="565"/>
        <v>0.8</v>
      </c>
      <c r="CR916" s="67">
        <f t="shared" si="562"/>
        <v>0.63693437446595302</v>
      </c>
      <c r="CS916" s="67">
        <f t="shared" si="566"/>
        <v>0.70047378311469455</v>
      </c>
      <c r="CT916" s="387">
        <v>0</v>
      </c>
      <c r="CU916" s="77">
        <v>0</v>
      </c>
      <c r="CV916" s="77" t="s">
        <v>1782</v>
      </c>
      <c r="CW916" s="77">
        <v>0</v>
      </c>
      <c r="CX916" s="77">
        <v>0</v>
      </c>
      <c r="CY916" s="35">
        <v>1</v>
      </c>
      <c r="CZ916" s="457">
        <v>0</v>
      </c>
      <c r="DA916" s="35">
        <v>0</v>
      </c>
      <c r="DB916" s="35">
        <v>0</v>
      </c>
      <c r="DC916" s="35">
        <v>0</v>
      </c>
      <c r="DD916" s="77">
        <v>0</v>
      </c>
      <c r="DE916" s="60">
        <v>0</v>
      </c>
      <c r="DF916" s="60">
        <v>0</v>
      </c>
      <c r="DG916" s="60">
        <v>0</v>
      </c>
      <c r="DH916" s="77">
        <v>1</v>
      </c>
      <c r="DI916" s="60">
        <v>0</v>
      </c>
      <c r="DJ916" s="60">
        <v>0</v>
      </c>
      <c r="DK916" s="60">
        <v>0</v>
      </c>
      <c r="DL916" s="35">
        <v>0</v>
      </c>
      <c r="DM916" s="35">
        <v>0</v>
      </c>
      <c r="DN916" s="35">
        <v>0</v>
      </c>
      <c r="DO916" s="34">
        <v>0</v>
      </c>
      <c r="DP916" s="34">
        <v>0</v>
      </c>
      <c r="DQ916" s="34">
        <v>0</v>
      </c>
      <c r="DR916" s="34">
        <v>0</v>
      </c>
      <c r="DS916" s="34">
        <v>0</v>
      </c>
      <c r="DT916" s="34">
        <v>0</v>
      </c>
      <c r="DU916" s="34">
        <v>0</v>
      </c>
      <c r="DV916" s="34">
        <v>0</v>
      </c>
      <c r="DW916" s="34">
        <v>0</v>
      </c>
      <c r="DX916" s="34">
        <v>0</v>
      </c>
      <c r="DY916" s="34">
        <v>0</v>
      </c>
      <c r="DZ916" s="34">
        <v>0</v>
      </c>
      <c r="EA916" s="34">
        <v>0</v>
      </c>
      <c r="EB916" s="34">
        <v>0</v>
      </c>
      <c r="EC916" s="34">
        <v>0</v>
      </c>
      <c r="ED916" s="34">
        <v>0</v>
      </c>
      <c r="EE916" s="34">
        <v>0</v>
      </c>
      <c r="EF916" s="34">
        <v>0</v>
      </c>
      <c r="EG916" s="34">
        <v>0</v>
      </c>
      <c r="EH916" s="34">
        <v>0</v>
      </c>
      <c r="EI916" s="34">
        <v>0</v>
      </c>
      <c r="EJ916" s="34">
        <v>0</v>
      </c>
      <c r="EK916" s="34">
        <v>0</v>
      </c>
      <c r="EL916" s="34">
        <v>0</v>
      </c>
      <c r="EM916" s="458">
        <v>3</v>
      </c>
      <c r="EN916" s="34">
        <v>2</v>
      </c>
      <c r="EO916" s="458">
        <v>3</v>
      </c>
      <c r="EP916" s="59">
        <v>1</v>
      </c>
      <c r="EQ916" s="59">
        <v>2</v>
      </c>
    </row>
    <row r="917" spans="1:147" s="32" customFormat="1" ht="15" customHeight="1" x14ac:dyDescent="0.25">
      <c r="A917" s="6" t="s">
        <v>2586</v>
      </c>
      <c r="B917" s="34">
        <v>27</v>
      </c>
      <c r="C917" s="31" t="s">
        <v>2260</v>
      </c>
      <c r="D917" s="34">
        <v>2015</v>
      </c>
      <c r="E917" s="32" t="s">
        <v>798</v>
      </c>
      <c r="F917" s="32" t="s">
        <v>308</v>
      </c>
      <c r="G917" s="34">
        <v>18</v>
      </c>
      <c r="H917" s="2" t="s">
        <v>799</v>
      </c>
      <c r="I917" s="75" t="s">
        <v>50</v>
      </c>
      <c r="J917" s="59">
        <v>0</v>
      </c>
      <c r="K917" s="22" t="s">
        <v>39</v>
      </c>
      <c r="L917" s="22" t="s">
        <v>89</v>
      </c>
      <c r="M917" s="456">
        <v>6</v>
      </c>
      <c r="N917" s="22">
        <v>6</v>
      </c>
      <c r="O917" s="59">
        <f t="shared" si="554"/>
        <v>0.77815125038364363</v>
      </c>
      <c r="P917" s="22" t="s">
        <v>1858</v>
      </c>
      <c r="R917" s="34">
        <v>1</v>
      </c>
      <c r="S917" s="34">
        <v>2</v>
      </c>
      <c r="T917" s="34">
        <v>1</v>
      </c>
      <c r="U917" s="239" t="s">
        <v>1859</v>
      </c>
      <c r="V917" s="34" t="s">
        <v>1861</v>
      </c>
      <c r="W917" s="34"/>
      <c r="X917" s="22" t="s">
        <v>608</v>
      </c>
      <c r="Z917" s="36" t="s">
        <v>2365</v>
      </c>
      <c r="AA917" s="387" t="s">
        <v>2261</v>
      </c>
      <c r="AB917" s="34" t="s">
        <v>2262</v>
      </c>
      <c r="AC917" s="456">
        <v>13.65</v>
      </c>
      <c r="AD917" s="29">
        <v>0</v>
      </c>
      <c r="AE917" s="34" t="s">
        <v>1071</v>
      </c>
      <c r="AF917" s="462">
        <v>6.7</v>
      </c>
      <c r="AG917" s="86">
        <f t="shared" si="545"/>
        <v>0.82607480270082645</v>
      </c>
      <c r="AH917" s="458">
        <v>1141</v>
      </c>
      <c r="AI917" s="72">
        <f t="shared" si="555"/>
        <v>3.0572856444182146</v>
      </c>
      <c r="AJ917" s="59">
        <f t="shared" si="556"/>
        <v>40.200000000000003</v>
      </c>
      <c r="AK917" s="59">
        <f t="shared" si="557"/>
        <v>1.6042260530844701</v>
      </c>
      <c r="AL917" s="72">
        <f t="shared" si="558"/>
        <v>6846</v>
      </c>
      <c r="AM917" s="72">
        <f t="shared" si="559"/>
        <v>3.8354368948018585</v>
      </c>
      <c r="AN917" s="26" t="s">
        <v>28</v>
      </c>
      <c r="AO917" s="22" t="s">
        <v>470</v>
      </c>
      <c r="AQ917" s="22" t="s">
        <v>80</v>
      </c>
      <c r="AR917" s="26" t="s">
        <v>223</v>
      </c>
      <c r="AS917" s="26" t="s">
        <v>224</v>
      </c>
      <c r="AT917" s="498">
        <v>113</v>
      </c>
      <c r="AU917" s="270">
        <v>45.23</v>
      </c>
      <c r="AV917" s="11">
        <v>-118.5</v>
      </c>
      <c r="AW917" s="37" t="s">
        <v>225</v>
      </c>
      <c r="AX917" s="277">
        <v>6.1416666666666666</v>
      </c>
      <c r="AY917" s="278">
        <v>613</v>
      </c>
      <c r="AZ917" s="455">
        <f t="shared" si="563"/>
        <v>2.7874604745184151</v>
      </c>
      <c r="BA917" s="529" t="s">
        <v>137</v>
      </c>
      <c r="BB917" s="241" t="s">
        <v>226</v>
      </c>
      <c r="BC917" s="22"/>
      <c r="BD917" s="34"/>
      <c r="BE917" s="34"/>
      <c r="BH917" s="32" t="s">
        <v>2272</v>
      </c>
      <c r="BI917" s="459" t="s">
        <v>2274</v>
      </c>
      <c r="BJ917" s="8" t="s">
        <v>8</v>
      </c>
      <c r="BK917" s="67" t="s">
        <v>1882</v>
      </c>
      <c r="BL917" s="34"/>
      <c r="BM917" s="34"/>
      <c r="BO917" s="34" t="s">
        <v>1669</v>
      </c>
      <c r="BP917" s="31" t="s">
        <v>51</v>
      </c>
      <c r="BQ917" s="29" t="s">
        <v>1862</v>
      </c>
      <c r="BR917" s="32">
        <v>4.783333333333335</v>
      </c>
      <c r="BS917" s="29" t="s">
        <v>21</v>
      </c>
      <c r="BT917" s="29" t="s">
        <v>9</v>
      </c>
      <c r="BU917" s="32">
        <v>0.68353655514699352</v>
      </c>
      <c r="BW917" s="14" t="s">
        <v>26</v>
      </c>
      <c r="BX917" s="29" t="s">
        <v>67</v>
      </c>
      <c r="BY917" s="80"/>
      <c r="BZ917" s="146">
        <f t="shared" si="560"/>
        <v>0.68353655514699352</v>
      </c>
      <c r="CA917" s="250" t="s">
        <v>18</v>
      </c>
      <c r="CB917" s="248" t="s">
        <v>1861</v>
      </c>
      <c r="CC917" s="34">
        <v>2</v>
      </c>
      <c r="CD917" s="34">
        <v>2</v>
      </c>
      <c r="CE917" s="82" t="s">
        <v>1617</v>
      </c>
      <c r="CF917" s="8" t="s">
        <v>1578</v>
      </c>
      <c r="CG917" s="460">
        <v>18.027272727272727</v>
      </c>
      <c r="CH917" s="77" t="s">
        <v>21</v>
      </c>
      <c r="CI917" s="461">
        <v>6.9682159164201485</v>
      </c>
      <c r="CK917" s="77"/>
      <c r="CL917" s="30">
        <f t="shared" si="561"/>
        <v>6.9682159164201485</v>
      </c>
      <c r="CM917" s="461">
        <v>2</v>
      </c>
      <c r="CN917" s="461">
        <v>2</v>
      </c>
      <c r="CO917" s="82" t="s">
        <v>2630</v>
      </c>
      <c r="CP917" s="67">
        <f t="shared" si="564"/>
        <v>-2.6750451061054901</v>
      </c>
      <c r="CQ917" s="67">
        <f t="shared" si="565"/>
        <v>0.5714285714285714</v>
      </c>
      <c r="CR917" s="67">
        <f t="shared" si="562"/>
        <v>-1.5285972034888513</v>
      </c>
      <c r="CS917" s="67">
        <f t="shared" si="566"/>
        <v>1.2920761763142421</v>
      </c>
      <c r="CT917" s="387">
        <v>0</v>
      </c>
      <c r="CU917" s="77">
        <v>0</v>
      </c>
      <c r="CV917" s="77" t="s">
        <v>1782</v>
      </c>
      <c r="CW917" s="77">
        <v>0</v>
      </c>
      <c r="CX917" s="77">
        <v>0</v>
      </c>
      <c r="CY917" s="35">
        <v>0</v>
      </c>
      <c r="CZ917" s="457">
        <v>2</v>
      </c>
      <c r="DA917" s="35">
        <v>0</v>
      </c>
      <c r="DB917" s="35">
        <v>0</v>
      </c>
      <c r="DC917" s="35">
        <v>0</v>
      </c>
      <c r="DD917" s="77">
        <v>0</v>
      </c>
      <c r="DE917" s="60">
        <v>0</v>
      </c>
      <c r="DF917" s="60">
        <v>0</v>
      </c>
      <c r="DG917" s="60">
        <v>0</v>
      </c>
      <c r="DH917" s="77">
        <v>1</v>
      </c>
      <c r="DI917" s="60">
        <v>0</v>
      </c>
      <c r="DJ917" s="60">
        <v>0</v>
      </c>
      <c r="DK917" s="60">
        <v>0</v>
      </c>
      <c r="DL917" s="35">
        <v>0</v>
      </c>
      <c r="DM917" s="35">
        <v>0</v>
      </c>
      <c r="DN917" s="35">
        <v>0</v>
      </c>
      <c r="DO917" s="34">
        <v>0</v>
      </c>
      <c r="DP917" s="34">
        <v>0</v>
      </c>
      <c r="DQ917" s="34">
        <v>0</v>
      </c>
      <c r="DR917" s="34">
        <v>0</v>
      </c>
      <c r="DS917" s="34">
        <v>0</v>
      </c>
      <c r="DT917" s="34">
        <v>0</v>
      </c>
      <c r="DU917" s="34">
        <v>0</v>
      </c>
      <c r="DV917" s="34">
        <v>0</v>
      </c>
      <c r="DW917" s="34">
        <v>0</v>
      </c>
      <c r="DX917" s="34">
        <v>0</v>
      </c>
      <c r="DY917" s="34">
        <v>0</v>
      </c>
      <c r="DZ917" s="34">
        <v>0</v>
      </c>
      <c r="EA917" s="34">
        <v>0</v>
      </c>
      <c r="EB917" s="34">
        <v>0</v>
      </c>
      <c r="EC917" s="34">
        <v>0</v>
      </c>
      <c r="ED917" s="34">
        <v>0</v>
      </c>
      <c r="EE917" s="34">
        <v>0</v>
      </c>
      <c r="EF917" s="34">
        <v>0</v>
      </c>
      <c r="EG917" s="34">
        <v>0</v>
      </c>
      <c r="EH917" s="34">
        <v>0</v>
      </c>
      <c r="EI917" s="34">
        <v>0</v>
      </c>
      <c r="EJ917" s="34">
        <v>0</v>
      </c>
      <c r="EK917" s="34">
        <v>0</v>
      </c>
      <c r="EL917" s="34">
        <v>0</v>
      </c>
      <c r="EM917" s="458">
        <v>3</v>
      </c>
      <c r="EN917" s="34">
        <v>2</v>
      </c>
      <c r="EO917" s="458">
        <v>3</v>
      </c>
      <c r="EP917" s="59">
        <v>1</v>
      </c>
      <c r="EQ917" s="59">
        <v>2</v>
      </c>
    </row>
    <row r="918" spans="1:147" s="32" customFormat="1" ht="15" customHeight="1" x14ac:dyDescent="0.25">
      <c r="A918" s="6" t="s">
        <v>2586</v>
      </c>
      <c r="B918" s="34">
        <v>28</v>
      </c>
      <c r="C918" s="31" t="s">
        <v>2260</v>
      </c>
      <c r="D918" s="34">
        <v>2015</v>
      </c>
      <c r="E918" s="32" t="s">
        <v>798</v>
      </c>
      <c r="F918" s="32" t="s">
        <v>308</v>
      </c>
      <c r="G918" s="34">
        <v>18</v>
      </c>
      <c r="H918" s="2" t="s">
        <v>799</v>
      </c>
      <c r="I918" s="75" t="s">
        <v>50</v>
      </c>
      <c r="J918" s="59">
        <v>0</v>
      </c>
      <c r="K918" s="22" t="s">
        <v>39</v>
      </c>
      <c r="L918" s="22" t="s">
        <v>89</v>
      </c>
      <c r="M918" s="456">
        <v>6</v>
      </c>
      <c r="N918" s="22">
        <v>6</v>
      </c>
      <c r="O918" s="59">
        <f t="shared" si="554"/>
        <v>0.77815125038364363</v>
      </c>
      <c r="P918" s="22" t="s">
        <v>1858</v>
      </c>
      <c r="R918" s="34">
        <v>1</v>
      </c>
      <c r="S918" s="34">
        <v>2</v>
      </c>
      <c r="T918" s="34">
        <v>1</v>
      </c>
      <c r="U918" s="239" t="s">
        <v>1859</v>
      </c>
      <c r="V918" s="34" t="s">
        <v>1861</v>
      </c>
      <c r="W918" s="34"/>
      <c r="X918" s="22" t="s">
        <v>608</v>
      </c>
      <c r="Z918" s="36" t="s">
        <v>2365</v>
      </c>
      <c r="AA918" s="387" t="s">
        <v>2261</v>
      </c>
      <c r="AB918" s="34" t="s">
        <v>2262</v>
      </c>
      <c r="AC918" s="456">
        <v>13.65</v>
      </c>
      <c r="AD918" s="29">
        <v>0</v>
      </c>
      <c r="AE918" s="34" t="s">
        <v>1071</v>
      </c>
      <c r="AF918" s="462">
        <v>6.7</v>
      </c>
      <c r="AG918" s="86">
        <f t="shared" si="545"/>
        <v>0.82607480270082645</v>
      </c>
      <c r="AH918" s="458">
        <v>1141</v>
      </c>
      <c r="AI918" s="72">
        <f t="shared" si="555"/>
        <v>3.0572856444182146</v>
      </c>
      <c r="AJ918" s="59">
        <f t="shared" si="556"/>
        <v>40.200000000000003</v>
      </c>
      <c r="AK918" s="59">
        <f t="shared" si="557"/>
        <v>1.6042260530844701</v>
      </c>
      <c r="AL918" s="72">
        <f t="shared" si="558"/>
        <v>6846</v>
      </c>
      <c r="AM918" s="72">
        <f t="shared" si="559"/>
        <v>3.8354368948018585</v>
      </c>
      <c r="AN918" s="26" t="s">
        <v>28</v>
      </c>
      <c r="AO918" s="22" t="s">
        <v>470</v>
      </c>
      <c r="AQ918" s="22" t="s">
        <v>80</v>
      </c>
      <c r="AR918" s="26" t="s">
        <v>223</v>
      </c>
      <c r="AS918" s="26" t="s">
        <v>224</v>
      </c>
      <c r="AT918" s="498">
        <v>113</v>
      </c>
      <c r="AU918" s="270">
        <v>45.23</v>
      </c>
      <c r="AV918" s="11">
        <v>-118.5</v>
      </c>
      <c r="AW918" s="37" t="s">
        <v>225</v>
      </c>
      <c r="AX918" s="277">
        <v>6.1416666666666666</v>
      </c>
      <c r="AY918" s="278">
        <v>613</v>
      </c>
      <c r="AZ918" s="455">
        <f t="shared" si="563"/>
        <v>2.7874604745184151</v>
      </c>
      <c r="BA918" s="529" t="s">
        <v>137</v>
      </c>
      <c r="BB918" s="241" t="s">
        <v>226</v>
      </c>
      <c r="BC918" s="22"/>
      <c r="BD918" s="34"/>
      <c r="BE918" s="34"/>
      <c r="BH918" s="32" t="s">
        <v>2272</v>
      </c>
      <c r="BI918" s="459" t="s">
        <v>2274</v>
      </c>
      <c r="BJ918" s="185" t="s">
        <v>12</v>
      </c>
      <c r="BK918" s="67" t="s">
        <v>1882</v>
      </c>
      <c r="BL918" s="34"/>
      <c r="BM918" s="34"/>
      <c r="BO918" s="34" t="s">
        <v>1669</v>
      </c>
      <c r="BP918" s="31" t="s">
        <v>51</v>
      </c>
      <c r="BQ918" s="29" t="s">
        <v>1862</v>
      </c>
      <c r="BR918" s="32">
        <v>-6.6666666666666652E-2</v>
      </c>
      <c r="BS918" s="29" t="s">
        <v>21</v>
      </c>
      <c r="BT918" s="29" t="s">
        <v>1214</v>
      </c>
      <c r="BU918" s="32">
        <v>0.14142135623730931</v>
      </c>
      <c r="BW918" s="14" t="s">
        <v>26</v>
      </c>
      <c r="BX918" s="29" t="s">
        <v>67</v>
      </c>
      <c r="BY918" s="80"/>
      <c r="BZ918" s="146">
        <f t="shared" si="560"/>
        <v>0.14142135623730931</v>
      </c>
      <c r="CA918" s="250" t="s">
        <v>18</v>
      </c>
      <c r="CB918" s="248" t="s">
        <v>1861</v>
      </c>
      <c r="CC918" s="34">
        <v>2</v>
      </c>
      <c r="CD918" s="34">
        <v>2</v>
      </c>
      <c r="CE918" s="82" t="s">
        <v>1617</v>
      </c>
      <c r="CF918" s="8" t="s">
        <v>1578</v>
      </c>
      <c r="CG918" s="460">
        <v>0.23636363636363641</v>
      </c>
      <c r="CH918" s="77" t="s">
        <v>21</v>
      </c>
      <c r="CI918" s="32">
        <v>5.1425947722657871E-2</v>
      </c>
      <c r="CK918" s="77"/>
      <c r="CL918" s="30">
        <f t="shared" si="561"/>
        <v>5.1425947722657871E-2</v>
      </c>
      <c r="CM918" s="461">
        <v>2</v>
      </c>
      <c r="CN918" s="461">
        <v>2</v>
      </c>
      <c r="CO918" s="82" t="s">
        <v>2630</v>
      </c>
      <c r="CP918" s="67">
        <f t="shared" si="564"/>
        <v>-2.8478588590558744</v>
      </c>
      <c r="CQ918" s="67">
        <f t="shared" si="565"/>
        <v>0.5714285714285714</v>
      </c>
      <c r="CR918" s="67">
        <f t="shared" si="562"/>
        <v>-1.6273479194604996</v>
      </c>
      <c r="CS918" s="67">
        <f t="shared" si="566"/>
        <v>1.3310326563715522</v>
      </c>
      <c r="CT918" s="387">
        <v>0</v>
      </c>
      <c r="CU918" s="77">
        <v>0</v>
      </c>
      <c r="CV918" s="77" t="s">
        <v>1782</v>
      </c>
      <c r="CW918" s="77">
        <v>0</v>
      </c>
      <c r="CX918" s="77">
        <v>0</v>
      </c>
      <c r="CY918" s="35">
        <v>1</v>
      </c>
      <c r="CZ918" s="457">
        <v>0</v>
      </c>
      <c r="DA918" s="35">
        <v>0</v>
      </c>
      <c r="DB918" s="35">
        <v>0</v>
      </c>
      <c r="DC918" s="35">
        <v>0</v>
      </c>
      <c r="DD918" s="77">
        <v>0</v>
      </c>
      <c r="DE918" s="60">
        <v>0</v>
      </c>
      <c r="DF918" s="60">
        <v>0</v>
      </c>
      <c r="DG918" s="60">
        <v>0</v>
      </c>
      <c r="DH918" s="77">
        <v>1</v>
      </c>
      <c r="DI918" s="60">
        <v>0</v>
      </c>
      <c r="DJ918" s="60">
        <v>0</v>
      </c>
      <c r="DK918" s="60">
        <v>0</v>
      </c>
      <c r="DL918" s="35">
        <v>0</v>
      </c>
      <c r="DM918" s="35">
        <v>0</v>
      </c>
      <c r="DN918" s="35">
        <v>0</v>
      </c>
      <c r="DO918" s="34">
        <v>0</v>
      </c>
      <c r="DP918" s="34">
        <v>0</v>
      </c>
      <c r="DQ918" s="34">
        <v>0</v>
      </c>
      <c r="DR918" s="34">
        <v>0</v>
      </c>
      <c r="DS918" s="34">
        <v>0</v>
      </c>
      <c r="DT918" s="34">
        <v>0</v>
      </c>
      <c r="DU918" s="34">
        <v>0</v>
      </c>
      <c r="DV918" s="34">
        <v>0</v>
      </c>
      <c r="DW918" s="34">
        <v>0</v>
      </c>
      <c r="DX918" s="34">
        <v>0</v>
      </c>
      <c r="DY918" s="34">
        <v>0</v>
      </c>
      <c r="DZ918" s="34">
        <v>0</v>
      </c>
      <c r="EA918" s="34">
        <v>0</v>
      </c>
      <c r="EB918" s="34">
        <v>0</v>
      </c>
      <c r="EC918" s="34">
        <v>0</v>
      </c>
      <c r="ED918" s="34">
        <v>0</v>
      </c>
      <c r="EE918" s="34">
        <v>0</v>
      </c>
      <c r="EF918" s="34">
        <v>0</v>
      </c>
      <c r="EG918" s="34">
        <v>0</v>
      </c>
      <c r="EH918" s="34">
        <v>0</v>
      </c>
      <c r="EI918" s="34">
        <v>0</v>
      </c>
      <c r="EJ918" s="34">
        <v>0</v>
      </c>
      <c r="EK918" s="34">
        <v>0</v>
      </c>
      <c r="EL918" s="34">
        <v>0</v>
      </c>
      <c r="EM918" s="458">
        <v>3</v>
      </c>
      <c r="EN918" s="34">
        <v>2</v>
      </c>
      <c r="EO918" s="458">
        <v>3</v>
      </c>
      <c r="EP918" s="59">
        <v>1</v>
      </c>
      <c r="EQ918" s="59">
        <v>2</v>
      </c>
    </row>
    <row r="919" spans="1:147" s="32" customFormat="1" ht="15" customHeight="1" x14ac:dyDescent="0.25">
      <c r="A919" s="6" t="s">
        <v>2586</v>
      </c>
      <c r="B919" s="34">
        <v>29</v>
      </c>
      <c r="C919" s="31" t="s">
        <v>2260</v>
      </c>
      <c r="D919" s="34">
        <v>2015</v>
      </c>
      <c r="E919" s="32" t="s">
        <v>798</v>
      </c>
      <c r="F919" s="32" t="s">
        <v>308</v>
      </c>
      <c r="G919" s="34">
        <v>18</v>
      </c>
      <c r="H919" s="2" t="s">
        <v>799</v>
      </c>
      <c r="I919" s="75" t="s">
        <v>50</v>
      </c>
      <c r="J919" s="59">
        <v>0</v>
      </c>
      <c r="K919" s="22" t="s">
        <v>39</v>
      </c>
      <c r="L919" s="22" t="s">
        <v>89</v>
      </c>
      <c r="M919" s="456">
        <v>6</v>
      </c>
      <c r="N919" s="22">
        <v>6</v>
      </c>
      <c r="O919" s="59">
        <f t="shared" si="554"/>
        <v>0.77815125038364363</v>
      </c>
      <c r="P919" s="22" t="s">
        <v>1858</v>
      </c>
      <c r="R919" s="34">
        <v>1</v>
      </c>
      <c r="S919" s="34">
        <v>3</v>
      </c>
      <c r="T919" s="34">
        <v>1</v>
      </c>
      <c r="U919" s="239" t="s">
        <v>1859</v>
      </c>
      <c r="V919" s="34" t="s">
        <v>1861</v>
      </c>
      <c r="W919" s="34"/>
      <c r="X919" s="22" t="s">
        <v>608</v>
      </c>
      <c r="Z919" s="36" t="s">
        <v>2365</v>
      </c>
      <c r="AA919" s="387" t="s">
        <v>2261</v>
      </c>
      <c r="AB919" s="34" t="s">
        <v>2262</v>
      </c>
      <c r="AC919" s="456">
        <v>13.65</v>
      </c>
      <c r="AD919" s="29">
        <v>0</v>
      </c>
      <c r="AE919" s="34" t="s">
        <v>1071</v>
      </c>
      <c r="AF919" s="462">
        <v>6.7</v>
      </c>
      <c r="AG919" s="86">
        <f t="shared" si="545"/>
        <v>0.82607480270082645</v>
      </c>
      <c r="AH919" s="458">
        <v>1141</v>
      </c>
      <c r="AI919" s="72">
        <f t="shared" si="555"/>
        <v>3.0572856444182146</v>
      </c>
      <c r="AJ919" s="59">
        <f t="shared" si="556"/>
        <v>40.200000000000003</v>
      </c>
      <c r="AK919" s="59">
        <f t="shared" si="557"/>
        <v>1.6042260530844701</v>
      </c>
      <c r="AL919" s="72">
        <f t="shared" si="558"/>
        <v>6846</v>
      </c>
      <c r="AM919" s="72">
        <f t="shared" si="559"/>
        <v>3.8354368948018585</v>
      </c>
      <c r="AN919" s="26" t="s">
        <v>28</v>
      </c>
      <c r="AO919" s="22" t="s">
        <v>470</v>
      </c>
      <c r="AQ919" s="22" t="s">
        <v>80</v>
      </c>
      <c r="AR919" s="26" t="s">
        <v>223</v>
      </c>
      <c r="AS919" s="26" t="s">
        <v>224</v>
      </c>
      <c r="AT919" s="498">
        <v>112</v>
      </c>
      <c r="AU919" s="270">
        <v>45.23</v>
      </c>
      <c r="AV919" s="11">
        <v>-118.5</v>
      </c>
      <c r="AW919" s="37" t="s">
        <v>225</v>
      </c>
      <c r="AX919" s="277">
        <v>6.1416666666666666</v>
      </c>
      <c r="AY919" s="278">
        <v>613</v>
      </c>
      <c r="AZ919" s="455">
        <f t="shared" si="563"/>
        <v>2.7874604745184151</v>
      </c>
      <c r="BA919" s="529" t="s">
        <v>137</v>
      </c>
      <c r="BB919" s="241" t="s">
        <v>226</v>
      </c>
      <c r="BC919" s="22"/>
      <c r="BD919" s="34"/>
      <c r="BE919" s="34"/>
      <c r="BH919" s="32" t="s">
        <v>2272</v>
      </c>
      <c r="BI919" s="459" t="s">
        <v>2273</v>
      </c>
      <c r="BJ919" s="8" t="s">
        <v>8</v>
      </c>
      <c r="BK919" s="67" t="s">
        <v>1050</v>
      </c>
      <c r="BL919" s="34"/>
      <c r="BM919" s="34"/>
      <c r="BO919" s="34" t="s">
        <v>1669</v>
      </c>
      <c r="BP919" s="31" t="s">
        <v>51</v>
      </c>
      <c r="BQ919" s="29" t="s">
        <v>1862</v>
      </c>
      <c r="BR919" s="32">
        <v>29.13333333333334</v>
      </c>
      <c r="BS919" s="29" t="s">
        <v>21</v>
      </c>
      <c r="BT919" s="29" t="s">
        <v>9</v>
      </c>
      <c r="BU919" s="32">
        <v>33.025041004264224</v>
      </c>
      <c r="BW919" s="14" t="s">
        <v>26</v>
      </c>
      <c r="BX919" s="29" t="s">
        <v>67</v>
      </c>
      <c r="BY919" s="80"/>
      <c r="BZ919" s="146">
        <f t="shared" si="560"/>
        <v>33.025041004264224</v>
      </c>
      <c r="CA919" s="250" t="s">
        <v>18</v>
      </c>
      <c r="CB919" s="248" t="s">
        <v>1861</v>
      </c>
      <c r="CC919" s="34">
        <v>3</v>
      </c>
      <c r="CD919" s="34">
        <v>3</v>
      </c>
      <c r="CE919" s="82" t="s">
        <v>1617</v>
      </c>
      <c r="CF919" s="8" t="s">
        <v>1578</v>
      </c>
      <c r="CG919" s="460">
        <v>15.879629629629628</v>
      </c>
      <c r="CH919" s="77" t="s">
        <v>21</v>
      </c>
      <c r="CI919" s="461">
        <v>2.6506372232903979</v>
      </c>
      <c r="CK919" s="77"/>
      <c r="CL919" s="30">
        <f t="shared" si="561"/>
        <v>2.6506372232903979</v>
      </c>
      <c r="CM919" s="29">
        <v>3</v>
      </c>
      <c r="CN919" s="29">
        <v>3</v>
      </c>
      <c r="CO919" s="82" t="s">
        <v>2630</v>
      </c>
      <c r="CP919" s="67">
        <f t="shared" si="564"/>
        <v>0.56573693811839176</v>
      </c>
      <c r="CQ919" s="67">
        <f t="shared" si="565"/>
        <v>0.8</v>
      </c>
      <c r="CR919" s="67">
        <f t="shared" si="562"/>
        <v>0.45258955049471344</v>
      </c>
      <c r="CS919" s="67">
        <f t="shared" si="566"/>
        <v>0.6837364417680839</v>
      </c>
      <c r="CT919" s="387">
        <v>0</v>
      </c>
      <c r="CU919" s="77">
        <v>0</v>
      </c>
      <c r="CV919" s="77" t="s">
        <v>1782</v>
      </c>
      <c r="CW919" s="77">
        <v>0</v>
      </c>
      <c r="CX919" s="77">
        <v>0</v>
      </c>
      <c r="CY919" s="35">
        <v>0</v>
      </c>
      <c r="CZ919" s="457">
        <v>2</v>
      </c>
      <c r="DA919" s="35">
        <v>0</v>
      </c>
      <c r="DB919" s="35">
        <v>0</v>
      </c>
      <c r="DC919" s="35">
        <v>0</v>
      </c>
      <c r="DD919" s="77">
        <v>0</v>
      </c>
      <c r="DE919" s="77">
        <v>1</v>
      </c>
      <c r="DF919" s="60">
        <v>0</v>
      </c>
      <c r="DG919" s="60">
        <v>0</v>
      </c>
      <c r="DH919" s="60">
        <v>0</v>
      </c>
      <c r="DI919" s="60">
        <v>0</v>
      </c>
      <c r="DJ919" s="60">
        <v>0</v>
      </c>
      <c r="DK919" s="60">
        <v>0</v>
      </c>
      <c r="DL919" s="35">
        <v>0</v>
      </c>
      <c r="DM919" s="35">
        <v>0</v>
      </c>
      <c r="DN919" s="35">
        <v>0</v>
      </c>
      <c r="DO919" s="34">
        <v>0</v>
      </c>
      <c r="DP919" s="34">
        <v>0</v>
      </c>
      <c r="DQ919" s="34">
        <v>0</v>
      </c>
      <c r="DR919" s="34">
        <v>0</v>
      </c>
      <c r="DS919" s="34">
        <v>0</v>
      </c>
      <c r="DT919" s="34">
        <v>0</v>
      </c>
      <c r="DU919" s="34">
        <v>0</v>
      </c>
      <c r="DV919" s="34">
        <v>0</v>
      </c>
      <c r="DW919" s="34">
        <v>0</v>
      </c>
      <c r="DX919" s="34">
        <v>0</v>
      </c>
      <c r="DY919" s="34">
        <v>0</v>
      </c>
      <c r="DZ919" s="34">
        <v>0</v>
      </c>
      <c r="EA919" s="34">
        <v>0</v>
      </c>
      <c r="EB919" s="34">
        <v>0</v>
      </c>
      <c r="EC919" s="34">
        <v>0</v>
      </c>
      <c r="ED919" s="34">
        <v>0</v>
      </c>
      <c r="EE919" s="34">
        <v>0</v>
      </c>
      <c r="EF919" s="34">
        <v>0</v>
      </c>
      <c r="EG919" s="34">
        <v>0</v>
      </c>
      <c r="EH919" s="34">
        <v>0</v>
      </c>
      <c r="EI919" s="34">
        <v>0</v>
      </c>
      <c r="EJ919" s="34">
        <v>0</v>
      </c>
      <c r="EK919" s="34">
        <v>0</v>
      </c>
      <c r="EL919" s="34">
        <v>0</v>
      </c>
      <c r="EM919" s="458">
        <v>3</v>
      </c>
      <c r="EN919" s="34">
        <v>2</v>
      </c>
      <c r="EO919" s="458">
        <v>3</v>
      </c>
      <c r="EP919" s="59">
        <v>1</v>
      </c>
      <c r="EQ919" s="59">
        <v>2</v>
      </c>
    </row>
    <row r="920" spans="1:147" s="32" customFormat="1" ht="15" customHeight="1" x14ac:dyDescent="0.25">
      <c r="A920" s="6" t="s">
        <v>2586</v>
      </c>
      <c r="B920" s="34">
        <v>30</v>
      </c>
      <c r="C920" s="31" t="s">
        <v>2260</v>
      </c>
      <c r="D920" s="34">
        <v>2015</v>
      </c>
      <c r="E920" s="32" t="s">
        <v>798</v>
      </c>
      <c r="F920" s="32" t="s">
        <v>308</v>
      </c>
      <c r="G920" s="34">
        <v>18</v>
      </c>
      <c r="H920" s="2" t="s">
        <v>799</v>
      </c>
      <c r="I920" s="75" t="s">
        <v>50</v>
      </c>
      <c r="J920" s="59">
        <v>0</v>
      </c>
      <c r="K920" s="22" t="s">
        <v>39</v>
      </c>
      <c r="L920" s="22" t="s">
        <v>89</v>
      </c>
      <c r="M920" s="456">
        <v>6</v>
      </c>
      <c r="N920" s="22">
        <v>6</v>
      </c>
      <c r="O920" s="59">
        <f t="shared" si="554"/>
        <v>0.77815125038364363</v>
      </c>
      <c r="P920" s="22" t="s">
        <v>1858</v>
      </c>
      <c r="R920" s="34">
        <v>1</v>
      </c>
      <c r="S920" s="34">
        <v>3</v>
      </c>
      <c r="T920" s="34">
        <v>1</v>
      </c>
      <c r="U920" s="239" t="s">
        <v>1859</v>
      </c>
      <c r="V920" s="34" t="s">
        <v>1861</v>
      </c>
      <c r="W920" s="34"/>
      <c r="X920" s="22" t="s">
        <v>608</v>
      </c>
      <c r="Z920" s="36" t="s">
        <v>2365</v>
      </c>
      <c r="AA920" s="387" t="s">
        <v>2261</v>
      </c>
      <c r="AB920" s="34" t="s">
        <v>2262</v>
      </c>
      <c r="AC920" s="456">
        <v>13.65</v>
      </c>
      <c r="AD920" s="29">
        <v>0</v>
      </c>
      <c r="AE920" s="34" t="s">
        <v>1071</v>
      </c>
      <c r="AF920" s="462">
        <v>6.7</v>
      </c>
      <c r="AG920" s="86">
        <f t="shared" si="545"/>
        <v>0.82607480270082645</v>
      </c>
      <c r="AH920" s="458">
        <v>1141</v>
      </c>
      <c r="AI920" s="72">
        <f t="shared" si="555"/>
        <v>3.0572856444182146</v>
      </c>
      <c r="AJ920" s="59">
        <f t="shared" si="556"/>
        <v>40.200000000000003</v>
      </c>
      <c r="AK920" s="59">
        <f t="shared" si="557"/>
        <v>1.6042260530844701</v>
      </c>
      <c r="AL920" s="72">
        <f t="shared" si="558"/>
        <v>6846</v>
      </c>
      <c r="AM920" s="72">
        <f t="shared" si="559"/>
        <v>3.8354368948018585</v>
      </c>
      <c r="AN920" s="26" t="s">
        <v>28</v>
      </c>
      <c r="AO920" s="22" t="s">
        <v>470</v>
      </c>
      <c r="AQ920" s="22" t="s">
        <v>80</v>
      </c>
      <c r="AR920" s="26" t="s">
        <v>223</v>
      </c>
      <c r="AS920" s="26" t="s">
        <v>224</v>
      </c>
      <c r="AT920" s="498">
        <v>112</v>
      </c>
      <c r="AU920" s="270">
        <v>45.23</v>
      </c>
      <c r="AV920" s="11">
        <v>-118.5</v>
      </c>
      <c r="AW920" s="37" t="s">
        <v>225</v>
      </c>
      <c r="AX920" s="277">
        <v>6.1416666666666666</v>
      </c>
      <c r="AY920" s="278">
        <v>613</v>
      </c>
      <c r="AZ920" s="455">
        <f t="shared" si="563"/>
        <v>2.7874604745184151</v>
      </c>
      <c r="BA920" s="529" t="s">
        <v>137</v>
      </c>
      <c r="BB920" s="241" t="s">
        <v>226</v>
      </c>
      <c r="BC920" s="22"/>
      <c r="BD920" s="34"/>
      <c r="BE920" s="34"/>
      <c r="BH920" s="32" t="s">
        <v>2272</v>
      </c>
      <c r="BI920" s="459" t="s">
        <v>2273</v>
      </c>
      <c r="BJ920" s="185" t="s">
        <v>12</v>
      </c>
      <c r="BK920" s="67" t="s">
        <v>1050</v>
      </c>
      <c r="BL920" s="34"/>
      <c r="BM920" s="34"/>
      <c r="BO920" s="34" t="s">
        <v>1669</v>
      </c>
      <c r="BP920" s="31" t="s">
        <v>51</v>
      </c>
      <c r="BQ920" s="29" t="s">
        <v>1862</v>
      </c>
      <c r="BR920" s="32">
        <v>0.58888888888888891</v>
      </c>
      <c r="BS920" s="29" t="s">
        <v>21</v>
      </c>
      <c r="BT920" s="29" t="s">
        <v>1214</v>
      </c>
      <c r="BU920" s="32">
        <v>0.32030078456443495</v>
      </c>
      <c r="BW920" s="14" t="s">
        <v>26</v>
      </c>
      <c r="BX920" s="29" t="s">
        <v>67</v>
      </c>
      <c r="BY920" s="80"/>
      <c r="BZ920" s="146">
        <f t="shared" si="560"/>
        <v>0.32030078456443495</v>
      </c>
      <c r="CA920" s="250" t="s">
        <v>18</v>
      </c>
      <c r="CB920" s="248" t="s">
        <v>1861</v>
      </c>
      <c r="CC920" s="34">
        <v>3</v>
      </c>
      <c r="CD920" s="34">
        <v>3</v>
      </c>
      <c r="CE920" s="82" t="s">
        <v>1617</v>
      </c>
      <c r="CF920" s="8" t="s">
        <v>1578</v>
      </c>
      <c r="CG920" s="460">
        <v>0.33496732026143788</v>
      </c>
      <c r="CH920" s="77" t="s">
        <v>21</v>
      </c>
      <c r="CI920" s="32">
        <v>0.47587747855883361</v>
      </c>
      <c r="CK920" s="77"/>
      <c r="CL920" s="30">
        <f t="shared" si="561"/>
        <v>0.47587747855883361</v>
      </c>
      <c r="CM920" s="461">
        <v>3</v>
      </c>
      <c r="CN920" s="461">
        <v>3</v>
      </c>
      <c r="CO920" s="82" t="s">
        <v>2630</v>
      </c>
      <c r="CP920" s="67">
        <f t="shared" si="564"/>
        <v>0.62601154757343924</v>
      </c>
      <c r="CQ920" s="67">
        <f t="shared" si="565"/>
        <v>0.8</v>
      </c>
      <c r="CR920" s="67">
        <f t="shared" si="562"/>
        <v>0.50080923805875144</v>
      </c>
      <c r="CS920" s="67">
        <f t="shared" si="566"/>
        <v>0.68756749107708226</v>
      </c>
      <c r="CT920" s="387">
        <v>0</v>
      </c>
      <c r="CU920" s="77">
        <v>0</v>
      </c>
      <c r="CV920" s="77" t="s">
        <v>1782</v>
      </c>
      <c r="CW920" s="77">
        <v>0</v>
      </c>
      <c r="CX920" s="77">
        <v>0</v>
      </c>
      <c r="CY920" s="35">
        <v>1</v>
      </c>
      <c r="CZ920" s="457">
        <v>0</v>
      </c>
      <c r="DA920" s="35">
        <v>0</v>
      </c>
      <c r="DB920" s="35">
        <v>0</v>
      </c>
      <c r="DC920" s="35">
        <v>0</v>
      </c>
      <c r="DD920" s="77">
        <v>0</v>
      </c>
      <c r="DE920" s="77">
        <v>1</v>
      </c>
      <c r="DF920" s="60">
        <v>0</v>
      </c>
      <c r="DG920" s="60">
        <v>0</v>
      </c>
      <c r="DH920" s="60">
        <v>0</v>
      </c>
      <c r="DI920" s="60">
        <v>0</v>
      </c>
      <c r="DJ920" s="60">
        <v>0</v>
      </c>
      <c r="DK920" s="60">
        <v>0</v>
      </c>
      <c r="DL920" s="35">
        <v>0</v>
      </c>
      <c r="DM920" s="35">
        <v>0</v>
      </c>
      <c r="DN920" s="35">
        <v>0</v>
      </c>
      <c r="DO920" s="34">
        <v>0</v>
      </c>
      <c r="DP920" s="34">
        <v>0</v>
      </c>
      <c r="DQ920" s="34">
        <v>0</v>
      </c>
      <c r="DR920" s="34">
        <v>0</v>
      </c>
      <c r="DS920" s="34">
        <v>0</v>
      </c>
      <c r="DT920" s="34">
        <v>0</v>
      </c>
      <c r="DU920" s="34">
        <v>0</v>
      </c>
      <c r="DV920" s="34">
        <v>0</v>
      </c>
      <c r="DW920" s="34">
        <v>0</v>
      </c>
      <c r="DX920" s="34">
        <v>0</v>
      </c>
      <c r="DY920" s="34">
        <v>0</v>
      </c>
      <c r="DZ920" s="34">
        <v>0</v>
      </c>
      <c r="EA920" s="34">
        <v>0</v>
      </c>
      <c r="EB920" s="34">
        <v>0</v>
      </c>
      <c r="EC920" s="34">
        <v>0</v>
      </c>
      <c r="ED920" s="34">
        <v>0</v>
      </c>
      <c r="EE920" s="34">
        <v>0</v>
      </c>
      <c r="EF920" s="34">
        <v>0</v>
      </c>
      <c r="EG920" s="34">
        <v>0</v>
      </c>
      <c r="EH920" s="34">
        <v>0</v>
      </c>
      <c r="EI920" s="34">
        <v>0</v>
      </c>
      <c r="EJ920" s="34">
        <v>0</v>
      </c>
      <c r="EK920" s="34">
        <v>0</v>
      </c>
      <c r="EL920" s="34">
        <v>0</v>
      </c>
      <c r="EM920" s="458">
        <v>3</v>
      </c>
      <c r="EN920" s="34">
        <v>2</v>
      </c>
      <c r="EO920" s="458">
        <v>3</v>
      </c>
      <c r="EP920" s="59">
        <v>1</v>
      </c>
      <c r="EQ920" s="59">
        <v>2</v>
      </c>
    </row>
    <row r="921" spans="1:147" s="32" customFormat="1" ht="15" customHeight="1" x14ac:dyDescent="0.25">
      <c r="A921" s="6" t="s">
        <v>2586</v>
      </c>
      <c r="B921" s="34">
        <v>31</v>
      </c>
      <c r="C921" s="31" t="s">
        <v>2260</v>
      </c>
      <c r="D921" s="34">
        <v>2015</v>
      </c>
      <c r="E921" s="32" t="s">
        <v>798</v>
      </c>
      <c r="F921" s="32" t="s">
        <v>308</v>
      </c>
      <c r="G921" s="34">
        <v>18</v>
      </c>
      <c r="H921" s="2" t="s">
        <v>799</v>
      </c>
      <c r="I921" s="75" t="s">
        <v>50</v>
      </c>
      <c r="J921" s="59">
        <v>0</v>
      </c>
      <c r="K921" s="22" t="s">
        <v>39</v>
      </c>
      <c r="L921" s="22" t="s">
        <v>89</v>
      </c>
      <c r="M921" s="456">
        <v>6</v>
      </c>
      <c r="N921" s="22">
        <v>6</v>
      </c>
      <c r="O921" s="59">
        <f t="shared" si="554"/>
        <v>0.77815125038364363</v>
      </c>
      <c r="P921" s="22" t="s">
        <v>1858</v>
      </c>
      <c r="R921" s="34">
        <v>1</v>
      </c>
      <c r="S921" s="34">
        <v>2</v>
      </c>
      <c r="T921" s="34">
        <v>1</v>
      </c>
      <c r="U921" s="239" t="s">
        <v>1859</v>
      </c>
      <c r="V921" s="34" t="s">
        <v>1861</v>
      </c>
      <c r="W921" s="34"/>
      <c r="X921" s="22" t="s">
        <v>608</v>
      </c>
      <c r="Z921" s="36" t="s">
        <v>2365</v>
      </c>
      <c r="AA921" s="387" t="s">
        <v>2261</v>
      </c>
      <c r="AB921" s="34" t="s">
        <v>2262</v>
      </c>
      <c r="AC921" s="456">
        <v>13.65</v>
      </c>
      <c r="AD921" s="29">
        <v>0</v>
      </c>
      <c r="AE921" s="34" t="s">
        <v>1071</v>
      </c>
      <c r="AF921" s="462">
        <v>6.7</v>
      </c>
      <c r="AG921" s="86">
        <f t="shared" si="545"/>
        <v>0.82607480270082645</v>
      </c>
      <c r="AH921" s="458">
        <v>1141</v>
      </c>
      <c r="AI921" s="72">
        <f t="shared" si="555"/>
        <v>3.0572856444182146</v>
      </c>
      <c r="AJ921" s="59">
        <f t="shared" si="556"/>
        <v>40.200000000000003</v>
      </c>
      <c r="AK921" s="59">
        <f t="shared" si="557"/>
        <v>1.6042260530844701</v>
      </c>
      <c r="AL921" s="72">
        <f t="shared" si="558"/>
        <v>6846</v>
      </c>
      <c r="AM921" s="72">
        <f t="shared" si="559"/>
        <v>3.8354368948018585</v>
      </c>
      <c r="AN921" s="26" t="s">
        <v>28</v>
      </c>
      <c r="AO921" s="22" t="s">
        <v>470</v>
      </c>
      <c r="AQ921" s="22" t="s">
        <v>80</v>
      </c>
      <c r="AR921" s="26" t="s">
        <v>223</v>
      </c>
      <c r="AS921" s="26" t="s">
        <v>224</v>
      </c>
      <c r="AT921" s="498">
        <v>113</v>
      </c>
      <c r="AU921" s="270">
        <v>45.23</v>
      </c>
      <c r="AV921" s="11">
        <v>-118.5</v>
      </c>
      <c r="AW921" s="37" t="s">
        <v>225</v>
      </c>
      <c r="AX921" s="277">
        <v>6.1416666666666666</v>
      </c>
      <c r="AY921" s="278">
        <v>613</v>
      </c>
      <c r="AZ921" s="455">
        <f t="shared" si="563"/>
        <v>2.7874604745184151</v>
      </c>
      <c r="BA921" s="529" t="s">
        <v>137</v>
      </c>
      <c r="BB921" s="241" t="s">
        <v>226</v>
      </c>
      <c r="BC921" s="22"/>
      <c r="BD921" s="34"/>
      <c r="BE921" s="34"/>
      <c r="BH921" s="32" t="s">
        <v>2272</v>
      </c>
      <c r="BI921" s="459" t="s">
        <v>2274</v>
      </c>
      <c r="BJ921" s="8" t="s">
        <v>8</v>
      </c>
      <c r="BK921" s="67" t="s">
        <v>1050</v>
      </c>
      <c r="BL921" s="34"/>
      <c r="BM921" s="34"/>
      <c r="BO921" s="34" t="s">
        <v>1669</v>
      </c>
      <c r="BP921" s="31" t="s">
        <v>51</v>
      </c>
      <c r="BQ921" s="29" t="s">
        <v>1862</v>
      </c>
      <c r="BR921" s="32">
        <v>12.616666666666667</v>
      </c>
      <c r="BS921" s="29" t="s">
        <v>21</v>
      </c>
      <c r="BT921" s="29" t="s">
        <v>9</v>
      </c>
      <c r="BU921" s="32">
        <v>4.5019131735543487</v>
      </c>
      <c r="BW921" s="14" t="s">
        <v>26</v>
      </c>
      <c r="BX921" s="29" t="s">
        <v>67</v>
      </c>
      <c r="BY921" s="80"/>
      <c r="BZ921" s="146">
        <f t="shared" si="560"/>
        <v>4.5019131735543487</v>
      </c>
      <c r="CA921" s="250" t="s">
        <v>18</v>
      </c>
      <c r="CB921" s="248" t="s">
        <v>1861</v>
      </c>
      <c r="CC921" s="34">
        <v>2</v>
      </c>
      <c r="CD921" s="34">
        <v>2</v>
      </c>
      <c r="CE921" s="82" t="s">
        <v>1617</v>
      </c>
      <c r="CF921" s="8" t="s">
        <v>1578</v>
      </c>
      <c r="CG921" s="460">
        <v>21.183333333333334</v>
      </c>
      <c r="CH921" s="77" t="s">
        <v>21</v>
      </c>
      <c r="CI921" s="461">
        <v>2.5691546383111223</v>
      </c>
      <c r="CK921" s="77"/>
      <c r="CL921" s="30">
        <f t="shared" si="561"/>
        <v>2.5691546383111223</v>
      </c>
      <c r="CM921" s="461">
        <v>2</v>
      </c>
      <c r="CN921" s="461">
        <v>2</v>
      </c>
      <c r="CO921" s="82" t="s">
        <v>2630</v>
      </c>
      <c r="CP921" s="67">
        <f t="shared" si="564"/>
        <v>-2.3372813443280966</v>
      </c>
      <c r="CQ921" s="67">
        <f t="shared" si="565"/>
        <v>0.5714285714285714</v>
      </c>
      <c r="CR921" s="67">
        <f t="shared" si="562"/>
        <v>-1.3355893396160552</v>
      </c>
      <c r="CS921" s="67">
        <f t="shared" si="566"/>
        <v>1.2229748605120063</v>
      </c>
      <c r="CT921" s="387">
        <v>0</v>
      </c>
      <c r="CU921" s="77">
        <v>0</v>
      </c>
      <c r="CV921" s="77" t="s">
        <v>1782</v>
      </c>
      <c r="CW921" s="77">
        <v>0</v>
      </c>
      <c r="CX921" s="77">
        <v>0</v>
      </c>
      <c r="CY921" s="35">
        <v>0</v>
      </c>
      <c r="CZ921" s="457">
        <v>2</v>
      </c>
      <c r="DA921" s="35">
        <v>0</v>
      </c>
      <c r="DB921" s="35">
        <v>0</v>
      </c>
      <c r="DC921" s="35">
        <v>0</v>
      </c>
      <c r="DD921" s="77">
        <v>0</v>
      </c>
      <c r="DE921" s="77">
        <v>1</v>
      </c>
      <c r="DF921" s="60">
        <v>0</v>
      </c>
      <c r="DG921" s="60">
        <v>0</v>
      </c>
      <c r="DH921" s="60">
        <v>0</v>
      </c>
      <c r="DI921" s="60">
        <v>0</v>
      </c>
      <c r="DJ921" s="60">
        <v>0</v>
      </c>
      <c r="DK921" s="60">
        <v>0</v>
      </c>
      <c r="DL921" s="35">
        <v>0</v>
      </c>
      <c r="DM921" s="35">
        <v>0</v>
      </c>
      <c r="DN921" s="35">
        <v>0</v>
      </c>
      <c r="DO921" s="34">
        <v>0</v>
      </c>
      <c r="DP921" s="34">
        <v>0</v>
      </c>
      <c r="DQ921" s="34">
        <v>0</v>
      </c>
      <c r="DR921" s="34">
        <v>0</v>
      </c>
      <c r="DS921" s="34">
        <v>0</v>
      </c>
      <c r="DT921" s="34">
        <v>0</v>
      </c>
      <c r="DU921" s="34">
        <v>0</v>
      </c>
      <c r="DV921" s="34">
        <v>0</v>
      </c>
      <c r="DW921" s="34">
        <v>0</v>
      </c>
      <c r="DX921" s="34">
        <v>0</v>
      </c>
      <c r="DY921" s="34">
        <v>0</v>
      </c>
      <c r="DZ921" s="34">
        <v>0</v>
      </c>
      <c r="EA921" s="34">
        <v>0</v>
      </c>
      <c r="EB921" s="34">
        <v>0</v>
      </c>
      <c r="EC921" s="34">
        <v>0</v>
      </c>
      <c r="ED921" s="34">
        <v>0</v>
      </c>
      <c r="EE921" s="34">
        <v>0</v>
      </c>
      <c r="EF921" s="34">
        <v>0</v>
      </c>
      <c r="EG921" s="34">
        <v>0</v>
      </c>
      <c r="EH921" s="34">
        <v>0</v>
      </c>
      <c r="EI921" s="34">
        <v>0</v>
      </c>
      <c r="EJ921" s="34">
        <v>0</v>
      </c>
      <c r="EK921" s="34">
        <v>0</v>
      </c>
      <c r="EL921" s="34">
        <v>0</v>
      </c>
      <c r="EM921" s="458">
        <v>3</v>
      </c>
      <c r="EN921" s="34">
        <v>2</v>
      </c>
      <c r="EO921" s="458">
        <v>3</v>
      </c>
      <c r="EP921" s="59">
        <v>1</v>
      </c>
      <c r="EQ921" s="59">
        <v>2</v>
      </c>
    </row>
    <row r="922" spans="1:147" s="32" customFormat="1" ht="15" customHeight="1" x14ac:dyDescent="0.25">
      <c r="A922" s="6" t="s">
        <v>2586</v>
      </c>
      <c r="B922" s="34">
        <v>32</v>
      </c>
      <c r="C922" s="31" t="s">
        <v>2260</v>
      </c>
      <c r="D922" s="34">
        <v>2015</v>
      </c>
      <c r="E922" s="32" t="s">
        <v>798</v>
      </c>
      <c r="F922" s="32" t="s">
        <v>308</v>
      </c>
      <c r="G922" s="34">
        <v>18</v>
      </c>
      <c r="H922" s="2" t="s">
        <v>799</v>
      </c>
      <c r="I922" s="75" t="s">
        <v>50</v>
      </c>
      <c r="J922" s="59">
        <v>0</v>
      </c>
      <c r="K922" s="22" t="s">
        <v>39</v>
      </c>
      <c r="L922" s="22" t="s">
        <v>89</v>
      </c>
      <c r="M922" s="456">
        <v>6</v>
      </c>
      <c r="N922" s="22">
        <v>6</v>
      </c>
      <c r="O922" s="59">
        <f t="shared" si="554"/>
        <v>0.77815125038364363</v>
      </c>
      <c r="P922" s="22" t="s">
        <v>1858</v>
      </c>
      <c r="R922" s="34">
        <v>1</v>
      </c>
      <c r="S922" s="34">
        <v>2</v>
      </c>
      <c r="T922" s="34">
        <v>1</v>
      </c>
      <c r="U922" s="239" t="s">
        <v>1859</v>
      </c>
      <c r="V922" s="34" t="s">
        <v>1861</v>
      </c>
      <c r="W922" s="34"/>
      <c r="X922" s="22" t="s">
        <v>608</v>
      </c>
      <c r="Z922" s="36" t="s">
        <v>2365</v>
      </c>
      <c r="AA922" s="387" t="s">
        <v>2261</v>
      </c>
      <c r="AB922" s="34" t="s">
        <v>2262</v>
      </c>
      <c r="AC922" s="456">
        <v>13.65</v>
      </c>
      <c r="AD922" s="29">
        <v>0</v>
      </c>
      <c r="AE922" s="34" t="s">
        <v>1071</v>
      </c>
      <c r="AF922" s="462">
        <v>6.7</v>
      </c>
      <c r="AG922" s="86">
        <f t="shared" si="545"/>
        <v>0.82607480270082645</v>
      </c>
      <c r="AH922" s="458">
        <v>1141</v>
      </c>
      <c r="AI922" s="72">
        <f t="shared" si="555"/>
        <v>3.0572856444182146</v>
      </c>
      <c r="AJ922" s="59">
        <f t="shared" si="556"/>
        <v>40.200000000000003</v>
      </c>
      <c r="AK922" s="59">
        <f t="shared" si="557"/>
        <v>1.6042260530844701</v>
      </c>
      <c r="AL922" s="72">
        <f t="shared" si="558"/>
        <v>6846</v>
      </c>
      <c r="AM922" s="72">
        <f t="shared" si="559"/>
        <v>3.8354368948018585</v>
      </c>
      <c r="AN922" s="26" t="s">
        <v>28</v>
      </c>
      <c r="AO922" s="22" t="s">
        <v>470</v>
      </c>
      <c r="AQ922" s="22" t="s">
        <v>80</v>
      </c>
      <c r="AR922" s="26" t="s">
        <v>223</v>
      </c>
      <c r="AS922" s="26" t="s">
        <v>224</v>
      </c>
      <c r="AT922" s="498">
        <v>113</v>
      </c>
      <c r="AU922" s="270">
        <v>45.23</v>
      </c>
      <c r="AV922" s="11">
        <v>-118.5</v>
      </c>
      <c r="AW922" s="37" t="s">
        <v>225</v>
      </c>
      <c r="AX922" s="277">
        <v>6.1416666666666666</v>
      </c>
      <c r="AY922" s="278">
        <v>613</v>
      </c>
      <c r="AZ922" s="455">
        <f t="shared" si="563"/>
        <v>2.7874604745184151</v>
      </c>
      <c r="BA922" s="529" t="s">
        <v>137</v>
      </c>
      <c r="BB922" s="241" t="s">
        <v>226</v>
      </c>
      <c r="BC922" s="22"/>
      <c r="BD922" s="34"/>
      <c r="BE922" s="34"/>
      <c r="BH922" s="32" t="s">
        <v>2272</v>
      </c>
      <c r="BI922" s="459" t="s">
        <v>2274</v>
      </c>
      <c r="BJ922" s="185" t="s">
        <v>12</v>
      </c>
      <c r="BK922" s="67" t="s">
        <v>1050</v>
      </c>
      <c r="BL922" s="34"/>
      <c r="BM922" s="34"/>
      <c r="BO922" s="34" t="s">
        <v>1669</v>
      </c>
      <c r="BP922" s="31" t="s">
        <v>51</v>
      </c>
      <c r="BQ922" s="29" t="s">
        <v>1862</v>
      </c>
      <c r="BR922" s="32">
        <v>0.10000000000000003</v>
      </c>
      <c r="BS922" s="29" t="s">
        <v>21</v>
      </c>
      <c r="BT922" s="29" t="s">
        <v>1214</v>
      </c>
      <c r="BU922" s="32">
        <v>0.23570226039551573</v>
      </c>
      <c r="BW922" s="14" t="s">
        <v>26</v>
      </c>
      <c r="BX922" s="29" t="s">
        <v>67</v>
      </c>
      <c r="BY922" s="80"/>
      <c r="BZ922" s="146">
        <f t="shared" si="560"/>
        <v>0.23570226039551573</v>
      </c>
      <c r="CA922" s="250" t="s">
        <v>18</v>
      </c>
      <c r="CB922" s="248" t="s">
        <v>1861</v>
      </c>
      <c r="CC922" s="34">
        <v>2</v>
      </c>
      <c r="CD922" s="34">
        <v>2</v>
      </c>
      <c r="CE922" s="82" t="s">
        <v>1617</v>
      </c>
      <c r="CF922" s="8" t="s">
        <v>1578</v>
      </c>
      <c r="CG922" s="460">
        <v>0.18333333333333335</v>
      </c>
      <c r="CH922" s="77" t="s">
        <v>21</v>
      </c>
      <c r="CI922" s="32">
        <v>0.25927248643506745</v>
      </c>
      <c r="CK922" s="77"/>
      <c r="CL922" s="30">
        <f t="shared" si="561"/>
        <v>0.25927248643506745</v>
      </c>
      <c r="CM922" s="461">
        <v>2</v>
      </c>
      <c r="CN922" s="461">
        <v>2</v>
      </c>
      <c r="CO922" s="82" t="s">
        <v>2630</v>
      </c>
      <c r="CP922" s="67">
        <f t="shared" si="564"/>
        <v>-0.33633639699815621</v>
      </c>
      <c r="CQ922" s="67">
        <f t="shared" si="565"/>
        <v>0.5714285714285714</v>
      </c>
      <c r="CR922" s="67">
        <f t="shared" si="562"/>
        <v>-0.19219222685608925</v>
      </c>
      <c r="CS922" s="67">
        <f t="shared" si="566"/>
        <v>1.0046172315079878</v>
      </c>
      <c r="CT922" s="387">
        <v>0</v>
      </c>
      <c r="CU922" s="77">
        <v>0</v>
      </c>
      <c r="CV922" s="77" t="s">
        <v>1782</v>
      </c>
      <c r="CW922" s="77">
        <v>0</v>
      </c>
      <c r="CX922" s="77">
        <v>0</v>
      </c>
      <c r="CY922" s="35">
        <v>1</v>
      </c>
      <c r="CZ922" s="457">
        <v>0</v>
      </c>
      <c r="DA922" s="35">
        <v>0</v>
      </c>
      <c r="DB922" s="35">
        <v>0</v>
      </c>
      <c r="DC922" s="35">
        <v>0</v>
      </c>
      <c r="DD922" s="77">
        <v>0</v>
      </c>
      <c r="DE922" s="77">
        <v>1</v>
      </c>
      <c r="DF922" s="60">
        <v>0</v>
      </c>
      <c r="DG922" s="60">
        <v>0</v>
      </c>
      <c r="DH922" s="60">
        <v>0</v>
      </c>
      <c r="DI922" s="60">
        <v>0</v>
      </c>
      <c r="DJ922" s="60">
        <v>0</v>
      </c>
      <c r="DK922" s="60">
        <v>0</v>
      </c>
      <c r="DL922" s="35">
        <v>0</v>
      </c>
      <c r="DM922" s="35">
        <v>0</v>
      </c>
      <c r="DN922" s="35">
        <v>0</v>
      </c>
      <c r="DO922" s="34">
        <v>0</v>
      </c>
      <c r="DP922" s="34">
        <v>0</v>
      </c>
      <c r="DQ922" s="34">
        <v>0</v>
      </c>
      <c r="DR922" s="34">
        <v>0</v>
      </c>
      <c r="DS922" s="34">
        <v>0</v>
      </c>
      <c r="DT922" s="34">
        <v>0</v>
      </c>
      <c r="DU922" s="34">
        <v>0</v>
      </c>
      <c r="DV922" s="34">
        <v>0</v>
      </c>
      <c r="DW922" s="34">
        <v>0</v>
      </c>
      <c r="DX922" s="34">
        <v>0</v>
      </c>
      <c r="DY922" s="34">
        <v>0</v>
      </c>
      <c r="DZ922" s="34">
        <v>0</v>
      </c>
      <c r="EA922" s="34">
        <v>0</v>
      </c>
      <c r="EB922" s="34">
        <v>0</v>
      </c>
      <c r="EC922" s="34">
        <v>0</v>
      </c>
      <c r="ED922" s="34">
        <v>0</v>
      </c>
      <c r="EE922" s="34">
        <v>0</v>
      </c>
      <c r="EF922" s="34">
        <v>0</v>
      </c>
      <c r="EG922" s="34">
        <v>0</v>
      </c>
      <c r="EH922" s="34">
        <v>0</v>
      </c>
      <c r="EI922" s="34">
        <v>0</v>
      </c>
      <c r="EJ922" s="34">
        <v>0</v>
      </c>
      <c r="EK922" s="34">
        <v>0</v>
      </c>
      <c r="EL922" s="34">
        <v>0</v>
      </c>
      <c r="EM922" s="458">
        <v>3</v>
      </c>
      <c r="EN922" s="34">
        <v>2</v>
      </c>
      <c r="EO922" s="458">
        <v>3</v>
      </c>
      <c r="EP922" s="59">
        <v>1</v>
      </c>
      <c r="EQ922" s="59">
        <v>2</v>
      </c>
    </row>
    <row r="923" spans="1:147" s="32" customFormat="1" ht="15" customHeight="1" x14ac:dyDescent="0.25">
      <c r="A923" s="6" t="s">
        <v>2586</v>
      </c>
      <c r="B923" s="34">
        <v>33</v>
      </c>
      <c r="C923" s="31" t="s">
        <v>2260</v>
      </c>
      <c r="D923" s="34">
        <v>2015</v>
      </c>
      <c r="E923" s="32" t="s">
        <v>798</v>
      </c>
      <c r="F923" s="32" t="s">
        <v>308</v>
      </c>
      <c r="G923" s="34">
        <v>18</v>
      </c>
      <c r="H923" s="2" t="s">
        <v>799</v>
      </c>
      <c r="I923" s="75" t="s">
        <v>50</v>
      </c>
      <c r="J923" s="59">
        <v>0</v>
      </c>
      <c r="K923" s="22" t="s">
        <v>39</v>
      </c>
      <c r="L923" s="22" t="s">
        <v>89</v>
      </c>
      <c r="M923" s="456">
        <v>6</v>
      </c>
      <c r="N923" s="22">
        <v>6</v>
      </c>
      <c r="O923" s="59">
        <f t="shared" si="554"/>
        <v>0.77815125038364363</v>
      </c>
      <c r="P923" s="22" t="s">
        <v>1858</v>
      </c>
      <c r="R923" s="34">
        <v>1</v>
      </c>
      <c r="S923" s="34">
        <v>3</v>
      </c>
      <c r="T923" s="34">
        <v>1</v>
      </c>
      <c r="U923" s="239" t="s">
        <v>1859</v>
      </c>
      <c r="V923" s="34" t="s">
        <v>1861</v>
      </c>
      <c r="W923" s="34"/>
      <c r="X923" s="22" t="s">
        <v>608</v>
      </c>
      <c r="Z923" s="36" t="s">
        <v>2365</v>
      </c>
      <c r="AA923" s="387" t="s">
        <v>2261</v>
      </c>
      <c r="AB923" s="34" t="s">
        <v>2262</v>
      </c>
      <c r="AC923" s="456">
        <v>13.65</v>
      </c>
      <c r="AD923" s="29">
        <v>0</v>
      </c>
      <c r="AE923" s="34" t="s">
        <v>1071</v>
      </c>
      <c r="AF923" s="462">
        <v>6.7</v>
      </c>
      <c r="AG923" s="86">
        <f t="shared" si="545"/>
        <v>0.82607480270082645</v>
      </c>
      <c r="AH923" s="458">
        <v>1141</v>
      </c>
      <c r="AI923" s="72">
        <f t="shared" si="555"/>
        <v>3.0572856444182146</v>
      </c>
      <c r="AJ923" s="59">
        <f t="shared" si="556"/>
        <v>40.200000000000003</v>
      </c>
      <c r="AK923" s="59">
        <f t="shared" si="557"/>
        <v>1.6042260530844701</v>
      </c>
      <c r="AL923" s="72">
        <f t="shared" si="558"/>
        <v>6846</v>
      </c>
      <c r="AM923" s="72">
        <f t="shared" si="559"/>
        <v>3.8354368948018585</v>
      </c>
      <c r="AN923" s="26" t="s">
        <v>28</v>
      </c>
      <c r="AO923" s="22" t="s">
        <v>470</v>
      </c>
      <c r="AQ923" s="22" t="s">
        <v>80</v>
      </c>
      <c r="AR923" s="26" t="s">
        <v>223</v>
      </c>
      <c r="AS923" s="26" t="s">
        <v>224</v>
      </c>
      <c r="AT923" s="498">
        <v>112</v>
      </c>
      <c r="AU923" s="270">
        <v>45.23</v>
      </c>
      <c r="AV923" s="11">
        <v>-118.5</v>
      </c>
      <c r="AW923" s="37" t="s">
        <v>225</v>
      </c>
      <c r="AX923" s="277">
        <v>6.1416666666666666</v>
      </c>
      <c r="AY923" s="278">
        <v>613</v>
      </c>
      <c r="AZ923" s="455">
        <f t="shared" si="563"/>
        <v>2.7874604745184151</v>
      </c>
      <c r="BA923" s="529" t="s">
        <v>137</v>
      </c>
      <c r="BB923" s="241" t="s">
        <v>226</v>
      </c>
      <c r="BC923" s="22"/>
      <c r="BD923" s="34"/>
      <c r="BE923" s="34"/>
      <c r="BH923" s="32" t="s">
        <v>2272</v>
      </c>
      <c r="BI923" s="459" t="s">
        <v>2273</v>
      </c>
      <c r="BJ923" s="8" t="s">
        <v>8</v>
      </c>
      <c r="BK923" s="251" t="s">
        <v>1883</v>
      </c>
      <c r="BL923" s="59" t="s">
        <v>2268</v>
      </c>
      <c r="BM923" s="59" t="s">
        <v>2268</v>
      </c>
      <c r="BO923" s="34" t="s">
        <v>1669</v>
      </c>
      <c r="BP923" s="31" t="s">
        <v>51</v>
      </c>
      <c r="BQ923" s="29" t="s">
        <v>1862</v>
      </c>
      <c r="BR923" s="32">
        <v>0.9</v>
      </c>
      <c r="BS923" s="29" t="s">
        <v>21</v>
      </c>
      <c r="BT923" s="29" t="s">
        <v>9</v>
      </c>
      <c r="BU923" s="32">
        <v>1.1532562594670797</v>
      </c>
      <c r="BW923" s="14" t="s">
        <v>26</v>
      </c>
      <c r="BX923" s="29" t="s">
        <v>67</v>
      </c>
      <c r="BY923" s="80"/>
      <c r="BZ923" s="146">
        <f t="shared" si="560"/>
        <v>1.1532562594670797</v>
      </c>
      <c r="CA923" s="250" t="s">
        <v>18</v>
      </c>
      <c r="CB923" s="248" t="s">
        <v>1861</v>
      </c>
      <c r="CC923" s="34">
        <v>3</v>
      </c>
      <c r="CD923" s="34">
        <v>3</v>
      </c>
      <c r="CE923" s="82" t="s">
        <v>1617</v>
      </c>
      <c r="CF923" s="8" t="s">
        <v>1578</v>
      </c>
      <c r="CG923" s="460">
        <v>1.7211328976034863</v>
      </c>
      <c r="CH923" s="77" t="s">
        <v>21</v>
      </c>
      <c r="CI923" s="461">
        <v>3.9338442581978974</v>
      </c>
      <c r="CK923" s="77"/>
      <c r="CL923" s="30">
        <f t="shared" si="561"/>
        <v>3.9338442581978974</v>
      </c>
      <c r="CM923" s="29">
        <v>3</v>
      </c>
      <c r="CN923" s="29">
        <v>3</v>
      </c>
      <c r="CO923" s="82" t="s">
        <v>2630</v>
      </c>
      <c r="CP923" s="67">
        <f t="shared" si="564"/>
        <v>-0.28327451403235521</v>
      </c>
      <c r="CQ923" s="67">
        <f t="shared" si="565"/>
        <v>0.8</v>
      </c>
      <c r="CR923" s="67">
        <f t="shared" si="562"/>
        <v>-0.22661961122588417</v>
      </c>
      <c r="CS923" s="67">
        <f t="shared" si="566"/>
        <v>0.67094637068268081</v>
      </c>
      <c r="CT923" s="387">
        <v>0</v>
      </c>
      <c r="CU923" s="77">
        <v>0</v>
      </c>
      <c r="CV923" s="77" t="s">
        <v>1782</v>
      </c>
      <c r="CW923" s="77">
        <v>0</v>
      </c>
      <c r="CX923" s="77">
        <v>0</v>
      </c>
      <c r="CY923" s="35">
        <v>0</v>
      </c>
      <c r="CZ923" s="457">
        <v>2</v>
      </c>
      <c r="DA923" s="35">
        <v>0</v>
      </c>
      <c r="DB923" s="35">
        <v>0</v>
      </c>
      <c r="DC923" s="35">
        <v>0</v>
      </c>
      <c r="DD923" s="77">
        <v>0</v>
      </c>
      <c r="DE923" s="60">
        <v>0</v>
      </c>
      <c r="DF923" s="60">
        <v>0</v>
      </c>
      <c r="DG923" s="60">
        <v>1</v>
      </c>
      <c r="DH923" s="60">
        <v>0</v>
      </c>
      <c r="DI923" s="60">
        <v>0</v>
      </c>
      <c r="DJ923" s="60">
        <v>0</v>
      </c>
      <c r="DK923" s="60">
        <v>0</v>
      </c>
      <c r="DL923" s="35">
        <v>0</v>
      </c>
      <c r="DM923" s="35">
        <v>0</v>
      </c>
      <c r="DN923" s="35">
        <v>0</v>
      </c>
      <c r="DO923" s="34">
        <v>1</v>
      </c>
      <c r="DP923" s="34">
        <v>0</v>
      </c>
      <c r="DQ923" s="34">
        <v>0</v>
      </c>
      <c r="DR923" s="34">
        <v>0</v>
      </c>
      <c r="DS923" s="34">
        <v>0</v>
      </c>
      <c r="DT923" s="34">
        <v>0</v>
      </c>
      <c r="DU923" s="34">
        <v>0</v>
      </c>
      <c r="DV923" s="34">
        <v>0</v>
      </c>
      <c r="DW923" s="34">
        <v>0</v>
      </c>
      <c r="DX923" s="34">
        <v>0</v>
      </c>
      <c r="DY923" s="34">
        <v>0</v>
      </c>
      <c r="DZ923" s="34">
        <v>0</v>
      </c>
      <c r="EA923" s="34">
        <v>0</v>
      </c>
      <c r="EB923" s="34">
        <v>0</v>
      </c>
      <c r="EC923" s="34">
        <v>0</v>
      </c>
      <c r="ED923" s="34">
        <v>0</v>
      </c>
      <c r="EE923" s="34">
        <v>0</v>
      </c>
      <c r="EF923" s="34">
        <v>0</v>
      </c>
      <c r="EG923" s="34">
        <v>0</v>
      </c>
      <c r="EH923" s="34">
        <v>0</v>
      </c>
      <c r="EI923" s="34">
        <v>0</v>
      </c>
      <c r="EJ923" s="34">
        <v>0</v>
      </c>
      <c r="EK923" s="34">
        <v>0</v>
      </c>
      <c r="EL923" s="34">
        <v>0</v>
      </c>
      <c r="EM923" s="458">
        <v>3</v>
      </c>
      <c r="EN923" s="34">
        <v>2</v>
      </c>
      <c r="EO923" s="458">
        <v>3</v>
      </c>
      <c r="EP923" s="59">
        <v>1</v>
      </c>
      <c r="EQ923" s="59">
        <v>2</v>
      </c>
    </row>
    <row r="924" spans="1:147" s="32" customFormat="1" ht="15" customHeight="1" x14ac:dyDescent="0.25">
      <c r="A924" s="6" t="s">
        <v>2586</v>
      </c>
      <c r="B924" s="34">
        <v>34</v>
      </c>
      <c r="C924" s="31" t="s">
        <v>2260</v>
      </c>
      <c r="D924" s="34">
        <v>2015</v>
      </c>
      <c r="E924" s="32" t="s">
        <v>798</v>
      </c>
      <c r="F924" s="32" t="s">
        <v>308</v>
      </c>
      <c r="G924" s="34">
        <v>18</v>
      </c>
      <c r="H924" s="2" t="s">
        <v>799</v>
      </c>
      <c r="I924" s="75" t="s">
        <v>50</v>
      </c>
      <c r="J924" s="59">
        <v>0</v>
      </c>
      <c r="K924" s="22" t="s">
        <v>39</v>
      </c>
      <c r="L924" s="22" t="s">
        <v>89</v>
      </c>
      <c r="M924" s="456">
        <v>6</v>
      </c>
      <c r="N924" s="22">
        <v>6</v>
      </c>
      <c r="O924" s="59">
        <f t="shared" si="554"/>
        <v>0.77815125038364363</v>
      </c>
      <c r="P924" s="22" t="s">
        <v>1858</v>
      </c>
      <c r="R924" s="34">
        <v>1</v>
      </c>
      <c r="S924" s="34">
        <v>2</v>
      </c>
      <c r="T924" s="34">
        <v>1</v>
      </c>
      <c r="U924" s="239" t="s">
        <v>1859</v>
      </c>
      <c r="V924" s="34" t="s">
        <v>1861</v>
      </c>
      <c r="W924" s="34"/>
      <c r="X924" s="22" t="s">
        <v>608</v>
      </c>
      <c r="Z924" s="36" t="s">
        <v>2365</v>
      </c>
      <c r="AA924" s="387" t="s">
        <v>2261</v>
      </c>
      <c r="AB924" s="34" t="s">
        <v>2262</v>
      </c>
      <c r="AC924" s="456">
        <v>13.65</v>
      </c>
      <c r="AD924" s="29">
        <v>0</v>
      </c>
      <c r="AE924" s="34" t="s">
        <v>1071</v>
      </c>
      <c r="AF924" s="462">
        <v>6.7</v>
      </c>
      <c r="AG924" s="86">
        <f t="shared" si="545"/>
        <v>0.82607480270082645</v>
      </c>
      <c r="AH924" s="458">
        <v>1141</v>
      </c>
      <c r="AI924" s="72">
        <f t="shared" si="555"/>
        <v>3.0572856444182146</v>
      </c>
      <c r="AJ924" s="59">
        <f t="shared" si="556"/>
        <v>40.200000000000003</v>
      </c>
      <c r="AK924" s="59">
        <f t="shared" si="557"/>
        <v>1.6042260530844701</v>
      </c>
      <c r="AL924" s="72">
        <f t="shared" si="558"/>
        <v>6846</v>
      </c>
      <c r="AM924" s="72">
        <f t="shared" si="559"/>
        <v>3.8354368948018585</v>
      </c>
      <c r="AN924" s="26" t="s">
        <v>28</v>
      </c>
      <c r="AO924" s="22" t="s">
        <v>470</v>
      </c>
      <c r="AQ924" s="22" t="s">
        <v>80</v>
      </c>
      <c r="AR924" s="26" t="s">
        <v>223</v>
      </c>
      <c r="AS924" s="26" t="s">
        <v>224</v>
      </c>
      <c r="AT924" s="498">
        <v>112</v>
      </c>
      <c r="AU924" s="270">
        <v>45.23</v>
      </c>
      <c r="AV924" s="11">
        <v>-118.5</v>
      </c>
      <c r="AW924" s="37" t="s">
        <v>225</v>
      </c>
      <c r="AX924" s="277">
        <v>6.1416666666666666</v>
      </c>
      <c r="AY924" s="278">
        <v>613</v>
      </c>
      <c r="AZ924" s="455">
        <f t="shared" si="563"/>
        <v>2.7874604745184151</v>
      </c>
      <c r="BA924" s="529" t="s">
        <v>137</v>
      </c>
      <c r="BB924" s="241" t="s">
        <v>226</v>
      </c>
      <c r="BC924" s="22"/>
      <c r="BD924" s="34"/>
      <c r="BE924" s="34"/>
      <c r="BH924" s="32" t="s">
        <v>2272</v>
      </c>
      <c r="BI924" s="459" t="s">
        <v>2273</v>
      </c>
      <c r="BJ924" s="8" t="s">
        <v>8</v>
      </c>
      <c r="BK924" s="251" t="s">
        <v>1883</v>
      </c>
      <c r="BL924" s="59" t="s">
        <v>2268</v>
      </c>
      <c r="BM924" s="59" t="s">
        <v>2268</v>
      </c>
      <c r="BO924" s="34" t="s">
        <v>1669</v>
      </c>
      <c r="BP924" s="31" t="s">
        <v>51</v>
      </c>
      <c r="BQ924" s="29" t="s">
        <v>1862</v>
      </c>
      <c r="BR924" s="32">
        <v>3.9000000000000004</v>
      </c>
      <c r="BS924" s="29" t="s">
        <v>21</v>
      </c>
      <c r="BT924" s="29" t="s">
        <v>9</v>
      </c>
      <c r="BU924" s="32">
        <v>4.6669047558312151</v>
      </c>
      <c r="BW924" s="14" t="s">
        <v>26</v>
      </c>
      <c r="BX924" s="29" t="s">
        <v>67</v>
      </c>
      <c r="BY924" s="80"/>
      <c r="BZ924" s="146">
        <f t="shared" si="560"/>
        <v>4.6669047558312151</v>
      </c>
      <c r="CA924" s="250" t="s">
        <v>18</v>
      </c>
      <c r="CB924" s="248" t="s">
        <v>1861</v>
      </c>
      <c r="CC924" s="34">
        <v>2</v>
      </c>
      <c r="CD924" s="34">
        <v>2</v>
      </c>
      <c r="CE924" s="82" t="s">
        <v>1617</v>
      </c>
      <c r="CF924" s="8" t="s">
        <v>1578</v>
      </c>
      <c r="CG924" s="460">
        <v>1.2242424242424241</v>
      </c>
      <c r="CH924" s="77" t="s">
        <v>21</v>
      </c>
      <c r="CI924" s="461">
        <v>5.9996939009767741E-2</v>
      </c>
      <c r="CK924" s="77"/>
      <c r="CL924" s="30">
        <f t="shared" si="561"/>
        <v>5.9996939009767741E-2</v>
      </c>
      <c r="CM924" s="461">
        <v>2</v>
      </c>
      <c r="CN924" s="461">
        <v>2</v>
      </c>
      <c r="CO924" s="82" t="s">
        <v>2630</v>
      </c>
      <c r="CP924" s="67">
        <f t="shared" si="564"/>
        <v>0.81076863294995405</v>
      </c>
      <c r="CQ924" s="67">
        <f t="shared" si="565"/>
        <v>0.5714285714285714</v>
      </c>
      <c r="CR924" s="67">
        <f t="shared" si="562"/>
        <v>0.463296361685688</v>
      </c>
      <c r="CS924" s="67">
        <f t="shared" si="566"/>
        <v>1.0268304398438994</v>
      </c>
      <c r="CT924" s="387">
        <v>0</v>
      </c>
      <c r="CU924" s="77">
        <v>0</v>
      </c>
      <c r="CV924" s="77" t="s">
        <v>1782</v>
      </c>
      <c r="CW924" s="77">
        <v>0</v>
      </c>
      <c r="CX924" s="77">
        <v>0</v>
      </c>
      <c r="CY924" s="35">
        <v>0</v>
      </c>
      <c r="CZ924" s="457">
        <v>2</v>
      </c>
      <c r="DA924" s="35">
        <v>0</v>
      </c>
      <c r="DB924" s="35">
        <v>0</v>
      </c>
      <c r="DC924" s="35">
        <v>0</v>
      </c>
      <c r="DD924" s="77">
        <v>0</v>
      </c>
      <c r="DE924" s="60">
        <v>0</v>
      </c>
      <c r="DF924" s="60">
        <v>0</v>
      </c>
      <c r="DG924" s="60">
        <v>1</v>
      </c>
      <c r="DH924" s="60">
        <v>0</v>
      </c>
      <c r="DI924" s="60">
        <v>0</v>
      </c>
      <c r="DJ924" s="60">
        <v>0</v>
      </c>
      <c r="DK924" s="60">
        <v>0</v>
      </c>
      <c r="DL924" s="35">
        <v>0</v>
      </c>
      <c r="DM924" s="35">
        <v>0</v>
      </c>
      <c r="DN924" s="35">
        <v>0</v>
      </c>
      <c r="DO924" s="34">
        <v>1</v>
      </c>
      <c r="DP924" s="34">
        <v>0</v>
      </c>
      <c r="DQ924" s="34">
        <v>0</v>
      </c>
      <c r="DR924" s="34">
        <v>0</v>
      </c>
      <c r="DS924" s="34">
        <v>0</v>
      </c>
      <c r="DT924" s="34">
        <v>0</v>
      </c>
      <c r="DU924" s="34">
        <v>0</v>
      </c>
      <c r="DV924" s="34">
        <v>0</v>
      </c>
      <c r="DW924" s="34">
        <v>0</v>
      </c>
      <c r="DX924" s="34">
        <v>0</v>
      </c>
      <c r="DY924" s="34">
        <v>0</v>
      </c>
      <c r="DZ924" s="34">
        <v>0</v>
      </c>
      <c r="EA924" s="34">
        <v>0</v>
      </c>
      <c r="EB924" s="34">
        <v>0</v>
      </c>
      <c r="EC924" s="34">
        <v>0</v>
      </c>
      <c r="ED924" s="34">
        <v>0</v>
      </c>
      <c r="EE924" s="34">
        <v>0</v>
      </c>
      <c r="EF924" s="34">
        <v>0</v>
      </c>
      <c r="EG924" s="34">
        <v>0</v>
      </c>
      <c r="EH924" s="34">
        <v>0</v>
      </c>
      <c r="EI924" s="34">
        <v>0</v>
      </c>
      <c r="EJ924" s="34">
        <v>0</v>
      </c>
      <c r="EK924" s="34">
        <v>0</v>
      </c>
      <c r="EL924" s="34">
        <v>0</v>
      </c>
      <c r="EM924" s="458">
        <v>3</v>
      </c>
      <c r="EN924" s="34">
        <v>2</v>
      </c>
      <c r="EO924" s="458">
        <v>3</v>
      </c>
      <c r="EP924" s="59">
        <v>1</v>
      </c>
      <c r="EQ924" s="59">
        <v>2</v>
      </c>
    </row>
    <row r="925" spans="1:147" s="32" customFormat="1" ht="15" customHeight="1" x14ac:dyDescent="0.25">
      <c r="A925" s="6" t="s">
        <v>2586</v>
      </c>
      <c r="B925" s="34">
        <v>35</v>
      </c>
      <c r="C925" s="31" t="s">
        <v>2260</v>
      </c>
      <c r="D925" s="34">
        <v>2015</v>
      </c>
      <c r="E925" s="32" t="s">
        <v>798</v>
      </c>
      <c r="F925" s="32" t="s">
        <v>308</v>
      </c>
      <c r="G925" s="34">
        <v>18</v>
      </c>
      <c r="H925" s="2" t="s">
        <v>799</v>
      </c>
      <c r="I925" s="75" t="s">
        <v>50</v>
      </c>
      <c r="J925" s="59">
        <v>0</v>
      </c>
      <c r="K925" s="22" t="s">
        <v>39</v>
      </c>
      <c r="L925" s="22" t="s">
        <v>89</v>
      </c>
      <c r="M925" s="456">
        <v>6</v>
      </c>
      <c r="N925" s="22">
        <v>6</v>
      </c>
      <c r="O925" s="59">
        <f t="shared" si="554"/>
        <v>0.77815125038364363</v>
      </c>
      <c r="P925" s="22" t="s">
        <v>1858</v>
      </c>
      <c r="R925" s="34">
        <v>1</v>
      </c>
      <c r="S925" s="34">
        <v>3</v>
      </c>
      <c r="T925" s="34">
        <v>1</v>
      </c>
      <c r="U925" s="239" t="s">
        <v>1859</v>
      </c>
      <c r="V925" s="34" t="s">
        <v>1861</v>
      </c>
      <c r="W925" s="34"/>
      <c r="X925" s="22" t="s">
        <v>608</v>
      </c>
      <c r="Z925" s="36" t="s">
        <v>2365</v>
      </c>
      <c r="AA925" s="387" t="s">
        <v>2261</v>
      </c>
      <c r="AB925" s="34" t="s">
        <v>2262</v>
      </c>
      <c r="AC925" s="456">
        <v>13.65</v>
      </c>
      <c r="AD925" s="29">
        <v>0</v>
      </c>
      <c r="AE925" s="34" t="s">
        <v>1071</v>
      </c>
      <c r="AF925" s="462">
        <v>6.7</v>
      </c>
      <c r="AG925" s="86">
        <f t="shared" si="545"/>
        <v>0.82607480270082645</v>
      </c>
      <c r="AH925" s="458">
        <v>1141</v>
      </c>
      <c r="AI925" s="72">
        <f t="shared" si="555"/>
        <v>3.0572856444182146</v>
      </c>
      <c r="AJ925" s="59">
        <f t="shared" si="556"/>
        <v>40.200000000000003</v>
      </c>
      <c r="AK925" s="59">
        <f t="shared" si="557"/>
        <v>1.6042260530844701</v>
      </c>
      <c r="AL925" s="72">
        <f t="shared" si="558"/>
        <v>6846</v>
      </c>
      <c r="AM925" s="72">
        <f t="shared" si="559"/>
        <v>3.8354368948018585</v>
      </c>
      <c r="AN925" s="26" t="s">
        <v>28</v>
      </c>
      <c r="AO925" s="22" t="s">
        <v>470</v>
      </c>
      <c r="AQ925" s="22" t="s">
        <v>80</v>
      </c>
      <c r="AR925" s="26" t="s">
        <v>223</v>
      </c>
      <c r="AS925" s="26" t="s">
        <v>224</v>
      </c>
      <c r="AT925" s="498">
        <v>113</v>
      </c>
      <c r="AU925" s="270">
        <v>45.23</v>
      </c>
      <c r="AV925" s="11">
        <v>-118.5</v>
      </c>
      <c r="AW925" s="37" t="s">
        <v>225</v>
      </c>
      <c r="AX925" s="277">
        <v>6.1416666666666666</v>
      </c>
      <c r="AY925" s="278">
        <v>613</v>
      </c>
      <c r="AZ925" s="455">
        <f t="shared" si="563"/>
        <v>2.7874604745184151</v>
      </c>
      <c r="BA925" s="529" t="s">
        <v>137</v>
      </c>
      <c r="BB925" s="241" t="s">
        <v>226</v>
      </c>
      <c r="BC925" s="22"/>
      <c r="BD925" s="34"/>
      <c r="BE925" s="34"/>
      <c r="BH925" s="32" t="s">
        <v>2272</v>
      </c>
      <c r="BI925" s="459" t="s">
        <v>2274</v>
      </c>
      <c r="BJ925" s="8" t="s">
        <v>8</v>
      </c>
      <c r="BK925" s="67" t="s">
        <v>1884</v>
      </c>
      <c r="BL925" s="59" t="s">
        <v>2269</v>
      </c>
      <c r="BM925" s="59" t="s">
        <v>2269</v>
      </c>
      <c r="BO925" s="34" t="s">
        <v>1669</v>
      </c>
      <c r="BP925" s="31" t="s">
        <v>51</v>
      </c>
      <c r="BQ925" s="29" t="s">
        <v>1862</v>
      </c>
      <c r="BR925" s="32">
        <v>2.3555555555555556</v>
      </c>
      <c r="BS925" s="29" t="s">
        <v>21</v>
      </c>
      <c r="BT925" s="29" t="s">
        <v>9</v>
      </c>
      <c r="BU925" s="32">
        <v>3.9646119795193258</v>
      </c>
      <c r="BW925" s="14" t="s">
        <v>26</v>
      </c>
      <c r="BX925" s="29" t="s">
        <v>67</v>
      </c>
      <c r="BY925" s="80"/>
      <c r="BZ925" s="146">
        <f t="shared" si="560"/>
        <v>3.9646119795193258</v>
      </c>
      <c r="CA925" s="250" t="s">
        <v>18</v>
      </c>
      <c r="CB925" s="248" t="s">
        <v>1861</v>
      </c>
      <c r="CC925" s="34">
        <v>3</v>
      </c>
      <c r="CD925" s="34">
        <v>3</v>
      </c>
      <c r="CE925" s="82" t="s">
        <v>1617</v>
      </c>
      <c r="CF925" s="8" t="s">
        <v>1578</v>
      </c>
      <c r="CG925" s="460">
        <v>1.5174291938997824</v>
      </c>
      <c r="CH925" s="77" t="s">
        <v>21</v>
      </c>
      <c r="CI925" s="461">
        <v>2.3413620620078395</v>
      </c>
      <c r="CK925" s="77"/>
      <c r="CL925" s="30">
        <f t="shared" si="561"/>
        <v>2.3413620620078395</v>
      </c>
      <c r="CM925" s="461">
        <v>3</v>
      </c>
      <c r="CN925" s="461">
        <v>3</v>
      </c>
      <c r="CO925" s="82" t="s">
        <v>2630</v>
      </c>
      <c r="CP925" s="67">
        <f t="shared" si="564"/>
        <v>0.25742771002022485</v>
      </c>
      <c r="CQ925" s="67">
        <f t="shared" si="565"/>
        <v>0.8</v>
      </c>
      <c r="CR925" s="67">
        <f t="shared" si="562"/>
        <v>0.2059421680161799</v>
      </c>
      <c r="CS925" s="67">
        <f t="shared" si="566"/>
        <v>0.67020101471393367</v>
      </c>
      <c r="CT925" s="387">
        <v>0</v>
      </c>
      <c r="CU925" s="77">
        <v>0</v>
      </c>
      <c r="CV925" s="77" t="s">
        <v>1782</v>
      </c>
      <c r="CW925" s="77">
        <v>0</v>
      </c>
      <c r="CX925" s="77">
        <v>0</v>
      </c>
      <c r="CY925" s="35">
        <v>0</v>
      </c>
      <c r="CZ925" s="457">
        <v>2</v>
      </c>
      <c r="DA925" s="35">
        <v>0</v>
      </c>
      <c r="DB925" s="35">
        <v>0</v>
      </c>
      <c r="DC925" s="35">
        <v>0</v>
      </c>
      <c r="DD925" s="77">
        <v>0</v>
      </c>
      <c r="DE925" s="60">
        <v>0</v>
      </c>
      <c r="DF925" s="60">
        <v>0</v>
      </c>
      <c r="DG925" s="60">
        <v>1</v>
      </c>
      <c r="DH925" s="60">
        <v>0</v>
      </c>
      <c r="DI925" s="60">
        <v>0</v>
      </c>
      <c r="DJ925" s="60">
        <v>0</v>
      </c>
      <c r="DK925" s="60">
        <v>0</v>
      </c>
      <c r="DL925" s="35">
        <v>0</v>
      </c>
      <c r="DM925" s="35">
        <v>0</v>
      </c>
      <c r="DN925" s="35">
        <v>0</v>
      </c>
      <c r="DO925" s="34">
        <v>0</v>
      </c>
      <c r="DP925" s="34">
        <v>0</v>
      </c>
      <c r="DQ925" s="34">
        <v>0</v>
      </c>
      <c r="DR925" s="34">
        <v>0</v>
      </c>
      <c r="DS925" s="34">
        <v>0</v>
      </c>
      <c r="DT925" s="34">
        <v>1</v>
      </c>
      <c r="DU925" s="34">
        <v>0</v>
      </c>
      <c r="DV925" s="34">
        <v>0</v>
      </c>
      <c r="DW925" s="34">
        <v>0</v>
      </c>
      <c r="DX925" s="34">
        <v>0</v>
      </c>
      <c r="DY925" s="34">
        <v>0</v>
      </c>
      <c r="DZ925" s="34">
        <v>0</v>
      </c>
      <c r="EA925" s="34">
        <v>0</v>
      </c>
      <c r="EB925" s="34">
        <v>0</v>
      </c>
      <c r="EC925" s="34">
        <v>0</v>
      </c>
      <c r="ED925" s="34">
        <v>0</v>
      </c>
      <c r="EE925" s="34">
        <v>0</v>
      </c>
      <c r="EF925" s="34">
        <v>0</v>
      </c>
      <c r="EG925" s="34">
        <v>0</v>
      </c>
      <c r="EH925" s="34">
        <v>0</v>
      </c>
      <c r="EI925" s="34">
        <v>0</v>
      </c>
      <c r="EJ925" s="34">
        <v>0</v>
      </c>
      <c r="EK925" s="34">
        <v>0</v>
      </c>
      <c r="EL925" s="34">
        <v>0</v>
      </c>
      <c r="EM925" s="458">
        <v>3</v>
      </c>
      <c r="EN925" s="34">
        <v>2</v>
      </c>
      <c r="EO925" s="458">
        <v>3</v>
      </c>
      <c r="EP925" s="59">
        <v>1</v>
      </c>
      <c r="EQ925" s="59">
        <v>2</v>
      </c>
    </row>
    <row r="926" spans="1:147" s="32" customFormat="1" ht="15" customHeight="1" x14ac:dyDescent="0.25">
      <c r="A926" s="6" t="s">
        <v>2586</v>
      </c>
      <c r="B926" s="34">
        <v>36</v>
      </c>
      <c r="C926" s="31" t="s">
        <v>2260</v>
      </c>
      <c r="D926" s="34">
        <v>2015</v>
      </c>
      <c r="E926" s="32" t="s">
        <v>798</v>
      </c>
      <c r="F926" s="32" t="s">
        <v>308</v>
      </c>
      <c r="G926" s="34">
        <v>18</v>
      </c>
      <c r="H926" s="2" t="s">
        <v>799</v>
      </c>
      <c r="I926" s="75" t="s">
        <v>50</v>
      </c>
      <c r="J926" s="59">
        <v>0</v>
      </c>
      <c r="K926" s="22" t="s">
        <v>39</v>
      </c>
      <c r="L926" s="22" t="s">
        <v>89</v>
      </c>
      <c r="M926" s="456">
        <v>6</v>
      </c>
      <c r="N926" s="22">
        <v>6</v>
      </c>
      <c r="O926" s="59">
        <f t="shared" si="554"/>
        <v>0.77815125038364363</v>
      </c>
      <c r="P926" s="22" t="s">
        <v>1858</v>
      </c>
      <c r="R926" s="34">
        <v>1</v>
      </c>
      <c r="S926" s="34">
        <v>2</v>
      </c>
      <c r="T926" s="34">
        <v>1</v>
      </c>
      <c r="U926" s="239" t="s">
        <v>1859</v>
      </c>
      <c r="V926" s="34" t="s">
        <v>1861</v>
      </c>
      <c r="W926" s="34"/>
      <c r="X926" s="22" t="s">
        <v>608</v>
      </c>
      <c r="Z926" s="36" t="s">
        <v>2365</v>
      </c>
      <c r="AA926" s="387" t="s">
        <v>2261</v>
      </c>
      <c r="AB926" s="34" t="s">
        <v>2262</v>
      </c>
      <c r="AC926" s="456">
        <v>13.65</v>
      </c>
      <c r="AD926" s="29">
        <v>0</v>
      </c>
      <c r="AE926" s="34" t="s">
        <v>1071</v>
      </c>
      <c r="AF926" s="462">
        <v>6.7</v>
      </c>
      <c r="AG926" s="86">
        <f t="shared" si="545"/>
        <v>0.82607480270082645</v>
      </c>
      <c r="AH926" s="458">
        <v>1141</v>
      </c>
      <c r="AI926" s="72">
        <f t="shared" si="555"/>
        <v>3.0572856444182146</v>
      </c>
      <c r="AJ926" s="59">
        <f t="shared" si="556"/>
        <v>40.200000000000003</v>
      </c>
      <c r="AK926" s="59">
        <f t="shared" si="557"/>
        <v>1.6042260530844701</v>
      </c>
      <c r="AL926" s="72">
        <f t="shared" si="558"/>
        <v>6846</v>
      </c>
      <c r="AM926" s="72">
        <f t="shared" si="559"/>
        <v>3.8354368948018585</v>
      </c>
      <c r="AN926" s="26" t="s">
        <v>28</v>
      </c>
      <c r="AO926" s="22" t="s">
        <v>470</v>
      </c>
      <c r="AQ926" s="22" t="s">
        <v>80</v>
      </c>
      <c r="AR926" s="26" t="s">
        <v>223</v>
      </c>
      <c r="AS926" s="26" t="s">
        <v>224</v>
      </c>
      <c r="AT926" s="498">
        <v>113</v>
      </c>
      <c r="AU926" s="270">
        <v>45.23</v>
      </c>
      <c r="AV926" s="11">
        <v>-118.5</v>
      </c>
      <c r="AW926" s="37" t="s">
        <v>225</v>
      </c>
      <c r="AX926" s="277">
        <v>6.1416666666666666</v>
      </c>
      <c r="AY926" s="278">
        <v>613</v>
      </c>
      <c r="AZ926" s="455">
        <f t="shared" si="563"/>
        <v>2.7874604745184151</v>
      </c>
      <c r="BA926" s="529" t="s">
        <v>137</v>
      </c>
      <c r="BB926" s="241" t="s">
        <v>226</v>
      </c>
      <c r="BC926" s="22"/>
      <c r="BD926" s="34"/>
      <c r="BE926" s="34"/>
      <c r="BH926" s="32" t="s">
        <v>2272</v>
      </c>
      <c r="BI926" s="459" t="s">
        <v>2274</v>
      </c>
      <c r="BJ926" s="8" t="s">
        <v>8</v>
      </c>
      <c r="BK926" s="67" t="s">
        <v>1884</v>
      </c>
      <c r="BL926" s="59" t="s">
        <v>2269</v>
      </c>
      <c r="BM926" s="59" t="s">
        <v>2269</v>
      </c>
      <c r="BO926" s="34" t="s">
        <v>1669</v>
      </c>
      <c r="BP926" s="31" t="s">
        <v>51</v>
      </c>
      <c r="BQ926" s="29" t="s">
        <v>1862</v>
      </c>
      <c r="BR926" s="32">
        <v>-0.8833333333333333</v>
      </c>
      <c r="BS926" s="29" t="s">
        <v>21</v>
      </c>
      <c r="BT926" s="29" t="s">
        <v>9</v>
      </c>
      <c r="BU926" s="32">
        <v>0.5421151989096864</v>
      </c>
      <c r="BW926" s="14" t="s">
        <v>26</v>
      </c>
      <c r="BX926" s="29" t="s">
        <v>67</v>
      </c>
      <c r="BY926" s="80"/>
      <c r="BZ926" s="146">
        <f t="shared" si="560"/>
        <v>0.5421151989096864</v>
      </c>
      <c r="CA926" s="250" t="s">
        <v>18</v>
      </c>
      <c r="CB926" s="248" t="s">
        <v>1861</v>
      </c>
      <c r="CC926" s="34">
        <v>2</v>
      </c>
      <c r="CD926" s="34">
        <v>2</v>
      </c>
      <c r="CE926" s="82" t="s">
        <v>1617</v>
      </c>
      <c r="CF926" s="8" t="s">
        <v>1578</v>
      </c>
      <c r="CG926" s="460">
        <v>-0.84090909090909083</v>
      </c>
      <c r="CH926" s="77" t="s">
        <v>21</v>
      </c>
      <c r="CI926" s="461">
        <v>1.8963318222730137</v>
      </c>
      <c r="CK926" s="77"/>
      <c r="CL926" s="30">
        <f t="shared" si="561"/>
        <v>1.8963318222730137</v>
      </c>
      <c r="CM926" s="461">
        <v>2</v>
      </c>
      <c r="CN926" s="461">
        <v>2</v>
      </c>
      <c r="CO926" s="82" t="s">
        <v>2630</v>
      </c>
      <c r="CP926" s="67">
        <f t="shared" si="564"/>
        <v>-3.0419799228482206E-2</v>
      </c>
      <c r="CQ926" s="67">
        <f t="shared" si="565"/>
        <v>0.5714285714285714</v>
      </c>
      <c r="CR926" s="67">
        <f t="shared" si="562"/>
        <v>-1.7382742416275545E-2</v>
      </c>
      <c r="CS926" s="67">
        <f t="shared" si="566"/>
        <v>1.0000377699667389</v>
      </c>
      <c r="CT926" s="387">
        <v>0</v>
      </c>
      <c r="CU926" s="77">
        <v>0</v>
      </c>
      <c r="CV926" s="77" t="s">
        <v>1782</v>
      </c>
      <c r="CW926" s="77">
        <v>0</v>
      </c>
      <c r="CX926" s="77">
        <v>0</v>
      </c>
      <c r="CY926" s="35">
        <v>0</v>
      </c>
      <c r="CZ926" s="457">
        <v>2</v>
      </c>
      <c r="DA926" s="35">
        <v>0</v>
      </c>
      <c r="DB926" s="35">
        <v>0</v>
      </c>
      <c r="DC926" s="35">
        <v>0</v>
      </c>
      <c r="DD926" s="77">
        <v>0</v>
      </c>
      <c r="DE926" s="60">
        <v>0</v>
      </c>
      <c r="DF926" s="60">
        <v>0</v>
      </c>
      <c r="DG926" s="60">
        <v>1</v>
      </c>
      <c r="DH926" s="60">
        <v>0</v>
      </c>
      <c r="DI926" s="60">
        <v>0</v>
      </c>
      <c r="DJ926" s="60">
        <v>0</v>
      </c>
      <c r="DK926" s="60">
        <v>0</v>
      </c>
      <c r="DL926" s="35">
        <v>0</v>
      </c>
      <c r="DM926" s="35">
        <v>0</v>
      </c>
      <c r="DN926" s="35">
        <v>0</v>
      </c>
      <c r="DO926" s="34">
        <v>0</v>
      </c>
      <c r="DP926" s="34">
        <v>0</v>
      </c>
      <c r="DQ926" s="34">
        <v>0</v>
      </c>
      <c r="DR926" s="34">
        <v>0</v>
      </c>
      <c r="DS926" s="34">
        <v>0</v>
      </c>
      <c r="DT926" s="34">
        <v>1</v>
      </c>
      <c r="DU926" s="34">
        <v>0</v>
      </c>
      <c r="DV926" s="34">
        <v>0</v>
      </c>
      <c r="DW926" s="34">
        <v>0</v>
      </c>
      <c r="DX926" s="34">
        <v>0</v>
      </c>
      <c r="DY926" s="34">
        <v>0</v>
      </c>
      <c r="DZ926" s="34">
        <v>0</v>
      </c>
      <c r="EA926" s="34">
        <v>0</v>
      </c>
      <c r="EB926" s="34">
        <v>0</v>
      </c>
      <c r="EC926" s="34">
        <v>0</v>
      </c>
      <c r="ED926" s="34">
        <v>0</v>
      </c>
      <c r="EE926" s="34">
        <v>0</v>
      </c>
      <c r="EF926" s="34">
        <v>0</v>
      </c>
      <c r="EG926" s="34">
        <v>0</v>
      </c>
      <c r="EH926" s="34">
        <v>0</v>
      </c>
      <c r="EI926" s="34">
        <v>0</v>
      </c>
      <c r="EJ926" s="34">
        <v>0</v>
      </c>
      <c r="EK926" s="34">
        <v>0</v>
      </c>
      <c r="EL926" s="34">
        <v>0</v>
      </c>
      <c r="EM926" s="458">
        <v>3</v>
      </c>
      <c r="EN926" s="34">
        <v>2</v>
      </c>
      <c r="EO926" s="458">
        <v>3</v>
      </c>
      <c r="EP926" s="59">
        <v>1</v>
      </c>
      <c r="EQ926" s="59">
        <v>2</v>
      </c>
    </row>
    <row r="927" spans="1:147" s="8" customFormat="1" ht="15" customHeight="1" x14ac:dyDescent="0.25">
      <c r="A927" s="6" t="s">
        <v>2587</v>
      </c>
      <c r="B927" s="22">
        <v>1</v>
      </c>
      <c r="C927" s="21" t="s">
        <v>1857</v>
      </c>
      <c r="D927" s="13">
        <v>2016</v>
      </c>
      <c r="E927" s="21" t="s">
        <v>800</v>
      </c>
      <c r="F927" s="21" t="s">
        <v>308</v>
      </c>
      <c r="G927" s="13">
        <v>19</v>
      </c>
      <c r="H927" s="22" t="s">
        <v>801</v>
      </c>
      <c r="I927" s="238" t="s">
        <v>1412</v>
      </c>
      <c r="J927" s="59">
        <v>2</v>
      </c>
      <c r="K927" s="22" t="s">
        <v>39</v>
      </c>
      <c r="L927" s="22" t="s">
        <v>89</v>
      </c>
      <c r="M927" s="22">
        <v>6</v>
      </c>
      <c r="N927" s="22">
        <v>6</v>
      </c>
      <c r="O927" s="59">
        <f t="shared" si="544"/>
        <v>0.77815125038364363</v>
      </c>
      <c r="P927" s="22" t="s">
        <v>1858</v>
      </c>
      <c r="Q927" s="26"/>
      <c r="R927" s="22">
        <v>1</v>
      </c>
      <c r="S927" s="22">
        <v>3</v>
      </c>
      <c r="T927" s="22">
        <v>1</v>
      </c>
      <c r="U927" s="239" t="s">
        <v>1859</v>
      </c>
      <c r="V927" s="34" t="s">
        <v>1861</v>
      </c>
      <c r="W927" s="13">
        <v>2</v>
      </c>
      <c r="X927" s="22" t="s">
        <v>608</v>
      </c>
      <c r="Y927" s="26"/>
      <c r="Z927" s="26" t="s">
        <v>153</v>
      </c>
      <c r="AA927" s="22" t="s">
        <v>1257</v>
      </c>
      <c r="AB927" s="29" t="s">
        <v>1164</v>
      </c>
      <c r="AC927" s="29">
        <v>30</v>
      </c>
      <c r="AD927" s="29">
        <v>0</v>
      </c>
      <c r="AE927" s="29" t="s">
        <v>1575</v>
      </c>
      <c r="AF927" s="27">
        <v>8.1999999999999993</v>
      </c>
      <c r="AG927" s="86">
        <f t="shared" si="545"/>
        <v>0.91381385238371671</v>
      </c>
      <c r="AH927" s="458">
        <f>AF927*110</f>
        <v>901.99999999999989</v>
      </c>
      <c r="AI927" s="72">
        <f t="shared" si="555"/>
        <v>2.9552065375419416</v>
      </c>
      <c r="AJ927" s="59">
        <f t="shared" si="556"/>
        <v>49.199999999999996</v>
      </c>
      <c r="AK927" s="59">
        <f t="shared" ref="AK927:AK956" si="567">LOG10(AJ927)</f>
        <v>1.6919651027673603</v>
      </c>
      <c r="AL927" s="72">
        <f t="shared" si="558"/>
        <v>5411.9999999999991</v>
      </c>
      <c r="AM927" s="72">
        <f t="shared" si="559"/>
        <v>3.7333577879255855</v>
      </c>
      <c r="AN927" s="26" t="s">
        <v>28</v>
      </c>
      <c r="AO927" s="22" t="s">
        <v>470</v>
      </c>
      <c r="AP927" s="240"/>
      <c r="AQ927" s="22" t="s">
        <v>80</v>
      </c>
      <c r="AR927" s="26" t="s">
        <v>223</v>
      </c>
      <c r="AS927" s="26" t="s">
        <v>224</v>
      </c>
      <c r="AT927" s="498">
        <v>112</v>
      </c>
      <c r="AU927" s="270">
        <v>45.23</v>
      </c>
      <c r="AV927" s="11">
        <v>-118.5</v>
      </c>
      <c r="AW927" s="37" t="s">
        <v>225</v>
      </c>
      <c r="AX927" s="277">
        <v>6.1416666666666666</v>
      </c>
      <c r="AY927" s="278">
        <v>613</v>
      </c>
      <c r="AZ927" s="455">
        <f t="shared" si="547"/>
        <v>2.7874604745184151</v>
      </c>
      <c r="BA927" s="529" t="s">
        <v>137</v>
      </c>
      <c r="BB927" s="241" t="s">
        <v>226</v>
      </c>
      <c r="BC927" s="22"/>
      <c r="BD927" s="23"/>
      <c r="BE927" s="29"/>
      <c r="BH927" s="26" t="s">
        <v>2028</v>
      </c>
      <c r="BI927" s="26" t="s">
        <v>1860</v>
      </c>
      <c r="BJ927" s="8" t="s">
        <v>8</v>
      </c>
      <c r="BK927" s="26" t="s">
        <v>1713</v>
      </c>
      <c r="BL927" s="29"/>
      <c r="BM927" s="29"/>
      <c r="BO927" s="29" t="s">
        <v>1669</v>
      </c>
      <c r="BP927" s="8" t="s">
        <v>1577</v>
      </c>
      <c r="BQ927" s="29" t="s">
        <v>1862</v>
      </c>
      <c r="BR927" s="8">
        <v>7.1405228758169956</v>
      </c>
      <c r="BS927" s="29" t="s">
        <v>21</v>
      </c>
      <c r="BT927" s="29" t="s">
        <v>9</v>
      </c>
      <c r="BU927" s="242">
        <v>8.2749429733596447</v>
      </c>
      <c r="BW927" s="14" t="s">
        <v>26</v>
      </c>
      <c r="BX927" s="29" t="s">
        <v>67</v>
      </c>
      <c r="BY927" s="146"/>
      <c r="BZ927" s="146">
        <f t="shared" si="560"/>
        <v>8.2749429733596447</v>
      </c>
      <c r="CA927" s="250" t="s">
        <v>18</v>
      </c>
      <c r="CB927" s="248" t="s">
        <v>1861</v>
      </c>
      <c r="CC927" s="29">
        <v>3</v>
      </c>
      <c r="CD927" s="29">
        <v>3</v>
      </c>
      <c r="CE927" s="82" t="s">
        <v>1617</v>
      </c>
      <c r="CF927" s="8" t="s">
        <v>1578</v>
      </c>
      <c r="CG927" s="8">
        <v>11.230392156862742</v>
      </c>
      <c r="CH927" s="29" t="s">
        <v>21</v>
      </c>
      <c r="CI927" s="245">
        <v>5.9869800583555017</v>
      </c>
      <c r="CJ927" s="247"/>
      <c r="CK927" s="128"/>
      <c r="CL927" s="30">
        <f t="shared" si="561"/>
        <v>5.9869800583555017</v>
      </c>
      <c r="CM927" s="29">
        <v>3</v>
      </c>
      <c r="CN927" s="29">
        <v>3</v>
      </c>
      <c r="CO927" s="82" t="s">
        <v>2630</v>
      </c>
      <c r="CP927" s="67">
        <f t="shared" si="564"/>
        <v>-0.56629604234080644</v>
      </c>
      <c r="CQ927" s="67">
        <f t="shared" si="565"/>
        <v>0.8</v>
      </c>
      <c r="CR927" s="67">
        <f t="shared" si="548"/>
        <v>-0.45303683387264515</v>
      </c>
      <c r="CS927" s="67">
        <f t="shared" si="566"/>
        <v>0.68377019773711256</v>
      </c>
      <c r="CT927" s="29">
        <v>1</v>
      </c>
      <c r="CU927" s="22">
        <v>0</v>
      </c>
      <c r="CV927" s="19" t="s">
        <v>1782</v>
      </c>
      <c r="CW927" s="29">
        <v>0</v>
      </c>
      <c r="CX927" s="22">
        <v>0</v>
      </c>
      <c r="CY927" s="12">
        <v>0</v>
      </c>
      <c r="CZ927" s="12">
        <v>2</v>
      </c>
      <c r="DA927" s="12">
        <v>0</v>
      </c>
      <c r="DB927" s="12">
        <v>0</v>
      </c>
      <c r="DC927" s="12">
        <v>0</v>
      </c>
      <c r="DD927" s="60">
        <v>1</v>
      </c>
      <c r="DE927" s="60">
        <v>0</v>
      </c>
      <c r="DF927" s="60">
        <v>0</v>
      </c>
      <c r="DG927" s="60">
        <v>0</v>
      </c>
      <c r="DH927" s="60">
        <v>0</v>
      </c>
      <c r="DI927" s="60">
        <v>0</v>
      </c>
      <c r="DJ927" s="60">
        <v>0</v>
      </c>
      <c r="DK927" s="60">
        <v>0</v>
      </c>
      <c r="DL927" s="19">
        <v>0</v>
      </c>
      <c r="DM927" s="19">
        <v>0</v>
      </c>
      <c r="DN927" s="19">
        <v>0</v>
      </c>
      <c r="DO927" s="29">
        <v>0</v>
      </c>
      <c r="DP927" s="29">
        <v>0</v>
      </c>
      <c r="DQ927" s="29">
        <v>0</v>
      </c>
      <c r="DR927" s="29">
        <v>0</v>
      </c>
      <c r="DS927" s="29">
        <v>0</v>
      </c>
      <c r="DT927" s="29">
        <v>0</v>
      </c>
      <c r="DU927" s="29">
        <v>0</v>
      </c>
      <c r="DV927" s="29">
        <v>0</v>
      </c>
      <c r="DW927" s="29">
        <v>0</v>
      </c>
      <c r="DX927" s="29">
        <v>0</v>
      </c>
      <c r="DY927" s="29">
        <v>0</v>
      </c>
      <c r="DZ927" s="29">
        <v>0</v>
      </c>
      <c r="EA927" s="29">
        <v>0</v>
      </c>
      <c r="EB927" s="19">
        <v>0</v>
      </c>
      <c r="EC927" s="29">
        <v>0</v>
      </c>
      <c r="ED927" s="29">
        <v>0</v>
      </c>
      <c r="EE927" s="29">
        <v>0</v>
      </c>
      <c r="EF927" s="29">
        <v>0</v>
      </c>
      <c r="EG927" s="29">
        <v>0</v>
      </c>
      <c r="EH927" s="29">
        <v>0</v>
      </c>
      <c r="EI927" s="29">
        <v>0</v>
      </c>
      <c r="EJ927" s="29">
        <v>0</v>
      </c>
      <c r="EK927" s="29">
        <v>0</v>
      </c>
      <c r="EL927" s="29">
        <v>0</v>
      </c>
      <c r="EM927" s="29">
        <v>2</v>
      </c>
      <c r="EN927" s="29">
        <v>0</v>
      </c>
      <c r="EO927" s="29">
        <v>2</v>
      </c>
      <c r="EP927" s="59">
        <v>1</v>
      </c>
      <c r="EQ927" s="59">
        <v>2</v>
      </c>
    </row>
    <row r="928" spans="1:147" s="38" customFormat="1" ht="15" customHeight="1" x14ac:dyDescent="0.25">
      <c r="A928" s="6" t="s">
        <v>2587</v>
      </c>
      <c r="B928" s="22">
        <v>2</v>
      </c>
      <c r="C928" s="21" t="s">
        <v>1857</v>
      </c>
      <c r="D928" s="13">
        <v>2016</v>
      </c>
      <c r="E928" s="21" t="s">
        <v>800</v>
      </c>
      <c r="F928" s="21" t="s">
        <v>308</v>
      </c>
      <c r="G928" s="13">
        <v>19</v>
      </c>
      <c r="H928" s="22" t="s">
        <v>801</v>
      </c>
      <c r="I928" s="238" t="s">
        <v>1412</v>
      </c>
      <c r="J928" s="59">
        <v>2</v>
      </c>
      <c r="K928" s="22" t="s">
        <v>39</v>
      </c>
      <c r="L928" s="22" t="s">
        <v>89</v>
      </c>
      <c r="M928" s="22">
        <v>6</v>
      </c>
      <c r="N928" s="22">
        <v>6</v>
      </c>
      <c r="O928" s="59">
        <f t="shared" si="544"/>
        <v>0.77815125038364363</v>
      </c>
      <c r="P928" s="22" t="s">
        <v>1858</v>
      </c>
      <c r="Q928" s="26"/>
      <c r="R928" s="22">
        <v>1</v>
      </c>
      <c r="S928" s="22">
        <v>3</v>
      </c>
      <c r="T928" s="22">
        <v>1</v>
      </c>
      <c r="U928" s="239" t="s">
        <v>1859</v>
      </c>
      <c r="V928" s="34" t="s">
        <v>1861</v>
      </c>
      <c r="W928" s="13">
        <v>2</v>
      </c>
      <c r="X928" s="22" t="s">
        <v>608</v>
      </c>
      <c r="Z928" s="26" t="s">
        <v>153</v>
      </c>
      <c r="AA928" s="22" t="s">
        <v>1257</v>
      </c>
      <c r="AB928" s="29" t="s">
        <v>1164</v>
      </c>
      <c r="AC928" s="119">
        <v>20</v>
      </c>
      <c r="AD928" s="29">
        <v>0</v>
      </c>
      <c r="AE928" s="29" t="s">
        <v>1575</v>
      </c>
      <c r="AF928" s="281">
        <v>5.5</v>
      </c>
      <c r="AG928" s="86">
        <f t="shared" si="545"/>
        <v>0.74036268949424389</v>
      </c>
      <c r="AH928" s="458">
        <f t="shared" ref="AH928:AH930" si="568">AF928*110</f>
        <v>605</v>
      </c>
      <c r="AI928" s="72">
        <f t="shared" si="555"/>
        <v>2.781755374652469</v>
      </c>
      <c r="AJ928" s="59">
        <f t="shared" si="556"/>
        <v>33</v>
      </c>
      <c r="AK928" s="59">
        <f t="shared" si="567"/>
        <v>1.5185139398778875</v>
      </c>
      <c r="AL928" s="72">
        <f t="shared" si="558"/>
        <v>3630</v>
      </c>
      <c r="AM928" s="72">
        <f t="shared" si="559"/>
        <v>3.5599066250361124</v>
      </c>
      <c r="AN928" s="26" t="s">
        <v>28</v>
      </c>
      <c r="AO928" s="22" t="s">
        <v>470</v>
      </c>
      <c r="AP928" s="240"/>
      <c r="AQ928" s="22" t="s">
        <v>80</v>
      </c>
      <c r="AR928" s="26" t="s">
        <v>223</v>
      </c>
      <c r="AS928" s="26" t="s">
        <v>224</v>
      </c>
      <c r="AT928" s="498">
        <v>112</v>
      </c>
      <c r="AU928" s="270">
        <v>45.23</v>
      </c>
      <c r="AV928" s="11">
        <v>-118.5</v>
      </c>
      <c r="AW928" s="37" t="s">
        <v>225</v>
      </c>
      <c r="AX928" s="277">
        <v>6.1416666666666666</v>
      </c>
      <c r="AY928" s="278">
        <v>613</v>
      </c>
      <c r="AZ928" s="455">
        <f t="shared" si="547"/>
        <v>2.7874604745184151</v>
      </c>
      <c r="BA928" s="529" t="s">
        <v>137</v>
      </c>
      <c r="BB928" s="241" t="s">
        <v>226</v>
      </c>
      <c r="BC928" s="22"/>
      <c r="BD928" s="23"/>
      <c r="BE928" s="185"/>
      <c r="BF928" s="185"/>
      <c r="BH928" s="26" t="s">
        <v>2028</v>
      </c>
      <c r="BI928" s="26" t="s">
        <v>1865</v>
      </c>
      <c r="BJ928" s="8" t="s">
        <v>8</v>
      </c>
      <c r="BK928" s="26" t="s">
        <v>1713</v>
      </c>
      <c r="BL928" s="37"/>
      <c r="BM928" s="37"/>
      <c r="BN928" s="8"/>
      <c r="BO928" s="29" t="s">
        <v>1669</v>
      </c>
      <c r="BP928" s="8" t="s">
        <v>1577</v>
      </c>
      <c r="BQ928" s="29" t="s">
        <v>1862</v>
      </c>
      <c r="BR928" s="82">
        <v>20.108465608465607</v>
      </c>
      <c r="BS928" s="29" t="s">
        <v>21</v>
      </c>
      <c r="BT928" s="29" t="s">
        <v>9</v>
      </c>
      <c r="BU928" s="82">
        <v>8.5521031897325699</v>
      </c>
      <c r="BW928" s="14" t="s">
        <v>26</v>
      </c>
      <c r="BX928" s="29" t="s">
        <v>67</v>
      </c>
      <c r="BY928" s="37"/>
      <c r="BZ928" s="146">
        <f t="shared" si="560"/>
        <v>8.5521031897325699</v>
      </c>
      <c r="CA928" s="250" t="s">
        <v>18</v>
      </c>
      <c r="CB928" s="248" t="s">
        <v>1861</v>
      </c>
      <c r="CC928" s="29">
        <v>3</v>
      </c>
      <c r="CD928" s="29">
        <v>3</v>
      </c>
      <c r="CE928" s="82" t="s">
        <v>1617</v>
      </c>
      <c r="CF928" s="8" t="s">
        <v>1578</v>
      </c>
      <c r="CG928" s="8">
        <v>11.230392156862742</v>
      </c>
      <c r="CH928" s="29" t="s">
        <v>21</v>
      </c>
      <c r="CI928" s="245">
        <v>5.9869800583555017</v>
      </c>
      <c r="CJ928" s="247"/>
      <c r="CK928" s="128"/>
      <c r="CL928" s="30">
        <f t="shared" si="561"/>
        <v>5.9869800583555017</v>
      </c>
      <c r="CM928" s="29">
        <v>3</v>
      </c>
      <c r="CN928" s="29">
        <v>3</v>
      </c>
      <c r="CO928" s="82" t="s">
        <v>2630</v>
      </c>
      <c r="CP928" s="67">
        <f t="shared" si="564"/>
        <v>1.202695121669326</v>
      </c>
      <c r="CQ928" s="67">
        <f t="shared" si="565"/>
        <v>0.8</v>
      </c>
      <c r="CR928" s="67">
        <f t="shared" si="548"/>
        <v>0.96215609733546081</v>
      </c>
      <c r="CS928" s="67">
        <f t="shared" si="566"/>
        <v>0.74381202963665038</v>
      </c>
      <c r="CT928" s="29">
        <v>1</v>
      </c>
      <c r="CU928" s="37">
        <v>0</v>
      </c>
      <c r="CV928" s="19" t="s">
        <v>1782</v>
      </c>
      <c r="CW928" s="37">
        <v>0</v>
      </c>
      <c r="CX928" s="22">
        <v>0</v>
      </c>
      <c r="CY928" s="12">
        <v>0</v>
      </c>
      <c r="CZ928" s="12">
        <v>2</v>
      </c>
      <c r="DA928" s="12">
        <v>0</v>
      </c>
      <c r="DB928" s="12">
        <v>0</v>
      </c>
      <c r="DC928" s="12">
        <v>0</v>
      </c>
      <c r="DD928" s="60">
        <v>1</v>
      </c>
      <c r="DE928" s="60">
        <v>0</v>
      </c>
      <c r="DF928" s="60">
        <v>0</v>
      </c>
      <c r="DG928" s="60">
        <v>0</v>
      </c>
      <c r="DH928" s="60">
        <v>0</v>
      </c>
      <c r="DI928" s="60">
        <v>0</v>
      </c>
      <c r="DJ928" s="60">
        <v>0</v>
      </c>
      <c r="DK928" s="60">
        <v>0</v>
      </c>
      <c r="DL928" s="19">
        <v>0</v>
      </c>
      <c r="DM928" s="19">
        <v>0</v>
      </c>
      <c r="DN928" s="19">
        <v>0</v>
      </c>
      <c r="DO928" s="37">
        <v>0</v>
      </c>
      <c r="DP928" s="37">
        <v>0</v>
      </c>
      <c r="DQ928" s="37">
        <v>0</v>
      </c>
      <c r="DR928" s="37">
        <v>0</v>
      </c>
      <c r="DS928" s="37">
        <v>0</v>
      </c>
      <c r="DT928" s="37">
        <v>0</v>
      </c>
      <c r="DU928" s="37">
        <v>0</v>
      </c>
      <c r="DV928" s="37">
        <v>0</v>
      </c>
      <c r="DW928" s="37">
        <v>0</v>
      </c>
      <c r="DX928" s="37">
        <v>0</v>
      </c>
      <c r="DY928" s="37">
        <v>0</v>
      </c>
      <c r="DZ928" s="37">
        <v>0</v>
      </c>
      <c r="EA928" s="37">
        <v>0</v>
      </c>
      <c r="EB928" s="37">
        <v>0</v>
      </c>
      <c r="EC928" s="37">
        <v>0</v>
      </c>
      <c r="ED928" s="37">
        <v>0</v>
      </c>
      <c r="EE928" s="37">
        <v>0</v>
      </c>
      <c r="EF928" s="37">
        <v>0</v>
      </c>
      <c r="EG928" s="37">
        <v>0</v>
      </c>
      <c r="EH928" s="37">
        <v>0</v>
      </c>
      <c r="EI928" s="37">
        <v>0</v>
      </c>
      <c r="EJ928" s="37">
        <v>0</v>
      </c>
      <c r="EK928" s="37">
        <v>0</v>
      </c>
      <c r="EL928" s="37">
        <v>0</v>
      </c>
      <c r="EM928" s="29">
        <v>2</v>
      </c>
      <c r="EN928" s="37">
        <v>0</v>
      </c>
      <c r="EO928" s="29">
        <v>2</v>
      </c>
      <c r="EP928" s="59">
        <v>1</v>
      </c>
      <c r="EQ928" s="59">
        <v>2</v>
      </c>
    </row>
    <row r="929" spans="1:147" s="38" customFormat="1" ht="15" customHeight="1" x14ac:dyDescent="0.25">
      <c r="A929" s="6" t="s">
        <v>2587</v>
      </c>
      <c r="B929" s="22">
        <v>3</v>
      </c>
      <c r="C929" s="21" t="s">
        <v>1857</v>
      </c>
      <c r="D929" s="13">
        <v>2016</v>
      </c>
      <c r="E929" s="21" t="s">
        <v>800</v>
      </c>
      <c r="F929" s="21" t="s">
        <v>308</v>
      </c>
      <c r="G929" s="13">
        <v>19</v>
      </c>
      <c r="H929" s="22" t="s">
        <v>801</v>
      </c>
      <c r="I929" s="238" t="s">
        <v>1412</v>
      </c>
      <c r="J929" s="59">
        <v>2</v>
      </c>
      <c r="K929" s="22" t="s">
        <v>39</v>
      </c>
      <c r="L929" s="22" t="s">
        <v>89</v>
      </c>
      <c r="M929" s="22">
        <v>6</v>
      </c>
      <c r="N929" s="22">
        <v>6</v>
      </c>
      <c r="O929" s="59">
        <f t="shared" si="544"/>
        <v>0.77815125038364363</v>
      </c>
      <c r="P929" s="22" t="s">
        <v>1858</v>
      </c>
      <c r="Q929" s="26"/>
      <c r="R929" s="22">
        <v>1</v>
      </c>
      <c r="S929" s="22">
        <v>3</v>
      </c>
      <c r="T929" s="22">
        <v>1</v>
      </c>
      <c r="U929" s="239" t="s">
        <v>1859</v>
      </c>
      <c r="V929" s="34" t="s">
        <v>1861</v>
      </c>
      <c r="W929" s="13">
        <v>2</v>
      </c>
      <c r="X929" s="22" t="s">
        <v>608</v>
      </c>
      <c r="Z929" s="26" t="s">
        <v>153</v>
      </c>
      <c r="AA929" s="22" t="s">
        <v>1257</v>
      </c>
      <c r="AB929" s="29" t="s">
        <v>1164</v>
      </c>
      <c r="AC929" s="119">
        <v>10</v>
      </c>
      <c r="AD929" s="29">
        <v>0</v>
      </c>
      <c r="AE929" s="29" t="s">
        <v>1575</v>
      </c>
      <c r="AF929" s="281">
        <v>2.7</v>
      </c>
      <c r="AG929" s="86">
        <f t="shared" si="545"/>
        <v>0.43136376415898736</v>
      </c>
      <c r="AH929" s="458">
        <f t="shared" si="568"/>
        <v>297</v>
      </c>
      <c r="AI929" s="72">
        <f t="shared" si="555"/>
        <v>2.4727564493172123</v>
      </c>
      <c r="AJ929" s="59">
        <f t="shared" si="556"/>
        <v>16.200000000000003</v>
      </c>
      <c r="AK929" s="59">
        <f t="shared" si="567"/>
        <v>1.209515014542631</v>
      </c>
      <c r="AL929" s="72">
        <f t="shared" si="558"/>
        <v>1782</v>
      </c>
      <c r="AM929" s="72">
        <f t="shared" si="559"/>
        <v>3.2509076997008561</v>
      </c>
      <c r="AN929" s="26" t="s">
        <v>28</v>
      </c>
      <c r="AO929" s="22" t="s">
        <v>470</v>
      </c>
      <c r="AP929" s="240"/>
      <c r="AQ929" s="22" t="s">
        <v>80</v>
      </c>
      <c r="AR929" s="26" t="s">
        <v>223</v>
      </c>
      <c r="AS929" s="26" t="s">
        <v>224</v>
      </c>
      <c r="AT929" s="498">
        <v>112</v>
      </c>
      <c r="AU929" s="270">
        <v>45.23</v>
      </c>
      <c r="AV929" s="11">
        <v>-118.5</v>
      </c>
      <c r="AW929" s="37" t="s">
        <v>225</v>
      </c>
      <c r="AX929" s="277">
        <v>6.1416666666666666</v>
      </c>
      <c r="AY929" s="278">
        <v>613</v>
      </c>
      <c r="AZ929" s="455">
        <f t="shared" si="547"/>
        <v>2.7874604745184151</v>
      </c>
      <c r="BA929" s="529" t="s">
        <v>137</v>
      </c>
      <c r="BB929" s="241" t="s">
        <v>226</v>
      </c>
      <c r="BC929" s="22"/>
      <c r="BD929" s="23"/>
      <c r="BE929" s="185"/>
      <c r="BF929" s="185"/>
      <c r="BH929" s="26" t="s">
        <v>2028</v>
      </c>
      <c r="BI929" s="26" t="s">
        <v>1866</v>
      </c>
      <c r="BJ929" s="8" t="s">
        <v>8</v>
      </c>
      <c r="BK929" s="26" t="s">
        <v>1713</v>
      </c>
      <c r="BL929" s="37"/>
      <c r="BM929" s="37"/>
      <c r="BN929" s="8"/>
      <c r="BO929" s="29" t="s">
        <v>1669</v>
      </c>
      <c r="BP929" s="8" t="s">
        <v>1577</v>
      </c>
      <c r="BQ929" s="29" t="s">
        <v>1862</v>
      </c>
      <c r="BR929" s="82">
        <v>3.5952119883040985</v>
      </c>
      <c r="BS929" s="29" t="s">
        <v>21</v>
      </c>
      <c r="BT929" s="29" t="s">
        <v>9</v>
      </c>
      <c r="BU929" s="82">
        <v>2.8819619602070183</v>
      </c>
      <c r="BW929" s="14" t="s">
        <v>26</v>
      </c>
      <c r="BX929" s="29" t="s">
        <v>67</v>
      </c>
      <c r="BY929" s="37"/>
      <c r="BZ929" s="146">
        <f t="shared" si="560"/>
        <v>2.8819619602070183</v>
      </c>
      <c r="CA929" s="250" t="s">
        <v>18</v>
      </c>
      <c r="CB929" s="248" t="s">
        <v>1861</v>
      </c>
      <c r="CC929" s="29">
        <v>3</v>
      </c>
      <c r="CD929" s="29">
        <v>3</v>
      </c>
      <c r="CE929" s="82" t="s">
        <v>1617</v>
      </c>
      <c r="CF929" s="8" t="s">
        <v>1578</v>
      </c>
      <c r="CG929" s="8">
        <v>11.230392156862742</v>
      </c>
      <c r="CH929" s="29" t="s">
        <v>21</v>
      </c>
      <c r="CI929" s="245">
        <v>5.9869800583555017</v>
      </c>
      <c r="CJ929" s="247"/>
      <c r="CK929" s="128"/>
      <c r="CL929" s="30">
        <f t="shared" si="561"/>
        <v>5.9869800583555017</v>
      </c>
      <c r="CM929" s="29">
        <v>3</v>
      </c>
      <c r="CN929" s="29">
        <v>3</v>
      </c>
      <c r="CO929" s="82" t="s">
        <v>2630</v>
      </c>
      <c r="CP929" s="67">
        <f t="shared" si="564"/>
        <v>-1.6250649707410758</v>
      </c>
      <c r="CQ929" s="67">
        <f t="shared" si="565"/>
        <v>0.8</v>
      </c>
      <c r="CR929" s="67">
        <f t="shared" si="548"/>
        <v>-1.3000519765928606</v>
      </c>
      <c r="CS929" s="67">
        <f t="shared" si="566"/>
        <v>0.80751126182025024</v>
      </c>
      <c r="CT929" s="29">
        <v>1</v>
      </c>
      <c r="CU929" s="37">
        <v>0</v>
      </c>
      <c r="CV929" s="19" t="s">
        <v>1782</v>
      </c>
      <c r="CW929" s="37">
        <v>0</v>
      </c>
      <c r="CX929" s="22">
        <v>0</v>
      </c>
      <c r="CY929" s="12">
        <v>0</v>
      </c>
      <c r="CZ929" s="12">
        <v>2</v>
      </c>
      <c r="DA929" s="12">
        <v>0</v>
      </c>
      <c r="DB929" s="12">
        <v>0</v>
      </c>
      <c r="DC929" s="12">
        <v>0</v>
      </c>
      <c r="DD929" s="60">
        <v>1</v>
      </c>
      <c r="DE929" s="60">
        <v>0</v>
      </c>
      <c r="DF929" s="60">
        <v>0</v>
      </c>
      <c r="DG929" s="60">
        <v>0</v>
      </c>
      <c r="DH929" s="60">
        <v>0</v>
      </c>
      <c r="DI929" s="60">
        <v>0</v>
      </c>
      <c r="DJ929" s="60">
        <v>0</v>
      </c>
      <c r="DK929" s="60">
        <v>0</v>
      </c>
      <c r="DL929" s="19">
        <v>0</v>
      </c>
      <c r="DM929" s="19">
        <v>0</v>
      </c>
      <c r="DN929" s="19">
        <v>0</v>
      </c>
      <c r="DO929" s="37">
        <v>0</v>
      </c>
      <c r="DP929" s="37">
        <v>0</v>
      </c>
      <c r="DQ929" s="37">
        <v>0</v>
      </c>
      <c r="DR929" s="37">
        <v>0</v>
      </c>
      <c r="DS929" s="37">
        <v>0</v>
      </c>
      <c r="DT929" s="37">
        <v>0</v>
      </c>
      <c r="DU929" s="37">
        <v>0</v>
      </c>
      <c r="DV929" s="37">
        <v>0</v>
      </c>
      <c r="DW929" s="37">
        <v>0</v>
      </c>
      <c r="DX929" s="37">
        <v>0</v>
      </c>
      <c r="DY929" s="37">
        <v>0</v>
      </c>
      <c r="DZ929" s="37">
        <v>0</v>
      </c>
      <c r="EA929" s="37">
        <v>0</v>
      </c>
      <c r="EB929" s="37">
        <v>0</v>
      </c>
      <c r="EC929" s="37">
        <v>0</v>
      </c>
      <c r="ED929" s="37">
        <v>0</v>
      </c>
      <c r="EE929" s="37">
        <v>0</v>
      </c>
      <c r="EF929" s="37">
        <v>0</v>
      </c>
      <c r="EG929" s="37">
        <v>0</v>
      </c>
      <c r="EH929" s="37">
        <v>0</v>
      </c>
      <c r="EI929" s="37">
        <v>0</v>
      </c>
      <c r="EJ929" s="37">
        <v>0</v>
      </c>
      <c r="EK929" s="37">
        <v>0</v>
      </c>
      <c r="EL929" s="37">
        <v>0</v>
      </c>
      <c r="EM929" s="29">
        <v>2</v>
      </c>
      <c r="EN929" s="37">
        <v>0</v>
      </c>
      <c r="EO929" s="29">
        <v>2</v>
      </c>
      <c r="EP929" s="59">
        <v>1</v>
      </c>
      <c r="EQ929" s="59">
        <v>2</v>
      </c>
    </row>
    <row r="930" spans="1:147" s="38" customFormat="1" ht="15" customHeight="1" x14ac:dyDescent="0.25">
      <c r="A930" s="6" t="s">
        <v>2587</v>
      </c>
      <c r="B930" s="22">
        <v>4</v>
      </c>
      <c r="C930" s="21" t="s">
        <v>1857</v>
      </c>
      <c r="D930" s="13">
        <v>2016</v>
      </c>
      <c r="E930" s="21" t="s">
        <v>800</v>
      </c>
      <c r="F930" s="21" t="s">
        <v>308</v>
      </c>
      <c r="G930" s="13">
        <v>19</v>
      </c>
      <c r="H930" s="22" t="s">
        <v>801</v>
      </c>
      <c r="I930" s="238" t="s">
        <v>1412</v>
      </c>
      <c r="J930" s="59">
        <v>2</v>
      </c>
      <c r="K930" s="22" t="s">
        <v>39</v>
      </c>
      <c r="L930" s="22" t="s">
        <v>89</v>
      </c>
      <c r="M930" s="22">
        <v>6</v>
      </c>
      <c r="N930" s="22">
        <v>6</v>
      </c>
      <c r="O930" s="59">
        <f t="shared" si="544"/>
        <v>0.77815125038364363</v>
      </c>
      <c r="P930" s="22" t="s">
        <v>1858</v>
      </c>
      <c r="Q930" s="26"/>
      <c r="R930" s="22">
        <v>1</v>
      </c>
      <c r="S930" s="22">
        <v>3</v>
      </c>
      <c r="T930" s="22">
        <v>3</v>
      </c>
      <c r="U930" s="239" t="s">
        <v>1859</v>
      </c>
      <c r="V930" s="34" t="s">
        <v>1861</v>
      </c>
      <c r="W930" s="13">
        <v>2</v>
      </c>
      <c r="X930" s="22" t="s">
        <v>608</v>
      </c>
      <c r="Z930" s="26" t="s">
        <v>153</v>
      </c>
      <c r="AA930" s="22" t="s">
        <v>1257</v>
      </c>
      <c r="AB930" s="29" t="s">
        <v>1164</v>
      </c>
      <c r="AC930" s="243" t="s">
        <v>1863</v>
      </c>
      <c r="AD930" s="29">
        <v>0</v>
      </c>
      <c r="AE930" s="29" t="s">
        <v>1575</v>
      </c>
      <c r="AF930" s="282">
        <v>5.5</v>
      </c>
      <c r="AG930" s="86">
        <f t="shared" si="545"/>
        <v>0.74036268949424389</v>
      </c>
      <c r="AH930" s="458">
        <f t="shared" si="568"/>
        <v>605</v>
      </c>
      <c r="AI930" s="72">
        <f t="shared" si="555"/>
        <v>2.781755374652469</v>
      </c>
      <c r="AJ930" s="59">
        <f t="shared" si="556"/>
        <v>33</v>
      </c>
      <c r="AK930" s="59">
        <f t="shared" si="567"/>
        <v>1.5185139398778875</v>
      </c>
      <c r="AL930" s="72">
        <f t="shared" si="558"/>
        <v>3630</v>
      </c>
      <c r="AM930" s="72">
        <f t="shared" si="559"/>
        <v>3.5599066250361124</v>
      </c>
      <c r="AN930" s="26" t="s">
        <v>28</v>
      </c>
      <c r="AO930" s="22" t="s">
        <v>470</v>
      </c>
      <c r="AP930" s="240"/>
      <c r="AQ930" s="22" t="s">
        <v>80</v>
      </c>
      <c r="AR930" s="26" t="s">
        <v>223</v>
      </c>
      <c r="AS930" s="26" t="s">
        <v>224</v>
      </c>
      <c r="AT930" s="498">
        <v>112</v>
      </c>
      <c r="AU930" s="270">
        <v>45.23</v>
      </c>
      <c r="AV930" s="11">
        <v>-118.5</v>
      </c>
      <c r="AW930" s="37" t="s">
        <v>225</v>
      </c>
      <c r="AX930" s="277">
        <v>6.1416666666666666</v>
      </c>
      <c r="AY930" s="278">
        <v>613</v>
      </c>
      <c r="AZ930" s="455">
        <f t="shared" si="547"/>
        <v>2.7874604745184151</v>
      </c>
      <c r="BA930" s="529" t="s">
        <v>137</v>
      </c>
      <c r="BB930" s="241" t="s">
        <v>226</v>
      </c>
      <c r="BC930" s="22"/>
      <c r="BD930" s="23"/>
      <c r="BE930" s="185"/>
      <c r="BF930" s="185"/>
      <c r="BH930" s="26" t="s">
        <v>2028</v>
      </c>
      <c r="BI930" s="26" t="s">
        <v>1867</v>
      </c>
      <c r="BJ930" s="8" t="s">
        <v>8</v>
      </c>
      <c r="BK930" s="26" t="s">
        <v>1713</v>
      </c>
      <c r="BL930" s="37"/>
      <c r="BM930" s="37"/>
      <c r="BN930" s="8"/>
      <c r="BO930" s="29" t="s">
        <v>1669</v>
      </c>
      <c r="BP930" s="8" t="s">
        <v>1577</v>
      </c>
      <c r="BQ930" s="29" t="s">
        <v>1862</v>
      </c>
      <c r="BR930" s="82">
        <v>10.2814001575289</v>
      </c>
      <c r="BS930" s="29" t="s">
        <v>21</v>
      </c>
      <c r="BT930" s="29" t="s">
        <v>9</v>
      </c>
      <c r="BU930" s="82">
        <v>9.7034917875647064</v>
      </c>
      <c r="BW930" s="14" t="s">
        <v>26</v>
      </c>
      <c r="BX930" s="29" t="s">
        <v>67</v>
      </c>
      <c r="BY930" s="37"/>
      <c r="BZ930" s="146">
        <f t="shared" si="560"/>
        <v>9.7034917875647064</v>
      </c>
      <c r="CA930" s="250" t="s">
        <v>18</v>
      </c>
      <c r="CB930" s="248" t="s">
        <v>1861</v>
      </c>
      <c r="CC930" s="29">
        <v>9</v>
      </c>
      <c r="CD930" s="29">
        <v>9</v>
      </c>
      <c r="CE930" s="82" t="s">
        <v>1617</v>
      </c>
      <c r="CF930" s="8" t="s">
        <v>1578</v>
      </c>
      <c r="CG930" s="8">
        <v>11.230392156862742</v>
      </c>
      <c r="CH930" s="29" t="s">
        <v>21</v>
      </c>
      <c r="CI930" s="245">
        <v>5.9869800583555017</v>
      </c>
      <c r="CJ930" s="247"/>
      <c r="CK930" s="128"/>
      <c r="CL930" s="30">
        <f t="shared" si="561"/>
        <v>5.9869800583555017</v>
      </c>
      <c r="CM930" s="29">
        <v>3</v>
      </c>
      <c r="CN930" s="29">
        <v>3</v>
      </c>
      <c r="CO930" s="82" t="s">
        <v>2630</v>
      </c>
      <c r="CP930" s="67">
        <f t="shared" si="564"/>
        <v>-0.10448375407165159</v>
      </c>
      <c r="CQ930" s="67">
        <f t="shared" si="565"/>
        <v>0.92307692307692313</v>
      </c>
      <c r="CR930" s="67">
        <f t="shared" si="548"/>
        <v>-9.6446542219986081E-2</v>
      </c>
      <c r="CS930" s="67">
        <f t="shared" si="566"/>
        <v>0.44483202509053571</v>
      </c>
      <c r="CT930" s="29">
        <v>2</v>
      </c>
      <c r="CU930" s="37">
        <v>0</v>
      </c>
      <c r="CV930" s="19" t="s">
        <v>1782</v>
      </c>
      <c r="CW930" s="37">
        <v>0</v>
      </c>
      <c r="CX930" s="22">
        <v>0</v>
      </c>
      <c r="CY930" s="12">
        <v>0</v>
      </c>
      <c r="CZ930" s="12">
        <v>2</v>
      </c>
      <c r="DA930" s="12">
        <v>0</v>
      </c>
      <c r="DB930" s="12">
        <v>0</v>
      </c>
      <c r="DC930" s="12">
        <v>0</v>
      </c>
      <c r="DD930" s="60">
        <v>1</v>
      </c>
      <c r="DE930" s="60">
        <v>0</v>
      </c>
      <c r="DF930" s="60">
        <v>0</v>
      </c>
      <c r="DG930" s="60">
        <v>0</v>
      </c>
      <c r="DH930" s="60">
        <v>0</v>
      </c>
      <c r="DI930" s="60">
        <v>0</v>
      </c>
      <c r="DJ930" s="60">
        <v>0</v>
      </c>
      <c r="DK930" s="60">
        <v>0</v>
      </c>
      <c r="DL930" s="19">
        <v>0</v>
      </c>
      <c r="DM930" s="19">
        <v>0</v>
      </c>
      <c r="DN930" s="19">
        <v>0</v>
      </c>
      <c r="DO930" s="37">
        <v>0</v>
      </c>
      <c r="DP930" s="37">
        <v>0</v>
      </c>
      <c r="DQ930" s="37">
        <v>0</v>
      </c>
      <c r="DR930" s="37">
        <v>0</v>
      </c>
      <c r="DS930" s="37">
        <v>0</v>
      </c>
      <c r="DT930" s="37">
        <v>0</v>
      </c>
      <c r="DU930" s="37">
        <v>0</v>
      </c>
      <c r="DV930" s="37">
        <v>0</v>
      </c>
      <c r="DW930" s="37">
        <v>0</v>
      </c>
      <c r="DX930" s="37">
        <v>0</v>
      </c>
      <c r="DY930" s="37">
        <v>0</v>
      </c>
      <c r="DZ930" s="37">
        <v>0</v>
      </c>
      <c r="EA930" s="37">
        <v>0</v>
      </c>
      <c r="EB930" s="37">
        <v>0</v>
      </c>
      <c r="EC930" s="37">
        <v>0</v>
      </c>
      <c r="ED930" s="37">
        <v>0</v>
      </c>
      <c r="EE930" s="37">
        <v>0</v>
      </c>
      <c r="EF930" s="37">
        <v>0</v>
      </c>
      <c r="EG930" s="37">
        <v>0</v>
      </c>
      <c r="EH930" s="37">
        <v>0</v>
      </c>
      <c r="EI930" s="37">
        <v>0</v>
      </c>
      <c r="EJ930" s="37">
        <v>0</v>
      </c>
      <c r="EK930" s="37">
        <v>0</v>
      </c>
      <c r="EL930" s="37">
        <v>0</v>
      </c>
      <c r="EM930" s="29">
        <v>2</v>
      </c>
      <c r="EN930" s="37">
        <v>0</v>
      </c>
      <c r="EO930" s="29">
        <v>2</v>
      </c>
      <c r="EP930" s="59">
        <v>1</v>
      </c>
      <c r="EQ930" s="59">
        <v>2</v>
      </c>
    </row>
    <row r="931" spans="1:147" s="38" customFormat="1" ht="15" customHeight="1" x14ac:dyDescent="0.25">
      <c r="A931" s="6" t="s">
        <v>2587</v>
      </c>
      <c r="B931" s="22">
        <v>5</v>
      </c>
      <c r="C931" s="21" t="s">
        <v>1857</v>
      </c>
      <c r="D931" s="13">
        <v>2016</v>
      </c>
      <c r="E931" s="21" t="s">
        <v>800</v>
      </c>
      <c r="F931" s="21" t="s">
        <v>308</v>
      </c>
      <c r="G931" s="13">
        <v>19</v>
      </c>
      <c r="H931" s="22" t="s">
        <v>801</v>
      </c>
      <c r="I931" s="238" t="s">
        <v>1412</v>
      </c>
      <c r="J931" s="59">
        <v>2</v>
      </c>
      <c r="K931" s="22" t="s">
        <v>39</v>
      </c>
      <c r="L931" s="22" t="s">
        <v>89</v>
      </c>
      <c r="M931" s="22">
        <v>6</v>
      </c>
      <c r="N931" s="22">
        <v>6</v>
      </c>
      <c r="O931" s="59">
        <f t="shared" si="544"/>
        <v>0.77815125038364363</v>
      </c>
      <c r="P931" s="22" t="s">
        <v>1858</v>
      </c>
      <c r="Q931" s="26"/>
      <c r="R931" s="22">
        <v>1</v>
      </c>
      <c r="S931" s="22">
        <v>3</v>
      </c>
      <c r="T931" s="22">
        <v>1</v>
      </c>
      <c r="U931" s="239" t="s">
        <v>1859</v>
      </c>
      <c r="V931" s="34" t="s">
        <v>1861</v>
      </c>
      <c r="W931" s="13">
        <v>2</v>
      </c>
      <c r="X931" s="22" t="s">
        <v>608</v>
      </c>
      <c r="Z931" s="244" t="s">
        <v>130</v>
      </c>
      <c r="AA931" s="22" t="s">
        <v>1257</v>
      </c>
      <c r="AB931" s="29" t="s">
        <v>1164</v>
      </c>
      <c r="AC931" s="119">
        <v>32</v>
      </c>
      <c r="AD931" s="29">
        <v>0</v>
      </c>
      <c r="AE931" s="29" t="s">
        <v>1576</v>
      </c>
      <c r="AF931" s="281">
        <v>8.6999999999999993</v>
      </c>
      <c r="AG931" s="86">
        <f t="shared" si="545"/>
        <v>0.93951925261861846</v>
      </c>
      <c r="AH931" s="458">
        <f>AF931*69.5</f>
        <v>604.65</v>
      </c>
      <c r="AI931" s="72">
        <f t="shared" si="555"/>
        <v>2.7815040572087324</v>
      </c>
      <c r="AJ931" s="59">
        <f t="shared" si="556"/>
        <v>52.199999999999996</v>
      </c>
      <c r="AK931" s="59">
        <f t="shared" si="567"/>
        <v>1.7176705030022621</v>
      </c>
      <c r="AL931" s="72">
        <f t="shared" si="558"/>
        <v>3627.8999999999996</v>
      </c>
      <c r="AM931" s="72">
        <f t="shared" si="559"/>
        <v>3.5596553075923758</v>
      </c>
      <c r="AN931" s="26" t="s">
        <v>28</v>
      </c>
      <c r="AO931" s="22" t="s">
        <v>470</v>
      </c>
      <c r="AP931" s="240"/>
      <c r="AQ931" s="22" t="s">
        <v>80</v>
      </c>
      <c r="AR931" s="26" t="s">
        <v>223</v>
      </c>
      <c r="AS931" s="26" t="s">
        <v>224</v>
      </c>
      <c r="AT931" s="498">
        <v>112</v>
      </c>
      <c r="AU931" s="270">
        <v>45.23</v>
      </c>
      <c r="AV931" s="11">
        <v>-118.5</v>
      </c>
      <c r="AW931" s="37" t="s">
        <v>225</v>
      </c>
      <c r="AX931" s="277">
        <v>6.1416666666666666</v>
      </c>
      <c r="AY931" s="278">
        <v>613</v>
      </c>
      <c r="AZ931" s="455">
        <f t="shared" si="547"/>
        <v>2.7874604745184151</v>
      </c>
      <c r="BA931" s="529" t="s">
        <v>137</v>
      </c>
      <c r="BB931" s="241" t="s">
        <v>226</v>
      </c>
      <c r="BC931" s="22"/>
      <c r="BD931" s="23"/>
      <c r="BE931" s="185"/>
      <c r="BF931" s="185"/>
      <c r="BH931" s="26" t="s">
        <v>2028</v>
      </c>
      <c r="BI931" s="26" t="s">
        <v>1868</v>
      </c>
      <c r="BJ931" s="8" t="s">
        <v>8</v>
      </c>
      <c r="BK931" s="26" t="s">
        <v>1713</v>
      </c>
      <c r="BL931" s="37"/>
      <c r="BM931" s="37"/>
      <c r="BN931" s="8"/>
      <c r="BO931" s="29" t="s">
        <v>1669</v>
      </c>
      <c r="BP931" s="8" t="s">
        <v>1577</v>
      </c>
      <c r="BQ931" s="29" t="s">
        <v>1862</v>
      </c>
      <c r="BR931" s="82">
        <v>10.465399610136451</v>
      </c>
      <c r="BS931" s="29" t="s">
        <v>21</v>
      </c>
      <c r="BT931" s="29" t="s">
        <v>9</v>
      </c>
      <c r="BU931" s="82">
        <v>9.56098170615528</v>
      </c>
      <c r="BW931" s="14" t="s">
        <v>26</v>
      </c>
      <c r="BX931" s="29" t="s">
        <v>67</v>
      </c>
      <c r="BY931" s="37"/>
      <c r="BZ931" s="146">
        <f t="shared" si="560"/>
        <v>9.56098170615528</v>
      </c>
      <c r="CA931" s="250" t="s">
        <v>18</v>
      </c>
      <c r="CB931" s="248" t="s">
        <v>1861</v>
      </c>
      <c r="CC931" s="29">
        <v>3</v>
      </c>
      <c r="CD931" s="29">
        <v>3</v>
      </c>
      <c r="CE931" s="82" t="s">
        <v>1617</v>
      </c>
      <c r="CF931" s="8" t="s">
        <v>1578</v>
      </c>
      <c r="CG931" s="8">
        <v>11.230392156862742</v>
      </c>
      <c r="CH931" s="29" t="s">
        <v>21</v>
      </c>
      <c r="CI931" s="245">
        <v>5.9869800583555017</v>
      </c>
      <c r="CJ931" s="247"/>
      <c r="CK931" s="128"/>
      <c r="CL931" s="30">
        <f t="shared" si="561"/>
        <v>5.9869800583555017</v>
      </c>
      <c r="CM931" s="29">
        <v>3</v>
      </c>
      <c r="CN931" s="29">
        <v>3</v>
      </c>
      <c r="CO931" s="82" t="s">
        <v>2630</v>
      </c>
      <c r="CP931" s="67">
        <f t="shared" si="564"/>
        <v>-9.5903079617722056E-2</v>
      </c>
      <c r="CQ931" s="67">
        <f t="shared" si="565"/>
        <v>0.8</v>
      </c>
      <c r="CR931" s="67">
        <f t="shared" si="548"/>
        <v>-7.6722463694177651E-2</v>
      </c>
      <c r="CS931" s="67">
        <f t="shared" si="566"/>
        <v>0.66715719470294199</v>
      </c>
      <c r="CT931" s="29">
        <v>1</v>
      </c>
      <c r="CU931" s="37">
        <v>0</v>
      </c>
      <c r="CV931" s="19" t="s">
        <v>1782</v>
      </c>
      <c r="CW931" s="37">
        <v>0</v>
      </c>
      <c r="CX931" s="22">
        <v>0</v>
      </c>
      <c r="CY931" s="12">
        <v>0</v>
      </c>
      <c r="CZ931" s="12">
        <v>2</v>
      </c>
      <c r="DA931" s="12">
        <v>0</v>
      </c>
      <c r="DB931" s="12">
        <v>0</v>
      </c>
      <c r="DC931" s="12">
        <v>0</v>
      </c>
      <c r="DD931" s="60">
        <v>1</v>
      </c>
      <c r="DE931" s="60">
        <v>0</v>
      </c>
      <c r="DF931" s="60">
        <v>0</v>
      </c>
      <c r="DG931" s="60">
        <v>0</v>
      </c>
      <c r="DH931" s="60">
        <v>0</v>
      </c>
      <c r="DI931" s="60">
        <v>0</v>
      </c>
      <c r="DJ931" s="60">
        <v>0</v>
      </c>
      <c r="DK931" s="60">
        <v>0</v>
      </c>
      <c r="DL931" s="19">
        <v>0</v>
      </c>
      <c r="DM931" s="19">
        <v>0</v>
      </c>
      <c r="DN931" s="19">
        <v>0</v>
      </c>
      <c r="DO931" s="37">
        <v>0</v>
      </c>
      <c r="DP931" s="37">
        <v>0</v>
      </c>
      <c r="DQ931" s="37">
        <v>0</v>
      </c>
      <c r="DR931" s="37">
        <v>0</v>
      </c>
      <c r="DS931" s="37">
        <v>0</v>
      </c>
      <c r="DT931" s="37">
        <v>0</v>
      </c>
      <c r="DU931" s="37">
        <v>0</v>
      </c>
      <c r="DV931" s="37">
        <v>0</v>
      </c>
      <c r="DW931" s="37">
        <v>0</v>
      </c>
      <c r="DX931" s="37">
        <v>0</v>
      </c>
      <c r="DY931" s="37">
        <v>0</v>
      </c>
      <c r="DZ931" s="37">
        <v>0</v>
      </c>
      <c r="EA931" s="37">
        <v>0</v>
      </c>
      <c r="EB931" s="37">
        <v>0</v>
      </c>
      <c r="EC931" s="37">
        <v>0</v>
      </c>
      <c r="ED931" s="37">
        <v>0</v>
      </c>
      <c r="EE931" s="37">
        <v>0</v>
      </c>
      <c r="EF931" s="37">
        <v>0</v>
      </c>
      <c r="EG931" s="37">
        <v>0</v>
      </c>
      <c r="EH931" s="37">
        <v>0</v>
      </c>
      <c r="EI931" s="37">
        <v>0</v>
      </c>
      <c r="EJ931" s="37">
        <v>0</v>
      </c>
      <c r="EK931" s="37">
        <v>0</v>
      </c>
      <c r="EL931" s="37">
        <v>0</v>
      </c>
      <c r="EM931" s="37">
        <v>0</v>
      </c>
      <c r="EN931" s="37">
        <v>0</v>
      </c>
      <c r="EO931" s="268">
        <v>1</v>
      </c>
      <c r="EP931" s="59">
        <v>1</v>
      </c>
      <c r="EQ931" s="59">
        <v>2</v>
      </c>
    </row>
    <row r="932" spans="1:147" s="38" customFormat="1" ht="15" customHeight="1" x14ac:dyDescent="0.25">
      <c r="A932" s="6" t="s">
        <v>2587</v>
      </c>
      <c r="B932" s="22">
        <v>6</v>
      </c>
      <c r="C932" s="21" t="s">
        <v>1857</v>
      </c>
      <c r="D932" s="13">
        <v>2016</v>
      </c>
      <c r="E932" s="21" t="s">
        <v>800</v>
      </c>
      <c r="F932" s="21" t="s">
        <v>308</v>
      </c>
      <c r="G932" s="13">
        <v>19</v>
      </c>
      <c r="H932" s="22" t="s">
        <v>801</v>
      </c>
      <c r="I932" s="238" t="s">
        <v>1412</v>
      </c>
      <c r="J932" s="59">
        <v>2</v>
      </c>
      <c r="K932" s="22" t="s">
        <v>39</v>
      </c>
      <c r="L932" s="22" t="s">
        <v>89</v>
      </c>
      <c r="M932" s="22">
        <v>6</v>
      </c>
      <c r="N932" s="22">
        <v>6</v>
      </c>
      <c r="O932" s="59">
        <f t="shared" si="544"/>
        <v>0.77815125038364363</v>
      </c>
      <c r="P932" s="22" t="s">
        <v>1858</v>
      </c>
      <c r="Q932" s="26"/>
      <c r="R932" s="22">
        <v>1</v>
      </c>
      <c r="S932" s="22">
        <v>3</v>
      </c>
      <c r="T932" s="22">
        <v>1</v>
      </c>
      <c r="U932" s="239" t="s">
        <v>1859</v>
      </c>
      <c r="V932" s="34" t="s">
        <v>1861</v>
      </c>
      <c r="W932" s="13">
        <v>2</v>
      </c>
      <c r="X932" s="22" t="s">
        <v>608</v>
      </c>
      <c r="Z932" s="244" t="s">
        <v>130</v>
      </c>
      <c r="AA932" s="22" t="s">
        <v>1257</v>
      </c>
      <c r="AB932" s="29" t="s">
        <v>1164</v>
      </c>
      <c r="AC932" s="119">
        <v>16</v>
      </c>
      <c r="AD932" s="29">
        <v>0</v>
      </c>
      <c r="AE932" s="29" t="s">
        <v>1576</v>
      </c>
      <c r="AF932" s="281">
        <v>4.4000000000000004</v>
      </c>
      <c r="AG932" s="86">
        <f t="shared" si="545"/>
        <v>0.64345267648618742</v>
      </c>
      <c r="AH932" s="458">
        <f t="shared" ref="AH932:AH934" si="569">AF932*69.5</f>
        <v>305.8</v>
      </c>
      <c r="AI932" s="72">
        <f t="shared" si="555"/>
        <v>2.4854374810763011</v>
      </c>
      <c r="AJ932" s="59">
        <f t="shared" si="556"/>
        <v>26.400000000000002</v>
      </c>
      <c r="AK932" s="59">
        <f t="shared" si="567"/>
        <v>1.4216039268698311</v>
      </c>
      <c r="AL932" s="72">
        <f t="shared" si="558"/>
        <v>1834.8000000000002</v>
      </c>
      <c r="AM932" s="72">
        <f t="shared" si="559"/>
        <v>3.263588731459945</v>
      </c>
      <c r="AN932" s="26" t="s">
        <v>28</v>
      </c>
      <c r="AO932" s="22" t="s">
        <v>470</v>
      </c>
      <c r="AP932" s="240"/>
      <c r="AQ932" s="22" t="s">
        <v>80</v>
      </c>
      <c r="AR932" s="26" t="s">
        <v>223</v>
      </c>
      <c r="AS932" s="26" t="s">
        <v>224</v>
      </c>
      <c r="AT932" s="498">
        <v>112</v>
      </c>
      <c r="AU932" s="270">
        <v>45.23</v>
      </c>
      <c r="AV932" s="11">
        <v>-118.5</v>
      </c>
      <c r="AW932" s="37" t="s">
        <v>225</v>
      </c>
      <c r="AX932" s="277">
        <v>6.1416666666666666</v>
      </c>
      <c r="AY932" s="278">
        <v>613</v>
      </c>
      <c r="AZ932" s="455">
        <f t="shared" si="547"/>
        <v>2.7874604745184151</v>
      </c>
      <c r="BA932" s="529" t="s">
        <v>137</v>
      </c>
      <c r="BB932" s="241" t="s">
        <v>226</v>
      </c>
      <c r="BC932" s="22"/>
      <c r="BD932" s="23"/>
      <c r="BE932" s="185"/>
      <c r="BF932" s="185"/>
      <c r="BH932" s="26" t="s">
        <v>2028</v>
      </c>
      <c r="BI932" s="26" t="s">
        <v>1869</v>
      </c>
      <c r="BJ932" s="8" t="s">
        <v>8</v>
      </c>
      <c r="BK932" s="26" t="s">
        <v>1713</v>
      </c>
      <c r="BL932" s="37"/>
      <c r="BM932" s="37"/>
      <c r="BN932" s="8"/>
      <c r="BO932" s="29" t="s">
        <v>1669</v>
      </c>
      <c r="BP932" s="8" t="s">
        <v>1577</v>
      </c>
      <c r="BQ932" s="29" t="s">
        <v>1862</v>
      </c>
      <c r="BR932" s="82">
        <v>12.63444200779727</v>
      </c>
      <c r="BS932" s="29" t="s">
        <v>21</v>
      </c>
      <c r="BT932" s="29" t="s">
        <v>9</v>
      </c>
      <c r="BU932" s="82">
        <v>12.793832417887527</v>
      </c>
      <c r="BW932" s="14" t="s">
        <v>26</v>
      </c>
      <c r="BX932" s="29" t="s">
        <v>67</v>
      </c>
      <c r="BY932" s="37"/>
      <c r="BZ932" s="146">
        <f t="shared" si="560"/>
        <v>12.793832417887527</v>
      </c>
      <c r="CA932" s="250" t="s">
        <v>18</v>
      </c>
      <c r="CB932" s="248" t="s">
        <v>1861</v>
      </c>
      <c r="CC932" s="29">
        <v>3</v>
      </c>
      <c r="CD932" s="29">
        <v>3</v>
      </c>
      <c r="CE932" s="82" t="s">
        <v>1617</v>
      </c>
      <c r="CF932" s="8" t="s">
        <v>1578</v>
      </c>
      <c r="CG932" s="8">
        <v>11.230392156862742</v>
      </c>
      <c r="CH932" s="29" t="s">
        <v>21</v>
      </c>
      <c r="CI932" s="245">
        <v>5.9869800583555017</v>
      </c>
      <c r="CJ932" s="247"/>
      <c r="CK932" s="128"/>
      <c r="CL932" s="30">
        <f t="shared" si="561"/>
        <v>5.9869800583555017</v>
      </c>
      <c r="CM932" s="29">
        <v>3</v>
      </c>
      <c r="CN932" s="29">
        <v>3</v>
      </c>
      <c r="CO932" s="82" t="s">
        <v>2630</v>
      </c>
      <c r="CP932" s="67">
        <f t="shared" si="564"/>
        <v>0.14057163379478821</v>
      </c>
      <c r="CQ932" s="67">
        <f t="shared" si="565"/>
        <v>0.8</v>
      </c>
      <c r="CR932" s="67">
        <f t="shared" si="548"/>
        <v>0.11245730703583057</v>
      </c>
      <c r="CS932" s="67">
        <f t="shared" si="566"/>
        <v>0.66772055382547923</v>
      </c>
      <c r="CT932" s="29">
        <v>1</v>
      </c>
      <c r="CU932" s="37">
        <v>0</v>
      </c>
      <c r="CV932" s="19" t="s">
        <v>1782</v>
      </c>
      <c r="CW932" s="37">
        <v>0</v>
      </c>
      <c r="CX932" s="22">
        <v>0</v>
      </c>
      <c r="CY932" s="12">
        <v>0</v>
      </c>
      <c r="CZ932" s="12">
        <v>2</v>
      </c>
      <c r="DA932" s="12">
        <v>0</v>
      </c>
      <c r="DB932" s="12">
        <v>0</v>
      </c>
      <c r="DC932" s="12">
        <v>0</v>
      </c>
      <c r="DD932" s="60">
        <v>1</v>
      </c>
      <c r="DE932" s="60">
        <v>0</v>
      </c>
      <c r="DF932" s="60">
        <v>0</v>
      </c>
      <c r="DG932" s="60">
        <v>0</v>
      </c>
      <c r="DH932" s="60">
        <v>0</v>
      </c>
      <c r="DI932" s="60">
        <v>0</v>
      </c>
      <c r="DJ932" s="60">
        <v>0</v>
      </c>
      <c r="DK932" s="60">
        <v>0</v>
      </c>
      <c r="DL932" s="19">
        <v>0</v>
      </c>
      <c r="DM932" s="19">
        <v>0</v>
      </c>
      <c r="DN932" s="19">
        <v>0</v>
      </c>
      <c r="DO932" s="37">
        <v>0</v>
      </c>
      <c r="DP932" s="37">
        <v>0</v>
      </c>
      <c r="DQ932" s="37">
        <v>0</v>
      </c>
      <c r="DR932" s="37">
        <v>0</v>
      </c>
      <c r="DS932" s="37">
        <v>0</v>
      </c>
      <c r="DT932" s="37">
        <v>0</v>
      </c>
      <c r="DU932" s="37">
        <v>0</v>
      </c>
      <c r="DV932" s="37">
        <v>0</v>
      </c>
      <c r="DW932" s="37">
        <v>0</v>
      </c>
      <c r="DX932" s="37">
        <v>0</v>
      </c>
      <c r="DY932" s="37">
        <v>0</v>
      </c>
      <c r="DZ932" s="37">
        <v>0</v>
      </c>
      <c r="EA932" s="37">
        <v>0</v>
      </c>
      <c r="EB932" s="37">
        <v>0</v>
      </c>
      <c r="EC932" s="37">
        <v>0</v>
      </c>
      <c r="ED932" s="37">
        <v>0</v>
      </c>
      <c r="EE932" s="37">
        <v>0</v>
      </c>
      <c r="EF932" s="37">
        <v>0</v>
      </c>
      <c r="EG932" s="37">
        <v>0</v>
      </c>
      <c r="EH932" s="37">
        <v>0</v>
      </c>
      <c r="EI932" s="37">
        <v>0</v>
      </c>
      <c r="EJ932" s="37">
        <v>0</v>
      </c>
      <c r="EK932" s="37">
        <v>0</v>
      </c>
      <c r="EL932" s="37">
        <v>0</v>
      </c>
      <c r="EM932" s="37">
        <v>0</v>
      </c>
      <c r="EN932" s="37">
        <v>0</v>
      </c>
      <c r="EO932" s="268">
        <v>1</v>
      </c>
      <c r="EP932" s="59">
        <v>1</v>
      </c>
      <c r="EQ932" s="59">
        <v>2</v>
      </c>
    </row>
    <row r="933" spans="1:147" s="38" customFormat="1" ht="15" customHeight="1" x14ac:dyDescent="0.25">
      <c r="A933" s="6" t="s">
        <v>2587</v>
      </c>
      <c r="B933" s="22">
        <v>7</v>
      </c>
      <c r="C933" s="21" t="s">
        <v>1857</v>
      </c>
      <c r="D933" s="13">
        <v>2016</v>
      </c>
      <c r="E933" s="21" t="s">
        <v>800</v>
      </c>
      <c r="F933" s="21" t="s">
        <v>308</v>
      </c>
      <c r="G933" s="13">
        <v>19</v>
      </c>
      <c r="H933" s="22" t="s">
        <v>801</v>
      </c>
      <c r="I933" s="238" t="s">
        <v>1412</v>
      </c>
      <c r="J933" s="59">
        <v>2</v>
      </c>
      <c r="K933" s="22" t="s">
        <v>39</v>
      </c>
      <c r="L933" s="22" t="s">
        <v>89</v>
      </c>
      <c r="M933" s="22">
        <v>6</v>
      </c>
      <c r="N933" s="22">
        <v>6</v>
      </c>
      <c r="O933" s="59">
        <f t="shared" si="544"/>
        <v>0.77815125038364363</v>
      </c>
      <c r="P933" s="22" t="s">
        <v>1858</v>
      </c>
      <c r="Q933" s="26"/>
      <c r="R933" s="22">
        <v>1</v>
      </c>
      <c r="S933" s="22">
        <v>3</v>
      </c>
      <c r="T933" s="22">
        <v>1</v>
      </c>
      <c r="U933" s="239" t="s">
        <v>1859</v>
      </c>
      <c r="V933" s="34" t="s">
        <v>1861</v>
      </c>
      <c r="W933" s="13">
        <v>2</v>
      </c>
      <c r="X933" s="22" t="s">
        <v>608</v>
      </c>
      <c r="Z933" s="244" t="s">
        <v>130</v>
      </c>
      <c r="AA933" s="22" t="s">
        <v>1257</v>
      </c>
      <c r="AB933" s="29" t="s">
        <v>1164</v>
      </c>
      <c r="AC933" s="119">
        <v>8</v>
      </c>
      <c r="AD933" s="29">
        <v>0</v>
      </c>
      <c r="AE933" s="29" t="s">
        <v>1576</v>
      </c>
      <c r="AF933" s="281">
        <v>2.2000000000000002</v>
      </c>
      <c r="AG933" s="86">
        <f t="shared" si="545"/>
        <v>0.34242268082220628</v>
      </c>
      <c r="AH933" s="458">
        <f t="shared" si="569"/>
        <v>152.9</v>
      </c>
      <c r="AI933" s="72">
        <f t="shared" si="555"/>
        <v>2.1844074854123203</v>
      </c>
      <c r="AJ933" s="59">
        <f t="shared" si="556"/>
        <v>13.200000000000001</v>
      </c>
      <c r="AK933" s="59">
        <f t="shared" si="567"/>
        <v>1.1205739312058498</v>
      </c>
      <c r="AL933" s="72">
        <f t="shared" si="558"/>
        <v>917.40000000000009</v>
      </c>
      <c r="AM933" s="72">
        <f t="shared" si="559"/>
        <v>2.9625587357959637</v>
      </c>
      <c r="AN933" s="26" t="s">
        <v>28</v>
      </c>
      <c r="AO933" s="22" t="s">
        <v>470</v>
      </c>
      <c r="AP933" s="240"/>
      <c r="AQ933" s="22" t="s">
        <v>80</v>
      </c>
      <c r="AR933" s="26" t="s">
        <v>223</v>
      </c>
      <c r="AS933" s="26" t="s">
        <v>224</v>
      </c>
      <c r="AT933" s="498">
        <v>112</v>
      </c>
      <c r="AU933" s="270">
        <v>45.23</v>
      </c>
      <c r="AV933" s="11">
        <v>-118.5</v>
      </c>
      <c r="AW933" s="37" t="s">
        <v>225</v>
      </c>
      <c r="AX933" s="277">
        <v>6.1416666666666666</v>
      </c>
      <c r="AY933" s="278">
        <v>613</v>
      </c>
      <c r="AZ933" s="455">
        <f t="shared" si="547"/>
        <v>2.7874604745184151</v>
      </c>
      <c r="BA933" s="529" t="s">
        <v>137</v>
      </c>
      <c r="BB933" s="241" t="s">
        <v>226</v>
      </c>
      <c r="BC933" s="22"/>
      <c r="BD933" s="23"/>
      <c r="BE933" s="185"/>
      <c r="BF933" s="185"/>
      <c r="BH933" s="26" t="s">
        <v>2028</v>
      </c>
      <c r="BI933" s="26" t="s">
        <v>1870</v>
      </c>
      <c r="BJ933" s="8" t="s">
        <v>8</v>
      </c>
      <c r="BK933" s="26" t="s">
        <v>1713</v>
      </c>
      <c r="BL933" s="37"/>
      <c r="BM933" s="37"/>
      <c r="BN933" s="8"/>
      <c r="BO933" s="29" t="s">
        <v>1669</v>
      </c>
      <c r="BP933" s="8" t="s">
        <v>1577</v>
      </c>
      <c r="BQ933" s="29" t="s">
        <v>1862</v>
      </c>
      <c r="BR933" s="82">
        <v>5.825231481481481</v>
      </c>
      <c r="BS933" s="29" t="s">
        <v>21</v>
      </c>
      <c r="BT933" s="29" t="s">
        <v>9</v>
      </c>
      <c r="BU933" s="82">
        <v>9.970738881412279</v>
      </c>
      <c r="BW933" s="14" t="s">
        <v>26</v>
      </c>
      <c r="BX933" s="29" t="s">
        <v>67</v>
      </c>
      <c r="BY933" s="37"/>
      <c r="BZ933" s="146">
        <f t="shared" si="560"/>
        <v>9.970738881412279</v>
      </c>
      <c r="CA933" s="250" t="s">
        <v>18</v>
      </c>
      <c r="CB933" s="248" t="s">
        <v>1861</v>
      </c>
      <c r="CC933" s="29">
        <v>3</v>
      </c>
      <c r="CD933" s="29">
        <v>3</v>
      </c>
      <c r="CE933" s="82" t="s">
        <v>1617</v>
      </c>
      <c r="CF933" s="8" t="s">
        <v>1578</v>
      </c>
      <c r="CG933" s="8">
        <v>11.230392156862742</v>
      </c>
      <c r="CH933" s="29" t="s">
        <v>21</v>
      </c>
      <c r="CI933" s="245">
        <v>5.9869800583555017</v>
      </c>
      <c r="CJ933" s="247"/>
      <c r="CK933" s="128"/>
      <c r="CL933" s="30">
        <f t="shared" si="561"/>
        <v>5.9869800583555017</v>
      </c>
      <c r="CM933" s="29">
        <v>3</v>
      </c>
      <c r="CN933" s="29">
        <v>3</v>
      </c>
      <c r="CO933" s="82" t="s">
        <v>2630</v>
      </c>
      <c r="CP933" s="67">
        <f t="shared" si="564"/>
        <v>-0.65726365049669477</v>
      </c>
      <c r="CQ933" s="67">
        <f t="shared" si="565"/>
        <v>0.8</v>
      </c>
      <c r="CR933" s="67">
        <f t="shared" si="548"/>
        <v>-0.52581092039735589</v>
      </c>
      <c r="CS933" s="67">
        <f t="shared" si="566"/>
        <v>0.68970642700075946</v>
      </c>
      <c r="CT933" s="29">
        <v>1</v>
      </c>
      <c r="CU933" s="37">
        <v>0</v>
      </c>
      <c r="CV933" s="19" t="s">
        <v>1782</v>
      </c>
      <c r="CW933" s="37">
        <v>0</v>
      </c>
      <c r="CX933" s="22">
        <v>0</v>
      </c>
      <c r="CY933" s="12">
        <v>0</v>
      </c>
      <c r="CZ933" s="12">
        <v>2</v>
      </c>
      <c r="DA933" s="12">
        <v>0</v>
      </c>
      <c r="DB933" s="12">
        <v>0</v>
      </c>
      <c r="DC933" s="12">
        <v>0</v>
      </c>
      <c r="DD933" s="60">
        <v>1</v>
      </c>
      <c r="DE933" s="60">
        <v>0</v>
      </c>
      <c r="DF933" s="60">
        <v>0</v>
      </c>
      <c r="DG933" s="60">
        <v>0</v>
      </c>
      <c r="DH933" s="60">
        <v>0</v>
      </c>
      <c r="DI933" s="60">
        <v>0</v>
      </c>
      <c r="DJ933" s="60">
        <v>0</v>
      </c>
      <c r="DK933" s="60">
        <v>0</v>
      </c>
      <c r="DL933" s="19">
        <v>0</v>
      </c>
      <c r="DM933" s="19">
        <v>0</v>
      </c>
      <c r="DN933" s="19">
        <v>0</v>
      </c>
      <c r="DO933" s="37">
        <v>0</v>
      </c>
      <c r="DP933" s="37">
        <v>0</v>
      </c>
      <c r="DQ933" s="37">
        <v>0</v>
      </c>
      <c r="DR933" s="37">
        <v>0</v>
      </c>
      <c r="DS933" s="37">
        <v>0</v>
      </c>
      <c r="DT933" s="37">
        <v>0</v>
      </c>
      <c r="DU933" s="37">
        <v>0</v>
      </c>
      <c r="DV933" s="37">
        <v>0</v>
      </c>
      <c r="DW933" s="37">
        <v>0</v>
      </c>
      <c r="DX933" s="37">
        <v>0</v>
      </c>
      <c r="DY933" s="37">
        <v>0</v>
      </c>
      <c r="DZ933" s="37">
        <v>0</v>
      </c>
      <c r="EA933" s="37">
        <v>0</v>
      </c>
      <c r="EB933" s="37">
        <v>0</v>
      </c>
      <c r="EC933" s="37">
        <v>0</v>
      </c>
      <c r="ED933" s="37">
        <v>0</v>
      </c>
      <c r="EE933" s="37">
        <v>0</v>
      </c>
      <c r="EF933" s="37">
        <v>0</v>
      </c>
      <c r="EG933" s="37">
        <v>0</v>
      </c>
      <c r="EH933" s="37">
        <v>0</v>
      </c>
      <c r="EI933" s="37">
        <v>0</v>
      </c>
      <c r="EJ933" s="37">
        <v>0</v>
      </c>
      <c r="EK933" s="37">
        <v>0</v>
      </c>
      <c r="EL933" s="37">
        <v>0</v>
      </c>
      <c r="EM933" s="37">
        <v>0</v>
      </c>
      <c r="EN933" s="37">
        <v>0</v>
      </c>
      <c r="EO933" s="268">
        <v>1</v>
      </c>
      <c r="EP933" s="59">
        <v>1</v>
      </c>
      <c r="EQ933" s="59">
        <v>2</v>
      </c>
    </row>
    <row r="934" spans="1:147" s="38" customFormat="1" ht="15" customHeight="1" x14ac:dyDescent="0.25">
      <c r="A934" s="6" t="s">
        <v>2587</v>
      </c>
      <c r="B934" s="22">
        <v>8</v>
      </c>
      <c r="C934" s="21" t="s">
        <v>1857</v>
      </c>
      <c r="D934" s="13">
        <v>2016</v>
      </c>
      <c r="E934" s="21" t="s">
        <v>800</v>
      </c>
      <c r="F934" s="21" t="s">
        <v>308</v>
      </c>
      <c r="G934" s="13">
        <v>19</v>
      </c>
      <c r="H934" s="22" t="s">
        <v>801</v>
      </c>
      <c r="I934" s="238" t="s">
        <v>1412</v>
      </c>
      <c r="J934" s="59">
        <v>2</v>
      </c>
      <c r="K934" s="22" t="s">
        <v>39</v>
      </c>
      <c r="L934" s="22" t="s">
        <v>89</v>
      </c>
      <c r="M934" s="22">
        <v>6</v>
      </c>
      <c r="N934" s="22">
        <v>6</v>
      </c>
      <c r="O934" s="59">
        <f t="shared" si="544"/>
        <v>0.77815125038364363</v>
      </c>
      <c r="P934" s="22" t="s">
        <v>1858</v>
      </c>
      <c r="Q934" s="26"/>
      <c r="R934" s="22">
        <v>1</v>
      </c>
      <c r="S934" s="22">
        <v>3</v>
      </c>
      <c r="T934" s="22">
        <v>3</v>
      </c>
      <c r="U934" s="239" t="s">
        <v>1859</v>
      </c>
      <c r="V934" s="34" t="s">
        <v>1861</v>
      </c>
      <c r="W934" s="13">
        <v>2</v>
      </c>
      <c r="X934" s="22" t="s">
        <v>608</v>
      </c>
      <c r="Z934" s="244" t="s">
        <v>130</v>
      </c>
      <c r="AA934" s="22" t="s">
        <v>1257</v>
      </c>
      <c r="AB934" s="29" t="s">
        <v>1164</v>
      </c>
      <c r="AC934" s="243" t="s">
        <v>1864</v>
      </c>
      <c r="AD934" s="29">
        <v>0</v>
      </c>
      <c r="AE934" s="29" t="s">
        <v>1576</v>
      </c>
      <c r="AF934" s="282">
        <v>5.0999999999999996</v>
      </c>
      <c r="AG934" s="86">
        <f t="shared" si="545"/>
        <v>0.70757017609793638</v>
      </c>
      <c r="AH934" s="458">
        <f t="shared" si="569"/>
        <v>354.45</v>
      </c>
      <c r="AI934" s="72">
        <f t="shared" si="555"/>
        <v>2.5495549806880504</v>
      </c>
      <c r="AJ934" s="59">
        <f t="shared" si="556"/>
        <v>30.599999999999998</v>
      </c>
      <c r="AK934" s="59">
        <f t="shared" si="567"/>
        <v>1.4857214264815799</v>
      </c>
      <c r="AL934" s="72">
        <f t="shared" si="558"/>
        <v>2126.6999999999998</v>
      </c>
      <c r="AM934" s="72">
        <f t="shared" si="559"/>
        <v>3.3277062310716938</v>
      </c>
      <c r="AN934" s="26" t="s">
        <v>28</v>
      </c>
      <c r="AO934" s="22" t="s">
        <v>470</v>
      </c>
      <c r="AP934" s="240"/>
      <c r="AQ934" s="22" t="s">
        <v>80</v>
      </c>
      <c r="AR934" s="26" t="s">
        <v>223</v>
      </c>
      <c r="AS934" s="26" t="s">
        <v>224</v>
      </c>
      <c r="AT934" s="498">
        <v>112</v>
      </c>
      <c r="AU934" s="270">
        <v>45.23</v>
      </c>
      <c r="AV934" s="11">
        <v>-118.5</v>
      </c>
      <c r="AW934" s="37" t="s">
        <v>225</v>
      </c>
      <c r="AX934" s="277">
        <v>6.1416666666666666</v>
      </c>
      <c r="AY934" s="278">
        <v>613</v>
      </c>
      <c r="AZ934" s="455">
        <f t="shared" si="547"/>
        <v>2.7874604745184151</v>
      </c>
      <c r="BA934" s="529" t="s">
        <v>137</v>
      </c>
      <c r="BB934" s="241" t="s">
        <v>226</v>
      </c>
      <c r="BC934" s="22"/>
      <c r="BD934" s="23"/>
      <c r="BE934" s="185"/>
      <c r="BF934" s="185"/>
      <c r="BH934" s="26" t="s">
        <v>2028</v>
      </c>
      <c r="BI934" s="26" t="s">
        <v>1871</v>
      </c>
      <c r="BJ934" s="8" t="s">
        <v>8</v>
      </c>
      <c r="BK934" s="26" t="s">
        <v>1713</v>
      </c>
      <c r="BL934" s="37"/>
      <c r="BM934" s="37"/>
      <c r="BN934" s="8"/>
      <c r="BO934" s="29" t="s">
        <v>1669</v>
      </c>
      <c r="BP934" s="8" t="s">
        <v>1577</v>
      </c>
      <c r="BQ934" s="29" t="s">
        <v>1862</v>
      </c>
      <c r="BR934" s="82">
        <v>9.641691033138402</v>
      </c>
      <c r="BS934" s="29" t="s">
        <v>21</v>
      </c>
      <c r="BT934" s="29" t="s">
        <v>9</v>
      </c>
      <c r="BU934" s="82">
        <v>9.8844673547957935</v>
      </c>
      <c r="BW934" s="14" t="s">
        <v>26</v>
      </c>
      <c r="BX934" s="29" t="s">
        <v>67</v>
      </c>
      <c r="BY934" s="37"/>
      <c r="BZ934" s="146">
        <f t="shared" si="560"/>
        <v>9.8844673547957935</v>
      </c>
      <c r="CA934" s="250" t="s">
        <v>18</v>
      </c>
      <c r="CB934" s="248" t="s">
        <v>1861</v>
      </c>
      <c r="CC934" s="29">
        <v>9</v>
      </c>
      <c r="CD934" s="29">
        <v>9</v>
      </c>
      <c r="CE934" s="82" t="s">
        <v>1617</v>
      </c>
      <c r="CF934" s="8" t="s">
        <v>1578</v>
      </c>
      <c r="CG934" s="8">
        <v>11.230392156862742</v>
      </c>
      <c r="CH934" s="29" t="s">
        <v>21</v>
      </c>
      <c r="CI934" s="245">
        <v>5.9869800583555017</v>
      </c>
      <c r="CJ934" s="247"/>
      <c r="CK934" s="128"/>
      <c r="CL934" s="30">
        <f t="shared" si="561"/>
        <v>5.9869800583555017</v>
      </c>
      <c r="CM934" s="29">
        <v>3</v>
      </c>
      <c r="CN934" s="29">
        <v>3</v>
      </c>
      <c r="CO934" s="82" t="s">
        <v>2630</v>
      </c>
      <c r="CP934" s="67">
        <f t="shared" si="564"/>
        <v>-0.1719843513801198</v>
      </c>
      <c r="CQ934" s="67">
        <f t="shared" si="565"/>
        <v>0.92307692307692313</v>
      </c>
      <c r="CR934" s="67">
        <f t="shared" si="548"/>
        <v>-0.15875478588934136</v>
      </c>
      <c r="CS934" s="67">
        <f t="shared" si="566"/>
        <v>0.44549457286289318</v>
      </c>
      <c r="CT934" s="29">
        <v>2</v>
      </c>
      <c r="CU934" s="37">
        <v>0</v>
      </c>
      <c r="CV934" s="19" t="s">
        <v>1782</v>
      </c>
      <c r="CW934" s="37">
        <v>0</v>
      </c>
      <c r="CX934" s="22">
        <v>0</v>
      </c>
      <c r="CY934" s="12">
        <v>0</v>
      </c>
      <c r="CZ934" s="12">
        <v>2</v>
      </c>
      <c r="DA934" s="12">
        <v>0</v>
      </c>
      <c r="DB934" s="12">
        <v>0</v>
      </c>
      <c r="DC934" s="12">
        <v>0</v>
      </c>
      <c r="DD934" s="60">
        <v>1</v>
      </c>
      <c r="DE934" s="60">
        <v>0</v>
      </c>
      <c r="DF934" s="60">
        <v>0</v>
      </c>
      <c r="DG934" s="60">
        <v>0</v>
      </c>
      <c r="DH934" s="60">
        <v>0</v>
      </c>
      <c r="DI934" s="60">
        <v>0</v>
      </c>
      <c r="DJ934" s="60">
        <v>0</v>
      </c>
      <c r="DK934" s="60">
        <v>0</v>
      </c>
      <c r="DL934" s="19">
        <v>0</v>
      </c>
      <c r="DM934" s="19">
        <v>0</v>
      </c>
      <c r="DN934" s="19">
        <v>0</v>
      </c>
      <c r="DO934" s="77">
        <v>0</v>
      </c>
      <c r="DP934" s="77">
        <v>0</v>
      </c>
      <c r="DQ934" s="37">
        <v>0</v>
      </c>
      <c r="DR934" s="37">
        <v>0</v>
      </c>
      <c r="DS934" s="37">
        <v>0</v>
      </c>
      <c r="DT934" s="37">
        <v>0</v>
      </c>
      <c r="DU934" s="37">
        <v>0</v>
      </c>
      <c r="DV934" s="37">
        <v>0</v>
      </c>
      <c r="DW934" s="37">
        <v>0</v>
      </c>
      <c r="DX934" s="37">
        <v>0</v>
      </c>
      <c r="DY934" s="37">
        <v>0</v>
      </c>
      <c r="DZ934" s="37">
        <v>0</v>
      </c>
      <c r="EA934" s="37">
        <v>0</v>
      </c>
      <c r="EB934" s="37">
        <v>0</v>
      </c>
      <c r="EC934" s="37">
        <v>0</v>
      </c>
      <c r="ED934" s="37">
        <v>0</v>
      </c>
      <c r="EE934" s="37">
        <v>0</v>
      </c>
      <c r="EF934" s="37">
        <v>0</v>
      </c>
      <c r="EG934" s="37">
        <v>0</v>
      </c>
      <c r="EH934" s="37">
        <v>0</v>
      </c>
      <c r="EI934" s="37">
        <v>0</v>
      </c>
      <c r="EJ934" s="37">
        <v>0</v>
      </c>
      <c r="EK934" s="37">
        <v>0</v>
      </c>
      <c r="EL934" s="37">
        <v>0</v>
      </c>
      <c r="EM934" s="37">
        <v>0</v>
      </c>
      <c r="EN934" s="37">
        <v>0</v>
      </c>
      <c r="EO934" s="268">
        <v>1</v>
      </c>
      <c r="EP934" s="59">
        <v>1</v>
      </c>
      <c r="EQ934" s="59">
        <v>2</v>
      </c>
    </row>
    <row r="935" spans="1:147" s="38" customFormat="1" ht="15" customHeight="1" x14ac:dyDescent="0.25">
      <c r="A935" s="6" t="s">
        <v>2587</v>
      </c>
      <c r="B935" s="22">
        <v>9</v>
      </c>
      <c r="C935" s="21" t="s">
        <v>1857</v>
      </c>
      <c r="D935" s="13">
        <v>2016</v>
      </c>
      <c r="E935" s="21" t="s">
        <v>800</v>
      </c>
      <c r="F935" s="21" t="s">
        <v>308</v>
      </c>
      <c r="G935" s="13">
        <v>19</v>
      </c>
      <c r="H935" s="22" t="s">
        <v>801</v>
      </c>
      <c r="I935" s="238" t="s">
        <v>1412</v>
      </c>
      <c r="J935" s="59">
        <v>2</v>
      </c>
      <c r="K935" s="22" t="s">
        <v>39</v>
      </c>
      <c r="L935" s="22" t="s">
        <v>89</v>
      </c>
      <c r="M935" s="22">
        <v>6</v>
      </c>
      <c r="N935" s="22">
        <v>6</v>
      </c>
      <c r="O935" s="59">
        <f t="shared" si="544"/>
        <v>0.77815125038364363</v>
      </c>
      <c r="P935" s="22" t="s">
        <v>1858</v>
      </c>
      <c r="Q935" s="26"/>
      <c r="R935" s="22">
        <v>1</v>
      </c>
      <c r="S935" s="37">
        <v>2</v>
      </c>
      <c r="T935" s="22">
        <v>1</v>
      </c>
      <c r="U935" s="239" t="s">
        <v>1859</v>
      </c>
      <c r="V935" s="34" t="s">
        <v>1861</v>
      </c>
      <c r="W935" s="13">
        <v>2</v>
      </c>
      <c r="X935" s="22" t="s">
        <v>608</v>
      </c>
      <c r="Y935" s="26"/>
      <c r="Z935" s="26" t="s">
        <v>153</v>
      </c>
      <c r="AA935" s="22" t="s">
        <v>1257</v>
      </c>
      <c r="AB935" s="29" t="s">
        <v>1164</v>
      </c>
      <c r="AC935" s="29">
        <v>30</v>
      </c>
      <c r="AD935" s="29">
        <v>0</v>
      </c>
      <c r="AE935" s="29" t="s">
        <v>1575</v>
      </c>
      <c r="AF935" s="27">
        <v>8.1999999999999993</v>
      </c>
      <c r="AG935" s="86">
        <f t="shared" si="545"/>
        <v>0.91381385238371671</v>
      </c>
      <c r="AH935" s="458">
        <f>AF935*110</f>
        <v>901.99999999999989</v>
      </c>
      <c r="AI935" s="72">
        <f t="shared" si="555"/>
        <v>2.9552065375419416</v>
      </c>
      <c r="AJ935" s="59">
        <f t="shared" si="556"/>
        <v>49.199999999999996</v>
      </c>
      <c r="AK935" s="59">
        <f t="shared" si="567"/>
        <v>1.6919651027673603</v>
      </c>
      <c r="AL935" s="72">
        <f t="shared" si="558"/>
        <v>5411.9999999999991</v>
      </c>
      <c r="AM935" s="72">
        <f t="shared" si="559"/>
        <v>3.7333577879255855</v>
      </c>
      <c r="AN935" s="26" t="s">
        <v>28</v>
      </c>
      <c r="AO935" s="22" t="s">
        <v>470</v>
      </c>
      <c r="AP935" s="240"/>
      <c r="AQ935" s="22" t="s">
        <v>80</v>
      </c>
      <c r="AR935" s="26" t="s">
        <v>223</v>
      </c>
      <c r="AS935" s="26" t="s">
        <v>224</v>
      </c>
      <c r="AT935" s="498">
        <v>113</v>
      </c>
      <c r="AU935" s="270">
        <v>45.23</v>
      </c>
      <c r="AV935" s="11">
        <v>-118.5</v>
      </c>
      <c r="AW935" s="37" t="s">
        <v>225</v>
      </c>
      <c r="AX935" s="277">
        <v>6.1416666666666666</v>
      </c>
      <c r="AY935" s="278">
        <v>613</v>
      </c>
      <c r="AZ935" s="455">
        <f t="shared" si="547"/>
        <v>2.7874604745184151</v>
      </c>
      <c r="BA935" s="529" t="s">
        <v>137</v>
      </c>
      <c r="BB935" s="241" t="s">
        <v>226</v>
      </c>
      <c r="BC935" s="22"/>
      <c r="BD935" s="23"/>
      <c r="BE935" s="185"/>
      <c r="BF935" s="185"/>
      <c r="BH935" s="26" t="s">
        <v>2028</v>
      </c>
      <c r="BI935" s="26" t="s">
        <v>1872</v>
      </c>
      <c r="BJ935" s="8" t="s">
        <v>8</v>
      </c>
      <c r="BK935" s="26" t="s">
        <v>1713</v>
      </c>
      <c r="BL935" s="37"/>
      <c r="BM935" s="37"/>
      <c r="BN935" s="39"/>
      <c r="BO935" s="29" t="s">
        <v>1669</v>
      </c>
      <c r="BP935" s="8" t="s">
        <v>1577</v>
      </c>
      <c r="BQ935" s="29" t="s">
        <v>1862</v>
      </c>
      <c r="BR935" s="82">
        <v>6.2606837606837615</v>
      </c>
      <c r="BS935" s="29" t="s">
        <v>21</v>
      </c>
      <c r="BT935" s="29" t="s">
        <v>9</v>
      </c>
      <c r="BU935" s="82">
        <v>12.280692131376616</v>
      </c>
      <c r="BW935" s="14" t="s">
        <v>26</v>
      </c>
      <c r="BX935" s="29" t="s">
        <v>67</v>
      </c>
      <c r="BY935" s="249"/>
      <c r="BZ935" s="146">
        <f t="shared" si="560"/>
        <v>12.280692131376616</v>
      </c>
      <c r="CA935" s="250" t="s">
        <v>18</v>
      </c>
      <c r="CB935" s="248" t="s">
        <v>1861</v>
      </c>
      <c r="CC935" s="119">
        <v>2</v>
      </c>
      <c r="CD935" s="119">
        <v>2</v>
      </c>
      <c r="CE935" s="82" t="s">
        <v>1617</v>
      </c>
      <c r="CF935" s="8" t="s">
        <v>1578</v>
      </c>
      <c r="CG935" s="142">
        <v>20.942424242424238</v>
      </c>
      <c r="CH935" s="29" t="s">
        <v>21</v>
      </c>
      <c r="CI935" s="142">
        <v>7.6024692716662736</v>
      </c>
      <c r="CJ935" s="246"/>
      <c r="CK935" s="246"/>
      <c r="CL935" s="30">
        <f t="shared" si="561"/>
        <v>7.6024692716662736</v>
      </c>
      <c r="CM935" s="119">
        <v>2</v>
      </c>
      <c r="CN935" s="119">
        <v>2</v>
      </c>
      <c r="CO935" s="82" t="s">
        <v>2630</v>
      </c>
      <c r="CP935" s="67">
        <f t="shared" si="564"/>
        <v>-1.4375465638861058</v>
      </c>
      <c r="CQ935" s="67">
        <f t="shared" si="565"/>
        <v>0.5714285714285714</v>
      </c>
      <c r="CR935" s="67">
        <f t="shared" si="548"/>
        <v>-0.821455179363489</v>
      </c>
      <c r="CS935" s="67">
        <f t="shared" si="566"/>
        <v>1.0843485764628877</v>
      </c>
      <c r="CT935" s="29">
        <v>1</v>
      </c>
      <c r="CU935" s="37">
        <v>0</v>
      </c>
      <c r="CV935" s="19" t="s">
        <v>1782</v>
      </c>
      <c r="CW935" s="37">
        <v>0</v>
      </c>
      <c r="CX935" s="360">
        <v>0</v>
      </c>
      <c r="CY935" s="12">
        <v>0</v>
      </c>
      <c r="CZ935" s="12">
        <v>2</v>
      </c>
      <c r="DA935" s="12">
        <v>0</v>
      </c>
      <c r="DB935" s="12">
        <v>0</v>
      </c>
      <c r="DC935" s="12">
        <v>0</v>
      </c>
      <c r="DD935" s="60">
        <v>1</v>
      </c>
      <c r="DE935" s="60">
        <v>0</v>
      </c>
      <c r="DF935" s="60">
        <v>0</v>
      </c>
      <c r="DG935" s="60">
        <v>0</v>
      </c>
      <c r="DH935" s="60">
        <v>0</v>
      </c>
      <c r="DI935" s="60">
        <v>0</v>
      </c>
      <c r="DJ935" s="60">
        <v>0</v>
      </c>
      <c r="DK935" s="60">
        <v>0</v>
      </c>
      <c r="DL935" s="19">
        <v>0</v>
      </c>
      <c r="DM935" s="19">
        <v>0</v>
      </c>
      <c r="DN935" s="19">
        <v>0</v>
      </c>
      <c r="DO935" s="77">
        <v>0</v>
      </c>
      <c r="DP935" s="77">
        <v>0</v>
      </c>
      <c r="DQ935" s="37">
        <v>0</v>
      </c>
      <c r="DR935" s="37">
        <v>0</v>
      </c>
      <c r="DS935" s="37">
        <v>0</v>
      </c>
      <c r="DT935" s="37">
        <v>0</v>
      </c>
      <c r="DU935" s="37">
        <v>0</v>
      </c>
      <c r="DV935" s="37">
        <v>0</v>
      </c>
      <c r="DW935" s="37">
        <v>0</v>
      </c>
      <c r="DX935" s="37">
        <v>0</v>
      </c>
      <c r="DY935" s="37">
        <v>0</v>
      </c>
      <c r="DZ935" s="37">
        <v>0</v>
      </c>
      <c r="EA935" s="37">
        <v>0</v>
      </c>
      <c r="EB935" s="37">
        <v>0</v>
      </c>
      <c r="EC935" s="37">
        <v>0</v>
      </c>
      <c r="ED935" s="37">
        <v>0</v>
      </c>
      <c r="EE935" s="37">
        <v>0</v>
      </c>
      <c r="EF935" s="37">
        <v>0</v>
      </c>
      <c r="EG935" s="37">
        <v>0</v>
      </c>
      <c r="EH935" s="37">
        <v>0</v>
      </c>
      <c r="EI935" s="37">
        <v>0</v>
      </c>
      <c r="EJ935" s="37">
        <v>0</v>
      </c>
      <c r="EK935" s="37">
        <v>0</v>
      </c>
      <c r="EL935" s="37">
        <v>0</v>
      </c>
      <c r="EM935" s="29">
        <v>2</v>
      </c>
      <c r="EN935" s="37">
        <v>0</v>
      </c>
      <c r="EO935" s="29">
        <v>2</v>
      </c>
      <c r="EP935" s="59">
        <v>1</v>
      </c>
      <c r="EQ935" s="59">
        <v>2</v>
      </c>
    </row>
    <row r="936" spans="1:147" s="38" customFormat="1" ht="15" customHeight="1" x14ac:dyDescent="0.25">
      <c r="A936" s="6" t="s">
        <v>2587</v>
      </c>
      <c r="B936" s="22">
        <v>10</v>
      </c>
      <c r="C936" s="21" t="s">
        <v>1857</v>
      </c>
      <c r="D936" s="13">
        <v>2016</v>
      </c>
      <c r="E936" s="21" t="s">
        <v>800</v>
      </c>
      <c r="F936" s="21" t="s">
        <v>308</v>
      </c>
      <c r="G936" s="13">
        <v>19</v>
      </c>
      <c r="H936" s="22" t="s">
        <v>801</v>
      </c>
      <c r="I936" s="238" t="s">
        <v>1412</v>
      </c>
      <c r="J936" s="59">
        <v>2</v>
      </c>
      <c r="K936" s="22" t="s">
        <v>39</v>
      </c>
      <c r="L936" s="22" t="s">
        <v>89</v>
      </c>
      <c r="M936" s="22">
        <v>6</v>
      </c>
      <c r="N936" s="22">
        <v>6</v>
      </c>
      <c r="O936" s="59">
        <f t="shared" si="544"/>
        <v>0.77815125038364363</v>
      </c>
      <c r="P936" s="22" t="s">
        <v>1858</v>
      </c>
      <c r="Q936" s="26"/>
      <c r="R936" s="22">
        <v>1</v>
      </c>
      <c r="S936" s="37">
        <v>2</v>
      </c>
      <c r="T936" s="22">
        <v>1</v>
      </c>
      <c r="U936" s="239" t="s">
        <v>1859</v>
      </c>
      <c r="V936" s="34" t="s">
        <v>1861</v>
      </c>
      <c r="W936" s="13">
        <v>2</v>
      </c>
      <c r="X936" s="22" t="s">
        <v>608</v>
      </c>
      <c r="Z936" s="26" t="s">
        <v>153</v>
      </c>
      <c r="AA936" s="22" t="s">
        <v>1257</v>
      </c>
      <c r="AB936" s="29" t="s">
        <v>1164</v>
      </c>
      <c r="AC936" s="119">
        <v>20</v>
      </c>
      <c r="AD936" s="29">
        <v>0</v>
      </c>
      <c r="AE936" s="29" t="s">
        <v>1575</v>
      </c>
      <c r="AF936" s="281">
        <v>5.5</v>
      </c>
      <c r="AG936" s="86">
        <f t="shared" si="545"/>
        <v>0.74036268949424389</v>
      </c>
      <c r="AH936" s="458">
        <f t="shared" ref="AH936:AH938" si="570">AF936*110</f>
        <v>605</v>
      </c>
      <c r="AI936" s="72">
        <f t="shared" si="555"/>
        <v>2.781755374652469</v>
      </c>
      <c r="AJ936" s="59">
        <f t="shared" si="556"/>
        <v>33</v>
      </c>
      <c r="AK936" s="59">
        <f t="shared" si="567"/>
        <v>1.5185139398778875</v>
      </c>
      <c r="AL936" s="72">
        <f t="shared" si="558"/>
        <v>3630</v>
      </c>
      <c r="AM936" s="72">
        <f t="shared" si="559"/>
        <v>3.5599066250361124</v>
      </c>
      <c r="AN936" s="26" t="s">
        <v>28</v>
      </c>
      <c r="AO936" s="22" t="s">
        <v>470</v>
      </c>
      <c r="AP936" s="240"/>
      <c r="AQ936" s="22" t="s">
        <v>80</v>
      </c>
      <c r="AR936" s="26" t="s">
        <v>223</v>
      </c>
      <c r="AS936" s="26" t="s">
        <v>224</v>
      </c>
      <c r="AT936" s="498">
        <v>113</v>
      </c>
      <c r="AU936" s="270">
        <v>45.23</v>
      </c>
      <c r="AV936" s="11">
        <v>-118.5</v>
      </c>
      <c r="AW936" s="37" t="s">
        <v>225</v>
      </c>
      <c r="AX936" s="277">
        <v>6.1416666666666666</v>
      </c>
      <c r="AY936" s="278">
        <v>613</v>
      </c>
      <c r="AZ936" s="455">
        <f t="shared" si="547"/>
        <v>2.7874604745184151</v>
      </c>
      <c r="BA936" s="529" t="s">
        <v>137</v>
      </c>
      <c r="BB936" s="241" t="s">
        <v>226</v>
      </c>
      <c r="BC936" s="22"/>
      <c r="BD936" s="23"/>
      <c r="BE936" s="185"/>
      <c r="BF936" s="185"/>
      <c r="BH936" s="26" t="s">
        <v>2028</v>
      </c>
      <c r="BI936" s="26" t="s">
        <v>1873</v>
      </c>
      <c r="BJ936" s="8" t="s">
        <v>8</v>
      </c>
      <c r="BK936" s="26" t="s">
        <v>1713</v>
      </c>
      <c r="BL936" s="37"/>
      <c r="BM936" s="37"/>
      <c r="BN936" s="39"/>
      <c r="BO936" s="29" t="s">
        <v>1669</v>
      </c>
      <c r="BP936" s="8" t="s">
        <v>1577</v>
      </c>
      <c r="BQ936" s="29" t="s">
        <v>1862</v>
      </c>
      <c r="BR936" s="82">
        <v>15.277777777777779</v>
      </c>
      <c r="BS936" s="29" t="s">
        <v>21</v>
      </c>
      <c r="BT936" s="29" t="s">
        <v>9</v>
      </c>
      <c r="BU936" s="82">
        <v>2.4355900240869977</v>
      </c>
      <c r="BW936" s="14" t="s">
        <v>26</v>
      </c>
      <c r="BX936" s="29" t="s">
        <v>67</v>
      </c>
      <c r="BY936" s="37"/>
      <c r="BZ936" s="146">
        <f t="shared" si="560"/>
        <v>2.4355900240869977</v>
      </c>
      <c r="CA936" s="250" t="s">
        <v>18</v>
      </c>
      <c r="CB936" s="248" t="s">
        <v>1861</v>
      </c>
      <c r="CC936" s="119">
        <v>2</v>
      </c>
      <c r="CD936" s="119">
        <v>2</v>
      </c>
      <c r="CE936" s="82" t="s">
        <v>1617</v>
      </c>
      <c r="CF936" s="8" t="s">
        <v>1578</v>
      </c>
      <c r="CG936" s="142">
        <v>20.942424242424238</v>
      </c>
      <c r="CH936" s="29" t="s">
        <v>21</v>
      </c>
      <c r="CI936" s="142">
        <v>7.6024692716662736</v>
      </c>
      <c r="CL936" s="30">
        <f t="shared" si="561"/>
        <v>7.6024692716662736</v>
      </c>
      <c r="CM936" s="119">
        <v>2</v>
      </c>
      <c r="CN936" s="119">
        <v>2</v>
      </c>
      <c r="CO936" s="82" t="s">
        <v>2630</v>
      </c>
      <c r="CP936" s="67">
        <f t="shared" si="564"/>
        <v>-1.0034993213277392</v>
      </c>
      <c r="CQ936" s="67">
        <f t="shared" si="565"/>
        <v>0.5714285714285714</v>
      </c>
      <c r="CR936" s="67">
        <f t="shared" si="548"/>
        <v>-0.57342818361585091</v>
      </c>
      <c r="CS936" s="67">
        <f t="shared" si="566"/>
        <v>1.0411024852206217</v>
      </c>
      <c r="CT936" s="29">
        <v>1</v>
      </c>
      <c r="CU936" s="37">
        <v>0</v>
      </c>
      <c r="CV936" s="19" t="s">
        <v>1782</v>
      </c>
      <c r="CW936" s="37">
        <v>0</v>
      </c>
      <c r="CX936" s="360">
        <v>0</v>
      </c>
      <c r="CY936" s="12">
        <v>0</v>
      </c>
      <c r="CZ936" s="12">
        <v>2</v>
      </c>
      <c r="DA936" s="12">
        <v>0</v>
      </c>
      <c r="DB936" s="12">
        <v>0</v>
      </c>
      <c r="DC936" s="12">
        <v>0</v>
      </c>
      <c r="DD936" s="60">
        <v>1</v>
      </c>
      <c r="DE936" s="60">
        <v>0</v>
      </c>
      <c r="DF936" s="60">
        <v>0</v>
      </c>
      <c r="DG936" s="60">
        <v>0</v>
      </c>
      <c r="DH936" s="60">
        <v>0</v>
      </c>
      <c r="DI936" s="60">
        <v>0</v>
      </c>
      <c r="DJ936" s="60">
        <v>0</v>
      </c>
      <c r="DK936" s="60">
        <v>0</v>
      </c>
      <c r="DL936" s="19">
        <v>0</v>
      </c>
      <c r="DM936" s="19">
        <v>0</v>
      </c>
      <c r="DN936" s="19">
        <v>0</v>
      </c>
      <c r="DO936" s="77">
        <v>0</v>
      </c>
      <c r="DP936" s="77">
        <v>0</v>
      </c>
      <c r="DQ936" s="37">
        <v>0</v>
      </c>
      <c r="DR936" s="37">
        <v>0</v>
      </c>
      <c r="DS936" s="37">
        <v>0</v>
      </c>
      <c r="DT936" s="37">
        <v>0</v>
      </c>
      <c r="DU936" s="37">
        <v>0</v>
      </c>
      <c r="DV936" s="37">
        <v>0</v>
      </c>
      <c r="DW936" s="37">
        <v>0</v>
      </c>
      <c r="DX936" s="37">
        <v>0</v>
      </c>
      <c r="DY936" s="37">
        <v>0</v>
      </c>
      <c r="DZ936" s="37">
        <v>0</v>
      </c>
      <c r="EA936" s="37">
        <v>0</v>
      </c>
      <c r="EB936" s="37">
        <v>0</v>
      </c>
      <c r="EC936" s="37">
        <v>0</v>
      </c>
      <c r="ED936" s="37">
        <v>0</v>
      </c>
      <c r="EE936" s="37">
        <v>0</v>
      </c>
      <c r="EF936" s="37">
        <v>0</v>
      </c>
      <c r="EG936" s="37">
        <v>0</v>
      </c>
      <c r="EH936" s="37">
        <v>0</v>
      </c>
      <c r="EI936" s="37">
        <v>0</v>
      </c>
      <c r="EJ936" s="37">
        <v>0</v>
      </c>
      <c r="EK936" s="37">
        <v>0</v>
      </c>
      <c r="EL936" s="37">
        <v>0</v>
      </c>
      <c r="EM936" s="29">
        <v>2</v>
      </c>
      <c r="EN936" s="37">
        <v>0</v>
      </c>
      <c r="EO936" s="29">
        <v>2</v>
      </c>
      <c r="EP936" s="59">
        <v>1</v>
      </c>
      <c r="EQ936" s="59">
        <v>2</v>
      </c>
    </row>
    <row r="937" spans="1:147" s="38" customFormat="1" ht="15" customHeight="1" x14ac:dyDescent="0.25">
      <c r="A937" s="6" t="s">
        <v>2587</v>
      </c>
      <c r="B937" s="22">
        <v>11</v>
      </c>
      <c r="C937" s="21" t="s">
        <v>1857</v>
      </c>
      <c r="D937" s="13">
        <v>2016</v>
      </c>
      <c r="E937" s="21" t="s">
        <v>800</v>
      </c>
      <c r="F937" s="21" t="s">
        <v>308</v>
      </c>
      <c r="G937" s="13">
        <v>19</v>
      </c>
      <c r="H937" s="22" t="s">
        <v>801</v>
      </c>
      <c r="I937" s="238" t="s">
        <v>1412</v>
      </c>
      <c r="J937" s="59">
        <v>2</v>
      </c>
      <c r="K937" s="22" t="s">
        <v>39</v>
      </c>
      <c r="L937" s="22" t="s">
        <v>89</v>
      </c>
      <c r="M937" s="22">
        <v>6</v>
      </c>
      <c r="N937" s="22">
        <v>6</v>
      </c>
      <c r="O937" s="59">
        <f t="shared" si="544"/>
        <v>0.77815125038364363</v>
      </c>
      <c r="P937" s="22" t="s">
        <v>1858</v>
      </c>
      <c r="Q937" s="26"/>
      <c r="R937" s="22">
        <v>1</v>
      </c>
      <c r="S937" s="37">
        <v>2</v>
      </c>
      <c r="T937" s="22">
        <v>1</v>
      </c>
      <c r="U937" s="239" t="s">
        <v>1859</v>
      </c>
      <c r="V937" s="34" t="s">
        <v>1861</v>
      </c>
      <c r="W937" s="13">
        <v>2</v>
      </c>
      <c r="X937" s="22" t="s">
        <v>608</v>
      </c>
      <c r="Z937" s="26" t="s">
        <v>153</v>
      </c>
      <c r="AA937" s="22" t="s">
        <v>1257</v>
      </c>
      <c r="AB937" s="29" t="s">
        <v>1164</v>
      </c>
      <c r="AC937" s="119">
        <v>10</v>
      </c>
      <c r="AD937" s="29">
        <v>0</v>
      </c>
      <c r="AE937" s="29" t="s">
        <v>1575</v>
      </c>
      <c r="AF937" s="281">
        <v>2.7</v>
      </c>
      <c r="AG937" s="86">
        <f t="shared" si="545"/>
        <v>0.43136376415898736</v>
      </c>
      <c r="AH937" s="458">
        <f t="shared" si="570"/>
        <v>297</v>
      </c>
      <c r="AI937" s="72">
        <f t="shared" si="555"/>
        <v>2.4727564493172123</v>
      </c>
      <c r="AJ937" s="59">
        <f t="shared" si="556"/>
        <v>16.200000000000003</v>
      </c>
      <c r="AK937" s="59">
        <f t="shared" si="567"/>
        <v>1.209515014542631</v>
      </c>
      <c r="AL937" s="72">
        <f t="shared" si="558"/>
        <v>1782</v>
      </c>
      <c r="AM937" s="72">
        <f t="shared" si="559"/>
        <v>3.2509076997008561</v>
      </c>
      <c r="AN937" s="26" t="s">
        <v>28</v>
      </c>
      <c r="AO937" s="22" t="s">
        <v>470</v>
      </c>
      <c r="AP937" s="240"/>
      <c r="AQ937" s="22" t="s">
        <v>80</v>
      </c>
      <c r="AR937" s="26" t="s">
        <v>223</v>
      </c>
      <c r="AS937" s="26" t="s">
        <v>224</v>
      </c>
      <c r="AT937" s="498">
        <v>113</v>
      </c>
      <c r="AU937" s="270">
        <v>45.23</v>
      </c>
      <c r="AV937" s="11">
        <v>-118.5</v>
      </c>
      <c r="AW937" s="37" t="s">
        <v>225</v>
      </c>
      <c r="AX937" s="277">
        <v>6.1416666666666666</v>
      </c>
      <c r="AY937" s="278">
        <v>613</v>
      </c>
      <c r="AZ937" s="455">
        <f t="shared" si="547"/>
        <v>2.7874604745184151</v>
      </c>
      <c r="BA937" s="529" t="s">
        <v>137</v>
      </c>
      <c r="BB937" s="241" t="s">
        <v>226</v>
      </c>
      <c r="BC937" s="22"/>
      <c r="BD937" s="23"/>
      <c r="BE937" s="185"/>
      <c r="BF937" s="185"/>
      <c r="BH937" s="26" t="s">
        <v>2028</v>
      </c>
      <c r="BI937" s="26" t="s">
        <v>1874</v>
      </c>
      <c r="BJ937" s="8" t="s">
        <v>8</v>
      </c>
      <c r="BK937" s="26" t="s">
        <v>1713</v>
      </c>
      <c r="BL937" s="37"/>
      <c r="BM937" s="37"/>
      <c r="BN937" s="39"/>
      <c r="BO937" s="29" t="s">
        <v>1669</v>
      </c>
      <c r="BP937" s="8" t="s">
        <v>1577</v>
      </c>
      <c r="BQ937" s="29" t="s">
        <v>1862</v>
      </c>
      <c r="BR937" s="82">
        <v>13.793803418803421</v>
      </c>
      <c r="BS937" s="29" t="s">
        <v>21</v>
      </c>
      <c r="BT937" s="29" t="s">
        <v>9</v>
      </c>
      <c r="BU937" s="82">
        <v>30.15326929944429</v>
      </c>
      <c r="BW937" s="14" t="s">
        <v>26</v>
      </c>
      <c r="BX937" s="29" t="s">
        <v>67</v>
      </c>
      <c r="BY937" s="37"/>
      <c r="BZ937" s="146">
        <f t="shared" si="560"/>
        <v>30.15326929944429</v>
      </c>
      <c r="CA937" s="250" t="s">
        <v>18</v>
      </c>
      <c r="CB937" s="248" t="s">
        <v>1861</v>
      </c>
      <c r="CC937" s="119">
        <v>2</v>
      </c>
      <c r="CD937" s="119">
        <v>2</v>
      </c>
      <c r="CE937" s="82" t="s">
        <v>1617</v>
      </c>
      <c r="CF937" s="8" t="s">
        <v>1578</v>
      </c>
      <c r="CG937" s="142">
        <v>20.942424242424238</v>
      </c>
      <c r="CH937" s="29" t="s">
        <v>21</v>
      </c>
      <c r="CI937" s="142">
        <v>7.6024692716662736</v>
      </c>
      <c r="CL937" s="30">
        <f t="shared" si="561"/>
        <v>7.6024692716662736</v>
      </c>
      <c r="CM937" s="119">
        <v>2</v>
      </c>
      <c r="CN937" s="119">
        <v>2</v>
      </c>
      <c r="CO937" s="82" t="s">
        <v>2630</v>
      </c>
      <c r="CP937" s="67">
        <f t="shared" si="564"/>
        <v>-0.32510239049483458</v>
      </c>
      <c r="CQ937" s="67">
        <f t="shared" si="565"/>
        <v>0.5714285714285714</v>
      </c>
      <c r="CR937" s="67">
        <f t="shared" si="548"/>
        <v>-0.1857727945684769</v>
      </c>
      <c r="CS937" s="67">
        <f t="shared" si="566"/>
        <v>1.0043139414002227</v>
      </c>
      <c r="CT937" s="29">
        <v>1</v>
      </c>
      <c r="CU937" s="37">
        <v>0</v>
      </c>
      <c r="CV937" s="19" t="s">
        <v>1782</v>
      </c>
      <c r="CW937" s="37">
        <v>0</v>
      </c>
      <c r="CX937" s="360">
        <v>0</v>
      </c>
      <c r="CY937" s="12">
        <v>0</v>
      </c>
      <c r="CZ937" s="12">
        <v>2</v>
      </c>
      <c r="DA937" s="12">
        <v>0</v>
      </c>
      <c r="DB937" s="12">
        <v>0</v>
      </c>
      <c r="DC937" s="12">
        <v>0</v>
      </c>
      <c r="DD937" s="60">
        <v>1</v>
      </c>
      <c r="DE937" s="60">
        <v>0</v>
      </c>
      <c r="DF937" s="60">
        <v>0</v>
      </c>
      <c r="DG937" s="60">
        <v>0</v>
      </c>
      <c r="DH937" s="60">
        <v>0</v>
      </c>
      <c r="DI937" s="60">
        <v>0</v>
      </c>
      <c r="DJ937" s="60">
        <v>0</v>
      </c>
      <c r="DK937" s="60">
        <v>0</v>
      </c>
      <c r="DL937" s="19">
        <v>0</v>
      </c>
      <c r="DM937" s="19">
        <v>0</v>
      </c>
      <c r="DN937" s="19">
        <v>0</v>
      </c>
      <c r="DO937" s="77">
        <v>0</v>
      </c>
      <c r="DP937" s="77">
        <v>0</v>
      </c>
      <c r="DQ937" s="37">
        <v>0</v>
      </c>
      <c r="DR937" s="37">
        <v>0</v>
      </c>
      <c r="DS937" s="37">
        <v>0</v>
      </c>
      <c r="DT937" s="37">
        <v>0</v>
      </c>
      <c r="DU937" s="37">
        <v>0</v>
      </c>
      <c r="DV937" s="37">
        <v>0</v>
      </c>
      <c r="DW937" s="37">
        <v>0</v>
      </c>
      <c r="DX937" s="37">
        <v>0</v>
      </c>
      <c r="DY937" s="37">
        <v>0</v>
      </c>
      <c r="DZ937" s="37">
        <v>0</v>
      </c>
      <c r="EA937" s="37">
        <v>0</v>
      </c>
      <c r="EB937" s="37">
        <v>0</v>
      </c>
      <c r="EC937" s="37">
        <v>0</v>
      </c>
      <c r="ED937" s="37">
        <v>0</v>
      </c>
      <c r="EE937" s="37">
        <v>0</v>
      </c>
      <c r="EF937" s="37">
        <v>0</v>
      </c>
      <c r="EG937" s="37">
        <v>0</v>
      </c>
      <c r="EH937" s="37">
        <v>0</v>
      </c>
      <c r="EI937" s="37">
        <v>0</v>
      </c>
      <c r="EJ937" s="37">
        <v>0</v>
      </c>
      <c r="EK937" s="37">
        <v>0</v>
      </c>
      <c r="EL937" s="37">
        <v>0</v>
      </c>
      <c r="EM937" s="29">
        <v>2</v>
      </c>
      <c r="EN937" s="37">
        <v>0</v>
      </c>
      <c r="EO937" s="29">
        <v>2</v>
      </c>
      <c r="EP937" s="59">
        <v>1</v>
      </c>
      <c r="EQ937" s="59">
        <v>2</v>
      </c>
    </row>
    <row r="938" spans="1:147" s="38" customFormat="1" ht="15" customHeight="1" x14ac:dyDescent="0.25">
      <c r="A938" s="6" t="s">
        <v>2587</v>
      </c>
      <c r="B938" s="22">
        <v>12</v>
      </c>
      <c r="C938" s="21" t="s">
        <v>1857</v>
      </c>
      <c r="D938" s="13">
        <v>2016</v>
      </c>
      <c r="E938" s="21" t="s">
        <v>800</v>
      </c>
      <c r="F938" s="21" t="s">
        <v>308</v>
      </c>
      <c r="G938" s="13">
        <v>19</v>
      </c>
      <c r="H938" s="22" t="s">
        <v>801</v>
      </c>
      <c r="I938" s="238" t="s">
        <v>1412</v>
      </c>
      <c r="J938" s="59">
        <v>2</v>
      </c>
      <c r="K938" s="22" t="s">
        <v>39</v>
      </c>
      <c r="L938" s="22" t="s">
        <v>89</v>
      </c>
      <c r="M938" s="22">
        <v>6</v>
      </c>
      <c r="N938" s="22">
        <v>6</v>
      </c>
      <c r="O938" s="59">
        <f t="shared" si="544"/>
        <v>0.77815125038364363</v>
      </c>
      <c r="P938" s="22" t="s">
        <v>1858</v>
      </c>
      <c r="Q938" s="26"/>
      <c r="R938" s="22">
        <v>1</v>
      </c>
      <c r="S938" s="37">
        <v>2</v>
      </c>
      <c r="T938" s="22">
        <v>3</v>
      </c>
      <c r="U938" s="239" t="s">
        <v>1859</v>
      </c>
      <c r="V938" s="34" t="s">
        <v>1861</v>
      </c>
      <c r="W938" s="13">
        <v>2</v>
      </c>
      <c r="X938" s="22" t="s">
        <v>608</v>
      </c>
      <c r="Z938" s="26" t="s">
        <v>153</v>
      </c>
      <c r="AA938" s="22" t="s">
        <v>1257</v>
      </c>
      <c r="AB938" s="29" t="s">
        <v>1164</v>
      </c>
      <c r="AC938" s="243" t="s">
        <v>1863</v>
      </c>
      <c r="AD938" s="29">
        <v>0</v>
      </c>
      <c r="AE938" s="29" t="s">
        <v>1575</v>
      </c>
      <c r="AF938" s="282">
        <v>5.5</v>
      </c>
      <c r="AG938" s="86">
        <f t="shared" si="545"/>
        <v>0.74036268949424389</v>
      </c>
      <c r="AH938" s="458">
        <f t="shared" si="570"/>
        <v>605</v>
      </c>
      <c r="AI938" s="72">
        <f t="shared" si="555"/>
        <v>2.781755374652469</v>
      </c>
      <c r="AJ938" s="59">
        <f t="shared" si="556"/>
        <v>33</v>
      </c>
      <c r="AK938" s="59">
        <f t="shared" si="567"/>
        <v>1.5185139398778875</v>
      </c>
      <c r="AL938" s="72">
        <f t="shared" si="558"/>
        <v>3630</v>
      </c>
      <c r="AM938" s="72">
        <f t="shared" si="559"/>
        <v>3.5599066250361124</v>
      </c>
      <c r="AN938" s="26" t="s">
        <v>28</v>
      </c>
      <c r="AO938" s="22" t="s">
        <v>470</v>
      </c>
      <c r="AP938" s="240"/>
      <c r="AQ938" s="22" t="s">
        <v>80</v>
      </c>
      <c r="AR938" s="26" t="s">
        <v>223</v>
      </c>
      <c r="AS938" s="26" t="s">
        <v>224</v>
      </c>
      <c r="AT938" s="498">
        <v>113</v>
      </c>
      <c r="AU938" s="270">
        <v>45.23</v>
      </c>
      <c r="AV938" s="11">
        <v>-118.5</v>
      </c>
      <c r="AW938" s="37" t="s">
        <v>225</v>
      </c>
      <c r="AX938" s="277">
        <v>6.1416666666666666</v>
      </c>
      <c r="AY938" s="278">
        <v>613</v>
      </c>
      <c r="AZ938" s="455">
        <f t="shared" si="547"/>
        <v>2.7874604745184151</v>
      </c>
      <c r="BA938" s="529" t="s">
        <v>137</v>
      </c>
      <c r="BB938" s="241" t="s">
        <v>226</v>
      </c>
      <c r="BC938" s="22"/>
      <c r="BD938" s="23"/>
      <c r="BE938" s="185"/>
      <c r="BF938" s="185"/>
      <c r="BH938" s="26" t="s">
        <v>2028</v>
      </c>
      <c r="BI938" s="26" t="s">
        <v>1875</v>
      </c>
      <c r="BJ938" s="8" t="s">
        <v>8</v>
      </c>
      <c r="BK938" s="26" t="s">
        <v>1713</v>
      </c>
      <c r="BL938" s="37"/>
      <c r="BM938" s="37"/>
      <c r="BN938" s="39"/>
      <c r="BO938" s="29" t="s">
        <v>1669</v>
      </c>
      <c r="BP938" s="8" t="s">
        <v>1577</v>
      </c>
      <c r="BQ938" s="29" t="s">
        <v>1862</v>
      </c>
      <c r="BR938" s="82">
        <v>11.777421652421653</v>
      </c>
      <c r="BS938" s="29" t="s">
        <v>21</v>
      </c>
      <c r="BT938" s="29" t="s">
        <v>9</v>
      </c>
      <c r="BU938" s="82">
        <v>15.228082730484493</v>
      </c>
      <c r="BW938" s="14" t="s">
        <v>26</v>
      </c>
      <c r="BX938" s="29" t="s">
        <v>67</v>
      </c>
      <c r="BY938" s="37"/>
      <c r="BZ938" s="146">
        <f t="shared" si="560"/>
        <v>15.228082730484493</v>
      </c>
      <c r="CA938" s="250" t="s">
        <v>18</v>
      </c>
      <c r="CB938" s="248" t="s">
        <v>1861</v>
      </c>
      <c r="CC938" s="119">
        <v>6</v>
      </c>
      <c r="CD938" s="119">
        <v>6</v>
      </c>
      <c r="CE938" s="82" t="s">
        <v>1617</v>
      </c>
      <c r="CF938" s="8" t="s">
        <v>1578</v>
      </c>
      <c r="CG938" s="142">
        <v>20.942424242424238</v>
      </c>
      <c r="CH938" s="29" t="s">
        <v>21</v>
      </c>
      <c r="CI938" s="142">
        <v>7.6024692716662736</v>
      </c>
      <c r="CL938" s="30">
        <f t="shared" si="561"/>
        <v>7.6024692716662736</v>
      </c>
      <c r="CM938" s="119">
        <v>2</v>
      </c>
      <c r="CN938" s="119">
        <v>2</v>
      </c>
      <c r="CO938" s="82" t="s">
        <v>2630</v>
      </c>
      <c r="CP938" s="67">
        <f t="shared" si="564"/>
        <v>-0.64344991462873757</v>
      </c>
      <c r="CQ938" s="67">
        <f t="shared" si="565"/>
        <v>0.86956521739130432</v>
      </c>
      <c r="CR938" s="67">
        <f t="shared" si="548"/>
        <v>-0.55952166489455435</v>
      </c>
      <c r="CS938" s="67">
        <f t="shared" si="566"/>
        <v>0.68623319750956502</v>
      </c>
      <c r="CT938" s="29">
        <v>2</v>
      </c>
      <c r="CU938" s="37">
        <v>0</v>
      </c>
      <c r="CV938" s="19" t="s">
        <v>1782</v>
      </c>
      <c r="CW938" s="37">
        <v>0</v>
      </c>
      <c r="CX938" s="360">
        <v>0</v>
      </c>
      <c r="CY938" s="12">
        <v>0</v>
      </c>
      <c r="CZ938" s="12">
        <v>2</v>
      </c>
      <c r="DA938" s="12">
        <v>0</v>
      </c>
      <c r="DB938" s="12">
        <v>0</v>
      </c>
      <c r="DC938" s="12">
        <v>0</v>
      </c>
      <c r="DD938" s="60">
        <v>1</v>
      </c>
      <c r="DE938" s="60">
        <v>0</v>
      </c>
      <c r="DF938" s="60">
        <v>0</v>
      </c>
      <c r="DG938" s="60">
        <v>0</v>
      </c>
      <c r="DH938" s="60">
        <v>0</v>
      </c>
      <c r="DI938" s="60">
        <v>0</v>
      </c>
      <c r="DJ938" s="60">
        <v>0</v>
      </c>
      <c r="DK938" s="60">
        <v>0</v>
      </c>
      <c r="DL938" s="19">
        <v>0</v>
      </c>
      <c r="DM938" s="19">
        <v>0</v>
      </c>
      <c r="DN938" s="19">
        <v>0</v>
      </c>
      <c r="DO938" s="37">
        <v>0</v>
      </c>
      <c r="DP938" s="37">
        <v>0</v>
      </c>
      <c r="DQ938" s="37">
        <v>0</v>
      </c>
      <c r="DR938" s="37">
        <v>0</v>
      </c>
      <c r="DS938" s="37">
        <v>0</v>
      </c>
      <c r="DT938" s="37">
        <v>0</v>
      </c>
      <c r="DU938" s="37">
        <v>0</v>
      </c>
      <c r="DV938" s="37">
        <v>0</v>
      </c>
      <c r="DW938" s="37">
        <v>0</v>
      </c>
      <c r="DX938" s="37">
        <v>0</v>
      </c>
      <c r="DY938" s="37">
        <v>0</v>
      </c>
      <c r="DZ938" s="37">
        <v>0</v>
      </c>
      <c r="EA938" s="37">
        <v>0</v>
      </c>
      <c r="EB938" s="37">
        <v>0</v>
      </c>
      <c r="EC938" s="37">
        <v>0</v>
      </c>
      <c r="ED938" s="37">
        <v>0</v>
      </c>
      <c r="EE938" s="37">
        <v>0</v>
      </c>
      <c r="EF938" s="37">
        <v>0</v>
      </c>
      <c r="EG938" s="37">
        <v>0</v>
      </c>
      <c r="EH938" s="37">
        <v>0</v>
      </c>
      <c r="EI938" s="37">
        <v>0</v>
      </c>
      <c r="EJ938" s="37">
        <v>0</v>
      </c>
      <c r="EK938" s="37">
        <v>0</v>
      </c>
      <c r="EL938" s="37">
        <v>0</v>
      </c>
      <c r="EM938" s="29">
        <v>2</v>
      </c>
      <c r="EN938" s="37">
        <v>0</v>
      </c>
      <c r="EO938" s="29">
        <v>2</v>
      </c>
      <c r="EP938" s="59">
        <v>1</v>
      </c>
      <c r="EQ938" s="59">
        <v>2</v>
      </c>
    </row>
    <row r="939" spans="1:147" s="38" customFormat="1" ht="15" customHeight="1" x14ac:dyDescent="0.25">
      <c r="A939" s="6" t="s">
        <v>2587</v>
      </c>
      <c r="B939" s="22">
        <v>13</v>
      </c>
      <c r="C939" s="21" t="s">
        <v>1857</v>
      </c>
      <c r="D939" s="13">
        <v>2016</v>
      </c>
      <c r="E939" s="21" t="s">
        <v>800</v>
      </c>
      <c r="F939" s="21" t="s">
        <v>308</v>
      </c>
      <c r="G939" s="13">
        <v>19</v>
      </c>
      <c r="H939" s="22" t="s">
        <v>801</v>
      </c>
      <c r="I939" s="238" t="s">
        <v>1412</v>
      </c>
      <c r="J939" s="59">
        <v>2</v>
      </c>
      <c r="K939" s="22" t="s">
        <v>39</v>
      </c>
      <c r="L939" s="22" t="s">
        <v>89</v>
      </c>
      <c r="M939" s="22">
        <v>6</v>
      </c>
      <c r="N939" s="22">
        <v>6</v>
      </c>
      <c r="O939" s="59">
        <f t="shared" si="544"/>
        <v>0.77815125038364363</v>
      </c>
      <c r="P939" s="22" t="s">
        <v>1858</v>
      </c>
      <c r="Q939" s="26"/>
      <c r="R939" s="22">
        <v>1</v>
      </c>
      <c r="S939" s="37">
        <v>2</v>
      </c>
      <c r="T939" s="22">
        <v>1</v>
      </c>
      <c r="U939" s="239" t="s">
        <v>1859</v>
      </c>
      <c r="V939" s="34" t="s">
        <v>1861</v>
      </c>
      <c r="W939" s="13">
        <v>2</v>
      </c>
      <c r="X939" s="22" t="s">
        <v>608</v>
      </c>
      <c r="Z939" s="244" t="s">
        <v>130</v>
      </c>
      <c r="AA939" s="22" t="s">
        <v>1257</v>
      </c>
      <c r="AB939" s="29" t="s">
        <v>1164</v>
      </c>
      <c r="AC939" s="119">
        <v>32</v>
      </c>
      <c r="AD939" s="29">
        <v>0</v>
      </c>
      <c r="AE939" s="29" t="s">
        <v>1576</v>
      </c>
      <c r="AF939" s="281">
        <v>8.6999999999999993</v>
      </c>
      <c r="AG939" s="86">
        <f t="shared" si="545"/>
        <v>0.93951925261861846</v>
      </c>
      <c r="AH939" s="458">
        <f>AF939*69.5</f>
        <v>604.65</v>
      </c>
      <c r="AI939" s="72">
        <f t="shared" si="555"/>
        <v>2.7815040572087324</v>
      </c>
      <c r="AJ939" s="59">
        <f t="shared" si="556"/>
        <v>52.199999999999996</v>
      </c>
      <c r="AK939" s="59">
        <f t="shared" si="567"/>
        <v>1.7176705030022621</v>
      </c>
      <c r="AL939" s="72">
        <f t="shared" si="558"/>
        <v>3627.8999999999996</v>
      </c>
      <c r="AM939" s="72">
        <f t="shared" si="559"/>
        <v>3.5596553075923758</v>
      </c>
      <c r="AN939" s="26" t="s">
        <v>28</v>
      </c>
      <c r="AO939" s="22" t="s">
        <v>470</v>
      </c>
      <c r="AP939" s="240"/>
      <c r="AQ939" s="22" t="s">
        <v>80</v>
      </c>
      <c r="AR939" s="26" t="s">
        <v>223</v>
      </c>
      <c r="AS939" s="26" t="s">
        <v>224</v>
      </c>
      <c r="AT939" s="498">
        <v>113</v>
      </c>
      <c r="AU939" s="270">
        <v>45.23</v>
      </c>
      <c r="AV939" s="11">
        <v>-118.5</v>
      </c>
      <c r="AW939" s="37" t="s">
        <v>225</v>
      </c>
      <c r="AX939" s="277">
        <v>6.1416666666666666</v>
      </c>
      <c r="AY939" s="278">
        <v>613</v>
      </c>
      <c r="AZ939" s="455">
        <f t="shared" si="547"/>
        <v>2.7874604745184151</v>
      </c>
      <c r="BA939" s="529" t="s">
        <v>137</v>
      </c>
      <c r="BB939" s="241" t="s">
        <v>226</v>
      </c>
      <c r="BC939" s="22"/>
      <c r="BD939" s="23"/>
      <c r="BE939" s="185"/>
      <c r="BF939" s="185"/>
      <c r="BH939" s="26" t="s">
        <v>2028</v>
      </c>
      <c r="BI939" s="26" t="s">
        <v>1876</v>
      </c>
      <c r="BJ939" s="8" t="s">
        <v>8</v>
      </c>
      <c r="BK939" s="26" t="s">
        <v>1713</v>
      </c>
      <c r="BL939" s="37"/>
      <c r="BM939" s="37"/>
      <c r="BN939" s="39"/>
      <c r="BO939" s="29" t="s">
        <v>1669</v>
      </c>
      <c r="BP939" s="8" t="s">
        <v>1577</v>
      </c>
      <c r="BQ939" s="29" t="s">
        <v>1862</v>
      </c>
      <c r="BR939" s="82">
        <v>-6.0624999999999929</v>
      </c>
      <c r="BS939" s="29" t="s">
        <v>21</v>
      </c>
      <c r="BT939" s="29" t="s">
        <v>9</v>
      </c>
      <c r="BU939" s="82">
        <v>18.649941353795182</v>
      </c>
      <c r="BW939" s="14" t="s">
        <v>26</v>
      </c>
      <c r="BX939" s="29" t="s">
        <v>67</v>
      </c>
      <c r="BY939" s="37"/>
      <c r="BZ939" s="146">
        <f t="shared" si="560"/>
        <v>18.649941353795182</v>
      </c>
      <c r="CA939" s="250" t="s">
        <v>18</v>
      </c>
      <c r="CB939" s="248" t="s">
        <v>1861</v>
      </c>
      <c r="CC939" s="119">
        <v>2</v>
      </c>
      <c r="CD939" s="119">
        <v>2</v>
      </c>
      <c r="CE939" s="82" t="s">
        <v>1617</v>
      </c>
      <c r="CF939" s="8" t="s">
        <v>1578</v>
      </c>
      <c r="CG939" s="142">
        <v>20.942424242424238</v>
      </c>
      <c r="CH939" s="29" t="s">
        <v>21</v>
      </c>
      <c r="CI939" s="142">
        <v>7.6024692716662736</v>
      </c>
      <c r="CL939" s="30">
        <f t="shared" si="561"/>
        <v>7.6024692716662736</v>
      </c>
      <c r="CM939" s="119">
        <v>2</v>
      </c>
      <c r="CN939" s="119">
        <v>2</v>
      </c>
      <c r="CO939" s="82" t="s">
        <v>2630</v>
      </c>
      <c r="CP939" s="67">
        <f t="shared" si="564"/>
        <v>-1.8962667541057279</v>
      </c>
      <c r="CQ939" s="67">
        <f t="shared" si="565"/>
        <v>0.5714285714285714</v>
      </c>
      <c r="CR939" s="67">
        <f t="shared" si="548"/>
        <v>-1.0835810023461301</v>
      </c>
      <c r="CS939" s="67">
        <f t="shared" si="566"/>
        <v>1.1467684735806805</v>
      </c>
      <c r="CT939" s="29">
        <v>1</v>
      </c>
      <c r="CU939" s="37">
        <v>0</v>
      </c>
      <c r="CV939" s="19" t="s">
        <v>1782</v>
      </c>
      <c r="CW939" s="37">
        <v>0</v>
      </c>
      <c r="CX939" s="360">
        <v>0</v>
      </c>
      <c r="CY939" s="12">
        <v>0</v>
      </c>
      <c r="CZ939" s="12">
        <v>2</v>
      </c>
      <c r="DA939" s="12">
        <v>0</v>
      </c>
      <c r="DB939" s="12">
        <v>0</v>
      </c>
      <c r="DC939" s="12">
        <v>0</v>
      </c>
      <c r="DD939" s="60">
        <v>1</v>
      </c>
      <c r="DE939" s="60">
        <v>0</v>
      </c>
      <c r="DF939" s="60">
        <v>0</v>
      </c>
      <c r="DG939" s="60">
        <v>0</v>
      </c>
      <c r="DH939" s="60">
        <v>0</v>
      </c>
      <c r="DI939" s="60">
        <v>0</v>
      </c>
      <c r="DJ939" s="60">
        <v>0</v>
      </c>
      <c r="DK939" s="60">
        <v>0</v>
      </c>
      <c r="DL939" s="19">
        <v>0</v>
      </c>
      <c r="DM939" s="19">
        <v>0</v>
      </c>
      <c r="DN939" s="19">
        <v>0</v>
      </c>
      <c r="DO939" s="37">
        <v>0</v>
      </c>
      <c r="DP939" s="37">
        <v>0</v>
      </c>
      <c r="DQ939" s="37">
        <v>0</v>
      </c>
      <c r="DR939" s="37">
        <v>0</v>
      </c>
      <c r="DS939" s="37">
        <v>0</v>
      </c>
      <c r="DT939" s="37">
        <v>0</v>
      </c>
      <c r="DU939" s="37">
        <v>0</v>
      </c>
      <c r="DV939" s="37">
        <v>0</v>
      </c>
      <c r="DW939" s="37">
        <v>0</v>
      </c>
      <c r="DX939" s="37">
        <v>0</v>
      </c>
      <c r="DY939" s="37">
        <v>0</v>
      </c>
      <c r="DZ939" s="37">
        <v>0</v>
      </c>
      <c r="EA939" s="37">
        <v>0</v>
      </c>
      <c r="EB939" s="37">
        <v>0</v>
      </c>
      <c r="EC939" s="37">
        <v>0</v>
      </c>
      <c r="ED939" s="37">
        <v>0</v>
      </c>
      <c r="EE939" s="37">
        <v>0</v>
      </c>
      <c r="EF939" s="37">
        <v>0</v>
      </c>
      <c r="EG939" s="37">
        <v>0</v>
      </c>
      <c r="EH939" s="37">
        <v>0</v>
      </c>
      <c r="EI939" s="37">
        <v>0</v>
      </c>
      <c r="EJ939" s="37">
        <v>0</v>
      </c>
      <c r="EK939" s="37">
        <v>0</v>
      </c>
      <c r="EL939" s="37">
        <v>0</v>
      </c>
      <c r="EM939" s="37">
        <v>0</v>
      </c>
      <c r="EN939" s="37">
        <v>0</v>
      </c>
      <c r="EO939" s="268">
        <v>1</v>
      </c>
      <c r="EP939" s="59">
        <v>1</v>
      </c>
      <c r="EQ939" s="59">
        <v>2</v>
      </c>
    </row>
    <row r="940" spans="1:147" s="38" customFormat="1" ht="15" customHeight="1" x14ac:dyDescent="0.25">
      <c r="A940" s="6" t="s">
        <v>2587</v>
      </c>
      <c r="B940" s="22">
        <v>14</v>
      </c>
      <c r="C940" s="21" t="s">
        <v>1857</v>
      </c>
      <c r="D940" s="13">
        <v>2016</v>
      </c>
      <c r="E940" s="21" t="s">
        <v>800</v>
      </c>
      <c r="F940" s="21" t="s">
        <v>308</v>
      </c>
      <c r="G940" s="13">
        <v>19</v>
      </c>
      <c r="H940" s="22" t="s">
        <v>801</v>
      </c>
      <c r="I940" s="238" t="s">
        <v>1412</v>
      </c>
      <c r="J940" s="59">
        <v>2</v>
      </c>
      <c r="K940" s="22" t="s">
        <v>39</v>
      </c>
      <c r="L940" s="22" t="s">
        <v>89</v>
      </c>
      <c r="M940" s="22">
        <v>6</v>
      </c>
      <c r="N940" s="22">
        <v>6</v>
      </c>
      <c r="O940" s="59">
        <f t="shared" si="544"/>
        <v>0.77815125038364363</v>
      </c>
      <c r="P940" s="22" t="s">
        <v>1858</v>
      </c>
      <c r="Q940" s="26"/>
      <c r="R940" s="22">
        <v>1</v>
      </c>
      <c r="S940" s="37">
        <v>2</v>
      </c>
      <c r="T940" s="22">
        <v>1</v>
      </c>
      <c r="U940" s="239" t="s">
        <v>1859</v>
      </c>
      <c r="V940" s="34" t="s">
        <v>1861</v>
      </c>
      <c r="W940" s="13">
        <v>2</v>
      </c>
      <c r="X940" s="22" t="s">
        <v>608</v>
      </c>
      <c r="Z940" s="244" t="s">
        <v>130</v>
      </c>
      <c r="AA940" s="22" t="s">
        <v>1257</v>
      </c>
      <c r="AB940" s="29" t="s">
        <v>1164</v>
      </c>
      <c r="AC940" s="119">
        <v>16</v>
      </c>
      <c r="AD940" s="29">
        <v>0</v>
      </c>
      <c r="AE940" s="29" t="s">
        <v>1576</v>
      </c>
      <c r="AF940" s="281">
        <v>4.4000000000000004</v>
      </c>
      <c r="AG940" s="86">
        <f t="shared" si="545"/>
        <v>0.64345267648618742</v>
      </c>
      <c r="AH940" s="458">
        <f t="shared" ref="AH940:AH942" si="571">AF940*69.5</f>
        <v>305.8</v>
      </c>
      <c r="AI940" s="72">
        <f t="shared" si="555"/>
        <v>2.4854374810763011</v>
      </c>
      <c r="AJ940" s="59">
        <f t="shared" si="556"/>
        <v>26.400000000000002</v>
      </c>
      <c r="AK940" s="59">
        <f t="shared" si="567"/>
        <v>1.4216039268698311</v>
      </c>
      <c r="AL940" s="72">
        <f t="shared" si="558"/>
        <v>1834.8000000000002</v>
      </c>
      <c r="AM940" s="72">
        <f t="shared" si="559"/>
        <v>3.263588731459945</v>
      </c>
      <c r="AN940" s="26" t="s">
        <v>28</v>
      </c>
      <c r="AO940" s="22" t="s">
        <v>470</v>
      </c>
      <c r="AP940" s="240"/>
      <c r="AQ940" s="22" t="s">
        <v>80</v>
      </c>
      <c r="AR940" s="26" t="s">
        <v>223</v>
      </c>
      <c r="AS940" s="26" t="s">
        <v>224</v>
      </c>
      <c r="AT940" s="498">
        <v>113</v>
      </c>
      <c r="AU940" s="270">
        <v>45.23</v>
      </c>
      <c r="AV940" s="11">
        <v>-118.5</v>
      </c>
      <c r="AW940" s="37" t="s">
        <v>225</v>
      </c>
      <c r="AX940" s="277">
        <v>6.1416666666666666</v>
      </c>
      <c r="AY940" s="278">
        <v>613</v>
      </c>
      <c r="AZ940" s="455">
        <f t="shared" si="547"/>
        <v>2.7874604745184151</v>
      </c>
      <c r="BA940" s="529" t="s">
        <v>137</v>
      </c>
      <c r="BB940" s="241" t="s">
        <v>226</v>
      </c>
      <c r="BC940" s="22"/>
      <c r="BD940" s="23"/>
      <c r="BE940" s="185"/>
      <c r="BF940" s="185"/>
      <c r="BH940" s="26" t="s">
        <v>2028</v>
      </c>
      <c r="BI940" s="26" t="s">
        <v>1877</v>
      </c>
      <c r="BJ940" s="8" t="s">
        <v>8</v>
      </c>
      <c r="BK940" s="26" t="s">
        <v>1713</v>
      </c>
      <c r="BL940" s="37"/>
      <c r="BM940" s="37"/>
      <c r="BN940" s="39"/>
      <c r="BO940" s="29" t="s">
        <v>1669</v>
      </c>
      <c r="BP940" s="8" t="s">
        <v>1577</v>
      </c>
      <c r="BQ940" s="29" t="s">
        <v>1862</v>
      </c>
      <c r="BR940" s="82">
        <v>-7.7480769230769226</v>
      </c>
      <c r="BS940" s="29" t="s">
        <v>21</v>
      </c>
      <c r="BT940" s="29" t="s">
        <v>9</v>
      </c>
      <c r="BU940" s="82">
        <v>6.5026627454501273</v>
      </c>
      <c r="BW940" s="14" t="s">
        <v>26</v>
      </c>
      <c r="BX940" s="29" t="s">
        <v>67</v>
      </c>
      <c r="BY940" s="37"/>
      <c r="BZ940" s="146">
        <f t="shared" si="560"/>
        <v>6.5026627454501273</v>
      </c>
      <c r="CA940" s="250" t="s">
        <v>18</v>
      </c>
      <c r="CB940" s="248" t="s">
        <v>1861</v>
      </c>
      <c r="CC940" s="119">
        <v>2</v>
      </c>
      <c r="CD940" s="119">
        <v>2</v>
      </c>
      <c r="CE940" s="82" t="s">
        <v>1617</v>
      </c>
      <c r="CF940" s="8" t="s">
        <v>1578</v>
      </c>
      <c r="CG940" s="142">
        <v>20.942424242424238</v>
      </c>
      <c r="CH940" s="29" t="s">
        <v>21</v>
      </c>
      <c r="CI940" s="142">
        <v>7.6024692716662736</v>
      </c>
      <c r="CL940" s="30">
        <f t="shared" si="561"/>
        <v>7.6024692716662736</v>
      </c>
      <c r="CM940" s="119">
        <v>2</v>
      </c>
      <c r="CN940" s="119">
        <v>2</v>
      </c>
      <c r="CO940" s="82" t="s">
        <v>2630</v>
      </c>
      <c r="CP940" s="67">
        <f t="shared" si="564"/>
        <v>-4.0557837754150032</v>
      </c>
      <c r="CQ940" s="67">
        <f t="shared" si="565"/>
        <v>0.5714285714285714</v>
      </c>
      <c r="CR940" s="67">
        <f t="shared" si="548"/>
        <v>-2.3175907288085731</v>
      </c>
      <c r="CS940" s="67">
        <f t="shared" si="566"/>
        <v>1.6714033482824315</v>
      </c>
      <c r="CT940" s="29">
        <v>1</v>
      </c>
      <c r="CU940" s="37">
        <v>0</v>
      </c>
      <c r="CV940" s="19" t="s">
        <v>1782</v>
      </c>
      <c r="CW940" s="37">
        <v>0</v>
      </c>
      <c r="CX940" s="360">
        <v>0</v>
      </c>
      <c r="CY940" s="12">
        <v>0</v>
      </c>
      <c r="CZ940" s="12">
        <v>2</v>
      </c>
      <c r="DA940" s="12">
        <v>0</v>
      </c>
      <c r="DB940" s="12">
        <v>0</v>
      </c>
      <c r="DC940" s="12">
        <v>0</v>
      </c>
      <c r="DD940" s="60">
        <v>1</v>
      </c>
      <c r="DE940" s="60">
        <v>0</v>
      </c>
      <c r="DF940" s="60">
        <v>0</v>
      </c>
      <c r="DG940" s="60">
        <v>0</v>
      </c>
      <c r="DH940" s="60">
        <v>0</v>
      </c>
      <c r="DI940" s="60">
        <v>0</v>
      </c>
      <c r="DJ940" s="60">
        <v>0</v>
      </c>
      <c r="DK940" s="60">
        <v>0</v>
      </c>
      <c r="DL940" s="19">
        <v>0</v>
      </c>
      <c r="DM940" s="19">
        <v>0</v>
      </c>
      <c r="DN940" s="19">
        <v>0</v>
      </c>
      <c r="DO940" s="37">
        <v>0</v>
      </c>
      <c r="DP940" s="37">
        <v>0</v>
      </c>
      <c r="DQ940" s="37">
        <v>0</v>
      </c>
      <c r="DR940" s="37">
        <v>0</v>
      </c>
      <c r="DS940" s="37">
        <v>0</v>
      </c>
      <c r="DT940" s="37">
        <v>0</v>
      </c>
      <c r="DU940" s="37">
        <v>0</v>
      </c>
      <c r="DV940" s="37">
        <v>0</v>
      </c>
      <c r="DW940" s="37">
        <v>0</v>
      </c>
      <c r="DX940" s="37">
        <v>0</v>
      </c>
      <c r="DY940" s="37">
        <v>0</v>
      </c>
      <c r="DZ940" s="37">
        <v>0</v>
      </c>
      <c r="EA940" s="37">
        <v>0</v>
      </c>
      <c r="EB940" s="37">
        <v>0</v>
      </c>
      <c r="EC940" s="37">
        <v>0</v>
      </c>
      <c r="ED940" s="37">
        <v>0</v>
      </c>
      <c r="EE940" s="37">
        <v>0</v>
      </c>
      <c r="EF940" s="37">
        <v>0</v>
      </c>
      <c r="EG940" s="37">
        <v>0</v>
      </c>
      <c r="EH940" s="37">
        <v>0</v>
      </c>
      <c r="EI940" s="37">
        <v>0</v>
      </c>
      <c r="EJ940" s="37">
        <v>0</v>
      </c>
      <c r="EK940" s="37">
        <v>0</v>
      </c>
      <c r="EL940" s="37">
        <v>0</v>
      </c>
      <c r="EM940" s="37">
        <v>0</v>
      </c>
      <c r="EN940" s="37">
        <v>0</v>
      </c>
      <c r="EO940" s="268">
        <v>1</v>
      </c>
      <c r="EP940" s="59">
        <v>1</v>
      </c>
      <c r="EQ940" s="59">
        <v>2</v>
      </c>
    </row>
    <row r="941" spans="1:147" s="38" customFormat="1" ht="15" customHeight="1" x14ac:dyDescent="0.25">
      <c r="A941" s="6" t="s">
        <v>2587</v>
      </c>
      <c r="B941" s="22">
        <v>15</v>
      </c>
      <c r="C941" s="21" t="s">
        <v>1857</v>
      </c>
      <c r="D941" s="13">
        <v>2016</v>
      </c>
      <c r="E941" s="21" t="s">
        <v>800</v>
      </c>
      <c r="F941" s="21" t="s">
        <v>308</v>
      </c>
      <c r="G941" s="13">
        <v>19</v>
      </c>
      <c r="H941" s="22" t="s">
        <v>801</v>
      </c>
      <c r="I941" s="238" t="s">
        <v>1412</v>
      </c>
      <c r="J941" s="59">
        <v>2</v>
      </c>
      <c r="K941" s="22" t="s">
        <v>39</v>
      </c>
      <c r="L941" s="22" t="s">
        <v>89</v>
      </c>
      <c r="M941" s="22">
        <v>6</v>
      </c>
      <c r="N941" s="22">
        <v>6</v>
      </c>
      <c r="O941" s="59">
        <f t="shared" si="544"/>
        <v>0.77815125038364363</v>
      </c>
      <c r="P941" s="22" t="s">
        <v>1858</v>
      </c>
      <c r="Q941" s="26"/>
      <c r="R941" s="22">
        <v>1</v>
      </c>
      <c r="S941" s="37">
        <v>2</v>
      </c>
      <c r="T941" s="22">
        <v>1</v>
      </c>
      <c r="U941" s="239" t="s">
        <v>1859</v>
      </c>
      <c r="V941" s="34" t="s">
        <v>1861</v>
      </c>
      <c r="W941" s="13">
        <v>2</v>
      </c>
      <c r="X941" s="22" t="s">
        <v>608</v>
      </c>
      <c r="Z941" s="244" t="s">
        <v>130</v>
      </c>
      <c r="AA941" s="22" t="s">
        <v>1257</v>
      </c>
      <c r="AB941" s="29" t="s">
        <v>1164</v>
      </c>
      <c r="AC941" s="119">
        <v>8</v>
      </c>
      <c r="AD941" s="29">
        <v>0</v>
      </c>
      <c r="AE941" s="29" t="s">
        <v>1576</v>
      </c>
      <c r="AF941" s="281">
        <v>2.2000000000000002</v>
      </c>
      <c r="AG941" s="86">
        <f t="shared" si="545"/>
        <v>0.34242268082220628</v>
      </c>
      <c r="AH941" s="458">
        <f t="shared" si="571"/>
        <v>152.9</v>
      </c>
      <c r="AI941" s="72">
        <f t="shared" si="555"/>
        <v>2.1844074854123203</v>
      </c>
      <c r="AJ941" s="59">
        <f t="shared" si="556"/>
        <v>13.200000000000001</v>
      </c>
      <c r="AK941" s="59">
        <f t="shared" si="567"/>
        <v>1.1205739312058498</v>
      </c>
      <c r="AL941" s="72">
        <f t="shared" si="558"/>
        <v>917.40000000000009</v>
      </c>
      <c r="AM941" s="72">
        <f t="shared" si="559"/>
        <v>2.9625587357959637</v>
      </c>
      <c r="AN941" s="26" t="s">
        <v>28</v>
      </c>
      <c r="AO941" s="22" t="s">
        <v>470</v>
      </c>
      <c r="AP941" s="240"/>
      <c r="AQ941" s="22" t="s">
        <v>80</v>
      </c>
      <c r="AR941" s="26" t="s">
        <v>223</v>
      </c>
      <c r="AS941" s="26" t="s">
        <v>224</v>
      </c>
      <c r="AT941" s="498">
        <v>113</v>
      </c>
      <c r="AU941" s="270">
        <v>45.23</v>
      </c>
      <c r="AV941" s="11">
        <v>-118.5</v>
      </c>
      <c r="AW941" s="37" t="s">
        <v>225</v>
      </c>
      <c r="AX941" s="277">
        <v>6.1416666666666666</v>
      </c>
      <c r="AY941" s="278">
        <v>613</v>
      </c>
      <c r="AZ941" s="455">
        <f t="shared" si="547"/>
        <v>2.7874604745184151</v>
      </c>
      <c r="BA941" s="529" t="s">
        <v>137</v>
      </c>
      <c r="BB941" s="241" t="s">
        <v>226</v>
      </c>
      <c r="BC941" s="22"/>
      <c r="BD941" s="23"/>
      <c r="BE941" s="185"/>
      <c r="BF941" s="185"/>
      <c r="BH941" s="26" t="s">
        <v>2028</v>
      </c>
      <c r="BI941" s="26" t="s">
        <v>1878</v>
      </c>
      <c r="BJ941" s="8" t="s">
        <v>8</v>
      </c>
      <c r="BK941" s="26" t="s">
        <v>1713</v>
      </c>
      <c r="BL941" s="37"/>
      <c r="BM941" s="37"/>
      <c r="BN941" s="39"/>
      <c r="BO941" s="29" t="s">
        <v>1669</v>
      </c>
      <c r="BP941" s="8" t="s">
        <v>1577</v>
      </c>
      <c r="BQ941" s="29" t="s">
        <v>1862</v>
      </c>
      <c r="BR941" s="82">
        <v>-14.656043956043959</v>
      </c>
      <c r="BS941" s="29" t="s">
        <v>21</v>
      </c>
      <c r="BT941" s="29" t="s">
        <v>9</v>
      </c>
      <c r="BU941" s="82">
        <v>2.6683567984556036</v>
      </c>
      <c r="BW941" s="14" t="s">
        <v>26</v>
      </c>
      <c r="BX941" s="29" t="s">
        <v>67</v>
      </c>
      <c r="BY941" s="37"/>
      <c r="BZ941" s="146">
        <f t="shared" si="560"/>
        <v>2.6683567984556036</v>
      </c>
      <c r="CA941" s="250" t="s">
        <v>18</v>
      </c>
      <c r="CB941" s="248" t="s">
        <v>1861</v>
      </c>
      <c r="CC941" s="119">
        <v>2</v>
      </c>
      <c r="CD941" s="119">
        <v>2</v>
      </c>
      <c r="CE941" s="82" t="s">
        <v>1617</v>
      </c>
      <c r="CF941" s="8" t="s">
        <v>1578</v>
      </c>
      <c r="CG941" s="142">
        <v>20.942424242424238</v>
      </c>
      <c r="CH941" s="29" t="s">
        <v>21</v>
      </c>
      <c r="CI941" s="142">
        <v>7.6024692716662736</v>
      </c>
      <c r="CL941" s="30">
        <f t="shared" si="561"/>
        <v>7.6024692716662736</v>
      </c>
      <c r="CM941" s="119">
        <v>2</v>
      </c>
      <c r="CN941" s="119">
        <v>2</v>
      </c>
      <c r="CO941" s="82" t="s">
        <v>2630</v>
      </c>
      <c r="CP941" s="67">
        <f t="shared" si="564"/>
        <v>-6.248342921989166</v>
      </c>
      <c r="CQ941" s="67">
        <f t="shared" si="565"/>
        <v>0.5714285714285714</v>
      </c>
      <c r="CR941" s="67">
        <f t="shared" si="548"/>
        <v>-3.5704816697080948</v>
      </c>
      <c r="CS941" s="67">
        <f t="shared" si="566"/>
        <v>2.5935424192151881</v>
      </c>
      <c r="CT941" s="29">
        <v>1</v>
      </c>
      <c r="CU941" s="37">
        <v>0</v>
      </c>
      <c r="CV941" s="19" t="s">
        <v>1782</v>
      </c>
      <c r="CW941" s="37">
        <v>0</v>
      </c>
      <c r="CX941" s="360">
        <v>0</v>
      </c>
      <c r="CY941" s="12">
        <v>0</v>
      </c>
      <c r="CZ941" s="12">
        <v>2</v>
      </c>
      <c r="DA941" s="12">
        <v>0</v>
      </c>
      <c r="DB941" s="12">
        <v>0</v>
      </c>
      <c r="DC941" s="12">
        <v>0</v>
      </c>
      <c r="DD941" s="60">
        <v>1</v>
      </c>
      <c r="DE941" s="60">
        <v>0</v>
      </c>
      <c r="DF941" s="60">
        <v>0</v>
      </c>
      <c r="DG941" s="60">
        <v>0</v>
      </c>
      <c r="DH941" s="60">
        <v>0</v>
      </c>
      <c r="DI941" s="60">
        <v>0</v>
      </c>
      <c r="DJ941" s="60">
        <v>0</v>
      </c>
      <c r="DK941" s="60">
        <v>0</v>
      </c>
      <c r="DL941" s="19">
        <v>0</v>
      </c>
      <c r="DM941" s="19">
        <v>0</v>
      </c>
      <c r="DN941" s="19">
        <v>0</v>
      </c>
      <c r="DO941" s="37">
        <v>0</v>
      </c>
      <c r="DP941" s="37">
        <v>0</v>
      </c>
      <c r="DQ941" s="37">
        <v>0</v>
      </c>
      <c r="DR941" s="37">
        <v>0</v>
      </c>
      <c r="DS941" s="37">
        <v>0</v>
      </c>
      <c r="DT941" s="37">
        <v>0</v>
      </c>
      <c r="DU941" s="37">
        <v>0</v>
      </c>
      <c r="DV941" s="37">
        <v>0</v>
      </c>
      <c r="DW941" s="37">
        <v>0</v>
      </c>
      <c r="DX941" s="37">
        <v>0</v>
      </c>
      <c r="DY941" s="37">
        <v>0</v>
      </c>
      <c r="DZ941" s="37">
        <v>0</v>
      </c>
      <c r="EA941" s="37">
        <v>0</v>
      </c>
      <c r="EB941" s="37">
        <v>0</v>
      </c>
      <c r="EC941" s="37">
        <v>0</v>
      </c>
      <c r="ED941" s="37">
        <v>0</v>
      </c>
      <c r="EE941" s="37">
        <v>0</v>
      </c>
      <c r="EF941" s="37">
        <v>0</v>
      </c>
      <c r="EG941" s="37">
        <v>0</v>
      </c>
      <c r="EH941" s="37">
        <v>0</v>
      </c>
      <c r="EI941" s="37">
        <v>0</v>
      </c>
      <c r="EJ941" s="37">
        <v>0</v>
      </c>
      <c r="EK941" s="37">
        <v>0</v>
      </c>
      <c r="EL941" s="37">
        <v>0</v>
      </c>
      <c r="EM941" s="37">
        <v>0</v>
      </c>
      <c r="EN941" s="37">
        <v>0</v>
      </c>
      <c r="EO941" s="268">
        <v>1</v>
      </c>
      <c r="EP941" s="59">
        <v>1</v>
      </c>
      <c r="EQ941" s="59">
        <v>2</v>
      </c>
    </row>
    <row r="942" spans="1:147" s="38" customFormat="1" ht="15" customHeight="1" x14ac:dyDescent="0.25">
      <c r="A942" s="6" t="s">
        <v>2587</v>
      </c>
      <c r="B942" s="22">
        <v>16</v>
      </c>
      <c r="C942" s="21" t="s">
        <v>1857</v>
      </c>
      <c r="D942" s="13">
        <v>2016</v>
      </c>
      <c r="E942" s="21" t="s">
        <v>800</v>
      </c>
      <c r="F942" s="21" t="s">
        <v>308</v>
      </c>
      <c r="G942" s="13">
        <v>19</v>
      </c>
      <c r="H942" s="22" t="s">
        <v>801</v>
      </c>
      <c r="I942" s="238" t="s">
        <v>1412</v>
      </c>
      <c r="J942" s="59">
        <v>2</v>
      </c>
      <c r="K942" s="22" t="s">
        <v>39</v>
      </c>
      <c r="L942" s="22" t="s">
        <v>89</v>
      </c>
      <c r="M942" s="22">
        <v>6</v>
      </c>
      <c r="N942" s="22">
        <v>6</v>
      </c>
      <c r="O942" s="59">
        <f t="shared" si="544"/>
        <v>0.77815125038364363</v>
      </c>
      <c r="P942" s="22" t="s">
        <v>1858</v>
      </c>
      <c r="Q942" s="26"/>
      <c r="R942" s="22">
        <v>1</v>
      </c>
      <c r="S942" s="37">
        <v>2</v>
      </c>
      <c r="T942" s="22">
        <v>3</v>
      </c>
      <c r="U942" s="239" t="s">
        <v>1859</v>
      </c>
      <c r="V942" s="34" t="s">
        <v>1861</v>
      </c>
      <c r="W942" s="13">
        <v>2</v>
      </c>
      <c r="X942" s="22" t="s">
        <v>608</v>
      </c>
      <c r="Z942" s="244" t="s">
        <v>130</v>
      </c>
      <c r="AA942" s="22" t="s">
        <v>1257</v>
      </c>
      <c r="AB942" s="29" t="s">
        <v>1164</v>
      </c>
      <c r="AC942" s="243" t="s">
        <v>1864</v>
      </c>
      <c r="AD942" s="29">
        <v>0</v>
      </c>
      <c r="AE942" s="29" t="s">
        <v>1576</v>
      </c>
      <c r="AF942" s="282">
        <v>5.0999999999999996</v>
      </c>
      <c r="AG942" s="86">
        <f t="shared" si="545"/>
        <v>0.70757017609793638</v>
      </c>
      <c r="AH942" s="458">
        <f t="shared" si="571"/>
        <v>354.45</v>
      </c>
      <c r="AI942" s="72">
        <f t="shared" si="555"/>
        <v>2.5495549806880504</v>
      </c>
      <c r="AJ942" s="59">
        <f t="shared" si="556"/>
        <v>30.599999999999998</v>
      </c>
      <c r="AK942" s="59">
        <f t="shared" si="567"/>
        <v>1.4857214264815799</v>
      </c>
      <c r="AL942" s="72">
        <f t="shared" si="558"/>
        <v>2126.6999999999998</v>
      </c>
      <c r="AM942" s="72">
        <f t="shared" si="559"/>
        <v>3.3277062310716938</v>
      </c>
      <c r="AN942" s="26" t="s">
        <v>28</v>
      </c>
      <c r="AO942" s="22" t="s">
        <v>470</v>
      </c>
      <c r="AP942" s="240"/>
      <c r="AQ942" s="22" t="s">
        <v>80</v>
      </c>
      <c r="AR942" s="26" t="s">
        <v>223</v>
      </c>
      <c r="AS942" s="26" t="s">
        <v>224</v>
      </c>
      <c r="AT942" s="498">
        <v>113</v>
      </c>
      <c r="AU942" s="270">
        <v>45.23</v>
      </c>
      <c r="AV942" s="11">
        <v>-118.5</v>
      </c>
      <c r="AW942" s="37" t="s">
        <v>225</v>
      </c>
      <c r="AX942" s="277">
        <v>6.1416666666666666</v>
      </c>
      <c r="AY942" s="278">
        <v>613</v>
      </c>
      <c r="AZ942" s="455">
        <f t="shared" si="547"/>
        <v>2.7874604745184151</v>
      </c>
      <c r="BA942" s="529" t="s">
        <v>137</v>
      </c>
      <c r="BB942" s="241" t="s">
        <v>226</v>
      </c>
      <c r="BC942" s="22"/>
      <c r="BD942" s="23"/>
      <c r="BE942" s="185"/>
      <c r="BF942" s="185"/>
      <c r="BH942" s="26" t="s">
        <v>2028</v>
      </c>
      <c r="BI942" s="26" t="s">
        <v>1879</v>
      </c>
      <c r="BJ942" s="8" t="s">
        <v>8</v>
      </c>
      <c r="BK942" s="26" t="s">
        <v>1713</v>
      </c>
      <c r="BL942" s="37"/>
      <c r="BM942" s="37"/>
      <c r="BN942" s="39"/>
      <c r="BO942" s="29" t="s">
        <v>1669</v>
      </c>
      <c r="BP942" s="8" t="s">
        <v>1577</v>
      </c>
      <c r="BQ942" s="29" t="s">
        <v>1862</v>
      </c>
      <c r="BR942" s="82">
        <v>-9.4888736263736249</v>
      </c>
      <c r="BS942" s="29" t="s">
        <v>21</v>
      </c>
      <c r="BT942" s="29" t="s">
        <v>9</v>
      </c>
      <c r="BU942" s="82">
        <v>9.7996446924979335</v>
      </c>
      <c r="BW942" s="14" t="s">
        <v>26</v>
      </c>
      <c r="BX942" s="29" t="s">
        <v>67</v>
      </c>
      <c r="BY942" s="37"/>
      <c r="BZ942" s="146">
        <f t="shared" si="560"/>
        <v>9.7996446924979335</v>
      </c>
      <c r="CA942" s="250" t="s">
        <v>18</v>
      </c>
      <c r="CB942" s="248" t="s">
        <v>1861</v>
      </c>
      <c r="CC942" s="119">
        <v>6</v>
      </c>
      <c r="CD942" s="119">
        <v>6</v>
      </c>
      <c r="CE942" s="82" t="s">
        <v>1617</v>
      </c>
      <c r="CF942" s="8" t="s">
        <v>1578</v>
      </c>
      <c r="CG942" s="142">
        <v>20.942424242424238</v>
      </c>
      <c r="CH942" s="29" t="s">
        <v>21</v>
      </c>
      <c r="CI942" s="142">
        <v>7.6024692716662736</v>
      </c>
      <c r="CL942" s="30">
        <f t="shared" si="561"/>
        <v>7.6024692716662736</v>
      </c>
      <c r="CM942" s="119">
        <v>2</v>
      </c>
      <c r="CN942" s="119">
        <v>2</v>
      </c>
      <c r="CO942" s="82" t="s">
        <v>2630</v>
      </c>
      <c r="CP942" s="67">
        <f t="shared" si="564"/>
        <v>-3.2138086109195667</v>
      </c>
      <c r="CQ942" s="67">
        <f t="shared" si="565"/>
        <v>0.86956521739130432</v>
      </c>
      <c r="CR942" s="67">
        <f t="shared" si="548"/>
        <v>-2.7946161834083187</v>
      </c>
      <c r="CS942" s="67">
        <f t="shared" si="566"/>
        <v>1.1547841424521466</v>
      </c>
      <c r="CT942" s="29">
        <v>2</v>
      </c>
      <c r="CU942" s="37">
        <v>0</v>
      </c>
      <c r="CV942" s="19" t="s">
        <v>1782</v>
      </c>
      <c r="CW942" s="37">
        <v>0</v>
      </c>
      <c r="CX942" s="360">
        <v>0</v>
      </c>
      <c r="CY942" s="12">
        <v>0</v>
      </c>
      <c r="CZ942" s="12">
        <v>2</v>
      </c>
      <c r="DA942" s="12">
        <v>0</v>
      </c>
      <c r="DB942" s="12">
        <v>0</v>
      </c>
      <c r="DC942" s="12">
        <v>0</v>
      </c>
      <c r="DD942" s="60">
        <v>1</v>
      </c>
      <c r="DE942" s="60">
        <v>0</v>
      </c>
      <c r="DF942" s="60">
        <v>0</v>
      </c>
      <c r="DG942" s="60">
        <v>0</v>
      </c>
      <c r="DH942" s="60">
        <v>0</v>
      </c>
      <c r="DI942" s="60">
        <v>0</v>
      </c>
      <c r="DJ942" s="60">
        <v>0</v>
      </c>
      <c r="DK942" s="60">
        <v>0</v>
      </c>
      <c r="DL942" s="19">
        <v>0</v>
      </c>
      <c r="DM942" s="19">
        <v>0</v>
      </c>
      <c r="DN942" s="19">
        <v>0</v>
      </c>
      <c r="DO942" s="37">
        <v>0</v>
      </c>
      <c r="DP942" s="37">
        <v>0</v>
      </c>
      <c r="DQ942" s="37">
        <v>0</v>
      </c>
      <c r="DR942" s="37">
        <v>0</v>
      </c>
      <c r="DS942" s="37">
        <v>0</v>
      </c>
      <c r="DT942" s="37">
        <v>0</v>
      </c>
      <c r="DU942" s="37">
        <v>0</v>
      </c>
      <c r="DV942" s="37">
        <v>0</v>
      </c>
      <c r="DW942" s="37">
        <v>0</v>
      </c>
      <c r="DX942" s="37">
        <v>0</v>
      </c>
      <c r="DY942" s="37">
        <v>0</v>
      </c>
      <c r="DZ942" s="37">
        <v>0</v>
      </c>
      <c r="EA942" s="37">
        <v>0</v>
      </c>
      <c r="EB942" s="37">
        <v>0</v>
      </c>
      <c r="EC942" s="37">
        <v>0</v>
      </c>
      <c r="ED942" s="37">
        <v>0</v>
      </c>
      <c r="EE942" s="37">
        <v>0</v>
      </c>
      <c r="EF942" s="37">
        <v>0</v>
      </c>
      <c r="EG942" s="37">
        <v>0</v>
      </c>
      <c r="EH942" s="37">
        <v>0</v>
      </c>
      <c r="EI942" s="37">
        <v>0</v>
      </c>
      <c r="EJ942" s="37">
        <v>0</v>
      </c>
      <c r="EK942" s="37">
        <v>0</v>
      </c>
      <c r="EL942" s="37">
        <v>0</v>
      </c>
      <c r="EM942" s="37">
        <v>0</v>
      </c>
      <c r="EN942" s="37">
        <v>0</v>
      </c>
      <c r="EO942" s="268">
        <v>1</v>
      </c>
      <c r="EP942" s="59">
        <v>1</v>
      </c>
      <c r="EQ942" s="59">
        <v>2</v>
      </c>
    </row>
    <row r="943" spans="1:147" s="38" customFormat="1" ht="15" customHeight="1" x14ac:dyDescent="0.25">
      <c r="A943" s="6" t="s">
        <v>2587</v>
      </c>
      <c r="B943" s="22">
        <v>17</v>
      </c>
      <c r="C943" s="21" t="s">
        <v>1857</v>
      </c>
      <c r="D943" s="13">
        <v>2016</v>
      </c>
      <c r="E943" s="21" t="s">
        <v>800</v>
      </c>
      <c r="F943" s="21" t="s">
        <v>308</v>
      </c>
      <c r="G943" s="13">
        <v>19</v>
      </c>
      <c r="H943" s="22" t="s">
        <v>801</v>
      </c>
      <c r="I943" s="238" t="s">
        <v>1412</v>
      </c>
      <c r="J943" s="59">
        <v>2</v>
      </c>
      <c r="K943" s="22" t="s">
        <v>39</v>
      </c>
      <c r="L943" s="22" t="s">
        <v>89</v>
      </c>
      <c r="M943" s="22">
        <v>6</v>
      </c>
      <c r="N943" s="22">
        <v>6</v>
      </c>
      <c r="O943" s="59">
        <f t="shared" si="544"/>
        <v>0.77815125038364363</v>
      </c>
      <c r="P943" s="22" t="s">
        <v>1858</v>
      </c>
      <c r="Q943" s="26"/>
      <c r="R943" s="22">
        <v>1</v>
      </c>
      <c r="S943" s="22">
        <v>3</v>
      </c>
      <c r="T943" s="22">
        <v>1</v>
      </c>
      <c r="U943" s="239" t="s">
        <v>1859</v>
      </c>
      <c r="V943" s="34" t="s">
        <v>1861</v>
      </c>
      <c r="W943" s="13">
        <v>2</v>
      </c>
      <c r="X943" s="22" t="s">
        <v>608</v>
      </c>
      <c r="Y943" s="26"/>
      <c r="Z943" s="26" t="s">
        <v>153</v>
      </c>
      <c r="AA943" s="22" t="s">
        <v>1257</v>
      </c>
      <c r="AB943" s="29" t="s">
        <v>1164</v>
      </c>
      <c r="AC943" s="29">
        <v>30</v>
      </c>
      <c r="AD943" s="29">
        <v>0</v>
      </c>
      <c r="AE943" s="29" t="s">
        <v>1575</v>
      </c>
      <c r="AF943" s="27">
        <v>8.1999999999999993</v>
      </c>
      <c r="AG943" s="86">
        <f t="shared" si="545"/>
        <v>0.91381385238371671</v>
      </c>
      <c r="AH943" s="458">
        <f>AF943*110</f>
        <v>901.99999999999989</v>
      </c>
      <c r="AI943" s="72">
        <f t="shared" si="555"/>
        <v>2.9552065375419416</v>
      </c>
      <c r="AJ943" s="59">
        <f t="shared" si="556"/>
        <v>49.199999999999996</v>
      </c>
      <c r="AK943" s="59">
        <f t="shared" si="567"/>
        <v>1.6919651027673603</v>
      </c>
      <c r="AL943" s="72">
        <f t="shared" si="558"/>
        <v>5411.9999999999991</v>
      </c>
      <c r="AM943" s="72">
        <f t="shared" si="559"/>
        <v>3.7333577879255855</v>
      </c>
      <c r="AN943" s="26" t="s">
        <v>28</v>
      </c>
      <c r="AO943" s="22" t="s">
        <v>470</v>
      </c>
      <c r="AP943" s="240"/>
      <c r="AQ943" s="22" t="s">
        <v>80</v>
      </c>
      <c r="AR943" s="26" t="s">
        <v>223</v>
      </c>
      <c r="AS943" s="26" t="s">
        <v>224</v>
      </c>
      <c r="AT943" s="498">
        <v>112</v>
      </c>
      <c r="AU943" s="270">
        <v>45.23</v>
      </c>
      <c r="AV943" s="11">
        <v>-118.5</v>
      </c>
      <c r="AW943" s="37" t="s">
        <v>225</v>
      </c>
      <c r="AX943" s="277">
        <v>6.1416666666666666</v>
      </c>
      <c r="AY943" s="278">
        <v>613</v>
      </c>
      <c r="AZ943" s="455">
        <f t="shared" si="547"/>
        <v>2.7874604745184151</v>
      </c>
      <c r="BA943" s="529" t="s">
        <v>137</v>
      </c>
      <c r="BB943" s="241" t="s">
        <v>226</v>
      </c>
      <c r="BC943" s="22"/>
      <c r="BD943" s="23"/>
      <c r="BE943" s="185"/>
      <c r="BF943" s="185"/>
      <c r="BH943" s="26" t="s">
        <v>2028</v>
      </c>
      <c r="BI943" s="26" t="s">
        <v>1860</v>
      </c>
      <c r="BJ943" s="185" t="s">
        <v>12</v>
      </c>
      <c r="BK943" s="26" t="s">
        <v>1713</v>
      </c>
      <c r="BL943" s="37"/>
      <c r="BM943" s="37"/>
      <c r="BN943" s="39"/>
      <c r="BO943" s="29" t="s">
        <v>1669</v>
      </c>
      <c r="BP943" s="8" t="s">
        <v>1577</v>
      </c>
      <c r="BQ943" s="29" t="s">
        <v>1862</v>
      </c>
      <c r="BR943" s="82">
        <v>-0.29874727668845341</v>
      </c>
      <c r="BS943" s="29" t="s">
        <v>21</v>
      </c>
      <c r="BT943" s="29" t="s">
        <v>1214</v>
      </c>
      <c r="BU943" s="82">
        <v>1.4236350424497415</v>
      </c>
      <c r="BW943" s="14" t="s">
        <v>26</v>
      </c>
      <c r="BX943" s="29" t="s">
        <v>67</v>
      </c>
      <c r="BY943" s="37"/>
      <c r="BZ943" s="146">
        <f t="shared" si="560"/>
        <v>1.4236350424497415</v>
      </c>
      <c r="CA943" s="250" t="s">
        <v>18</v>
      </c>
      <c r="CB943" s="248" t="s">
        <v>1861</v>
      </c>
      <c r="CC943" s="29">
        <v>3</v>
      </c>
      <c r="CD943" s="29">
        <v>3</v>
      </c>
      <c r="CE943" s="82" t="s">
        <v>1617</v>
      </c>
      <c r="CF943" s="8" t="s">
        <v>1578</v>
      </c>
      <c r="CG943" s="142">
        <v>-0.86764705882352955</v>
      </c>
      <c r="CH943" s="29" t="s">
        <v>21</v>
      </c>
      <c r="CI943" s="142">
        <v>2.1038665179282443</v>
      </c>
      <c r="CL943" s="30">
        <f t="shared" si="561"/>
        <v>2.1038665179282443</v>
      </c>
      <c r="CM943" s="29">
        <v>3</v>
      </c>
      <c r="CN943" s="29">
        <v>3</v>
      </c>
      <c r="CO943" s="82" t="s">
        <v>2630</v>
      </c>
      <c r="CP943" s="67">
        <f t="shared" si="564"/>
        <v>0.3167161675703894</v>
      </c>
      <c r="CQ943" s="67">
        <f t="shared" si="565"/>
        <v>0.8</v>
      </c>
      <c r="CR943" s="67">
        <f t="shared" si="548"/>
        <v>0.25337293405631151</v>
      </c>
      <c r="CS943" s="67">
        <f t="shared" si="566"/>
        <v>0.67201648697602534</v>
      </c>
      <c r="CT943" s="29">
        <v>1</v>
      </c>
      <c r="CU943" s="37">
        <v>0</v>
      </c>
      <c r="CV943" s="19" t="s">
        <v>1782</v>
      </c>
      <c r="CW943" s="37">
        <v>0</v>
      </c>
      <c r="CX943" s="360">
        <v>0</v>
      </c>
      <c r="CY943" s="12">
        <v>1</v>
      </c>
      <c r="CZ943" s="12">
        <v>0</v>
      </c>
      <c r="DA943" s="12">
        <v>0</v>
      </c>
      <c r="DB943" s="12">
        <v>0</v>
      </c>
      <c r="DC943" s="12">
        <v>0</v>
      </c>
      <c r="DD943" s="60">
        <v>1</v>
      </c>
      <c r="DE943" s="60">
        <v>0</v>
      </c>
      <c r="DF943" s="60">
        <v>0</v>
      </c>
      <c r="DG943" s="60">
        <v>0</v>
      </c>
      <c r="DH943" s="60">
        <v>0</v>
      </c>
      <c r="DI943" s="60">
        <v>0</v>
      </c>
      <c r="DJ943" s="60">
        <v>0</v>
      </c>
      <c r="DK943" s="60">
        <v>0</v>
      </c>
      <c r="DL943" s="19">
        <v>0</v>
      </c>
      <c r="DM943" s="19">
        <v>0</v>
      </c>
      <c r="DN943" s="19">
        <v>0</v>
      </c>
      <c r="DO943" s="37">
        <v>0</v>
      </c>
      <c r="DP943" s="37">
        <v>0</v>
      </c>
      <c r="DQ943" s="37">
        <v>0</v>
      </c>
      <c r="DR943" s="37">
        <v>0</v>
      </c>
      <c r="DS943" s="37">
        <v>0</v>
      </c>
      <c r="DT943" s="37">
        <v>0</v>
      </c>
      <c r="DU943" s="37">
        <v>0</v>
      </c>
      <c r="DV943" s="37">
        <v>0</v>
      </c>
      <c r="DW943" s="37">
        <v>0</v>
      </c>
      <c r="DX943" s="37">
        <v>0</v>
      </c>
      <c r="DY943" s="37">
        <v>0</v>
      </c>
      <c r="DZ943" s="37">
        <v>0</v>
      </c>
      <c r="EA943" s="37">
        <v>0</v>
      </c>
      <c r="EB943" s="37">
        <v>0</v>
      </c>
      <c r="EC943" s="37">
        <v>0</v>
      </c>
      <c r="ED943" s="37">
        <v>0</v>
      </c>
      <c r="EE943" s="37">
        <v>0</v>
      </c>
      <c r="EF943" s="37">
        <v>0</v>
      </c>
      <c r="EG943" s="37">
        <v>0</v>
      </c>
      <c r="EH943" s="37">
        <v>0</v>
      </c>
      <c r="EI943" s="37">
        <v>0</v>
      </c>
      <c r="EJ943" s="37">
        <v>0</v>
      </c>
      <c r="EK943" s="37">
        <v>0</v>
      </c>
      <c r="EL943" s="37">
        <v>0</v>
      </c>
      <c r="EM943" s="29">
        <v>2</v>
      </c>
      <c r="EN943" s="37">
        <v>0</v>
      </c>
      <c r="EO943" s="29">
        <v>2</v>
      </c>
      <c r="EP943" s="59">
        <v>1</v>
      </c>
      <c r="EQ943" s="59">
        <v>2</v>
      </c>
    </row>
    <row r="944" spans="1:147" s="38" customFormat="1" ht="15" customHeight="1" x14ac:dyDescent="0.25">
      <c r="A944" s="6" t="s">
        <v>2587</v>
      </c>
      <c r="B944" s="22">
        <v>18</v>
      </c>
      <c r="C944" s="21" t="s">
        <v>1857</v>
      </c>
      <c r="D944" s="13">
        <v>2016</v>
      </c>
      <c r="E944" s="21" t="s">
        <v>800</v>
      </c>
      <c r="F944" s="21" t="s">
        <v>308</v>
      </c>
      <c r="G944" s="13">
        <v>19</v>
      </c>
      <c r="H944" s="22" t="s">
        <v>801</v>
      </c>
      <c r="I944" s="238" t="s">
        <v>1412</v>
      </c>
      <c r="J944" s="59">
        <v>2</v>
      </c>
      <c r="K944" s="22" t="s">
        <v>39</v>
      </c>
      <c r="L944" s="22" t="s">
        <v>89</v>
      </c>
      <c r="M944" s="22">
        <v>6</v>
      </c>
      <c r="N944" s="22">
        <v>6</v>
      </c>
      <c r="O944" s="59">
        <f t="shared" si="544"/>
        <v>0.77815125038364363</v>
      </c>
      <c r="P944" s="22" t="s">
        <v>1858</v>
      </c>
      <c r="Q944" s="26"/>
      <c r="R944" s="22">
        <v>1</v>
      </c>
      <c r="S944" s="22">
        <v>3</v>
      </c>
      <c r="T944" s="22">
        <v>1</v>
      </c>
      <c r="U944" s="239" t="s">
        <v>1859</v>
      </c>
      <c r="V944" s="34" t="s">
        <v>1861</v>
      </c>
      <c r="W944" s="13">
        <v>2</v>
      </c>
      <c r="X944" s="22" t="s">
        <v>608</v>
      </c>
      <c r="Z944" s="26" t="s">
        <v>153</v>
      </c>
      <c r="AA944" s="22" t="s">
        <v>1257</v>
      </c>
      <c r="AB944" s="29" t="s">
        <v>1164</v>
      </c>
      <c r="AC944" s="119">
        <v>20</v>
      </c>
      <c r="AD944" s="29">
        <v>0</v>
      </c>
      <c r="AE944" s="29" t="s">
        <v>1575</v>
      </c>
      <c r="AF944" s="281">
        <v>5.5</v>
      </c>
      <c r="AG944" s="86">
        <f t="shared" si="545"/>
        <v>0.74036268949424389</v>
      </c>
      <c r="AH944" s="458">
        <f t="shared" ref="AH944:AH946" si="572">AF944*110</f>
        <v>605</v>
      </c>
      <c r="AI944" s="72">
        <f t="shared" si="555"/>
        <v>2.781755374652469</v>
      </c>
      <c r="AJ944" s="59">
        <f t="shared" si="556"/>
        <v>33</v>
      </c>
      <c r="AK944" s="59">
        <f t="shared" si="567"/>
        <v>1.5185139398778875</v>
      </c>
      <c r="AL944" s="72">
        <f t="shared" si="558"/>
        <v>3630</v>
      </c>
      <c r="AM944" s="72">
        <f t="shared" si="559"/>
        <v>3.5599066250361124</v>
      </c>
      <c r="AN944" s="26" t="s">
        <v>28</v>
      </c>
      <c r="AO944" s="22" t="s">
        <v>470</v>
      </c>
      <c r="AP944" s="240"/>
      <c r="AQ944" s="22" t="s">
        <v>80</v>
      </c>
      <c r="AR944" s="26" t="s">
        <v>223</v>
      </c>
      <c r="AS944" s="26" t="s">
        <v>224</v>
      </c>
      <c r="AT944" s="498">
        <v>112</v>
      </c>
      <c r="AU944" s="270">
        <v>45.23</v>
      </c>
      <c r="AV944" s="11">
        <v>-118.5</v>
      </c>
      <c r="AW944" s="37" t="s">
        <v>225</v>
      </c>
      <c r="AX944" s="277">
        <v>6.1416666666666666</v>
      </c>
      <c r="AY944" s="278">
        <v>613</v>
      </c>
      <c r="AZ944" s="455">
        <f t="shared" si="547"/>
        <v>2.7874604745184151</v>
      </c>
      <c r="BA944" s="529" t="s">
        <v>137</v>
      </c>
      <c r="BB944" s="241" t="s">
        <v>226</v>
      </c>
      <c r="BC944" s="22"/>
      <c r="BD944" s="23"/>
      <c r="BE944" s="185"/>
      <c r="BF944" s="185"/>
      <c r="BH944" s="26" t="s">
        <v>2028</v>
      </c>
      <c r="BI944" s="26" t="s">
        <v>1865</v>
      </c>
      <c r="BJ944" s="185" t="s">
        <v>12</v>
      </c>
      <c r="BK944" s="26" t="s">
        <v>1713</v>
      </c>
      <c r="BL944" s="37"/>
      <c r="BM944" s="37"/>
      <c r="BN944" s="39"/>
      <c r="BO944" s="29" t="s">
        <v>1669</v>
      </c>
      <c r="BP944" s="8" t="s">
        <v>1577</v>
      </c>
      <c r="BQ944" s="29" t="s">
        <v>1862</v>
      </c>
      <c r="BR944" s="82">
        <v>1.0822751322751329</v>
      </c>
      <c r="BS944" s="29" t="s">
        <v>21</v>
      </c>
      <c r="BT944" s="29" t="s">
        <v>1214</v>
      </c>
      <c r="BU944" s="82">
        <v>1.4862476007708167</v>
      </c>
      <c r="BW944" s="14" t="s">
        <v>26</v>
      </c>
      <c r="BX944" s="29" t="s">
        <v>67</v>
      </c>
      <c r="BY944" s="37"/>
      <c r="BZ944" s="146">
        <f t="shared" si="560"/>
        <v>1.4862476007708167</v>
      </c>
      <c r="CA944" s="250" t="s">
        <v>18</v>
      </c>
      <c r="CB944" s="248" t="s">
        <v>1861</v>
      </c>
      <c r="CC944" s="29">
        <v>3</v>
      </c>
      <c r="CD944" s="29">
        <v>3</v>
      </c>
      <c r="CE944" s="82" t="s">
        <v>1617</v>
      </c>
      <c r="CF944" s="8" t="s">
        <v>1578</v>
      </c>
      <c r="CG944" s="142">
        <v>-0.86764705882352955</v>
      </c>
      <c r="CH944" s="29" t="s">
        <v>21</v>
      </c>
      <c r="CI944" s="142">
        <v>2.1038665179282443</v>
      </c>
      <c r="CL944" s="30">
        <f t="shared" si="561"/>
        <v>2.1038665179282443</v>
      </c>
      <c r="CM944" s="29">
        <v>3</v>
      </c>
      <c r="CN944" s="29">
        <v>3</v>
      </c>
      <c r="CO944" s="82" t="s">
        <v>2630</v>
      </c>
      <c r="CP944" s="67">
        <f t="shared" si="564"/>
        <v>1.0705469547028779</v>
      </c>
      <c r="CQ944" s="67">
        <f t="shared" si="565"/>
        <v>0.8</v>
      </c>
      <c r="CR944" s="67">
        <f t="shared" si="548"/>
        <v>0.85643756376230229</v>
      </c>
      <c r="CS944" s="67">
        <f t="shared" si="566"/>
        <v>0.72779044171859231</v>
      </c>
      <c r="CT944" s="29">
        <v>1</v>
      </c>
      <c r="CU944" s="37">
        <v>0</v>
      </c>
      <c r="CV944" s="19" t="s">
        <v>1782</v>
      </c>
      <c r="CW944" s="37">
        <v>0</v>
      </c>
      <c r="CX944" s="360">
        <v>0</v>
      </c>
      <c r="CY944" s="12">
        <v>1</v>
      </c>
      <c r="CZ944" s="12">
        <v>0</v>
      </c>
      <c r="DA944" s="12">
        <v>0</v>
      </c>
      <c r="DB944" s="12">
        <v>0</v>
      </c>
      <c r="DC944" s="12">
        <v>0</v>
      </c>
      <c r="DD944" s="60">
        <v>1</v>
      </c>
      <c r="DE944" s="60">
        <v>0</v>
      </c>
      <c r="DF944" s="60">
        <v>0</v>
      </c>
      <c r="DG944" s="60">
        <v>0</v>
      </c>
      <c r="DH944" s="60">
        <v>0</v>
      </c>
      <c r="DI944" s="60">
        <v>0</v>
      </c>
      <c r="DJ944" s="60">
        <v>0</v>
      </c>
      <c r="DK944" s="60">
        <v>0</v>
      </c>
      <c r="DL944" s="19">
        <v>0</v>
      </c>
      <c r="DM944" s="19">
        <v>0</v>
      </c>
      <c r="DN944" s="19">
        <v>0</v>
      </c>
      <c r="DO944" s="37">
        <v>0</v>
      </c>
      <c r="DP944" s="37">
        <v>0</v>
      </c>
      <c r="DQ944" s="37">
        <v>0</v>
      </c>
      <c r="DR944" s="37">
        <v>0</v>
      </c>
      <c r="DS944" s="37">
        <v>0</v>
      </c>
      <c r="DT944" s="37">
        <v>0</v>
      </c>
      <c r="DU944" s="37">
        <v>0</v>
      </c>
      <c r="DV944" s="37">
        <v>0</v>
      </c>
      <c r="DW944" s="37">
        <v>0</v>
      </c>
      <c r="DX944" s="37">
        <v>0</v>
      </c>
      <c r="DY944" s="37">
        <v>0</v>
      </c>
      <c r="DZ944" s="37">
        <v>0</v>
      </c>
      <c r="EA944" s="37">
        <v>0</v>
      </c>
      <c r="EB944" s="37">
        <v>0</v>
      </c>
      <c r="EC944" s="37">
        <v>0</v>
      </c>
      <c r="ED944" s="37">
        <v>0</v>
      </c>
      <c r="EE944" s="37">
        <v>0</v>
      </c>
      <c r="EF944" s="37">
        <v>0</v>
      </c>
      <c r="EG944" s="37">
        <v>0</v>
      </c>
      <c r="EH944" s="37">
        <v>0</v>
      </c>
      <c r="EI944" s="37">
        <v>0</v>
      </c>
      <c r="EJ944" s="37">
        <v>0</v>
      </c>
      <c r="EK944" s="37">
        <v>0</v>
      </c>
      <c r="EL944" s="37">
        <v>0</v>
      </c>
      <c r="EM944" s="29">
        <v>2</v>
      </c>
      <c r="EN944" s="37">
        <v>0</v>
      </c>
      <c r="EO944" s="29">
        <v>2</v>
      </c>
      <c r="EP944" s="59">
        <v>1</v>
      </c>
      <c r="EQ944" s="59">
        <v>2</v>
      </c>
    </row>
    <row r="945" spans="1:147" s="38" customFormat="1" ht="15" customHeight="1" x14ac:dyDescent="0.25">
      <c r="A945" s="6" t="s">
        <v>2587</v>
      </c>
      <c r="B945" s="22">
        <v>19</v>
      </c>
      <c r="C945" s="21" t="s">
        <v>1857</v>
      </c>
      <c r="D945" s="13">
        <v>2016</v>
      </c>
      <c r="E945" s="21" t="s">
        <v>800</v>
      </c>
      <c r="F945" s="21" t="s">
        <v>308</v>
      </c>
      <c r="G945" s="13">
        <v>19</v>
      </c>
      <c r="H945" s="22" t="s">
        <v>801</v>
      </c>
      <c r="I945" s="238" t="s">
        <v>1412</v>
      </c>
      <c r="J945" s="59">
        <v>2</v>
      </c>
      <c r="K945" s="22" t="s">
        <v>39</v>
      </c>
      <c r="L945" s="22" t="s">
        <v>89</v>
      </c>
      <c r="M945" s="22">
        <v>6</v>
      </c>
      <c r="N945" s="22">
        <v>6</v>
      </c>
      <c r="O945" s="59">
        <f t="shared" si="544"/>
        <v>0.77815125038364363</v>
      </c>
      <c r="P945" s="22" t="s">
        <v>1858</v>
      </c>
      <c r="Q945" s="26"/>
      <c r="R945" s="22">
        <v>1</v>
      </c>
      <c r="S945" s="22">
        <v>3</v>
      </c>
      <c r="T945" s="22">
        <v>1</v>
      </c>
      <c r="U945" s="239" t="s">
        <v>1859</v>
      </c>
      <c r="V945" s="34" t="s">
        <v>1861</v>
      </c>
      <c r="W945" s="13">
        <v>2</v>
      </c>
      <c r="X945" s="22" t="s">
        <v>608</v>
      </c>
      <c r="Z945" s="26" t="s">
        <v>153</v>
      </c>
      <c r="AA945" s="22" t="s">
        <v>1257</v>
      </c>
      <c r="AB945" s="29" t="s">
        <v>1164</v>
      </c>
      <c r="AC945" s="119">
        <v>10</v>
      </c>
      <c r="AD945" s="29">
        <v>0</v>
      </c>
      <c r="AE945" s="29" t="s">
        <v>1575</v>
      </c>
      <c r="AF945" s="281">
        <v>2.7</v>
      </c>
      <c r="AG945" s="86">
        <f t="shared" si="545"/>
        <v>0.43136376415898736</v>
      </c>
      <c r="AH945" s="458">
        <f t="shared" si="572"/>
        <v>297</v>
      </c>
      <c r="AI945" s="72">
        <f t="shared" si="555"/>
        <v>2.4727564493172123</v>
      </c>
      <c r="AJ945" s="59">
        <f t="shared" si="556"/>
        <v>16.200000000000003</v>
      </c>
      <c r="AK945" s="59">
        <f t="shared" si="567"/>
        <v>1.209515014542631</v>
      </c>
      <c r="AL945" s="72">
        <f t="shared" si="558"/>
        <v>1782</v>
      </c>
      <c r="AM945" s="72">
        <f t="shared" si="559"/>
        <v>3.2509076997008561</v>
      </c>
      <c r="AN945" s="26" t="s">
        <v>28</v>
      </c>
      <c r="AO945" s="22" t="s">
        <v>470</v>
      </c>
      <c r="AP945" s="240"/>
      <c r="AQ945" s="22" t="s">
        <v>80</v>
      </c>
      <c r="AR945" s="26" t="s">
        <v>223</v>
      </c>
      <c r="AS945" s="26" t="s">
        <v>224</v>
      </c>
      <c r="AT945" s="498">
        <v>112</v>
      </c>
      <c r="AU945" s="270">
        <v>45.23</v>
      </c>
      <c r="AV945" s="11">
        <v>-118.5</v>
      </c>
      <c r="AW945" s="37" t="s">
        <v>225</v>
      </c>
      <c r="AX945" s="277">
        <v>6.1416666666666666</v>
      </c>
      <c r="AY945" s="278">
        <v>613</v>
      </c>
      <c r="AZ945" s="455">
        <f t="shared" si="547"/>
        <v>2.7874604745184151</v>
      </c>
      <c r="BA945" s="529" t="s">
        <v>137</v>
      </c>
      <c r="BB945" s="241" t="s">
        <v>226</v>
      </c>
      <c r="BC945" s="22"/>
      <c r="BD945" s="23"/>
      <c r="BE945" s="185"/>
      <c r="BF945" s="185"/>
      <c r="BH945" s="26" t="s">
        <v>2028</v>
      </c>
      <c r="BI945" s="26" t="s">
        <v>1866</v>
      </c>
      <c r="BJ945" s="185" t="s">
        <v>12</v>
      </c>
      <c r="BK945" s="26" t="s">
        <v>1713</v>
      </c>
      <c r="BL945" s="37"/>
      <c r="BM945" s="37"/>
      <c r="BN945" s="39"/>
      <c r="BO945" s="29" t="s">
        <v>1669</v>
      </c>
      <c r="BP945" s="8" t="s">
        <v>1577</v>
      </c>
      <c r="BQ945" s="29" t="s">
        <v>1862</v>
      </c>
      <c r="BR945" s="82">
        <v>-0.14028996101364535</v>
      </c>
      <c r="BS945" s="29" t="s">
        <v>21</v>
      </c>
      <c r="BT945" s="29" t="s">
        <v>1214</v>
      </c>
      <c r="BU945" s="82">
        <v>1.4776655825556733</v>
      </c>
      <c r="BW945" s="14" t="s">
        <v>26</v>
      </c>
      <c r="BX945" s="29" t="s">
        <v>67</v>
      </c>
      <c r="BY945" s="37"/>
      <c r="BZ945" s="146">
        <f t="shared" si="560"/>
        <v>1.4776655825556733</v>
      </c>
      <c r="CA945" s="250" t="s">
        <v>18</v>
      </c>
      <c r="CB945" s="248" t="s">
        <v>1861</v>
      </c>
      <c r="CC945" s="29">
        <v>3</v>
      </c>
      <c r="CD945" s="29">
        <v>3</v>
      </c>
      <c r="CE945" s="82" t="s">
        <v>1617</v>
      </c>
      <c r="CF945" s="8" t="s">
        <v>1578</v>
      </c>
      <c r="CG945" s="142">
        <v>-0.86764705882352955</v>
      </c>
      <c r="CH945" s="29" t="s">
        <v>21</v>
      </c>
      <c r="CI945" s="142">
        <v>2.1038665179282443</v>
      </c>
      <c r="CL945" s="30">
        <f t="shared" si="561"/>
        <v>2.1038665179282443</v>
      </c>
      <c r="CM945" s="29">
        <v>3</v>
      </c>
      <c r="CN945" s="29">
        <v>3</v>
      </c>
      <c r="CO945" s="82" t="s">
        <v>2630</v>
      </c>
      <c r="CP945" s="67">
        <f t="shared" si="564"/>
        <v>0.40010148710964211</v>
      </c>
      <c r="CQ945" s="67">
        <f t="shared" si="565"/>
        <v>0.8</v>
      </c>
      <c r="CR945" s="67">
        <f t="shared" si="548"/>
        <v>0.32008118968771371</v>
      </c>
      <c r="CS945" s="67">
        <f t="shared" si="566"/>
        <v>0.67520433066599184</v>
      </c>
      <c r="CT945" s="29">
        <v>1</v>
      </c>
      <c r="CU945" s="37">
        <v>0</v>
      </c>
      <c r="CV945" s="19" t="s">
        <v>1782</v>
      </c>
      <c r="CW945" s="37">
        <v>0</v>
      </c>
      <c r="CX945" s="360">
        <v>0</v>
      </c>
      <c r="CY945" s="12">
        <v>1</v>
      </c>
      <c r="CZ945" s="12">
        <v>0</v>
      </c>
      <c r="DA945" s="12">
        <v>0</v>
      </c>
      <c r="DB945" s="12">
        <v>0</v>
      </c>
      <c r="DC945" s="12">
        <v>0</v>
      </c>
      <c r="DD945" s="60">
        <v>1</v>
      </c>
      <c r="DE945" s="60">
        <v>0</v>
      </c>
      <c r="DF945" s="60">
        <v>0</v>
      </c>
      <c r="DG945" s="60">
        <v>0</v>
      </c>
      <c r="DH945" s="60">
        <v>0</v>
      </c>
      <c r="DI945" s="60">
        <v>0</v>
      </c>
      <c r="DJ945" s="60">
        <v>0</v>
      </c>
      <c r="DK945" s="60">
        <v>0</v>
      </c>
      <c r="DL945" s="19">
        <v>0</v>
      </c>
      <c r="DM945" s="19">
        <v>0</v>
      </c>
      <c r="DN945" s="19">
        <v>0</v>
      </c>
      <c r="DO945" s="37">
        <v>0</v>
      </c>
      <c r="DP945" s="37">
        <v>0</v>
      </c>
      <c r="DQ945" s="37">
        <v>0</v>
      </c>
      <c r="DR945" s="37">
        <v>0</v>
      </c>
      <c r="DS945" s="37">
        <v>0</v>
      </c>
      <c r="DT945" s="37">
        <v>0</v>
      </c>
      <c r="DU945" s="37">
        <v>0</v>
      </c>
      <c r="DV945" s="37">
        <v>0</v>
      </c>
      <c r="DW945" s="37">
        <v>0</v>
      </c>
      <c r="DX945" s="37">
        <v>0</v>
      </c>
      <c r="DY945" s="37">
        <v>0</v>
      </c>
      <c r="DZ945" s="37">
        <v>0</v>
      </c>
      <c r="EA945" s="37">
        <v>0</v>
      </c>
      <c r="EB945" s="37">
        <v>0</v>
      </c>
      <c r="EC945" s="37">
        <v>0</v>
      </c>
      <c r="ED945" s="37">
        <v>0</v>
      </c>
      <c r="EE945" s="37">
        <v>0</v>
      </c>
      <c r="EF945" s="37">
        <v>0</v>
      </c>
      <c r="EG945" s="37">
        <v>0</v>
      </c>
      <c r="EH945" s="37">
        <v>0</v>
      </c>
      <c r="EI945" s="37">
        <v>0</v>
      </c>
      <c r="EJ945" s="37">
        <v>0</v>
      </c>
      <c r="EK945" s="37">
        <v>0</v>
      </c>
      <c r="EL945" s="37">
        <v>0</v>
      </c>
      <c r="EM945" s="29">
        <v>2</v>
      </c>
      <c r="EN945" s="37">
        <v>0</v>
      </c>
      <c r="EO945" s="29">
        <v>2</v>
      </c>
      <c r="EP945" s="59">
        <v>1</v>
      </c>
      <c r="EQ945" s="59">
        <v>2</v>
      </c>
    </row>
    <row r="946" spans="1:147" s="38" customFormat="1" ht="15" customHeight="1" x14ac:dyDescent="0.25">
      <c r="A946" s="6" t="s">
        <v>2587</v>
      </c>
      <c r="B946" s="22">
        <v>20</v>
      </c>
      <c r="C946" s="21" t="s">
        <v>1857</v>
      </c>
      <c r="D946" s="13">
        <v>2016</v>
      </c>
      <c r="E946" s="21" t="s">
        <v>800</v>
      </c>
      <c r="F946" s="21" t="s">
        <v>308</v>
      </c>
      <c r="G946" s="13">
        <v>19</v>
      </c>
      <c r="H946" s="22" t="s">
        <v>801</v>
      </c>
      <c r="I946" s="238" t="s">
        <v>1412</v>
      </c>
      <c r="J946" s="59">
        <v>2</v>
      </c>
      <c r="K946" s="22" t="s">
        <v>39</v>
      </c>
      <c r="L946" s="22" t="s">
        <v>89</v>
      </c>
      <c r="M946" s="22">
        <v>6</v>
      </c>
      <c r="N946" s="22">
        <v>6</v>
      </c>
      <c r="O946" s="59">
        <f t="shared" si="544"/>
        <v>0.77815125038364363</v>
      </c>
      <c r="P946" s="22" t="s">
        <v>1858</v>
      </c>
      <c r="Q946" s="26"/>
      <c r="R946" s="22">
        <v>1</v>
      </c>
      <c r="S946" s="22">
        <v>3</v>
      </c>
      <c r="T946" s="22">
        <v>3</v>
      </c>
      <c r="U946" s="239" t="s">
        <v>1859</v>
      </c>
      <c r="V946" s="34" t="s">
        <v>1861</v>
      </c>
      <c r="W946" s="13">
        <v>2</v>
      </c>
      <c r="X946" s="22" t="s">
        <v>608</v>
      </c>
      <c r="Z946" s="26" t="s">
        <v>153</v>
      </c>
      <c r="AA946" s="22" t="s">
        <v>1257</v>
      </c>
      <c r="AB946" s="29" t="s">
        <v>1164</v>
      </c>
      <c r="AC946" s="243" t="s">
        <v>1863</v>
      </c>
      <c r="AD946" s="29">
        <v>0</v>
      </c>
      <c r="AE946" s="29" t="s">
        <v>1575</v>
      </c>
      <c r="AF946" s="282">
        <v>5.5</v>
      </c>
      <c r="AG946" s="86">
        <f t="shared" si="545"/>
        <v>0.74036268949424389</v>
      </c>
      <c r="AH946" s="458">
        <f t="shared" si="572"/>
        <v>605</v>
      </c>
      <c r="AI946" s="72">
        <f t="shared" si="555"/>
        <v>2.781755374652469</v>
      </c>
      <c r="AJ946" s="59">
        <f t="shared" si="556"/>
        <v>33</v>
      </c>
      <c r="AK946" s="59">
        <f t="shared" si="567"/>
        <v>1.5185139398778875</v>
      </c>
      <c r="AL946" s="72">
        <f t="shared" si="558"/>
        <v>3630</v>
      </c>
      <c r="AM946" s="72">
        <f t="shared" si="559"/>
        <v>3.5599066250361124</v>
      </c>
      <c r="AN946" s="26" t="s">
        <v>28</v>
      </c>
      <c r="AO946" s="22" t="s">
        <v>470</v>
      </c>
      <c r="AP946" s="240"/>
      <c r="AQ946" s="22" t="s">
        <v>80</v>
      </c>
      <c r="AR946" s="26" t="s">
        <v>223</v>
      </c>
      <c r="AS946" s="26" t="s">
        <v>224</v>
      </c>
      <c r="AT946" s="498">
        <v>112</v>
      </c>
      <c r="AU946" s="270">
        <v>45.23</v>
      </c>
      <c r="AV946" s="11">
        <v>-118.5</v>
      </c>
      <c r="AW946" s="37" t="s">
        <v>225</v>
      </c>
      <c r="AX946" s="277">
        <v>6.1416666666666666</v>
      </c>
      <c r="AY946" s="278">
        <v>613</v>
      </c>
      <c r="AZ946" s="455">
        <f t="shared" si="547"/>
        <v>2.7874604745184151</v>
      </c>
      <c r="BA946" s="529" t="s">
        <v>137</v>
      </c>
      <c r="BB946" s="241" t="s">
        <v>226</v>
      </c>
      <c r="BC946" s="22"/>
      <c r="BD946" s="23"/>
      <c r="BE946" s="185"/>
      <c r="BF946" s="185"/>
      <c r="BH946" s="26" t="s">
        <v>2028</v>
      </c>
      <c r="BI946" s="26" t="s">
        <v>1867</v>
      </c>
      <c r="BJ946" s="185" t="s">
        <v>12</v>
      </c>
      <c r="BK946" s="26" t="s">
        <v>1713</v>
      </c>
      <c r="BL946" s="37"/>
      <c r="BM946" s="37"/>
      <c r="BN946" s="39"/>
      <c r="BO946" s="29" t="s">
        <v>1669</v>
      </c>
      <c r="BP946" s="8" t="s">
        <v>1577</v>
      </c>
      <c r="BQ946" s="29" t="s">
        <v>1862</v>
      </c>
      <c r="BR946" s="82">
        <v>0.2144126315243447</v>
      </c>
      <c r="BS946" s="29" t="s">
        <v>21</v>
      </c>
      <c r="BT946" s="29" t="s">
        <v>1214</v>
      </c>
      <c r="BU946" s="82">
        <v>1.4258911906152596</v>
      </c>
      <c r="BW946" s="14" t="s">
        <v>26</v>
      </c>
      <c r="BX946" s="29" t="s">
        <v>67</v>
      </c>
      <c r="BY946" s="37"/>
      <c r="BZ946" s="146">
        <f t="shared" si="560"/>
        <v>1.4258911906152596</v>
      </c>
      <c r="CA946" s="250" t="s">
        <v>18</v>
      </c>
      <c r="CB946" s="248" t="s">
        <v>1861</v>
      </c>
      <c r="CC946" s="29">
        <v>9</v>
      </c>
      <c r="CD946" s="29">
        <v>9</v>
      </c>
      <c r="CE946" s="82" t="s">
        <v>1617</v>
      </c>
      <c r="CF946" s="8" t="s">
        <v>1578</v>
      </c>
      <c r="CG946" s="142">
        <v>-0.86764705882352955</v>
      </c>
      <c r="CH946" s="29" t="s">
        <v>21</v>
      </c>
      <c r="CI946" s="142">
        <v>2.1038665179282443</v>
      </c>
      <c r="CL946" s="30">
        <f t="shared" si="561"/>
        <v>2.1038665179282443</v>
      </c>
      <c r="CM946" s="29">
        <v>3</v>
      </c>
      <c r="CN946" s="29">
        <v>3</v>
      </c>
      <c r="CO946" s="82" t="s">
        <v>2630</v>
      </c>
      <c r="CP946" s="67">
        <f t="shared" si="564"/>
        <v>0.68274750921793292</v>
      </c>
      <c r="CQ946" s="67">
        <f t="shared" si="565"/>
        <v>0.92307692307692313</v>
      </c>
      <c r="CR946" s="67">
        <f t="shared" si="548"/>
        <v>0.63022847004732274</v>
      </c>
      <c r="CS946" s="67">
        <f t="shared" si="566"/>
        <v>0.46099394129686899</v>
      </c>
      <c r="CT946" s="29">
        <v>2</v>
      </c>
      <c r="CU946" s="37">
        <v>0</v>
      </c>
      <c r="CV946" s="19" t="s">
        <v>1782</v>
      </c>
      <c r="CW946" s="37">
        <v>0</v>
      </c>
      <c r="CX946" s="360">
        <v>0</v>
      </c>
      <c r="CY946" s="12">
        <v>1</v>
      </c>
      <c r="CZ946" s="12">
        <v>0</v>
      </c>
      <c r="DA946" s="12">
        <v>0</v>
      </c>
      <c r="DB946" s="12">
        <v>0</v>
      </c>
      <c r="DC946" s="12">
        <v>0</v>
      </c>
      <c r="DD946" s="60">
        <v>1</v>
      </c>
      <c r="DE946" s="60">
        <v>0</v>
      </c>
      <c r="DF946" s="60">
        <v>0</v>
      </c>
      <c r="DG946" s="60">
        <v>0</v>
      </c>
      <c r="DH946" s="60">
        <v>0</v>
      </c>
      <c r="DI946" s="60">
        <v>0</v>
      </c>
      <c r="DJ946" s="60">
        <v>0</v>
      </c>
      <c r="DK946" s="60">
        <v>0</v>
      </c>
      <c r="DL946" s="19">
        <v>0</v>
      </c>
      <c r="DM946" s="19">
        <v>0</v>
      </c>
      <c r="DN946" s="19">
        <v>0</v>
      </c>
      <c r="DO946" s="37">
        <v>0</v>
      </c>
      <c r="DP946" s="37">
        <v>0</v>
      </c>
      <c r="DQ946" s="37">
        <v>0</v>
      </c>
      <c r="DR946" s="37">
        <v>0</v>
      </c>
      <c r="DS946" s="37">
        <v>0</v>
      </c>
      <c r="DT946" s="37">
        <v>0</v>
      </c>
      <c r="DU946" s="37">
        <v>0</v>
      </c>
      <c r="DV946" s="37">
        <v>0</v>
      </c>
      <c r="DW946" s="37">
        <v>0</v>
      </c>
      <c r="DX946" s="37">
        <v>0</v>
      </c>
      <c r="DY946" s="37">
        <v>0</v>
      </c>
      <c r="DZ946" s="37">
        <v>0</v>
      </c>
      <c r="EA946" s="37">
        <v>0</v>
      </c>
      <c r="EB946" s="37">
        <v>0</v>
      </c>
      <c r="EC946" s="37">
        <v>0</v>
      </c>
      <c r="ED946" s="37">
        <v>0</v>
      </c>
      <c r="EE946" s="37">
        <v>0</v>
      </c>
      <c r="EF946" s="37">
        <v>0</v>
      </c>
      <c r="EG946" s="37">
        <v>0</v>
      </c>
      <c r="EH946" s="37">
        <v>0</v>
      </c>
      <c r="EI946" s="37">
        <v>0</v>
      </c>
      <c r="EJ946" s="37">
        <v>0</v>
      </c>
      <c r="EK946" s="37">
        <v>0</v>
      </c>
      <c r="EL946" s="37">
        <v>0</v>
      </c>
      <c r="EM946" s="29">
        <v>2</v>
      </c>
      <c r="EN946" s="37">
        <v>0</v>
      </c>
      <c r="EO946" s="29">
        <v>2</v>
      </c>
      <c r="EP946" s="59">
        <v>1</v>
      </c>
      <c r="EQ946" s="59">
        <v>2</v>
      </c>
    </row>
    <row r="947" spans="1:147" s="38" customFormat="1" ht="15" customHeight="1" x14ac:dyDescent="0.25">
      <c r="A947" s="6" t="s">
        <v>2587</v>
      </c>
      <c r="B947" s="22">
        <v>21</v>
      </c>
      <c r="C947" s="21" t="s">
        <v>1857</v>
      </c>
      <c r="D947" s="13">
        <v>2016</v>
      </c>
      <c r="E947" s="21" t="s">
        <v>800</v>
      </c>
      <c r="F947" s="21" t="s">
        <v>308</v>
      </c>
      <c r="G947" s="13">
        <v>19</v>
      </c>
      <c r="H947" s="22" t="s">
        <v>801</v>
      </c>
      <c r="I947" s="238" t="s">
        <v>1412</v>
      </c>
      <c r="J947" s="59">
        <v>2</v>
      </c>
      <c r="K947" s="22" t="s">
        <v>39</v>
      </c>
      <c r="L947" s="22" t="s">
        <v>89</v>
      </c>
      <c r="M947" s="22">
        <v>6</v>
      </c>
      <c r="N947" s="22">
        <v>6</v>
      </c>
      <c r="O947" s="59">
        <f t="shared" si="544"/>
        <v>0.77815125038364363</v>
      </c>
      <c r="P947" s="22" t="s">
        <v>1858</v>
      </c>
      <c r="Q947" s="26"/>
      <c r="R947" s="22">
        <v>1</v>
      </c>
      <c r="S947" s="22">
        <v>3</v>
      </c>
      <c r="T947" s="22">
        <v>1</v>
      </c>
      <c r="U947" s="239" t="s">
        <v>1859</v>
      </c>
      <c r="V947" s="34" t="s">
        <v>1861</v>
      </c>
      <c r="W947" s="13">
        <v>2</v>
      </c>
      <c r="X947" s="22" t="s">
        <v>608</v>
      </c>
      <c r="Z947" s="244" t="s">
        <v>130</v>
      </c>
      <c r="AA947" s="22" t="s">
        <v>1257</v>
      </c>
      <c r="AB947" s="29" t="s">
        <v>1164</v>
      </c>
      <c r="AC947" s="119">
        <v>32</v>
      </c>
      <c r="AD947" s="29">
        <v>0</v>
      </c>
      <c r="AE947" s="29" t="s">
        <v>1576</v>
      </c>
      <c r="AF947" s="281">
        <v>8.6999999999999993</v>
      </c>
      <c r="AG947" s="86">
        <f t="shared" si="545"/>
        <v>0.93951925261861846</v>
      </c>
      <c r="AH947" s="458">
        <f>AF947*69.5</f>
        <v>604.65</v>
      </c>
      <c r="AI947" s="72">
        <f t="shared" si="555"/>
        <v>2.7815040572087324</v>
      </c>
      <c r="AJ947" s="59">
        <f t="shared" si="556"/>
        <v>52.199999999999996</v>
      </c>
      <c r="AK947" s="59">
        <f t="shared" si="567"/>
        <v>1.7176705030022621</v>
      </c>
      <c r="AL947" s="72">
        <f t="shared" si="558"/>
        <v>3627.8999999999996</v>
      </c>
      <c r="AM947" s="72">
        <f t="shared" si="559"/>
        <v>3.5596553075923758</v>
      </c>
      <c r="AN947" s="26" t="s">
        <v>28</v>
      </c>
      <c r="AO947" s="22" t="s">
        <v>470</v>
      </c>
      <c r="AP947" s="240"/>
      <c r="AQ947" s="22" t="s">
        <v>80</v>
      </c>
      <c r="AR947" s="26" t="s">
        <v>223</v>
      </c>
      <c r="AS947" s="26" t="s">
        <v>224</v>
      </c>
      <c r="AT947" s="498">
        <v>112</v>
      </c>
      <c r="AU947" s="270">
        <v>45.23</v>
      </c>
      <c r="AV947" s="11">
        <v>-118.5</v>
      </c>
      <c r="AW947" s="37" t="s">
        <v>225</v>
      </c>
      <c r="AX947" s="277">
        <v>6.1416666666666666</v>
      </c>
      <c r="AY947" s="278">
        <v>613</v>
      </c>
      <c r="AZ947" s="455">
        <f t="shared" si="547"/>
        <v>2.7874604745184151</v>
      </c>
      <c r="BA947" s="529" t="s">
        <v>137</v>
      </c>
      <c r="BB947" s="241" t="s">
        <v>226</v>
      </c>
      <c r="BC947" s="22"/>
      <c r="BD947" s="23"/>
      <c r="BE947" s="185"/>
      <c r="BF947" s="185"/>
      <c r="BH947" s="26" t="s">
        <v>2028</v>
      </c>
      <c r="BI947" s="26" t="s">
        <v>1868</v>
      </c>
      <c r="BJ947" s="185" t="s">
        <v>12</v>
      </c>
      <c r="BK947" s="26" t="s">
        <v>1713</v>
      </c>
      <c r="BL947" s="37"/>
      <c r="BM947" s="37"/>
      <c r="BN947" s="39"/>
      <c r="BO947" s="29" t="s">
        <v>1669</v>
      </c>
      <c r="BP947" s="8" t="s">
        <v>1577</v>
      </c>
      <c r="BQ947" s="29" t="s">
        <v>1862</v>
      </c>
      <c r="BR947" s="82">
        <v>0.16666666666666607</v>
      </c>
      <c r="BS947" s="29" t="s">
        <v>21</v>
      </c>
      <c r="BT947" s="29" t="s">
        <v>1214</v>
      </c>
      <c r="BU947" s="82">
        <v>1.201434199886716</v>
      </c>
      <c r="BW947" s="14" t="s">
        <v>26</v>
      </c>
      <c r="BX947" s="29" t="s">
        <v>67</v>
      </c>
      <c r="BY947" s="37"/>
      <c r="BZ947" s="146">
        <f t="shared" si="560"/>
        <v>1.201434199886716</v>
      </c>
      <c r="CA947" s="250" t="s">
        <v>18</v>
      </c>
      <c r="CB947" s="248" t="s">
        <v>1861</v>
      </c>
      <c r="CC947" s="29">
        <v>3</v>
      </c>
      <c r="CD947" s="29">
        <v>3</v>
      </c>
      <c r="CE947" s="82" t="s">
        <v>1617</v>
      </c>
      <c r="CF947" s="8" t="s">
        <v>1578</v>
      </c>
      <c r="CG947" s="142">
        <v>-0.86764705882352955</v>
      </c>
      <c r="CH947" s="29" t="s">
        <v>21</v>
      </c>
      <c r="CI947" s="142">
        <v>2.1038665179282443</v>
      </c>
      <c r="CL947" s="30">
        <f t="shared" si="561"/>
        <v>2.1038665179282443</v>
      </c>
      <c r="CM947" s="29">
        <v>3</v>
      </c>
      <c r="CN947" s="29">
        <v>3</v>
      </c>
      <c r="CO947" s="82" t="s">
        <v>2630</v>
      </c>
      <c r="CP947" s="67">
        <f t="shared" si="564"/>
        <v>0.60375312280942339</v>
      </c>
      <c r="CQ947" s="67">
        <f t="shared" si="565"/>
        <v>0.8</v>
      </c>
      <c r="CR947" s="67">
        <f t="shared" si="548"/>
        <v>0.48300249824753871</v>
      </c>
      <c r="CS947" s="67">
        <f t="shared" si="566"/>
        <v>0.68610761777611362</v>
      </c>
      <c r="CT947" s="29">
        <v>1</v>
      </c>
      <c r="CU947" s="37">
        <v>0</v>
      </c>
      <c r="CV947" s="19" t="s">
        <v>1782</v>
      </c>
      <c r="CW947" s="37">
        <v>0</v>
      </c>
      <c r="CX947" s="360">
        <v>0</v>
      </c>
      <c r="CY947" s="12">
        <v>1</v>
      </c>
      <c r="CZ947" s="12">
        <v>0</v>
      </c>
      <c r="DA947" s="12">
        <v>0</v>
      </c>
      <c r="DB947" s="12">
        <v>0</v>
      </c>
      <c r="DC947" s="12">
        <v>0</v>
      </c>
      <c r="DD947" s="60">
        <v>1</v>
      </c>
      <c r="DE947" s="60">
        <v>0</v>
      </c>
      <c r="DF947" s="60">
        <v>0</v>
      </c>
      <c r="DG947" s="60">
        <v>0</v>
      </c>
      <c r="DH947" s="60">
        <v>0</v>
      </c>
      <c r="DI947" s="60">
        <v>0</v>
      </c>
      <c r="DJ947" s="60">
        <v>0</v>
      </c>
      <c r="DK947" s="60">
        <v>0</v>
      </c>
      <c r="DL947" s="19">
        <v>0</v>
      </c>
      <c r="DM947" s="19">
        <v>0</v>
      </c>
      <c r="DN947" s="19">
        <v>0</v>
      </c>
      <c r="DO947" s="37">
        <v>0</v>
      </c>
      <c r="DP947" s="37">
        <v>0</v>
      </c>
      <c r="DQ947" s="37">
        <v>0</v>
      </c>
      <c r="DR947" s="37">
        <v>0</v>
      </c>
      <c r="DS947" s="37">
        <v>0</v>
      </c>
      <c r="DT947" s="37">
        <v>0</v>
      </c>
      <c r="DU947" s="37">
        <v>0</v>
      </c>
      <c r="DV947" s="37">
        <v>0</v>
      </c>
      <c r="DW947" s="37">
        <v>0</v>
      </c>
      <c r="DX947" s="37">
        <v>0</v>
      </c>
      <c r="DY947" s="37">
        <v>0</v>
      </c>
      <c r="DZ947" s="37">
        <v>0</v>
      </c>
      <c r="EA947" s="37">
        <v>0</v>
      </c>
      <c r="EB947" s="37">
        <v>0</v>
      </c>
      <c r="EC947" s="37">
        <v>0</v>
      </c>
      <c r="ED947" s="37">
        <v>0</v>
      </c>
      <c r="EE947" s="37">
        <v>0</v>
      </c>
      <c r="EF947" s="37">
        <v>0</v>
      </c>
      <c r="EG947" s="37">
        <v>0</v>
      </c>
      <c r="EH947" s="37">
        <v>0</v>
      </c>
      <c r="EI947" s="37">
        <v>0</v>
      </c>
      <c r="EJ947" s="37">
        <v>0</v>
      </c>
      <c r="EK947" s="37">
        <v>0</v>
      </c>
      <c r="EL947" s="37">
        <v>0</v>
      </c>
      <c r="EM947" s="37">
        <v>0</v>
      </c>
      <c r="EN947" s="37">
        <v>0</v>
      </c>
      <c r="EO947" s="268">
        <v>1</v>
      </c>
      <c r="EP947" s="59">
        <v>1</v>
      </c>
      <c r="EQ947" s="59">
        <v>2</v>
      </c>
    </row>
    <row r="948" spans="1:147" s="38" customFormat="1" ht="15" customHeight="1" x14ac:dyDescent="0.25">
      <c r="A948" s="6" t="s">
        <v>2587</v>
      </c>
      <c r="B948" s="22">
        <v>22</v>
      </c>
      <c r="C948" s="21" t="s">
        <v>1857</v>
      </c>
      <c r="D948" s="13">
        <v>2016</v>
      </c>
      <c r="E948" s="21" t="s">
        <v>800</v>
      </c>
      <c r="F948" s="21" t="s">
        <v>308</v>
      </c>
      <c r="G948" s="13">
        <v>19</v>
      </c>
      <c r="H948" s="22" t="s">
        <v>801</v>
      </c>
      <c r="I948" s="238" t="s">
        <v>1412</v>
      </c>
      <c r="J948" s="59">
        <v>2</v>
      </c>
      <c r="K948" s="22" t="s">
        <v>39</v>
      </c>
      <c r="L948" s="22" t="s">
        <v>89</v>
      </c>
      <c r="M948" s="22">
        <v>6</v>
      </c>
      <c r="N948" s="22">
        <v>6</v>
      </c>
      <c r="O948" s="59">
        <f t="shared" si="544"/>
        <v>0.77815125038364363</v>
      </c>
      <c r="P948" s="22" t="s">
        <v>1858</v>
      </c>
      <c r="Q948" s="26"/>
      <c r="R948" s="22">
        <v>1</v>
      </c>
      <c r="S948" s="22">
        <v>3</v>
      </c>
      <c r="T948" s="22">
        <v>1</v>
      </c>
      <c r="U948" s="239" t="s">
        <v>1859</v>
      </c>
      <c r="V948" s="34" t="s">
        <v>1861</v>
      </c>
      <c r="W948" s="13">
        <v>2</v>
      </c>
      <c r="X948" s="22" t="s">
        <v>608</v>
      </c>
      <c r="Z948" s="244" t="s">
        <v>130</v>
      </c>
      <c r="AA948" s="22" t="s">
        <v>1257</v>
      </c>
      <c r="AB948" s="29" t="s">
        <v>1164</v>
      </c>
      <c r="AC948" s="119">
        <v>16</v>
      </c>
      <c r="AD948" s="29">
        <v>0</v>
      </c>
      <c r="AE948" s="29" t="s">
        <v>1576</v>
      </c>
      <c r="AF948" s="281">
        <v>4.4000000000000004</v>
      </c>
      <c r="AG948" s="86">
        <f t="shared" si="545"/>
        <v>0.64345267648618742</v>
      </c>
      <c r="AH948" s="458">
        <f t="shared" ref="AH948:AH950" si="573">AF948*69.5</f>
        <v>305.8</v>
      </c>
      <c r="AI948" s="72">
        <f t="shared" si="555"/>
        <v>2.4854374810763011</v>
      </c>
      <c r="AJ948" s="59">
        <f t="shared" si="556"/>
        <v>26.400000000000002</v>
      </c>
      <c r="AK948" s="59">
        <f t="shared" si="567"/>
        <v>1.4216039268698311</v>
      </c>
      <c r="AL948" s="72">
        <f t="shared" si="558"/>
        <v>1834.8000000000002</v>
      </c>
      <c r="AM948" s="72">
        <f t="shared" si="559"/>
        <v>3.263588731459945</v>
      </c>
      <c r="AN948" s="26" t="s">
        <v>28</v>
      </c>
      <c r="AO948" s="22" t="s">
        <v>470</v>
      </c>
      <c r="AP948" s="240"/>
      <c r="AQ948" s="22" t="s">
        <v>80</v>
      </c>
      <c r="AR948" s="26" t="s">
        <v>223</v>
      </c>
      <c r="AS948" s="26" t="s">
        <v>224</v>
      </c>
      <c r="AT948" s="498">
        <v>112</v>
      </c>
      <c r="AU948" s="270">
        <v>45.23</v>
      </c>
      <c r="AV948" s="11">
        <v>-118.5</v>
      </c>
      <c r="AW948" s="37" t="s">
        <v>225</v>
      </c>
      <c r="AX948" s="277">
        <v>6.1416666666666666</v>
      </c>
      <c r="AY948" s="278">
        <v>613</v>
      </c>
      <c r="AZ948" s="455">
        <f t="shared" si="547"/>
        <v>2.7874604745184151</v>
      </c>
      <c r="BA948" s="529" t="s">
        <v>137</v>
      </c>
      <c r="BB948" s="241" t="s">
        <v>226</v>
      </c>
      <c r="BC948" s="22"/>
      <c r="BD948" s="23"/>
      <c r="BE948" s="185"/>
      <c r="BF948" s="185"/>
      <c r="BH948" s="26" t="s">
        <v>2028</v>
      </c>
      <c r="BI948" s="26" t="s">
        <v>1869</v>
      </c>
      <c r="BJ948" s="185" t="s">
        <v>12</v>
      </c>
      <c r="BK948" s="26" t="s">
        <v>1713</v>
      </c>
      <c r="BL948" s="37"/>
      <c r="BM948" s="37"/>
      <c r="BN948" s="39"/>
      <c r="BO948" s="29" t="s">
        <v>1669</v>
      </c>
      <c r="BP948" s="8" t="s">
        <v>1577</v>
      </c>
      <c r="BQ948" s="29" t="s">
        <v>1862</v>
      </c>
      <c r="BR948" s="82">
        <v>0.27308723196881129</v>
      </c>
      <c r="BS948" s="29" t="s">
        <v>21</v>
      </c>
      <c r="BT948" s="29" t="s">
        <v>1214</v>
      </c>
      <c r="BU948" s="82">
        <v>0.8578626776503584</v>
      </c>
      <c r="BW948" s="14" t="s">
        <v>26</v>
      </c>
      <c r="BX948" s="29" t="s">
        <v>67</v>
      </c>
      <c r="BY948" s="37"/>
      <c r="BZ948" s="146">
        <f t="shared" si="560"/>
        <v>0.8578626776503584</v>
      </c>
      <c r="CA948" s="250" t="s">
        <v>18</v>
      </c>
      <c r="CB948" s="248" t="s">
        <v>1861</v>
      </c>
      <c r="CC948" s="29">
        <v>3</v>
      </c>
      <c r="CD948" s="29">
        <v>3</v>
      </c>
      <c r="CE948" s="82" t="s">
        <v>1617</v>
      </c>
      <c r="CF948" s="8" t="s">
        <v>1578</v>
      </c>
      <c r="CG948" s="142">
        <v>-0.86764705882352955</v>
      </c>
      <c r="CH948" s="29" t="s">
        <v>21</v>
      </c>
      <c r="CI948" s="142">
        <v>2.1038665179282443</v>
      </c>
      <c r="CL948" s="30">
        <f t="shared" si="561"/>
        <v>2.1038665179282443</v>
      </c>
      <c r="CM948" s="29">
        <v>3</v>
      </c>
      <c r="CN948" s="29">
        <v>3</v>
      </c>
      <c r="CO948" s="82" t="s">
        <v>2630</v>
      </c>
      <c r="CP948" s="67">
        <f t="shared" si="564"/>
        <v>0.71003998985009698</v>
      </c>
      <c r="CQ948" s="67">
        <f t="shared" si="565"/>
        <v>0.8</v>
      </c>
      <c r="CR948" s="67">
        <f t="shared" si="548"/>
        <v>0.56803199188007758</v>
      </c>
      <c r="CS948" s="67">
        <f t="shared" si="566"/>
        <v>0.69355502864993734</v>
      </c>
      <c r="CT948" s="29">
        <v>1</v>
      </c>
      <c r="CU948" s="37">
        <v>0</v>
      </c>
      <c r="CV948" s="19" t="s">
        <v>1782</v>
      </c>
      <c r="CW948" s="37">
        <v>0</v>
      </c>
      <c r="CX948" s="360">
        <v>0</v>
      </c>
      <c r="CY948" s="12">
        <v>1</v>
      </c>
      <c r="CZ948" s="12">
        <v>0</v>
      </c>
      <c r="DA948" s="12">
        <v>0</v>
      </c>
      <c r="DB948" s="12">
        <v>0</v>
      </c>
      <c r="DC948" s="12">
        <v>0</v>
      </c>
      <c r="DD948" s="60">
        <v>1</v>
      </c>
      <c r="DE948" s="60">
        <v>0</v>
      </c>
      <c r="DF948" s="60">
        <v>0</v>
      </c>
      <c r="DG948" s="60">
        <v>0</v>
      </c>
      <c r="DH948" s="60">
        <v>0</v>
      </c>
      <c r="DI948" s="60">
        <v>0</v>
      </c>
      <c r="DJ948" s="60">
        <v>0</v>
      </c>
      <c r="DK948" s="60">
        <v>0</v>
      </c>
      <c r="DL948" s="19">
        <v>0</v>
      </c>
      <c r="DM948" s="19">
        <v>0</v>
      </c>
      <c r="DN948" s="19">
        <v>0</v>
      </c>
      <c r="DO948" s="37">
        <v>0</v>
      </c>
      <c r="DP948" s="37">
        <v>0</v>
      </c>
      <c r="DQ948" s="37">
        <v>0</v>
      </c>
      <c r="DR948" s="37">
        <v>0</v>
      </c>
      <c r="DS948" s="37">
        <v>0</v>
      </c>
      <c r="DT948" s="37">
        <v>0</v>
      </c>
      <c r="DU948" s="37">
        <v>0</v>
      </c>
      <c r="DV948" s="37">
        <v>0</v>
      </c>
      <c r="DW948" s="37">
        <v>0</v>
      </c>
      <c r="DX948" s="37">
        <v>0</v>
      </c>
      <c r="DY948" s="37">
        <v>0</v>
      </c>
      <c r="DZ948" s="37">
        <v>0</v>
      </c>
      <c r="EA948" s="37">
        <v>0</v>
      </c>
      <c r="EB948" s="37">
        <v>0</v>
      </c>
      <c r="EC948" s="37">
        <v>0</v>
      </c>
      <c r="ED948" s="37">
        <v>0</v>
      </c>
      <c r="EE948" s="37">
        <v>0</v>
      </c>
      <c r="EF948" s="37">
        <v>0</v>
      </c>
      <c r="EG948" s="37">
        <v>0</v>
      </c>
      <c r="EH948" s="37">
        <v>0</v>
      </c>
      <c r="EI948" s="37">
        <v>0</v>
      </c>
      <c r="EJ948" s="37">
        <v>0</v>
      </c>
      <c r="EK948" s="37">
        <v>0</v>
      </c>
      <c r="EL948" s="37">
        <v>0</v>
      </c>
      <c r="EM948" s="37">
        <v>0</v>
      </c>
      <c r="EN948" s="37">
        <v>0</v>
      </c>
      <c r="EO948" s="268">
        <v>1</v>
      </c>
      <c r="EP948" s="59">
        <v>1</v>
      </c>
      <c r="EQ948" s="59">
        <v>2</v>
      </c>
    </row>
    <row r="949" spans="1:147" s="38" customFormat="1" ht="15" customHeight="1" x14ac:dyDescent="0.25">
      <c r="A949" s="6" t="s">
        <v>2587</v>
      </c>
      <c r="B949" s="22">
        <v>23</v>
      </c>
      <c r="C949" s="21" t="s">
        <v>1857</v>
      </c>
      <c r="D949" s="13">
        <v>2016</v>
      </c>
      <c r="E949" s="21" t="s">
        <v>800</v>
      </c>
      <c r="F949" s="21" t="s">
        <v>308</v>
      </c>
      <c r="G949" s="13">
        <v>19</v>
      </c>
      <c r="H949" s="22" t="s">
        <v>801</v>
      </c>
      <c r="I949" s="238" t="s">
        <v>1412</v>
      </c>
      <c r="J949" s="59">
        <v>2</v>
      </c>
      <c r="K949" s="22" t="s">
        <v>39</v>
      </c>
      <c r="L949" s="22" t="s">
        <v>89</v>
      </c>
      <c r="M949" s="22">
        <v>6</v>
      </c>
      <c r="N949" s="22">
        <v>6</v>
      </c>
      <c r="O949" s="59">
        <f t="shared" si="544"/>
        <v>0.77815125038364363</v>
      </c>
      <c r="P949" s="22" t="s">
        <v>1858</v>
      </c>
      <c r="Q949" s="26"/>
      <c r="R949" s="22">
        <v>1</v>
      </c>
      <c r="S949" s="22">
        <v>3</v>
      </c>
      <c r="T949" s="22">
        <v>1</v>
      </c>
      <c r="U949" s="239" t="s">
        <v>1859</v>
      </c>
      <c r="V949" s="34" t="s">
        <v>1861</v>
      </c>
      <c r="W949" s="13">
        <v>2</v>
      </c>
      <c r="X949" s="22" t="s">
        <v>608</v>
      </c>
      <c r="Z949" s="244" t="s">
        <v>130</v>
      </c>
      <c r="AA949" s="22" t="s">
        <v>1257</v>
      </c>
      <c r="AB949" s="29" t="s">
        <v>1164</v>
      </c>
      <c r="AC949" s="119">
        <v>8</v>
      </c>
      <c r="AD949" s="29">
        <v>0</v>
      </c>
      <c r="AE949" s="29" t="s">
        <v>1576</v>
      </c>
      <c r="AF949" s="281">
        <v>2.2000000000000002</v>
      </c>
      <c r="AG949" s="86">
        <f t="shared" si="545"/>
        <v>0.34242268082220628</v>
      </c>
      <c r="AH949" s="458">
        <f t="shared" si="573"/>
        <v>152.9</v>
      </c>
      <c r="AI949" s="72">
        <f t="shared" si="555"/>
        <v>2.1844074854123203</v>
      </c>
      <c r="AJ949" s="59">
        <f t="shared" si="556"/>
        <v>13.200000000000001</v>
      </c>
      <c r="AK949" s="59">
        <f t="shared" si="567"/>
        <v>1.1205739312058498</v>
      </c>
      <c r="AL949" s="72">
        <f t="shared" si="558"/>
        <v>917.40000000000009</v>
      </c>
      <c r="AM949" s="72">
        <f t="shared" si="559"/>
        <v>2.9625587357959637</v>
      </c>
      <c r="AN949" s="26" t="s">
        <v>28</v>
      </c>
      <c r="AO949" s="22" t="s">
        <v>470</v>
      </c>
      <c r="AP949" s="240"/>
      <c r="AQ949" s="22" t="s">
        <v>80</v>
      </c>
      <c r="AR949" s="26" t="s">
        <v>223</v>
      </c>
      <c r="AS949" s="26" t="s">
        <v>224</v>
      </c>
      <c r="AT949" s="498">
        <v>112</v>
      </c>
      <c r="AU949" s="270">
        <v>45.23</v>
      </c>
      <c r="AV949" s="11">
        <v>-118.5</v>
      </c>
      <c r="AW949" s="37" t="s">
        <v>225</v>
      </c>
      <c r="AX949" s="277">
        <v>6.1416666666666666</v>
      </c>
      <c r="AY949" s="278">
        <v>613</v>
      </c>
      <c r="AZ949" s="455">
        <f t="shared" si="547"/>
        <v>2.7874604745184151</v>
      </c>
      <c r="BA949" s="529" t="s">
        <v>137</v>
      </c>
      <c r="BB949" s="241" t="s">
        <v>226</v>
      </c>
      <c r="BC949" s="22"/>
      <c r="BD949" s="23"/>
      <c r="BE949" s="185"/>
      <c r="BF949" s="185"/>
      <c r="BH949" s="26" t="s">
        <v>2028</v>
      </c>
      <c r="BI949" s="26" t="s">
        <v>1870</v>
      </c>
      <c r="BJ949" s="185" t="s">
        <v>12</v>
      </c>
      <c r="BK949" s="26" t="s">
        <v>1713</v>
      </c>
      <c r="BL949" s="37"/>
      <c r="BM949" s="37"/>
      <c r="BN949" s="142"/>
      <c r="BO949" s="29" t="s">
        <v>1669</v>
      </c>
      <c r="BP949" s="8" t="s">
        <v>1577</v>
      </c>
      <c r="BQ949" s="29" t="s">
        <v>1862</v>
      </c>
      <c r="BR949" s="142">
        <v>-0.49652777777777796</v>
      </c>
      <c r="BS949" s="29" t="s">
        <v>21</v>
      </c>
      <c r="BT949" s="29" t="s">
        <v>1214</v>
      </c>
      <c r="BU949" s="142">
        <v>0.70205036190301084</v>
      </c>
      <c r="BW949" s="14" t="s">
        <v>26</v>
      </c>
      <c r="BX949" s="29" t="s">
        <v>67</v>
      </c>
      <c r="BY949" s="37"/>
      <c r="BZ949" s="146">
        <f t="shared" si="560"/>
        <v>0.70205036190301084</v>
      </c>
      <c r="CA949" s="250" t="s">
        <v>18</v>
      </c>
      <c r="CB949" s="248" t="s">
        <v>1861</v>
      </c>
      <c r="CC949" s="29">
        <v>3</v>
      </c>
      <c r="CD949" s="29">
        <v>3</v>
      </c>
      <c r="CE949" s="82" t="s">
        <v>1617</v>
      </c>
      <c r="CF949" s="8" t="s">
        <v>1578</v>
      </c>
      <c r="CG949" s="142">
        <v>-0.86764705882352955</v>
      </c>
      <c r="CH949" s="29" t="s">
        <v>21</v>
      </c>
      <c r="CI949" s="142">
        <v>2.1038665179282443</v>
      </c>
      <c r="CL949" s="30">
        <f t="shared" si="561"/>
        <v>2.1038665179282443</v>
      </c>
      <c r="CM949" s="29">
        <v>3</v>
      </c>
      <c r="CN949" s="29">
        <v>3</v>
      </c>
      <c r="CO949" s="82" t="s">
        <v>2630</v>
      </c>
      <c r="CP949" s="67">
        <f t="shared" si="564"/>
        <v>0.23663795773413263</v>
      </c>
      <c r="CQ949" s="67">
        <f t="shared" si="565"/>
        <v>0.8</v>
      </c>
      <c r="CR949" s="67">
        <f t="shared" si="548"/>
        <v>0.18931036618730612</v>
      </c>
      <c r="CS949" s="67">
        <f t="shared" si="566"/>
        <v>0.66965320122883099</v>
      </c>
      <c r="CT949" s="29">
        <v>1</v>
      </c>
      <c r="CU949" s="37">
        <v>0</v>
      </c>
      <c r="CV949" s="19" t="s">
        <v>1782</v>
      </c>
      <c r="CW949" s="37">
        <v>0</v>
      </c>
      <c r="CX949" s="360">
        <v>0</v>
      </c>
      <c r="CY949" s="12">
        <v>1</v>
      </c>
      <c r="CZ949" s="12">
        <v>0</v>
      </c>
      <c r="DA949" s="12">
        <v>0</v>
      </c>
      <c r="DB949" s="12">
        <v>0</v>
      </c>
      <c r="DC949" s="12">
        <v>0</v>
      </c>
      <c r="DD949" s="60">
        <v>1</v>
      </c>
      <c r="DE949" s="60">
        <v>0</v>
      </c>
      <c r="DF949" s="60">
        <v>0</v>
      </c>
      <c r="DG949" s="60">
        <v>0</v>
      </c>
      <c r="DH949" s="60">
        <v>0</v>
      </c>
      <c r="DI949" s="60">
        <v>0</v>
      </c>
      <c r="DJ949" s="60">
        <v>0</v>
      </c>
      <c r="DK949" s="60">
        <v>0</v>
      </c>
      <c r="DL949" s="19">
        <v>0</v>
      </c>
      <c r="DM949" s="19">
        <v>0</v>
      </c>
      <c r="DN949" s="19">
        <v>0</v>
      </c>
      <c r="DO949" s="37">
        <v>0</v>
      </c>
      <c r="DP949" s="37">
        <v>0</v>
      </c>
      <c r="DQ949" s="37">
        <v>0</v>
      </c>
      <c r="DR949" s="37">
        <v>0</v>
      </c>
      <c r="DS949" s="37">
        <v>0</v>
      </c>
      <c r="DT949" s="37">
        <v>0</v>
      </c>
      <c r="DU949" s="37">
        <v>0</v>
      </c>
      <c r="DV949" s="37">
        <v>0</v>
      </c>
      <c r="DW949" s="37">
        <v>0</v>
      </c>
      <c r="DX949" s="37">
        <v>0</v>
      </c>
      <c r="DY949" s="37">
        <v>0</v>
      </c>
      <c r="DZ949" s="37">
        <v>0</v>
      </c>
      <c r="EA949" s="37">
        <v>0</v>
      </c>
      <c r="EB949" s="37">
        <v>0</v>
      </c>
      <c r="EC949" s="37">
        <v>0</v>
      </c>
      <c r="ED949" s="37">
        <v>0</v>
      </c>
      <c r="EE949" s="37">
        <v>0</v>
      </c>
      <c r="EF949" s="37">
        <v>0</v>
      </c>
      <c r="EG949" s="37">
        <v>0</v>
      </c>
      <c r="EH949" s="37">
        <v>0</v>
      </c>
      <c r="EI949" s="37">
        <v>0</v>
      </c>
      <c r="EJ949" s="37">
        <v>0</v>
      </c>
      <c r="EK949" s="37">
        <v>0</v>
      </c>
      <c r="EL949" s="37">
        <v>0</v>
      </c>
      <c r="EM949" s="37">
        <v>0</v>
      </c>
      <c r="EN949" s="37">
        <v>0</v>
      </c>
      <c r="EO949" s="268">
        <v>1</v>
      </c>
      <c r="EP949" s="59">
        <v>1</v>
      </c>
      <c r="EQ949" s="59">
        <v>2</v>
      </c>
    </row>
    <row r="950" spans="1:147" s="38" customFormat="1" ht="15" customHeight="1" x14ac:dyDescent="0.25">
      <c r="A950" s="6" t="s">
        <v>2587</v>
      </c>
      <c r="B950" s="22">
        <v>24</v>
      </c>
      <c r="C950" s="21" t="s">
        <v>1857</v>
      </c>
      <c r="D950" s="13">
        <v>2016</v>
      </c>
      <c r="E950" s="21" t="s">
        <v>800</v>
      </c>
      <c r="F950" s="21" t="s">
        <v>308</v>
      </c>
      <c r="G950" s="13">
        <v>19</v>
      </c>
      <c r="H950" s="22" t="s">
        <v>801</v>
      </c>
      <c r="I950" s="238" t="s">
        <v>1412</v>
      </c>
      <c r="J950" s="59">
        <v>2</v>
      </c>
      <c r="K950" s="22" t="s">
        <v>39</v>
      </c>
      <c r="L950" s="22" t="s">
        <v>89</v>
      </c>
      <c r="M950" s="22">
        <v>6</v>
      </c>
      <c r="N950" s="22">
        <v>6</v>
      </c>
      <c r="O950" s="59">
        <f t="shared" si="544"/>
        <v>0.77815125038364363</v>
      </c>
      <c r="P950" s="22" t="s">
        <v>1858</v>
      </c>
      <c r="Q950" s="26"/>
      <c r="R950" s="22">
        <v>1</v>
      </c>
      <c r="S950" s="22">
        <v>3</v>
      </c>
      <c r="T950" s="22">
        <v>3</v>
      </c>
      <c r="U950" s="239" t="s">
        <v>1859</v>
      </c>
      <c r="V950" s="34" t="s">
        <v>1861</v>
      </c>
      <c r="W950" s="13">
        <v>2</v>
      </c>
      <c r="X950" s="22" t="s">
        <v>608</v>
      </c>
      <c r="Z950" s="244" t="s">
        <v>130</v>
      </c>
      <c r="AA950" s="22" t="s">
        <v>1257</v>
      </c>
      <c r="AB950" s="29" t="s">
        <v>1164</v>
      </c>
      <c r="AC950" s="243" t="s">
        <v>1864</v>
      </c>
      <c r="AD950" s="29">
        <v>0</v>
      </c>
      <c r="AE950" s="29" t="s">
        <v>1576</v>
      </c>
      <c r="AF950" s="282">
        <v>5.0999999999999996</v>
      </c>
      <c r="AG950" s="86">
        <f t="shared" si="545"/>
        <v>0.70757017609793638</v>
      </c>
      <c r="AH950" s="458">
        <f t="shared" si="573"/>
        <v>354.45</v>
      </c>
      <c r="AI950" s="72">
        <f t="shared" si="555"/>
        <v>2.5495549806880504</v>
      </c>
      <c r="AJ950" s="59">
        <f t="shared" si="556"/>
        <v>30.599999999999998</v>
      </c>
      <c r="AK950" s="59">
        <f t="shared" si="567"/>
        <v>1.4857214264815799</v>
      </c>
      <c r="AL950" s="72">
        <f t="shared" si="558"/>
        <v>2126.6999999999998</v>
      </c>
      <c r="AM950" s="72">
        <f t="shared" si="559"/>
        <v>3.3277062310716938</v>
      </c>
      <c r="AN950" s="26" t="s">
        <v>28</v>
      </c>
      <c r="AO950" s="22" t="s">
        <v>470</v>
      </c>
      <c r="AP950" s="240"/>
      <c r="AQ950" s="22" t="s">
        <v>80</v>
      </c>
      <c r="AR950" s="26" t="s">
        <v>223</v>
      </c>
      <c r="AS950" s="26" t="s">
        <v>224</v>
      </c>
      <c r="AT950" s="498">
        <v>112</v>
      </c>
      <c r="AU950" s="270">
        <v>45.23</v>
      </c>
      <c r="AV950" s="11">
        <v>-118.5</v>
      </c>
      <c r="AW950" s="37" t="s">
        <v>225</v>
      </c>
      <c r="AX950" s="277">
        <v>6.1416666666666666</v>
      </c>
      <c r="AY950" s="278">
        <v>613</v>
      </c>
      <c r="AZ950" s="455">
        <f t="shared" si="547"/>
        <v>2.7874604745184151</v>
      </c>
      <c r="BA950" s="529" t="s">
        <v>137</v>
      </c>
      <c r="BB950" s="241" t="s">
        <v>226</v>
      </c>
      <c r="BC950" s="22"/>
      <c r="BD950" s="23"/>
      <c r="BE950" s="185"/>
      <c r="BF950" s="185"/>
      <c r="BH950" s="26" t="s">
        <v>2028</v>
      </c>
      <c r="BI950" s="26" t="s">
        <v>1871</v>
      </c>
      <c r="BJ950" s="185" t="s">
        <v>12</v>
      </c>
      <c r="BK950" s="26" t="s">
        <v>1713</v>
      </c>
      <c r="BL950" s="37"/>
      <c r="BM950" s="37"/>
      <c r="BN950" s="142"/>
      <c r="BO950" s="29" t="s">
        <v>1669</v>
      </c>
      <c r="BP950" s="8" t="s">
        <v>1577</v>
      </c>
      <c r="BQ950" s="29" t="s">
        <v>1862</v>
      </c>
      <c r="BR950" s="142">
        <v>-1.8924626380766876E-2</v>
      </c>
      <c r="BS950" s="29" t="s">
        <v>21</v>
      </c>
      <c r="BT950" s="29" t="s">
        <v>1214</v>
      </c>
      <c r="BU950" s="142">
        <v>0.89358504863208843</v>
      </c>
      <c r="BW950" s="14" t="s">
        <v>26</v>
      </c>
      <c r="BX950" s="29" t="s">
        <v>67</v>
      </c>
      <c r="BY950" s="37"/>
      <c r="BZ950" s="146">
        <f t="shared" si="560"/>
        <v>0.89358504863208843</v>
      </c>
      <c r="CA950" s="250" t="s">
        <v>18</v>
      </c>
      <c r="CB950" s="248" t="s">
        <v>1861</v>
      </c>
      <c r="CC950" s="29">
        <v>9</v>
      </c>
      <c r="CD950" s="29">
        <v>9</v>
      </c>
      <c r="CE950" s="82" t="s">
        <v>1617</v>
      </c>
      <c r="CF950" s="8" t="s">
        <v>1578</v>
      </c>
      <c r="CG950" s="142">
        <v>-0.86764705882352955</v>
      </c>
      <c r="CH950" s="29" t="s">
        <v>21</v>
      </c>
      <c r="CI950" s="142">
        <v>2.1038665179282443</v>
      </c>
      <c r="CL950" s="30">
        <f t="shared" si="561"/>
        <v>2.1038665179282443</v>
      </c>
      <c r="CM950" s="29">
        <v>3</v>
      </c>
      <c r="CN950" s="29">
        <v>3</v>
      </c>
      <c r="CO950" s="82" t="s">
        <v>2630</v>
      </c>
      <c r="CP950" s="67">
        <f t="shared" si="564"/>
        <v>0.68749035048643881</v>
      </c>
      <c r="CQ950" s="67">
        <f t="shared" si="565"/>
        <v>0.92307692307692313</v>
      </c>
      <c r="CR950" s="67">
        <f t="shared" si="548"/>
        <v>0.63460647737209741</v>
      </c>
      <c r="CS950" s="67">
        <f t="shared" si="566"/>
        <v>0.46122466865788703</v>
      </c>
      <c r="CT950" s="29">
        <v>2</v>
      </c>
      <c r="CU950" s="37">
        <v>0</v>
      </c>
      <c r="CV950" s="19" t="s">
        <v>1782</v>
      </c>
      <c r="CW950" s="37">
        <v>0</v>
      </c>
      <c r="CX950" s="360">
        <v>0</v>
      </c>
      <c r="CY950" s="12">
        <v>1</v>
      </c>
      <c r="CZ950" s="12">
        <v>0</v>
      </c>
      <c r="DA950" s="12">
        <v>0</v>
      </c>
      <c r="DB950" s="12">
        <v>0</v>
      </c>
      <c r="DC950" s="12">
        <v>0</v>
      </c>
      <c r="DD950" s="60">
        <v>1</v>
      </c>
      <c r="DE950" s="60">
        <v>0</v>
      </c>
      <c r="DF950" s="60">
        <v>0</v>
      </c>
      <c r="DG950" s="60">
        <v>0</v>
      </c>
      <c r="DH950" s="60">
        <v>0</v>
      </c>
      <c r="DI950" s="60">
        <v>0</v>
      </c>
      <c r="DJ950" s="60">
        <v>0</v>
      </c>
      <c r="DK950" s="60">
        <v>0</v>
      </c>
      <c r="DL950" s="19">
        <v>0</v>
      </c>
      <c r="DM950" s="19">
        <v>0</v>
      </c>
      <c r="DN950" s="19">
        <v>0</v>
      </c>
      <c r="DO950" s="37">
        <v>0</v>
      </c>
      <c r="DP950" s="37">
        <v>0</v>
      </c>
      <c r="DQ950" s="37">
        <v>0</v>
      </c>
      <c r="DR950" s="37">
        <v>0</v>
      </c>
      <c r="DS950" s="37">
        <v>0</v>
      </c>
      <c r="DT950" s="37">
        <v>0</v>
      </c>
      <c r="DU950" s="37">
        <v>0</v>
      </c>
      <c r="DV950" s="37">
        <v>0</v>
      </c>
      <c r="DW950" s="37">
        <v>0</v>
      </c>
      <c r="DX950" s="37">
        <v>0</v>
      </c>
      <c r="DY950" s="37">
        <v>0</v>
      </c>
      <c r="DZ950" s="37">
        <v>0</v>
      </c>
      <c r="EA950" s="37">
        <v>0</v>
      </c>
      <c r="EB950" s="37">
        <v>0</v>
      </c>
      <c r="EC950" s="37">
        <v>0</v>
      </c>
      <c r="ED950" s="37">
        <v>0</v>
      </c>
      <c r="EE950" s="37">
        <v>0</v>
      </c>
      <c r="EF950" s="37">
        <v>0</v>
      </c>
      <c r="EG950" s="37">
        <v>0</v>
      </c>
      <c r="EH950" s="37">
        <v>0</v>
      </c>
      <c r="EI950" s="37">
        <v>0</v>
      </c>
      <c r="EJ950" s="37">
        <v>0</v>
      </c>
      <c r="EK950" s="37">
        <v>0</v>
      </c>
      <c r="EL950" s="37">
        <v>0</v>
      </c>
      <c r="EM950" s="37">
        <v>0</v>
      </c>
      <c r="EN950" s="37">
        <v>0</v>
      </c>
      <c r="EO950" s="268">
        <v>1</v>
      </c>
      <c r="EP950" s="59">
        <v>1</v>
      </c>
      <c r="EQ950" s="59">
        <v>2</v>
      </c>
    </row>
    <row r="951" spans="1:147" s="38" customFormat="1" ht="15" customHeight="1" x14ac:dyDescent="0.25">
      <c r="A951" s="6" t="s">
        <v>2587</v>
      </c>
      <c r="B951" s="22">
        <v>25</v>
      </c>
      <c r="C951" s="21" t="s">
        <v>1857</v>
      </c>
      <c r="D951" s="13">
        <v>2016</v>
      </c>
      <c r="E951" s="21" t="s">
        <v>800</v>
      </c>
      <c r="F951" s="21" t="s">
        <v>308</v>
      </c>
      <c r="G951" s="13">
        <v>19</v>
      </c>
      <c r="H951" s="22" t="s">
        <v>801</v>
      </c>
      <c r="I951" s="238" t="s">
        <v>1412</v>
      </c>
      <c r="J951" s="59">
        <v>2</v>
      </c>
      <c r="K951" s="22" t="s">
        <v>39</v>
      </c>
      <c r="L951" s="22" t="s">
        <v>89</v>
      </c>
      <c r="M951" s="22">
        <v>6</v>
      </c>
      <c r="N951" s="22">
        <v>6</v>
      </c>
      <c r="O951" s="59">
        <f t="shared" si="544"/>
        <v>0.77815125038364363</v>
      </c>
      <c r="P951" s="22" t="s">
        <v>1858</v>
      </c>
      <c r="Q951" s="26"/>
      <c r="R951" s="22">
        <v>1</v>
      </c>
      <c r="S951" s="37">
        <v>2</v>
      </c>
      <c r="T951" s="22">
        <v>1</v>
      </c>
      <c r="U951" s="239" t="s">
        <v>1859</v>
      </c>
      <c r="V951" s="34" t="s">
        <v>1861</v>
      </c>
      <c r="W951" s="13">
        <v>2</v>
      </c>
      <c r="X951" s="22" t="s">
        <v>608</v>
      </c>
      <c r="Y951" s="26"/>
      <c r="Z951" s="26" t="s">
        <v>153</v>
      </c>
      <c r="AA951" s="22" t="s">
        <v>1257</v>
      </c>
      <c r="AB951" s="29" t="s">
        <v>1164</v>
      </c>
      <c r="AC951" s="29">
        <v>30</v>
      </c>
      <c r="AD951" s="29">
        <v>0</v>
      </c>
      <c r="AE951" s="29" t="s">
        <v>1575</v>
      </c>
      <c r="AF951" s="27">
        <v>8.1999999999999993</v>
      </c>
      <c r="AG951" s="86">
        <f t="shared" si="545"/>
        <v>0.91381385238371671</v>
      </c>
      <c r="AH951" s="458">
        <f>AF951*110</f>
        <v>901.99999999999989</v>
      </c>
      <c r="AI951" s="72">
        <f t="shared" si="555"/>
        <v>2.9552065375419416</v>
      </c>
      <c r="AJ951" s="59">
        <f t="shared" si="556"/>
        <v>49.199999999999996</v>
      </c>
      <c r="AK951" s="59">
        <f t="shared" si="567"/>
        <v>1.6919651027673603</v>
      </c>
      <c r="AL951" s="72">
        <f t="shared" si="558"/>
        <v>5411.9999999999991</v>
      </c>
      <c r="AM951" s="72">
        <f t="shared" ref="AM951:AM1014" si="574">LOG10(AL951)</f>
        <v>3.7333577879255855</v>
      </c>
      <c r="AN951" s="26" t="s">
        <v>28</v>
      </c>
      <c r="AO951" s="22" t="s">
        <v>470</v>
      </c>
      <c r="AP951" s="240"/>
      <c r="AQ951" s="22" t="s">
        <v>80</v>
      </c>
      <c r="AR951" s="26" t="s">
        <v>223</v>
      </c>
      <c r="AS951" s="26" t="s">
        <v>224</v>
      </c>
      <c r="AT951" s="498">
        <v>113</v>
      </c>
      <c r="AU951" s="270">
        <v>45.23</v>
      </c>
      <c r="AV951" s="11">
        <v>-118.5</v>
      </c>
      <c r="AW951" s="37" t="s">
        <v>225</v>
      </c>
      <c r="AX951" s="277">
        <v>6.1416666666666666</v>
      </c>
      <c r="AY951" s="278">
        <v>613</v>
      </c>
      <c r="AZ951" s="455">
        <f t="shared" si="547"/>
        <v>2.7874604745184151</v>
      </c>
      <c r="BA951" s="529" t="s">
        <v>137</v>
      </c>
      <c r="BB951" s="241" t="s">
        <v>226</v>
      </c>
      <c r="BC951" s="22"/>
      <c r="BD951" s="23"/>
      <c r="BE951" s="185"/>
      <c r="BF951" s="185"/>
      <c r="BH951" s="26" t="s">
        <v>2028</v>
      </c>
      <c r="BI951" s="26" t="s">
        <v>1872</v>
      </c>
      <c r="BJ951" s="185" t="s">
        <v>12</v>
      </c>
      <c r="BK951" s="26" t="s">
        <v>1713</v>
      </c>
      <c r="BL951" s="37"/>
      <c r="BM951" s="37"/>
      <c r="BN951" s="142"/>
      <c r="BO951" s="29" t="s">
        <v>1669</v>
      </c>
      <c r="BP951" s="8" t="s">
        <v>1577</v>
      </c>
      <c r="BQ951" s="29" t="s">
        <v>1862</v>
      </c>
      <c r="BR951" s="142">
        <v>-3.6559829059829072</v>
      </c>
      <c r="BS951" s="29" t="s">
        <v>21</v>
      </c>
      <c r="BT951" s="29" t="s">
        <v>1214</v>
      </c>
      <c r="BU951" s="142">
        <v>0.3777279814030714</v>
      </c>
      <c r="BW951" s="14" t="s">
        <v>26</v>
      </c>
      <c r="BX951" s="29" t="s">
        <v>67</v>
      </c>
      <c r="BY951" s="37"/>
      <c r="BZ951" s="146">
        <f t="shared" si="560"/>
        <v>0.3777279814030714</v>
      </c>
      <c r="CA951" s="250" t="s">
        <v>18</v>
      </c>
      <c r="CB951" s="248" t="s">
        <v>1861</v>
      </c>
      <c r="CC951" s="119">
        <v>2</v>
      </c>
      <c r="CD951" s="119">
        <v>2</v>
      </c>
      <c r="CE951" s="82" t="s">
        <v>1617</v>
      </c>
      <c r="CF951" s="8" t="s">
        <v>1578</v>
      </c>
      <c r="CG951" s="25">
        <v>-4.2075757575757589</v>
      </c>
      <c r="CH951" s="29" t="s">
        <v>21</v>
      </c>
      <c r="CI951" s="142">
        <v>3.6426712970215616E-2</v>
      </c>
      <c r="CL951" s="30">
        <f t="shared" si="561"/>
        <v>3.6426712970215616E-2</v>
      </c>
      <c r="CM951" s="119">
        <v>2</v>
      </c>
      <c r="CN951" s="119">
        <v>2</v>
      </c>
      <c r="CO951" s="82" t="s">
        <v>2630</v>
      </c>
      <c r="CP951" s="67">
        <f t="shared" si="564"/>
        <v>2.0556271198199667</v>
      </c>
      <c r="CQ951" s="67">
        <f t="shared" si="565"/>
        <v>0.5714285714285714</v>
      </c>
      <c r="CR951" s="67">
        <f t="shared" si="548"/>
        <v>1.1746440684685524</v>
      </c>
      <c r="CS951" s="67">
        <f t="shared" si="566"/>
        <v>1.1724735859485442</v>
      </c>
      <c r="CT951" s="29">
        <v>1</v>
      </c>
      <c r="CU951" s="37">
        <v>0</v>
      </c>
      <c r="CV951" s="19" t="s">
        <v>1782</v>
      </c>
      <c r="CW951" s="37">
        <v>0</v>
      </c>
      <c r="CX951" s="360">
        <v>0</v>
      </c>
      <c r="CY951" s="12">
        <v>1</v>
      </c>
      <c r="CZ951" s="12">
        <v>0</v>
      </c>
      <c r="DA951" s="12">
        <v>0</v>
      </c>
      <c r="DB951" s="12">
        <v>0</v>
      </c>
      <c r="DC951" s="12">
        <v>0</v>
      </c>
      <c r="DD951" s="60">
        <v>1</v>
      </c>
      <c r="DE951" s="60">
        <v>0</v>
      </c>
      <c r="DF951" s="60">
        <v>0</v>
      </c>
      <c r="DG951" s="60">
        <v>0</v>
      </c>
      <c r="DH951" s="60">
        <v>0</v>
      </c>
      <c r="DI951" s="60">
        <v>0</v>
      </c>
      <c r="DJ951" s="60">
        <v>0</v>
      </c>
      <c r="DK951" s="60">
        <v>0</v>
      </c>
      <c r="DL951" s="19">
        <v>0</v>
      </c>
      <c r="DM951" s="19">
        <v>0</v>
      </c>
      <c r="DN951" s="19">
        <v>0</v>
      </c>
      <c r="DO951" s="37">
        <v>0</v>
      </c>
      <c r="DP951" s="37">
        <v>0</v>
      </c>
      <c r="DQ951" s="37">
        <v>0</v>
      </c>
      <c r="DR951" s="37">
        <v>0</v>
      </c>
      <c r="DS951" s="37">
        <v>0</v>
      </c>
      <c r="DT951" s="37">
        <v>0</v>
      </c>
      <c r="DU951" s="37">
        <v>0</v>
      </c>
      <c r="DV951" s="37">
        <v>0</v>
      </c>
      <c r="DW951" s="37">
        <v>0</v>
      </c>
      <c r="DX951" s="37">
        <v>0</v>
      </c>
      <c r="DY951" s="37">
        <v>0</v>
      </c>
      <c r="DZ951" s="37">
        <v>0</v>
      </c>
      <c r="EA951" s="37">
        <v>0</v>
      </c>
      <c r="EB951" s="37">
        <v>0</v>
      </c>
      <c r="EC951" s="37">
        <v>0</v>
      </c>
      <c r="ED951" s="37">
        <v>0</v>
      </c>
      <c r="EE951" s="37">
        <v>0</v>
      </c>
      <c r="EF951" s="37">
        <v>0</v>
      </c>
      <c r="EG951" s="37">
        <v>0</v>
      </c>
      <c r="EH951" s="37">
        <v>0</v>
      </c>
      <c r="EI951" s="37">
        <v>0</v>
      </c>
      <c r="EJ951" s="37">
        <v>0</v>
      </c>
      <c r="EK951" s="37">
        <v>0</v>
      </c>
      <c r="EL951" s="37">
        <v>0</v>
      </c>
      <c r="EM951" s="29">
        <v>2</v>
      </c>
      <c r="EN951" s="37">
        <v>0</v>
      </c>
      <c r="EO951" s="29">
        <v>2</v>
      </c>
      <c r="EP951" s="59">
        <v>1</v>
      </c>
      <c r="EQ951" s="59">
        <v>2</v>
      </c>
    </row>
    <row r="952" spans="1:147" s="38" customFormat="1" ht="15" customHeight="1" x14ac:dyDescent="0.25">
      <c r="A952" s="6" t="s">
        <v>2587</v>
      </c>
      <c r="B952" s="22">
        <v>26</v>
      </c>
      <c r="C952" s="21" t="s">
        <v>1857</v>
      </c>
      <c r="D952" s="13">
        <v>2016</v>
      </c>
      <c r="E952" s="21" t="s">
        <v>800</v>
      </c>
      <c r="F952" s="21" t="s">
        <v>308</v>
      </c>
      <c r="G952" s="13">
        <v>19</v>
      </c>
      <c r="H952" s="22" t="s">
        <v>801</v>
      </c>
      <c r="I952" s="238" t="s">
        <v>1412</v>
      </c>
      <c r="J952" s="59">
        <v>2</v>
      </c>
      <c r="K952" s="22" t="s">
        <v>39</v>
      </c>
      <c r="L952" s="22" t="s">
        <v>89</v>
      </c>
      <c r="M952" s="22">
        <v>6</v>
      </c>
      <c r="N952" s="22">
        <v>6</v>
      </c>
      <c r="O952" s="59">
        <f t="shared" si="544"/>
        <v>0.77815125038364363</v>
      </c>
      <c r="P952" s="22" t="s">
        <v>1858</v>
      </c>
      <c r="Q952" s="26"/>
      <c r="R952" s="22">
        <v>1</v>
      </c>
      <c r="S952" s="37">
        <v>2</v>
      </c>
      <c r="T952" s="22">
        <v>1</v>
      </c>
      <c r="U952" s="239" t="s">
        <v>1859</v>
      </c>
      <c r="V952" s="34" t="s">
        <v>1861</v>
      </c>
      <c r="W952" s="13">
        <v>2</v>
      </c>
      <c r="X952" s="22" t="s">
        <v>608</v>
      </c>
      <c r="Z952" s="26" t="s">
        <v>153</v>
      </c>
      <c r="AA952" s="22" t="s">
        <v>1257</v>
      </c>
      <c r="AB952" s="29" t="s">
        <v>1164</v>
      </c>
      <c r="AC952" s="119">
        <v>20</v>
      </c>
      <c r="AD952" s="29">
        <v>0</v>
      </c>
      <c r="AE952" s="29" t="s">
        <v>1575</v>
      </c>
      <c r="AF952" s="281">
        <v>5.5</v>
      </c>
      <c r="AG952" s="86">
        <f t="shared" si="545"/>
        <v>0.74036268949424389</v>
      </c>
      <c r="AH952" s="458">
        <f t="shared" ref="AH952:AH954" si="575">AF952*110</f>
        <v>605</v>
      </c>
      <c r="AI952" s="72">
        <f t="shared" si="555"/>
        <v>2.781755374652469</v>
      </c>
      <c r="AJ952" s="59">
        <f t="shared" si="556"/>
        <v>33</v>
      </c>
      <c r="AK952" s="59">
        <f t="shared" si="567"/>
        <v>1.5185139398778875</v>
      </c>
      <c r="AL952" s="72">
        <f t="shared" si="558"/>
        <v>3630</v>
      </c>
      <c r="AM952" s="72">
        <f t="shared" si="574"/>
        <v>3.5599066250361124</v>
      </c>
      <c r="AN952" s="26" t="s">
        <v>28</v>
      </c>
      <c r="AO952" s="22" t="s">
        <v>470</v>
      </c>
      <c r="AP952" s="240"/>
      <c r="AQ952" s="22" t="s">
        <v>80</v>
      </c>
      <c r="AR952" s="26" t="s">
        <v>223</v>
      </c>
      <c r="AS952" s="26" t="s">
        <v>224</v>
      </c>
      <c r="AT952" s="498">
        <v>113</v>
      </c>
      <c r="AU952" s="270">
        <v>45.23</v>
      </c>
      <c r="AV952" s="11">
        <v>-118.5</v>
      </c>
      <c r="AW952" s="37" t="s">
        <v>225</v>
      </c>
      <c r="AX952" s="277">
        <v>6.1416666666666666</v>
      </c>
      <c r="AY952" s="278">
        <v>613</v>
      </c>
      <c r="AZ952" s="455">
        <f t="shared" si="547"/>
        <v>2.7874604745184151</v>
      </c>
      <c r="BA952" s="529" t="s">
        <v>137</v>
      </c>
      <c r="BB952" s="241" t="s">
        <v>226</v>
      </c>
      <c r="BC952" s="22"/>
      <c r="BD952" s="23"/>
      <c r="BE952" s="185"/>
      <c r="BF952" s="185"/>
      <c r="BH952" s="26" t="s">
        <v>2028</v>
      </c>
      <c r="BI952" s="26" t="s">
        <v>1873</v>
      </c>
      <c r="BJ952" s="185" t="s">
        <v>12</v>
      </c>
      <c r="BK952" s="26" t="s">
        <v>1713</v>
      </c>
      <c r="BL952" s="37"/>
      <c r="BM952" s="37"/>
      <c r="BN952" s="142"/>
      <c r="BO952" s="29" t="s">
        <v>1669</v>
      </c>
      <c r="BP952" s="8" t="s">
        <v>1577</v>
      </c>
      <c r="BQ952" s="29" t="s">
        <v>1862</v>
      </c>
      <c r="BR952" s="142">
        <v>-3.9166666666666661</v>
      </c>
      <c r="BS952" s="29" t="s">
        <v>21</v>
      </c>
      <c r="BT952" s="29" t="s">
        <v>1214</v>
      </c>
      <c r="BU952" s="142">
        <v>0.70710678118655002</v>
      </c>
      <c r="BW952" s="14" t="s">
        <v>26</v>
      </c>
      <c r="BX952" s="29" t="s">
        <v>67</v>
      </c>
      <c r="BY952" s="37"/>
      <c r="BZ952" s="146">
        <f t="shared" si="560"/>
        <v>0.70710678118655002</v>
      </c>
      <c r="CA952" s="250" t="s">
        <v>18</v>
      </c>
      <c r="CB952" s="248" t="s">
        <v>1861</v>
      </c>
      <c r="CC952" s="119">
        <v>2</v>
      </c>
      <c r="CD952" s="119">
        <v>2</v>
      </c>
      <c r="CE952" s="82" t="s">
        <v>1617</v>
      </c>
      <c r="CF952" s="8" t="s">
        <v>1578</v>
      </c>
      <c r="CG952" s="25">
        <v>-4.2075757575757589</v>
      </c>
      <c r="CH952" s="29" t="s">
        <v>21</v>
      </c>
      <c r="CI952" s="142">
        <v>3.6426712970215616E-2</v>
      </c>
      <c r="CL952" s="30">
        <f t="shared" si="561"/>
        <v>3.6426712970215616E-2</v>
      </c>
      <c r="CM952" s="119">
        <v>2</v>
      </c>
      <c r="CN952" s="119">
        <v>2</v>
      </c>
      <c r="CO952" s="82" t="s">
        <v>2630</v>
      </c>
      <c r="CP952" s="67">
        <f t="shared" si="564"/>
        <v>0.58104769732193018</v>
      </c>
      <c r="CQ952" s="67">
        <f t="shared" si="565"/>
        <v>0.5714285714285714</v>
      </c>
      <c r="CR952" s="67">
        <f t="shared" si="548"/>
        <v>0.33202725561253149</v>
      </c>
      <c r="CS952" s="67">
        <f t="shared" si="566"/>
        <v>1.0137802623086987</v>
      </c>
      <c r="CT952" s="29">
        <v>1</v>
      </c>
      <c r="CU952" s="37">
        <v>0</v>
      </c>
      <c r="CV952" s="19" t="s">
        <v>1782</v>
      </c>
      <c r="CW952" s="37">
        <v>0</v>
      </c>
      <c r="CX952" s="360">
        <v>0</v>
      </c>
      <c r="CY952" s="12">
        <v>1</v>
      </c>
      <c r="CZ952" s="12">
        <v>0</v>
      </c>
      <c r="DA952" s="12">
        <v>0</v>
      </c>
      <c r="DB952" s="12">
        <v>0</v>
      </c>
      <c r="DC952" s="12">
        <v>0</v>
      </c>
      <c r="DD952" s="60">
        <v>1</v>
      </c>
      <c r="DE952" s="60">
        <v>0</v>
      </c>
      <c r="DF952" s="60">
        <v>0</v>
      </c>
      <c r="DG952" s="60">
        <v>0</v>
      </c>
      <c r="DH952" s="60">
        <v>0</v>
      </c>
      <c r="DI952" s="60">
        <v>0</v>
      </c>
      <c r="DJ952" s="60">
        <v>0</v>
      </c>
      <c r="DK952" s="60">
        <v>0</v>
      </c>
      <c r="DL952" s="19">
        <v>0</v>
      </c>
      <c r="DM952" s="19">
        <v>0</v>
      </c>
      <c r="DN952" s="19">
        <v>0</v>
      </c>
      <c r="DO952" s="37">
        <v>0</v>
      </c>
      <c r="DP952" s="37">
        <v>0</v>
      </c>
      <c r="DQ952" s="37">
        <v>0</v>
      </c>
      <c r="DR952" s="37">
        <v>0</v>
      </c>
      <c r="DS952" s="37">
        <v>0</v>
      </c>
      <c r="DT952" s="37">
        <v>0</v>
      </c>
      <c r="DU952" s="37">
        <v>0</v>
      </c>
      <c r="DV952" s="37">
        <v>0</v>
      </c>
      <c r="DW952" s="37">
        <v>0</v>
      </c>
      <c r="DX952" s="37">
        <v>0</v>
      </c>
      <c r="DY952" s="37">
        <v>0</v>
      </c>
      <c r="DZ952" s="37">
        <v>0</v>
      </c>
      <c r="EA952" s="37">
        <v>0</v>
      </c>
      <c r="EB952" s="37">
        <v>0</v>
      </c>
      <c r="EC952" s="37">
        <v>0</v>
      </c>
      <c r="ED952" s="37">
        <v>0</v>
      </c>
      <c r="EE952" s="37">
        <v>0</v>
      </c>
      <c r="EF952" s="37">
        <v>0</v>
      </c>
      <c r="EG952" s="37">
        <v>0</v>
      </c>
      <c r="EH952" s="37">
        <v>0</v>
      </c>
      <c r="EI952" s="37">
        <v>0</v>
      </c>
      <c r="EJ952" s="37">
        <v>0</v>
      </c>
      <c r="EK952" s="37">
        <v>0</v>
      </c>
      <c r="EL952" s="37">
        <v>0</v>
      </c>
      <c r="EM952" s="29">
        <v>2</v>
      </c>
      <c r="EN952" s="37">
        <v>0</v>
      </c>
      <c r="EO952" s="29">
        <v>2</v>
      </c>
      <c r="EP952" s="59">
        <v>1</v>
      </c>
      <c r="EQ952" s="59">
        <v>2</v>
      </c>
    </row>
    <row r="953" spans="1:147" s="38" customFormat="1" ht="15" customHeight="1" x14ac:dyDescent="0.25">
      <c r="A953" s="6" t="s">
        <v>2587</v>
      </c>
      <c r="B953" s="22">
        <v>27</v>
      </c>
      <c r="C953" s="21" t="s">
        <v>1857</v>
      </c>
      <c r="D953" s="13">
        <v>2016</v>
      </c>
      <c r="E953" s="21" t="s">
        <v>800</v>
      </c>
      <c r="F953" s="21" t="s">
        <v>308</v>
      </c>
      <c r="G953" s="13">
        <v>19</v>
      </c>
      <c r="H953" s="22" t="s">
        <v>801</v>
      </c>
      <c r="I953" s="238" t="s">
        <v>1412</v>
      </c>
      <c r="J953" s="59">
        <v>2</v>
      </c>
      <c r="K953" s="22" t="s">
        <v>39</v>
      </c>
      <c r="L953" s="22" t="s">
        <v>89</v>
      </c>
      <c r="M953" s="22">
        <v>6</v>
      </c>
      <c r="N953" s="22">
        <v>6</v>
      </c>
      <c r="O953" s="59">
        <f t="shared" si="544"/>
        <v>0.77815125038364363</v>
      </c>
      <c r="P953" s="22" t="s">
        <v>1858</v>
      </c>
      <c r="Q953" s="26"/>
      <c r="R953" s="22">
        <v>1</v>
      </c>
      <c r="S953" s="37">
        <v>2</v>
      </c>
      <c r="T953" s="22">
        <v>1</v>
      </c>
      <c r="U953" s="239" t="s">
        <v>1859</v>
      </c>
      <c r="V953" s="34" t="s">
        <v>1861</v>
      </c>
      <c r="W953" s="13">
        <v>2</v>
      </c>
      <c r="X953" s="22" t="s">
        <v>608</v>
      </c>
      <c r="Z953" s="26" t="s">
        <v>153</v>
      </c>
      <c r="AA953" s="22" t="s">
        <v>1257</v>
      </c>
      <c r="AB953" s="29" t="s">
        <v>1164</v>
      </c>
      <c r="AC953" s="119">
        <v>10</v>
      </c>
      <c r="AD953" s="29">
        <v>0</v>
      </c>
      <c r="AE953" s="29" t="s">
        <v>1575</v>
      </c>
      <c r="AF953" s="281">
        <v>2.7</v>
      </c>
      <c r="AG953" s="86">
        <f t="shared" si="545"/>
        <v>0.43136376415898736</v>
      </c>
      <c r="AH953" s="458">
        <f t="shared" si="575"/>
        <v>297</v>
      </c>
      <c r="AI953" s="72">
        <f t="shared" si="555"/>
        <v>2.4727564493172123</v>
      </c>
      <c r="AJ953" s="59">
        <f t="shared" si="556"/>
        <v>16.200000000000003</v>
      </c>
      <c r="AK953" s="59">
        <f t="shared" si="567"/>
        <v>1.209515014542631</v>
      </c>
      <c r="AL953" s="72">
        <f t="shared" si="558"/>
        <v>1782</v>
      </c>
      <c r="AM953" s="72">
        <f t="shared" si="574"/>
        <v>3.2509076997008561</v>
      </c>
      <c r="AN953" s="26" t="s">
        <v>28</v>
      </c>
      <c r="AO953" s="22" t="s">
        <v>470</v>
      </c>
      <c r="AP953" s="240"/>
      <c r="AQ953" s="22" t="s">
        <v>80</v>
      </c>
      <c r="AR953" s="26" t="s">
        <v>223</v>
      </c>
      <c r="AS953" s="26" t="s">
        <v>224</v>
      </c>
      <c r="AT953" s="498">
        <v>113</v>
      </c>
      <c r="AU953" s="270">
        <v>45.23</v>
      </c>
      <c r="AV953" s="11">
        <v>-118.5</v>
      </c>
      <c r="AW953" s="37" t="s">
        <v>225</v>
      </c>
      <c r="AX953" s="277">
        <v>6.1416666666666666</v>
      </c>
      <c r="AY953" s="278">
        <v>613</v>
      </c>
      <c r="AZ953" s="455">
        <f t="shared" si="547"/>
        <v>2.7874604745184151</v>
      </c>
      <c r="BA953" s="529" t="s">
        <v>137</v>
      </c>
      <c r="BB953" s="241" t="s">
        <v>226</v>
      </c>
      <c r="BC953" s="22"/>
      <c r="BD953" s="23"/>
      <c r="BE953" s="185"/>
      <c r="BF953" s="185"/>
      <c r="BH953" s="26" t="s">
        <v>2028</v>
      </c>
      <c r="BI953" s="26" t="s">
        <v>1874</v>
      </c>
      <c r="BJ953" s="185" t="s">
        <v>12</v>
      </c>
      <c r="BK953" s="26" t="s">
        <v>1713</v>
      </c>
      <c r="BL953" s="37"/>
      <c r="BM953" s="37"/>
      <c r="BN953" s="142"/>
      <c r="BO953" s="29" t="s">
        <v>1669</v>
      </c>
      <c r="BP953" s="8" t="s">
        <v>1577</v>
      </c>
      <c r="BQ953" s="29" t="s">
        <v>1862</v>
      </c>
      <c r="BR953" s="142">
        <v>-5.1570512820512819</v>
      </c>
      <c r="BS953" s="29" t="s">
        <v>21</v>
      </c>
      <c r="BT953" s="29" t="s">
        <v>1214</v>
      </c>
      <c r="BU953" s="142">
        <v>0.10425292286724891</v>
      </c>
      <c r="BW953" s="14" t="s">
        <v>26</v>
      </c>
      <c r="BX953" s="29" t="s">
        <v>67</v>
      </c>
      <c r="BY953" s="37"/>
      <c r="BZ953" s="146">
        <f t="shared" si="560"/>
        <v>0.10425292286724891</v>
      </c>
      <c r="CA953" s="250" t="s">
        <v>18</v>
      </c>
      <c r="CB953" s="248" t="s">
        <v>1861</v>
      </c>
      <c r="CC953" s="119">
        <v>2</v>
      </c>
      <c r="CD953" s="119">
        <v>2</v>
      </c>
      <c r="CE953" s="82" t="s">
        <v>1617</v>
      </c>
      <c r="CF953" s="8" t="s">
        <v>1578</v>
      </c>
      <c r="CG953" s="25">
        <v>-4.2075757575757589</v>
      </c>
      <c r="CH953" s="29" t="s">
        <v>21</v>
      </c>
      <c r="CI953" s="142">
        <v>3.6426712970215616E-2</v>
      </c>
      <c r="CL953" s="30">
        <f t="shared" si="561"/>
        <v>3.6426712970215616E-2</v>
      </c>
      <c r="CM953" s="119">
        <v>2</v>
      </c>
      <c r="CN953" s="119">
        <v>2</v>
      </c>
      <c r="CO953" s="82" t="s">
        <v>2630</v>
      </c>
      <c r="CP953" s="67">
        <f t="shared" si="564"/>
        <v>-12.158992467454169</v>
      </c>
      <c r="CQ953" s="67">
        <f t="shared" si="565"/>
        <v>0.5714285714285714</v>
      </c>
      <c r="CR953" s="67">
        <f t="shared" si="548"/>
        <v>-6.9479956956880962</v>
      </c>
      <c r="CS953" s="67">
        <f t="shared" si="566"/>
        <v>7.0343305234125388</v>
      </c>
      <c r="CT953" s="29">
        <v>1</v>
      </c>
      <c r="CU953" s="37">
        <v>0</v>
      </c>
      <c r="CV953" s="19" t="s">
        <v>1782</v>
      </c>
      <c r="CW953" s="37">
        <v>0</v>
      </c>
      <c r="CX953" s="360">
        <v>0</v>
      </c>
      <c r="CY953" s="12">
        <v>1</v>
      </c>
      <c r="CZ953" s="12">
        <v>0</v>
      </c>
      <c r="DA953" s="12">
        <v>0</v>
      </c>
      <c r="DB953" s="12">
        <v>0</v>
      </c>
      <c r="DC953" s="12">
        <v>0</v>
      </c>
      <c r="DD953" s="60">
        <v>1</v>
      </c>
      <c r="DE953" s="60">
        <v>0</v>
      </c>
      <c r="DF953" s="60">
        <v>0</v>
      </c>
      <c r="DG953" s="60">
        <v>0</v>
      </c>
      <c r="DH953" s="60">
        <v>0</v>
      </c>
      <c r="DI953" s="60">
        <v>0</v>
      </c>
      <c r="DJ953" s="60">
        <v>0</v>
      </c>
      <c r="DK953" s="60">
        <v>0</v>
      </c>
      <c r="DL953" s="19">
        <v>0</v>
      </c>
      <c r="DM953" s="19">
        <v>0</v>
      </c>
      <c r="DN953" s="19">
        <v>0</v>
      </c>
      <c r="DO953" s="37">
        <v>0</v>
      </c>
      <c r="DP953" s="37">
        <v>0</v>
      </c>
      <c r="DQ953" s="37">
        <v>0</v>
      </c>
      <c r="DR953" s="37">
        <v>0</v>
      </c>
      <c r="DS953" s="37">
        <v>0</v>
      </c>
      <c r="DT953" s="37">
        <v>0</v>
      </c>
      <c r="DU953" s="37">
        <v>0</v>
      </c>
      <c r="DV953" s="37">
        <v>0</v>
      </c>
      <c r="DW953" s="37">
        <v>0</v>
      </c>
      <c r="DX953" s="37">
        <v>0</v>
      </c>
      <c r="DY953" s="37">
        <v>0</v>
      </c>
      <c r="DZ953" s="37">
        <v>0</v>
      </c>
      <c r="EA953" s="37">
        <v>0</v>
      </c>
      <c r="EB953" s="37">
        <v>0</v>
      </c>
      <c r="EC953" s="37">
        <v>0</v>
      </c>
      <c r="ED953" s="37">
        <v>0</v>
      </c>
      <c r="EE953" s="37">
        <v>0</v>
      </c>
      <c r="EF953" s="37">
        <v>0</v>
      </c>
      <c r="EG953" s="37">
        <v>0</v>
      </c>
      <c r="EH953" s="37">
        <v>0</v>
      </c>
      <c r="EI953" s="37">
        <v>0</v>
      </c>
      <c r="EJ953" s="37">
        <v>0</v>
      </c>
      <c r="EK953" s="37">
        <v>0</v>
      </c>
      <c r="EL953" s="37">
        <v>0</v>
      </c>
      <c r="EM953" s="29">
        <v>2</v>
      </c>
      <c r="EN953" s="37">
        <v>0</v>
      </c>
      <c r="EO953" s="29">
        <v>2</v>
      </c>
      <c r="EP953" s="59">
        <v>1</v>
      </c>
      <c r="EQ953" s="59">
        <v>2</v>
      </c>
    </row>
    <row r="954" spans="1:147" s="38" customFormat="1" ht="15" customHeight="1" x14ac:dyDescent="0.25">
      <c r="A954" s="6" t="s">
        <v>2587</v>
      </c>
      <c r="B954" s="22">
        <v>28</v>
      </c>
      <c r="C954" s="21" t="s">
        <v>1857</v>
      </c>
      <c r="D954" s="13">
        <v>2016</v>
      </c>
      <c r="E954" s="21" t="s">
        <v>800</v>
      </c>
      <c r="F954" s="21" t="s">
        <v>308</v>
      </c>
      <c r="G954" s="13">
        <v>19</v>
      </c>
      <c r="H954" s="22" t="s">
        <v>801</v>
      </c>
      <c r="I954" s="238" t="s">
        <v>1412</v>
      </c>
      <c r="J954" s="59">
        <v>2</v>
      </c>
      <c r="K954" s="22" t="s">
        <v>39</v>
      </c>
      <c r="L954" s="22" t="s">
        <v>89</v>
      </c>
      <c r="M954" s="22">
        <v>6</v>
      </c>
      <c r="N954" s="22">
        <v>6</v>
      </c>
      <c r="O954" s="59">
        <f t="shared" si="544"/>
        <v>0.77815125038364363</v>
      </c>
      <c r="P954" s="22" t="s">
        <v>1858</v>
      </c>
      <c r="Q954" s="26"/>
      <c r="R954" s="22">
        <v>1</v>
      </c>
      <c r="S954" s="37">
        <v>2</v>
      </c>
      <c r="T954" s="22">
        <v>3</v>
      </c>
      <c r="U954" s="239" t="s">
        <v>1859</v>
      </c>
      <c r="V954" s="34" t="s">
        <v>1861</v>
      </c>
      <c r="W954" s="13">
        <v>2</v>
      </c>
      <c r="X954" s="22" t="s">
        <v>608</v>
      </c>
      <c r="Z954" s="26" t="s">
        <v>153</v>
      </c>
      <c r="AA954" s="22" t="s">
        <v>1257</v>
      </c>
      <c r="AB954" s="29" t="s">
        <v>1164</v>
      </c>
      <c r="AC954" s="243" t="s">
        <v>1863</v>
      </c>
      <c r="AD954" s="29">
        <v>0</v>
      </c>
      <c r="AE954" s="29" t="s">
        <v>1575</v>
      </c>
      <c r="AF954" s="282">
        <v>5.5</v>
      </c>
      <c r="AG954" s="86">
        <f t="shared" si="545"/>
        <v>0.74036268949424389</v>
      </c>
      <c r="AH954" s="458">
        <f t="shared" si="575"/>
        <v>605</v>
      </c>
      <c r="AI954" s="72">
        <f t="shared" si="555"/>
        <v>2.781755374652469</v>
      </c>
      <c r="AJ954" s="59">
        <f t="shared" si="556"/>
        <v>33</v>
      </c>
      <c r="AK954" s="59">
        <f t="shared" si="567"/>
        <v>1.5185139398778875</v>
      </c>
      <c r="AL954" s="72">
        <f t="shared" si="558"/>
        <v>3630</v>
      </c>
      <c r="AM954" s="72">
        <f t="shared" si="574"/>
        <v>3.5599066250361124</v>
      </c>
      <c r="AN954" s="26" t="s">
        <v>28</v>
      </c>
      <c r="AO954" s="22" t="s">
        <v>470</v>
      </c>
      <c r="AP954" s="240"/>
      <c r="AQ954" s="22" t="s">
        <v>80</v>
      </c>
      <c r="AR954" s="26" t="s">
        <v>223</v>
      </c>
      <c r="AS954" s="26" t="s">
        <v>224</v>
      </c>
      <c r="AT954" s="498">
        <v>113</v>
      </c>
      <c r="AU954" s="270">
        <v>45.23</v>
      </c>
      <c r="AV954" s="11">
        <v>-118.5</v>
      </c>
      <c r="AW954" s="37" t="s">
        <v>225</v>
      </c>
      <c r="AX954" s="277">
        <v>6.1416666666666666</v>
      </c>
      <c r="AY954" s="278">
        <v>613</v>
      </c>
      <c r="AZ954" s="455">
        <f t="shared" si="547"/>
        <v>2.7874604745184151</v>
      </c>
      <c r="BA954" s="529" t="s">
        <v>137</v>
      </c>
      <c r="BB954" s="241" t="s">
        <v>226</v>
      </c>
      <c r="BC954" s="22"/>
      <c r="BD954" s="23"/>
      <c r="BE954" s="185"/>
      <c r="BF954" s="185"/>
      <c r="BH954" s="26" t="s">
        <v>2028</v>
      </c>
      <c r="BI954" s="26" t="s">
        <v>1875</v>
      </c>
      <c r="BJ954" s="185" t="s">
        <v>12</v>
      </c>
      <c r="BK954" s="26" t="s">
        <v>1713</v>
      </c>
      <c r="BL954" s="37"/>
      <c r="BM954" s="37"/>
      <c r="BN954" s="142"/>
      <c r="BO954" s="29" t="s">
        <v>1669</v>
      </c>
      <c r="BP954" s="8" t="s">
        <v>1577</v>
      </c>
      <c r="BQ954" s="29" t="s">
        <v>1862</v>
      </c>
      <c r="BR954" s="142">
        <v>-4.2432336182336181</v>
      </c>
      <c r="BS954" s="29" t="s">
        <v>21</v>
      </c>
      <c r="BT954" s="29" t="s">
        <v>1214</v>
      </c>
      <c r="BU954" s="142">
        <v>0.80332948297208151</v>
      </c>
      <c r="BW954" s="14" t="s">
        <v>26</v>
      </c>
      <c r="BX954" s="29" t="s">
        <v>67</v>
      </c>
      <c r="BY954" s="37"/>
      <c r="BZ954" s="146">
        <f t="shared" si="560"/>
        <v>0.80332948297208151</v>
      </c>
      <c r="CA954" s="250" t="s">
        <v>18</v>
      </c>
      <c r="CB954" s="248" t="s">
        <v>1861</v>
      </c>
      <c r="CC954" s="119">
        <v>6</v>
      </c>
      <c r="CD954" s="119">
        <v>6</v>
      </c>
      <c r="CE954" s="82" t="s">
        <v>1617</v>
      </c>
      <c r="CF954" s="8" t="s">
        <v>1578</v>
      </c>
      <c r="CG954" s="25">
        <v>-4.2075757575757589</v>
      </c>
      <c r="CH954" s="29" t="s">
        <v>21</v>
      </c>
      <c r="CI954" s="142">
        <v>3.6426712970215616E-2</v>
      </c>
      <c r="CL954" s="30">
        <f t="shared" si="561"/>
        <v>3.6426712970215616E-2</v>
      </c>
      <c r="CM954" s="119">
        <v>2</v>
      </c>
      <c r="CN954" s="119">
        <v>2</v>
      </c>
      <c r="CO954" s="82" t="s">
        <v>2630</v>
      </c>
      <c r="CP954" s="67">
        <f t="shared" si="564"/>
        <v>-4.8614175179885144E-2</v>
      </c>
      <c r="CQ954" s="67">
        <f t="shared" si="565"/>
        <v>0.86956521739130432</v>
      </c>
      <c r="CR954" s="67">
        <f t="shared" si="548"/>
        <v>-4.2273195808595773E-2</v>
      </c>
      <c r="CS954" s="67">
        <f t="shared" si="566"/>
        <v>0.66677835560940857</v>
      </c>
      <c r="CT954" s="29">
        <v>2</v>
      </c>
      <c r="CU954" s="37">
        <v>0</v>
      </c>
      <c r="CV954" s="19" t="s">
        <v>1782</v>
      </c>
      <c r="CW954" s="37">
        <v>0</v>
      </c>
      <c r="CX954" s="360">
        <v>0</v>
      </c>
      <c r="CY954" s="12">
        <v>1</v>
      </c>
      <c r="CZ954" s="12">
        <v>0</v>
      </c>
      <c r="DA954" s="12">
        <v>0</v>
      </c>
      <c r="DB954" s="12">
        <v>0</v>
      </c>
      <c r="DC954" s="12">
        <v>0</v>
      </c>
      <c r="DD954" s="60">
        <v>1</v>
      </c>
      <c r="DE954" s="60">
        <v>0</v>
      </c>
      <c r="DF954" s="60">
        <v>0</v>
      </c>
      <c r="DG954" s="60">
        <v>0</v>
      </c>
      <c r="DH954" s="60">
        <v>0</v>
      </c>
      <c r="DI954" s="60">
        <v>0</v>
      </c>
      <c r="DJ954" s="60">
        <v>0</v>
      </c>
      <c r="DK954" s="60">
        <v>0</v>
      </c>
      <c r="DL954" s="19">
        <v>0</v>
      </c>
      <c r="DM954" s="19">
        <v>0</v>
      </c>
      <c r="DN954" s="19">
        <v>0</v>
      </c>
      <c r="DO954" s="37">
        <v>0</v>
      </c>
      <c r="DP954" s="37">
        <v>0</v>
      </c>
      <c r="DQ954" s="37">
        <v>0</v>
      </c>
      <c r="DR954" s="37">
        <v>0</v>
      </c>
      <c r="DS954" s="37">
        <v>0</v>
      </c>
      <c r="DT954" s="37">
        <v>0</v>
      </c>
      <c r="DU954" s="37">
        <v>0</v>
      </c>
      <c r="DV954" s="37">
        <v>0</v>
      </c>
      <c r="DW954" s="37">
        <v>0</v>
      </c>
      <c r="DX954" s="37">
        <v>0</v>
      </c>
      <c r="DY954" s="37">
        <v>0</v>
      </c>
      <c r="DZ954" s="37">
        <v>0</v>
      </c>
      <c r="EA954" s="37">
        <v>0</v>
      </c>
      <c r="EB954" s="37">
        <v>0</v>
      </c>
      <c r="EC954" s="37">
        <v>0</v>
      </c>
      <c r="ED954" s="37">
        <v>0</v>
      </c>
      <c r="EE954" s="37">
        <v>0</v>
      </c>
      <c r="EF954" s="37">
        <v>0</v>
      </c>
      <c r="EG954" s="37">
        <v>0</v>
      </c>
      <c r="EH954" s="37">
        <v>0</v>
      </c>
      <c r="EI954" s="37">
        <v>0</v>
      </c>
      <c r="EJ954" s="37">
        <v>0</v>
      </c>
      <c r="EK954" s="37">
        <v>0</v>
      </c>
      <c r="EL954" s="37">
        <v>0</v>
      </c>
      <c r="EM954" s="29">
        <v>2</v>
      </c>
      <c r="EN954" s="37">
        <v>0</v>
      </c>
      <c r="EO954" s="29">
        <v>2</v>
      </c>
      <c r="EP954" s="59">
        <v>1</v>
      </c>
      <c r="EQ954" s="59">
        <v>2</v>
      </c>
    </row>
    <row r="955" spans="1:147" s="38" customFormat="1" ht="15" customHeight="1" x14ac:dyDescent="0.25">
      <c r="A955" s="6" t="s">
        <v>2587</v>
      </c>
      <c r="B955" s="22">
        <v>29</v>
      </c>
      <c r="C955" s="21" t="s">
        <v>1857</v>
      </c>
      <c r="D955" s="13">
        <v>2016</v>
      </c>
      <c r="E955" s="21" t="s">
        <v>800</v>
      </c>
      <c r="F955" s="21" t="s">
        <v>308</v>
      </c>
      <c r="G955" s="13">
        <v>19</v>
      </c>
      <c r="H955" s="22" t="s">
        <v>801</v>
      </c>
      <c r="I955" s="238" t="s">
        <v>1412</v>
      </c>
      <c r="J955" s="59">
        <v>2</v>
      </c>
      <c r="K955" s="22" t="s">
        <v>39</v>
      </c>
      <c r="L955" s="22" t="s">
        <v>89</v>
      </c>
      <c r="M955" s="22">
        <v>6</v>
      </c>
      <c r="N955" s="22">
        <v>6</v>
      </c>
      <c r="O955" s="59">
        <f t="shared" si="544"/>
        <v>0.77815125038364363</v>
      </c>
      <c r="P955" s="22" t="s">
        <v>1858</v>
      </c>
      <c r="Q955" s="26"/>
      <c r="R955" s="22">
        <v>1</v>
      </c>
      <c r="S955" s="37">
        <v>2</v>
      </c>
      <c r="T955" s="22">
        <v>1</v>
      </c>
      <c r="U955" s="239" t="s">
        <v>1859</v>
      </c>
      <c r="V955" s="34" t="s">
        <v>1861</v>
      </c>
      <c r="W955" s="13">
        <v>2</v>
      </c>
      <c r="X955" s="22" t="s">
        <v>608</v>
      </c>
      <c r="Z955" s="244" t="s">
        <v>130</v>
      </c>
      <c r="AA955" s="22" t="s">
        <v>1257</v>
      </c>
      <c r="AB955" s="29" t="s">
        <v>1164</v>
      </c>
      <c r="AC955" s="119">
        <v>32</v>
      </c>
      <c r="AD955" s="29">
        <v>0</v>
      </c>
      <c r="AE955" s="29" t="s">
        <v>1576</v>
      </c>
      <c r="AF955" s="281">
        <v>8.6999999999999993</v>
      </c>
      <c r="AG955" s="86">
        <f t="shared" si="545"/>
        <v>0.93951925261861846</v>
      </c>
      <c r="AH955" s="458">
        <f>AF955*69.5</f>
        <v>604.65</v>
      </c>
      <c r="AI955" s="72">
        <f t="shared" ref="AI955:AI1018" si="576">LOG10(AH955)</f>
        <v>2.7815040572087324</v>
      </c>
      <c r="AJ955" s="59">
        <f t="shared" ref="AJ955:AJ1018" si="577">AF955*N955</f>
        <v>52.199999999999996</v>
      </c>
      <c r="AK955" s="59">
        <f t="shared" si="567"/>
        <v>1.7176705030022621</v>
      </c>
      <c r="AL955" s="72">
        <f t="shared" ref="AL955:AL1018" si="578">AH955*N955</f>
        <v>3627.8999999999996</v>
      </c>
      <c r="AM955" s="72">
        <f t="shared" si="574"/>
        <v>3.5596553075923758</v>
      </c>
      <c r="AN955" s="26" t="s">
        <v>28</v>
      </c>
      <c r="AO955" s="22" t="s">
        <v>470</v>
      </c>
      <c r="AP955" s="240"/>
      <c r="AQ955" s="22" t="s">
        <v>80</v>
      </c>
      <c r="AR955" s="26" t="s">
        <v>223</v>
      </c>
      <c r="AS955" s="26" t="s">
        <v>224</v>
      </c>
      <c r="AT955" s="498">
        <v>113</v>
      </c>
      <c r="AU955" s="270">
        <v>45.23</v>
      </c>
      <c r="AV955" s="11">
        <v>-118.5</v>
      </c>
      <c r="AW955" s="37" t="s">
        <v>225</v>
      </c>
      <c r="AX955" s="277">
        <v>6.1416666666666666</v>
      </c>
      <c r="AY955" s="278">
        <v>613</v>
      </c>
      <c r="AZ955" s="455">
        <f t="shared" si="547"/>
        <v>2.7874604745184151</v>
      </c>
      <c r="BA955" s="529" t="s">
        <v>137</v>
      </c>
      <c r="BB955" s="241" t="s">
        <v>226</v>
      </c>
      <c r="BC955" s="22"/>
      <c r="BD955" s="23"/>
      <c r="BE955" s="185"/>
      <c r="BF955" s="185"/>
      <c r="BH955" s="26" t="s">
        <v>2028</v>
      </c>
      <c r="BI955" s="26" t="s">
        <v>1876</v>
      </c>
      <c r="BJ955" s="185" t="s">
        <v>12</v>
      </c>
      <c r="BK955" s="26" t="s">
        <v>1713</v>
      </c>
      <c r="BL955" s="37"/>
      <c r="BM955" s="37"/>
      <c r="BN955" s="142"/>
      <c r="BO955" s="29" t="s">
        <v>1669</v>
      </c>
      <c r="BP955" s="8" t="s">
        <v>1577</v>
      </c>
      <c r="BQ955" s="29" t="s">
        <v>1862</v>
      </c>
      <c r="BR955" s="142">
        <v>-4.0694444444444455</v>
      </c>
      <c r="BS955" s="29" t="s">
        <v>21</v>
      </c>
      <c r="BT955" s="29" t="s">
        <v>1214</v>
      </c>
      <c r="BU955" s="142">
        <v>0.92316718654910734</v>
      </c>
      <c r="BW955" s="14" t="s">
        <v>26</v>
      </c>
      <c r="BX955" s="29" t="s">
        <v>67</v>
      </c>
      <c r="BY955" s="37"/>
      <c r="BZ955" s="146">
        <f t="shared" ref="BZ955:BZ1018" si="579">BU955</f>
        <v>0.92316718654910734</v>
      </c>
      <c r="CA955" s="250" t="s">
        <v>18</v>
      </c>
      <c r="CB955" s="248" t="s">
        <v>1861</v>
      </c>
      <c r="CC955" s="119">
        <v>2</v>
      </c>
      <c r="CD955" s="119">
        <v>2</v>
      </c>
      <c r="CE955" s="82" t="s">
        <v>1617</v>
      </c>
      <c r="CF955" s="8" t="s">
        <v>1578</v>
      </c>
      <c r="CG955" s="25">
        <v>-4.2075757575757589</v>
      </c>
      <c r="CH955" s="29" t="s">
        <v>21</v>
      </c>
      <c r="CI955" s="142">
        <v>3.6426712970215616E-2</v>
      </c>
      <c r="CL955" s="30">
        <f t="shared" ref="CL955:CL1018" si="580">CI955</f>
        <v>3.6426712970215616E-2</v>
      </c>
      <c r="CM955" s="119">
        <v>2</v>
      </c>
      <c r="CN955" s="119">
        <v>2</v>
      </c>
      <c r="CO955" s="82" t="s">
        <v>2630</v>
      </c>
      <c r="CP955" s="67">
        <f t="shared" si="564"/>
        <v>0.21144087670786993</v>
      </c>
      <c r="CQ955" s="67">
        <f t="shared" si="565"/>
        <v>0.5714285714285714</v>
      </c>
      <c r="CR955" s="67">
        <f t="shared" si="548"/>
        <v>0.12082335811878281</v>
      </c>
      <c r="CS955" s="67">
        <f t="shared" si="566"/>
        <v>1.0018247854833875</v>
      </c>
      <c r="CT955" s="29">
        <v>1</v>
      </c>
      <c r="CU955" s="37">
        <v>0</v>
      </c>
      <c r="CV955" s="19" t="s">
        <v>1782</v>
      </c>
      <c r="CW955" s="37">
        <v>0</v>
      </c>
      <c r="CX955" s="360">
        <v>0</v>
      </c>
      <c r="CY955" s="12">
        <v>1</v>
      </c>
      <c r="CZ955" s="12">
        <v>0</v>
      </c>
      <c r="DA955" s="12">
        <v>0</v>
      </c>
      <c r="DB955" s="12">
        <v>0</v>
      </c>
      <c r="DC955" s="12">
        <v>0</v>
      </c>
      <c r="DD955" s="60">
        <v>1</v>
      </c>
      <c r="DE955" s="60">
        <v>0</v>
      </c>
      <c r="DF955" s="60">
        <v>0</v>
      </c>
      <c r="DG955" s="60">
        <v>0</v>
      </c>
      <c r="DH955" s="60">
        <v>0</v>
      </c>
      <c r="DI955" s="60">
        <v>0</v>
      </c>
      <c r="DJ955" s="60">
        <v>0</v>
      </c>
      <c r="DK955" s="60">
        <v>0</v>
      </c>
      <c r="DL955" s="19">
        <v>0</v>
      </c>
      <c r="DM955" s="19">
        <v>0</v>
      </c>
      <c r="DN955" s="19">
        <v>0</v>
      </c>
      <c r="DO955" s="37">
        <v>0</v>
      </c>
      <c r="DP955" s="37">
        <v>0</v>
      </c>
      <c r="DQ955" s="37">
        <v>0</v>
      </c>
      <c r="DR955" s="37">
        <v>0</v>
      </c>
      <c r="DS955" s="37">
        <v>0</v>
      </c>
      <c r="DT955" s="37">
        <v>0</v>
      </c>
      <c r="DU955" s="37">
        <v>0</v>
      </c>
      <c r="DV955" s="37">
        <v>0</v>
      </c>
      <c r="DW955" s="37">
        <v>0</v>
      </c>
      <c r="DX955" s="37">
        <v>0</v>
      </c>
      <c r="DY955" s="37">
        <v>0</v>
      </c>
      <c r="DZ955" s="37">
        <v>0</v>
      </c>
      <c r="EA955" s="37">
        <v>0</v>
      </c>
      <c r="EB955" s="37">
        <v>0</v>
      </c>
      <c r="EC955" s="37">
        <v>0</v>
      </c>
      <c r="ED955" s="37">
        <v>0</v>
      </c>
      <c r="EE955" s="37">
        <v>0</v>
      </c>
      <c r="EF955" s="37">
        <v>0</v>
      </c>
      <c r="EG955" s="37">
        <v>0</v>
      </c>
      <c r="EH955" s="37">
        <v>0</v>
      </c>
      <c r="EI955" s="37">
        <v>0</v>
      </c>
      <c r="EJ955" s="37">
        <v>0</v>
      </c>
      <c r="EK955" s="37">
        <v>0</v>
      </c>
      <c r="EL955" s="37">
        <v>0</v>
      </c>
      <c r="EM955" s="37">
        <v>0</v>
      </c>
      <c r="EN955" s="37">
        <v>0</v>
      </c>
      <c r="EO955" s="268">
        <v>1</v>
      </c>
      <c r="EP955" s="59">
        <v>1</v>
      </c>
      <c r="EQ955" s="59">
        <v>2</v>
      </c>
    </row>
    <row r="956" spans="1:147" s="38" customFormat="1" ht="15" customHeight="1" x14ac:dyDescent="0.25">
      <c r="A956" s="6" t="s">
        <v>2587</v>
      </c>
      <c r="B956" s="22">
        <v>30</v>
      </c>
      <c r="C956" s="21" t="s">
        <v>1857</v>
      </c>
      <c r="D956" s="13">
        <v>2016</v>
      </c>
      <c r="E956" s="21" t="s">
        <v>800</v>
      </c>
      <c r="F956" s="21" t="s">
        <v>308</v>
      </c>
      <c r="G956" s="13">
        <v>19</v>
      </c>
      <c r="H956" s="22" t="s">
        <v>801</v>
      </c>
      <c r="I956" s="238" t="s">
        <v>1412</v>
      </c>
      <c r="J956" s="59">
        <v>2</v>
      </c>
      <c r="K956" s="22" t="s">
        <v>39</v>
      </c>
      <c r="L956" s="22" t="s">
        <v>89</v>
      </c>
      <c r="M956" s="22">
        <v>6</v>
      </c>
      <c r="N956" s="22">
        <v>6</v>
      </c>
      <c r="O956" s="59">
        <f t="shared" si="544"/>
        <v>0.77815125038364363</v>
      </c>
      <c r="P956" s="22" t="s">
        <v>1858</v>
      </c>
      <c r="Q956" s="26"/>
      <c r="R956" s="22">
        <v>1</v>
      </c>
      <c r="S956" s="37">
        <v>2</v>
      </c>
      <c r="T956" s="22">
        <v>1</v>
      </c>
      <c r="U956" s="239" t="s">
        <v>1859</v>
      </c>
      <c r="V956" s="34" t="s">
        <v>1861</v>
      </c>
      <c r="W956" s="13">
        <v>2</v>
      </c>
      <c r="X956" s="22" t="s">
        <v>608</v>
      </c>
      <c r="Z956" s="244" t="s">
        <v>130</v>
      </c>
      <c r="AA956" s="22" t="s">
        <v>1257</v>
      </c>
      <c r="AB956" s="29" t="s">
        <v>1164</v>
      </c>
      <c r="AC956" s="119">
        <v>16</v>
      </c>
      <c r="AD956" s="29">
        <v>0</v>
      </c>
      <c r="AE956" s="29" t="s">
        <v>1576</v>
      </c>
      <c r="AF956" s="281">
        <v>4.4000000000000004</v>
      </c>
      <c r="AG956" s="86">
        <f t="shared" si="545"/>
        <v>0.64345267648618742</v>
      </c>
      <c r="AH956" s="458">
        <f t="shared" ref="AH956:AH958" si="581">AF956*69.5</f>
        <v>305.8</v>
      </c>
      <c r="AI956" s="72">
        <f t="shared" si="576"/>
        <v>2.4854374810763011</v>
      </c>
      <c r="AJ956" s="59">
        <f t="shared" si="577"/>
        <v>26.400000000000002</v>
      </c>
      <c r="AK956" s="59">
        <f t="shared" si="567"/>
        <v>1.4216039268698311</v>
      </c>
      <c r="AL956" s="72">
        <f t="shared" si="578"/>
        <v>1834.8000000000002</v>
      </c>
      <c r="AM956" s="72">
        <f t="shared" si="574"/>
        <v>3.263588731459945</v>
      </c>
      <c r="AN956" s="26" t="s">
        <v>28</v>
      </c>
      <c r="AO956" s="22" t="s">
        <v>470</v>
      </c>
      <c r="AP956" s="240"/>
      <c r="AQ956" s="22" t="s">
        <v>80</v>
      </c>
      <c r="AR956" s="26" t="s">
        <v>223</v>
      </c>
      <c r="AS956" s="26" t="s">
        <v>224</v>
      </c>
      <c r="AT956" s="498">
        <v>113</v>
      </c>
      <c r="AU956" s="270">
        <v>45.23</v>
      </c>
      <c r="AV956" s="11">
        <v>-118.5</v>
      </c>
      <c r="AW956" s="37" t="s">
        <v>225</v>
      </c>
      <c r="AX956" s="277">
        <v>6.1416666666666666</v>
      </c>
      <c r="AY956" s="278">
        <v>613</v>
      </c>
      <c r="AZ956" s="455">
        <f t="shared" si="547"/>
        <v>2.7874604745184151</v>
      </c>
      <c r="BA956" s="529" t="s">
        <v>137</v>
      </c>
      <c r="BB956" s="241" t="s">
        <v>226</v>
      </c>
      <c r="BC956" s="22"/>
      <c r="BD956" s="23"/>
      <c r="BE956" s="185"/>
      <c r="BF956" s="185"/>
      <c r="BH956" s="26" t="s">
        <v>2028</v>
      </c>
      <c r="BI956" s="26" t="s">
        <v>1877</v>
      </c>
      <c r="BJ956" s="185" t="s">
        <v>12</v>
      </c>
      <c r="BK956" s="26" t="s">
        <v>1713</v>
      </c>
      <c r="BL956" s="37"/>
      <c r="BM956" s="37"/>
      <c r="BN956" s="142"/>
      <c r="BO956" s="29" t="s">
        <v>1669</v>
      </c>
      <c r="BP956" s="8" t="s">
        <v>1577</v>
      </c>
      <c r="BQ956" s="29" t="s">
        <v>1862</v>
      </c>
      <c r="BR956" s="142">
        <v>-4.5336538461538467</v>
      </c>
      <c r="BS956" s="29" t="s">
        <v>21</v>
      </c>
      <c r="BT956" s="29" t="s">
        <v>1214</v>
      </c>
      <c r="BU956" s="142">
        <v>0.482736360233123</v>
      </c>
      <c r="BW956" s="14" t="s">
        <v>26</v>
      </c>
      <c r="BX956" s="29" t="s">
        <v>67</v>
      </c>
      <c r="BY956" s="37"/>
      <c r="BZ956" s="146">
        <f t="shared" si="579"/>
        <v>0.482736360233123</v>
      </c>
      <c r="CA956" s="250" t="s">
        <v>18</v>
      </c>
      <c r="CB956" s="248" t="s">
        <v>1861</v>
      </c>
      <c r="CC956" s="119">
        <v>2</v>
      </c>
      <c r="CD956" s="119">
        <v>2</v>
      </c>
      <c r="CE956" s="82" t="s">
        <v>1617</v>
      </c>
      <c r="CF956" s="8" t="s">
        <v>1578</v>
      </c>
      <c r="CG956" s="25">
        <v>-4.2075757575757589</v>
      </c>
      <c r="CH956" s="29" t="s">
        <v>21</v>
      </c>
      <c r="CI956" s="142">
        <v>3.6426712970215616E-2</v>
      </c>
      <c r="CL956" s="30">
        <f t="shared" si="580"/>
        <v>3.6426712970215616E-2</v>
      </c>
      <c r="CM956" s="119">
        <v>2</v>
      </c>
      <c r="CN956" s="119">
        <v>2</v>
      </c>
      <c r="CO956" s="82" t="s">
        <v>2630</v>
      </c>
      <c r="CP956" s="67">
        <f t="shared" si="564"/>
        <v>-0.95256290751540429</v>
      </c>
      <c r="CQ956" s="67">
        <f t="shared" si="565"/>
        <v>0.5714285714285714</v>
      </c>
      <c r="CR956" s="67">
        <f t="shared" si="548"/>
        <v>-0.54432166143737382</v>
      </c>
      <c r="CS956" s="67">
        <f t="shared" si="566"/>
        <v>1.0370357588887429</v>
      </c>
      <c r="CT956" s="29">
        <v>1</v>
      </c>
      <c r="CU956" s="37">
        <v>0</v>
      </c>
      <c r="CV956" s="19" t="s">
        <v>1782</v>
      </c>
      <c r="CW956" s="37">
        <v>0</v>
      </c>
      <c r="CX956" s="360">
        <v>0</v>
      </c>
      <c r="CY956" s="12">
        <v>1</v>
      </c>
      <c r="CZ956" s="12">
        <v>0</v>
      </c>
      <c r="DA956" s="12">
        <v>0</v>
      </c>
      <c r="DB956" s="12">
        <v>0</v>
      </c>
      <c r="DC956" s="12">
        <v>0</v>
      </c>
      <c r="DD956" s="60">
        <v>1</v>
      </c>
      <c r="DE956" s="60">
        <v>0</v>
      </c>
      <c r="DF956" s="60">
        <v>0</v>
      </c>
      <c r="DG956" s="60">
        <v>0</v>
      </c>
      <c r="DH956" s="60">
        <v>0</v>
      </c>
      <c r="DI956" s="60">
        <v>0</v>
      </c>
      <c r="DJ956" s="60">
        <v>0</v>
      </c>
      <c r="DK956" s="60">
        <v>0</v>
      </c>
      <c r="DL956" s="19">
        <v>0</v>
      </c>
      <c r="DM956" s="19">
        <v>0</v>
      </c>
      <c r="DN956" s="19">
        <v>0</v>
      </c>
      <c r="DO956" s="37">
        <v>0</v>
      </c>
      <c r="DP956" s="37">
        <v>0</v>
      </c>
      <c r="DQ956" s="37">
        <v>0</v>
      </c>
      <c r="DR956" s="37">
        <v>0</v>
      </c>
      <c r="DS956" s="37">
        <v>0</v>
      </c>
      <c r="DT956" s="37">
        <v>0</v>
      </c>
      <c r="DU956" s="37">
        <v>0</v>
      </c>
      <c r="DV956" s="37">
        <v>0</v>
      </c>
      <c r="DW956" s="37">
        <v>0</v>
      </c>
      <c r="DX956" s="37">
        <v>0</v>
      </c>
      <c r="DY956" s="37">
        <v>0</v>
      </c>
      <c r="DZ956" s="37">
        <v>0</v>
      </c>
      <c r="EA956" s="37">
        <v>0</v>
      </c>
      <c r="EB956" s="37">
        <v>0</v>
      </c>
      <c r="EC956" s="37">
        <v>0</v>
      </c>
      <c r="ED956" s="37">
        <v>0</v>
      </c>
      <c r="EE956" s="37">
        <v>0</v>
      </c>
      <c r="EF956" s="37">
        <v>0</v>
      </c>
      <c r="EG956" s="37">
        <v>0</v>
      </c>
      <c r="EH956" s="37">
        <v>0</v>
      </c>
      <c r="EI956" s="37">
        <v>0</v>
      </c>
      <c r="EJ956" s="37">
        <v>0</v>
      </c>
      <c r="EK956" s="37">
        <v>0</v>
      </c>
      <c r="EL956" s="37">
        <v>0</v>
      </c>
      <c r="EM956" s="37">
        <v>0</v>
      </c>
      <c r="EN956" s="37">
        <v>0</v>
      </c>
      <c r="EO956" s="268">
        <v>1</v>
      </c>
      <c r="EP956" s="59">
        <v>1</v>
      </c>
      <c r="EQ956" s="59">
        <v>2</v>
      </c>
    </row>
    <row r="957" spans="1:147" s="38" customFormat="1" ht="15" customHeight="1" x14ac:dyDescent="0.25">
      <c r="A957" s="6" t="s">
        <v>2587</v>
      </c>
      <c r="B957" s="22">
        <v>31</v>
      </c>
      <c r="C957" s="21" t="s">
        <v>1857</v>
      </c>
      <c r="D957" s="13">
        <v>2016</v>
      </c>
      <c r="E957" s="21" t="s">
        <v>800</v>
      </c>
      <c r="F957" s="21" t="s">
        <v>308</v>
      </c>
      <c r="G957" s="13">
        <v>19</v>
      </c>
      <c r="H957" s="22" t="s">
        <v>801</v>
      </c>
      <c r="I957" s="238" t="s">
        <v>1412</v>
      </c>
      <c r="J957" s="59">
        <v>2</v>
      </c>
      <c r="K957" s="22" t="s">
        <v>39</v>
      </c>
      <c r="L957" s="22" t="s">
        <v>89</v>
      </c>
      <c r="M957" s="22">
        <v>6</v>
      </c>
      <c r="N957" s="22">
        <v>6</v>
      </c>
      <c r="O957" s="59">
        <f t="shared" ref="O957:O1020" si="582">LOG10(N957)</f>
        <v>0.77815125038364363</v>
      </c>
      <c r="P957" s="22" t="s">
        <v>1858</v>
      </c>
      <c r="Q957" s="26"/>
      <c r="R957" s="22">
        <v>1</v>
      </c>
      <c r="S957" s="37">
        <v>2</v>
      </c>
      <c r="T957" s="22">
        <v>1</v>
      </c>
      <c r="U957" s="239" t="s">
        <v>1859</v>
      </c>
      <c r="V957" s="34" t="s">
        <v>1861</v>
      </c>
      <c r="W957" s="13">
        <v>2</v>
      </c>
      <c r="X957" s="22" t="s">
        <v>608</v>
      </c>
      <c r="Z957" s="244" t="s">
        <v>130</v>
      </c>
      <c r="AA957" s="22" t="s">
        <v>1257</v>
      </c>
      <c r="AB957" s="29" t="s">
        <v>1164</v>
      </c>
      <c r="AC957" s="119">
        <v>8</v>
      </c>
      <c r="AD957" s="29">
        <v>0</v>
      </c>
      <c r="AE957" s="29" t="s">
        <v>1576</v>
      </c>
      <c r="AF957" s="281">
        <v>2.2000000000000002</v>
      </c>
      <c r="AG957" s="86">
        <f t="shared" ref="AG957:AG1020" si="583">LOG10(AF957)</f>
        <v>0.34242268082220628</v>
      </c>
      <c r="AH957" s="458">
        <f t="shared" si="581"/>
        <v>152.9</v>
      </c>
      <c r="AI957" s="72">
        <f t="shared" si="576"/>
        <v>2.1844074854123203</v>
      </c>
      <c r="AJ957" s="59">
        <f t="shared" si="577"/>
        <v>13.200000000000001</v>
      </c>
      <c r="AK957" s="59">
        <f t="shared" ref="AK957:AK1020" si="584">LOG10(AJ957)</f>
        <v>1.1205739312058498</v>
      </c>
      <c r="AL957" s="72">
        <f t="shared" si="578"/>
        <v>917.40000000000009</v>
      </c>
      <c r="AM957" s="72">
        <f t="shared" si="574"/>
        <v>2.9625587357959637</v>
      </c>
      <c r="AN957" s="26" t="s">
        <v>28</v>
      </c>
      <c r="AO957" s="22" t="s">
        <v>470</v>
      </c>
      <c r="AP957" s="240"/>
      <c r="AQ957" s="22" t="s">
        <v>80</v>
      </c>
      <c r="AR957" s="26" t="s">
        <v>223</v>
      </c>
      <c r="AS957" s="26" t="s">
        <v>224</v>
      </c>
      <c r="AT957" s="498">
        <v>113</v>
      </c>
      <c r="AU957" s="270">
        <v>45.23</v>
      </c>
      <c r="AV957" s="11">
        <v>-118.5</v>
      </c>
      <c r="AW957" s="37" t="s">
        <v>225</v>
      </c>
      <c r="AX957" s="277">
        <v>6.1416666666666666</v>
      </c>
      <c r="AY957" s="278">
        <v>613</v>
      </c>
      <c r="AZ957" s="455">
        <f t="shared" ref="AZ957:AZ1020" si="585">LOG10(AY957)</f>
        <v>2.7874604745184151</v>
      </c>
      <c r="BA957" s="529" t="s">
        <v>137</v>
      </c>
      <c r="BB957" s="241" t="s">
        <v>226</v>
      </c>
      <c r="BC957" s="22"/>
      <c r="BD957" s="23"/>
      <c r="BE957" s="185"/>
      <c r="BF957" s="185"/>
      <c r="BH957" s="26" t="s">
        <v>2028</v>
      </c>
      <c r="BI957" s="26" t="s">
        <v>1878</v>
      </c>
      <c r="BJ957" s="185" t="s">
        <v>12</v>
      </c>
      <c r="BK957" s="26" t="s">
        <v>1713</v>
      </c>
      <c r="BL957" s="37"/>
      <c r="BM957" s="37"/>
      <c r="BN957" s="142"/>
      <c r="BO957" s="29" t="s">
        <v>1669</v>
      </c>
      <c r="BP957" s="8" t="s">
        <v>1577</v>
      </c>
      <c r="BQ957" s="29" t="s">
        <v>1862</v>
      </c>
      <c r="BR957" s="142">
        <v>-5.5093406593406602</v>
      </c>
      <c r="BS957" s="29" t="s">
        <v>21</v>
      </c>
      <c r="BT957" s="29" t="s">
        <v>1214</v>
      </c>
      <c r="BU957" s="142">
        <v>0.77470929762965557</v>
      </c>
      <c r="BW957" s="14" t="s">
        <v>26</v>
      </c>
      <c r="BX957" s="29" t="s">
        <v>67</v>
      </c>
      <c r="BY957" s="37"/>
      <c r="BZ957" s="146">
        <f t="shared" si="579"/>
        <v>0.77470929762965557</v>
      </c>
      <c r="CA957" s="250" t="s">
        <v>18</v>
      </c>
      <c r="CB957" s="248" t="s">
        <v>1861</v>
      </c>
      <c r="CC957" s="119">
        <v>2</v>
      </c>
      <c r="CD957" s="119">
        <v>2</v>
      </c>
      <c r="CE957" s="82" t="s">
        <v>1617</v>
      </c>
      <c r="CF957" s="8" t="s">
        <v>1578</v>
      </c>
      <c r="CG957" s="25">
        <v>-4.2075757575757589</v>
      </c>
      <c r="CH957" s="29" t="s">
        <v>21</v>
      </c>
      <c r="CI957" s="142">
        <v>3.6426712970215616E-2</v>
      </c>
      <c r="CL957" s="30">
        <f t="shared" si="580"/>
        <v>3.6426712970215616E-2</v>
      </c>
      <c r="CM957" s="119">
        <v>2</v>
      </c>
      <c r="CN957" s="119">
        <v>2</v>
      </c>
      <c r="CO957" s="82" t="s">
        <v>2630</v>
      </c>
      <c r="CP957" s="67">
        <f t="shared" si="564"/>
        <v>-2.3737186064245765</v>
      </c>
      <c r="CQ957" s="67">
        <f t="shared" si="565"/>
        <v>0.5714285714285714</v>
      </c>
      <c r="CR957" s="67">
        <f t="shared" ref="CR957:CR1020" si="586">CP957*CQ957</f>
        <v>-1.356410632242615</v>
      </c>
      <c r="CS957" s="67">
        <f t="shared" si="566"/>
        <v>1.2299812254076012</v>
      </c>
      <c r="CT957" s="29">
        <v>1</v>
      </c>
      <c r="CU957" s="37">
        <v>0</v>
      </c>
      <c r="CV957" s="19" t="s">
        <v>1782</v>
      </c>
      <c r="CW957" s="37">
        <v>0</v>
      </c>
      <c r="CX957" s="360">
        <v>0</v>
      </c>
      <c r="CY957" s="12">
        <v>1</v>
      </c>
      <c r="CZ957" s="12">
        <v>0</v>
      </c>
      <c r="DA957" s="12">
        <v>0</v>
      </c>
      <c r="DB957" s="12">
        <v>0</v>
      </c>
      <c r="DC957" s="12">
        <v>0</v>
      </c>
      <c r="DD957" s="60">
        <v>1</v>
      </c>
      <c r="DE957" s="60">
        <v>0</v>
      </c>
      <c r="DF957" s="60">
        <v>0</v>
      </c>
      <c r="DG957" s="60">
        <v>0</v>
      </c>
      <c r="DH957" s="60">
        <v>0</v>
      </c>
      <c r="DI957" s="60">
        <v>0</v>
      </c>
      <c r="DJ957" s="60">
        <v>0</v>
      </c>
      <c r="DK957" s="60">
        <v>0</v>
      </c>
      <c r="DL957" s="19">
        <v>0</v>
      </c>
      <c r="DM957" s="19">
        <v>0</v>
      </c>
      <c r="DN957" s="19">
        <v>0</v>
      </c>
      <c r="DO957" s="77">
        <v>0</v>
      </c>
      <c r="DP957" s="77">
        <v>0</v>
      </c>
      <c r="DQ957" s="37">
        <v>0</v>
      </c>
      <c r="DR957" s="37">
        <v>0</v>
      </c>
      <c r="DS957" s="37">
        <v>0</v>
      </c>
      <c r="DT957" s="37">
        <v>0</v>
      </c>
      <c r="DU957" s="37">
        <v>0</v>
      </c>
      <c r="DV957" s="37">
        <v>0</v>
      </c>
      <c r="DW957" s="37">
        <v>0</v>
      </c>
      <c r="DX957" s="37">
        <v>0</v>
      </c>
      <c r="DY957" s="37">
        <v>0</v>
      </c>
      <c r="DZ957" s="37">
        <v>0</v>
      </c>
      <c r="EA957" s="37">
        <v>0</v>
      </c>
      <c r="EB957" s="37">
        <v>0</v>
      </c>
      <c r="EC957" s="37">
        <v>0</v>
      </c>
      <c r="ED957" s="37">
        <v>0</v>
      </c>
      <c r="EE957" s="37">
        <v>0</v>
      </c>
      <c r="EF957" s="37">
        <v>0</v>
      </c>
      <c r="EG957" s="37">
        <v>0</v>
      </c>
      <c r="EH957" s="37">
        <v>0</v>
      </c>
      <c r="EI957" s="37">
        <v>0</v>
      </c>
      <c r="EJ957" s="37">
        <v>0</v>
      </c>
      <c r="EK957" s="37">
        <v>0</v>
      </c>
      <c r="EL957" s="37">
        <v>0</v>
      </c>
      <c r="EM957" s="37">
        <v>0</v>
      </c>
      <c r="EN957" s="37">
        <v>0</v>
      </c>
      <c r="EO957" s="268">
        <v>1</v>
      </c>
      <c r="EP957" s="59">
        <v>1</v>
      </c>
      <c r="EQ957" s="59">
        <v>2</v>
      </c>
    </row>
    <row r="958" spans="1:147" s="38" customFormat="1" ht="15" customHeight="1" x14ac:dyDescent="0.25">
      <c r="A958" s="6" t="s">
        <v>2587</v>
      </c>
      <c r="B958" s="22">
        <v>32</v>
      </c>
      <c r="C958" s="21" t="s">
        <v>1857</v>
      </c>
      <c r="D958" s="13">
        <v>2016</v>
      </c>
      <c r="E958" s="21" t="s">
        <v>800</v>
      </c>
      <c r="F958" s="21" t="s">
        <v>308</v>
      </c>
      <c r="G958" s="13">
        <v>19</v>
      </c>
      <c r="H958" s="22" t="s">
        <v>801</v>
      </c>
      <c r="I958" s="238" t="s">
        <v>1412</v>
      </c>
      <c r="J958" s="59">
        <v>2</v>
      </c>
      <c r="K958" s="22" t="s">
        <v>39</v>
      </c>
      <c r="L958" s="22" t="s">
        <v>89</v>
      </c>
      <c r="M958" s="22">
        <v>6</v>
      </c>
      <c r="N958" s="22">
        <v>6</v>
      </c>
      <c r="O958" s="59">
        <f t="shared" si="582"/>
        <v>0.77815125038364363</v>
      </c>
      <c r="P958" s="22" t="s">
        <v>1858</v>
      </c>
      <c r="Q958" s="26"/>
      <c r="R958" s="22">
        <v>1</v>
      </c>
      <c r="S958" s="37">
        <v>2</v>
      </c>
      <c r="T958" s="22">
        <v>3</v>
      </c>
      <c r="U958" s="239" t="s">
        <v>1859</v>
      </c>
      <c r="V958" s="34" t="s">
        <v>1861</v>
      </c>
      <c r="W958" s="13">
        <v>2</v>
      </c>
      <c r="X958" s="22" t="s">
        <v>608</v>
      </c>
      <c r="Z958" s="244" t="s">
        <v>130</v>
      </c>
      <c r="AA958" s="22" t="s">
        <v>1257</v>
      </c>
      <c r="AB958" s="29" t="s">
        <v>1164</v>
      </c>
      <c r="AC958" s="243" t="s">
        <v>1864</v>
      </c>
      <c r="AD958" s="29">
        <v>0</v>
      </c>
      <c r="AE958" s="29" t="s">
        <v>1576</v>
      </c>
      <c r="AF958" s="282">
        <v>5.0999999999999996</v>
      </c>
      <c r="AG958" s="86">
        <f t="shared" si="583"/>
        <v>0.70757017609793638</v>
      </c>
      <c r="AH958" s="458">
        <f t="shared" si="581"/>
        <v>354.45</v>
      </c>
      <c r="AI958" s="72">
        <f t="shared" si="576"/>
        <v>2.5495549806880504</v>
      </c>
      <c r="AJ958" s="59">
        <f t="shared" si="577"/>
        <v>30.599999999999998</v>
      </c>
      <c r="AK958" s="59">
        <f t="shared" si="584"/>
        <v>1.4857214264815799</v>
      </c>
      <c r="AL958" s="72">
        <f t="shared" si="578"/>
        <v>2126.6999999999998</v>
      </c>
      <c r="AM958" s="72">
        <f t="shared" si="574"/>
        <v>3.3277062310716938</v>
      </c>
      <c r="AN958" s="26" t="s">
        <v>28</v>
      </c>
      <c r="AO958" s="22" t="s">
        <v>470</v>
      </c>
      <c r="AP958" s="240"/>
      <c r="AQ958" s="22" t="s">
        <v>80</v>
      </c>
      <c r="AR958" s="26" t="s">
        <v>223</v>
      </c>
      <c r="AS958" s="26" t="s">
        <v>224</v>
      </c>
      <c r="AT958" s="498">
        <v>113</v>
      </c>
      <c r="AU958" s="270">
        <v>45.23</v>
      </c>
      <c r="AV958" s="11">
        <v>-118.5</v>
      </c>
      <c r="AW958" s="37" t="s">
        <v>225</v>
      </c>
      <c r="AX958" s="277">
        <v>6.1416666666666666</v>
      </c>
      <c r="AY958" s="278">
        <v>613</v>
      </c>
      <c r="AZ958" s="455">
        <f t="shared" si="585"/>
        <v>2.7874604745184151</v>
      </c>
      <c r="BA958" s="529" t="s">
        <v>137</v>
      </c>
      <c r="BB958" s="241" t="s">
        <v>226</v>
      </c>
      <c r="BC958" s="22"/>
      <c r="BD958" s="23"/>
      <c r="BE958" s="185"/>
      <c r="BF958" s="185"/>
      <c r="BH958" s="26" t="s">
        <v>2028</v>
      </c>
      <c r="BI958" s="26" t="s">
        <v>1879</v>
      </c>
      <c r="BJ958" s="185" t="s">
        <v>12</v>
      </c>
      <c r="BK958" s="26" t="s">
        <v>1713</v>
      </c>
      <c r="BL958" s="37"/>
      <c r="BM958" s="37"/>
      <c r="BN958" s="142"/>
      <c r="BO958" s="29" t="s">
        <v>1669</v>
      </c>
      <c r="BP958" s="8" t="s">
        <v>1577</v>
      </c>
      <c r="BQ958" s="29" t="s">
        <v>1862</v>
      </c>
      <c r="BR958" s="142">
        <v>-4.7041463166463169</v>
      </c>
      <c r="BS958" s="29" t="s">
        <v>21</v>
      </c>
      <c r="BT958" s="29" t="s">
        <v>1214</v>
      </c>
      <c r="BU958" s="142">
        <v>0.87703485686742455</v>
      </c>
      <c r="BW958" s="14" t="s">
        <v>26</v>
      </c>
      <c r="BX958" s="29" t="s">
        <v>67</v>
      </c>
      <c r="BY958" s="37"/>
      <c r="BZ958" s="146">
        <f t="shared" si="579"/>
        <v>0.87703485686742455</v>
      </c>
      <c r="CA958" s="250" t="s">
        <v>18</v>
      </c>
      <c r="CB958" s="248" t="s">
        <v>1861</v>
      </c>
      <c r="CC958" s="119">
        <v>6</v>
      </c>
      <c r="CD958" s="119">
        <v>6</v>
      </c>
      <c r="CE958" s="82" t="s">
        <v>1617</v>
      </c>
      <c r="CF958" s="8" t="s">
        <v>1578</v>
      </c>
      <c r="CG958" s="25">
        <v>-4.2075757575757589</v>
      </c>
      <c r="CH958" s="29" t="s">
        <v>21</v>
      </c>
      <c r="CI958" s="142">
        <v>3.6426712970215616E-2</v>
      </c>
      <c r="CL958" s="30">
        <f t="shared" si="580"/>
        <v>3.6426712970215616E-2</v>
      </c>
      <c r="CM958" s="119">
        <v>2</v>
      </c>
      <c r="CN958" s="119">
        <v>2</v>
      </c>
      <c r="CO958" s="82" t="s">
        <v>2630</v>
      </c>
      <c r="CP958" s="67">
        <f t="shared" si="564"/>
        <v>-0.62012584266267201</v>
      </c>
      <c r="CQ958" s="67">
        <f t="shared" si="565"/>
        <v>0.86956521739130432</v>
      </c>
      <c r="CR958" s="67">
        <f t="shared" si="586"/>
        <v>-0.53923986318493222</v>
      </c>
      <c r="CS958" s="67">
        <f t="shared" si="566"/>
        <v>0.68484039354464821</v>
      </c>
      <c r="CT958" s="29">
        <v>2</v>
      </c>
      <c r="CU958" s="37">
        <v>0</v>
      </c>
      <c r="CV958" s="19" t="s">
        <v>1782</v>
      </c>
      <c r="CW958" s="37">
        <v>0</v>
      </c>
      <c r="CX958" s="360">
        <v>0</v>
      </c>
      <c r="CY958" s="12">
        <v>1</v>
      </c>
      <c r="CZ958" s="12">
        <v>0</v>
      </c>
      <c r="DA958" s="12">
        <v>0</v>
      </c>
      <c r="DB958" s="12">
        <v>0</v>
      </c>
      <c r="DC958" s="12">
        <v>0</v>
      </c>
      <c r="DD958" s="60">
        <v>1</v>
      </c>
      <c r="DE958" s="60">
        <v>0</v>
      </c>
      <c r="DF958" s="60">
        <v>0</v>
      </c>
      <c r="DG958" s="60">
        <v>0</v>
      </c>
      <c r="DH958" s="60">
        <v>0</v>
      </c>
      <c r="DI958" s="60">
        <v>0</v>
      </c>
      <c r="DJ958" s="60">
        <v>0</v>
      </c>
      <c r="DK958" s="60">
        <v>0</v>
      </c>
      <c r="DL958" s="19">
        <v>0</v>
      </c>
      <c r="DM958" s="19">
        <v>0</v>
      </c>
      <c r="DN958" s="19">
        <v>0</v>
      </c>
      <c r="DO958" s="77">
        <v>0</v>
      </c>
      <c r="DP958" s="77">
        <v>0</v>
      </c>
      <c r="DQ958" s="37">
        <v>0</v>
      </c>
      <c r="DR958" s="37">
        <v>0</v>
      </c>
      <c r="DS958" s="37">
        <v>0</v>
      </c>
      <c r="DT958" s="37">
        <v>0</v>
      </c>
      <c r="DU958" s="37">
        <v>0</v>
      </c>
      <c r="DV958" s="37">
        <v>0</v>
      </c>
      <c r="DW958" s="37">
        <v>0</v>
      </c>
      <c r="DX958" s="37">
        <v>0</v>
      </c>
      <c r="DY958" s="37">
        <v>0</v>
      </c>
      <c r="DZ958" s="37">
        <v>0</v>
      </c>
      <c r="EA958" s="37">
        <v>0</v>
      </c>
      <c r="EB958" s="37">
        <v>0</v>
      </c>
      <c r="EC958" s="37">
        <v>0</v>
      </c>
      <c r="ED958" s="37">
        <v>0</v>
      </c>
      <c r="EE958" s="37">
        <v>0</v>
      </c>
      <c r="EF958" s="37">
        <v>0</v>
      </c>
      <c r="EG958" s="37">
        <v>0</v>
      </c>
      <c r="EH958" s="37">
        <v>0</v>
      </c>
      <c r="EI958" s="37">
        <v>0</v>
      </c>
      <c r="EJ958" s="37">
        <v>0</v>
      </c>
      <c r="EK958" s="37">
        <v>0</v>
      </c>
      <c r="EL958" s="37">
        <v>0</v>
      </c>
      <c r="EM958" s="37">
        <v>0</v>
      </c>
      <c r="EN958" s="37">
        <v>0</v>
      </c>
      <c r="EO958" s="268">
        <v>1</v>
      </c>
      <c r="EP958" s="59">
        <v>1</v>
      </c>
      <c r="EQ958" s="59">
        <v>2</v>
      </c>
    </row>
    <row r="959" spans="1:147" s="38" customFormat="1" ht="15" customHeight="1" x14ac:dyDescent="0.25">
      <c r="A959" s="6" t="s">
        <v>2587</v>
      </c>
      <c r="B959" s="22">
        <v>33</v>
      </c>
      <c r="C959" s="21" t="s">
        <v>1857</v>
      </c>
      <c r="D959" s="13">
        <v>2016</v>
      </c>
      <c r="E959" s="21" t="s">
        <v>800</v>
      </c>
      <c r="F959" s="21" t="s">
        <v>308</v>
      </c>
      <c r="G959" s="13">
        <v>19</v>
      </c>
      <c r="H959" s="22" t="s">
        <v>801</v>
      </c>
      <c r="I959" s="238" t="s">
        <v>1412</v>
      </c>
      <c r="J959" s="59">
        <v>2</v>
      </c>
      <c r="K959" s="22" t="s">
        <v>39</v>
      </c>
      <c r="L959" s="22" t="s">
        <v>89</v>
      </c>
      <c r="M959" s="22">
        <v>6</v>
      </c>
      <c r="N959" s="22">
        <v>6</v>
      </c>
      <c r="O959" s="59">
        <f t="shared" si="582"/>
        <v>0.77815125038364363</v>
      </c>
      <c r="P959" s="22" t="s">
        <v>1858</v>
      </c>
      <c r="Q959" s="26"/>
      <c r="R959" s="22">
        <v>1</v>
      </c>
      <c r="S959" s="22">
        <v>3</v>
      </c>
      <c r="T959" s="22">
        <v>1</v>
      </c>
      <c r="U959" s="239" t="s">
        <v>1859</v>
      </c>
      <c r="V959" s="34" t="s">
        <v>1861</v>
      </c>
      <c r="W959" s="13"/>
      <c r="X959" s="22" t="s">
        <v>608</v>
      </c>
      <c r="Y959" s="26"/>
      <c r="Z959" s="26" t="s">
        <v>153</v>
      </c>
      <c r="AA959" s="22" t="s">
        <v>1257</v>
      </c>
      <c r="AB959" s="29" t="s">
        <v>1164</v>
      </c>
      <c r="AC959" s="29">
        <v>30</v>
      </c>
      <c r="AD959" s="29">
        <v>0</v>
      </c>
      <c r="AE959" s="29" t="s">
        <v>1575</v>
      </c>
      <c r="AF959" s="27">
        <v>8.1999999999999993</v>
      </c>
      <c r="AG959" s="86">
        <f t="shared" si="583"/>
        <v>0.91381385238371671</v>
      </c>
      <c r="AH959" s="458">
        <f>AF959*110</f>
        <v>901.99999999999989</v>
      </c>
      <c r="AI959" s="72">
        <f t="shared" si="576"/>
        <v>2.9552065375419416</v>
      </c>
      <c r="AJ959" s="59">
        <f t="shared" si="577"/>
        <v>49.199999999999996</v>
      </c>
      <c r="AK959" s="59">
        <f t="shared" si="584"/>
        <v>1.6919651027673603</v>
      </c>
      <c r="AL959" s="72">
        <f t="shared" si="578"/>
        <v>5411.9999999999991</v>
      </c>
      <c r="AM959" s="72">
        <f t="shared" si="574"/>
        <v>3.7333577879255855</v>
      </c>
      <c r="AN959" s="26" t="s">
        <v>28</v>
      </c>
      <c r="AO959" s="22" t="s">
        <v>470</v>
      </c>
      <c r="AP959" s="240"/>
      <c r="AQ959" s="22" t="s">
        <v>80</v>
      </c>
      <c r="AR959" s="26" t="s">
        <v>223</v>
      </c>
      <c r="AS959" s="26" t="s">
        <v>224</v>
      </c>
      <c r="AT959" s="498">
        <v>112</v>
      </c>
      <c r="AU959" s="270">
        <v>45.23</v>
      </c>
      <c r="AV959" s="11">
        <v>-118.5</v>
      </c>
      <c r="AW959" s="37" t="s">
        <v>225</v>
      </c>
      <c r="AX959" s="277">
        <v>6.1416666666666666</v>
      </c>
      <c r="AY959" s="278">
        <v>613</v>
      </c>
      <c r="AZ959" s="455">
        <f t="shared" si="585"/>
        <v>2.7874604745184151</v>
      </c>
      <c r="BA959" s="529" t="s">
        <v>137</v>
      </c>
      <c r="BB959" s="241" t="s">
        <v>226</v>
      </c>
      <c r="BC959" s="22"/>
      <c r="BD959" s="23"/>
      <c r="BE959" s="185"/>
      <c r="BF959" s="185"/>
      <c r="BH959" s="26" t="s">
        <v>2028</v>
      </c>
      <c r="BI959" s="26" t="s">
        <v>1860</v>
      </c>
      <c r="BJ959" s="8" t="s">
        <v>8</v>
      </c>
      <c r="BK959" s="38" t="s">
        <v>31</v>
      </c>
      <c r="BL959" s="37"/>
      <c r="BM959" s="37"/>
      <c r="BN959" s="142"/>
      <c r="BO959" s="29" t="s">
        <v>1669</v>
      </c>
      <c r="BP959" s="8" t="s">
        <v>1577</v>
      </c>
      <c r="BQ959" s="29" t="s">
        <v>1862</v>
      </c>
      <c r="BR959" s="142">
        <v>-8.7221541394335507</v>
      </c>
      <c r="BS959" s="29" t="s">
        <v>21</v>
      </c>
      <c r="BT959" s="29" t="s">
        <v>9</v>
      </c>
      <c r="BU959" s="142">
        <v>3.2950974599582454</v>
      </c>
      <c r="BW959" s="14" t="s">
        <v>26</v>
      </c>
      <c r="BX959" s="29" t="s">
        <v>67</v>
      </c>
      <c r="BY959" s="37"/>
      <c r="BZ959" s="146">
        <f t="shared" si="579"/>
        <v>3.2950974599582454</v>
      </c>
      <c r="CA959" s="250" t="s">
        <v>18</v>
      </c>
      <c r="CB959" s="248" t="s">
        <v>1861</v>
      </c>
      <c r="CC959" s="29">
        <v>3</v>
      </c>
      <c r="CD959" s="29">
        <v>3</v>
      </c>
      <c r="CE959" s="82" t="s">
        <v>1617</v>
      </c>
      <c r="CF959" s="8" t="s">
        <v>1578</v>
      </c>
      <c r="CG959" s="25">
        <v>-8.5424836601307188</v>
      </c>
      <c r="CH959" s="29" t="s">
        <v>21</v>
      </c>
      <c r="CI959" s="142">
        <v>6.7927971252515951</v>
      </c>
      <c r="CL959" s="30">
        <f t="shared" si="580"/>
        <v>6.7927971252515951</v>
      </c>
      <c r="CM959" s="29">
        <v>3</v>
      </c>
      <c r="CN959" s="29">
        <v>3</v>
      </c>
      <c r="CO959" s="82" t="s">
        <v>2630</v>
      </c>
      <c r="CP959" s="67">
        <f t="shared" si="564"/>
        <v>-3.3655435172275219E-2</v>
      </c>
      <c r="CQ959" s="67">
        <f t="shared" si="565"/>
        <v>0.8</v>
      </c>
      <c r="CR959" s="67">
        <f t="shared" si="586"/>
        <v>-2.6924348137820176E-2</v>
      </c>
      <c r="CS959" s="67">
        <f t="shared" si="566"/>
        <v>0.66672707671022047</v>
      </c>
      <c r="CT959" s="29">
        <v>1</v>
      </c>
      <c r="CU959" s="37">
        <v>0</v>
      </c>
      <c r="CV959" s="19" t="s">
        <v>1782</v>
      </c>
      <c r="CW959" s="37">
        <v>0</v>
      </c>
      <c r="CX959" s="37">
        <v>0</v>
      </c>
      <c r="CY959" s="12">
        <v>0</v>
      </c>
      <c r="CZ959" s="12">
        <v>2</v>
      </c>
      <c r="DA959" s="12">
        <v>0</v>
      </c>
      <c r="DB959" s="12">
        <v>0</v>
      </c>
      <c r="DC959" s="12">
        <v>0</v>
      </c>
      <c r="DD959" s="283">
        <v>0</v>
      </c>
      <c r="DE959" s="60">
        <v>0</v>
      </c>
      <c r="DF959" s="60">
        <v>0</v>
      </c>
      <c r="DG959" s="60">
        <v>0</v>
      </c>
      <c r="DH959" s="60">
        <v>0</v>
      </c>
      <c r="DI959" s="60">
        <v>0</v>
      </c>
      <c r="DJ959" s="60">
        <v>1</v>
      </c>
      <c r="DK959" s="60">
        <v>0</v>
      </c>
      <c r="DL959" s="19">
        <v>0</v>
      </c>
      <c r="DM959" s="19">
        <v>0</v>
      </c>
      <c r="DN959" s="19">
        <v>0</v>
      </c>
      <c r="DO959" s="77">
        <v>0</v>
      </c>
      <c r="DP959" s="77">
        <v>0</v>
      </c>
      <c r="DQ959" s="37">
        <v>0</v>
      </c>
      <c r="DR959" s="37">
        <v>0</v>
      </c>
      <c r="DS959" s="37">
        <v>0</v>
      </c>
      <c r="DT959" s="37">
        <v>0</v>
      </c>
      <c r="DU959" s="37">
        <v>0</v>
      </c>
      <c r="DV959" s="37">
        <v>0</v>
      </c>
      <c r="DW959" s="37">
        <v>0</v>
      </c>
      <c r="DX959" s="37">
        <v>0</v>
      </c>
      <c r="DY959" s="37">
        <v>0</v>
      </c>
      <c r="DZ959" s="37">
        <v>0</v>
      </c>
      <c r="EA959" s="37">
        <v>0</v>
      </c>
      <c r="EB959" s="37">
        <v>0</v>
      </c>
      <c r="EC959" s="37">
        <v>0</v>
      </c>
      <c r="ED959" s="37">
        <v>0</v>
      </c>
      <c r="EE959" s="37">
        <v>0</v>
      </c>
      <c r="EF959" s="37">
        <v>0</v>
      </c>
      <c r="EG959" s="37">
        <v>0</v>
      </c>
      <c r="EH959" s="37">
        <v>0</v>
      </c>
      <c r="EI959" s="37">
        <v>0</v>
      </c>
      <c r="EJ959" s="37">
        <v>0</v>
      </c>
      <c r="EK959" s="37">
        <v>0</v>
      </c>
      <c r="EL959" s="37">
        <v>0</v>
      </c>
      <c r="EM959" s="29">
        <v>2</v>
      </c>
      <c r="EN959" s="37">
        <v>0</v>
      </c>
      <c r="EO959" s="29">
        <v>2</v>
      </c>
      <c r="EP959" s="59">
        <v>1</v>
      </c>
      <c r="EQ959" s="59">
        <v>2</v>
      </c>
    </row>
    <row r="960" spans="1:147" s="38" customFormat="1" ht="15" customHeight="1" x14ac:dyDescent="0.25">
      <c r="A960" s="6" t="s">
        <v>2587</v>
      </c>
      <c r="B960" s="22">
        <v>34</v>
      </c>
      <c r="C960" s="21" t="s">
        <v>1857</v>
      </c>
      <c r="D960" s="13">
        <v>2016</v>
      </c>
      <c r="E960" s="21" t="s">
        <v>800</v>
      </c>
      <c r="F960" s="21" t="s">
        <v>308</v>
      </c>
      <c r="G960" s="13">
        <v>19</v>
      </c>
      <c r="H960" s="22" t="s">
        <v>801</v>
      </c>
      <c r="I960" s="238" t="s">
        <v>1412</v>
      </c>
      <c r="J960" s="59">
        <v>2</v>
      </c>
      <c r="K960" s="22" t="s">
        <v>39</v>
      </c>
      <c r="L960" s="22" t="s">
        <v>89</v>
      </c>
      <c r="M960" s="22">
        <v>6</v>
      </c>
      <c r="N960" s="22">
        <v>6</v>
      </c>
      <c r="O960" s="59">
        <f t="shared" si="582"/>
        <v>0.77815125038364363</v>
      </c>
      <c r="P960" s="22" t="s">
        <v>1858</v>
      </c>
      <c r="Q960" s="26"/>
      <c r="R960" s="22">
        <v>1</v>
      </c>
      <c r="S960" s="22">
        <v>3</v>
      </c>
      <c r="T960" s="22">
        <v>1</v>
      </c>
      <c r="U960" s="239" t="s">
        <v>1859</v>
      </c>
      <c r="V960" s="34" t="s">
        <v>1861</v>
      </c>
      <c r="W960" s="13"/>
      <c r="X960" s="22" t="s">
        <v>608</v>
      </c>
      <c r="Z960" s="26" t="s">
        <v>153</v>
      </c>
      <c r="AA960" s="22" t="s">
        <v>1257</v>
      </c>
      <c r="AB960" s="29" t="s">
        <v>1164</v>
      </c>
      <c r="AC960" s="119">
        <v>20</v>
      </c>
      <c r="AD960" s="29">
        <v>0</v>
      </c>
      <c r="AE960" s="29" t="s">
        <v>1575</v>
      </c>
      <c r="AF960" s="281">
        <v>5.5</v>
      </c>
      <c r="AG960" s="86">
        <f t="shared" si="583"/>
        <v>0.74036268949424389</v>
      </c>
      <c r="AH960" s="458">
        <f t="shared" ref="AH960:AH962" si="587">AF960*110</f>
        <v>605</v>
      </c>
      <c r="AI960" s="72">
        <f t="shared" si="576"/>
        <v>2.781755374652469</v>
      </c>
      <c r="AJ960" s="59">
        <f t="shared" si="577"/>
        <v>33</v>
      </c>
      <c r="AK960" s="59">
        <f t="shared" si="584"/>
        <v>1.5185139398778875</v>
      </c>
      <c r="AL960" s="72">
        <f t="shared" si="578"/>
        <v>3630</v>
      </c>
      <c r="AM960" s="72">
        <f t="shared" si="574"/>
        <v>3.5599066250361124</v>
      </c>
      <c r="AN960" s="26" t="s">
        <v>28</v>
      </c>
      <c r="AO960" s="22" t="s">
        <v>470</v>
      </c>
      <c r="AP960" s="240"/>
      <c r="AQ960" s="22" t="s">
        <v>80</v>
      </c>
      <c r="AR960" s="26" t="s">
        <v>223</v>
      </c>
      <c r="AS960" s="26" t="s">
        <v>224</v>
      </c>
      <c r="AT960" s="498">
        <v>112</v>
      </c>
      <c r="AU960" s="270">
        <v>45.23</v>
      </c>
      <c r="AV960" s="11">
        <v>-118.5</v>
      </c>
      <c r="AW960" s="37" t="s">
        <v>225</v>
      </c>
      <c r="AX960" s="277">
        <v>6.1416666666666666</v>
      </c>
      <c r="AY960" s="278">
        <v>613</v>
      </c>
      <c r="AZ960" s="455">
        <f t="shared" si="585"/>
        <v>2.7874604745184151</v>
      </c>
      <c r="BA960" s="529" t="s">
        <v>137</v>
      </c>
      <c r="BB960" s="241" t="s">
        <v>226</v>
      </c>
      <c r="BC960" s="22"/>
      <c r="BD960" s="23"/>
      <c r="BE960" s="185"/>
      <c r="BF960" s="185"/>
      <c r="BH960" s="26" t="s">
        <v>2028</v>
      </c>
      <c r="BI960" s="26" t="s">
        <v>1865</v>
      </c>
      <c r="BJ960" s="8" t="s">
        <v>8</v>
      </c>
      <c r="BK960" s="38" t="s">
        <v>31</v>
      </c>
      <c r="BL960" s="37"/>
      <c r="BM960" s="37"/>
      <c r="BN960" s="142"/>
      <c r="BO960" s="29" t="s">
        <v>1669</v>
      </c>
      <c r="BP960" s="8" t="s">
        <v>1577</v>
      </c>
      <c r="BQ960" s="29" t="s">
        <v>1862</v>
      </c>
      <c r="BR960" s="142">
        <v>-1.2330687830687832</v>
      </c>
      <c r="BS960" s="29" t="s">
        <v>21</v>
      </c>
      <c r="BT960" s="29" t="s">
        <v>9</v>
      </c>
      <c r="BU960" s="142">
        <v>6.2386722911203041</v>
      </c>
      <c r="BW960" s="14" t="s">
        <v>26</v>
      </c>
      <c r="BX960" s="29" t="s">
        <v>67</v>
      </c>
      <c r="BY960" s="37"/>
      <c r="BZ960" s="146">
        <f t="shared" si="579"/>
        <v>6.2386722911203041</v>
      </c>
      <c r="CA960" s="250" t="s">
        <v>18</v>
      </c>
      <c r="CB960" s="248" t="s">
        <v>1861</v>
      </c>
      <c r="CC960" s="29">
        <v>3</v>
      </c>
      <c r="CD960" s="29">
        <v>3</v>
      </c>
      <c r="CE960" s="82" t="s">
        <v>1617</v>
      </c>
      <c r="CF960" s="8" t="s">
        <v>1578</v>
      </c>
      <c r="CG960" s="25">
        <v>-8.5424836601307188</v>
      </c>
      <c r="CH960" s="29" t="s">
        <v>21</v>
      </c>
      <c r="CI960" s="142">
        <v>6.7927971252515951</v>
      </c>
      <c r="CL960" s="30">
        <f t="shared" si="580"/>
        <v>6.7927971252515951</v>
      </c>
      <c r="CM960" s="29">
        <v>3</v>
      </c>
      <c r="CN960" s="29">
        <v>3</v>
      </c>
      <c r="CO960" s="82" t="s">
        <v>2630</v>
      </c>
      <c r="CP960" s="67">
        <f t="shared" si="564"/>
        <v>1.1207969605980042</v>
      </c>
      <c r="CQ960" s="67">
        <f t="shared" si="565"/>
        <v>0.8</v>
      </c>
      <c r="CR960" s="67">
        <f t="shared" si="586"/>
        <v>0.89663756847840337</v>
      </c>
      <c r="CS960" s="67">
        <f t="shared" si="566"/>
        <v>0.73366324410057193</v>
      </c>
      <c r="CT960" s="29">
        <v>1</v>
      </c>
      <c r="CU960" s="37">
        <v>0</v>
      </c>
      <c r="CV960" s="19" t="s">
        <v>1782</v>
      </c>
      <c r="CW960" s="37">
        <v>0</v>
      </c>
      <c r="CX960" s="37">
        <v>0</v>
      </c>
      <c r="CY960" s="12">
        <v>0</v>
      </c>
      <c r="CZ960" s="12">
        <v>2</v>
      </c>
      <c r="DA960" s="12">
        <v>0</v>
      </c>
      <c r="DB960" s="12">
        <v>0</v>
      </c>
      <c r="DC960" s="12">
        <v>0</v>
      </c>
      <c r="DD960" s="283">
        <v>0</v>
      </c>
      <c r="DE960" s="60">
        <v>0</v>
      </c>
      <c r="DF960" s="60">
        <v>0</v>
      </c>
      <c r="DG960" s="60">
        <v>0</v>
      </c>
      <c r="DH960" s="60">
        <v>0</v>
      </c>
      <c r="DI960" s="60">
        <v>0</v>
      </c>
      <c r="DJ960" s="60">
        <v>1</v>
      </c>
      <c r="DK960" s="60">
        <v>0</v>
      </c>
      <c r="DL960" s="19">
        <v>0</v>
      </c>
      <c r="DM960" s="19">
        <v>0</v>
      </c>
      <c r="DN960" s="19">
        <v>0</v>
      </c>
      <c r="DO960" s="77">
        <v>0</v>
      </c>
      <c r="DP960" s="77">
        <v>0</v>
      </c>
      <c r="DQ960" s="37">
        <v>0</v>
      </c>
      <c r="DR960" s="37">
        <v>0</v>
      </c>
      <c r="DS960" s="37">
        <v>0</v>
      </c>
      <c r="DT960" s="37">
        <v>0</v>
      </c>
      <c r="DU960" s="37">
        <v>0</v>
      </c>
      <c r="DV960" s="37">
        <v>0</v>
      </c>
      <c r="DW960" s="37">
        <v>0</v>
      </c>
      <c r="DX960" s="37">
        <v>0</v>
      </c>
      <c r="DY960" s="37">
        <v>0</v>
      </c>
      <c r="DZ960" s="37">
        <v>0</v>
      </c>
      <c r="EA960" s="37">
        <v>0</v>
      </c>
      <c r="EB960" s="37">
        <v>0</v>
      </c>
      <c r="EC960" s="37">
        <v>0</v>
      </c>
      <c r="ED960" s="37">
        <v>0</v>
      </c>
      <c r="EE960" s="37">
        <v>0</v>
      </c>
      <c r="EF960" s="37">
        <v>0</v>
      </c>
      <c r="EG960" s="37">
        <v>0</v>
      </c>
      <c r="EH960" s="37">
        <v>0</v>
      </c>
      <c r="EI960" s="37">
        <v>0</v>
      </c>
      <c r="EJ960" s="37">
        <v>0</v>
      </c>
      <c r="EK960" s="37">
        <v>0</v>
      </c>
      <c r="EL960" s="37">
        <v>0</v>
      </c>
      <c r="EM960" s="29">
        <v>2</v>
      </c>
      <c r="EN960" s="37">
        <v>0</v>
      </c>
      <c r="EO960" s="29">
        <v>2</v>
      </c>
      <c r="EP960" s="59">
        <v>1</v>
      </c>
      <c r="EQ960" s="59">
        <v>2</v>
      </c>
    </row>
    <row r="961" spans="1:147" s="38" customFormat="1" ht="15" customHeight="1" x14ac:dyDescent="0.25">
      <c r="A961" s="6" t="s">
        <v>2587</v>
      </c>
      <c r="B961" s="22">
        <v>35</v>
      </c>
      <c r="C961" s="21" t="s">
        <v>1857</v>
      </c>
      <c r="D961" s="13">
        <v>2016</v>
      </c>
      <c r="E961" s="21" t="s">
        <v>800</v>
      </c>
      <c r="F961" s="21" t="s">
        <v>308</v>
      </c>
      <c r="G961" s="13">
        <v>19</v>
      </c>
      <c r="H961" s="22" t="s">
        <v>801</v>
      </c>
      <c r="I961" s="238" t="s">
        <v>1412</v>
      </c>
      <c r="J961" s="59">
        <v>2</v>
      </c>
      <c r="K961" s="22" t="s">
        <v>39</v>
      </c>
      <c r="L961" s="22" t="s">
        <v>89</v>
      </c>
      <c r="M961" s="22">
        <v>6</v>
      </c>
      <c r="N961" s="22">
        <v>6</v>
      </c>
      <c r="O961" s="59">
        <f t="shared" si="582"/>
        <v>0.77815125038364363</v>
      </c>
      <c r="P961" s="22" t="s">
        <v>1858</v>
      </c>
      <c r="Q961" s="26"/>
      <c r="R961" s="22">
        <v>1</v>
      </c>
      <c r="S961" s="22">
        <v>3</v>
      </c>
      <c r="T961" s="22">
        <v>1</v>
      </c>
      <c r="U961" s="239" t="s">
        <v>1859</v>
      </c>
      <c r="V961" s="34" t="s">
        <v>1861</v>
      </c>
      <c r="W961" s="13"/>
      <c r="X961" s="22" t="s">
        <v>608</v>
      </c>
      <c r="Z961" s="26" t="s">
        <v>153</v>
      </c>
      <c r="AA961" s="22" t="s">
        <v>1257</v>
      </c>
      <c r="AB961" s="29" t="s">
        <v>1164</v>
      </c>
      <c r="AC961" s="119">
        <v>10</v>
      </c>
      <c r="AD961" s="29">
        <v>0</v>
      </c>
      <c r="AE961" s="29" t="s">
        <v>1575</v>
      </c>
      <c r="AF961" s="281">
        <v>2.7</v>
      </c>
      <c r="AG961" s="86">
        <f t="shared" si="583"/>
        <v>0.43136376415898736</v>
      </c>
      <c r="AH961" s="458">
        <f t="shared" si="587"/>
        <v>297</v>
      </c>
      <c r="AI961" s="72">
        <f t="shared" si="576"/>
        <v>2.4727564493172123</v>
      </c>
      <c r="AJ961" s="59">
        <f t="shared" si="577"/>
        <v>16.200000000000003</v>
      </c>
      <c r="AK961" s="59">
        <f t="shared" si="584"/>
        <v>1.209515014542631</v>
      </c>
      <c r="AL961" s="72">
        <f t="shared" si="578"/>
        <v>1782</v>
      </c>
      <c r="AM961" s="72">
        <f t="shared" si="574"/>
        <v>3.2509076997008561</v>
      </c>
      <c r="AN961" s="26" t="s">
        <v>28</v>
      </c>
      <c r="AO961" s="22" t="s">
        <v>470</v>
      </c>
      <c r="AP961" s="240"/>
      <c r="AQ961" s="22" t="s">
        <v>80</v>
      </c>
      <c r="AR961" s="26" t="s">
        <v>223</v>
      </c>
      <c r="AS961" s="26" t="s">
        <v>224</v>
      </c>
      <c r="AT961" s="498">
        <v>112</v>
      </c>
      <c r="AU961" s="270">
        <v>45.23</v>
      </c>
      <c r="AV961" s="11">
        <v>-118.5</v>
      </c>
      <c r="AW961" s="37" t="s">
        <v>225</v>
      </c>
      <c r="AX961" s="277">
        <v>6.1416666666666666</v>
      </c>
      <c r="AY961" s="278">
        <v>613</v>
      </c>
      <c r="AZ961" s="455">
        <f t="shared" si="585"/>
        <v>2.7874604745184151</v>
      </c>
      <c r="BA961" s="529" t="s">
        <v>137</v>
      </c>
      <c r="BB961" s="241" t="s">
        <v>226</v>
      </c>
      <c r="BC961" s="22"/>
      <c r="BD961" s="23"/>
      <c r="BE961" s="185"/>
      <c r="BF961" s="185"/>
      <c r="BH961" s="26" t="s">
        <v>2028</v>
      </c>
      <c r="BI961" s="26" t="s">
        <v>1866</v>
      </c>
      <c r="BJ961" s="8" t="s">
        <v>8</v>
      </c>
      <c r="BK961" s="38" t="s">
        <v>31</v>
      </c>
      <c r="BL961" s="37"/>
      <c r="BM961" s="37"/>
      <c r="BN961" s="142"/>
      <c r="BO961" s="29" t="s">
        <v>1669</v>
      </c>
      <c r="BP961" s="8" t="s">
        <v>1577</v>
      </c>
      <c r="BQ961" s="29" t="s">
        <v>1862</v>
      </c>
      <c r="BR961" s="142">
        <v>-7.9714912280701773</v>
      </c>
      <c r="BS961" s="29" t="s">
        <v>21</v>
      </c>
      <c r="BT961" s="29" t="s">
        <v>9</v>
      </c>
      <c r="BU961" s="142">
        <v>2.900340966837355</v>
      </c>
      <c r="BW961" s="14" t="s">
        <v>26</v>
      </c>
      <c r="BX961" s="29" t="s">
        <v>67</v>
      </c>
      <c r="BY961" s="37"/>
      <c r="BZ961" s="146">
        <f t="shared" si="579"/>
        <v>2.900340966837355</v>
      </c>
      <c r="CA961" s="250" t="s">
        <v>18</v>
      </c>
      <c r="CB961" s="248" t="s">
        <v>1861</v>
      </c>
      <c r="CC961" s="29">
        <v>3</v>
      </c>
      <c r="CD961" s="29">
        <v>3</v>
      </c>
      <c r="CE961" s="82" t="s">
        <v>1617</v>
      </c>
      <c r="CF961" s="8" t="s">
        <v>1578</v>
      </c>
      <c r="CG961" s="25">
        <v>-8.5424836601307188</v>
      </c>
      <c r="CH961" s="29" t="s">
        <v>21</v>
      </c>
      <c r="CI961" s="142">
        <v>6.7927971252515951</v>
      </c>
      <c r="CL961" s="30">
        <f t="shared" si="580"/>
        <v>6.7927971252515951</v>
      </c>
      <c r="CM961" s="29">
        <v>3</v>
      </c>
      <c r="CN961" s="29">
        <v>3</v>
      </c>
      <c r="CO961" s="82" t="s">
        <v>2630</v>
      </c>
      <c r="CP961" s="67">
        <f t="shared" si="564"/>
        <v>0.10932809220072308</v>
      </c>
      <c r="CQ961" s="67">
        <f t="shared" si="565"/>
        <v>0.8</v>
      </c>
      <c r="CR961" s="67">
        <f t="shared" si="586"/>
        <v>8.7462473760578474E-2</v>
      </c>
      <c r="CS961" s="67">
        <f t="shared" si="566"/>
        <v>0.66730414035969332</v>
      </c>
      <c r="CT961" s="29">
        <v>1</v>
      </c>
      <c r="CU961" s="37">
        <v>0</v>
      </c>
      <c r="CV961" s="19" t="s">
        <v>1782</v>
      </c>
      <c r="CW961" s="37">
        <v>0</v>
      </c>
      <c r="CX961" s="37">
        <v>0</v>
      </c>
      <c r="CY961" s="12">
        <v>0</v>
      </c>
      <c r="CZ961" s="12">
        <v>2</v>
      </c>
      <c r="DA961" s="12">
        <v>0</v>
      </c>
      <c r="DB961" s="12">
        <v>0</v>
      </c>
      <c r="DC961" s="12">
        <v>0</v>
      </c>
      <c r="DD961" s="283">
        <v>0</v>
      </c>
      <c r="DE961" s="60">
        <v>0</v>
      </c>
      <c r="DF961" s="60">
        <v>0</v>
      </c>
      <c r="DG961" s="60">
        <v>0</v>
      </c>
      <c r="DH961" s="60">
        <v>0</v>
      </c>
      <c r="DI961" s="60">
        <v>0</v>
      </c>
      <c r="DJ961" s="60">
        <v>1</v>
      </c>
      <c r="DK961" s="60">
        <v>0</v>
      </c>
      <c r="DL961" s="19">
        <v>0</v>
      </c>
      <c r="DM961" s="19">
        <v>0</v>
      </c>
      <c r="DN961" s="19">
        <v>0</v>
      </c>
      <c r="DO961" s="37">
        <v>0</v>
      </c>
      <c r="DP961" s="37">
        <v>0</v>
      </c>
      <c r="DQ961" s="37">
        <v>0</v>
      </c>
      <c r="DR961" s="37">
        <v>0</v>
      </c>
      <c r="DS961" s="37">
        <v>0</v>
      </c>
      <c r="DT961" s="37">
        <v>0</v>
      </c>
      <c r="DU961" s="37">
        <v>0</v>
      </c>
      <c r="DV961" s="37">
        <v>0</v>
      </c>
      <c r="DW961" s="37">
        <v>0</v>
      </c>
      <c r="DX961" s="37">
        <v>0</v>
      </c>
      <c r="DY961" s="37">
        <v>0</v>
      </c>
      <c r="DZ961" s="37">
        <v>0</v>
      </c>
      <c r="EA961" s="37">
        <v>0</v>
      </c>
      <c r="EB961" s="37">
        <v>0</v>
      </c>
      <c r="EC961" s="37">
        <v>0</v>
      </c>
      <c r="ED961" s="37">
        <v>0</v>
      </c>
      <c r="EE961" s="37">
        <v>0</v>
      </c>
      <c r="EF961" s="37">
        <v>0</v>
      </c>
      <c r="EG961" s="37">
        <v>0</v>
      </c>
      <c r="EH961" s="37">
        <v>0</v>
      </c>
      <c r="EI961" s="37">
        <v>0</v>
      </c>
      <c r="EJ961" s="37">
        <v>0</v>
      </c>
      <c r="EK961" s="37">
        <v>0</v>
      </c>
      <c r="EL961" s="37">
        <v>0</v>
      </c>
      <c r="EM961" s="29">
        <v>2</v>
      </c>
      <c r="EN961" s="37">
        <v>0</v>
      </c>
      <c r="EO961" s="29">
        <v>2</v>
      </c>
      <c r="EP961" s="59">
        <v>1</v>
      </c>
      <c r="EQ961" s="59">
        <v>2</v>
      </c>
    </row>
    <row r="962" spans="1:147" s="38" customFormat="1" ht="15" customHeight="1" x14ac:dyDescent="0.25">
      <c r="A962" s="6" t="s">
        <v>2587</v>
      </c>
      <c r="B962" s="22">
        <v>36</v>
      </c>
      <c r="C962" s="21" t="s">
        <v>1857</v>
      </c>
      <c r="D962" s="13">
        <v>2016</v>
      </c>
      <c r="E962" s="21" t="s">
        <v>800</v>
      </c>
      <c r="F962" s="21" t="s">
        <v>308</v>
      </c>
      <c r="G962" s="13">
        <v>19</v>
      </c>
      <c r="H962" s="22" t="s">
        <v>801</v>
      </c>
      <c r="I962" s="238" t="s">
        <v>1412</v>
      </c>
      <c r="J962" s="59">
        <v>2</v>
      </c>
      <c r="K962" s="22" t="s">
        <v>39</v>
      </c>
      <c r="L962" s="22" t="s">
        <v>89</v>
      </c>
      <c r="M962" s="22">
        <v>6</v>
      </c>
      <c r="N962" s="22">
        <v>6</v>
      </c>
      <c r="O962" s="59">
        <f t="shared" si="582"/>
        <v>0.77815125038364363</v>
      </c>
      <c r="P962" s="22" t="s">
        <v>1858</v>
      </c>
      <c r="Q962" s="26"/>
      <c r="R962" s="22">
        <v>1</v>
      </c>
      <c r="S962" s="22">
        <v>3</v>
      </c>
      <c r="T962" s="22">
        <v>3</v>
      </c>
      <c r="U962" s="239" t="s">
        <v>1859</v>
      </c>
      <c r="V962" s="34" t="s">
        <v>1861</v>
      </c>
      <c r="W962" s="13"/>
      <c r="X962" s="22" t="s">
        <v>608</v>
      </c>
      <c r="Z962" s="26" t="s">
        <v>153</v>
      </c>
      <c r="AA962" s="22" t="s">
        <v>1257</v>
      </c>
      <c r="AB962" s="29" t="s">
        <v>1164</v>
      </c>
      <c r="AC962" s="243" t="s">
        <v>1863</v>
      </c>
      <c r="AD962" s="29">
        <v>0</v>
      </c>
      <c r="AE962" s="29" t="s">
        <v>1575</v>
      </c>
      <c r="AF962" s="282">
        <v>5.5</v>
      </c>
      <c r="AG962" s="86">
        <f t="shared" si="583"/>
        <v>0.74036268949424389</v>
      </c>
      <c r="AH962" s="458">
        <f t="shared" si="587"/>
        <v>605</v>
      </c>
      <c r="AI962" s="72">
        <f t="shared" si="576"/>
        <v>2.781755374652469</v>
      </c>
      <c r="AJ962" s="59">
        <f t="shared" si="577"/>
        <v>33</v>
      </c>
      <c r="AK962" s="59">
        <f t="shared" si="584"/>
        <v>1.5185139398778875</v>
      </c>
      <c r="AL962" s="72">
        <f t="shared" si="578"/>
        <v>3630</v>
      </c>
      <c r="AM962" s="72">
        <f t="shared" si="574"/>
        <v>3.5599066250361124</v>
      </c>
      <c r="AN962" s="26" t="s">
        <v>28</v>
      </c>
      <c r="AO962" s="22" t="s">
        <v>470</v>
      </c>
      <c r="AP962" s="240"/>
      <c r="AQ962" s="22" t="s">
        <v>80</v>
      </c>
      <c r="AR962" s="26" t="s">
        <v>223</v>
      </c>
      <c r="AS962" s="26" t="s">
        <v>224</v>
      </c>
      <c r="AT962" s="498">
        <v>112</v>
      </c>
      <c r="AU962" s="270">
        <v>45.23</v>
      </c>
      <c r="AV962" s="11">
        <v>-118.5</v>
      </c>
      <c r="AW962" s="37" t="s">
        <v>225</v>
      </c>
      <c r="AX962" s="277">
        <v>6.1416666666666666</v>
      </c>
      <c r="AY962" s="278">
        <v>613</v>
      </c>
      <c r="AZ962" s="455">
        <f t="shared" si="585"/>
        <v>2.7874604745184151</v>
      </c>
      <c r="BA962" s="529" t="s">
        <v>137</v>
      </c>
      <c r="BB962" s="241" t="s">
        <v>226</v>
      </c>
      <c r="BC962" s="22"/>
      <c r="BD962" s="23"/>
      <c r="BE962" s="185"/>
      <c r="BF962" s="185"/>
      <c r="BH962" s="26" t="s">
        <v>2028</v>
      </c>
      <c r="BI962" s="26" t="s">
        <v>1867</v>
      </c>
      <c r="BJ962" s="8" t="s">
        <v>8</v>
      </c>
      <c r="BK962" s="38" t="s">
        <v>31</v>
      </c>
      <c r="BL962" s="37"/>
      <c r="BM962" s="37"/>
      <c r="BN962" s="142"/>
      <c r="BO962" s="29" t="s">
        <v>1669</v>
      </c>
      <c r="BP962" s="8" t="s">
        <v>1577</v>
      </c>
      <c r="BQ962" s="29" t="s">
        <v>1862</v>
      </c>
      <c r="BR962" s="142">
        <v>-5.9755713835241711</v>
      </c>
      <c r="BS962" s="29" t="s">
        <v>21</v>
      </c>
      <c r="BT962" s="29" t="s">
        <v>9</v>
      </c>
      <c r="BU962" s="142">
        <v>5.2253897609385733</v>
      </c>
      <c r="BW962" s="14" t="s">
        <v>26</v>
      </c>
      <c r="BX962" s="29" t="s">
        <v>67</v>
      </c>
      <c r="BY962" s="37"/>
      <c r="BZ962" s="146">
        <f t="shared" si="579"/>
        <v>5.2253897609385733</v>
      </c>
      <c r="CA962" s="250" t="s">
        <v>18</v>
      </c>
      <c r="CB962" s="248" t="s">
        <v>1861</v>
      </c>
      <c r="CC962" s="29">
        <v>9</v>
      </c>
      <c r="CD962" s="29">
        <v>9</v>
      </c>
      <c r="CE962" s="82" t="s">
        <v>1617</v>
      </c>
      <c r="CF962" s="8" t="s">
        <v>1578</v>
      </c>
      <c r="CG962" s="25">
        <v>-8.5424836601307188</v>
      </c>
      <c r="CH962" s="29" t="s">
        <v>21</v>
      </c>
      <c r="CI962" s="142">
        <v>6.7927971252515951</v>
      </c>
      <c r="CL962" s="30">
        <f t="shared" si="580"/>
        <v>6.7927971252515951</v>
      </c>
      <c r="CM962" s="29">
        <v>3</v>
      </c>
      <c r="CN962" s="29">
        <v>3</v>
      </c>
      <c r="CO962" s="82" t="s">
        <v>2630</v>
      </c>
      <c r="CP962" s="67">
        <f t="shared" si="564"/>
        <v>0.46049528244491927</v>
      </c>
      <c r="CQ962" s="67">
        <f t="shared" si="565"/>
        <v>0.92307692307692313</v>
      </c>
      <c r="CR962" s="67">
        <f t="shared" si="586"/>
        <v>0.42507256841069474</v>
      </c>
      <c r="CS962" s="67">
        <f t="shared" si="566"/>
        <v>0.45197305646174712</v>
      </c>
      <c r="CT962" s="29">
        <v>2</v>
      </c>
      <c r="CU962" s="37">
        <v>0</v>
      </c>
      <c r="CV962" s="19" t="s">
        <v>1782</v>
      </c>
      <c r="CW962" s="37">
        <v>0</v>
      </c>
      <c r="CX962" s="37">
        <v>0</v>
      </c>
      <c r="CY962" s="12">
        <v>0</v>
      </c>
      <c r="CZ962" s="12">
        <v>2</v>
      </c>
      <c r="DA962" s="12">
        <v>0</v>
      </c>
      <c r="DB962" s="12">
        <v>0</v>
      </c>
      <c r="DC962" s="12">
        <v>0</v>
      </c>
      <c r="DD962" s="283">
        <v>0</v>
      </c>
      <c r="DE962" s="60">
        <v>0</v>
      </c>
      <c r="DF962" s="60">
        <v>0</v>
      </c>
      <c r="DG962" s="60">
        <v>0</v>
      </c>
      <c r="DH962" s="60">
        <v>0</v>
      </c>
      <c r="DI962" s="60">
        <v>0</v>
      </c>
      <c r="DJ962" s="60">
        <v>1</v>
      </c>
      <c r="DK962" s="60">
        <v>0</v>
      </c>
      <c r="DL962" s="19">
        <v>0</v>
      </c>
      <c r="DM962" s="19">
        <v>0</v>
      </c>
      <c r="DN962" s="19">
        <v>0</v>
      </c>
      <c r="DO962" s="37">
        <v>0</v>
      </c>
      <c r="DP962" s="37">
        <v>0</v>
      </c>
      <c r="DQ962" s="37">
        <v>0</v>
      </c>
      <c r="DR962" s="37">
        <v>0</v>
      </c>
      <c r="DS962" s="37">
        <v>0</v>
      </c>
      <c r="DT962" s="37">
        <v>0</v>
      </c>
      <c r="DU962" s="37">
        <v>0</v>
      </c>
      <c r="DV962" s="37">
        <v>0</v>
      </c>
      <c r="DW962" s="37">
        <v>0</v>
      </c>
      <c r="DX962" s="37">
        <v>0</v>
      </c>
      <c r="DY962" s="37">
        <v>0</v>
      </c>
      <c r="DZ962" s="37">
        <v>0</v>
      </c>
      <c r="EA962" s="37">
        <v>0</v>
      </c>
      <c r="EB962" s="37">
        <v>0</v>
      </c>
      <c r="EC962" s="37">
        <v>0</v>
      </c>
      <c r="ED962" s="37">
        <v>0</v>
      </c>
      <c r="EE962" s="37">
        <v>0</v>
      </c>
      <c r="EF962" s="37">
        <v>0</v>
      </c>
      <c r="EG962" s="37">
        <v>0</v>
      </c>
      <c r="EH962" s="37">
        <v>0</v>
      </c>
      <c r="EI962" s="37">
        <v>0</v>
      </c>
      <c r="EJ962" s="37">
        <v>0</v>
      </c>
      <c r="EK962" s="37">
        <v>0</v>
      </c>
      <c r="EL962" s="37">
        <v>0</v>
      </c>
      <c r="EM962" s="29">
        <v>2</v>
      </c>
      <c r="EN962" s="37">
        <v>0</v>
      </c>
      <c r="EO962" s="29">
        <v>2</v>
      </c>
      <c r="EP962" s="59">
        <v>1</v>
      </c>
      <c r="EQ962" s="59">
        <v>2</v>
      </c>
    </row>
    <row r="963" spans="1:147" s="38" customFormat="1" ht="15" customHeight="1" x14ac:dyDescent="0.25">
      <c r="A963" s="6" t="s">
        <v>2587</v>
      </c>
      <c r="B963" s="22">
        <v>37</v>
      </c>
      <c r="C963" s="21" t="s">
        <v>1857</v>
      </c>
      <c r="D963" s="13">
        <v>2016</v>
      </c>
      <c r="E963" s="21" t="s">
        <v>800</v>
      </c>
      <c r="F963" s="21" t="s">
        <v>308</v>
      </c>
      <c r="G963" s="13">
        <v>19</v>
      </c>
      <c r="H963" s="22" t="s">
        <v>801</v>
      </c>
      <c r="I963" s="238" t="s">
        <v>1412</v>
      </c>
      <c r="J963" s="59">
        <v>2</v>
      </c>
      <c r="K963" s="22" t="s">
        <v>39</v>
      </c>
      <c r="L963" s="22" t="s">
        <v>89</v>
      </c>
      <c r="M963" s="22">
        <v>6</v>
      </c>
      <c r="N963" s="22">
        <v>6</v>
      </c>
      <c r="O963" s="59">
        <f t="shared" si="582"/>
        <v>0.77815125038364363</v>
      </c>
      <c r="P963" s="22" t="s">
        <v>1858</v>
      </c>
      <c r="Q963" s="26"/>
      <c r="R963" s="22">
        <v>1</v>
      </c>
      <c r="S963" s="22">
        <v>3</v>
      </c>
      <c r="T963" s="22">
        <v>1</v>
      </c>
      <c r="U963" s="239" t="s">
        <v>1859</v>
      </c>
      <c r="V963" s="34" t="s">
        <v>1861</v>
      </c>
      <c r="W963" s="13"/>
      <c r="X963" s="22" t="s">
        <v>608</v>
      </c>
      <c r="Z963" s="244" t="s">
        <v>130</v>
      </c>
      <c r="AA963" s="22" t="s">
        <v>1257</v>
      </c>
      <c r="AB963" s="29" t="s">
        <v>1164</v>
      </c>
      <c r="AC963" s="119">
        <v>32</v>
      </c>
      <c r="AD963" s="29">
        <v>0</v>
      </c>
      <c r="AE963" s="29" t="s">
        <v>1576</v>
      </c>
      <c r="AF963" s="281">
        <v>8.6999999999999993</v>
      </c>
      <c r="AG963" s="86">
        <f t="shared" si="583"/>
        <v>0.93951925261861846</v>
      </c>
      <c r="AH963" s="458">
        <f>AF963*69.5</f>
        <v>604.65</v>
      </c>
      <c r="AI963" s="72">
        <f t="shared" si="576"/>
        <v>2.7815040572087324</v>
      </c>
      <c r="AJ963" s="59">
        <f t="shared" si="577"/>
        <v>52.199999999999996</v>
      </c>
      <c r="AK963" s="59">
        <f t="shared" si="584"/>
        <v>1.7176705030022621</v>
      </c>
      <c r="AL963" s="72">
        <f t="shared" si="578"/>
        <v>3627.8999999999996</v>
      </c>
      <c r="AM963" s="72">
        <f t="shared" si="574"/>
        <v>3.5596553075923758</v>
      </c>
      <c r="AN963" s="26" t="s">
        <v>28</v>
      </c>
      <c r="AO963" s="22" t="s">
        <v>470</v>
      </c>
      <c r="AP963" s="240"/>
      <c r="AQ963" s="22" t="s">
        <v>80</v>
      </c>
      <c r="AR963" s="26" t="s">
        <v>223</v>
      </c>
      <c r="AS963" s="26" t="s">
        <v>224</v>
      </c>
      <c r="AT963" s="498">
        <v>112</v>
      </c>
      <c r="AU963" s="270">
        <v>45.23</v>
      </c>
      <c r="AV963" s="11">
        <v>-118.5</v>
      </c>
      <c r="AW963" s="37" t="s">
        <v>225</v>
      </c>
      <c r="AX963" s="277">
        <v>6.1416666666666666</v>
      </c>
      <c r="AY963" s="278">
        <v>613</v>
      </c>
      <c r="AZ963" s="455">
        <f t="shared" si="585"/>
        <v>2.7874604745184151</v>
      </c>
      <c r="BA963" s="529" t="s">
        <v>137</v>
      </c>
      <c r="BB963" s="241" t="s">
        <v>226</v>
      </c>
      <c r="BC963" s="22"/>
      <c r="BD963" s="23"/>
      <c r="BE963" s="185"/>
      <c r="BF963" s="185"/>
      <c r="BH963" s="26" t="s">
        <v>2028</v>
      </c>
      <c r="BI963" s="26" t="s">
        <v>1868</v>
      </c>
      <c r="BJ963" s="8" t="s">
        <v>8</v>
      </c>
      <c r="BK963" s="38" t="s">
        <v>31</v>
      </c>
      <c r="BL963" s="37"/>
      <c r="BM963" s="37"/>
      <c r="BN963" s="142"/>
      <c r="BO963" s="29" t="s">
        <v>1669</v>
      </c>
      <c r="BP963" s="8" t="s">
        <v>1577</v>
      </c>
      <c r="BQ963" s="29" t="s">
        <v>1862</v>
      </c>
      <c r="BR963" s="142">
        <v>-4.1203703703703702</v>
      </c>
      <c r="BS963" s="29" t="s">
        <v>21</v>
      </c>
      <c r="BT963" s="29" t="s">
        <v>9</v>
      </c>
      <c r="BU963" s="142">
        <v>8.919596554169166</v>
      </c>
      <c r="BW963" s="14" t="s">
        <v>26</v>
      </c>
      <c r="BX963" s="29" t="s">
        <v>67</v>
      </c>
      <c r="BY963" s="37"/>
      <c r="BZ963" s="146">
        <f t="shared" si="579"/>
        <v>8.919596554169166</v>
      </c>
      <c r="CA963" s="250" t="s">
        <v>18</v>
      </c>
      <c r="CB963" s="248" t="s">
        <v>1861</v>
      </c>
      <c r="CC963" s="29">
        <v>3</v>
      </c>
      <c r="CD963" s="29">
        <v>3</v>
      </c>
      <c r="CE963" s="82" t="s">
        <v>1617</v>
      </c>
      <c r="CF963" s="8" t="s">
        <v>1578</v>
      </c>
      <c r="CG963" s="25">
        <v>-8.5424836601307188</v>
      </c>
      <c r="CH963" s="29" t="s">
        <v>21</v>
      </c>
      <c r="CI963" s="142">
        <v>6.7927971252515951</v>
      </c>
      <c r="CL963" s="30">
        <f t="shared" si="580"/>
        <v>6.7927971252515951</v>
      </c>
      <c r="CM963" s="29">
        <v>3</v>
      </c>
      <c r="CN963" s="29">
        <v>3</v>
      </c>
      <c r="CO963" s="82" t="s">
        <v>2630</v>
      </c>
      <c r="CP963" s="67">
        <f t="shared" si="564"/>
        <v>0.55779547343807223</v>
      </c>
      <c r="CQ963" s="67">
        <f t="shared" si="565"/>
        <v>0.8</v>
      </c>
      <c r="CR963" s="67">
        <f t="shared" si="586"/>
        <v>0.4462363787504578</v>
      </c>
      <c r="CS963" s="67">
        <f t="shared" si="566"/>
        <v>0.6832605754766935</v>
      </c>
      <c r="CT963" s="29">
        <v>1</v>
      </c>
      <c r="CU963" s="37">
        <v>0</v>
      </c>
      <c r="CV963" s="19" t="s">
        <v>1782</v>
      </c>
      <c r="CW963" s="37">
        <v>0</v>
      </c>
      <c r="CX963" s="37">
        <v>0</v>
      </c>
      <c r="CY963" s="12">
        <v>0</v>
      </c>
      <c r="CZ963" s="12">
        <v>2</v>
      </c>
      <c r="DA963" s="12">
        <v>0</v>
      </c>
      <c r="DB963" s="12">
        <v>0</v>
      </c>
      <c r="DC963" s="12">
        <v>0</v>
      </c>
      <c r="DD963" s="283">
        <v>0</v>
      </c>
      <c r="DE963" s="60">
        <v>0</v>
      </c>
      <c r="DF963" s="60">
        <v>0</v>
      </c>
      <c r="DG963" s="60">
        <v>0</v>
      </c>
      <c r="DH963" s="60">
        <v>0</v>
      </c>
      <c r="DI963" s="60">
        <v>0</v>
      </c>
      <c r="DJ963" s="60">
        <v>1</v>
      </c>
      <c r="DK963" s="60">
        <v>0</v>
      </c>
      <c r="DL963" s="19">
        <v>0</v>
      </c>
      <c r="DM963" s="19">
        <v>0</v>
      </c>
      <c r="DN963" s="19">
        <v>0</v>
      </c>
      <c r="DO963" s="37">
        <v>0</v>
      </c>
      <c r="DP963" s="37">
        <v>0</v>
      </c>
      <c r="DQ963" s="37">
        <v>0</v>
      </c>
      <c r="DR963" s="37">
        <v>0</v>
      </c>
      <c r="DS963" s="37">
        <v>0</v>
      </c>
      <c r="DT963" s="37">
        <v>0</v>
      </c>
      <c r="DU963" s="37">
        <v>0</v>
      </c>
      <c r="DV963" s="37">
        <v>0</v>
      </c>
      <c r="DW963" s="37">
        <v>0</v>
      </c>
      <c r="DX963" s="37">
        <v>0</v>
      </c>
      <c r="DY963" s="37">
        <v>0</v>
      </c>
      <c r="DZ963" s="37">
        <v>0</v>
      </c>
      <c r="EA963" s="37">
        <v>0</v>
      </c>
      <c r="EB963" s="37">
        <v>0</v>
      </c>
      <c r="EC963" s="37">
        <v>0</v>
      </c>
      <c r="ED963" s="37">
        <v>0</v>
      </c>
      <c r="EE963" s="37">
        <v>0</v>
      </c>
      <c r="EF963" s="37">
        <v>0</v>
      </c>
      <c r="EG963" s="37">
        <v>0</v>
      </c>
      <c r="EH963" s="37">
        <v>0</v>
      </c>
      <c r="EI963" s="37">
        <v>0</v>
      </c>
      <c r="EJ963" s="37">
        <v>0</v>
      </c>
      <c r="EK963" s="37">
        <v>0</v>
      </c>
      <c r="EL963" s="37">
        <v>0</v>
      </c>
      <c r="EM963" s="37">
        <v>0</v>
      </c>
      <c r="EN963" s="37">
        <v>0</v>
      </c>
      <c r="EO963" s="268">
        <v>1</v>
      </c>
      <c r="EP963" s="59">
        <v>1</v>
      </c>
      <c r="EQ963" s="59">
        <v>2</v>
      </c>
    </row>
    <row r="964" spans="1:147" s="38" customFormat="1" ht="15" customHeight="1" x14ac:dyDescent="0.25">
      <c r="A964" s="6" t="s">
        <v>2587</v>
      </c>
      <c r="B964" s="22">
        <v>38</v>
      </c>
      <c r="C964" s="21" t="s">
        <v>1857</v>
      </c>
      <c r="D964" s="13">
        <v>2016</v>
      </c>
      <c r="E964" s="21" t="s">
        <v>800</v>
      </c>
      <c r="F964" s="21" t="s">
        <v>308</v>
      </c>
      <c r="G964" s="13">
        <v>19</v>
      </c>
      <c r="H964" s="22" t="s">
        <v>801</v>
      </c>
      <c r="I964" s="238" t="s">
        <v>1412</v>
      </c>
      <c r="J964" s="59">
        <v>2</v>
      </c>
      <c r="K964" s="22" t="s">
        <v>39</v>
      </c>
      <c r="L964" s="22" t="s">
        <v>89</v>
      </c>
      <c r="M964" s="22">
        <v>6</v>
      </c>
      <c r="N964" s="22">
        <v>6</v>
      </c>
      <c r="O964" s="59">
        <f t="shared" si="582"/>
        <v>0.77815125038364363</v>
      </c>
      <c r="P964" s="22" t="s">
        <v>1858</v>
      </c>
      <c r="Q964" s="26"/>
      <c r="R964" s="22">
        <v>1</v>
      </c>
      <c r="S964" s="22">
        <v>3</v>
      </c>
      <c r="T964" s="22">
        <v>1</v>
      </c>
      <c r="U964" s="239" t="s">
        <v>1859</v>
      </c>
      <c r="V964" s="34" t="s">
        <v>1861</v>
      </c>
      <c r="W964" s="13"/>
      <c r="X964" s="22" t="s">
        <v>608</v>
      </c>
      <c r="Z964" s="244" t="s">
        <v>130</v>
      </c>
      <c r="AA964" s="22" t="s">
        <v>1257</v>
      </c>
      <c r="AB964" s="29" t="s">
        <v>1164</v>
      </c>
      <c r="AC964" s="119">
        <v>16</v>
      </c>
      <c r="AD964" s="29">
        <v>0</v>
      </c>
      <c r="AE964" s="29" t="s">
        <v>1576</v>
      </c>
      <c r="AF964" s="281">
        <v>4.4000000000000004</v>
      </c>
      <c r="AG964" s="86">
        <f t="shared" si="583"/>
        <v>0.64345267648618742</v>
      </c>
      <c r="AH964" s="458">
        <f t="shared" ref="AH964:AH966" si="588">AF964*69.5</f>
        <v>305.8</v>
      </c>
      <c r="AI964" s="72">
        <f t="shared" si="576"/>
        <v>2.4854374810763011</v>
      </c>
      <c r="AJ964" s="59">
        <f t="shared" si="577"/>
        <v>26.400000000000002</v>
      </c>
      <c r="AK964" s="59">
        <f t="shared" si="584"/>
        <v>1.4216039268698311</v>
      </c>
      <c r="AL964" s="72">
        <f t="shared" si="578"/>
        <v>1834.8000000000002</v>
      </c>
      <c r="AM964" s="72">
        <f t="shared" si="574"/>
        <v>3.263588731459945</v>
      </c>
      <c r="AN964" s="26" t="s">
        <v>28</v>
      </c>
      <c r="AO964" s="22" t="s">
        <v>470</v>
      </c>
      <c r="AP964" s="240"/>
      <c r="AQ964" s="22" t="s">
        <v>80</v>
      </c>
      <c r="AR964" s="26" t="s">
        <v>223</v>
      </c>
      <c r="AS964" s="26" t="s">
        <v>224</v>
      </c>
      <c r="AT964" s="498">
        <v>112</v>
      </c>
      <c r="AU964" s="270">
        <v>45.23</v>
      </c>
      <c r="AV964" s="11">
        <v>-118.5</v>
      </c>
      <c r="AW964" s="37" t="s">
        <v>225</v>
      </c>
      <c r="AX964" s="277">
        <v>6.1416666666666666</v>
      </c>
      <c r="AY964" s="278">
        <v>613</v>
      </c>
      <c r="AZ964" s="455">
        <f t="shared" si="585"/>
        <v>2.7874604745184151</v>
      </c>
      <c r="BA964" s="529" t="s">
        <v>137</v>
      </c>
      <c r="BB964" s="241" t="s">
        <v>226</v>
      </c>
      <c r="BC964" s="22"/>
      <c r="BD964" s="23"/>
      <c r="BE964" s="185"/>
      <c r="BF964" s="185"/>
      <c r="BH964" s="26" t="s">
        <v>2028</v>
      </c>
      <c r="BI964" s="26" t="s">
        <v>1869</v>
      </c>
      <c r="BJ964" s="8" t="s">
        <v>8</v>
      </c>
      <c r="BK964" s="38" t="s">
        <v>31</v>
      </c>
      <c r="BL964" s="37"/>
      <c r="BM964" s="37"/>
      <c r="BN964" s="142"/>
      <c r="BO964" s="29" t="s">
        <v>1669</v>
      </c>
      <c r="BP964" s="8" t="s">
        <v>1577</v>
      </c>
      <c r="BQ964" s="29" t="s">
        <v>1862</v>
      </c>
      <c r="BR964" s="142">
        <v>-5.8994273879142298</v>
      </c>
      <c r="BS964" s="29" t="s">
        <v>21</v>
      </c>
      <c r="BT964" s="29" t="s">
        <v>9</v>
      </c>
      <c r="BU964" s="142">
        <v>4.8817017097595183</v>
      </c>
      <c r="BW964" s="14" t="s">
        <v>26</v>
      </c>
      <c r="BX964" s="29" t="s">
        <v>67</v>
      </c>
      <c r="BY964" s="37"/>
      <c r="BZ964" s="146">
        <f t="shared" si="579"/>
        <v>4.8817017097595183</v>
      </c>
      <c r="CA964" s="250" t="s">
        <v>18</v>
      </c>
      <c r="CB964" s="248" t="s">
        <v>1861</v>
      </c>
      <c r="CC964" s="29">
        <v>3</v>
      </c>
      <c r="CD964" s="29">
        <v>3</v>
      </c>
      <c r="CE964" s="82" t="s">
        <v>1617</v>
      </c>
      <c r="CF964" s="8" t="s">
        <v>1578</v>
      </c>
      <c r="CG964" s="25">
        <v>-8.5424836601307188</v>
      </c>
      <c r="CH964" s="29" t="s">
        <v>21</v>
      </c>
      <c r="CI964" s="142">
        <v>6.7927971252515951</v>
      </c>
      <c r="CL964" s="30">
        <f t="shared" si="580"/>
        <v>6.7927971252515951</v>
      </c>
      <c r="CM964" s="29">
        <v>3</v>
      </c>
      <c r="CN964" s="29">
        <v>3</v>
      </c>
      <c r="CO964" s="82" t="s">
        <v>2630</v>
      </c>
      <c r="CP964" s="67">
        <f t="shared" si="564"/>
        <v>0.44684390296054127</v>
      </c>
      <c r="CQ964" s="67">
        <f t="shared" si="565"/>
        <v>0.8</v>
      </c>
      <c r="CR964" s="67">
        <f t="shared" si="586"/>
        <v>0.35747512236843304</v>
      </c>
      <c r="CS964" s="67">
        <f t="shared" si="566"/>
        <v>0.67731570525936047</v>
      </c>
      <c r="CT964" s="29">
        <v>1</v>
      </c>
      <c r="CU964" s="37">
        <v>0</v>
      </c>
      <c r="CV964" s="19" t="s">
        <v>1782</v>
      </c>
      <c r="CW964" s="37">
        <v>0</v>
      </c>
      <c r="CX964" s="37">
        <v>0</v>
      </c>
      <c r="CY964" s="12">
        <v>0</v>
      </c>
      <c r="CZ964" s="12">
        <v>2</v>
      </c>
      <c r="DA964" s="12">
        <v>0</v>
      </c>
      <c r="DB964" s="12">
        <v>0</v>
      </c>
      <c r="DC964" s="12">
        <v>0</v>
      </c>
      <c r="DD964" s="283">
        <v>0</v>
      </c>
      <c r="DE964" s="60">
        <v>0</v>
      </c>
      <c r="DF964" s="60">
        <v>0</v>
      </c>
      <c r="DG964" s="60">
        <v>0</v>
      </c>
      <c r="DH964" s="60">
        <v>0</v>
      </c>
      <c r="DI964" s="60">
        <v>0</v>
      </c>
      <c r="DJ964" s="60">
        <v>1</v>
      </c>
      <c r="DK964" s="60">
        <v>0</v>
      </c>
      <c r="DL964" s="19">
        <v>0</v>
      </c>
      <c r="DM964" s="19">
        <v>0</v>
      </c>
      <c r="DN964" s="19">
        <v>0</v>
      </c>
      <c r="DO964" s="37">
        <v>0</v>
      </c>
      <c r="DP964" s="37">
        <v>0</v>
      </c>
      <c r="DQ964" s="37">
        <v>0</v>
      </c>
      <c r="DR964" s="37">
        <v>0</v>
      </c>
      <c r="DS964" s="37">
        <v>0</v>
      </c>
      <c r="DT964" s="37">
        <v>0</v>
      </c>
      <c r="DU964" s="37">
        <v>0</v>
      </c>
      <c r="DV964" s="37">
        <v>0</v>
      </c>
      <c r="DW964" s="37">
        <v>0</v>
      </c>
      <c r="DX964" s="37">
        <v>0</v>
      </c>
      <c r="DY964" s="37">
        <v>0</v>
      </c>
      <c r="DZ964" s="37">
        <v>0</v>
      </c>
      <c r="EA964" s="37">
        <v>0</v>
      </c>
      <c r="EB964" s="37">
        <v>0</v>
      </c>
      <c r="EC964" s="37">
        <v>0</v>
      </c>
      <c r="ED964" s="37">
        <v>0</v>
      </c>
      <c r="EE964" s="37">
        <v>0</v>
      </c>
      <c r="EF964" s="37">
        <v>0</v>
      </c>
      <c r="EG964" s="37">
        <v>0</v>
      </c>
      <c r="EH964" s="37">
        <v>0</v>
      </c>
      <c r="EI964" s="37">
        <v>0</v>
      </c>
      <c r="EJ964" s="37">
        <v>0</v>
      </c>
      <c r="EK964" s="37">
        <v>0</v>
      </c>
      <c r="EL964" s="37">
        <v>0</v>
      </c>
      <c r="EM964" s="37">
        <v>0</v>
      </c>
      <c r="EN964" s="37">
        <v>0</v>
      </c>
      <c r="EO964" s="268">
        <v>1</v>
      </c>
      <c r="EP964" s="59">
        <v>1</v>
      </c>
      <c r="EQ964" s="59">
        <v>2</v>
      </c>
    </row>
    <row r="965" spans="1:147" s="38" customFormat="1" ht="15" customHeight="1" x14ac:dyDescent="0.25">
      <c r="A965" s="6" t="s">
        <v>2587</v>
      </c>
      <c r="B965" s="22">
        <v>39</v>
      </c>
      <c r="C965" s="21" t="s">
        <v>1857</v>
      </c>
      <c r="D965" s="13">
        <v>2016</v>
      </c>
      <c r="E965" s="21" t="s">
        <v>800</v>
      </c>
      <c r="F965" s="21" t="s">
        <v>308</v>
      </c>
      <c r="G965" s="13">
        <v>19</v>
      </c>
      <c r="H965" s="22" t="s">
        <v>801</v>
      </c>
      <c r="I965" s="238" t="s">
        <v>1412</v>
      </c>
      <c r="J965" s="59">
        <v>2</v>
      </c>
      <c r="K965" s="22" t="s">
        <v>39</v>
      </c>
      <c r="L965" s="22" t="s">
        <v>89</v>
      </c>
      <c r="M965" s="22">
        <v>6</v>
      </c>
      <c r="N965" s="22">
        <v>6</v>
      </c>
      <c r="O965" s="59">
        <f t="shared" si="582"/>
        <v>0.77815125038364363</v>
      </c>
      <c r="P965" s="22" t="s">
        <v>1858</v>
      </c>
      <c r="Q965" s="26"/>
      <c r="R965" s="22">
        <v>1</v>
      </c>
      <c r="S965" s="22">
        <v>3</v>
      </c>
      <c r="T965" s="22">
        <v>1</v>
      </c>
      <c r="U965" s="239" t="s">
        <v>1859</v>
      </c>
      <c r="V965" s="34" t="s">
        <v>1861</v>
      </c>
      <c r="W965" s="13"/>
      <c r="X965" s="22" t="s">
        <v>608</v>
      </c>
      <c r="Z965" s="244" t="s">
        <v>130</v>
      </c>
      <c r="AA965" s="22" t="s">
        <v>1257</v>
      </c>
      <c r="AB965" s="29" t="s">
        <v>1164</v>
      </c>
      <c r="AC965" s="119">
        <v>8</v>
      </c>
      <c r="AD965" s="29">
        <v>0</v>
      </c>
      <c r="AE965" s="29" t="s">
        <v>1576</v>
      </c>
      <c r="AF965" s="281">
        <v>2.2000000000000002</v>
      </c>
      <c r="AG965" s="86">
        <f t="shared" si="583"/>
        <v>0.34242268082220628</v>
      </c>
      <c r="AH965" s="458">
        <f t="shared" si="588"/>
        <v>152.9</v>
      </c>
      <c r="AI965" s="72">
        <f t="shared" si="576"/>
        <v>2.1844074854123203</v>
      </c>
      <c r="AJ965" s="59">
        <f t="shared" si="577"/>
        <v>13.200000000000001</v>
      </c>
      <c r="AK965" s="59">
        <f t="shared" si="584"/>
        <v>1.1205739312058498</v>
      </c>
      <c r="AL965" s="72">
        <f t="shared" si="578"/>
        <v>917.40000000000009</v>
      </c>
      <c r="AM965" s="72">
        <f t="shared" si="574"/>
        <v>2.9625587357959637</v>
      </c>
      <c r="AN965" s="26" t="s">
        <v>28</v>
      </c>
      <c r="AO965" s="22" t="s">
        <v>470</v>
      </c>
      <c r="AP965" s="240"/>
      <c r="AQ965" s="22" t="s">
        <v>80</v>
      </c>
      <c r="AR965" s="26" t="s">
        <v>223</v>
      </c>
      <c r="AS965" s="26" t="s">
        <v>224</v>
      </c>
      <c r="AT965" s="498">
        <v>112</v>
      </c>
      <c r="AU965" s="270">
        <v>45.23</v>
      </c>
      <c r="AV965" s="11">
        <v>-118.5</v>
      </c>
      <c r="AW965" s="37" t="s">
        <v>225</v>
      </c>
      <c r="AX965" s="277">
        <v>6.1416666666666666</v>
      </c>
      <c r="AY965" s="278">
        <v>613</v>
      </c>
      <c r="AZ965" s="455">
        <f t="shared" si="585"/>
        <v>2.7874604745184151</v>
      </c>
      <c r="BA965" s="529" t="s">
        <v>137</v>
      </c>
      <c r="BB965" s="241" t="s">
        <v>226</v>
      </c>
      <c r="BC965" s="22"/>
      <c r="BD965" s="23"/>
      <c r="BE965" s="185"/>
      <c r="BF965" s="185"/>
      <c r="BH965" s="26" t="s">
        <v>2028</v>
      </c>
      <c r="BI965" s="26" t="s">
        <v>1870</v>
      </c>
      <c r="BJ965" s="8" t="s">
        <v>8</v>
      </c>
      <c r="BK965" s="38" t="s">
        <v>31</v>
      </c>
      <c r="BL965" s="37"/>
      <c r="BM965" s="37"/>
      <c r="BN965" s="142"/>
      <c r="BO965" s="29" t="s">
        <v>1669</v>
      </c>
      <c r="BP965" s="8" t="s">
        <v>1577</v>
      </c>
      <c r="BQ965" s="29" t="s">
        <v>1862</v>
      </c>
      <c r="BR965" s="142">
        <v>-9.820601851851853</v>
      </c>
      <c r="BS965" s="29" t="s">
        <v>21</v>
      </c>
      <c r="BT965" s="29" t="s">
        <v>9</v>
      </c>
      <c r="BU965" s="142">
        <v>5.301477687400963</v>
      </c>
      <c r="BW965" s="14" t="s">
        <v>26</v>
      </c>
      <c r="BX965" s="29" t="s">
        <v>67</v>
      </c>
      <c r="BY965" s="37"/>
      <c r="BZ965" s="146">
        <f t="shared" si="579"/>
        <v>5.301477687400963</v>
      </c>
      <c r="CA965" s="250" t="s">
        <v>18</v>
      </c>
      <c r="CB965" s="248" t="s">
        <v>1861</v>
      </c>
      <c r="CC965" s="29">
        <v>3</v>
      </c>
      <c r="CD965" s="29">
        <v>3</v>
      </c>
      <c r="CE965" s="82" t="s">
        <v>1617</v>
      </c>
      <c r="CF965" s="8" t="s">
        <v>1578</v>
      </c>
      <c r="CG965" s="25">
        <v>-8.5424836601307188</v>
      </c>
      <c r="CH965" s="29" t="s">
        <v>21</v>
      </c>
      <c r="CI965" s="142">
        <v>6.7927971252515951</v>
      </c>
      <c r="CL965" s="30">
        <f t="shared" si="580"/>
        <v>6.7927971252515951</v>
      </c>
      <c r="CM965" s="29">
        <v>3</v>
      </c>
      <c r="CN965" s="29">
        <v>3</v>
      </c>
      <c r="CO965" s="82" t="s">
        <v>2630</v>
      </c>
      <c r="CP965" s="67">
        <f t="shared" ref="CP965:CP1028" si="589">(BR965-CG965)/SQRT(((CC965-1)*BZ965^2+(CM965-1)*CL965^2)/(CC965+CM965-2))</f>
        <v>-0.20977046491002688</v>
      </c>
      <c r="CQ965" s="67">
        <f t="shared" ref="CQ965:CQ1028" si="590">1-3/(4*(CC965+CM965-2)-1)</f>
        <v>0.8</v>
      </c>
      <c r="CR965" s="67">
        <f t="shared" si="586"/>
        <v>-0.16781637192802151</v>
      </c>
      <c r="CS965" s="67">
        <f t="shared" ref="CS965:CS1028" si="591">(CD965+CN965)/(CD965*CN965)+CR965^2/(2*(CC965+CM965))</f>
        <v>0.66901352789059032</v>
      </c>
      <c r="CT965" s="29">
        <v>1</v>
      </c>
      <c r="CU965" s="37">
        <v>0</v>
      </c>
      <c r="CV965" s="19" t="s">
        <v>1782</v>
      </c>
      <c r="CW965" s="37">
        <v>0</v>
      </c>
      <c r="CX965" s="37">
        <v>0</v>
      </c>
      <c r="CY965" s="12">
        <v>0</v>
      </c>
      <c r="CZ965" s="12">
        <v>2</v>
      </c>
      <c r="DA965" s="12">
        <v>0</v>
      </c>
      <c r="DB965" s="12">
        <v>0</v>
      </c>
      <c r="DC965" s="12">
        <v>0</v>
      </c>
      <c r="DD965" s="283">
        <v>0</v>
      </c>
      <c r="DE965" s="60">
        <v>0</v>
      </c>
      <c r="DF965" s="60">
        <v>0</v>
      </c>
      <c r="DG965" s="60">
        <v>0</v>
      </c>
      <c r="DH965" s="60">
        <v>0</v>
      </c>
      <c r="DI965" s="60">
        <v>0</v>
      </c>
      <c r="DJ965" s="60">
        <v>1</v>
      </c>
      <c r="DK965" s="60">
        <v>0</v>
      </c>
      <c r="DL965" s="19">
        <v>0</v>
      </c>
      <c r="DM965" s="19">
        <v>0</v>
      </c>
      <c r="DN965" s="19">
        <v>0</v>
      </c>
      <c r="DO965" s="37">
        <v>0</v>
      </c>
      <c r="DP965" s="37">
        <v>0</v>
      </c>
      <c r="DQ965" s="37">
        <v>0</v>
      </c>
      <c r="DR965" s="37">
        <v>0</v>
      </c>
      <c r="DS965" s="37">
        <v>0</v>
      </c>
      <c r="DT965" s="37">
        <v>0</v>
      </c>
      <c r="DU965" s="37">
        <v>0</v>
      </c>
      <c r="DV965" s="37">
        <v>0</v>
      </c>
      <c r="DW965" s="37">
        <v>0</v>
      </c>
      <c r="DX965" s="37">
        <v>0</v>
      </c>
      <c r="DY965" s="37">
        <v>0</v>
      </c>
      <c r="DZ965" s="37">
        <v>0</v>
      </c>
      <c r="EA965" s="37">
        <v>0</v>
      </c>
      <c r="EB965" s="37">
        <v>0</v>
      </c>
      <c r="EC965" s="37">
        <v>0</v>
      </c>
      <c r="ED965" s="37">
        <v>0</v>
      </c>
      <c r="EE965" s="37">
        <v>0</v>
      </c>
      <c r="EF965" s="37">
        <v>0</v>
      </c>
      <c r="EG965" s="37">
        <v>0</v>
      </c>
      <c r="EH965" s="37">
        <v>0</v>
      </c>
      <c r="EI965" s="37">
        <v>0</v>
      </c>
      <c r="EJ965" s="37">
        <v>0</v>
      </c>
      <c r="EK965" s="37">
        <v>0</v>
      </c>
      <c r="EL965" s="37">
        <v>0</v>
      </c>
      <c r="EM965" s="37">
        <v>0</v>
      </c>
      <c r="EN965" s="37">
        <v>0</v>
      </c>
      <c r="EO965" s="268">
        <v>1</v>
      </c>
      <c r="EP965" s="59">
        <v>1</v>
      </c>
      <c r="EQ965" s="59">
        <v>2</v>
      </c>
    </row>
    <row r="966" spans="1:147" s="38" customFormat="1" ht="15" customHeight="1" x14ac:dyDescent="0.25">
      <c r="A966" s="6" t="s">
        <v>2587</v>
      </c>
      <c r="B966" s="22">
        <v>40</v>
      </c>
      <c r="C966" s="21" t="s">
        <v>1857</v>
      </c>
      <c r="D966" s="13">
        <v>2016</v>
      </c>
      <c r="E966" s="21" t="s">
        <v>800</v>
      </c>
      <c r="F966" s="21" t="s">
        <v>308</v>
      </c>
      <c r="G966" s="13">
        <v>19</v>
      </c>
      <c r="H966" s="22" t="s">
        <v>801</v>
      </c>
      <c r="I966" s="238" t="s">
        <v>1412</v>
      </c>
      <c r="J966" s="59">
        <v>2</v>
      </c>
      <c r="K966" s="22" t="s">
        <v>39</v>
      </c>
      <c r="L966" s="22" t="s">
        <v>89</v>
      </c>
      <c r="M966" s="22">
        <v>6</v>
      </c>
      <c r="N966" s="22">
        <v>6</v>
      </c>
      <c r="O966" s="59">
        <f t="shared" si="582"/>
        <v>0.77815125038364363</v>
      </c>
      <c r="P966" s="22" t="s">
        <v>1858</v>
      </c>
      <c r="Q966" s="26"/>
      <c r="R966" s="22">
        <v>1</v>
      </c>
      <c r="S966" s="22">
        <v>3</v>
      </c>
      <c r="T966" s="22">
        <v>3</v>
      </c>
      <c r="U966" s="239" t="s">
        <v>1859</v>
      </c>
      <c r="V966" s="34" t="s">
        <v>1861</v>
      </c>
      <c r="W966" s="13"/>
      <c r="X966" s="22" t="s">
        <v>608</v>
      </c>
      <c r="Z966" s="244" t="s">
        <v>130</v>
      </c>
      <c r="AA966" s="22" t="s">
        <v>1257</v>
      </c>
      <c r="AB966" s="29" t="s">
        <v>1164</v>
      </c>
      <c r="AC966" s="243" t="s">
        <v>1864</v>
      </c>
      <c r="AD966" s="29">
        <v>0</v>
      </c>
      <c r="AE966" s="29" t="s">
        <v>1576</v>
      </c>
      <c r="AF966" s="282">
        <v>5.0999999999999996</v>
      </c>
      <c r="AG966" s="86">
        <f t="shared" si="583"/>
        <v>0.70757017609793638</v>
      </c>
      <c r="AH966" s="458">
        <f t="shared" si="588"/>
        <v>354.45</v>
      </c>
      <c r="AI966" s="72">
        <f t="shared" si="576"/>
        <v>2.5495549806880504</v>
      </c>
      <c r="AJ966" s="59">
        <f t="shared" si="577"/>
        <v>30.599999999999998</v>
      </c>
      <c r="AK966" s="59">
        <f t="shared" si="584"/>
        <v>1.4857214264815799</v>
      </c>
      <c r="AL966" s="72">
        <f t="shared" si="578"/>
        <v>2126.6999999999998</v>
      </c>
      <c r="AM966" s="72">
        <f t="shared" si="574"/>
        <v>3.3277062310716938</v>
      </c>
      <c r="AN966" s="26" t="s">
        <v>28</v>
      </c>
      <c r="AO966" s="22" t="s">
        <v>470</v>
      </c>
      <c r="AP966" s="240"/>
      <c r="AQ966" s="22" t="s">
        <v>80</v>
      </c>
      <c r="AR966" s="26" t="s">
        <v>223</v>
      </c>
      <c r="AS966" s="26" t="s">
        <v>224</v>
      </c>
      <c r="AT966" s="498">
        <v>112</v>
      </c>
      <c r="AU966" s="270">
        <v>45.23</v>
      </c>
      <c r="AV966" s="11">
        <v>-118.5</v>
      </c>
      <c r="AW966" s="37" t="s">
        <v>225</v>
      </c>
      <c r="AX966" s="277">
        <v>6.1416666666666666</v>
      </c>
      <c r="AY966" s="278">
        <v>613</v>
      </c>
      <c r="AZ966" s="455">
        <f t="shared" si="585"/>
        <v>2.7874604745184151</v>
      </c>
      <c r="BA966" s="529" t="s">
        <v>137</v>
      </c>
      <c r="BB966" s="241" t="s">
        <v>226</v>
      </c>
      <c r="BC966" s="22"/>
      <c r="BD966" s="23"/>
      <c r="BE966" s="185"/>
      <c r="BF966" s="185"/>
      <c r="BH966" s="26" t="s">
        <v>2028</v>
      </c>
      <c r="BI966" s="26" t="s">
        <v>1871</v>
      </c>
      <c r="BJ966" s="8" t="s">
        <v>8</v>
      </c>
      <c r="BK966" s="38" t="s">
        <v>31</v>
      </c>
      <c r="BL966" s="37"/>
      <c r="BM966" s="37"/>
      <c r="BN966" s="142"/>
      <c r="BO966" s="29" t="s">
        <v>1669</v>
      </c>
      <c r="BP966" s="8" t="s">
        <v>1577</v>
      </c>
      <c r="BQ966" s="29" t="s">
        <v>1862</v>
      </c>
      <c r="BR966" s="142">
        <v>-6.613466536712151</v>
      </c>
      <c r="BS966" s="29" t="s">
        <v>21</v>
      </c>
      <c r="BT966" s="29" t="s">
        <v>9</v>
      </c>
      <c r="BU966" s="142">
        <v>6.2652319577493758</v>
      </c>
      <c r="BW966" s="14" t="s">
        <v>26</v>
      </c>
      <c r="BX966" s="29" t="s">
        <v>67</v>
      </c>
      <c r="BY966" s="37"/>
      <c r="BZ966" s="146">
        <f t="shared" si="579"/>
        <v>6.2652319577493758</v>
      </c>
      <c r="CA966" s="250" t="s">
        <v>18</v>
      </c>
      <c r="CB966" s="248" t="s">
        <v>1861</v>
      </c>
      <c r="CC966" s="29">
        <v>9</v>
      </c>
      <c r="CD966" s="29">
        <v>9</v>
      </c>
      <c r="CE966" s="82" t="s">
        <v>1617</v>
      </c>
      <c r="CF966" s="8" t="s">
        <v>1578</v>
      </c>
      <c r="CG966" s="25">
        <v>-8.5424836601307188</v>
      </c>
      <c r="CH966" s="29" t="s">
        <v>21</v>
      </c>
      <c r="CI966" s="142">
        <v>6.7927971252515951</v>
      </c>
      <c r="CL966" s="30">
        <f t="shared" si="580"/>
        <v>6.7927971252515951</v>
      </c>
      <c r="CM966" s="29">
        <v>3</v>
      </c>
      <c r="CN966" s="29">
        <v>3</v>
      </c>
      <c r="CO966" s="82" t="s">
        <v>2630</v>
      </c>
      <c r="CP966" s="67">
        <f t="shared" si="589"/>
        <v>0.30262704327360646</v>
      </c>
      <c r="CQ966" s="67">
        <f t="shared" si="590"/>
        <v>0.92307692307692313</v>
      </c>
      <c r="CR966" s="67">
        <f t="shared" si="586"/>
        <v>0.27934803994486751</v>
      </c>
      <c r="CS966" s="67">
        <f t="shared" si="591"/>
        <v>0.44769591642032108</v>
      </c>
      <c r="CT966" s="29">
        <v>2</v>
      </c>
      <c r="CU966" s="37">
        <v>0</v>
      </c>
      <c r="CV966" s="19" t="s">
        <v>1782</v>
      </c>
      <c r="CW966" s="37">
        <v>0</v>
      </c>
      <c r="CX966" s="37">
        <v>0</v>
      </c>
      <c r="CY966" s="12">
        <v>0</v>
      </c>
      <c r="CZ966" s="12">
        <v>2</v>
      </c>
      <c r="DA966" s="12">
        <v>0</v>
      </c>
      <c r="DB966" s="12">
        <v>0</v>
      </c>
      <c r="DC966" s="12">
        <v>0</v>
      </c>
      <c r="DD966" s="283">
        <v>0</v>
      </c>
      <c r="DE966" s="60">
        <v>0</v>
      </c>
      <c r="DF966" s="60">
        <v>0</v>
      </c>
      <c r="DG966" s="60">
        <v>0</v>
      </c>
      <c r="DH966" s="60">
        <v>0</v>
      </c>
      <c r="DI966" s="60">
        <v>0</v>
      </c>
      <c r="DJ966" s="60">
        <v>1</v>
      </c>
      <c r="DK966" s="60">
        <v>0</v>
      </c>
      <c r="DL966" s="19">
        <v>0</v>
      </c>
      <c r="DM966" s="19">
        <v>0</v>
      </c>
      <c r="DN966" s="19">
        <v>0</v>
      </c>
      <c r="DO966" s="37">
        <v>0</v>
      </c>
      <c r="DP966" s="37">
        <v>0</v>
      </c>
      <c r="DQ966" s="37">
        <v>0</v>
      </c>
      <c r="DR966" s="37">
        <v>0</v>
      </c>
      <c r="DS966" s="37">
        <v>0</v>
      </c>
      <c r="DT966" s="37">
        <v>0</v>
      </c>
      <c r="DU966" s="37">
        <v>0</v>
      </c>
      <c r="DV966" s="37">
        <v>0</v>
      </c>
      <c r="DW966" s="37">
        <v>0</v>
      </c>
      <c r="DX966" s="37">
        <v>0</v>
      </c>
      <c r="DY966" s="37">
        <v>0</v>
      </c>
      <c r="DZ966" s="37">
        <v>0</v>
      </c>
      <c r="EA966" s="37">
        <v>0</v>
      </c>
      <c r="EB966" s="37">
        <v>0</v>
      </c>
      <c r="EC966" s="37">
        <v>0</v>
      </c>
      <c r="ED966" s="37">
        <v>0</v>
      </c>
      <c r="EE966" s="37">
        <v>0</v>
      </c>
      <c r="EF966" s="37">
        <v>0</v>
      </c>
      <c r="EG966" s="37">
        <v>0</v>
      </c>
      <c r="EH966" s="37">
        <v>0</v>
      </c>
      <c r="EI966" s="37">
        <v>0</v>
      </c>
      <c r="EJ966" s="37">
        <v>0</v>
      </c>
      <c r="EK966" s="37">
        <v>0</v>
      </c>
      <c r="EL966" s="37">
        <v>0</v>
      </c>
      <c r="EM966" s="37">
        <v>0</v>
      </c>
      <c r="EN966" s="37">
        <v>0</v>
      </c>
      <c r="EO966" s="268">
        <v>1</v>
      </c>
      <c r="EP966" s="59">
        <v>1</v>
      </c>
      <c r="EQ966" s="59">
        <v>2</v>
      </c>
    </row>
    <row r="967" spans="1:147" s="38" customFormat="1" ht="15" customHeight="1" x14ac:dyDescent="0.25">
      <c r="A967" s="6" t="s">
        <v>2587</v>
      </c>
      <c r="B967" s="22">
        <v>41</v>
      </c>
      <c r="C967" s="21" t="s">
        <v>1857</v>
      </c>
      <c r="D967" s="13">
        <v>2016</v>
      </c>
      <c r="E967" s="21" t="s">
        <v>800</v>
      </c>
      <c r="F967" s="21" t="s">
        <v>308</v>
      </c>
      <c r="G967" s="13">
        <v>19</v>
      </c>
      <c r="H967" s="22" t="s">
        <v>801</v>
      </c>
      <c r="I967" s="238" t="s">
        <v>1412</v>
      </c>
      <c r="J967" s="59">
        <v>2</v>
      </c>
      <c r="K967" s="22" t="s">
        <v>39</v>
      </c>
      <c r="L967" s="22" t="s">
        <v>89</v>
      </c>
      <c r="M967" s="22">
        <v>6</v>
      </c>
      <c r="N967" s="22">
        <v>6</v>
      </c>
      <c r="O967" s="59">
        <f t="shared" si="582"/>
        <v>0.77815125038364363</v>
      </c>
      <c r="P967" s="22" t="s">
        <v>1858</v>
      </c>
      <c r="Q967" s="26"/>
      <c r="R967" s="22">
        <v>1</v>
      </c>
      <c r="S967" s="37">
        <v>2</v>
      </c>
      <c r="T967" s="22">
        <v>1</v>
      </c>
      <c r="U967" s="239" t="s">
        <v>1859</v>
      </c>
      <c r="V967" s="34" t="s">
        <v>1861</v>
      </c>
      <c r="W967" s="13"/>
      <c r="X967" s="22" t="s">
        <v>608</v>
      </c>
      <c r="Y967" s="26"/>
      <c r="Z967" s="26" t="s">
        <v>153</v>
      </c>
      <c r="AA967" s="22" t="s">
        <v>1257</v>
      </c>
      <c r="AB967" s="29" t="s">
        <v>1164</v>
      </c>
      <c r="AC967" s="29">
        <v>30</v>
      </c>
      <c r="AD967" s="29">
        <v>0</v>
      </c>
      <c r="AE967" s="29" t="s">
        <v>1575</v>
      </c>
      <c r="AF967" s="27">
        <v>8.1999999999999993</v>
      </c>
      <c r="AG967" s="86">
        <f t="shared" si="583"/>
        <v>0.91381385238371671</v>
      </c>
      <c r="AH967" s="458">
        <f>AF967*110</f>
        <v>901.99999999999989</v>
      </c>
      <c r="AI967" s="72">
        <f t="shared" si="576"/>
        <v>2.9552065375419416</v>
      </c>
      <c r="AJ967" s="59">
        <f t="shared" si="577"/>
        <v>49.199999999999996</v>
      </c>
      <c r="AK967" s="59">
        <f t="shared" si="584"/>
        <v>1.6919651027673603</v>
      </c>
      <c r="AL967" s="72">
        <f t="shared" si="578"/>
        <v>5411.9999999999991</v>
      </c>
      <c r="AM967" s="72">
        <f t="shared" si="574"/>
        <v>3.7333577879255855</v>
      </c>
      <c r="AN967" s="26" t="s">
        <v>28</v>
      </c>
      <c r="AO967" s="22" t="s">
        <v>470</v>
      </c>
      <c r="AP967" s="240"/>
      <c r="AQ967" s="22" t="s">
        <v>80</v>
      </c>
      <c r="AR967" s="26" t="s">
        <v>223</v>
      </c>
      <c r="AS967" s="26" t="s">
        <v>224</v>
      </c>
      <c r="AT967" s="498">
        <v>113</v>
      </c>
      <c r="AU967" s="270">
        <v>45.23</v>
      </c>
      <c r="AV967" s="11">
        <v>-118.5</v>
      </c>
      <c r="AW967" s="37" t="s">
        <v>225</v>
      </c>
      <c r="AX967" s="277">
        <v>6.1416666666666666</v>
      </c>
      <c r="AY967" s="278">
        <v>613</v>
      </c>
      <c r="AZ967" s="455">
        <f t="shared" si="585"/>
        <v>2.7874604745184151</v>
      </c>
      <c r="BA967" s="529" t="s">
        <v>137</v>
      </c>
      <c r="BB967" s="241" t="s">
        <v>226</v>
      </c>
      <c r="BC967" s="22"/>
      <c r="BD967" s="23"/>
      <c r="BE967" s="185"/>
      <c r="BF967" s="185"/>
      <c r="BH967" s="26" t="s">
        <v>2028</v>
      </c>
      <c r="BI967" s="26" t="s">
        <v>1872</v>
      </c>
      <c r="BJ967" s="8" t="s">
        <v>8</v>
      </c>
      <c r="BK967" s="38" t="s">
        <v>31</v>
      </c>
      <c r="BL967" s="37"/>
      <c r="BM967" s="37"/>
      <c r="BN967" s="142"/>
      <c r="BO967" s="29" t="s">
        <v>1669</v>
      </c>
      <c r="BP967" s="8" t="s">
        <v>1577</v>
      </c>
      <c r="BQ967" s="29" t="s">
        <v>1862</v>
      </c>
      <c r="BR967" s="142">
        <v>-4.5192307692307701</v>
      </c>
      <c r="BS967" s="29" t="s">
        <v>21</v>
      </c>
      <c r="BT967" s="29" t="s">
        <v>9</v>
      </c>
      <c r="BU967" s="142">
        <v>7.8053710077130454</v>
      </c>
      <c r="BW967" s="14" t="s">
        <v>26</v>
      </c>
      <c r="BX967" s="29" t="s">
        <v>67</v>
      </c>
      <c r="BY967" s="37"/>
      <c r="BZ967" s="146">
        <f t="shared" si="579"/>
        <v>7.8053710077130454</v>
      </c>
      <c r="CA967" s="250" t="s">
        <v>18</v>
      </c>
      <c r="CB967" s="248" t="s">
        <v>1861</v>
      </c>
      <c r="CC967" s="119">
        <v>2</v>
      </c>
      <c r="CD967" s="119">
        <v>2</v>
      </c>
      <c r="CE967" s="82" t="s">
        <v>1617</v>
      </c>
      <c r="CF967" s="8" t="s">
        <v>1578</v>
      </c>
      <c r="CG967" s="142">
        <v>-2.7560606060606077</v>
      </c>
      <c r="CH967" s="29" t="s">
        <v>21</v>
      </c>
      <c r="CI967" s="142">
        <v>8.0760165402790847</v>
      </c>
      <c r="CL967" s="30">
        <f t="shared" si="580"/>
        <v>8.0760165402790847</v>
      </c>
      <c r="CM967" s="119">
        <v>2</v>
      </c>
      <c r="CN967" s="119">
        <v>2</v>
      </c>
      <c r="CO967" s="82" t="s">
        <v>2630</v>
      </c>
      <c r="CP967" s="67">
        <f t="shared" si="589"/>
        <v>-0.22201009636581476</v>
      </c>
      <c r="CQ967" s="67">
        <f t="shared" si="590"/>
        <v>0.5714285714285714</v>
      </c>
      <c r="CR967" s="67">
        <f t="shared" si="586"/>
        <v>-0.126862912209037</v>
      </c>
      <c r="CS967" s="67">
        <f t="shared" si="591"/>
        <v>1.0020117748117698</v>
      </c>
      <c r="CT967" s="29">
        <v>1</v>
      </c>
      <c r="CU967" s="37">
        <v>0</v>
      </c>
      <c r="CV967" s="19" t="s">
        <v>1782</v>
      </c>
      <c r="CW967" s="37">
        <v>0</v>
      </c>
      <c r="CX967" s="37">
        <v>0</v>
      </c>
      <c r="CY967" s="12">
        <v>0</v>
      </c>
      <c r="CZ967" s="12">
        <v>2</v>
      </c>
      <c r="DA967" s="12">
        <v>0</v>
      </c>
      <c r="DB967" s="12">
        <v>0</v>
      </c>
      <c r="DC967" s="12">
        <v>0</v>
      </c>
      <c r="DD967" s="283">
        <v>0</v>
      </c>
      <c r="DE967" s="60">
        <v>0</v>
      </c>
      <c r="DF967" s="60">
        <v>0</v>
      </c>
      <c r="DG967" s="60">
        <v>0</v>
      </c>
      <c r="DH967" s="60">
        <v>0</v>
      </c>
      <c r="DI967" s="60">
        <v>0</v>
      </c>
      <c r="DJ967" s="60">
        <v>1</v>
      </c>
      <c r="DK967" s="60">
        <v>0</v>
      </c>
      <c r="DL967" s="19">
        <v>0</v>
      </c>
      <c r="DM967" s="19">
        <v>0</v>
      </c>
      <c r="DN967" s="19">
        <v>0</v>
      </c>
      <c r="DO967" s="37">
        <v>0</v>
      </c>
      <c r="DP967" s="37">
        <v>0</v>
      </c>
      <c r="DQ967" s="37">
        <v>0</v>
      </c>
      <c r="DR967" s="37">
        <v>0</v>
      </c>
      <c r="DS967" s="37">
        <v>0</v>
      </c>
      <c r="DT967" s="37">
        <v>0</v>
      </c>
      <c r="DU967" s="37">
        <v>0</v>
      </c>
      <c r="DV967" s="37">
        <v>0</v>
      </c>
      <c r="DW967" s="37">
        <v>0</v>
      </c>
      <c r="DX967" s="37">
        <v>0</v>
      </c>
      <c r="DY967" s="37">
        <v>0</v>
      </c>
      <c r="DZ967" s="37">
        <v>0</v>
      </c>
      <c r="EA967" s="37">
        <v>0</v>
      </c>
      <c r="EB967" s="37">
        <v>0</v>
      </c>
      <c r="EC967" s="37">
        <v>0</v>
      </c>
      <c r="ED967" s="37">
        <v>0</v>
      </c>
      <c r="EE967" s="37">
        <v>0</v>
      </c>
      <c r="EF967" s="37">
        <v>0</v>
      </c>
      <c r="EG967" s="37">
        <v>0</v>
      </c>
      <c r="EH967" s="37">
        <v>0</v>
      </c>
      <c r="EI967" s="37">
        <v>0</v>
      </c>
      <c r="EJ967" s="37">
        <v>0</v>
      </c>
      <c r="EK967" s="37">
        <v>0</v>
      </c>
      <c r="EL967" s="37">
        <v>0</v>
      </c>
      <c r="EM967" s="29">
        <v>2</v>
      </c>
      <c r="EN967" s="37">
        <v>0</v>
      </c>
      <c r="EO967" s="29">
        <v>2</v>
      </c>
      <c r="EP967" s="59">
        <v>1</v>
      </c>
      <c r="EQ967" s="59">
        <v>2</v>
      </c>
    </row>
    <row r="968" spans="1:147" s="38" customFormat="1" ht="15" customHeight="1" x14ac:dyDescent="0.25">
      <c r="A968" s="6" t="s">
        <v>2587</v>
      </c>
      <c r="B968" s="22">
        <v>42</v>
      </c>
      <c r="C968" s="21" t="s">
        <v>1857</v>
      </c>
      <c r="D968" s="13">
        <v>2016</v>
      </c>
      <c r="E968" s="21" t="s">
        <v>800</v>
      </c>
      <c r="F968" s="21" t="s">
        <v>308</v>
      </c>
      <c r="G968" s="13">
        <v>19</v>
      </c>
      <c r="H968" s="22" t="s">
        <v>801</v>
      </c>
      <c r="I968" s="238" t="s">
        <v>1412</v>
      </c>
      <c r="J968" s="59">
        <v>2</v>
      </c>
      <c r="K968" s="22" t="s">
        <v>39</v>
      </c>
      <c r="L968" s="22" t="s">
        <v>89</v>
      </c>
      <c r="M968" s="22">
        <v>6</v>
      </c>
      <c r="N968" s="22">
        <v>6</v>
      </c>
      <c r="O968" s="59">
        <f t="shared" si="582"/>
        <v>0.77815125038364363</v>
      </c>
      <c r="P968" s="22" t="s">
        <v>1858</v>
      </c>
      <c r="Q968" s="26"/>
      <c r="R968" s="22">
        <v>1</v>
      </c>
      <c r="S968" s="37">
        <v>2</v>
      </c>
      <c r="T968" s="22">
        <v>1</v>
      </c>
      <c r="U968" s="239" t="s">
        <v>1859</v>
      </c>
      <c r="V968" s="34" t="s">
        <v>1861</v>
      </c>
      <c r="W968" s="13"/>
      <c r="X968" s="22" t="s">
        <v>608</v>
      </c>
      <c r="Z968" s="26" t="s">
        <v>153</v>
      </c>
      <c r="AA968" s="22" t="s">
        <v>1257</v>
      </c>
      <c r="AB968" s="29" t="s">
        <v>1164</v>
      </c>
      <c r="AC968" s="119">
        <v>20</v>
      </c>
      <c r="AD968" s="29">
        <v>0</v>
      </c>
      <c r="AE968" s="29" t="s">
        <v>1575</v>
      </c>
      <c r="AF968" s="281">
        <v>5.5</v>
      </c>
      <c r="AG968" s="86">
        <f t="shared" si="583"/>
        <v>0.74036268949424389</v>
      </c>
      <c r="AH968" s="458">
        <f t="shared" ref="AH968:AH970" si="592">AF968*110</f>
        <v>605</v>
      </c>
      <c r="AI968" s="72">
        <f t="shared" si="576"/>
        <v>2.781755374652469</v>
      </c>
      <c r="AJ968" s="59">
        <f t="shared" si="577"/>
        <v>33</v>
      </c>
      <c r="AK968" s="59">
        <f t="shared" si="584"/>
        <v>1.5185139398778875</v>
      </c>
      <c r="AL968" s="72">
        <f t="shared" si="578"/>
        <v>3630</v>
      </c>
      <c r="AM968" s="72">
        <f t="shared" si="574"/>
        <v>3.5599066250361124</v>
      </c>
      <c r="AN968" s="26" t="s">
        <v>28</v>
      </c>
      <c r="AO968" s="22" t="s">
        <v>470</v>
      </c>
      <c r="AP968" s="240"/>
      <c r="AQ968" s="22" t="s">
        <v>80</v>
      </c>
      <c r="AR968" s="26" t="s">
        <v>223</v>
      </c>
      <c r="AS968" s="26" t="s">
        <v>224</v>
      </c>
      <c r="AT968" s="498">
        <v>113</v>
      </c>
      <c r="AU968" s="270">
        <v>45.23</v>
      </c>
      <c r="AV968" s="11">
        <v>-118.5</v>
      </c>
      <c r="AW968" s="37" t="s">
        <v>225</v>
      </c>
      <c r="AX968" s="277">
        <v>6.1416666666666666</v>
      </c>
      <c r="AY968" s="278">
        <v>613</v>
      </c>
      <c r="AZ968" s="455">
        <f t="shared" si="585"/>
        <v>2.7874604745184151</v>
      </c>
      <c r="BA968" s="529" t="s">
        <v>137</v>
      </c>
      <c r="BB968" s="241" t="s">
        <v>226</v>
      </c>
      <c r="BC968" s="22"/>
      <c r="BD968" s="23"/>
      <c r="BE968" s="185"/>
      <c r="BF968" s="185"/>
      <c r="BH968" s="26" t="s">
        <v>2028</v>
      </c>
      <c r="BI968" s="26" t="s">
        <v>1873</v>
      </c>
      <c r="BJ968" s="8" t="s">
        <v>8</v>
      </c>
      <c r="BK968" s="38" t="s">
        <v>31</v>
      </c>
      <c r="BL968" s="37"/>
      <c r="BM968" s="37"/>
      <c r="BN968" s="142"/>
      <c r="BO968" s="29" t="s">
        <v>1669</v>
      </c>
      <c r="BP968" s="8" t="s">
        <v>1577</v>
      </c>
      <c r="BQ968" s="29" t="s">
        <v>1862</v>
      </c>
      <c r="BR968" s="142">
        <v>-6.7847222222222214</v>
      </c>
      <c r="BS968" s="29" t="s">
        <v>21</v>
      </c>
      <c r="BT968" s="29" t="s">
        <v>9</v>
      </c>
      <c r="BU968" s="142">
        <v>12.148487337885546</v>
      </c>
      <c r="BW968" s="14" t="s">
        <v>26</v>
      </c>
      <c r="BX968" s="29" t="s">
        <v>67</v>
      </c>
      <c r="BY968" s="37"/>
      <c r="BZ968" s="146">
        <f t="shared" si="579"/>
        <v>12.148487337885546</v>
      </c>
      <c r="CA968" s="250" t="s">
        <v>18</v>
      </c>
      <c r="CB968" s="248" t="s">
        <v>1861</v>
      </c>
      <c r="CC968" s="119">
        <v>2</v>
      </c>
      <c r="CD968" s="119">
        <v>2</v>
      </c>
      <c r="CE968" s="82" t="s">
        <v>1617</v>
      </c>
      <c r="CF968" s="8" t="s">
        <v>1578</v>
      </c>
      <c r="CG968" s="142">
        <v>-2.7560606060606077</v>
      </c>
      <c r="CH968" s="29" t="s">
        <v>21</v>
      </c>
      <c r="CI968" s="142">
        <v>8.0760165402790847</v>
      </c>
      <c r="CL968" s="30">
        <f t="shared" si="580"/>
        <v>8.0760165402790847</v>
      </c>
      <c r="CM968" s="119">
        <v>2</v>
      </c>
      <c r="CN968" s="119">
        <v>2</v>
      </c>
      <c r="CO968" s="82" t="s">
        <v>2630</v>
      </c>
      <c r="CP968" s="67">
        <f t="shared" si="589"/>
        <v>-0.39055484524523021</v>
      </c>
      <c r="CQ968" s="67">
        <f t="shared" si="590"/>
        <v>0.5714285714285714</v>
      </c>
      <c r="CR968" s="67">
        <f t="shared" si="586"/>
        <v>-0.22317419728298868</v>
      </c>
      <c r="CS968" s="67">
        <f t="shared" si="591"/>
        <v>1.0062258402916133</v>
      </c>
      <c r="CT968" s="29">
        <v>1</v>
      </c>
      <c r="CU968" s="37">
        <v>0</v>
      </c>
      <c r="CV968" s="19" t="s">
        <v>1782</v>
      </c>
      <c r="CW968" s="37">
        <v>0</v>
      </c>
      <c r="CX968" s="37">
        <v>0</v>
      </c>
      <c r="CY968" s="12">
        <v>0</v>
      </c>
      <c r="CZ968" s="12">
        <v>2</v>
      </c>
      <c r="DA968" s="12">
        <v>0</v>
      </c>
      <c r="DB968" s="12">
        <v>0</v>
      </c>
      <c r="DC968" s="12">
        <v>0</v>
      </c>
      <c r="DD968" s="283">
        <v>0</v>
      </c>
      <c r="DE968" s="60">
        <v>0</v>
      </c>
      <c r="DF968" s="60">
        <v>0</v>
      </c>
      <c r="DG968" s="60">
        <v>0</v>
      </c>
      <c r="DH968" s="60">
        <v>0</v>
      </c>
      <c r="DI968" s="60">
        <v>0</v>
      </c>
      <c r="DJ968" s="60">
        <v>1</v>
      </c>
      <c r="DK968" s="60">
        <v>0</v>
      </c>
      <c r="DL968" s="19">
        <v>0</v>
      </c>
      <c r="DM968" s="19">
        <v>0</v>
      </c>
      <c r="DN968" s="19">
        <v>0</v>
      </c>
      <c r="DO968" s="37">
        <v>0</v>
      </c>
      <c r="DP968" s="37">
        <v>0</v>
      </c>
      <c r="DQ968" s="37">
        <v>0</v>
      </c>
      <c r="DR968" s="37">
        <v>0</v>
      </c>
      <c r="DS968" s="37">
        <v>0</v>
      </c>
      <c r="DT968" s="37">
        <v>0</v>
      </c>
      <c r="DU968" s="37">
        <v>0</v>
      </c>
      <c r="DV968" s="37">
        <v>0</v>
      </c>
      <c r="DW968" s="37">
        <v>0</v>
      </c>
      <c r="DX968" s="37">
        <v>0</v>
      </c>
      <c r="DY968" s="37">
        <v>0</v>
      </c>
      <c r="DZ968" s="186">
        <v>0</v>
      </c>
      <c r="EA968" s="186">
        <v>0</v>
      </c>
      <c r="EB968" s="37">
        <v>0</v>
      </c>
      <c r="EC968" s="37">
        <v>0</v>
      </c>
      <c r="ED968" s="37">
        <v>0</v>
      </c>
      <c r="EE968" s="37">
        <v>0</v>
      </c>
      <c r="EF968" s="37">
        <v>0</v>
      </c>
      <c r="EG968" s="37">
        <v>0</v>
      </c>
      <c r="EH968" s="37">
        <v>0</v>
      </c>
      <c r="EI968" s="37">
        <v>0</v>
      </c>
      <c r="EJ968" s="37">
        <v>0</v>
      </c>
      <c r="EK968" s="37">
        <v>0</v>
      </c>
      <c r="EL968" s="37">
        <v>0</v>
      </c>
      <c r="EM968" s="29">
        <v>2</v>
      </c>
      <c r="EN968" s="37">
        <v>0</v>
      </c>
      <c r="EO968" s="29">
        <v>2</v>
      </c>
      <c r="EP968" s="59">
        <v>1</v>
      </c>
      <c r="EQ968" s="59">
        <v>2</v>
      </c>
    </row>
    <row r="969" spans="1:147" s="38" customFormat="1" ht="15" customHeight="1" x14ac:dyDescent="0.25">
      <c r="A969" s="6" t="s">
        <v>2587</v>
      </c>
      <c r="B969" s="22">
        <v>43</v>
      </c>
      <c r="C969" s="21" t="s">
        <v>1857</v>
      </c>
      <c r="D969" s="13">
        <v>2016</v>
      </c>
      <c r="E969" s="21" t="s">
        <v>800</v>
      </c>
      <c r="F969" s="21" t="s">
        <v>308</v>
      </c>
      <c r="G969" s="13">
        <v>19</v>
      </c>
      <c r="H969" s="22" t="s">
        <v>801</v>
      </c>
      <c r="I969" s="238" t="s">
        <v>1412</v>
      </c>
      <c r="J969" s="59">
        <v>2</v>
      </c>
      <c r="K969" s="22" t="s">
        <v>39</v>
      </c>
      <c r="L969" s="22" t="s">
        <v>89</v>
      </c>
      <c r="M969" s="22">
        <v>6</v>
      </c>
      <c r="N969" s="22">
        <v>6</v>
      </c>
      <c r="O969" s="59">
        <f t="shared" si="582"/>
        <v>0.77815125038364363</v>
      </c>
      <c r="P969" s="22" t="s">
        <v>1858</v>
      </c>
      <c r="Q969" s="26"/>
      <c r="R969" s="22">
        <v>1</v>
      </c>
      <c r="S969" s="37">
        <v>2</v>
      </c>
      <c r="T969" s="22">
        <v>1</v>
      </c>
      <c r="U969" s="239" t="s">
        <v>1859</v>
      </c>
      <c r="V969" s="34" t="s">
        <v>1861</v>
      </c>
      <c r="W969" s="13"/>
      <c r="X969" s="22" t="s">
        <v>608</v>
      </c>
      <c r="Z969" s="26" t="s">
        <v>153</v>
      </c>
      <c r="AA969" s="22" t="s">
        <v>1257</v>
      </c>
      <c r="AB969" s="29" t="s">
        <v>1164</v>
      </c>
      <c r="AC969" s="119">
        <v>10</v>
      </c>
      <c r="AD969" s="29">
        <v>0</v>
      </c>
      <c r="AE969" s="29" t="s">
        <v>1575</v>
      </c>
      <c r="AF969" s="281">
        <v>2.7</v>
      </c>
      <c r="AG969" s="86">
        <f t="shared" si="583"/>
        <v>0.43136376415898736</v>
      </c>
      <c r="AH969" s="458">
        <f t="shared" si="592"/>
        <v>297</v>
      </c>
      <c r="AI969" s="72">
        <f t="shared" si="576"/>
        <v>2.4727564493172123</v>
      </c>
      <c r="AJ969" s="59">
        <f t="shared" si="577"/>
        <v>16.200000000000003</v>
      </c>
      <c r="AK969" s="59">
        <f t="shared" si="584"/>
        <v>1.209515014542631</v>
      </c>
      <c r="AL969" s="72">
        <f t="shared" si="578"/>
        <v>1782</v>
      </c>
      <c r="AM969" s="72">
        <f t="shared" si="574"/>
        <v>3.2509076997008561</v>
      </c>
      <c r="AN969" s="26" t="s">
        <v>28</v>
      </c>
      <c r="AO969" s="22" t="s">
        <v>470</v>
      </c>
      <c r="AP969" s="240"/>
      <c r="AQ969" s="22" t="s">
        <v>80</v>
      </c>
      <c r="AR969" s="26" t="s">
        <v>223</v>
      </c>
      <c r="AS969" s="26" t="s">
        <v>224</v>
      </c>
      <c r="AT969" s="498">
        <v>113</v>
      </c>
      <c r="AU969" s="270">
        <v>45.23</v>
      </c>
      <c r="AV969" s="11">
        <v>-118.5</v>
      </c>
      <c r="AW969" s="37" t="s">
        <v>225</v>
      </c>
      <c r="AX969" s="277">
        <v>6.1416666666666666</v>
      </c>
      <c r="AY969" s="278">
        <v>613</v>
      </c>
      <c r="AZ969" s="455">
        <f t="shared" si="585"/>
        <v>2.7874604745184151</v>
      </c>
      <c r="BA969" s="529" t="s">
        <v>137</v>
      </c>
      <c r="BB969" s="241" t="s">
        <v>226</v>
      </c>
      <c r="BC969" s="22"/>
      <c r="BD969" s="23"/>
      <c r="BE969" s="185"/>
      <c r="BF969" s="185"/>
      <c r="BH969" s="26" t="s">
        <v>2028</v>
      </c>
      <c r="BI969" s="26" t="s">
        <v>1874</v>
      </c>
      <c r="BJ969" s="8" t="s">
        <v>8</v>
      </c>
      <c r="BK969" s="38" t="s">
        <v>31</v>
      </c>
      <c r="BL969" s="37"/>
      <c r="BM969" s="37"/>
      <c r="BN969" s="142"/>
      <c r="BO969" s="29" t="s">
        <v>1669</v>
      </c>
      <c r="BP969" s="8" t="s">
        <v>1577</v>
      </c>
      <c r="BQ969" s="29" t="s">
        <v>1862</v>
      </c>
      <c r="BR969" s="142">
        <v>-7.399572649572649</v>
      </c>
      <c r="BS969" s="29" t="s">
        <v>21</v>
      </c>
      <c r="BT969" s="29" t="s">
        <v>9</v>
      </c>
      <c r="BU969" s="142">
        <v>0.95791816083818149</v>
      </c>
      <c r="BW969" s="14" t="s">
        <v>26</v>
      </c>
      <c r="BX969" s="29" t="s">
        <v>67</v>
      </c>
      <c r="BY969" s="37"/>
      <c r="BZ969" s="146">
        <f t="shared" si="579"/>
        <v>0.95791816083818149</v>
      </c>
      <c r="CA969" s="250" t="s">
        <v>18</v>
      </c>
      <c r="CB969" s="248" t="s">
        <v>1861</v>
      </c>
      <c r="CC969" s="119">
        <v>2</v>
      </c>
      <c r="CD969" s="119">
        <v>2</v>
      </c>
      <c r="CE969" s="82" t="s">
        <v>1617</v>
      </c>
      <c r="CF969" s="8" t="s">
        <v>1578</v>
      </c>
      <c r="CG969" s="142">
        <v>-2.7560606060606077</v>
      </c>
      <c r="CH969" s="29" t="s">
        <v>21</v>
      </c>
      <c r="CI969" s="142">
        <v>8.0760165402790847</v>
      </c>
      <c r="CL969" s="30">
        <f t="shared" si="580"/>
        <v>8.0760165402790847</v>
      </c>
      <c r="CM969" s="119">
        <v>2</v>
      </c>
      <c r="CN969" s="119">
        <v>2</v>
      </c>
      <c r="CO969" s="82" t="s">
        <v>2630</v>
      </c>
      <c r="CP969" s="67">
        <f t="shared" si="589"/>
        <v>-0.80747786626178153</v>
      </c>
      <c r="CQ969" s="67">
        <f t="shared" si="590"/>
        <v>0.5714285714285714</v>
      </c>
      <c r="CR969" s="67">
        <f t="shared" si="586"/>
        <v>-0.46141592357816086</v>
      </c>
      <c r="CS969" s="67">
        <f t="shared" si="591"/>
        <v>1.0266130818164358</v>
      </c>
      <c r="CT969" s="29">
        <v>1</v>
      </c>
      <c r="CU969" s="37">
        <v>0</v>
      </c>
      <c r="CV969" s="19" t="s">
        <v>1782</v>
      </c>
      <c r="CW969" s="37">
        <v>0</v>
      </c>
      <c r="CX969" s="37">
        <v>0</v>
      </c>
      <c r="CY969" s="12">
        <v>0</v>
      </c>
      <c r="CZ969" s="12">
        <v>2</v>
      </c>
      <c r="DA969" s="12">
        <v>0</v>
      </c>
      <c r="DB969" s="12">
        <v>0</v>
      </c>
      <c r="DC969" s="12">
        <v>0</v>
      </c>
      <c r="DD969" s="283">
        <v>0</v>
      </c>
      <c r="DE969" s="60">
        <v>0</v>
      </c>
      <c r="DF969" s="60">
        <v>0</v>
      </c>
      <c r="DG969" s="60">
        <v>0</v>
      </c>
      <c r="DH969" s="60">
        <v>0</v>
      </c>
      <c r="DI969" s="60">
        <v>0</v>
      </c>
      <c r="DJ969" s="60">
        <v>1</v>
      </c>
      <c r="DK969" s="60">
        <v>0</v>
      </c>
      <c r="DL969" s="19">
        <v>0</v>
      </c>
      <c r="DM969" s="19">
        <v>0</v>
      </c>
      <c r="DN969" s="19">
        <v>0</v>
      </c>
      <c r="DO969" s="37">
        <v>0</v>
      </c>
      <c r="DP969" s="37">
        <v>0</v>
      </c>
      <c r="DQ969" s="37">
        <v>0</v>
      </c>
      <c r="DR969" s="37">
        <v>0</v>
      </c>
      <c r="DS969" s="37">
        <v>0</v>
      </c>
      <c r="DT969" s="37">
        <v>0</v>
      </c>
      <c r="DU969" s="37">
        <v>0</v>
      </c>
      <c r="DV969" s="37">
        <v>0</v>
      </c>
      <c r="DW969" s="37">
        <v>0</v>
      </c>
      <c r="DX969" s="37">
        <v>0</v>
      </c>
      <c r="DY969" s="37">
        <v>0</v>
      </c>
      <c r="DZ969" s="186">
        <v>0</v>
      </c>
      <c r="EA969" s="186">
        <v>0</v>
      </c>
      <c r="EB969" s="37">
        <v>0</v>
      </c>
      <c r="EC969" s="37">
        <v>0</v>
      </c>
      <c r="ED969" s="37">
        <v>0</v>
      </c>
      <c r="EE969" s="37">
        <v>0</v>
      </c>
      <c r="EF969" s="37">
        <v>0</v>
      </c>
      <c r="EG969" s="37">
        <v>0</v>
      </c>
      <c r="EH969" s="37">
        <v>0</v>
      </c>
      <c r="EI969" s="37">
        <v>0</v>
      </c>
      <c r="EJ969" s="37">
        <v>0</v>
      </c>
      <c r="EK969" s="37">
        <v>0</v>
      </c>
      <c r="EL969" s="37">
        <v>0</v>
      </c>
      <c r="EM969" s="29">
        <v>2</v>
      </c>
      <c r="EN969" s="37">
        <v>0</v>
      </c>
      <c r="EO969" s="29">
        <v>2</v>
      </c>
      <c r="EP969" s="59">
        <v>1</v>
      </c>
      <c r="EQ969" s="59">
        <v>2</v>
      </c>
    </row>
    <row r="970" spans="1:147" ht="15" customHeight="1" x14ac:dyDescent="0.25">
      <c r="A970" s="6" t="s">
        <v>2587</v>
      </c>
      <c r="B970" s="22">
        <v>44</v>
      </c>
      <c r="C970" s="21" t="s">
        <v>1857</v>
      </c>
      <c r="D970" s="13">
        <v>2016</v>
      </c>
      <c r="E970" s="21" t="s">
        <v>800</v>
      </c>
      <c r="F970" s="21" t="s">
        <v>308</v>
      </c>
      <c r="G970" s="13">
        <v>19</v>
      </c>
      <c r="H970" s="22" t="s">
        <v>801</v>
      </c>
      <c r="I970" s="238" t="s">
        <v>1412</v>
      </c>
      <c r="J970" s="59">
        <v>2</v>
      </c>
      <c r="K970" s="22" t="s">
        <v>39</v>
      </c>
      <c r="L970" s="22" t="s">
        <v>89</v>
      </c>
      <c r="M970" s="22">
        <v>6</v>
      </c>
      <c r="N970" s="22">
        <v>6</v>
      </c>
      <c r="O970" s="59">
        <f t="shared" si="582"/>
        <v>0.77815125038364363</v>
      </c>
      <c r="P970" s="22" t="s">
        <v>1858</v>
      </c>
      <c r="Q970" s="26"/>
      <c r="R970" s="22">
        <v>1</v>
      </c>
      <c r="S970" s="37">
        <v>2</v>
      </c>
      <c r="T970" s="22">
        <v>3</v>
      </c>
      <c r="U970" s="239" t="s">
        <v>1859</v>
      </c>
      <c r="V970" s="34" t="s">
        <v>1861</v>
      </c>
      <c r="W970" s="13"/>
      <c r="X970" s="22" t="s">
        <v>608</v>
      </c>
      <c r="Y970" s="38"/>
      <c r="Z970" s="26" t="s">
        <v>153</v>
      </c>
      <c r="AA970" s="22" t="s">
        <v>1257</v>
      </c>
      <c r="AB970" s="29" t="s">
        <v>1164</v>
      </c>
      <c r="AC970" s="243" t="s">
        <v>1863</v>
      </c>
      <c r="AD970" s="29">
        <v>0</v>
      </c>
      <c r="AE970" s="29" t="s">
        <v>1575</v>
      </c>
      <c r="AF970" s="282">
        <v>5.5</v>
      </c>
      <c r="AG970" s="86">
        <f t="shared" si="583"/>
        <v>0.74036268949424389</v>
      </c>
      <c r="AH970" s="458">
        <f t="shared" si="592"/>
        <v>605</v>
      </c>
      <c r="AI970" s="72">
        <f t="shared" si="576"/>
        <v>2.781755374652469</v>
      </c>
      <c r="AJ970" s="59">
        <f t="shared" si="577"/>
        <v>33</v>
      </c>
      <c r="AK970" s="59">
        <f t="shared" si="584"/>
        <v>1.5185139398778875</v>
      </c>
      <c r="AL970" s="72">
        <f t="shared" si="578"/>
        <v>3630</v>
      </c>
      <c r="AM970" s="72">
        <f t="shared" si="574"/>
        <v>3.5599066250361124</v>
      </c>
      <c r="AN970" s="26" t="s">
        <v>28</v>
      </c>
      <c r="AO970" s="22" t="s">
        <v>470</v>
      </c>
      <c r="AP970" s="240"/>
      <c r="AQ970" s="22" t="s">
        <v>80</v>
      </c>
      <c r="AR970" s="26" t="s">
        <v>223</v>
      </c>
      <c r="AS970" s="26" t="s">
        <v>224</v>
      </c>
      <c r="AT970" s="498">
        <v>113</v>
      </c>
      <c r="AU970" s="270">
        <v>45.23</v>
      </c>
      <c r="AV970" s="11">
        <v>-118.5</v>
      </c>
      <c r="AW970" s="37" t="s">
        <v>225</v>
      </c>
      <c r="AX970" s="277">
        <v>6.1416666666666666</v>
      </c>
      <c r="AY970" s="278">
        <v>613</v>
      </c>
      <c r="AZ970" s="455">
        <f t="shared" si="585"/>
        <v>2.7874604745184151</v>
      </c>
      <c r="BA970" s="529" t="s">
        <v>137</v>
      </c>
      <c r="BB970" s="241" t="s">
        <v>226</v>
      </c>
      <c r="BC970" s="22"/>
      <c r="BD970" s="23"/>
      <c r="BH970" s="26" t="s">
        <v>2028</v>
      </c>
      <c r="BI970" s="26" t="s">
        <v>1875</v>
      </c>
      <c r="BJ970" s="8" t="s">
        <v>8</v>
      </c>
      <c r="BK970" s="38" t="s">
        <v>31</v>
      </c>
      <c r="BO970" s="29" t="s">
        <v>1669</v>
      </c>
      <c r="BP970" s="8" t="s">
        <v>1577</v>
      </c>
      <c r="BQ970" s="29" t="s">
        <v>1862</v>
      </c>
      <c r="BR970" s="67">
        <v>-6.2345085470085477</v>
      </c>
      <c r="BS970" s="29" t="s">
        <v>21</v>
      </c>
      <c r="BT970" s="29" t="s">
        <v>9</v>
      </c>
      <c r="BU970" s="124">
        <v>6.6125901579109545</v>
      </c>
      <c r="BW970" s="14" t="s">
        <v>26</v>
      </c>
      <c r="BX970" s="29" t="s">
        <v>67</v>
      </c>
      <c r="BZ970" s="146">
        <f t="shared" si="579"/>
        <v>6.6125901579109545</v>
      </c>
      <c r="CA970" s="250" t="s">
        <v>18</v>
      </c>
      <c r="CB970" s="248" t="s">
        <v>1861</v>
      </c>
      <c r="CC970" s="119">
        <v>6</v>
      </c>
      <c r="CD970" s="119">
        <v>6</v>
      </c>
      <c r="CE970" s="82" t="s">
        <v>1617</v>
      </c>
      <c r="CF970" s="8" t="s">
        <v>1578</v>
      </c>
      <c r="CG970" s="142">
        <v>-2.7560606060606077</v>
      </c>
      <c r="CH970" s="29" t="s">
        <v>21</v>
      </c>
      <c r="CI970" s="142">
        <v>8.0760165402790847</v>
      </c>
      <c r="CL970" s="30">
        <f t="shared" si="580"/>
        <v>8.0760165402790847</v>
      </c>
      <c r="CM970" s="119">
        <v>2</v>
      </c>
      <c r="CN970" s="119">
        <v>2</v>
      </c>
      <c r="CO970" s="82" t="s">
        <v>2630</v>
      </c>
      <c r="CP970" s="67">
        <f t="shared" si="589"/>
        <v>-0.505724259922673</v>
      </c>
      <c r="CQ970" s="67">
        <f t="shared" si="590"/>
        <v>0.86956521739130432</v>
      </c>
      <c r="CR970" s="67">
        <f t="shared" si="586"/>
        <v>-0.43976022601971565</v>
      </c>
      <c r="CS970" s="67">
        <f t="shared" si="591"/>
        <v>0.67875348269097358</v>
      </c>
      <c r="CT970" s="29">
        <v>2</v>
      </c>
      <c r="CU970" s="59">
        <v>0</v>
      </c>
      <c r="CV970" s="19" t="s">
        <v>1782</v>
      </c>
      <c r="CW970" s="59">
        <v>0</v>
      </c>
      <c r="CX970" s="37">
        <v>0</v>
      </c>
      <c r="CY970" s="12">
        <v>0</v>
      </c>
      <c r="CZ970" s="12">
        <v>2</v>
      </c>
      <c r="DA970" s="12">
        <v>0</v>
      </c>
      <c r="DB970" s="12">
        <v>0</v>
      </c>
      <c r="DC970" s="12">
        <v>0</v>
      </c>
      <c r="DD970" s="283">
        <v>0</v>
      </c>
      <c r="DE970" s="60">
        <v>0</v>
      </c>
      <c r="DF970" s="60">
        <v>0</v>
      </c>
      <c r="DG970" s="60">
        <v>0</v>
      </c>
      <c r="DH970" s="60">
        <v>0</v>
      </c>
      <c r="DI970" s="60">
        <v>0</v>
      </c>
      <c r="DJ970" s="60">
        <v>1</v>
      </c>
      <c r="DK970" s="60">
        <v>0</v>
      </c>
      <c r="DL970" s="19">
        <v>0</v>
      </c>
      <c r="DM970" s="19">
        <v>0</v>
      </c>
      <c r="DN970" s="19">
        <v>0</v>
      </c>
      <c r="DO970" s="59">
        <v>0</v>
      </c>
      <c r="DP970" s="59">
        <v>0</v>
      </c>
      <c r="DQ970" s="59">
        <v>0</v>
      </c>
      <c r="DR970" s="59">
        <v>0</v>
      </c>
      <c r="DS970" s="59">
        <v>0</v>
      </c>
      <c r="DT970" s="59">
        <v>0</v>
      </c>
      <c r="DU970" s="59">
        <v>0</v>
      </c>
      <c r="DV970" s="59">
        <v>0</v>
      </c>
      <c r="DW970" s="59">
        <v>0</v>
      </c>
      <c r="DX970" s="59">
        <v>0</v>
      </c>
      <c r="DY970" s="59">
        <v>0</v>
      </c>
      <c r="DZ970" s="59">
        <v>0</v>
      </c>
      <c r="EA970" s="59">
        <v>0</v>
      </c>
      <c r="EB970" s="60">
        <v>0</v>
      </c>
      <c r="EC970" s="59">
        <v>0</v>
      </c>
      <c r="ED970" s="59">
        <v>0</v>
      </c>
      <c r="EE970" s="59">
        <v>0</v>
      </c>
      <c r="EF970" s="59">
        <v>0</v>
      </c>
      <c r="EG970" s="59">
        <v>0</v>
      </c>
      <c r="EH970" s="59">
        <v>0</v>
      </c>
      <c r="EI970" s="59">
        <v>0</v>
      </c>
      <c r="EJ970" s="59">
        <v>0</v>
      </c>
      <c r="EK970" s="59">
        <v>0</v>
      </c>
      <c r="EL970" s="59">
        <v>0</v>
      </c>
      <c r="EM970" s="29">
        <v>2</v>
      </c>
      <c r="EN970" s="59">
        <v>0</v>
      </c>
      <c r="EO970" s="29">
        <v>2</v>
      </c>
      <c r="EP970" s="59">
        <v>1</v>
      </c>
      <c r="EQ970" s="59">
        <v>2</v>
      </c>
    </row>
    <row r="971" spans="1:147" ht="15" customHeight="1" x14ac:dyDescent="0.25">
      <c r="A971" s="6" t="s">
        <v>2587</v>
      </c>
      <c r="B971" s="22">
        <v>45</v>
      </c>
      <c r="C971" s="21" t="s">
        <v>1857</v>
      </c>
      <c r="D971" s="13">
        <v>2016</v>
      </c>
      <c r="E971" s="21" t="s">
        <v>800</v>
      </c>
      <c r="F971" s="21" t="s">
        <v>308</v>
      </c>
      <c r="G971" s="13">
        <v>19</v>
      </c>
      <c r="H971" s="22" t="s">
        <v>801</v>
      </c>
      <c r="I971" s="238" t="s">
        <v>1412</v>
      </c>
      <c r="J971" s="59">
        <v>2</v>
      </c>
      <c r="K971" s="22" t="s">
        <v>39</v>
      </c>
      <c r="L971" s="22" t="s">
        <v>89</v>
      </c>
      <c r="M971" s="22">
        <v>6</v>
      </c>
      <c r="N971" s="22">
        <v>6</v>
      </c>
      <c r="O971" s="59">
        <f t="shared" si="582"/>
        <v>0.77815125038364363</v>
      </c>
      <c r="P971" s="22" t="s">
        <v>1858</v>
      </c>
      <c r="Q971" s="26"/>
      <c r="R971" s="22">
        <v>1</v>
      </c>
      <c r="S971" s="37">
        <v>2</v>
      </c>
      <c r="T971" s="22">
        <v>1</v>
      </c>
      <c r="U971" s="239" t="s">
        <v>1859</v>
      </c>
      <c r="V971" s="34" t="s">
        <v>1861</v>
      </c>
      <c r="W971" s="13"/>
      <c r="X971" s="22" t="s">
        <v>608</v>
      </c>
      <c r="Y971" s="38"/>
      <c r="Z971" s="244" t="s">
        <v>130</v>
      </c>
      <c r="AA971" s="22" t="s">
        <v>1257</v>
      </c>
      <c r="AB971" s="29" t="s">
        <v>1164</v>
      </c>
      <c r="AC971" s="119">
        <v>32</v>
      </c>
      <c r="AD971" s="29">
        <v>0</v>
      </c>
      <c r="AE971" s="29" t="s">
        <v>1576</v>
      </c>
      <c r="AF971" s="281">
        <v>8.6999999999999993</v>
      </c>
      <c r="AG971" s="86">
        <f t="shared" si="583"/>
        <v>0.93951925261861846</v>
      </c>
      <c r="AH971" s="458">
        <f>AF971*69.5</f>
        <v>604.65</v>
      </c>
      <c r="AI971" s="72">
        <f t="shared" si="576"/>
        <v>2.7815040572087324</v>
      </c>
      <c r="AJ971" s="59">
        <f t="shared" si="577"/>
        <v>52.199999999999996</v>
      </c>
      <c r="AK971" s="59">
        <f t="shared" si="584"/>
        <v>1.7176705030022621</v>
      </c>
      <c r="AL971" s="72">
        <f t="shared" si="578"/>
        <v>3627.8999999999996</v>
      </c>
      <c r="AM971" s="72">
        <f t="shared" si="574"/>
        <v>3.5596553075923758</v>
      </c>
      <c r="AN971" s="26" t="s">
        <v>28</v>
      </c>
      <c r="AO971" s="22" t="s">
        <v>470</v>
      </c>
      <c r="AP971" s="240"/>
      <c r="AQ971" s="22" t="s">
        <v>80</v>
      </c>
      <c r="AR971" s="26" t="s">
        <v>223</v>
      </c>
      <c r="AS971" s="26" t="s">
        <v>224</v>
      </c>
      <c r="AT971" s="498">
        <v>113</v>
      </c>
      <c r="AU971" s="270">
        <v>45.23</v>
      </c>
      <c r="AV971" s="11">
        <v>-118.5</v>
      </c>
      <c r="AW971" s="37" t="s">
        <v>225</v>
      </c>
      <c r="AX971" s="277">
        <v>6.1416666666666666</v>
      </c>
      <c r="AY971" s="278">
        <v>613</v>
      </c>
      <c r="AZ971" s="455">
        <f t="shared" si="585"/>
        <v>2.7874604745184151</v>
      </c>
      <c r="BA971" s="529" t="s">
        <v>137</v>
      </c>
      <c r="BB971" s="241" t="s">
        <v>226</v>
      </c>
      <c r="BC971" s="22"/>
      <c r="BD971" s="23"/>
      <c r="BH971" s="26" t="s">
        <v>2028</v>
      </c>
      <c r="BI971" s="26" t="s">
        <v>1876</v>
      </c>
      <c r="BJ971" s="8" t="s">
        <v>8</v>
      </c>
      <c r="BK971" s="38" t="s">
        <v>31</v>
      </c>
      <c r="BO971" s="29" t="s">
        <v>1669</v>
      </c>
      <c r="BP971" s="8" t="s">
        <v>1577</v>
      </c>
      <c r="BQ971" s="29" t="s">
        <v>1862</v>
      </c>
      <c r="BR971" s="67">
        <v>-6.7152777777777786</v>
      </c>
      <c r="BS971" s="29" t="s">
        <v>21</v>
      </c>
      <c r="BT971" s="29" t="s">
        <v>9</v>
      </c>
      <c r="BU971" s="124">
        <v>13.916254290851917</v>
      </c>
      <c r="BW971" s="14" t="s">
        <v>26</v>
      </c>
      <c r="BX971" s="29" t="s">
        <v>67</v>
      </c>
      <c r="BZ971" s="146">
        <f t="shared" si="579"/>
        <v>13.916254290851917</v>
      </c>
      <c r="CA971" s="250" t="s">
        <v>18</v>
      </c>
      <c r="CB971" s="248" t="s">
        <v>1861</v>
      </c>
      <c r="CC971" s="119">
        <v>2</v>
      </c>
      <c r="CD971" s="119">
        <v>2</v>
      </c>
      <c r="CE971" s="82" t="s">
        <v>1617</v>
      </c>
      <c r="CF971" s="8" t="s">
        <v>1578</v>
      </c>
      <c r="CG971" s="142">
        <v>-2.7560606060606077</v>
      </c>
      <c r="CH971" s="29" t="s">
        <v>21</v>
      </c>
      <c r="CI971" s="142">
        <v>8.0760165402790847</v>
      </c>
      <c r="CL971" s="30">
        <f t="shared" si="580"/>
        <v>8.0760165402790847</v>
      </c>
      <c r="CM971" s="119">
        <v>2</v>
      </c>
      <c r="CN971" s="119">
        <v>2</v>
      </c>
      <c r="CO971" s="82" t="s">
        <v>2630</v>
      </c>
      <c r="CP971" s="67">
        <f t="shared" si="589"/>
        <v>-0.3479938500836865</v>
      </c>
      <c r="CQ971" s="67">
        <f t="shared" si="590"/>
        <v>0.5714285714285714</v>
      </c>
      <c r="CR971" s="67">
        <f t="shared" si="586"/>
        <v>-0.19885362861924941</v>
      </c>
      <c r="CS971" s="67">
        <f t="shared" si="591"/>
        <v>1.0049428457018803</v>
      </c>
      <c r="CT971" s="29">
        <v>1</v>
      </c>
      <c r="CU971" s="59">
        <v>0</v>
      </c>
      <c r="CV971" s="19" t="s">
        <v>1782</v>
      </c>
      <c r="CW971" s="59">
        <v>0</v>
      </c>
      <c r="CX971" s="37">
        <v>0</v>
      </c>
      <c r="CY971" s="12">
        <v>0</v>
      </c>
      <c r="CZ971" s="12">
        <v>2</v>
      </c>
      <c r="DA971" s="12">
        <v>0</v>
      </c>
      <c r="DB971" s="12">
        <v>0</v>
      </c>
      <c r="DC971" s="12">
        <v>0</v>
      </c>
      <c r="DD971" s="283">
        <v>0</v>
      </c>
      <c r="DE971" s="60">
        <v>0</v>
      </c>
      <c r="DF971" s="60">
        <v>0</v>
      </c>
      <c r="DG971" s="60">
        <v>0</v>
      </c>
      <c r="DH971" s="60">
        <v>0</v>
      </c>
      <c r="DI971" s="60">
        <v>0</v>
      </c>
      <c r="DJ971" s="60">
        <v>1</v>
      </c>
      <c r="DK971" s="60">
        <v>0</v>
      </c>
      <c r="DL971" s="19">
        <v>0</v>
      </c>
      <c r="DM971" s="19">
        <v>0</v>
      </c>
      <c r="DN971" s="19">
        <v>0</v>
      </c>
      <c r="DO971" s="59">
        <v>0</v>
      </c>
      <c r="DP971" s="59">
        <v>0</v>
      </c>
      <c r="DQ971" s="59">
        <v>0</v>
      </c>
      <c r="DR971" s="59">
        <v>0</v>
      </c>
      <c r="DS971" s="59">
        <v>0</v>
      </c>
      <c r="DT971" s="59">
        <v>0</v>
      </c>
      <c r="DU971" s="59">
        <v>0</v>
      </c>
      <c r="DV971" s="59">
        <v>0</v>
      </c>
      <c r="DW971" s="59">
        <v>0</v>
      </c>
      <c r="DX971" s="59">
        <v>0</v>
      </c>
      <c r="DY971" s="59">
        <v>0</v>
      </c>
      <c r="DZ971" s="59">
        <v>0</v>
      </c>
      <c r="EA971" s="59">
        <v>0</v>
      </c>
      <c r="EB971" s="59">
        <v>0</v>
      </c>
      <c r="EC971" s="59">
        <v>0</v>
      </c>
      <c r="ED971" s="59" t="s">
        <v>19</v>
      </c>
      <c r="EE971" s="59">
        <v>0</v>
      </c>
      <c r="EF971" s="59">
        <v>0</v>
      </c>
      <c r="EG971" s="59">
        <v>0</v>
      </c>
      <c r="EH971" s="59">
        <v>0</v>
      </c>
      <c r="EI971" s="59">
        <v>0</v>
      </c>
      <c r="EJ971" s="59">
        <v>0</v>
      </c>
      <c r="EK971" s="59">
        <v>0</v>
      </c>
      <c r="EL971" s="59">
        <v>0</v>
      </c>
      <c r="EM971" s="37">
        <v>0</v>
      </c>
      <c r="EN971" s="59">
        <v>0</v>
      </c>
      <c r="EO971" s="268">
        <v>1</v>
      </c>
      <c r="EP971" s="59">
        <v>1</v>
      </c>
      <c r="EQ971" s="59">
        <v>2</v>
      </c>
    </row>
    <row r="972" spans="1:147" ht="15" customHeight="1" x14ac:dyDescent="0.25">
      <c r="A972" s="6" t="s">
        <v>2587</v>
      </c>
      <c r="B972" s="22">
        <v>46</v>
      </c>
      <c r="C972" s="21" t="s">
        <v>1857</v>
      </c>
      <c r="D972" s="13">
        <v>2016</v>
      </c>
      <c r="E972" s="21" t="s">
        <v>800</v>
      </c>
      <c r="F972" s="21" t="s">
        <v>308</v>
      </c>
      <c r="G972" s="13">
        <v>19</v>
      </c>
      <c r="H972" s="22" t="s">
        <v>801</v>
      </c>
      <c r="I972" s="238" t="s">
        <v>1412</v>
      </c>
      <c r="J972" s="59">
        <v>2</v>
      </c>
      <c r="K972" s="22" t="s">
        <v>39</v>
      </c>
      <c r="L972" s="22" t="s">
        <v>89</v>
      </c>
      <c r="M972" s="22">
        <v>6</v>
      </c>
      <c r="N972" s="22">
        <v>6</v>
      </c>
      <c r="O972" s="59">
        <f t="shared" si="582"/>
        <v>0.77815125038364363</v>
      </c>
      <c r="P972" s="22" t="s">
        <v>1858</v>
      </c>
      <c r="Q972" s="26"/>
      <c r="R972" s="22">
        <v>1</v>
      </c>
      <c r="S972" s="37">
        <v>2</v>
      </c>
      <c r="T972" s="22">
        <v>1</v>
      </c>
      <c r="U972" s="239" t="s">
        <v>1859</v>
      </c>
      <c r="V972" s="34" t="s">
        <v>1861</v>
      </c>
      <c r="W972" s="13"/>
      <c r="X972" s="22" t="s">
        <v>608</v>
      </c>
      <c r="Y972" s="38"/>
      <c r="Z972" s="244" t="s">
        <v>130</v>
      </c>
      <c r="AA972" s="22" t="s">
        <v>1257</v>
      </c>
      <c r="AB972" s="29" t="s">
        <v>1164</v>
      </c>
      <c r="AC972" s="119">
        <v>16</v>
      </c>
      <c r="AD972" s="29">
        <v>0</v>
      </c>
      <c r="AE972" s="29" t="s">
        <v>1576</v>
      </c>
      <c r="AF972" s="281">
        <v>4.4000000000000004</v>
      </c>
      <c r="AG972" s="86">
        <f t="shared" si="583"/>
        <v>0.64345267648618742</v>
      </c>
      <c r="AH972" s="458">
        <f t="shared" ref="AH972:AH974" si="593">AF972*69.5</f>
        <v>305.8</v>
      </c>
      <c r="AI972" s="72">
        <f t="shared" si="576"/>
        <v>2.4854374810763011</v>
      </c>
      <c r="AJ972" s="59">
        <f t="shared" si="577"/>
        <v>26.400000000000002</v>
      </c>
      <c r="AK972" s="59">
        <f t="shared" si="584"/>
        <v>1.4216039268698311</v>
      </c>
      <c r="AL972" s="72">
        <f t="shared" si="578"/>
        <v>1834.8000000000002</v>
      </c>
      <c r="AM972" s="72">
        <f t="shared" si="574"/>
        <v>3.263588731459945</v>
      </c>
      <c r="AN972" s="26" t="s">
        <v>28</v>
      </c>
      <c r="AO972" s="22" t="s">
        <v>470</v>
      </c>
      <c r="AP972" s="240"/>
      <c r="AQ972" s="22" t="s">
        <v>80</v>
      </c>
      <c r="AR972" s="26" t="s">
        <v>223</v>
      </c>
      <c r="AS972" s="26" t="s">
        <v>224</v>
      </c>
      <c r="AT972" s="498">
        <v>113</v>
      </c>
      <c r="AU972" s="270">
        <v>45.23</v>
      </c>
      <c r="AV972" s="11">
        <v>-118.5</v>
      </c>
      <c r="AW972" s="37" t="s">
        <v>225</v>
      </c>
      <c r="AX972" s="277">
        <v>6.1416666666666666</v>
      </c>
      <c r="AY972" s="278">
        <v>613</v>
      </c>
      <c r="AZ972" s="455">
        <f t="shared" si="585"/>
        <v>2.7874604745184151</v>
      </c>
      <c r="BA972" s="529" t="s">
        <v>137</v>
      </c>
      <c r="BB972" s="241" t="s">
        <v>226</v>
      </c>
      <c r="BC972" s="22"/>
      <c r="BD972" s="23"/>
      <c r="BH972" s="26" t="s">
        <v>2028</v>
      </c>
      <c r="BI972" s="26" t="s">
        <v>1877</v>
      </c>
      <c r="BJ972" s="8" t="s">
        <v>8</v>
      </c>
      <c r="BK972" s="38" t="s">
        <v>31</v>
      </c>
      <c r="BO972" s="29" t="s">
        <v>1669</v>
      </c>
      <c r="BP972" s="8" t="s">
        <v>1577</v>
      </c>
      <c r="BQ972" s="29" t="s">
        <v>1862</v>
      </c>
      <c r="BR972" s="67">
        <v>-11.122115384615386</v>
      </c>
      <c r="BS972" s="29" t="s">
        <v>21</v>
      </c>
      <c r="BT972" s="29" t="s">
        <v>9</v>
      </c>
      <c r="BU972" s="124">
        <v>0.49905420902973685</v>
      </c>
      <c r="BW972" s="14" t="s">
        <v>26</v>
      </c>
      <c r="BX972" s="29" t="s">
        <v>67</v>
      </c>
      <c r="BZ972" s="146">
        <f t="shared" si="579"/>
        <v>0.49905420902973685</v>
      </c>
      <c r="CA972" s="250" t="s">
        <v>18</v>
      </c>
      <c r="CB972" s="248" t="s">
        <v>1861</v>
      </c>
      <c r="CC972" s="119">
        <v>2</v>
      </c>
      <c r="CD972" s="119">
        <v>2</v>
      </c>
      <c r="CE972" s="82" t="s">
        <v>1617</v>
      </c>
      <c r="CF972" s="8" t="s">
        <v>1578</v>
      </c>
      <c r="CG972" s="142">
        <v>-2.7560606060606077</v>
      </c>
      <c r="CH972" s="29" t="s">
        <v>21</v>
      </c>
      <c r="CI972" s="142">
        <v>8.0760165402790847</v>
      </c>
      <c r="CL972" s="30">
        <f t="shared" si="580"/>
        <v>8.0760165402790847</v>
      </c>
      <c r="CM972" s="119">
        <v>2</v>
      </c>
      <c r="CN972" s="119">
        <v>2</v>
      </c>
      <c r="CO972" s="82" t="s">
        <v>2630</v>
      </c>
      <c r="CP972" s="67">
        <f t="shared" si="589"/>
        <v>-1.4622138346422717</v>
      </c>
      <c r="CQ972" s="67">
        <f t="shared" si="590"/>
        <v>0.5714285714285714</v>
      </c>
      <c r="CR972" s="67">
        <f t="shared" si="586"/>
        <v>-0.83555076265272665</v>
      </c>
      <c r="CS972" s="67">
        <f t="shared" si="591"/>
        <v>1.0872681346211941</v>
      </c>
      <c r="CT972" s="29">
        <v>1</v>
      </c>
      <c r="CU972" s="59">
        <v>0</v>
      </c>
      <c r="CV972" s="19" t="s">
        <v>1782</v>
      </c>
      <c r="CW972" s="59">
        <v>0</v>
      </c>
      <c r="CX972" s="37">
        <v>0</v>
      </c>
      <c r="CY972" s="12">
        <v>0</v>
      </c>
      <c r="CZ972" s="12">
        <v>2</v>
      </c>
      <c r="DA972" s="12">
        <v>0</v>
      </c>
      <c r="DB972" s="12">
        <v>0</v>
      </c>
      <c r="DC972" s="12">
        <v>0</v>
      </c>
      <c r="DD972" s="283">
        <v>0</v>
      </c>
      <c r="DE972" s="60">
        <v>0</v>
      </c>
      <c r="DF972" s="60">
        <v>0</v>
      </c>
      <c r="DG972" s="60">
        <v>0</v>
      </c>
      <c r="DH972" s="60">
        <v>0</v>
      </c>
      <c r="DI972" s="60">
        <v>0</v>
      </c>
      <c r="DJ972" s="60">
        <v>1</v>
      </c>
      <c r="DK972" s="60">
        <v>0</v>
      </c>
      <c r="DL972" s="19">
        <v>0</v>
      </c>
      <c r="DM972" s="19">
        <v>0</v>
      </c>
      <c r="DN972" s="19">
        <v>0</v>
      </c>
      <c r="DO972" s="59">
        <v>0</v>
      </c>
      <c r="DP972" s="59">
        <v>0</v>
      </c>
      <c r="DQ972" s="59">
        <v>0</v>
      </c>
      <c r="DR972" s="59">
        <v>0</v>
      </c>
      <c r="DS972" s="59">
        <v>0</v>
      </c>
      <c r="DT972" s="59">
        <v>0</v>
      </c>
      <c r="DU972" s="59">
        <v>0</v>
      </c>
      <c r="DV972" s="59">
        <v>0</v>
      </c>
      <c r="DW972" s="59">
        <v>0</v>
      </c>
      <c r="DX972" s="59">
        <v>0</v>
      </c>
      <c r="DY972" s="59">
        <v>0</v>
      </c>
      <c r="DZ972" s="59">
        <v>0</v>
      </c>
      <c r="EA972" s="59">
        <v>0</v>
      </c>
      <c r="EB972" s="59">
        <v>0</v>
      </c>
      <c r="EC972" s="59">
        <v>0</v>
      </c>
      <c r="ED972" s="59">
        <v>0</v>
      </c>
      <c r="EE972" s="59">
        <v>0</v>
      </c>
      <c r="EF972" s="59">
        <v>0</v>
      </c>
      <c r="EG972" s="59">
        <v>0</v>
      </c>
      <c r="EH972" s="59">
        <v>0</v>
      </c>
      <c r="EI972" s="59">
        <v>0</v>
      </c>
      <c r="EJ972" s="59">
        <v>0</v>
      </c>
      <c r="EK972" s="59">
        <v>0</v>
      </c>
      <c r="EL972" s="59">
        <v>0</v>
      </c>
      <c r="EM972" s="37">
        <v>0</v>
      </c>
      <c r="EN972" s="59">
        <v>0</v>
      </c>
      <c r="EO972" s="268">
        <v>1</v>
      </c>
      <c r="EP972" s="59">
        <v>1</v>
      </c>
      <c r="EQ972" s="59">
        <v>2</v>
      </c>
    </row>
    <row r="973" spans="1:147" ht="15" customHeight="1" x14ac:dyDescent="0.25">
      <c r="A973" s="6" t="s">
        <v>2587</v>
      </c>
      <c r="B973" s="22">
        <v>47</v>
      </c>
      <c r="C973" s="21" t="s">
        <v>1857</v>
      </c>
      <c r="D973" s="13">
        <v>2016</v>
      </c>
      <c r="E973" s="21" t="s">
        <v>800</v>
      </c>
      <c r="F973" s="21" t="s">
        <v>308</v>
      </c>
      <c r="G973" s="13">
        <v>19</v>
      </c>
      <c r="H973" s="22" t="s">
        <v>801</v>
      </c>
      <c r="I973" s="238" t="s">
        <v>1412</v>
      </c>
      <c r="J973" s="59">
        <v>2</v>
      </c>
      <c r="K973" s="22" t="s">
        <v>39</v>
      </c>
      <c r="L973" s="22" t="s">
        <v>89</v>
      </c>
      <c r="M973" s="22">
        <v>6</v>
      </c>
      <c r="N973" s="22">
        <v>6</v>
      </c>
      <c r="O973" s="59">
        <f t="shared" si="582"/>
        <v>0.77815125038364363</v>
      </c>
      <c r="P973" s="22" t="s">
        <v>1858</v>
      </c>
      <c r="Q973" s="26"/>
      <c r="R973" s="22">
        <v>1</v>
      </c>
      <c r="S973" s="37">
        <v>2</v>
      </c>
      <c r="T973" s="22">
        <v>1</v>
      </c>
      <c r="U973" s="239" t="s">
        <v>1859</v>
      </c>
      <c r="V973" s="34" t="s">
        <v>1861</v>
      </c>
      <c r="W973" s="13"/>
      <c r="X973" s="22" t="s">
        <v>608</v>
      </c>
      <c r="Y973" s="38"/>
      <c r="Z973" s="244" t="s">
        <v>130</v>
      </c>
      <c r="AA973" s="22" t="s">
        <v>1257</v>
      </c>
      <c r="AB973" s="29" t="s">
        <v>1164</v>
      </c>
      <c r="AC973" s="119">
        <v>8</v>
      </c>
      <c r="AD973" s="29">
        <v>0</v>
      </c>
      <c r="AE973" s="29" t="s">
        <v>1576</v>
      </c>
      <c r="AF973" s="281">
        <v>2.2000000000000002</v>
      </c>
      <c r="AG973" s="86">
        <f t="shared" si="583"/>
        <v>0.34242268082220628</v>
      </c>
      <c r="AH973" s="458">
        <f t="shared" si="593"/>
        <v>152.9</v>
      </c>
      <c r="AI973" s="72">
        <f t="shared" si="576"/>
        <v>2.1844074854123203</v>
      </c>
      <c r="AJ973" s="59">
        <f t="shared" si="577"/>
        <v>13.200000000000001</v>
      </c>
      <c r="AK973" s="59">
        <f t="shared" si="584"/>
        <v>1.1205739312058498</v>
      </c>
      <c r="AL973" s="72">
        <f t="shared" si="578"/>
        <v>917.40000000000009</v>
      </c>
      <c r="AM973" s="72">
        <f t="shared" si="574"/>
        <v>2.9625587357959637</v>
      </c>
      <c r="AN973" s="26" t="s">
        <v>28</v>
      </c>
      <c r="AO973" s="22" t="s">
        <v>470</v>
      </c>
      <c r="AP973" s="240"/>
      <c r="AQ973" s="22" t="s">
        <v>80</v>
      </c>
      <c r="AR973" s="26" t="s">
        <v>223</v>
      </c>
      <c r="AS973" s="26" t="s">
        <v>224</v>
      </c>
      <c r="AT973" s="498">
        <v>113</v>
      </c>
      <c r="AU973" s="270">
        <v>45.23</v>
      </c>
      <c r="AV973" s="11">
        <v>-118.5</v>
      </c>
      <c r="AW973" s="37" t="s">
        <v>225</v>
      </c>
      <c r="AX973" s="277">
        <v>6.1416666666666666</v>
      </c>
      <c r="AY973" s="278">
        <v>613</v>
      </c>
      <c r="AZ973" s="455">
        <f t="shared" si="585"/>
        <v>2.7874604745184151</v>
      </c>
      <c r="BA973" s="529" t="s">
        <v>137</v>
      </c>
      <c r="BB973" s="241" t="s">
        <v>226</v>
      </c>
      <c r="BC973" s="22"/>
      <c r="BD973" s="23"/>
      <c r="BH973" s="26" t="s">
        <v>2028</v>
      </c>
      <c r="BI973" s="26" t="s">
        <v>1878</v>
      </c>
      <c r="BJ973" s="8" t="s">
        <v>8</v>
      </c>
      <c r="BK973" s="38" t="s">
        <v>31</v>
      </c>
      <c r="BO973" s="29" t="s">
        <v>1669</v>
      </c>
      <c r="BP973" s="8" t="s">
        <v>1577</v>
      </c>
      <c r="BQ973" s="29" t="s">
        <v>1862</v>
      </c>
      <c r="BR973" s="67">
        <v>-15.882417582417585</v>
      </c>
      <c r="BS973" s="29" t="s">
        <v>21</v>
      </c>
      <c r="BT973" s="29" t="s">
        <v>9</v>
      </c>
      <c r="BU973" s="124">
        <v>5.0554249652743728</v>
      </c>
      <c r="BW973" s="14" t="s">
        <v>26</v>
      </c>
      <c r="BX973" s="29" t="s">
        <v>67</v>
      </c>
      <c r="BZ973" s="146">
        <f t="shared" si="579"/>
        <v>5.0554249652743728</v>
      </c>
      <c r="CA973" s="250" t="s">
        <v>18</v>
      </c>
      <c r="CB973" s="248" t="s">
        <v>1861</v>
      </c>
      <c r="CC973" s="119">
        <v>2</v>
      </c>
      <c r="CD973" s="119">
        <v>2</v>
      </c>
      <c r="CE973" s="82" t="s">
        <v>1617</v>
      </c>
      <c r="CF973" s="8" t="s">
        <v>1578</v>
      </c>
      <c r="CG973" s="142">
        <v>-2.7560606060606077</v>
      </c>
      <c r="CH973" s="29" t="s">
        <v>21</v>
      </c>
      <c r="CI973" s="142">
        <v>8.0760165402790847</v>
      </c>
      <c r="CL973" s="30">
        <f t="shared" si="580"/>
        <v>8.0760165402790847</v>
      </c>
      <c r="CM973" s="119">
        <v>2</v>
      </c>
      <c r="CN973" s="119">
        <v>2</v>
      </c>
      <c r="CO973" s="82" t="s">
        <v>2630</v>
      </c>
      <c r="CP973" s="67">
        <f t="shared" si="589"/>
        <v>-1.9483440028991006</v>
      </c>
      <c r="CQ973" s="67">
        <f t="shared" si="590"/>
        <v>0.5714285714285714</v>
      </c>
      <c r="CR973" s="67">
        <f t="shared" si="586"/>
        <v>-1.1133394302280575</v>
      </c>
      <c r="CS973" s="67">
        <f t="shared" si="591"/>
        <v>1.154940585862567</v>
      </c>
      <c r="CT973" s="29">
        <v>1</v>
      </c>
      <c r="CU973" s="59">
        <v>0</v>
      </c>
      <c r="CV973" s="19" t="s">
        <v>1782</v>
      </c>
      <c r="CW973" s="59">
        <v>0</v>
      </c>
      <c r="CX973" s="37">
        <v>0</v>
      </c>
      <c r="CY973" s="12">
        <v>0</v>
      </c>
      <c r="CZ973" s="12">
        <v>2</v>
      </c>
      <c r="DA973" s="12">
        <v>0</v>
      </c>
      <c r="DB973" s="12">
        <v>0</v>
      </c>
      <c r="DC973" s="12">
        <v>0</v>
      </c>
      <c r="DD973" s="283">
        <v>0</v>
      </c>
      <c r="DE973" s="60">
        <v>0</v>
      </c>
      <c r="DF973" s="60">
        <v>0</v>
      </c>
      <c r="DG973" s="60">
        <v>0</v>
      </c>
      <c r="DH973" s="60">
        <v>0</v>
      </c>
      <c r="DI973" s="60">
        <v>0</v>
      </c>
      <c r="DJ973" s="60">
        <v>1</v>
      </c>
      <c r="DK973" s="60">
        <v>0</v>
      </c>
      <c r="DL973" s="19">
        <v>0</v>
      </c>
      <c r="DM973" s="19">
        <v>0</v>
      </c>
      <c r="DN973" s="19">
        <v>0</v>
      </c>
      <c r="DO973" s="59">
        <v>0</v>
      </c>
      <c r="DP973" s="59">
        <v>0</v>
      </c>
      <c r="DQ973" s="59">
        <v>0</v>
      </c>
      <c r="DR973" s="59">
        <v>0</v>
      </c>
      <c r="DS973" s="59">
        <v>0</v>
      </c>
      <c r="DT973" s="59">
        <v>0</v>
      </c>
      <c r="DU973" s="59">
        <v>0</v>
      </c>
      <c r="DV973" s="59">
        <v>0</v>
      </c>
      <c r="DW973" s="59">
        <v>0</v>
      </c>
      <c r="DX973" s="59">
        <v>0</v>
      </c>
      <c r="DY973" s="59">
        <v>0</v>
      </c>
      <c r="DZ973" s="59">
        <v>0</v>
      </c>
      <c r="EA973" s="59">
        <v>0</v>
      </c>
      <c r="EB973" s="59">
        <v>0</v>
      </c>
      <c r="EC973" s="59">
        <v>0</v>
      </c>
      <c r="ED973" s="59">
        <v>0</v>
      </c>
      <c r="EE973" s="59">
        <v>0</v>
      </c>
      <c r="EF973" s="59">
        <v>0</v>
      </c>
      <c r="EG973" s="59">
        <v>0</v>
      </c>
      <c r="EH973" s="59">
        <v>0</v>
      </c>
      <c r="EI973" s="59">
        <v>0</v>
      </c>
      <c r="EJ973" s="59">
        <v>0</v>
      </c>
      <c r="EK973" s="59">
        <v>0</v>
      </c>
      <c r="EL973" s="59">
        <v>0</v>
      </c>
      <c r="EM973" s="37">
        <v>0</v>
      </c>
      <c r="EN973" s="59">
        <v>0</v>
      </c>
      <c r="EO973" s="268">
        <v>1</v>
      </c>
      <c r="EP973" s="59">
        <v>1</v>
      </c>
      <c r="EQ973" s="59">
        <v>2</v>
      </c>
    </row>
    <row r="974" spans="1:147" ht="15" customHeight="1" x14ac:dyDescent="0.25">
      <c r="A974" s="6" t="s">
        <v>2587</v>
      </c>
      <c r="B974" s="22">
        <v>48</v>
      </c>
      <c r="C974" s="21" t="s">
        <v>1857</v>
      </c>
      <c r="D974" s="13">
        <v>2016</v>
      </c>
      <c r="E974" s="21" t="s">
        <v>800</v>
      </c>
      <c r="F974" s="21" t="s">
        <v>308</v>
      </c>
      <c r="G974" s="13">
        <v>19</v>
      </c>
      <c r="H974" s="22" t="s">
        <v>801</v>
      </c>
      <c r="I974" s="238" t="s">
        <v>1412</v>
      </c>
      <c r="J974" s="59">
        <v>2</v>
      </c>
      <c r="K974" s="22" t="s">
        <v>39</v>
      </c>
      <c r="L974" s="22" t="s">
        <v>89</v>
      </c>
      <c r="M974" s="22">
        <v>6</v>
      </c>
      <c r="N974" s="22">
        <v>6</v>
      </c>
      <c r="O974" s="59">
        <f t="shared" si="582"/>
        <v>0.77815125038364363</v>
      </c>
      <c r="P974" s="22" t="s">
        <v>1858</v>
      </c>
      <c r="Q974" s="26"/>
      <c r="R974" s="22">
        <v>1</v>
      </c>
      <c r="S974" s="37">
        <v>2</v>
      </c>
      <c r="T974" s="22">
        <v>3</v>
      </c>
      <c r="U974" s="239" t="s">
        <v>1859</v>
      </c>
      <c r="V974" s="34" t="s">
        <v>1861</v>
      </c>
      <c r="W974" s="13"/>
      <c r="X974" s="22" t="s">
        <v>608</v>
      </c>
      <c r="Y974" s="38"/>
      <c r="Z974" s="244" t="s">
        <v>130</v>
      </c>
      <c r="AA974" s="22" t="s">
        <v>1257</v>
      </c>
      <c r="AB974" s="29" t="s">
        <v>1164</v>
      </c>
      <c r="AC974" s="243" t="s">
        <v>1864</v>
      </c>
      <c r="AD974" s="29">
        <v>0</v>
      </c>
      <c r="AE974" s="29" t="s">
        <v>1576</v>
      </c>
      <c r="AF974" s="282">
        <v>5.0999999999999996</v>
      </c>
      <c r="AG974" s="86">
        <f t="shared" si="583"/>
        <v>0.70757017609793638</v>
      </c>
      <c r="AH974" s="458">
        <f t="shared" si="593"/>
        <v>354.45</v>
      </c>
      <c r="AI974" s="72">
        <f t="shared" si="576"/>
        <v>2.5495549806880504</v>
      </c>
      <c r="AJ974" s="59">
        <f t="shared" si="577"/>
        <v>30.599999999999998</v>
      </c>
      <c r="AK974" s="59">
        <f t="shared" si="584"/>
        <v>1.4857214264815799</v>
      </c>
      <c r="AL974" s="72">
        <f t="shared" si="578"/>
        <v>2126.6999999999998</v>
      </c>
      <c r="AM974" s="72">
        <f t="shared" si="574"/>
        <v>3.3277062310716938</v>
      </c>
      <c r="AN974" s="26" t="s">
        <v>28</v>
      </c>
      <c r="AO974" s="22" t="s">
        <v>470</v>
      </c>
      <c r="AP974" s="240"/>
      <c r="AQ974" s="22" t="s">
        <v>80</v>
      </c>
      <c r="AR974" s="26" t="s">
        <v>223</v>
      </c>
      <c r="AS974" s="26" t="s">
        <v>224</v>
      </c>
      <c r="AT974" s="498">
        <v>113</v>
      </c>
      <c r="AU974" s="270">
        <v>45.23</v>
      </c>
      <c r="AV974" s="11">
        <v>-118.5</v>
      </c>
      <c r="AW974" s="37" t="s">
        <v>225</v>
      </c>
      <c r="AX974" s="277">
        <v>6.1416666666666666</v>
      </c>
      <c r="AY974" s="278">
        <v>613</v>
      </c>
      <c r="AZ974" s="455">
        <f t="shared" si="585"/>
        <v>2.7874604745184151</v>
      </c>
      <c r="BA974" s="529" t="s">
        <v>137</v>
      </c>
      <c r="BB974" s="241" t="s">
        <v>226</v>
      </c>
      <c r="BC974" s="22"/>
      <c r="BD974" s="23"/>
      <c r="BH974" s="26" t="s">
        <v>2028</v>
      </c>
      <c r="BI974" s="26" t="s">
        <v>1879</v>
      </c>
      <c r="BJ974" s="8" t="s">
        <v>8</v>
      </c>
      <c r="BK974" s="38" t="s">
        <v>31</v>
      </c>
      <c r="BO974" s="29" t="s">
        <v>1669</v>
      </c>
      <c r="BP974" s="8" t="s">
        <v>1577</v>
      </c>
      <c r="BQ974" s="29" t="s">
        <v>1862</v>
      </c>
      <c r="BR974" s="67">
        <v>-11.239936914936914</v>
      </c>
      <c r="BS974" s="29" t="s">
        <v>21</v>
      </c>
      <c r="BT974" s="29" t="s">
        <v>9</v>
      </c>
      <c r="BU974" s="124">
        <v>7.7916186778814804</v>
      </c>
      <c r="BW974" s="14" t="s">
        <v>26</v>
      </c>
      <c r="BX974" s="29" t="s">
        <v>67</v>
      </c>
      <c r="BZ974" s="146">
        <f t="shared" si="579"/>
        <v>7.7916186778814804</v>
      </c>
      <c r="CA974" s="250" t="s">
        <v>18</v>
      </c>
      <c r="CB974" s="248" t="s">
        <v>1861</v>
      </c>
      <c r="CC974" s="119">
        <v>6</v>
      </c>
      <c r="CD974" s="119">
        <v>6</v>
      </c>
      <c r="CE974" s="82" t="s">
        <v>1617</v>
      </c>
      <c r="CF974" s="8" t="s">
        <v>1578</v>
      </c>
      <c r="CG974" s="142">
        <v>-2.7560606060606077</v>
      </c>
      <c r="CH974" s="29" t="s">
        <v>21</v>
      </c>
      <c r="CI974" s="142">
        <v>8.0760165402790847</v>
      </c>
      <c r="CL974" s="30">
        <f t="shared" si="580"/>
        <v>8.0760165402790847</v>
      </c>
      <c r="CM974" s="119">
        <v>2</v>
      </c>
      <c r="CN974" s="119">
        <v>2</v>
      </c>
      <c r="CO974" s="82" t="s">
        <v>2630</v>
      </c>
      <c r="CP974" s="67">
        <f t="shared" si="589"/>
        <v>-1.0821636847943843</v>
      </c>
      <c r="CQ974" s="67">
        <f t="shared" si="590"/>
        <v>0.86956521739130432</v>
      </c>
      <c r="CR974" s="67">
        <f t="shared" si="586"/>
        <v>-0.9410118998212037</v>
      </c>
      <c r="CS974" s="67">
        <f t="shared" si="591"/>
        <v>0.72201062889198608</v>
      </c>
      <c r="CT974" s="29">
        <v>2</v>
      </c>
      <c r="CU974" s="59">
        <v>0</v>
      </c>
      <c r="CV974" s="19" t="s">
        <v>1782</v>
      </c>
      <c r="CW974" s="59">
        <v>0</v>
      </c>
      <c r="CX974" s="37">
        <v>0</v>
      </c>
      <c r="CY974" s="12">
        <v>0</v>
      </c>
      <c r="CZ974" s="12">
        <v>2</v>
      </c>
      <c r="DA974" s="12">
        <v>0</v>
      </c>
      <c r="DB974" s="12">
        <v>0</v>
      </c>
      <c r="DC974" s="12">
        <v>0</v>
      </c>
      <c r="DD974" s="283">
        <v>0</v>
      </c>
      <c r="DE974" s="60">
        <v>0</v>
      </c>
      <c r="DF974" s="60">
        <v>0</v>
      </c>
      <c r="DG974" s="60">
        <v>0</v>
      </c>
      <c r="DH974" s="60">
        <v>0</v>
      </c>
      <c r="DI974" s="60">
        <v>0</v>
      </c>
      <c r="DJ974" s="60">
        <v>1</v>
      </c>
      <c r="DK974" s="60">
        <v>0</v>
      </c>
      <c r="DL974" s="19">
        <v>0</v>
      </c>
      <c r="DM974" s="19">
        <v>0</v>
      </c>
      <c r="DN974" s="19">
        <v>0</v>
      </c>
      <c r="DO974" s="59">
        <v>0</v>
      </c>
      <c r="DP974" s="59">
        <v>0</v>
      </c>
      <c r="DQ974" s="59">
        <v>0</v>
      </c>
      <c r="DR974" s="59">
        <v>0</v>
      </c>
      <c r="DS974" s="59">
        <v>0</v>
      </c>
      <c r="DT974" s="59">
        <v>0</v>
      </c>
      <c r="DU974" s="59">
        <v>0</v>
      </c>
      <c r="DV974" s="59">
        <v>0</v>
      </c>
      <c r="DW974" s="59">
        <v>0</v>
      </c>
      <c r="DX974" s="59">
        <v>0</v>
      </c>
      <c r="DY974" s="59">
        <v>0</v>
      </c>
      <c r="DZ974" s="59">
        <v>0</v>
      </c>
      <c r="EA974" s="59">
        <v>0</v>
      </c>
      <c r="EB974" s="59">
        <v>0</v>
      </c>
      <c r="EC974" s="59">
        <v>0</v>
      </c>
      <c r="ED974" s="59">
        <v>0</v>
      </c>
      <c r="EE974" s="59">
        <v>0</v>
      </c>
      <c r="EF974" s="59">
        <v>0</v>
      </c>
      <c r="EG974" s="59">
        <v>0</v>
      </c>
      <c r="EH974" s="59">
        <v>0</v>
      </c>
      <c r="EI974" s="59">
        <v>0</v>
      </c>
      <c r="EJ974" s="59">
        <v>0</v>
      </c>
      <c r="EK974" s="59">
        <v>0</v>
      </c>
      <c r="EL974" s="59">
        <v>0</v>
      </c>
      <c r="EM974" s="37">
        <v>0</v>
      </c>
      <c r="EN974" s="59">
        <v>0</v>
      </c>
      <c r="EO974" s="268">
        <v>1</v>
      </c>
      <c r="EP974" s="59">
        <v>1</v>
      </c>
      <c r="EQ974" s="59">
        <v>2</v>
      </c>
    </row>
    <row r="975" spans="1:147" ht="15" customHeight="1" x14ac:dyDescent="0.25">
      <c r="A975" s="6" t="s">
        <v>2587</v>
      </c>
      <c r="B975" s="22">
        <v>49</v>
      </c>
      <c r="C975" s="21" t="s">
        <v>1857</v>
      </c>
      <c r="D975" s="13">
        <v>2016</v>
      </c>
      <c r="E975" s="21" t="s">
        <v>800</v>
      </c>
      <c r="F975" s="21" t="s">
        <v>308</v>
      </c>
      <c r="G975" s="13">
        <v>19</v>
      </c>
      <c r="H975" s="22" t="s">
        <v>801</v>
      </c>
      <c r="I975" s="238" t="s">
        <v>1412</v>
      </c>
      <c r="J975" s="59">
        <v>2</v>
      </c>
      <c r="K975" s="22" t="s">
        <v>39</v>
      </c>
      <c r="L975" s="22" t="s">
        <v>89</v>
      </c>
      <c r="M975" s="22">
        <v>6</v>
      </c>
      <c r="N975" s="22">
        <v>6</v>
      </c>
      <c r="O975" s="59">
        <f t="shared" si="582"/>
        <v>0.77815125038364363</v>
      </c>
      <c r="P975" s="22" t="s">
        <v>1858</v>
      </c>
      <c r="Q975" s="26"/>
      <c r="R975" s="22">
        <v>1</v>
      </c>
      <c r="S975" s="22">
        <v>3</v>
      </c>
      <c r="T975" s="22">
        <v>1</v>
      </c>
      <c r="U975" s="239" t="s">
        <v>1859</v>
      </c>
      <c r="V975" s="34" t="s">
        <v>1861</v>
      </c>
      <c r="W975" s="13"/>
      <c r="X975" s="22" t="s">
        <v>608</v>
      </c>
      <c r="Y975" s="26"/>
      <c r="Z975" s="26" t="s">
        <v>153</v>
      </c>
      <c r="AA975" s="22" t="s">
        <v>1257</v>
      </c>
      <c r="AB975" s="29" t="s">
        <v>1164</v>
      </c>
      <c r="AC975" s="29">
        <v>30</v>
      </c>
      <c r="AD975" s="29">
        <v>0</v>
      </c>
      <c r="AE975" s="29" t="s">
        <v>1575</v>
      </c>
      <c r="AF975" s="27">
        <v>8.1999999999999993</v>
      </c>
      <c r="AG975" s="86">
        <f t="shared" si="583"/>
        <v>0.91381385238371671</v>
      </c>
      <c r="AH975" s="458">
        <f>AF975*110</f>
        <v>901.99999999999989</v>
      </c>
      <c r="AI975" s="72">
        <f t="shared" si="576"/>
        <v>2.9552065375419416</v>
      </c>
      <c r="AJ975" s="59">
        <f t="shared" si="577"/>
        <v>49.199999999999996</v>
      </c>
      <c r="AK975" s="59">
        <f t="shared" si="584"/>
        <v>1.6919651027673603</v>
      </c>
      <c r="AL975" s="72">
        <f t="shared" si="578"/>
        <v>5411.9999999999991</v>
      </c>
      <c r="AM975" s="72">
        <f t="shared" si="574"/>
        <v>3.7333577879255855</v>
      </c>
      <c r="AN975" s="26" t="s">
        <v>28</v>
      </c>
      <c r="AO975" s="22" t="s">
        <v>470</v>
      </c>
      <c r="AP975" s="240"/>
      <c r="AQ975" s="22" t="s">
        <v>80</v>
      </c>
      <c r="AR975" s="26" t="s">
        <v>223</v>
      </c>
      <c r="AS975" s="26" t="s">
        <v>224</v>
      </c>
      <c r="AT975" s="498">
        <v>112</v>
      </c>
      <c r="AU975" s="270">
        <v>45.23</v>
      </c>
      <c r="AV975" s="11">
        <v>-118.5</v>
      </c>
      <c r="AW975" s="37" t="s">
        <v>225</v>
      </c>
      <c r="AX975" s="277">
        <v>6.1416666666666666</v>
      </c>
      <c r="AY975" s="278">
        <v>613</v>
      </c>
      <c r="AZ975" s="455">
        <f t="shared" si="585"/>
        <v>2.7874604745184151</v>
      </c>
      <c r="BA975" s="529" t="s">
        <v>137</v>
      </c>
      <c r="BB975" s="241" t="s">
        <v>226</v>
      </c>
      <c r="BC975" s="22"/>
      <c r="BD975" s="23"/>
      <c r="BH975" s="26" t="s">
        <v>2028</v>
      </c>
      <c r="BI975" s="26" t="s">
        <v>1860</v>
      </c>
      <c r="BJ975" s="185" t="s">
        <v>12</v>
      </c>
      <c r="BK975" s="38" t="s">
        <v>31</v>
      </c>
      <c r="BO975" s="29" t="s">
        <v>1669</v>
      </c>
      <c r="BP975" s="8" t="s">
        <v>1577</v>
      </c>
      <c r="BQ975" s="29" t="s">
        <v>1862</v>
      </c>
      <c r="BR975" s="67">
        <v>-0.94539760348583834</v>
      </c>
      <c r="BS975" s="29" t="s">
        <v>21</v>
      </c>
      <c r="BT975" s="29" t="s">
        <v>1214</v>
      </c>
      <c r="BU975" s="124">
        <v>0.74484765105704887</v>
      </c>
      <c r="BW975" s="14" t="s">
        <v>26</v>
      </c>
      <c r="BX975" s="29" t="s">
        <v>67</v>
      </c>
      <c r="BZ975" s="146">
        <f t="shared" si="579"/>
        <v>0.74484765105704887</v>
      </c>
      <c r="CA975" s="250" t="s">
        <v>18</v>
      </c>
      <c r="CB975" s="248" t="s">
        <v>1861</v>
      </c>
      <c r="CC975" s="29">
        <v>3</v>
      </c>
      <c r="CD975" s="29">
        <v>3</v>
      </c>
      <c r="CE975" s="82" t="s">
        <v>1617</v>
      </c>
      <c r="CF975" s="8" t="s">
        <v>1578</v>
      </c>
      <c r="CG975" s="67">
        <v>-1.4411764705882355</v>
      </c>
      <c r="CH975" s="29" t="s">
        <v>21</v>
      </c>
      <c r="CI975" s="67">
        <v>1.3519817570072001</v>
      </c>
      <c r="CL975" s="30">
        <f t="shared" si="580"/>
        <v>1.3519817570072001</v>
      </c>
      <c r="CM975" s="29">
        <v>3</v>
      </c>
      <c r="CN975" s="29">
        <v>3</v>
      </c>
      <c r="CO975" s="82" t="s">
        <v>2630</v>
      </c>
      <c r="CP975" s="67">
        <f t="shared" si="589"/>
        <v>0.45422667739831851</v>
      </c>
      <c r="CQ975" s="67">
        <f t="shared" si="590"/>
        <v>0.8</v>
      </c>
      <c r="CR975" s="67">
        <f t="shared" si="586"/>
        <v>0.36338134191865484</v>
      </c>
      <c r="CS975" s="67">
        <f t="shared" si="591"/>
        <v>0.67767049997121687</v>
      </c>
      <c r="CT975" s="29">
        <v>1</v>
      </c>
      <c r="CU975" s="59">
        <v>0</v>
      </c>
      <c r="CV975" s="19" t="s">
        <v>1782</v>
      </c>
      <c r="CW975" s="59">
        <v>0</v>
      </c>
      <c r="CX975" s="37">
        <v>0</v>
      </c>
      <c r="CY975" s="12">
        <v>1</v>
      </c>
      <c r="CZ975" s="12">
        <v>0</v>
      </c>
      <c r="DA975" s="12">
        <v>0</v>
      </c>
      <c r="DB975" s="12">
        <v>0</v>
      </c>
      <c r="DC975" s="12">
        <v>0</v>
      </c>
      <c r="DD975" s="283">
        <v>0</v>
      </c>
      <c r="DE975" s="60">
        <v>0</v>
      </c>
      <c r="DF975" s="60">
        <v>0</v>
      </c>
      <c r="DG975" s="60">
        <v>0</v>
      </c>
      <c r="DH975" s="60">
        <v>0</v>
      </c>
      <c r="DI975" s="60">
        <v>0</v>
      </c>
      <c r="DJ975" s="60">
        <v>1</v>
      </c>
      <c r="DK975" s="60">
        <v>0</v>
      </c>
      <c r="DL975" s="19">
        <v>0</v>
      </c>
      <c r="DM975" s="19">
        <v>0</v>
      </c>
      <c r="DN975" s="19">
        <v>0</v>
      </c>
      <c r="DO975" s="59">
        <v>0</v>
      </c>
      <c r="DP975" s="59">
        <v>0</v>
      </c>
      <c r="DQ975" s="59">
        <v>0</v>
      </c>
      <c r="DR975" s="59">
        <v>0</v>
      </c>
      <c r="DS975" s="59">
        <v>0</v>
      </c>
      <c r="DT975" s="59">
        <v>0</v>
      </c>
      <c r="DU975" s="59">
        <v>0</v>
      </c>
      <c r="DV975" s="59">
        <v>0</v>
      </c>
      <c r="DW975" s="59">
        <v>0</v>
      </c>
      <c r="DX975" s="59">
        <v>0</v>
      </c>
      <c r="DY975" s="59">
        <v>0</v>
      </c>
      <c r="DZ975" s="59">
        <v>0</v>
      </c>
      <c r="EA975" s="59">
        <v>0</v>
      </c>
      <c r="EB975" s="59">
        <v>0</v>
      </c>
      <c r="EC975" s="59">
        <v>0</v>
      </c>
      <c r="ED975" s="59">
        <v>0</v>
      </c>
      <c r="EE975" s="59">
        <v>0</v>
      </c>
      <c r="EF975" s="59">
        <v>0</v>
      </c>
      <c r="EG975" s="59">
        <v>0</v>
      </c>
      <c r="EH975" s="59">
        <v>0</v>
      </c>
      <c r="EI975" s="59">
        <v>0</v>
      </c>
      <c r="EJ975" s="59">
        <v>0</v>
      </c>
      <c r="EK975" s="59">
        <v>0</v>
      </c>
      <c r="EL975" s="59">
        <v>0</v>
      </c>
      <c r="EM975" s="29">
        <v>2</v>
      </c>
      <c r="EN975" s="59">
        <v>0</v>
      </c>
      <c r="EO975" s="29">
        <v>2</v>
      </c>
      <c r="EP975" s="59">
        <v>1</v>
      </c>
      <c r="EQ975" s="59">
        <v>2</v>
      </c>
    </row>
    <row r="976" spans="1:147" ht="15" customHeight="1" x14ac:dyDescent="0.25">
      <c r="A976" s="6" t="s">
        <v>2587</v>
      </c>
      <c r="B976" s="22">
        <v>50</v>
      </c>
      <c r="C976" s="21" t="s">
        <v>1857</v>
      </c>
      <c r="D976" s="13">
        <v>2016</v>
      </c>
      <c r="E976" s="21" t="s">
        <v>800</v>
      </c>
      <c r="F976" s="21" t="s">
        <v>308</v>
      </c>
      <c r="G976" s="13">
        <v>19</v>
      </c>
      <c r="H976" s="22" t="s">
        <v>801</v>
      </c>
      <c r="I976" s="238" t="s">
        <v>1412</v>
      </c>
      <c r="J976" s="59">
        <v>2</v>
      </c>
      <c r="K976" s="22" t="s">
        <v>39</v>
      </c>
      <c r="L976" s="22" t="s">
        <v>89</v>
      </c>
      <c r="M976" s="22">
        <v>6</v>
      </c>
      <c r="N976" s="22">
        <v>6</v>
      </c>
      <c r="O976" s="59">
        <f t="shared" si="582"/>
        <v>0.77815125038364363</v>
      </c>
      <c r="P976" s="22" t="s">
        <v>1858</v>
      </c>
      <c r="Q976" s="26"/>
      <c r="R976" s="22">
        <v>1</v>
      </c>
      <c r="S976" s="22">
        <v>3</v>
      </c>
      <c r="T976" s="22">
        <v>1</v>
      </c>
      <c r="U976" s="239" t="s">
        <v>1859</v>
      </c>
      <c r="V976" s="34" t="s">
        <v>1861</v>
      </c>
      <c r="W976" s="13"/>
      <c r="X976" s="22" t="s">
        <v>608</v>
      </c>
      <c r="Y976" s="38"/>
      <c r="Z976" s="26" t="s">
        <v>153</v>
      </c>
      <c r="AA976" s="22" t="s">
        <v>1257</v>
      </c>
      <c r="AB976" s="29" t="s">
        <v>1164</v>
      </c>
      <c r="AC976" s="119">
        <v>20</v>
      </c>
      <c r="AD976" s="29">
        <v>0</v>
      </c>
      <c r="AE976" s="29" t="s">
        <v>1575</v>
      </c>
      <c r="AF976" s="281">
        <v>5.5</v>
      </c>
      <c r="AG976" s="86">
        <f t="shared" si="583"/>
        <v>0.74036268949424389</v>
      </c>
      <c r="AH976" s="458">
        <f t="shared" ref="AH976:AH978" si="594">AF976*110</f>
        <v>605</v>
      </c>
      <c r="AI976" s="72">
        <f t="shared" si="576"/>
        <v>2.781755374652469</v>
      </c>
      <c r="AJ976" s="59">
        <f t="shared" si="577"/>
        <v>33</v>
      </c>
      <c r="AK976" s="59">
        <f t="shared" si="584"/>
        <v>1.5185139398778875</v>
      </c>
      <c r="AL976" s="72">
        <f t="shared" si="578"/>
        <v>3630</v>
      </c>
      <c r="AM976" s="72">
        <f t="shared" si="574"/>
        <v>3.5599066250361124</v>
      </c>
      <c r="AN976" s="26" t="s">
        <v>28</v>
      </c>
      <c r="AO976" s="22" t="s">
        <v>470</v>
      </c>
      <c r="AP976" s="240"/>
      <c r="AQ976" s="22" t="s">
        <v>80</v>
      </c>
      <c r="AR976" s="26" t="s">
        <v>223</v>
      </c>
      <c r="AS976" s="26" t="s">
        <v>224</v>
      </c>
      <c r="AT976" s="498">
        <v>112</v>
      </c>
      <c r="AU976" s="270">
        <v>45.23</v>
      </c>
      <c r="AV976" s="11">
        <v>-118.5</v>
      </c>
      <c r="AW976" s="37" t="s">
        <v>225</v>
      </c>
      <c r="AX976" s="277">
        <v>6.1416666666666666</v>
      </c>
      <c r="AY976" s="278">
        <v>613</v>
      </c>
      <c r="AZ976" s="455">
        <f t="shared" si="585"/>
        <v>2.7874604745184151</v>
      </c>
      <c r="BA976" s="529" t="s">
        <v>137</v>
      </c>
      <c r="BB976" s="241" t="s">
        <v>226</v>
      </c>
      <c r="BC976" s="22"/>
      <c r="BD976" s="23"/>
      <c r="BH976" s="26" t="s">
        <v>2028</v>
      </c>
      <c r="BI976" s="26" t="s">
        <v>1865</v>
      </c>
      <c r="BJ976" s="185" t="s">
        <v>12</v>
      </c>
      <c r="BK976" s="38" t="s">
        <v>31</v>
      </c>
      <c r="BO976" s="29" t="s">
        <v>1669</v>
      </c>
      <c r="BP976" s="8" t="s">
        <v>1577</v>
      </c>
      <c r="BQ976" s="29" t="s">
        <v>1862</v>
      </c>
      <c r="BR976" s="67">
        <v>-7.2222222222221674E-2</v>
      </c>
      <c r="BS976" s="29" t="s">
        <v>21</v>
      </c>
      <c r="BT976" s="29" t="s">
        <v>1214</v>
      </c>
      <c r="BU976" s="124">
        <v>1.3770271252606832</v>
      </c>
      <c r="BW976" s="14" t="s">
        <v>26</v>
      </c>
      <c r="BX976" s="29" t="s">
        <v>67</v>
      </c>
      <c r="BZ976" s="146">
        <f t="shared" si="579"/>
        <v>1.3770271252606832</v>
      </c>
      <c r="CA976" s="250" t="s">
        <v>18</v>
      </c>
      <c r="CB976" s="248" t="s">
        <v>1861</v>
      </c>
      <c r="CC976" s="29">
        <v>3</v>
      </c>
      <c r="CD976" s="29">
        <v>3</v>
      </c>
      <c r="CE976" s="82" t="s">
        <v>1617</v>
      </c>
      <c r="CF976" s="8" t="s">
        <v>1578</v>
      </c>
      <c r="CG976" s="67">
        <v>-1.4411764705882355</v>
      </c>
      <c r="CH976" s="29" t="s">
        <v>21</v>
      </c>
      <c r="CI976" s="67">
        <v>1.3519817570072001</v>
      </c>
      <c r="CL976" s="30">
        <f t="shared" si="580"/>
        <v>1.3519817570072001</v>
      </c>
      <c r="CM976" s="29">
        <v>3</v>
      </c>
      <c r="CN976" s="29">
        <v>3</v>
      </c>
      <c r="CO976" s="82" t="s">
        <v>2630</v>
      </c>
      <c r="CP976" s="67">
        <f t="shared" si="589"/>
        <v>1.0032188684289374</v>
      </c>
      <c r="CQ976" s="67">
        <f t="shared" si="590"/>
        <v>0.8</v>
      </c>
      <c r="CR976" s="67">
        <f t="shared" si="586"/>
        <v>0.80257509474314992</v>
      </c>
      <c r="CS976" s="67">
        <f t="shared" si="591"/>
        <v>0.72034389855849801</v>
      </c>
      <c r="CT976" s="29">
        <v>1</v>
      </c>
      <c r="CU976" s="59">
        <v>0</v>
      </c>
      <c r="CV976" s="19" t="s">
        <v>1782</v>
      </c>
      <c r="CW976" s="59">
        <v>0</v>
      </c>
      <c r="CX976" s="37">
        <v>0</v>
      </c>
      <c r="CY976" s="12">
        <v>1</v>
      </c>
      <c r="CZ976" s="12">
        <v>0</v>
      </c>
      <c r="DA976" s="12">
        <v>0</v>
      </c>
      <c r="DB976" s="12">
        <v>0</v>
      </c>
      <c r="DC976" s="12">
        <v>0</v>
      </c>
      <c r="DD976" s="283">
        <v>0</v>
      </c>
      <c r="DE976" s="60">
        <v>0</v>
      </c>
      <c r="DF976" s="60">
        <v>0</v>
      </c>
      <c r="DG976" s="60">
        <v>0</v>
      </c>
      <c r="DH976" s="60">
        <v>0</v>
      </c>
      <c r="DI976" s="60">
        <v>0</v>
      </c>
      <c r="DJ976" s="60">
        <v>1</v>
      </c>
      <c r="DK976" s="60">
        <v>0</v>
      </c>
      <c r="DL976" s="19">
        <v>0</v>
      </c>
      <c r="DM976" s="19">
        <v>0</v>
      </c>
      <c r="DN976" s="19">
        <v>0</v>
      </c>
      <c r="DO976" s="59">
        <v>0</v>
      </c>
      <c r="DP976" s="59">
        <v>0</v>
      </c>
      <c r="DQ976" s="59">
        <v>0</v>
      </c>
      <c r="DR976" s="59">
        <v>0</v>
      </c>
      <c r="DS976" s="59">
        <v>0</v>
      </c>
      <c r="DT976" s="59">
        <v>0</v>
      </c>
      <c r="DU976" s="59">
        <v>0</v>
      </c>
      <c r="DV976" s="59">
        <v>0</v>
      </c>
      <c r="DW976" s="59">
        <v>0</v>
      </c>
      <c r="DX976" s="59">
        <v>0</v>
      </c>
      <c r="DY976" s="59">
        <v>0</v>
      </c>
      <c r="DZ976" s="59">
        <v>0</v>
      </c>
      <c r="EA976" s="59">
        <v>0</v>
      </c>
      <c r="EB976" s="59">
        <v>0</v>
      </c>
      <c r="EC976" s="59">
        <v>0</v>
      </c>
      <c r="ED976" s="59">
        <v>0</v>
      </c>
      <c r="EE976" s="59">
        <v>0</v>
      </c>
      <c r="EF976" s="59">
        <v>0</v>
      </c>
      <c r="EG976" s="59">
        <v>0</v>
      </c>
      <c r="EH976" s="59">
        <v>0</v>
      </c>
      <c r="EI976" s="59">
        <v>0</v>
      </c>
      <c r="EJ976" s="59">
        <v>0</v>
      </c>
      <c r="EK976" s="59">
        <v>0</v>
      </c>
      <c r="EL976" s="59">
        <v>0</v>
      </c>
      <c r="EM976" s="29">
        <v>2</v>
      </c>
      <c r="EN976" s="59">
        <v>0</v>
      </c>
      <c r="EO976" s="29">
        <v>2</v>
      </c>
      <c r="EP976" s="59">
        <v>1</v>
      </c>
      <c r="EQ976" s="59">
        <v>2</v>
      </c>
    </row>
    <row r="977" spans="1:147" ht="15" customHeight="1" x14ac:dyDescent="0.25">
      <c r="A977" s="6" t="s">
        <v>2587</v>
      </c>
      <c r="B977" s="22">
        <v>51</v>
      </c>
      <c r="C977" s="21" t="s">
        <v>1857</v>
      </c>
      <c r="D977" s="13">
        <v>2016</v>
      </c>
      <c r="E977" s="21" t="s">
        <v>800</v>
      </c>
      <c r="F977" s="21" t="s">
        <v>308</v>
      </c>
      <c r="G977" s="13">
        <v>19</v>
      </c>
      <c r="H977" s="22" t="s">
        <v>801</v>
      </c>
      <c r="I977" s="238" t="s">
        <v>1412</v>
      </c>
      <c r="J977" s="59">
        <v>2</v>
      </c>
      <c r="K977" s="22" t="s">
        <v>39</v>
      </c>
      <c r="L977" s="22" t="s">
        <v>89</v>
      </c>
      <c r="M977" s="22">
        <v>6</v>
      </c>
      <c r="N977" s="22">
        <v>6</v>
      </c>
      <c r="O977" s="59">
        <f t="shared" si="582"/>
        <v>0.77815125038364363</v>
      </c>
      <c r="P977" s="22" t="s">
        <v>1858</v>
      </c>
      <c r="Q977" s="26"/>
      <c r="R977" s="22">
        <v>1</v>
      </c>
      <c r="S977" s="22">
        <v>3</v>
      </c>
      <c r="T977" s="22">
        <v>1</v>
      </c>
      <c r="U977" s="239" t="s">
        <v>1859</v>
      </c>
      <c r="V977" s="34" t="s">
        <v>1861</v>
      </c>
      <c r="W977" s="13"/>
      <c r="X977" s="22" t="s">
        <v>608</v>
      </c>
      <c r="Y977" s="38"/>
      <c r="Z977" s="26" t="s">
        <v>153</v>
      </c>
      <c r="AA977" s="22" t="s">
        <v>1257</v>
      </c>
      <c r="AB977" s="29" t="s">
        <v>1164</v>
      </c>
      <c r="AC977" s="119">
        <v>10</v>
      </c>
      <c r="AD977" s="29">
        <v>0</v>
      </c>
      <c r="AE977" s="29" t="s">
        <v>1575</v>
      </c>
      <c r="AF977" s="281">
        <v>2.7</v>
      </c>
      <c r="AG977" s="86">
        <f t="shared" si="583"/>
        <v>0.43136376415898736</v>
      </c>
      <c r="AH977" s="458">
        <f t="shared" si="594"/>
        <v>297</v>
      </c>
      <c r="AI977" s="72">
        <f t="shared" si="576"/>
        <v>2.4727564493172123</v>
      </c>
      <c r="AJ977" s="59">
        <f t="shared" si="577"/>
        <v>16.200000000000003</v>
      </c>
      <c r="AK977" s="59">
        <f t="shared" si="584"/>
        <v>1.209515014542631</v>
      </c>
      <c r="AL977" s="72">
        <f t="shared" si="578"/>
        <v>1782</v>
      </c>
      <c r="AM977" s="72">
        <f t="shared" si="574"/>
        <v>3.2509076997008561</v>
      </c>
      <c r="AN977" s="26" t="s">
        <v>28</v>
      </c>
      <c r="AO977" s="22" t="s">
        <v>470</v>
      </c>
      <c r="AP977" s="240"/>
      <c r="AQ977" s="22" t="s">
        <v>80</v>
      </c>
      <c r="AR977" s="26" t="s">
        <v>223</v>
      </c>
      <c r="AS977" s="26" t="s">
        <v>224</v>
      </c>
      <c r="AT977" s="498">
        <v>112</v>
      </c>
      <c r="AU977" s="270">
        <v>45.23</v>
      </c>
      <c r="AV977" s="11">
        <v>-118.5</v>
      </c>
      <c r="AW977" s="37" t="s">
        <v>225</v>
      </c>
      <c r="AX977" s="277">
        <v>6.1416666666666666</v>
      </c>
      <c r="AY977" s="278">
        <v>613</v>
      </c>
      <c r="AZ977" s="455">
        <f t="shared" si="585"/>
        <v>2.7874604745184151</v>
      </c>
      <c r="BA977" s="529" t="s">
        <v>137</v>
      </c>
      <c r="BB977" s="241" t="s">
        <v>226</v>
      </c>
      <c r="BC977" s="22"/>
      <c r="BD977" s="23"/>
      <c r="BH977" s="26" t="s">
        <v>2028</v>
      </c>
      <c r="BI977" s="26" t="s">
        <v>1866</v>
      </c>
      <c r="BJ977" s="185" t="s">
        <v>12</v>
      </c>
      <c r="BK977" s="38" t="s">
        <v>31</v>
      </c>
      <c r="BO977" s="29" t="s">
        <v>1669</v>
      </c>
      <c r="BP977" s="8" t="s">
        <v>1577</v>
      </c>
      <c r="BQ977" s="29" t="s">
        <v>1862</v>
      </c>
      <c r="BR977" s="67">
        <v>-1.1981603313840159</v>
      </c>
      <c r="BS977" s="29" t="s">
        <v>21</v>
      </c>
      <c r="BT977" s="29" t="s">
        <v>1214</v>
      </c>
      <c r="BU977" s="124">
        <v>1.5137416100225887</v>
      </c>
      <c r="BW977" s="14" t="s">
        <v>26</v>
      </c>
      <c r="BX977" s="29" t="s">
        <v>67</v>
      </c>
      <c r="BZ977" s="146">
        <f t="shared" si="579"/>
        <v>1.5137416100225887</v>
      </c>
      <c r="CA977" s="250" t="s">
        <v>18</v>
      </c>
      <c r="CB977" s="248" t="s">
        <v>1861</v>
      </c>
      <c r="CC977" s="29">
        <v>3</v>
      </c>
      <c r="CD977" s="29">
        <v>3</v>
      </c>
      <c r="CE977" s="82" t="s">
        <v>1617</v>
      </c>
      <c r="CF977" s="8" t="s">
        <v>1578</v>
      </c>
      <c r="CG977" s="67">
        <v>-1.4411764705882355</v>
      </c>
      <c r="CH977" s="29" t="s">
        <v>21</v>
      </c>
      <c r="CI977" s="67">
        <v>1.3519817570072001</v>
      </c>
      <c r="CL977" s="30">
        <f t="shared" si="580"/>
        <v>1.3519817570072001</v>
      </c>
      <c r="CM977" s="29">
        <v>3</v>
      </c>
      <c r="CN977" s="29">
        <v>3</v>
      </c>
      <c r="CO977" s="82" t="s">
        <v>2630</v>
      </c>
      <c r="CP977" s="67">
        <f t="shared" si="589"/>
        <v>0.16933240364557806</v>
      </c>
      <c r="CQ977" s="67">
        <f t="shared" si="590"/>
        <v>0.8</v>
      </c>
      <c r="CR977" s="67">
        <f t="shared" si="586"/>
        <v>0.13546592291646245</v>
      </c>
      <c r="CS977" s="67">
        <f t="shared" si="591"/>
        <v>0.66819591802263401</v>
      </c>
      <c r="CT977" s="29">
        <v>1</v>
      </c>
      <c r="CU977" s="59">
        <v>0</v>
      </c>
      <c r="CV977" s="19" t="s">
        <v>1782</v>
      </c>
      <c r="CW977" s="59">
        <v>0</v>
      </c>
      <c r="CX977" s="37">
        <v>0</v>
      </c>
      <c r="CY977" s="12">
        <v>1</v>
      </c>
      <c r="CZ977" s="12">
        <v>0</v>
      </c>
      <c r="DA977" s="12">
        <v>0</v>
      </c>
      <c r="DB977" s="12">
        <v>0</v>
      </c>
      <c r="DC977" s="12">
        <v>0</v>
      </c>
      <c r="DD977" s="283">
        <v>0</v>
      </c>
      <c r="DE977" s="60">
        <v>0</v>
      </c>
      <c r="DF977" s="60">
        <v>0</v>
      </c>
      <c r="DG977" s="60">
        <v>0</v>
      </c>
      <c r="DH977" s="60">
        <v>0</v>
      </c>
      <c r="DI977" s="60">
        <v>0</v>
      </c>
      <c r="DJ977" s="60">
        <v>1</v>
      </c>
      <c r="DK977" s="60">
        <v>0</v>
      </c>
      <c r="DL977" s="19">
        <v>0</v>
      </c>
      <c r="DM977" s="19">
        <v>0</v>
      </c>
      <c r="DN977" s="19">
        <v>0</v>
      </c>
      <c r="DO977" s="59">
        <v>0</v>
      </c>
      <c r="DP977" s="59">
        <v>0</v>
      </c>
      <c r="DQ977" s="59">
        <v>0</v>
      </c>
      <c r="DR977" s="59">
        <v>0</v>
      </c>
      <c r="DS977" s="59">
        <v>0</v>
      </c>
      <c r="DT977" s="59">
        <v>0</v>
      </c>
      <c r="DU977" s="59">
        <v>0</v>
      </c>
      <c r="DV977" s="59">
        <v>0</v>
      </c>
      <c r="DW977" s="59">
        <v>0</v>
      </c>
      <c r="DX977" s="59">
        <v>0</v>
      </c>
      <c r="DY977" s="59">
        <v>0</v>
      </c>
      <c r="DZ977" s="59">
        <v>0</v>
      </c>
      <c r="EA977" s="59">
        <v>0</v>
      </c>
      <c r="EB977" s="59">
        <v>0</v>
      </c>
      <c r="EC977" s="59">
        <v>0</v>
      </c>
      <c r="ED977" s="59">
        <v>0</v>
      </c>
      <c r="EE977" s="59">
        <v>0</v>
      </c>
      <c r="EF977" s="59">
        <v>0</v>
      </c>
      <c r="EG977" s="59">
        <v>0</v>
      </c>
      <c r="EH977" s="59">
        <v>0</v>
      </c>
      <c r="EI977" s="59">
        <v>0</v>
      </c>
      <c r="EJ977" s="59">
        <v>0</v>
      </c>
      <c r="EK977" s="59">
        <v>0</v>
      </c>
      <c r="EL977" s="59">
        <v>0</v>
      </c>
      <c r="EM977" s="29">
        <v>2</v>
      </c>
      <c r="EN977" s="59">
        <v>0</v>
      </c>
      <c r="EO977" s="29">
        <v>2</v>
      </c>
      <c r="EP977" s="59">
        <v>1</v>
      </c>
      <c r="EQ977" s="59">
        <v>2</v>
      </c>
    </row>
    <row r="978" spans="1:147" ht="15" customHeight="1" x14ac:dyDescent="0.25">
      <c r="A978" s="6" t="s">
        <v>2587</v>
      </c>
      <c r="B978" s="22">
        <v>52</v>
      </c>
      <c r="C978" s="21" t="s">
        <v>1857</v>
      </c>
      <c r="D978" s="13">
        <v>2016</v>
      </c>
      <c r="E978" s="21" t="s">
        <v>800</v>
      </c>
      <c r="F978" s="21" t="s">
        <v>308</v>
      </c>
      <c r="G978" s="13">
        <v>19</v>
      </c>
      <c r="H978" s="22" t="s">
        <v>801</v>
      </c>
      <c r="I978" s="238" t="s">
        <v>1412</v>
      </c>
      <c r="J978" s="59">
        <v>2</v>
      </c>
      <c r="K978" s="22" t="s">
        <v>39</v>
      </c>
      <c r="L978" s="22" t="s">
        <v>89</v>
      </c>
      <c r="M978" s="22">
        <v>6</v>
      </c>
      <c r="N978" s="22">
        <v>6</v>
      </c>
      <c r="O978" s="59">
        <f t="shared" si="582"/>
        <v>0.77815125038364363</v>
      </c>
      <c r="P978" s="22" t="s">
        <v>1858</v>
      </c>
      <c r="Q978" s="26"/>
      <c r="R978" s="22">
        <v>1</v>
      </c>
      <c r="S978" s="22">
        <v>3</v>
      </c>
      <c r="T978" s="22">
        <v>3</v>
      </c>
      <c r="U978" s="239" t="s">
        <v>1859</v>
      </c>
      <c r="V978" s="34" t="s">
        <v>1861</v>
      </c>
      <c r="W978" s="13"/>
      <c r="X978" s="22" t="s">
        <v>608</v>
      </c>
      <c r="Y978" s="38"/>
      <c r="Z978" s="26" t="s">
        <v>153</v>
      </c>
      <c r="AA978" s="22" t="s">
        <v>1257</v>
      </c>
      <c r="AB978" s="29" t="s">
        <v>1164</v>
      </c>
      <c r="AC978" s="243" t="s">
        <v>1863</v>
      </c>
      <c r="AD978" s="29">
        <v>0</v>
      </c>
      <c r="AE978" s="29" t="s">
        <v>1575</v>
      </c>
      <c r="AF978" s="282">
        <v>5.5</v>
      </c>
      <c r="AG978" s="86">
        <f t="shared" si="583"/>
        <v>0.74036268949424389</v>
      </c>
      <c r="AH978" s="458">
        <f t="shared" si="594"/>
        <v>605</v>
      </c>
      <c r="AI978" s="72">
        <f t="shared" si="576"/>
        <v>2.781755374652469</v>
      </c>
      <c r="AJ978" s="59">
        <f t="shared" si="577"/>
        <v>33</v>
      </c>
      <c r="AK978" s="59">
        <f t="shared" si="584"/>
        <v>1.5185139398778875</v>
      </c>
      <c r="AL978" s="72">
        <f t="shared" si="578"/>
        <v>3630</v>
      </c>
      <c r="AM978" s="72">
        <f t="shared" si="574"/>
        <v>3.5599066250361124</v>
      </c>
      <c r="AN978" s="26" t="s">
        <v>28</v>
      </c>
      <c r="AO978" s="22" t="s">
        <v>470</v>
      </c>
      <c r="AP978" s="240"/>
      <c r="AQ978" s="22" t="s">
        <v>80</v>
      </c>
      <c r="AR978" s="26" t="s">
        <v>223</v>
      </c>
      <c r="AS978" s="26" t="s">
        <v>224</v>
      </c>
      <c r="AT978" s="498">
        <v>112</v>
      </c>
      <c r="AU978" s="270">
        <v>45.23</v>
      </c>
      <c r="AV978" s="11">
        <v>-118.5</v>
      </c>
      <c r="AW978" s="37" t="s">
        <v>225</v>
      </c>
      <c r="AX978" s="277">
        <v>6.1416666666666666</v>
      </c>
      <c r="AY978" s="278">
        <v>613</v>
      </c>
      <c r="AZ978" s="455">
        <f t="shared" si="585"/>
        <v>2.7874604745184151</v>
      </c>
      <c r="BA978" s="529" t="s">
        <v>137</v>
      </c>
      <c r="BB978" s="241" t="s">
        <v>226</v>
      </c>
      <c r="BC978" s="22"/>
      <c r="BD978" s="23"/>
      <c r="BH978" s="26" t="s">
        <v>2028</v>
      </c>
      <c r="BI978" s="26" t="s">
        <v>1867</v>
      </c>
      <c r="BJ978" s="185" t="s">
        <v>12</v>
      </c>
      <c r="BK978" s="38" t="s">
        <v>31</v>
      </c>
      <c r="BO978" s="29" t="s">
        <v>1669</v>
      </c>
      <c r="BP978" s="8" t="s">
        <v>1577</v>
      </c>
      <c r="BQ978" s="29" t="s">
        <v>1862</v>
      </c>
      <c r="BR978" s="67">
        <v>-0.73859338569735877</v>
      </c>
      <c r="BS978" s="29" t="s">
        <v>21</v>
      </c>
      <c r="BT978" s="29" t="s">
        <v>1214</v>
      </c>
      <c r="BU978" s="124">
        <v>1.2030633631758343</v>
      </c>
      <c r="BW978" s="14" t="s">
        <v>26</v>
      </c>
      <c r="BX978" s="29" t="s">
        <v>67</v>
      </c>
      <c r="BZ978" s="146">
        <f t="shared" si="579"/>
        <v>1.2030633631758343</v>
      </c>
      <c r="CA978" s="250" t="s">
        <v>18</v>
      </c>
      <c r="CB978" s="248" t="s">
        <v>1861</v>
      </c>
      <c r="CC978" s="29">
        <v>9</v>
      </c>
      <c r="CD978" s="29">
        <v>9</v>
      </c>
      <c r="CE978" s="82" t="s">
        <v>1617</v>
      </c>
      <c r="CF978" s="8" t="s">
        <v>1578</v>
      </c>
      <c r="CG978" s="67">
        <v>-1.4411764705882355</v>
      </c>
      <c r="CH978" s="29" t="s">
        <v>21</v>
      </c>
      <c r="CI978" s="67">
        <v>1.3519817570072001</v>
      </c>
      <c r="CL978" s="30">
        <f t="shared" si="580"/>
        <v>1.3519817570072001</v>
      </c>
      <c r="CM978" s="29">
        <v>3</v>
      </c>
      <c r="CN978" s="29">
        <v>3</v>
      </c>
      <c r="CO978" s="82" t="s">
        <v>2630</v>
      </c>
      <c r="CP978" s="67">
        <f t="shared" si="589"/>
        <v>0.56922261702010257</v>
      </c>
      <c r="CQ978" s="67">
        <f t="shared" si="590"/>
        <v>0.92307692307692313</v>
      </c>
      <c r="CR978" s="67">
        <f t="shared" si="586"/>
        <v>0.52543626186471004</v>
      </c>
      <c r="CS978" s="67">
        <f t="shared" si="591"/>
        <v>0.45594791383120942</v>
      </c>
      <c r="CT978" s="29">
        <v>2</v>
      </c>
      <c r="CU978" s="59">
        <v>0</v>
      </c>
      <c r="CV978" s="19" t="s">
        <v>1782</v>
      </c>
      <c r="CW978" s="59">
        <v>0</v>
      </c>
      <c r="CX978" s="37">
        <v>0</v>
      </c>
      <c r="CY978" s="12">
        <v>1</v>
      </c>
      <c r="CZ978" s="12">
        <v>0</v>
      </c>
      <c r="DA978" s="12">
        <v>0</v>
      </c>
      <c r="DB978" s="12">
        <v>0</v>
      </c>
      <c r="DC978" s="12">
        <v>0</v>
      </c>
      <c r="DD978" s="283">
        <v>0</v>
      </c>
      <c r="DE978" s="60">
        <v>0</v>
      </c>
      <c r="DF978" s="60">
        <v>0</v>
      </c>
      <c r="DG978" s="60">
        <v>0</v>
      </c>
      <c r="DH978" s="60">
        <v>0</v>
      </c>
      <c r="DI978" s="60">
        <v>0</v>
      </c>
      <c r="DJ978" s="60">
        <v>1</v>
      </c>
      <c r="DK978" s="60">
        <v>0</v>
      </c>
      <c r="DL978" s="19">
        <v>0</v>
      </c>
      <c r="DM978" s="19">
        <v>0</v>
      </c>
      <c r="DN978" s="19">
        <v>0</v>
      </c>
      <c r="DO978" s="59">
        <v>0</v>
      </c>
      <c r="DP978" s="59">
        <v>0</v>
      </c>
      <c r="DQ978" s="59">
        <v>0</v>
      </c>
      <c r="DR978" s="59">
        <v>0</v>
      </c>
      <c r="DS978" s="59">
        <v>0</v>
      </c>
      <c r="DT978" s="59">
        <v>0</v>
      </c>
      <c r="DU978" s="59">
        <v>0</v>
      </c>
      <c r="DV978" s="59">
        <v>0</v>
      </c>
      <c r="DW978" s="59">
        <v>0</v>
      </c>
      <c r="DX978" s="59">
        <v>0</v>
      </c>
      <c r="DY978" s="59">
        <v>0</v>
      </c>
      <c r="DZ978" s="59">
        <v>0</v>
      </c>
      <c r="EA978" s="59">
        <v>0</v>
      </c>
      <c r="EB978" s="59">
        <v>0</v>
      </c>
      <c r="EC978" s="59">
        <v>0</v>
      </c>
      <c r="ED978" s="59">
        <v>0</v>
      </c>
      <c r="EE978" s="59">
        <v>0</v>
      </c>
      <c r="EF978" s="59">
        <v>0</v>
      </c>
      <c r="EG978" s="59">
        <v>0</v>
      </c>
      <c r="EH978" s="59">
        <v>0</v>
      </c>
      <c r="EI978" s="59">
        <v>0</v>
      </c>
      <c r="EJ978" s="59">
        <v>0</v>
      </c>
      <c r="EK978" s="59">
        <v>0</v>
      </c>
      <c r="EL978" s="59">
        <v>0</v>
      </c>
      <c r="EM978" s="29">
        <v>2</v>
      </c>
      <c r="EN978" s="59">
        <v>0</v>
      </c>
      <c r="EO978" s="29">
        <v>2</v>
      </c>
      <c r="EP978" s="59">
        <v>1</v>
      </c>
      <c r="EQ978" s="59">
        <v>2</v>
      </c>
    </row>
    <row r="979" spans="1:147" ht="15" customHeight="1" x14ac:dyDescent="0.25">
      <c r="A979" s="6" t="s">
        <v>2587</v>
      </c>
      <c r="B979" s="22">
        <v>53</v>
      </c>
      <c r="C979" s="21" t="s">
        <v>1857</v>
      </c>
      <c r="D979" s="13">
        <v>2016</v>
      </c>
      <c r="E979" s="21" t="s">
        <v>800</v>
      </c>
      <c r="F979" s="21" t="s">
        <v>308</v>
      </c>
      <c r="G979" s="13">
        <v>19</v>
      </c>
      <c r="H979" s="22" t="s">
        <v>801</v>
      </c>
      <c r="I979" s="238" t="s">
        <v>1412</v>
      </c>
      <c r="J979" s="59">
        <v>2</v>
      </c>
      <c r="K979" s="22" t="s">
        <v>39</v>
      </c>
      <c r="L979" s="22" t="s">
        <v>89</v>
      </c>
      <c r="M979" s="22">
        <v>6</v>
      </c>
      <c r="N979" s="22">
        <v>6</v>
      </c>
      <c r="O979" s="59">
        <f t="shared" si="582"/>
        <v>0.77815125038364363</v>
      </c>
      <c r="P979" s="22" t="s">
        <v>1858</v>
      </c>
      <c r="Q979" s="26"/>
      <c r="R979" s="22">
        <v>1</v>
      </c>
      <c r="S979" s="22">
        <v>3</v>
      </c>
      <c r="T979" s="22">
        <v>1</v>
      </c>
      <c r="U979" s="239" t="s">
        <v>1859</v>
      </c>
      <c r="V979" s="34" t="s">
        <v>1861</v>
      </c>
      <c r="W979" s="13"/>
      <c r="X979" s="22" t="s">
        <v>608</v>
      </c>
      <c r="Y979" s="38"/>
      <c r="Z979" s="244" t="s">
        <v>130</v>
      </c>
      <c r="AA979" s="22" t="s">
        <v>1257</v>
      </c>
      <c r="AB979" s="29" t="s">
        <v>1164</v>
      </c>
      <c r="AC979" s="119">
        <v>32</v>
      </c>
      <c r="AD979" s="29">
        <v>0</v>
      </c>
      <c r="AE979" s="29" t="s">
        <v>1576</v>
      </c>
      <c r="AF979" s="281">
        <v>8.6999999999999993</v>
      </c>
      <c r="AG979" s="86">
        <f t="shared" si="583"/>
        <v>0.93951925261861846</v>
      </c>
      <c r="AH979" s="458">
        <f>AF979*69.5</f>
        <v>604.65</v>
      </c>
      <c r="AI979" s="72">
        <f t="shared" si="576"/>
        <v>2.7815040572087324</v>
      </c>
      <c r="AJ979" s="59">
        <f t="shared" si="577"/>
        <v>52.199999999999996</v>
      </c>
      <c r="AK979" s="59">
        <f t="shared" si="584"/>
        <v>1.7176705030022621</v>
      </c>
      <c r="AL979" s="72">
        <f t="shared" si="578"/>
        <v>3627.8999999999996</v>
      </c>
      <c r="AM979" s="72">
        <f t="shared" si="574"/>
        <v>3.5596553075923758</v>
      </c>
      <c r="AN979" s="26" t="s">
        <v>28</v>
      </c>
      <c r="AO979" s="22" t="s">
        <v>470</v>
      </c>
      <c r="AP979" s="240"/>
      <c r="AQ979" s="22" t="s">
        <v>80</v>
      </c>
      <c r="AR979" s="26" t="s">
        <v>223</v>
      </c>
      <c r="AS979" s="26" t="s">
        <v>224</v>
      </c>
      <c r="AT979" s="498">
        <v>112</v>
      </c>
      <c r="AU979" s="270">
        <v>45.23</v>
      </c>
      <c r="AV979" s="11">
        <v>-118.5</v>
      </c>
      <c r="AW979" s="37" t="s">
        <v>225</v>
      </c>
      <c r="AX979" s="277">
        <v>6.1416666666666666</v>
      </c>
      <c r="AY979" s="278">
        <v>613</v>
      </c>
      <c r="AZ979" s="455">
        <f t="shared" si="585"/>
        <v>2.7874604745184151</v>
      </c>
      <c r="BA979" s="529" t="s">
        <v>137</v>
      </c>
      <c r="BB979" s="241" t="s">
        <v>226</v>
      </c>
      <c r="BC979" s="22"/>
      <c r="BD979" s="23"/>
      <c r="BH979" s="26" t="s">
        <v>2028</v>
      </c>
      <c r="BI979" s="26" t="s">
        <v>1868</v>
      </c>
      <c r="BJ979" s="185" t="s">
        <v>12</v>
      </c>
      <c r="BK979" s="38" t="s">
        <v>31</v>
      </c>
      <c r="BO979" s="29" t="s">
        <v>1669</v>
      </c>
      <c r="BP979" s="8" t="s">
        <v>1577</v>
      </c>
      <c r="BQ979" s="29" t="s">
        <v>1862</v>
      </c>
      <c r="BR979" s="67">
        <v>-0.88304093567251485</v>
      </c>
      <c r="BS979" s="29" t="s">
        <v>21</v>
      </c>
      <c r="BT979" s="29" t="s">
        <v>1214</v>
      </c>
      <c r="BU979" s="124">
        <v>1.0368084616700521</v>
      </c>
      <c r="BW979" s="14" t="s">
        <v>26</v>
      </c>
      <c r="BX979" s="29" t="s">
        <v>67</v>
      </c>
      <c r="BZ979" s="146">
        <f t="shared" si="579"/>
        <v>1.0368084616700521</v>
      </c>
      <c r="CA979" s="250" t="s">
        <v>18</v>
      </c>
      <c r="CB979" s="248" t="s">
        <v>1861</v>
      </c>
      <c r="CC979" s="29">
        <v>3</v>
      </c>
      <c r="CD979" s="29">
        <v>3</v>
      </c>
      <c r="CE979" s="82" t="s">
        <v>1617</v>
      </c>
      <c r="CF979" s="8" t="s">
        <v>1578</v>
      </c>
      <c r="CG979" s="67">
        <v>-1.4411764705882355</v>
      </c>
      <c r="CH979" s="29" t="s">
        <v>21</v>
      </c>
      <c r="CI979" s="67">
        <v>1.3519817570072001</v>
      </c>
      <c r="CL979" s="30">
        <f t="shared" si="580"/>
        <v>1.3519817570072001</v>
      </c>
      <c r="CM979" s="29">
        <v>3</v>
      </c>
      <c r="CN979" s="29">
        <v>3</v>
      </c>
      <c r="CO979" s="82" t="s">
        <v>2630</v>
      </c>
      <c r="CP979" s="67">
        <f t="shared" si="589"/>
        <v>0.46328062215810761</v>
      </c>
      <c r="CQ979" s="67">
        <f t="shared" si="590"/>
        <v>0.8</v>
      </c>
      <c r="CR979" s="67">
        <f t="shared" si="586"/>
        <v>0.37062449772648609</v>
      </c>
      <c r="CS979" s="67">
        <f t="shared" si="591"/>
        <v>0.6781135431929175</v>
      </c>
      <c r="CT979" s="29">
        <v>1</v>
      </c>
      <c r="CU979" s="59">
        <v>0</v>
      </c>
      <c r="CV979" s="19" t="s">
        <v>1782</v>
      </c>
      <c r="CW979" s="59">
        <v>0</v>
      </c>
      <c r="CX979" s="37">
        <v>0</v>
      </c>
      <c r="CY979" s="12">
        <v>1</v>
      </c>
      <c r="CZ979" s="12">
        <v>0</v>
      </c>
      <c r="DA979" s="12">
        <v>0</v>
      </c>
      <c r="DB979" s="12">
        <v>0</v>
      </c>
      <c r="DC979" s="12">
        <v>0</v>
      </c>
      <c r="DD979" s="283">
        <v>0</v>
      </c>
      <c r="DE979" s="60">
        <v>0</v>
      </c>
      <c r="DF979" s="60">
        <v>0</v>
      </c>
      <c r="DG979" s="60">
        <v>0</v>
      </c>
      <c r="DH979" s="60">
        <v>0</v>
      </c>
      <c r="DI979" s="60">
        <v>0</v>
      </c>
      <c r="DJ979" s="60">
        <v>1</v>
      </c>
      <c r="DK979" s="60">
        <v>0</v>
      </c>
      <c r="DL979" s="19">
        <v>0</v>
      </c>
      <c r="DM979" s="19">
        <v>0</v>
      </c>
      <c r="DN979" s="19">
        <v>0</v>
      </c>
      <c r="DO979" s="59">
        <v>0</v>
      </c>
      <c r="DP979" s="59">
        <v>0</v>
      </c>
      <c r="DQ979" s="59">
        <v>0</v>
      </c>
      <c r="DR979" s="59">
        <v>0</v>
      </c>
      <c r="DS979" s="59">
        <v>0</v>
      </c>
      <c r="DT979" s="59">
        <v>0</v>
      </c>
      <c r="DU979" s="59">
        <v>0</v>
      </c>
      <c r="DV979" s="59">
        <v>0</v>
      </c>
      <c r="DW979" s="59">
        <v>0</v>
      </c>
      <c r="DX979" s="59">
        <v>0</v>
      </c>
      <c r="DY979" s="59">
        <v>0</v>
      </c>
      <c r="DZ979" s="59">
        <v>0</v>
      </c>
      <c r="EA979" s="59">
        <v>0</v>
      </c>
      <c r="EB979" s="59">
        <v>0</v>
      </c>
      <c r="EC979" s="59">
        <v>0</v>
      </c>
      <c r="ED979" s="59">
        <v>0</v>
      </c>
      <c r="EE979" s="59">
        <v>0</v>
      </c>
      <c r="EF979" s="59">
        <v>0</v>
      </c>
      <c r="EG979" s="59">
        <v>0</v>
      </c>
      <c r="EH979" s="59">
        <v>0</v>
      </c>
      <c r="EI979" s="59">
        <v>0</v>
      </c>
      <c r="EJ979" s="59">
        <v>0</v>
      </c>
      <c r="EK979" s="59">
        <v>0</v>
      </c>
      <c r="EL979" s="59">
        <v>0</v>
      </c>
      <c r="EM979" s="37">
        <v>0</v>
      </c>
      <c r="EN979" s="59">
        <v>0</v>
      </c>
      <c r="EO979" s="268">
        <v>1</v>
      </c>
      <c r="EP979" s="59">
        <v>1</v>
      </c>
      <c r="EQ979" s="59">
        <v>2</v>
      </c>
    </row>
    <row r="980" spans="1:147" ht="15" customHeight="1" x14ac:dyDescent="0.25">
      <c r="A980" s="6" t="s">
        <v>2587</v>
      </c>
      <c r="B980" s="22">
        <v>54</v>
      </c>
      <c r="C980" s="21" t="s">
        <v>1857</v>
      </c>
      <c r="D980" s="13">
        <v>2016</v>
      </c>
      <c r="E980" s="21" t="s">
        <v>800</v>
      </c>
      <c r="F980" s="21" t="s">
        <v>308</v>
      </c>
      <c r="G980" s="13">
        <v>19</v>
      </c>
      <c r="H980" s="22" t="s">
        <v>801</v>
      </c>
      <c r="I980" s="238" t="s">
        <v>1412</v>
      </c>
      <c r="J980" s="59">
        <v>2</v>
      </c>
      <c r="K980" s="22" t="s">
        <v>39</v>
      </c>
      <c r="L980" s="22" t="s">
        <v>89</v>
      </c>
      <c r="M980" s="22">
        <v>6</v>
      </c>
      <c r="N980" s="22">
        <v>6</v>
      </c>
      <c r="O980" s="59">
        <f t="shared" si="582"/>
        <v>0.77815125038364363</v>
      </c>
      <c r="P980" s="22" t="s">
        <v>1858</v>
      </c>
      <c r="Q980" s="26"/>
      <c r="R980" s="22">
        <v>1</v>
      </c>
      <c r="S980" s="22">
        <v>3</v>
      </c>
      <c r="T980" s="22">
        <v>1</v>
      </c>
      <c r="U980" s="239" t="s">
        <v>1859</v>
      </c>
      <c r="V980" s="34" t="s">
        <v>1861</v>
      </c>
      <c r="W980" s="13"/>
      <c r="X980" s="22" t="s">
        <v>608</v>
      </c>
      <c r="Y980" s="38"/>
      <c r="Z980" s="244" t="s">
        <v>130</v>
      </c>
      <c r="AA980" s="22" t="s">
        <v>1257</v>
      </c>
      <c r="AB980" s="29" t="s">
        <v>1164</v>
      </c>
      <c r="AC980" s="119">
        <v>16</v>
      </c>
      <c r="AD980" s="29">
        <v>0</v>
      </c>
      <c r="AE980" s="29" t="s">
        <v>1576</v>
      </c>
      <c r="AF980" s="281">
        <v>4.4000000000000004</v>
      </c>
      <c r="AG980" s="86">
        <f t="shared" si="583"/>
        <v>0.64345267648618742</v>
      </c>
      <c r="AH980" s="458">
        <f t="shared" ref="AH980:AH982" si="595">AF980*69.5</f>
        <v>305.8</v>
      </c>
      <c r="AI980" s="72">
        <f t="shared" si="576"/>
        <v>2.4854374810763011</v>
      </c>
      <c r="AJ980" s="59">
        <f t="shared" si="577"/>
        <v>26.400000000000002</v>
      </c>
      <c r="AK980" s="59">
        <f t="shared" si="584"/>
        <v>1.4216039268698311</v>
      </c>
      <c r="AL980" s="72">
        <f t="shared" si="578"/>
        <v>1834.8000000000002</v>
      </c>
      <c r="AM980" s="72">
        <f t="shared" si="574"/>
        <v>3.263588731459945</v>
      </c>
      <c r="AN980" s="26" t="s">
        <v>28</v>
      </c>
      <c r="AO980" s="22" t="s">
        <v>470</v>
      </c>
      <c r="AP980" s="240"/>
      <c r="AQ980" s="22" t="s">
        <v>80</v>
      </c>
      <c r="AR980" s="26" t="s">
        <v>223</v>
      </c>
      <c r="AS980" s="26" t="s">
        <v>224</v>
      </c>
      <c r="AT980" s="498">
        <v>112</v>
      </c>
      <c r="AU980" s="270">
        <v>45.23</v>
      </c>
      <c r="AV980" s="11">
        <v>-118.5</v>
      </c>
      <c r="AW980" s="37" t="s">
        <v>225</v>
      </c>
      <c r="AX980" s="277">
        <v>6.1416666666666666</v>
      </c>
      <c r="AY980" s="278">
        <v>613</v>
      </c>
      <c r="AZ980" s="455">
        <f t="shared" si="585"/>
        <v>2.7874604745184151</v>
      </c>
      <c r="BA980" s="529" t="s">
        <v>137</v>
      </c>
      <c r="BB980" s="241" t="s">
        <v>226</v>
      </c>
      <c r="BC980" s="22"/>
      <c r="BD980" s="23"/>
      <c r="BH980" s="26" t="s">
        <v>2028</v>
      </c>
      <c r="BI980" s="26" t="s">
        <v>1869</v>
      </c>
      <c r="BJ980" s="185" t="s">
        <v>12</v>
      </c>
      <c r="BK980" s="38" t="s">
        <v>31</v>
      </c>
      <c r="BO980" s="29" t="s">
        <v>1669</v>
      </c>
      <c r="BP980" s="8" t="s">
        <v>1577</v>
      </c>
      <c r="BQ980" s="29" t="s">
        <v>1862</v>
      </c>
      <c r="BR980" s="67">
        <v>-0.68000730994152114</v>
      </c>
      <c r="BS980" s="29" t="s">
        <v>21</v>
      </c>
      <c r="BT980" s="29" t="s">
        <v>1214</v>
      </c>
      <c r="BU980" s="124">
        <v>0.60167310599369084</v>
      </c>
      <c r="BW980" s="14" t="s">
        <v>26</v>
      </c>
      <c r="BX980" s="29" t="s">
        <v>67</v>
      </c>
      <c r="BZ980" s="146">
        <f t="shared" si="579"/>
        <v>0.60167310599369084</v>
      </c>
      <c r="CA980" s="250" t="s">
        <v>18</v>
      </c>
      <c r="CB980" s="248" t="s">
        <v>1861</v>
      </c>
      <c r="CC980" s="29">
        <v>3</v>
      </c>
      <c r="CD980" s="29">
        <v>3</v>
      </c>
      <c r="CE980" s="82" t="s">
        <v>1617</v>
      </c>
      <c r="CF980" s="8" t="s">
        <v>1578</v>
      </c>
      <c r="CG980" s="67">
        <v>-1.4411764705882355</v>
      </c>
      <c r="CH980" s="29" t="s">
        <v>21</v>
      </c>
      <c r="CI980" s="67">
        <v>1.3519817570072001</v>
      </c>
      <c r="CL980" s="30">
        <f t="shared" si="580"/>
        <v>1.3519817570072001</v>
      </c>
      <c r="CM980" s="29">
        <v>3</v>
      </c>
      <c r="CN980" s="29">
        <v>3</v>
      </c>
      <c r="CO980" s="82" t="s">
        <v>2630</v>
      </c>
      <c r="CP980" s="67">
        <f t="shared" si="589"/>
        <v>0.72742377473201569</v>
      </c>
      <c r="CQ980" s="67">
        <f t="shared" si="590"/>
        <v>0.8</v>
      </c>
      <c r="CR980" s="67">
        <f t="shared" si="586"/>
        <v>0.58193901978561258</v>
      </c>
      <c r="CS980" s="67">
        <f t="shared" si="591"/>
        <v>0.69488775189575325</v>
      </c>
      <c r="CT980" s="29">
        <v>1</v>
      </c>
      <c r="CU980" s="59">
        <v>0</v>
      </c>
      <c r="CV980" s="19" t="s">
        <v>1782</v>
      </c>
      <c r="CW980" s="59">
        <v>0</v>
      </c>
      <c r="CX980" s="37">
        <v>0</v>
      </c>
      <c r="CY980" s="12">
        <v>1</v>
      </c>
      <c r="CZ980" s="12">
        <v>0</v>
      </c>
      <c r="DA980" s="12">
        <v>0</v>
      </c>
      <c r="DB980" s="12">
        <v>0</v>
      </c>
      <c r="DC980" s="12">
        <v>0</v>
      </c>
      <c r="DD980" s="283">
        <v>0</v>
      </c>
      <c r="DE980" s="60">
        <v>0</v>
      </c>
      <c r="DF980" s="60">
        <v>0</v>
      </c>
      <c r="DG980" s="60">
        <v>0</v>
      </c>
      <c r="DH980" s="60">
        <v>0</v>
      </c>
      <c r="DI980" s="60">
        <v>0</v>
      </c>
      <c r="DJ980" s="60">
        <v>1</v>
      </c>
      <c r="DK980" s="60">
        <v>0</v>
      </c>
      <c r="DL980" s="19">
        <v>0</v>
      </c>
      <c r="DM980" s="19">
        <v>0</v>
      </c>
      <c r="DN980" s="19">
        <v>0</v>
      </c>
      <c r="DO980" s="59">
        <v>0</v>
      </c>
      <c r="DP980" s="59">
        <v>0</v>
      </c>
      <c r="DQ980" s="59">
        <v>0</v>
      </c>
      <c r="DR980" s="59">
        <v>0</v>
      </c>
      <c r="DS980" s="59">
        <v>0</v>
      </c>
      <c r="DT980" s="59">
        <v>0</v>
      </c>
      <c r="DU980" s="59">
        <v>0</v>
      </c>
      <c r="DV980" s="59">
        <v>0</v>
      </c>
      <c r="DW980" s="59">
        <v>0</v>
      </c>
      <c r="DX980" s="59">
        <v>0</v>
      </c>
      <c r="DY980" s="59">
        <v>0</v>
      </c>
      <c r="DZ980" s="59">
        <v>0</v>
      </c>
      <c r="EA980" s="59">
        <v>0</v>
      </c>
      <c r="EB980" s="59">
        <v>0</v>
      </c>
      <c r="EC980" s="59">
        <v>0</v>
      </c>
      <c r="ED980" s="59">
        <v>0</v>
      </c>
      <c r="EE980" s="59">
        <v>0</v>
      </c>
      <c r="EF980" s="59">
        <v>0</v>
      </c>
      <c r="EG980" s="59">
        <v>0</v>
      </c>
      <c r="EH980" s="59">
        <v>0</v>
      </c>
      <c r="EI980" s="59">
        <v>0</v>
      </c>
      <c r="EJ980" s="59">
        <v>0</v>
      </c>
      <c r="EK980" s="59">
        <v>0</v>
      </c>
      <c r="EL980" s="59">
        <v>0</v>
      </c>
      <c r="EM980" s="37">
        <v>0</v>
      </c>
      <c r="EN980" s="59">
        <v>0</v>
      </c>
      <c r="EO980" s="268">
        <v>1</v>
      </c>
      <c r="EP980" s="59">
        <v>1</v>
      </c>
      <c r="EQ980" s="59">
        <v>2</v>
      </c>
    </row>
    <row r="981" spans="1:147" ht="15" customHeight="1" x14ac:dyDescent="0.25">
      <c r="A981" s="6" t="s">
        <v>2587</v>
      </c>
      <c r="B981" s="22">
        <v>55</v>
      </c>
      <c r="C981" s="21" t="s">
        <v>1857</v>
      </c>
      <c r="D981" s="13">
        <v>2016</v>
      </c>
      <c r="E981" s="21" t="s">
        <v>800</v>
      </c>
      <c r="F981" s="21" t="s">
        <v>308</v>
      </c>
      <c r="G981" s="13">
        <v>19</v>
      </c>
      <c r="H981" s="22" t="s">
        <v>801</v>
      </c>
      <c r="I981" s="238" t="s">
        <v>1412</v>
      </c>
      <c r="J981" s="59">
        <v>2</v>
      </c>
      <c r="K981" s="22" t="s">
        <v>39</v>
      </c>
      <c r="L981" s="22" t="s">
        <v>89</v>
      </c>
      <c r="M981" s="22">
        <v>6</v>
      </c>
      <c r="N981" s="22">
        <v>6</v>
      </c>
      <c r="O981" s="59">
        <f t="shared" si="582"/>
        <v>0.77815125038364363</v>
      </c>
      <c r="P981" s="22" t="s">
        <v>1858</v>
      </c>
      <c r="Q981" s="26"/>
      <c r="R981" s="22">
        <v>1</v>
      </c>
      <c r="S981" s="22">
        <v>3</v>
      </c>
      <c r="T981" s="22">
        <v>1</v>
      </c>
      <c r="U981" s="239" t="s">
        <v>1859</v>
      </c>
      <c r="V981" s="34" t="s">
        <v>1861</v>
      </c>
      <c r="W981" s="13"/>
      <c r="X981" s="22" t="s">
        <v>608</v>
      </c>
      <c r="Y981" s="38"/>
      <c r="Z981" s="244" t="s">
        <v>130</v>
      </c>
      <c r="AA981" s="22" t="s">
        <v>1257</v>
      </c>
      <c r="AB981" s="29" t="s">
        <v>1164</v>
      </c>
      <c r="AC981" s="119">
        <v>8</v>
      </c>
      <c r="AD981" s="29">
        <v>0</v>
      </c>
      <c r="AE981" s="29" t="s">
        <v>1576</v>
      </c>
      <c r="AF981" s="281">
        <v>2.2000000000000002</v>
      </c>
      <c r="AG981" s="86">
        <f t="shared" si="583"/>
        <v>0.34242268082220628</v>
      </c>
      <c r="AH981" s="458">
        <f t="shared" si="595"/>
        <v>152.9</v>
      </c>
      <c r="AI981" s="72">
        <f t="shared" si="576"/>
        <v>2.1844074854123203</v>
      </c>
      <c r="AJ981" s="59">
        <f t="shared" si="577"/>
        <v>13.200000000000001</v>
      </c>
      <c r="AK981" s="59">
        <f t="shared" si="584"/>
        <v>1.1205739312058498</v>
      </c>
      <c r="AL981" s="72">
        <f t="shared" si="578"/>
        <v>917.40000000000009</v>
      </c>
      <c r="AM981" s="72">
        <f t="shared" si="574"/>
        <v>2.9625587357959637</v>
      </c>
      <c r="AN981" s="26" t="s">
        <v>28</v>
      </c>
      <c r="AO981" s="22" t="s">
        <v>470</v>
      </c>
      <c r="AP981" s="240"/>
      <c r="AQ981" s="22" t="s">
        <v>80</v>
      </c>
      <c r="AR981" s="26" t="s">
        <v>223</v>
      </c>
      <c r="AS981" s="26" t="s">
        <v>224</v>
      </c>
      <c r="AT981" s="498">
        <v>112</v>
      </c>
      <c r="AU981" s="270">
        <v>45.23</v>
      </c>
      <c r="AV981" s="11">
        <v>-118.5</v>
      </c>
      <c r="AW981" s="37" t="s">
        <v>225</v>
      </c>
      <c r="AX981" s="277">
        <v>6.1416666666666666</v>
      </c>
      <c r="AY981" s="278">
        <v>613</v>
      </c>
      <c r="AZ981" s="455">
        <f t="shared" si="585"/>
        <v>2.7874604745184151</v>
      </c>
      <c r="BA981" s="529" t="s">
        <v>137</v>
      </c>
      <c r="BB981" s="241" t="s">
        <v>226</v>
      </c>
      <c r="BC981" s="22"/>
      <c r="BD981" s="23"/>
      <c r="BH981" s="26" t="s">
        <v>2028</v>
      </c>
      <c r="BI981" s="26" t="s">
        <v>1870</v>
      </c>
      <c r="BJ981" s="185" t="s">
        <v>12</v>
      </c>
      <c r="BK981" s="38" t="s">
        <v>31</v>
      </c>
      <c r="BO981" s="29" t="s">
        <v>1669</v>
      </c>
      <c r="BP981" s="8" t="s">
        <v>1577</v>
      </c>
      <c r="BQ981" s="29" t="s">
        <v>1862</v>
      </c>
      <c r="BR981" s="67">
        <v>-1.413194444444444</v>
      </c>
      <c r="BS981" s="29" t="s">
        <v>21</v>
      </c>
      <c r="BT981" s="29" t="s">
        <v>1214</v>
      </c>
      <c r="BU981" s="124">
        <v>0.8006842053889025</v>
      </c>
      <c r="BW981" s="14" t="s">
        <v>26</v>
      </c>
      <c r="BX981" s="29" t="s">
        <v>67</v>
      </c>
      <c r="BZ981" s="146">
        <f t="shared" si="579"/>
        <v>0.8006842053889025</v>
      </c>
      <c r="CA981" s="250" t="s">
        <v>18</v>
      </c>
      <c r="CB981" s="248" t="s">
        <v>1861</v>
      </c>
      <c r="CC981" s="29">
        <v>3</v>
      </c>
      <c r="CD981" s="29">
        <v>3</v>
      </c>
      <c r="CE981" s="82" t="s">
        <v>1617</v>
      </c>
      <c r="CF981" s="8" t="s">
        <v>1578</v>
      </c>
      <c r="CG981" s="67">
        <v>-1.4411764705882355</v>
      </c>
      <c r="CH981" s="29" t="s">
        <v>21</v>
      </c>
      <c r="CI981" s="67">
        <v>1.3519817570072001</v>
      </c>
      <c r="CL981" s="30">
        <f t="shared" si="580"/>
        <v>1.3519817570072001</v>
      </c>
      <c r="CM981" s="29">
        <v>3</v>
      </c>
      <c r="CN981" s="29">
        <v>3</v>
      </c>
      <c r="CO981" s="82" t="s">
        <v>2630</v>
      </c>
      <c r="CP981" s="67">
        <f t="shared" si="589"/>
        <v>2.5184771797290874E-2</v>
      </c>
      <c r="CQ981" s="67">
        <f t="shared" si="590"/>
        <v>0.8</v>
      </c>
      <c r="CR981" s="67">
        <f t="shared" si="586"/>
        <v>2.0147817437832699E-2</v>
      </c>
      <c r="CS981" s="67">
        <f t="shared" si="591"/>
        <v>0.66670049454562563</v>
      </c>
      <c r="CT981" s="29">
        <v>1</v>
      </c>
      <c r="CU981" s="59">
        <v>0</v>
      </c>
      <c r="CV981" s="19" t="s">
        <v>1782</v>
      </c>
      <c r="CW981" s="59">
        <v>0</v>
      </c>
      <c r="CX981" s="37">
        <v>0</v>
      </c>
      <c r="CY981" s="12">
        <v>1</v>
      </c>
      <c r="CZ981" s="12">
        <v>0</v>
      </c>
      <c r="DA981" s="12">
        <v>0</v>
      </c>
      <c r="DB981" s="12">
        <v>0</v>
      </c>
      <c r="DC981" s="12">
        <v>0</v>
      </c>
      <c r="DD981" s="283">
        <v>0</v>
      </c>
      <c r="DE981" s="60">
        <v>0</v>
      </c>
      <c r="DF981" s="60">
        <v>0</v>
      </c>
      <c r="DG981" s="60">
        <v>0</v>
      </c>
      <c r="DH981" s="60">
        <v>0</v>
      </c>
      <c r="DI981" s="60">
        <v>0</v>
      </c>
      <c r="DJ981" s="60">
        <v>1</v>
      </c>
      <c r="DK981" s="60">
        <v>0</v>
      </c>
      <c r="DL981" s="19">
        <v>0</v>
      </c>
      <c r="DM981" s="19">
        <v>0</v>
      </c>
      <c r="DN981" s="19">
        <v>0</v>
      </c>
      <c r="DO981" s="59">
        <v>0</v>
      </c>
      <c r="DP981" s="59">
        <v>0</v>
      </c>
      <c r="DQ981" s="59">
        <v>0</v>
      </c>
      <c r="DR981" s="59">
        <v>0</v>
      </c>
      <c r="DS981" s="59">
        <v>0</v>
      </c>
      <c r="DT981" s="59">
        <v>0</v>
      </c>
      <c r="DU981" s="59">
        <v>0</v>
      </c>
      <c r="DV981" s="59">
        <v>0</v>
      </c>
      <c r="DW981" s="59">
        <v>0</v>
      </c>
      <c r="DX981" s="59">
        <v>0</v>
      </c>
      <c r="DY981" s="59">
        <v>0</v>
      </c>
      <c r="DZ981" s="59">
        <v>0</v>
      </c>
      <c r="EA981" s="59">
        <v>0</v>
      </c>
      <c r="EB981" s="59">
        <v>0</v>
      </c>
      <c r="EC981" s="59">
        <v>0</v>
      </c>
      <c r="ED981" s="59">
        <v>0</v>
      </c>
      <c r="EE981" s="59">
        <v>0</v>
      </c>
      <c r="EF981" s="59">
        <v>0</v>
      </c>
      <c r="EG981" s="59">
        <v>0</v>
      </c>
      <c r="EH981" s="59">
        <v>0</v>
      </c>
      <c r="EI981" s="59">
        <v>0</v>
      </c>
      <c r="EJ981" s="59">
        <v>0</v>
      </c>
      <c r="EK981" s="59">
        <v>0</v>
      </c>
      <c r="EL981" s="59">
        <v>0</v>
      </c>
      <c r="EM981" s="37">
        <v>0</v>
      </c>
      <c r="EN981" s="59">
        <v>0</v>
      </c>
      <c r="EO981" s="268">
        <v>1</v>
      </c>
      <c r="EP981" s="59">
        <v>1</v>
      </c>
      <c r="EQ981" s="59">
        <v>2</v>
      </c>
    </row>
    <row r="982" spans="1:147" ht="15" customHeight="1" x14ac:dyDescent="0.25">
      <c r="A982" s="6" t="s">
        <v>2587</v>
      </c>
      <c r="B982" s="22">
        <v>56</v>
      </c>
      <c r="C982" s="21" t="s">
        <v>1857</v>
      </c>
      <c r="D982" s="13">
        <v>2016</v>
      </c>
      <c r="E982" s="21" t="s">
        <v>800</v>
      </c>
      <c r="F982" s="21" t="s">
        <v>308</v>
      </c>
      <c r="G982" s="13">
        <v>19</v>
      </c>
      <c r="H982" s="22" t="s">
        <v>801</v>
      </c>
      <c r="I982" s="238" t="s">
        <v>1412</v>
      </c>
      <c r="J982" s="59">
        <v>2</v>
      </c>
      <c r="K982" s="22" t="s">
        <v>39</v>
      </c>
      <c r="L982" s="22" t="s">
        <v>89</v>
      </c>
      <c r="M982" s="22">
        <v>6</v>
      </c>
      <c r="N982" s="22">
        <v>6</v>
      </c>
      <c r="O982" s="59">
        <f t="shared" si="582"/>
        <v>0.77815125038364363</v>
      </c>
      <c r="P982" s="22" t="s">
        <v>1858</v>
      </c>
      <c r="Q982" s="26"/>
      <c r="R982" s="22">
        <v>1</v>
      </c>
      <c r="S982" s="22">
        <v>3</v>
      </c>
      <c r="T982" s="22">
        <v>3</v>
      </c>
      <c r="U982" s="239" t="s">
        <v>1859</v>
      </c>
      <c r="V982" s="34" t="s">
        <v>1861</v>
      </c>
      <c r="W982" s="13"/>
      <c r="X982" s="22" t="s">
        <v>608</v>
      </c>
      <c r="Y982" s="38"/>
      <c r="Z982" s="244" t="s">
        <v>130</v>
      </c>
      <c r="AA982" s="22" t="s">
        <v>1257</v>
      </c>
      <c r="AB982" s="29" t="s">
        <v>1164</v>
      </c>
      <c r="AC982" s="243" t="s">
        <v>1864</v>
      </c>
      <c r="AD982" s="29">
        <v>0</v>
      </c>
      <c r="AE982" s="29" t="s">
        <v>1576</v>
      </c>
      <c r="AF982" s="282">
        <v>5.0999999999999996</v>
      </c>
      <c r="AG982" s="86">
        <f t="shared" si="583"/>
        <v>0.70757017609793638</v>
      </c>
      <c r="AH982" s="458">
        <f t="shared" si="595"/>
        <v>354.45</v>
      </c>
      <c r="AI982" s="72">
        <f t="shared" si="576"/>
        <v>2.5495549806880504</v>
      </c>
      <c r="AJ982" s="59">
        <f t="shared" si="577"/>
        <v>30.599999999999998</v>
      </c>
      <c r="AK982" s="59">
        <f t="shared" si="584"/>
        <v>1.4857214264815799</v>
      </c>
      <c r="AL982" s="72">
        <f t="shared" si="578"/>
        <v>2126.6999999999998</v>
      </c>
      <c r="AM982" s="72">
        <f t="shared" si="574"/>
        <v>3.3277062310716938</v>
      </c>
      <c r="AN982" s="26" t="s">
        <v>28</v>
      </c>
      <c r="AO982" s="22" t="s">
        <v>470</v>
      </c>
      <c r="AP982" s="240"/>
      <c r="AQ982" s="22" t="s">
        <v>80</v>
      </c>
      <c r="AR982" s="26" t="s">
        <v>223</v>
      </c>
      <c r="AS982" s="26" t="s">
        <v>224</v>
      </c>
      <c r="AT982" s="498">
        <v>112</v>
      </c>
      <c r="AU982" s="270">
        <v>45.23</v>
      </c>
      <c r="AV982" s="11">
        <v>-118.5</v>
      </c>
      <c r="AW982" s="37" t="s">
        <v>225</v>
      </c>
      <c r="AX982" s="277">
        <v>6.1416666666666666</v>
      </c>
      <c r="AY982" s="278">
        <v>613</v>
      </c>
      <c r="AZ982" s="455">
        <f t="shared" si="585"/>
        <v>2.7874604745184151</v>
      </c>
      <c r="BA982" s="529" t="s">
        <v>137</v>
      </c>
      <c r="BB982" s="241" t="s">
        <v>226</v>
      </c>
      <c r="BC982" s="22"/>
      <c r="BD982" s="23"/>
      <c r="BH982" s="26" t="s">
        <v>2028</v>
      </c>
      <c r="BI982" s="26" t="s">
        <v>1871</v>
      </c>
      <c r="BJ982" s="185" t="s">
        <v>12</v>
      </c>
      <c r="BK982" s="38" t="s">
        <v>31</v>
      </c>
      <c r="BO982" s="29" t="s">
        <v>1669</v>
      </c>
      <c r="BP982" s="8" t="s">
        <v>1577</v>
      </c>
      <c r="BQ982" s="29" t="s">
        <v>1862</v>
      </c>
      <c r="BR982" s="67">
        <v>-0.99208089668616006</v>
      </c>
      <c r="BS982" s="29" t="s">
        <v>21</v>
      </c>
      <c r="BT982" s="29" t="s">
        <v>1214</v>
      </c>
      <c r="BU982" s="124">
        <v>0.7918336148690911</v>
      </c>
      <c r="BW982" s="14" t="s">
        <v>26</v>
      </c>
      <c r="BX982" s="29" t="s">
        <v>67</v>
      </c>
      <c r="BZ982" s="146">
        <f t="shared" si="579"/>
        <v>0.7918336148690911</v>
      </c>
      <c r="CA982" s="250" t="s">
        <v>18</v>
      </c>
      <c r="CB982" s="248" t="s">
        <v>1861</v>
      </c>
      <c r="CC982" s="29">
        <v>9</v>
      </c>
      <c r="CD982" s="29">
        <v>9</v>
      </c>
      <c r="CE982" s="82" t="s">
        <v>1617</v>
      </c>
      <c r="CF982" s="8" t="s">
        <v>1578</v>
      </c>
      <c r="CG982" s="67">
        <v>-1.4411764705882355</v>
      </c>
      <c r="CH982" s="29" t="s">
        <v>21</v>
      </c>
      <c r="CI982" s="67">
        <v>1.3519817570072001</v>
      </c>
      <c r="CL982" s="30">
        <f t="shared" si="580"/>
        <v>1.3519817570072001</v>
      </c>
      <c r="CM982" s="29">
        <v>3</v>
      </c>
      <c r="CN982" s="29">
        <v>3</v>
      </c>
      <c r="CO982" s="82" t="s">
        <v>2630</v>
      </c>
      <c r="CP982" s="67">
        <f t="shared" si="589"/>
        <v>0.48226564305270136</v>
      </c>
      <c r="CQ982" s="67">
        <f t="shared" si="590"/>
        <v>0.92307692307692313</v>
      </c>
      <c r="CR982" s="67">
        <f t="shared" si="586"/>
        <v>0.44516828589480129</v>
      </c>
      <c r="CS982" s="67">
        <f t="shared" si="591"/>
        <v>0.45270172789304924</v>
      </c>
      <c r="CT982" s="29">
        <v>2</v>
      </c>
      <c r="CU982" s="59">
        <v>0</v>
      </c>
      <c r="CV982" s="19" t="s">
        <v>1782</v>
      </c>
      <c r="CW982" s="59">
        <v>0</v>
      </c>
      <c r="CX982" s="37">
        <v>0</v>
      </c>
      <c r="CY982" s="12">
        <v>1</v>
      </c>
      <c r="CZ982" s="12">
        <v>0</v>
      </c>
      <c r="DA982" s="12">
        <v>0</v>
      </c>
      <c r="DB982" s="12">
        <v>0</v>
      </c>
      <c r="DC982" s="12">
        <v>0</v>
      </c>
      <c r="DD982" s="283">
        <v>0</v>
      </c>
      <c r="DE982" s="60">
        <v>0</v>
      </c>
      <c r="DF982" s="60">
        <v>0</v>
      </c>
      <c r="DG982" s="60">
        <v>0</v>
      </c>
      <c r="DH982" s="60">
        <v>0</v>
      </c>
      <c r="DI982" s="60">
        <v>0</v>
      </c>
      <c r="DJ982" s="60">
        <v>1</v>
      </c>
      <c r="DK982" s="60">
        <v>0</v>
      </c>
      <c r="DL982" s="19">
        <v>0</v>
      </c>
      <c r="DM982" s="19">
        <v>0</v>
      </c>
      <c r="DN982" s="19">
        <v>0</v>
      </c>
      <c r="DO982" s="59">
        <v>0</v>
      </c>
      <c r="DP982" s="59">
        <v>0</v>
      </c>
      <c r="DQ982" s="59">
        <v>0</v>
      </c>
      <c r="DR982" s="59">
        <v>0</v>
      </c>
      <c r="DS982" s="59">
        <v>0</v>
      </c>
      <c r="DT982" s="59">
        <v>0</v>
      </c>
      <c r="DU982" s="59">
        <v>0</v>
      </c>
      <c r="DV982" s="59">
        <v>0</v>
      </c>
      <c r="DW982" s="59">
        <v>0</v>
      </c>
      <c r="DX982" s="59">
        <v>0</v>
      </c>
      <c r="DY982" s="59">
        <v>0</v>
      </c>
      <c r="DZ982" s="59">
        <v>0</v>
      </c>
      <c r="EA982" s="59">
        <v>0</v>
      </c>
      <c r="EB982" s="59">
        <v>0</v>
      </c>
      <c r="EC982" s="59">
        <v>0</v>
      </c>
      <c r="ED982" s="59">
        <v>0</v>
      </c>
      <c r="EE982" s="59">
        <v>0</v>
      </c>
      <c r="EF982" s="59">
        <v>0</v>
      </c>
      <c r="EG982" s="59">
        <v>0</v>
      </c>
      <c r="EH982" s="59">
        <v>0</v>
      </c>
      <c r="EI982" s="59">
        <v>0</v>
      </c>
      <c r="EJ982" s="59">
        <v>0</v>
      </c>
      <c r="EK982" s="59">
        <v>0</v>
      </c>
      <c r="EL982" s="59">
        <v>0</v>
      </c>
      <c r="EM982" s="37">
        <v>0</v>
      </c>
      <c r="EN982" s="59">
        <v>0</v>
      </c>
      <c r="EO982" s="268">
        <v>1</v>
      </c>
      <c r="EP982" s="59">
        <v>1</v>
      </c>
      <c r="EQ982" s="59">
        <v>2</v>
      </c>
    </row>
    <row r="983" spans="1:147" ht="15" customHeight="1" x14ac:dyDescent="0.25">
      <c r="A983" s="6" t="s">
        <v>2587</v>
      </c>
      <c r="B983" s="22">
        <v>57</v>
      </c>
      <c r="C983" s="21" t="s">
        <v>1857</v>
      </c>
      <c r="D983" s="13">
        <v>2016</v>
      </c>
      <c r="E983" s="21" t="s">
        <v>800</v>
      </c>
      <c r="F983" s="21" t="s">
        <v>308</v>
      </c>
      <c r="G983" s="13">
        <v>19</v>
      </c>
      <c r="H983" s="22" t="s">
        <v>801</v>
      </c>
      <c r="I983" s="238" t="s">
        <v>1412</v>
      </c>
      <c r="J983" s="59">
        <v>2</v>
      </c>
      <c r="K983" s="22" t="s">
        <v>39</v>
      </c>
      <c r="L983" s="22" t="s">
        <v>89</v>
      </c>
      <c r="M983" s="22">
        <v>6</v>
      </c>
      <c r="N983" s="22">
        <v>6</v>
      </c>
      <c r="O983" s="59">
        <f t="shared" si="582"/>
        <v>0.77815125038364363</v>
      </c>
      <c r="P983" s="22" t="s">
        <v>1858</v>
      </c>
      <c r="Q983" s="26"/>
      <c r="R983" s="22">
        <v>1</v>
      </c>
      <c r="S983" s="37">
        <v>2</v>
      </c>
      <c r="T983" s="22">
        <v>1</v>
      </c>
      <c r="U983" s="239" t="s">
        <v>1859</v>
      </c>
      <c r="V983" s="34" t="s">
        <v>1861</v>
      </c>
      <c r="W983" s="13"/>
      <c r="X983" s="22" t="s">
        <v>608</v>
      </c>
      <c r="Y983" s="26"/>
      <c r="Z983" s="26" t="s">
        <v>153</v>
      </c>
      <c r="AA983" s="22" t="s">
        <v>1257</v>
      </c>
      <c r="AB983" s="29" t="s">
        <v>1164</v>
      </c>
      <c r="AC983" s="29">
        <v>30</v>
      </c>
      <c r="AD983" s="29">
        <v>0</v>
      </c>
      <c r="AE983" s="29" t="s">
        <v>1575</v>
      </c>
      <c r="AF983" s="27">
        <v>8.1999999999999993</v>
      </c>
      <c r="AG983" s="86">
        <f t="shared" si="583"/>
        <v>0.91381385238371671</v>
      </c>
      <c r="AH983" s="458">
        <f>AF983*110</f>
        <v>901.99999999999989</v>
      </c>
      <c r="AI983" s="72">
        <f t="shared" si="576"/>
        <v>2.9552065375419416</v>
      </c>
      <c r="AJ983" s="59">
        <f t="shared" si="577"/>
        <v>49.199999999999996</v>
      </c>
      <c r="AK983" s="59">
        <f t="shared" si="584"/>
        <v>1.6919651027673603</v>
      </c>
      <c r="AL983" s="72">
        <f t="shared" si="578"/>
        <v>5411.9999999999991</v>
      </c>
      <c r="AM983" s="72">
        <f t="shared" si="574"/>
        <v>3.7333577879255855</v>
      </c>
      <c r="AN983" s="26" t="s">
        <v>28</v>
      </c>
      <c r="AO983" s="22" t="s">
        <v>470</v>
      </c>
      <c r="AP983" s="240"/>
      <c r="AQ983" s="22" t="s">
        <v>80</v>
      </c>
      <c r="AR983" s="26" t="s">
        <v>223</v>
      </c>
      <c r="AS983" s="26" t="s">
        <v>224</v>
      </c>
      <c r="AT983" s="498">
        <v>113</v>
      </c>
      <c r="AU983" s="270">
        <v>45.23</v>
      </c>
      <c r="AV983" s="11">
        <v>-118.5</v>
      </c>
      <c r="AW983" s="37" t="s">
        <v>225</v>
      </c>
      <c r="AX983" s="277">
        <v>6.1416666666666666</v>
      </c>
      <c r="AY983" s="278">
        <v>613</v>
      </c>
      <c r="AZ983" s="455">
        <f t="shared" si="585"/>
        <v>2.7874604745184151</v>
      </c>
      <c r="BA983" s="529" t="s">
        <v>137</v>
      </c>
      <c r="BB983" s="241" t="s">
        <v>226</v>
      </c>
      <c r="BC983" s="22"/>
      <c r="BD983" s="23"/>
      <c r="BH983" s="26" t="s">
        <v>2028</v>
      </c>
      <c r="BI983" s="26" t="s">
        <v>1872</v>
      </c>
      <c r="BJ983" s="185" t="s">
        <v>12</v>
      </c>
      <c r="BK983" s="38" t="s">
        <v>31</v>
      </c>
      <c r="BO983" s="29" t="s">
        <v>1669</v>
      </c>
      <c r="BP983" s="8" t="s">
        <v>1577</v>
      </c>
      <c r="BQ983" s="29" t="s">
        <v>1862</v>
      </c>
      <c r="BR983" s="67">
        <v>-2.892094017094017</v>
      </c>
      <c r="BS983" s="29" t="s">
        <v>21</v>
      </c>
      <c r="BT983" s="29" t="s">
        <v>1214</v>
      </c>
      <c r="BU983" s="124">
        <v>4.3816445842756624E-2</v>
      </c>
      <c r="BW983" s="14" t="s">
        <v>26</v>
      </c>
      <c r="BX983" s="29" t="s">
        <v>67</v>
      </c>
      <c r="BZ983" s="146">
        <f t="shared" si="579"/>
        <v>4.3816445842756624E-2</v>
      </c>
      <c r="CA983" s="250" t="s">
        <v>18</v>
      </c>
      <c r="CB983" s="248" t="s">
        <v>1861</v>
      </c>
      <c r="CC983" s="119">
        <v>2</v>
      </c>
      <c r="CD983" s="119">
        <v>2</v>
      </c>
      <c r="CE983" s="82" t="s">
        <v>1617</v>
      </c>
      <c r="CF983" s="8" t="s">
        <v>1578</v>
      </c>
      <c r="CG983" s="67">
        <v>-3.5772727272727267</v>
      </c>
      <c r="CH983" s="29" t="s">
        <v>21</v>
      </c>
      <c r="CI983" s="67">
        <v>0.17356257356397053</v>
      </c>
      <c r="CL983" s="30">
        <f t="shared" si="580"/>
        <v>0.17356257356397053</v>
      </c>
      <c r="CM983" s="119">
        <v>2</v>
      </c>
      <c r="CN983" s="119">
        <v>2</v>
      </c>
      <c r="CO983" s="82" t="s">
        <v>2630</v>
      </c>
      <c r="CP983" s="67">
        <f t="shared" si="589"/>
        <v>5.4131059475363861</v>
      </c>
      <c r="CQ983" s="67">
        <f t="shared" si="590"/>
        <v>0.5714285714285714</v>
      </c>
      <c r="CR983" s="67">
        <f t="shared" si="586"/>
        <v>3.0932033985922205</v>
      </c>
      <c r="CS983" s="67">
        <f t="shared" si="591"/>
        <v>2.1959884081328078</v>
      </c>
      <c r="CT983" s="29">
        <v>1</v>
      </c>
      <c r="CU983" s="59">
        <v>0</v>
      </c>
      <c r="CV983" s="19" t="s">
        <v>1782</v>
      </c>
      <c r="CW983" s="59">
        <v>0</v>
      </c>
      <c r="CX983" s="37">
        <v>0</v>
      </c>
      <c r="CY983" s="12">
        <v>1</v>
      </c>
      <c r="CZ983" s="12">
        <v>0</v>
      </c>
      <c r="DA983" s="12">
        <v>0</v>
      </c>
      <c r="DB983" s="12">
        <v>0</v>
      </c>
      <c r="DC983" s="12">
        <v>0</v>
      </c>
      <c r="DD983" s="283">
        <v>0</v>
      </c>
      <c r="DE983" s="60">
        <v>0</v>
      </c>
      <c r="DF983" s="60">
        <v>0</v>
      </c>
      <c r="DG983" s="60">
        <v>0</v>
      </c>
      <c r="DH983" s="60">
        <v>0</v>
      </c>
      <c r="DI983" s="60">
        <v>0</v>
      </c>
      <c r="DJ983" s="60">
        <v>1</v>
      </c>
      <c r="DK983" s="60">
        <v>0</v>
      </c>
      <c r="DL983" s="19">
        <v>0</v>
      </c>
      <c r="DM983" s="19">
        <v>0</v>
      </c>
      <c r="DN983" s="19">
        <v>0</v>
      </c>
      <c r="DO983" s="59">
        <v>0</v>
      </c>
      <c r="DP983" s="59">
        <v>0</v>
      </c>
      <c r="DQ983" s="59">
        <v>0</v>
      </c>
      <c r="DR983" s="59">
        <v>0</v>
      </c>
      <c r="DS983" s="59">
        <v>0</v>
      </c>
      <c r="DT983" s="59">
        <v>0</v>
      </c>
      <c r="DU983" s="59">
        <v>0</v>
      </c>
      <c r="DV983" s="59">
        <v>0</v>
      </c>
      <c r="DW983" s="59">
        <v>0</v>
      </c>
      <c r="DX983" s="59">
        <v>0</v>
      </c>
      <c r="DY983" s="59">
        <v>0</v>
      </c>
      <c r="DZ983" s="59">
        <v>0</v>
      </c>
      <c r="EA983" s="59">
        <v>0</v>
      </c>
      <c r="EB983" s="59">
        <v>0</v>
      </c>
      <c r="EC983" s="59">
        <v>0</v>
      </c>
      <c r="ED983" s="59">
        <v>0</v>
      </c>
      <c r="EE983" s="59">
        <v>0</v>
      </c>
      <c r="EF983" s="59">
        <v>0</v>
      </c>
      <c r="EG983" s="59">
        <v>0</v>
      </c>
      <c r="EH983" s="59">
        <v>0</v>
      </c>
      <c r="EI983" s="59">
        <v>0</v>
      </c>
      <c r="EJ983" s="59">
        <v>0</v>
      </c>
      <c r="EK983" s="59">
        <v>0</v>
      </c>
      <c r="EL983" s="59">
        <v>0</v>
      </c>
      <c r="EM983" s="29">
        <v>2</v>
      </c>
      <c r="EN983" s="59">
        <v>0</v>
      </c>
      <c r="EO983" s="29">
        <v>2</v>
      </c>
      <c r="EP983" s="59">
        <v>1</v>
      </c>
      <c r="EQ983" s="59">
        <v>2</v>
      </c>
    </row>
    <row r="984" spans="1:147" ht="15" customHeight="1" x14ac:dyDescent="0.25">
      <c r="A984" s="6" t="s">
        <v>2587</v>
      </c>
      <c r="B984" s="22">
        <v>58</v>
      </c>
      <c r="C984" s="21" t="s">
        <v>1857</v>
      </c>
      <c r="D984" s="13">
        <v>2016</v>
      </c>
      <c r="E984" s="21" t="s">
        <v>800</v>
      </c>
      <c r="F984" s="21" t="s">
        <v>308</v>
      </c>
      <c r="G984" s="13">
        <v>19</v>
      </c>
      <c r="H984" s="22" t="s">
        <v>801</v>
      </c>
      <c r="I984" s="238" t="s">
        <v>1412</v>
      </c>
      <c r="J984" s="59">
        <v>2</v>
      </c>
      <c r="K984" s="22" t="s">
        <v>39</v>
      </c>
      <c r="L984" s="22" t="s">
        <v>89</v>
      </c>
      <c r="M984" s="22">
        <v>6</v>
      </c>
      <c r="N984" s="22">
        <v>6</v>
      </c>
      <c r="O984" s="59">
        <f t="shared" si="582"/>
        <v>0.77815125038364363</v>
      </c>
      <c r="P984" s="22" t="s">
        <v>1858</v>
      </c>
      <c r="Q984" s="26"/>
      <c r="R984" s="22">
        <v>1</v>
      </c>
      <c r="S984" s="37">
        <v>2</v>
      </c>
      <c r="T984" s="22">
        <v>1</v>
      </c>
      <c r="U984" s="239" t="s">
        <v>1859</v>
      </c>
      <c r="V984" s="34" t="s">
        <v>1861</v>
      </c>
      <c r="W984" s="13"/>
      <c r="X984" s="22" t="s">
        <v>608</v>
      </c>
      <c r="Y984" s="38"/>
      <c r="Z984" s="26" t="s">
        <v>153</v>
      </c>
      <c r="AA984" s="22" t="s">
        <v>1257</v>
      </c>
      <c r="AB984" s="29" t="s">
        <v>1164</v>
      </c>
      <c r="AC984" s="119">
        <v>20</v>
      </c>
      <c r="AD984" s="29">
        <v>0</v>
      </c>
      <c r="AE984" s="29" t="s">
        <v>1575</v>
      </c>
      <c r="AF984" s="281">
        <v>5.5</v>
      </c>
      <c r="AG984" s="86">
        <f t="shared" si="583"/>
        <v>0.74036268949424389</v>
      </c>
      <c r="AH984" s="458">
        <f t="shared" ref="AH984:AH986" si="596">AF984*110</f>
        <v>605</v>
      </c>
      <c r="AI984" s="72">
        <f t="shared" si="576"/>
        <v>2.781755374652469</v>
      </c>
      <c r="AJ984" s="59">
        <f t="shared" si="577"/>
        <v>33</v>
      </c>
      <c r="AK984" s="59">
        <f t="shared" si="584"/>
        <v>1.5185139398778875</v>
      </c>
      <c r="AL984" s="72">
        <f t="shared" si="578"/>
        <v>3630</v>
      </c>
      <c r="AM984" s="72">
        <f t="shared" si="574"/>
        <v>3.5599066250361124</v>
      </c>
      <c r="AN984" s="26" t="s">
        <v>28</v>
      </c>
      <c r="AO984" s="22" t="s">
        <v>470</v>
      </c>
      <c r="AP984" s="240"/>
      <c r="AQ984" s="22" t="s">
        <v>80</v>
      </c>
      <c r="AR984" s="26" t="s">
        <v>223</v>
      </c>
      <c r="AS984" s="26" t="s">
        <v>224</v>
      </c>
      <c r="AT984" s="498">
        <v>113</v>
      </c>
      <c r="AU984" s="270">
        <v>45.23</v>
      </c>
      <c r="AV984" s="11">
        <v>-118.5</v>
      </c>
      <c r="AW984" s="37" t="s">
        <v>225</v>
      </c>
      <c r="AX984" s="277">
        <v>6.1416666666666666</v>
      </c>
      <c r="AY984" s="278">
        <v>613</v>
      </c>
      <c r="AZ984" s="455">
        <f t="shared" si="585"/>
        <v>2.7874604745184151</v>
      </c>
      <c r="BA984" s="529" t="s">
        <v>137</v>
      </c>
      <c r="BB984" s="241" t="s">
        <v>226</v>
      </c>
      <c r="BC984" s="22"/>
      <c r="BD984" s="23"/>
      <c r="BH984" s="26" t="s">
        <v>2028</v>
      </c>
      <c r="BI984" s="26" t="s">
        <v>1873</v>
      </c>
      <c r="BJ984" s="185" t="s">
        <v>12</v>
      </c>
      <c r="BK984" s="38" t="s">
        <v>31</v>
      </c>
      <c r="BO984" s="29" t="s">
        <v>1669</v>
      </c>
      <c r="BP984" s="8" t="s">
        <v>1577</v>
      </c>
      <c r="BQ984" s="29" t="s">
        <v>1862</v>
      </c>
      <c r="BR984" s="67">
        <v>-3.6944444444444438</v>
      </c>
      <c r="BS984" s="29" t="s">
        <v>21</v>
      </c>
      <c r="BT984" s="29" t="s">
        <v>1214</v>
      </c>
      <c r="BU984" s="124">
        <v>0.39283710065919292</v>
      </c>
      <c r="BW984" s="14" t="s">
        <v>26</v>
      </c>
      <c r="BX984" s="29" t="s">
        <v>67</v>
      </c>
      <c r="BZ984" s="146">
        <f t="shared" si="579"/>
        <v>0.39283710065919292</v>
      </c>
      <c r="CA984" s="250" t="s">
        <v>18</v>
      </c>
      <c r="CB984" s="248" t="s">
        <v>1861</v>
      </c>
      <c r="CC984" s="119">
        <v>2</v>
      </c>
      <c r="CD984" s="119">
        <v>2</v>
      </c>
      <c r="CE984" s="82" t="s">
        <v>1617</v>
      </c>
      <c r="CF984" s="8" t="s">
        <v>1578</v>
      </c>
      <c r="CG984" s="67">
        <v>-3.5772727272727267</v>
      </c>
      <c r="CH984" s="29" t="s">
        <v>21</v>
      </c>
      <c r="CI984" s="67">
        <v>0.17356257356397053</v>
      </c>
      <c r="CL984" s="30">
        <f t="shared" si="580"/>
        <v>0.17356257356397053</v>
      </c>
      <c r="CM984" s="119">
        <v>2</v>
      </c>
      <c r="CN984" s="119">
        <v>2</v>
      </c>
      <c r="CO984" s="82" t="s">
        <v>2630</v>
      </c>
      <c r="CP984" s="67">
        <f t="shared" si="589"/>
        <v>-0.38583747122167789</v>
      </c>
      <c r="CQ984" s="67">
        <f t="shared" si="590"/>
        <v>0.5714285714285714</v>
      </c>
      <c r="CR984" s="67">
        <f t="shared" si="586"/>
        <v>-0.22047855498381591</v>
      </c>
      <c r="CS984" s="67">
        <f t="shared" si="591"/>
        <v>1.006076349150969</v>
      </c>
      <c r="CT984" s="29">
        <v>1</v>
      </c>
      <c r="CU984" s="59">
        <v>0</v>
      </c>
      <c r="CV984" s="19" t="s">
        <v>1782</v>
      </c>
      <c r="CW984" s="59">
        <v>0</v>
      </c>
      <c r="CX984" s="37">
        <v>0</v>
      </c>
      <c r="CY984" s="12">
        <v>1</v>
      </c>
      <c r="CZ984" s="12">
        <v>0</v>
      </c>
      <c r="DA984" s="12">
        <v>0</v>
      </c>
      <c r="DB984" s="12">
        <v>0</v>
      </c>
      <c r="DC984" s="12">
        <v>0</v>
      </c>
      <c r="DD984" s="283">
        <v>0</v>
      </c>
      <c r="DE984" s="60">
        <v>0</v>
      </c>
      <c r="DF984" s="60">
        <v>0</v>
      </c>
      <c r="DG984" s="60">
        <v>0</v>
      </c>
      <c r="DH984" s="60">
        <v>0</v>
      </c>
      <c r="DI984" s="60">
        <v>0</v>
      </c>
      <c r="DJ984" s="60">
        <v>1</v>
      </c>
      <c r="DK984" s="60">
        <v>0</v>
      </c>
      <c r="DL984" s="19">
        <v>0</v>
      </c>
      <c r="DM984" s="19">
        <v>0</v>
      </c>
      <c r="DN984" s="19">
        <v>0</v>
      </c>
      <c r="DO984" s="59">
        <v>0</v>
      </c>
      <c r="DP984" s="59">
        <v>0</v>
      </c>
      <c r="DQ984" s="59">
        <v>0</v>
      </c>
      <c r="DR984" s="59">
        <v>0</v>
      </c>
      <c r="DS984" s="59">
        <v>0</v>
      </c>
      <c r="DT984" s="59">
        <v>0</v>
      </c>
      <c r="DU984" s="59">
        <v>0</v>
      </c>
      <c r="DV984" s="59">
        <v>0</v>
      </c>
      <c r="DW984" s="59">
        <v>0</v>
      </c>
      <c r="DX984" s="59">
        <v>0</v>
      </c>
      <c r="DY984" s="59">
        <v>0</v>
      </c>
      <c r="DZ984" s="59">
        <v>0</v>
      </c>
      <c r="EA984" s="59">
        <v>0</v>
      </c>
      <c r="EB984" s="59">
        <v>0</v>
      </c>
      <c r="EC984" s="59">
        <v>0</v>
      </c>
      <c r="ED984" s="59">
        <v>0</v>
      </c>
      <c r="EE984" s="59">
        <v>0</v>
      </c>
      <c r="EF984" s="59">
        <v>0</v>
      </c>
      <c r="EG984" s="59">
        <v>0</v>
      </c>
      <c r="EH984" s="59">
        <v>0</v>
      </c>
      <c r="EI984" s="59">
        <v>0</v>
      </c>
      <c r="EJ984" s="59">
        <v>0</v>
      </c>
      <c r="EK984" s="59">
        <v>0</v>
      </c>
      <c r="EL984" s="59">
        <v>0</v>
      </c>
      <c r="EM984" s="29">
        <v>2</v>
      </c>
      <c r="EN984" s="59">
        <v>0</v>
      </c>
      <c r="EO984" s="29">
        <v>2</v>
      </c>
      <c r="EP984" s="59">
        <v>1</v>
      </c>
      <c r="EQ984" s="59">
        <v>2</v>
      </c>
    </row>
    <row r="985" spans="1:147" ht="15" customHeight="1" x14ac:dyDescent="0.25">
      <c r="A985" s="6" t="s">
        <v>2587</v>
      </c>
      <c r="B985" s="22">
        <v>59</v>
      </c>
      <c r="C985" s="21" t="s">
        <v>1857</v>
      </c>
      <c r="D985" s="13">
        <v>2016</v>
      </c>
      <c r="E985" s="21" t="s">
        <v>800</v>
      </c>
      <c r="F985" s="21" t="s">
        <v>308</v>
      </c>
      <c r="G985" s="13">
        <v>19</v>
      </c>
      <c r="H985" s="22" t="s">
        <v>801</v>
      </c>
      <c r="I985" s="238" t="s">
        <v>1412</v>
      </c>
      <c r="J985" s="59">
        <v>2</v>
      </c>
      <c r="K985" s="22" t="s">
        <v>39</v>
      </c>
      <c r="L985" s="22" t="s">
        <v>89</v>
      </c>
      <c r="M985" s="22">
        <v>6</v>
      </c>
      <c r="N985" s="22">
        <v>6</v>
      </c>
      <c r="O985" s="59">
        <f t="shared" si="582"/>
        <v>0.77815125038364363</v>
      </c>
      <c r="P985" s="22" t="s">
        <v>1858</v>
      </c>
      <c r="Q985" s="26"/>
      <c r="R985" s="22">
        <v>1</v>
      </c>
      <c r="S985" s="37">
        <v>2</v>
      </c>
      <c r="T985" s="22">
        <v>1</v>
      </c>
      <c r="U985" s="239" t="s">
        <v>1859</v>
      </c>
      <c r="V985" s="34" t="s">
        <v>1861</v>
      </c>
      <c r="W985" s="13"/>
      <c r="X985" s="22" t="s">
        <v>608</v>
      </c>
      <c r="Y985" s="38"/>
      <c r="Z985" s="26" t="s">
        <v>153</v>
      </c>
      <c r="AA985" s="22" t="s">
        <v>1257</v>
      </c>
      <c r="AB985" s="29" t="s">
        <v>1164</v>
      </c>
      <c r="AC985" s="119">
        <v>10</v>
      </c>
      <c r="AD985" s="29">
        <v>0</v>
      </c>
      <c r="AE985" s="29" t="s">
        <v>1575</v>
      </c>
      <c r="AF985" s="281">
        <v>2.7</v>
      </c>
      <c r="AG985" s="86">
        <f t="shared" si="583"/>
        <v>0.43136376415898736</v>
      </c>
      <c r="AH985" s="458">
        <f t="shared" si="596"/>
        <v>297</v>
      </c>
      <c r="AI985" s="72">
        <f t="shared" si="576"/>
        <v>2.4727564493172123</v>
      </c>
      <c r="AJ985" s="59">
        <f t="shared" si="577"/>
        <v>16.200000000000003</v>
      </c>
      <c r="AK985" s="59">
        <f t="shared" si="584"/>
        <v>1.209515014542631</v>
      </c>
      <c r="AL985" s="72">
        <f t="shared" si="578"/>
        <v>1782</v>
      </c>
      <c r="AM985" s="72">
        <f t="shared" si="574"/>
        <v>3.2509076997008561</v>
      </c>
      <c r="AN985" s="26" t="s">
        <v>28</v>
      </c>
      <c r="AO985" s="22" t="s">
        <v>470</v>
      </c>
      <c r="AP985" s="240"/>
      <c r="AQ985" s="22" t="s">
        <v>80</v>
      </c>
      <c r="AR985" s="26" t="s">
        <v>223</v>
      </c>
      <c r="AS985" s="26" t="s">
        <v>224</v>
      </c>
      <c r="AT985" s="498">
        <v>113</v>
      </c>
      <c r="AU985" s="270">
        <v>45.23</v>
      </c>
      <c r="AV985" s="11">
        <v>-118.5</v>
      </c>
      <c r="AW985" s="37" t="s">
        <v>225</v>
      </c>
      <c r="AX985" s="277">
        <v>6.1416666666666666</v>
      </c>
      <c r="AY985" s="278">
        <v>613</v>
      </c>
      <c r="AZ985" s="455">
        <f t="shared" si="585"/>
        <v>2.7874604745184151</v>
      </c>
      <c r="BA985" s="529" t="s">
        <v>137</v>
      </c>
      <c r="BB985" s="241" t="s">
        <v>226</v>
      </c>
      <c r="BC985" s="22"/>
      <c r="BD985" s="23"/>
      <c r="BH985" s="26" t="s">
        <v>2028</v>
      </c>
      <c r="BI985" s="26" t="s">
        <v>1874</v>
      </c>
      <c r="BJ985" s="185" t="s">
        <v>12</v>
      </c>
      <c r="BK985" s="38" t="s">
        <v>31</v>
      </c>
      <c r="BO985" s="29" t="s">
        <v>1669</v>
      </c>
      <c r="BP985" s="8" t="s">
        <v>1577</v>
      </c>
      <c r="BQ985" s="29" t="s">
        <v>1862</v>
      </c>
      <c r="BR985" s="67">
        <v>-4.1666666666666661</v>
      </c>
      <c r="BS985" s="29" t="s">
        <v>21</v>
      </c>
      <c r="BT985" s="29" t="s">
        <v>1214</v>
      </c>
      <c r="BU985" s="124">
        <v>0.23570226039551562</v>
      </c>
      <c r="BW985" s="14" t="s">
        <v>26</v>
      </c>
      <c r="BX985" s="29" t="s">
        <v>67</v>
      </c>
      <c r="BZ985" s="146">
        <f t="shared" si="579"/>
        <v>0.23570226039551562</v>
      </c>
      <c r="CA985" s="250" t="s">
        <v>18</v>
      </c>
      <c r="CB985" s="248" t="s">
        <v>1861</v>
      </c>
      <c r="CC985" s="119">
        <v>2</v>
      </c>
      <c r="CD985" s="119">
        <v>2</v>
      </c>
      <c r="CE985" s="82" t="s">
        <v>1617</v>
      </c>
      <c r="CF985" s="8" t="s">
        <v>1578</v>
      </c>
      <c r="CG985" s="67">
        <v>-3.5772727272727267</v>
      </c>
      <c r="CH985" s="29" t="s">
        <v>21</v>
      </c>
      <c r="CI985" s="67">
        <v>0.17356257356397053</v>
      </c>
      <c r="CL985" s="30">
        <f t="shared" si="580"/>
        <v>0.17356257356397053</v>
      </c>
      <c r="CM985" s="119">
        <v>2</v>
      </c>
      <c r="CN985" s="119">
        <v>2</v>
      </c>
      <c r="CO985" s="82" t="s">
        <v>2630</v>
      </c>
      <c r="CP985" s="67">
        <f t="shared" si="589"/>
        <v>-2.8476207237809312</v>
      </c>
      <c r="CQ985" s="67">
        <f t="shared" si="590"/>
        <v>0.5714285714285714</v>
      </c>
      <c r="CR985" s="67">
        <f t="shared" si="586"/>
        <v>-1.6272118421605319</v>
      </c>
      <c r="CS985" s="67">
        <f t="shared" si="591"/>
        <v>1.330977297408434</v>
      </c>
      <c r="CT985" s="29">
        <v>1</v>
      </c>
      <c r="CU985" s="59">
        <v>0</v>
      </c>
      <c r="CV985" s="19" t="s">
        <v>1782</v>
      </c>
      <c r="CW985" s="59">
        <v>0</v>
      </c>
      <c r="CX985" s="37">
        <v>0</v>
      </c>
      <c r="CY985" s="12">
        <v>1</v>
      </c>
      <c r="CZ985" s="12">
        <v>0</v>
      </c>
      <c r="DA985" s="12">
        <v>0</v>
      </c>
      <c r="DB985" s="12">
        <v>0</v>
      </c>
      <c r="DC985" s="12">
        <v>0</v>
      </c>
      <c r="DD985" s="283">
        <v>0</v>
      </c>
      <c r="DE985" s="60">
        <v>0</v>
      </c>
      <c r="DF985" s="60">
        <v>0</v>
      </c>
      <c r="DG985" s="60">
        <v>0</v>
      </c>
      <c r="DH985" s="60">
        <v>0</v>
      </c>
      <c r="DI985" s="60">
        <v>0</v>
      </c>
      <c r="DJ985" s="60">
        <v>1</v>
      </c>
      <c r="DK985" s="60">
        <v>0</v>
      </c>
      <c r="DL985" s="19">
        <v>0</v>
      </c>
      <c r="DM985" s="19">
        <v>0</v>
      </c>
      <c r="DN985" s="19">
        <v>0</v>
      </c>
      <c r="DO985" s="59">
        <v>0</v>
      </c>
      <c r="DP985" s="59">
        <v>0</v>
      </c>
      <c r="DQ985" s="59">
        <v>0</v>
      </c>
      <c r="DR985" s="59">
        <v>0</v>
      </c>
      <c r="DS985" s="59">
        <v>0</v>
      </c>
      <c r="DT985" s="59">
        <v>0</v>
      </c>
      <c r="DU985" s="59">
        <v>0</v>
      </c>
      <c r="DV985" s="59">
        <v>0</v>
      </c>
      <c r="DW985" s="59">
        <v>0</v>
      </c>
      <c r="DX985" s="59">
        <v>0</v>
      </c>
      <c r="DY985" s="59">
        <v>0</v>
      </c>
      <c r="DZ985" s="59">
        <v>0</v>
      </c>
      <c r="EA985" s="59">
        <v>0</v>
      </c>
      <c r="EB985" s="59">
        <v>0</v>
      </c>
      <c r="EC985" s="59">
        <v>0</v>
      </c>
      <c r="ED985" s="59">
        <v>0</v>
      </c>
      <c r="EE985" s="59">
        <v>0</v>
      </c>
      <c r="EF985" s="59">
        <v>0</v>
      </c>
      <c r="EG985" s="59">
        <v>0</v>
      </c>
      <c r="EH985" s="59">
        <v>0</v>
      </c>
      <c r="EI985" s="59">
        <v>0</v>
      </c>
      <c r="EJ985" s="59">
        <v>0</v>
      </c>
      <c r="EK985" s="59">
        <v>0</v>
      </c>
      <c r="EL985" s="59">
        <v>0</v>
      </c>
      <c r="EM985" s="29">
        <v>2</v>
      </c>
      <c r="EN985" s="59">
        <v>0</v>
      </c>
      <c r="EO985" s="29">
        <v>2</v>
      </c>
      <c r="EP985" s="59">
        <v>1</v>
      </c>
      <c r="EQ985" s="59">
        <v>2</v>
      </c>
    </row>
    <row r="986" spans="1:147" ht="15" customHeight="1" x14ac:dyDescent="0.25">
      <c r="A986" s="6" t="s">
        <v>2587</v>
      </c>
      <c r="B986" s="22">
        <v>60</v>
      </c>
      <c r="C986" s="21" t="s">
        <v>1857</v>
      </c>
      <c r="D986" s="13">
        <v>2016</v>
      </c>
      <c r="E986" s="21" t="s">
        <v>800</v>
      </c>
      <c r="F986" s="21" t="s">
        <v>308</v>
      </c>
      <c r="G986" s="13">
        <v>19</v>
      </c>
      <c r="H986" s="22" t="s">
        <v>801</v>
      </c>
      <c r="I986" s="238" t="s">
        <v>1412</v>
      </c>
      <c r="J986" s="59">
        <v>2</v>
      </c>
      <c r="K986" s="22" t="s">
        <v>39</v>
      </c>
      <c r="L986" s="22" t="s">
        <v>89</v>
      </c>
      <c r="M986" s="22">
        <v>6</v>
      </c>
      <c r="N986" s="22">
        <v>6</v>
      </c>
      <c r="O986" s="59">
        <f t="shared" si="582"/>
        <v>0.77815125038364363</v>
      </c>
      <c r="P986" s="22" t="s">
        <v>1858</v>
      </c>
      <c r="Q986" s="26"/>
      <c r="R986" s="22">
        <v>1</v>
      </c>
      <c r="S986" s="37">
        <v>2</v>
      </c>
      <c r="T986" s="22">
        <v>3</v>
      </c>
      <c r="U986" s="239" t="s">
        <v>1859</v>
      </c>
      <c r="V986" s="34" t="s">
        <v>1861</v>
      </c>
      <c r="W986" s="13"/>
      <c r="X986" s="22" t="s">
        <v>608</v>
      </c>
      <c r="Y986" s="38"/>
      <c r="Z986" s="26" t="s">
        <v>153</v>
      </c>
      <c r="AA986" s="22" t="s">
        <v>1257</v>
      </c>
      <c r="AB986" s="29" t="s">
        <v>1164</v>
      </c>
      <c r="AC986" s="243" t="s">
        <v>1863</v>
      </c>
      <c r="AD986" s="29">
        <v>0</v>
      </c>
      <c r="AE986" s="29" t="s">
        <v>1575</v>
      </c>
      <c r="AF986" s="282">
        <v>5.5</v>
      </c>
      <c r="AG986" s="86">
        <f t="shared" si="583"/>
        <v>0.74036268949424389</v>
      </c>
      <c r="AH986" s="458">
        <f t="shared" si="596"/>
        <v>605</v>
      </c>
      <c r="AI986" s="72">
        <f t="shared" si="576"/>
        <v>2.781755374652469</v>
      </c>
      <c r="AJ986" s="59">
        <f t="shared" si="577"/>
        <v>33</v>
      </c>
      <c r="AK986" s="59">
        <f t="shared" si="584"/>
        <v>1.5185139398778875</v>
      </c>
      <c r="AL986" s="72">
        <f t="shared" si="578"/>
        <v>3630</v>
      </c>
      <c r="AM986" s="72">
        <f t="shared" si="574"/>
        <v>3.5599066250361124</v>
      </c>
      <c r="AN986" s="26" t="s">
        <v>28</v>
      </c>
      <c r="AO986" s="22" t="s">
        <v>470</v>
      </c>
      <c r="AP986" s="240"/>
      <c r="AQ986" s="22" t="s">
        <v>80</v>
      </c>
      <c r="AR986" s="26" t="s">
        <v>223</v>
      </c>
      <c r="AS986" s="26" t="s">
        <v>224</v>
      </c>
      <c r="AT986" s="498">
        <v>113</v>
      </c>
      <c r="AU986" s="270">
        <v>45.23</v>
      </c>
      <c r="AV986" s="11">
        <v>-118.5</v>
      </c>
      <c r="AW986" s="37" t="s">
        <v>225</v>
      </c>
      <c r="AX986" s="277">
        <v>6.1416666666666666</v>
      </c>
      <c r="AY986" s="278">
        <v>613</v>
      </c>
      <c r="AZ986" s="455">
        <f t="shared" si="585"/>
        <v>2.7874604745184151</v>
      </c>
      <c r="BA986" s="529" t="s">
        <v>137</v>
      </c>
      <c r="BB986" s="241" t="s">
        <v>226</v>
      </c>
      <c r="BC986" s="22"/>
      <c r="BD986" s="23"/>
      <c r="BH986" s="26" t="s">
        <v>2028</v>
      </c>
      <c r="BI986" s="26" t="s">
        <v>1875</v>
      </c>
      <c r="BJ986" s="185" t="s">
        <v>12</v>
      </c>
      <c r="BK986" s="38" t="s">
        <v>31</v>
      </c>
      <c r="BO986" s="29" t="s">
        <v>1669</v>
      </c>
      <c r="BP986" s="8" t="s">
        <v>1577</v>
      </c>
      <c r="BQ986" s="29" t="s">
        <v>1862</v>
      </c>
      <c r="BR986" s="67">
        <v>-3.5844017094017091</v>
      </c>
      <c r="BS986" s="29" t="s">
        <v>21</v>
      </c>
      <c r="BT986" s="29" t="s">
        <v>1214</v>
      </c>
      <c r="BU986" s="124">
        <v>0.6119902080559555</v>
      </c>
      <c r="BW986" s="14" t="s">
        <v>26</v>
      </c>
      <c r="BX986" s="29" t="s">
        <v>67</v>
      </c>
      <c r="BZ986" s="146">
        <f t="shared" si="579"/>
        <v>0.6119902080559555</v>
      </c>
      <c r="CA986" s="250" t="s">
        <v>18</v>
      </c>
      <c r="CB986" s="248" t="s">
        <v>1861</v>
      </c>
      <c r="CC986" s="119">
        <v>6</v>
      </c>
      <c r="CD986" s="119">
        <v>6</v>
      </c>
      <c r="CE986" s="82" t="s">
        <v>1617</v>
      </c>
      <c r="CF986" s="8" t="s">
        <v>1578</v>
      </c>
      <c r="CG986" s="67">
        <v>-3.5772727272727267</v>
      </c>
      <c r="CH986" s="29" t="s">
        <v>21</v>
      </c>
      <c r="CI986" s="67">
        <v>0.17356257356397053</v>
      </c>
      <c r="CL986" s="30">
        <f t="shared" si="580"/>
        <v>0.17356257356397053</v>
      </c>
      <c r="CM986" s="119">
        <v>2</v>
      </c>
      <c r="CN986" s="119">
        <v>2</v>
      </c>
      <c r="CO986" s="82" t="s">
        <v>2630</v>
      </c>
      <c r="CP986" s="67">
        <f t="shared" si="589"/>
        <v>-1.2659262374988493E-2</v>
      </c>
      <c r="CQ986" s="67">
        <f t="shared" si="590"/>
        <v>0.86956521739130432</v>
      </c>
      <c r="CR986" s="67">
        <f t="shared" si="586"/>
        <v>-1.1008054239120428E-2</v>
      </c>
      <c r="CS986" s="67">
        <f t="shared" si="591"/>
        <v>0.66667424024529987</v>
      </c>
      <c r="CT986" s="29">
        <v>2</v>
      </c>
      <c r="CU986" s="59">
        <v>0</v>
      </c>
      <c r="CV986" s="19" t="s">
        <v>1782</v>
      </c>
      <c r="CW986" s="59">
        <v>0</v>
      </c>
      <c r="CX986" s="37">
        <v>0</v>
      </c>
      <c r="CY986" s="12">
        <v>1</v>
      </c>
      <c r="CZ986" s="12">
        <v>0</v>
      </c>
      <c r="DA986" s="12">
        <v>0</v>
      </c>
      <c r="DB986" s="12">
        <v>0</v>
      </c>
      <c r="DC986" s="12">
        <v>0</v>
      </c>
      <c r="DD986" s="283">
        <v>0</v>
      </c>
      <c r="DE986" s="60">
        <v>0</v>
      </c>
      <c r="DF986" s="60">
        <v>0</v>
      </c>
      <c r="DG986" s="60">
        <v>0</v>
      </c>
      <c r="DH986" s="60">
        <v>0</v>
      </c>
      <c r="DI986" s="60">
        <v>0</v>
      </c>
      <c r="DJ986" s="60">
        <v>1</v>
      </c>
      <c r="DK986" s="60">
        <v>0</v>
      </c>
      <c r="DL986" s="19">
        <v>0</v>
      </c>
      <c r="DM986" s="19">
        <v>0</v>
      </c>
      <c r="DN986" s="19">
        <v>0</v>
      </c>
      <c r="DO986" s="59">
        <v>0</v>
      </c>
      <c r="DP986" s="59">
        <v>0</v>
      </c>
      <c r="DQ986" s="59">
        <v>0</v>
      </c>
      <c r="DR986" s="59">
        <v>0</v>
      </c>
      <c r="DS986" s="59">
        <v>0</v>
      </c>
      <c r="DT986" s="59">
        <v>0</v>
      </c>
      <c r="DU986" s="59">
        <v>0</v>
      </c>
      <c r="DV986" s="59">
        <v>0</v>
      </c>
      <c r="DW986" s="59">
        <v>0</v>
      </c>
      <c r="DX986" s="59">
        <v>0</v>
      </c>
      <c r="DY986" s="59">
        <v>0</v>
      </c>
      <c r="DZ986" s="59">
        <v>0</v>
      </c>
      <c r="EA986" s="59">
        <v>0</v>
      </c>
      <c r="EB986" s="59">
        <v>0</v>
      </c>
      <c r="EC986" s="59">
        <v>0</v>
      </c>
      <c r="ED986" s="59">
        <v>0</v>
      </c>
      <c r="EE986" s="59">
        <v>0</v>
      </c>
      <c r="EF986" s="59">
        <v>0</v>
      </c>
      <c r="EG986" s="59">
        <v>0</v>
      </c>
      <c r="EH986" s="59">
        <v>0</v>
      </c>
      <c r="EI986" s="59">
        <v>0</v>
      </c>
      <c r="EJ986" s="59">
        <v>0</v>
      </c>
      <c r="EK986" s="59">
        <v>0</v>
      </c>
      <c r="EL986" s="59">
        <v>0</v>
      </c>
      <c r="EM986" s="29">
        <v>2</v>
      </c>
      <c r="EN986" s="59">
        <v>0</v>
      </c>
      <c r="EO986" s="29">
        <v>2</v>
      </c>
      <c r="EP986" s="59">
        <v>1</v>
      </c>
      <c r="EQ986" s="59">
        <v>2</v>
      </c>
    </row>
    <row r="987" spans="1:147" ht="15" customHeight="1" x14ac:dyDescent="0.25">
      <c r="A987" s="6" t="s">
        <v>2587</v>
      </c>
      <c r="B987" s="22">
        <v>61</v>
      </c>
      <c r="C987" s="21" t="s">
        <v>1857</v>
      </c>
      <c r="D987" s="13">
        <v>2016</v>
      </c>
      <c r="E987" s="21" t="s">
        <v>800</v>
      </c>
      <c r="F987" s="21" t="s">
        <v>308</v>
      </c>
      <c r="G987" s="13">
        <v>19</v>
      </c>
      <c r="H987" s="22" t="s">
        <v>801</v>
      </c>
      <c r="I987" s="238" t="s">
        <v>1412</v>
      </c>
      <c r="J987" s="59">
        <v>2</v>
      </c>
      <c r="K987" s="22" t="s">
        <v>39</v>
      </c>
      <c r="L987" s="22" t="s">
        <v>89</v>
      </c>
      <c r="M987" s="22">
        <v>6</v>
      </c>
      <c r="N987" s="22">
        <v>6</v>
      </c>
      <c r="O987" s="59">
        <f t="shared" si="582"/>
        <v>0.77815125038364363</v>
      </c>
      <c r="P987" s="22" t="s">
        <v>1858</v>
      </c>
      <c r="Q987" s="26"/>
      <c r="R987" s="22">
        <v>1</v>
      </c>
      <c r="S987" s="37">
        <v>2</v>
      </c>
      <c r="T987" s="22">
        <v>1</v>
      </c>
      <c r="U987" s="239" t="s">
        <v>1859</v>
      </c>
      <c r="V987" s="34" t="s">
        <v>1861</v>
      </c>
      <c r="W987" s="13"/>
      <c r="X987" s="22" t="s">
        <v>608</v>
      </c>
      <c r="Y987" s="38"/>
      <c r="Z987" s="244" t="s">
        <v>130</v>
      </c>
      <c r="AA987" s="22" t="s">
        <v>1257</v>
      </c>
      <c r="AB987" s="29" t="s">
        <v>1164</v>
      </c>
      <c r="AC987" s="119">
        <v>32</v>
      </c>
      <c r="AD987" s="29">
        <v>0</v>
      </c>
      <c r="AE987" s="29" t="s">
        <v>1576</v>
      </c>
      <c r="AF987" s="281">
        <v>8.6999999999999993</v>
      </c>
      <c r="AG987" s="86">
        <f t="shared" si="583"/>
        <v>0.93951925261861846</v>
      </c>
      <c r="AH987" s="458">
        <f>AF987*69.5</f>
        <v>604.65</v>
      </c>
      <c r="AI987" s="72">
        <f t="shared" si="576"/>
        <v>2.7815040572087324</v>
      </c>
      <c r="AJ987" s="59">
        <f t="shared" si="577"/>
        <v>52.199999999999996</v>
      </c>
      <c r="AK987" s="59">
        <f t="shared" si="584"/>
        <v>1.7176705030022621</v>
      </c>
      <c r="AL987" s="72">
        <f t="shared" si="578"/>
        <v>3627.8999999999996</v>
      </c>
      <c r="AM987" s="72">
        <f t="shared" si="574"/>
        <v>3.5596553075923758</v>
      </c>
      <c r="AN987" s="26" t="s">
        <v>28</v>
      </c>
      <c r="AO987" s="22" t="s">
        <v>470</v>
      </c>
      <c r="AP987" s="240"/>
      <c r="AQ987" s="22" t="s">
        <v>80</v>
      </c>
      <c r="AR987" s="26" t="s">
        <v>223</v>
      </c>
      <c r="AS987" s="26" t="s">
        <v>224</v>
      </c>
      <c r="AT987" s="498">
        <v>113</v>
      </c>
      <c r="AU987" s="270">
        <v>45.23</v>
      </c>
      <c r="AV987" s="11">
        <v>-118.5</v>
      </c>
      <c r="AW987" s="37" t="s">
        <v>225</v>
      </c>
      <c r="AX987" s="277">
        <v>6.1416666666666666</v>
      </c>
      <c r="AY987" s="278">
        <v>613</v>
      </c>
      <c r="AZ987" s="455">
        <f t="shared" si="585"/>
        <v>2.7874604745184151</v>
      </c>
      <c r="BA987" s="529" t="s">
        <v>137</v>
      </c>
      <c r="BB987" s="241" t="s">
        <v>226</v>
      </c>
      <c r="BC987" s="22"/>
      <c r="BD987" s="23"/>
      <c r="BH987" s="26" t="s">
        <v>2028</v>
      </c>
      <c r="BI987" s="26" t="s">
        <v>1876</v>
      </c>
      <c r="BJ987" s="185" t="s">
        <v>12</v>
      </c>
      <c r="BK987" s="38" t="s">
        <v>31</v>
      </c>
      <c r="BO987" s="29" t="s">
        <v>1669</v>
      </c>
      <c r="BP987" s="8" t="s">
        <v>1577</v>
      </c>
      <c r="BQ987" s="29" t="s">
        <v>1862</v>
      </c>
      <c r="BR987" s="67">
        <v>-3.0000000000000004</v>
      </c>
      <c r="BS987" s="29" t="s">
        <v>21</v>
      </c>
      <c r="BT987" s="29" t="s">
        <v>1214</v>
      </c>
      <c r="BU987" s="124">
        <v>0.23570226039551562</v>
      </c>
      <c r="BW987" s="14" t="s">
        <v>26</v>
      </c>
      <c r="BX987" s="29" t="s">
        <v>67</v>
      </c>
      <c r="BZ987" s="146">
        <f t="shared" si="579"/>
        <v>0.23570226039551562</v>
      </c>
      <c r="CA987" s="250" t="s">
        <v>18</v>
      </c>
      <c r="CB987" s="248" t="s">
        <v>1861</v>
      </c>
      <c r="CC987" s="119">
        <v>2</v>
      </c>
      <c r="CD987" s="119">
        <v>2</v>
      </c>
      <c r="CE987" s="82" t="s">
        <v>1617</v>
      </c>
      <c r="CF987" s="8" t="s">
        <v>1578</v>
      </c>
      <c r="CG987" s="67">
        <v>-3.5772727272727267</v>
      </c>
      <c r="CH987" s="29" t="s">
        <v>21</v>
      </c>
      <c r="CI987" s="67">
        <v>0.17356257356397053</v>
      </c>
      <c r="CL987" s="30">
        <f t="shared" si="580"/>
        <v>0.17356257356397053</v>
      </c>
      <c r="CM987" s="119">
        <v>2</v>
      </c>
      <c r="CN987" s="119">
        <v>2</v>
      </c>
      <c r="CO987" s="82" t="s">
        <v>2630</v>
      </c>
      <c r="CP987" s="67">
        <f t="shared" si="589"/>
        <v>2.789057829718594</v>
      </c>
      <c r="CQ987" s="67">
        <f t="shared" si="590"/>
        <v>0.5714285714285714</v>
      </c>
      <c r="CR987" s="67">
        <f t="shared" si="586"/>
        <v>1.5937473312677679</v>
      </c>
      <c r="CS987" s="67">
        <f t="shared" si="591"/>
        <v>1.3175038194903914</v>
      </c>
      <c r="CT987" s="29">
        <v>1</v>
      </c>
      <c r="CU987" s="59">
        <v>0</v>
      </c>
      <c r="CV987" s="19" t="s">
        <v>1782</v>
      </c>
      <c r="CW987" s="59">
        <v>0</v>
      </c>
      <c r="CX987" s="37">
        <v>0</v>
      </c>
      <c r="CY987" s="12">
        <v>1</v>
      </c>
      <c r="CZ987" s="12">
        <v>0</v>
      </c>
      <c r="DA987" s="12">
        <v>0</v>
      </c>
      <c r="DB987" s="12">
        <v>0</v>
      </c>
      <c r="DC987" s="12">
        <v>0</v>
      </c>
      <c r="DD987" s="283">
        <v>0</v>
      </c>
      <c r="DE987" s="60">
        <v>0</v>
      </c>
      <c r="DF987" s="60">
        <v>0</v>
      </c>
      <c r="DG987" s="60">
        <v>0</v>
      </c>
      <c r="DH987" s="60">
        <v>0</v>
      </c>
      <c r="DI987" s="60">
        <v>0</v>
      </c>
      <c r="DJ987" s="60">
        <v>1</v>
      </c>
      <c r="DK987" s="60">
        <v>0</v>
      </c>
      <c r="DL987" s="19">
        <v>0</v>
      </c>
      <c r="DM987" s="19">
        <v>0</v>
      </c>
      <c r="DN987" s="19">
        <v>0</v>
      </c>
      <c r="DO987" s="59">
        <v>0</v>
      </c>
      <c r="DP987" s="59">
        <v>0</v>
      </c>
      <c r="DQ987" s="59">
        <v>0</v>
      </c>
      <c r="DR987" s="59">
        <v>0</v>
      </c>
      <c r="DS987" s="59">
        <v>0</v>
      </c>
      <c r="DT987" s="59">
        <v>0</v>
      </c>
      <c r="DU987" s="59">
        <v>0</v>
      </c>
      <c r="DV987" s="59">
        <v>0</v>
      </c>
      <c r="DW987" s="59">
        <v>0</v>
      </c>
      <c r="DX987" s="59">
        <v>0</v>
      </c>
      <c r="DY987" s="59">
        <v>0</v>
      </c>
      <c r="DZ987" s="59">
        <v>0</v>
      </c>
      <c r="EA987" s="59">
        <v>0</v>
      </c>
      <c r="EB987" s="59">
        <v>0</v>
      </c>
      <c r="EC987" s="59">
        <v>0</v>
      </c>
      <c r="ED987" s="59">
        <v>0</v>
      </c>
      <c r="EE987" s="59">
        <v>0</v>
      </c>
      <c r="EF987" s="59">
        <v>0</v>
      </c>
      <c r="EG987" s="59">
        <v>0</v>
      </c>
      <c r="EH987" s="59">
        <v>0</v>
      </c>
      <c r="EI987" s="59">
        <v>0</v>
      </c>
      <c r="EJ987" s="59">
        <v>0</v>
      </c>
      <c r="EK987" s="59">
        <v>0</v>
      </c>
      <c r="EL987" s="59">
        <v>0</v>
      </c>
      <c r="EM987" s="37">
        <v>0</v>
      </c>
      <c r="EN987" s="59">
        <v>0</v>
      </c>
      <c r="EO987" s="268">
        <v>1</v>
      </c>
      <c r="EP987" s="59">
        <v>1</v>
      </c>
      <c r="EQ987" s="59">
        <v>2</v>
      </c>
    </row>
    <row r="988" spans="1:147" ht="15" customHeight="1" x14ac:dyDescent="0.25">
      <c r="A988" s="6" t="s">
        <v>2587</v>
      </c>
      <c r="B988" s="22">
        <v>62</v>
      </c>
      <c r="C988" s="21" t="s">
        <v>1857</v>
      </c>
      <c r="D988" s="13">
        <v>2016</v>
      </c>
      <c r="E988" s="21" t="s">
        <v>800</v>
      </c>
      <c r="F988" s="21" t="s">
        <v>308</v>
      </c>
      <c r="G988" s="13">
        <v>19</v>
      </c>
      <c r="H988" s="22" t="s">
        <v>801</v>
      </c>
      <c r="I988" s="238" t="s">
        <v>1412</v>
      </c>
      <c r="J988" s="59">
        <v>2</v>
      </c>
      <c r="K988" s="22" t="s">
        <v>39</v>
      </c>
      <c r="L988" s="22" t="s">
        <v>89</v>
      </c>
      <c r="M988" s="22">
        <v>6</v>
      </c>
      <c r="N988" s="22">
        <v>6</v>
      </c>
      <c r="O988" s="59">
        <f t="shared" si="582"/>
        <v>0.77815125038364363</v>
      </c>
      <c r="P988" s="22" t="s">
        <v>1858</v>
      </c>
      <c r="Q988" s="26"/>
      <c r="R988" s="22">
        <v>1</v>
      </c>
      <c r="S988" s="37">
        <v>2</v>
      </c>
      <c r="T988" s="22">
        <v>1</v>
      </c>
      <c r="U988" s="239" t="s">
        <v>1859</v>
      </c>
      <c r="V988" s="34" t="s">
        <v>1861</v>
      </c>
      <c r="W988" s="13"/>
      <c r="X988" s="22" t="s">
        <v>608</v>
      </c>
      <c r="Y988" s="38"/>
      <c r="Z988" s="244" t="s">
        <v>130</v>
      </c>
      <c r="AA988" s="22" t="s">
        <v>1257</v>
      </c>
      <c r="AB988" s="29" t="s">
        <v>1164</v>
      </c>
      <c r="AC988" s="119">
        <v>16</v>
      </c>
      <c r="AD988" s="29">
        <v>0</v>
      </c>
      <c r="AE988" s="29" t="s">
        <v>1576</v>
      </c>
      <c r="AF988" s="281">
        <v>4.4000000000000004</v>
      </c>
      <c r="AG988" s="86">
        <f t="shared" si="583"/>
        <v>0.64345267648618742</v>
      </c>
      <c r="AH988" s="458">
        <f t="shared" ref="AH988:AH990" si="597">AF988*69.5</f>
        <v>305.8</v>
      </c>
      <c r="AI988" s="72">
        <f t="shared" si="576"/>
        <v>2.4854374810763011</v>
      </c>
      <c r="AJ988" s="59">
        <f t="shared" si="577"/>
        <v>26.400000000000002</v>
      </c>
      <c r="AK988" s="59">
        <f t="shared" si="584"/>
        <v>1.4216039268698311</v>
      </c>
      <c r="AL988" s="72">
        <f t="shared" si="578"/>
        <v>1834.8000000000002</v>
      </c>
      <c r="AM988" s="72">
        <f t="shared" si="574"/>
        <v>3.263588731459945</v>
      </c>
      <c r="AN988" s="26" t="s">
        <v>28</v>
      </c>
      <c r="AO988" s="22" t="s">
        <v>470</v>
      </c>
      <c r="AP988" s="240"/>
      <c r="AQ988" s="22" t="s">
        <v>80</v>
      </c>
      <c r="AR988" s="26" t="s">
        <v>223</v>
      </c>
      <c r="AS988" s="26" t="s">
        <v>224</v>
      </c>
      <c r="AT988" s="498">
        <v>113</v>
      </c>
      <c r="AU988" s="270">
        <v>45.23</v>
      </c>
      <c r="AV988" s="11">
        <v>-118.5</v>
      </c>
      <c r="AW988" s="37" t="s">
        <v>225</v>
      </c>
      <c r="AX988" s="277">
        <v>6.1416666666666666</v>
      </c>
      <c r="AY988" s="278">
        <v>613</v>
      </c>
      <c r="AZ988" s="455">
        <f t="shared" si="585"/>
        <v>2.7874604745184151</v>
      </c>
      <c r="BA988" s="529" t="s">
        <v>137</v>
      </c>
      <c r="BB988" s="241" t="s">
        <v>226</v>
      </c>
      <c r="BC988" s="22"/>
      <c r="BD988" s="23"/>
      <c r="BH988" s="26" t="s">
        <v>2028</v>
      </c>
      <c r="BI988" s="26" t="s">
        <v>1877</v>
      </c>
      <c r="BJ988" s="185" t="s">
        <v>12</v>
      </c>
      <c r="BK988" s="38" t="s">
        <v>31</v>
      </c>
      <c r="BO988" s="29" t="s">
        <v>1669</v>
      </c>
      <c r="BP988" s="8" t="s">
        <v>1577</v>
      </c>
      <c r="BQ988" s="29" t="s">
        <v>1862</v>
      </c>
      <c r="BR988" s="67">
        <v>-3.8567307692307695</v>
      </c>
      <c r="BS988" s="29" t="s">
        <v>21</v>
      </c>
      <c r="BT988" s="29" t="s">
        <v>1214</v>
      </c>
      <c r="BU988" s="124">
        <v>1.1572074438264464</v>
      </c>
      <c r="BW988" s="14" t="s">
        <v>26</v>
      </c>
      <c r="BX988" s="29" t="s">
        <v>67</v>
      </c>
      <c r="BZ988" s="146">
        <f t="shared" si="579"/>
        <v>1.1572074438264464</v>
      </c>
      <c r="CA988" s="250" t="s">
        <v>18</v>
      </c>
      <c r="CB988" s="248" t="s">
        <v>1861</v>
      </c>
      <c r="CC988" s="119">
        <v>2</v>
      </c>
      <c r="CD988" s="119">
        <v>2</v>
      </c>
      <c r="CE988" s="82" t="s">
        <v>1617</v>
      </c>
      <c r="CF988" s="8" t="s">
        <v>1578</v>
      </c>
      <c r="CG988" s="67">
        <v>-3.5772727272727267</v>
      </c>
      <c r="CH988" s="29" t="s">
        <v>21</v>
      </c>
      <c r="CI988" s="67">
        <v>0.17356257356397053</v>
      </c>
      <c r="CL988" s="30">
        <f t="shared" si="580"/>
        <v>0.17356257356397053</v>
      </c>
      <c r="CM988" s="119">
        <v>2</v>
      </c>
      <c r="CN988" s="119">
        <v>2</v>
      </c>
      <c r="CO988" s="82" t="s">
        <v>2630</v>
      </c>
      <c r="CP988" s="67">
        <f t="shared" si="589"/>
        <v>-0.33774564168223548</v>
      </c>
      <c r="CQ988" s="67">
        <f t="shared" si="590"/>
        <v>0.5714285714285714</v>
      </c>
      <c r="CR988" s="67">
        <f t="shared" si="586"/>
        <v>-0.19299750953270597</v>
      </c>
      <c r="CS988" s="67">
        <f t="shared" si="591"/>
        <v>1.0046560048357285</v>
      </c>
      <c r="CT988" s="29">
        <v>1</v>
      </c>
      <c r="CU988" s="59">
        <v>0</v>
      </c>
      <c r="CV988" s="19" t="s">
        <v>1782</v>
      </c>
      <c r="CW988" s="59">
        <v>0</v>
      </c>
      <c r="CX988" s="37">
        <v>0</v>
      </c>
      <c r="CY988" s="12">
        <v>1</v>
      </c>
      <c r="CZ988" s="12">
        <v>0</v>
      </c>
      <c r="DA988" s="12">
        <v>0</v>
      </c>
      <c r="DB988" s="12">
        <v>0</v>
      </c>
      <c r="DC988" s="12">
        <v>0</v>
      </c>
      <c r="DD988" s="283">
        <v>0</v>
      </c>
      <c r="DE988" s="60">
        <v>0</v>
      </c>
      <c r="DF988" s="60">
        <v>0</v>
      </c>
      <c r="DG988" s="60">
        <v>0</v>
      </c>
      <c r="DH988" s="60">
        <v>0</v>
      </c>
      <c r="DI988" s="60">
        <v>0</v>
      </c>
      <c r="DJ988" s="60">
        <v>1</v>
      </c>
      <c r="DK988" s="60">
        <v>0</v>
      </c>
      <c r="DL988" s="19">
        <v>0</v>
      </c>
      <c r="DM988" s="19">
        <v>0</v>
      </c>
      <c r="DN988" s="19">
        <v>0</v>
      </c>
      <c r="DO988" s="59">
        <v>0</v>
      </c>
      <c r="DP988" s="59">
        <v>0</v>
      </c>
      <c r="DQ988" s="59">
        <v>0</v>
      </c>
      <c r="DR988" s="59">
        <v>0</v>
      </c>
      <c r="DS988" s="59">
        <v>0</v>
      </c>
      <c r="DT988" s="59">
        <v>0</v>
      </c>
      <c r="DU988" s="59">
        <v>0</v>
      </c>
      <c r="DV988" s="59">
        <v>0</v>
      </c>
      <c r="DW988" s="59">
        <v>0</v>
      </c>
      <c r="DX988" s="59">
        <v>0</v>
      </c>
      <c r="DY988" s="59">
        <v>0</v>
      </c>
      <c r="DZ988" s="59">
        <v>0</v>
      </c>
      <c r="EA988" s="59">
        <v>0</v>
      </c>
      <c r="EB988" s="59">
        <v>0</v>
      </c>
      <c r="EC988" s="59">
        <v>0</v>
      </c>
      <c r="ED988" s="59">
        <v>0</v>
      </c>
      <c r="EE988" s="59">
        <v>0</v>
      </c>
      <c r="EF988" s="59">
        <v>0</v>
      </c>
      <c r="EG988" s="59">
        <v>0</v>
      </c>
      <c r="EH988" s="59">
        <v>0</v>
      </c>
      <c r="EI988" s="59">
        <v>0</v>
      </c>
      <c r="EJ988" s="59">
        <v>0</v>
      </c>
      <c r="EK988" s="59">
        <v>0</v>
      </c>
      <c r="EL988" s="59">
        <v>0</v>
      </c>
      <c r="EM988" s="37">
        <v>0</v>
      </c>
      <c r="EN988" s="59">
        <v>0</v>
      </c>
      <c r="EO988" s="268">
        <v>1</v>
      </c>
      <c r="EP988" s="59">
        <v>1</v>
      </c>
      <c r="EQ988" s="59">
        <v>2</v>
      </c>
    </row>
    <row r="989" spans="1:147" ht="15" customHeight="1" x14ac:dyDescent="0.25">
      <c r="A989" s="6" t="s">
        <v>2587</v>
      </c>
      <c r="B989" s="22">
        <v>63</v>
      </c>
      <c r="C989" s="21" t="s">
        <v>1857</v>
      </c>
      <c r="D989" s="13">
        <v>2016</v>
      </c>
      <c r="E989" s="21" t="s">
        <v>800</v>
      </c>
      <c r="F989" s="21" t="s">
        <v>308</v>
      </c>
      <c r="G989" s="13">
        <v>19</v>
      </c>
      <c r="H989" s="22" t="s">
        <v>801</v>
      </c>
      <c r="I989" s="238" t="s">
        <v>1412</v>
      </c>
      <c r="J989" s="59">
        <v>2</v>
      </c>
      <c r="K989" s="22" t="s">
        <v>39</v>
      </c>
      <c r="L989" s="22" t="s">
        <v>89</v>
      </c>
      <c r="M989" s="22">
        <v>6</v>
      </c>
      <c r="N989" s="22">
        <v>6</v>
      </c>
      <c r="O989" s="59">
        <f t="shared" si="582"/>
        <v>0.77815125038364363</v>
      </c>
      <c r="P989" s="22" t="s">
        <v>1858</v>
      </c>
      <c r="Q989" s="26"/>
      <c r="R989" s="22">
        <v>1</v>
      </c>
      <c r="S989" s="37">
        <v>2</v>
      </c>
      <c r="T989" s="22">
        <v>1</v>
      </c>
      <c r="U989" s="239" t="s">
        <v>1859</v>
      </c>
      <c r="V989" s="34" t="s">
        <v>1861</v>
      </c>
      <c r="W989" s="13"/>
      <c r="X989" s="22" t="s">
        <v>608</v>
      </c>
      <c r="Y989" s="38"/>
      <c r="Z989" s="244" t="s">
        <v>130</v>
      </c>
      <c r="AA989" s="22" t="s">
        <v>1257</v>
      </c>
      <c r="AB989" s="29" t="s">
        <v>1164</v>
      </c>
      <c r="AC989" s="119">
        <v>8</v>
      </c>
      <c r="AD989" s="29">
        <v>0</v>
      </c>
      <c r="AE989" s="29" t="s">
        <v>1576</v>
      </c>
      <c r="AF989" s="281">
        <v>2.2000000000000002</v>
      </c>
      <c r="AG989" s="86">
        <f t="shared" si="583"/>
        <v>0.34242268082220628</v>
      </c>
      <c r="AH989" s="458">
        <f t="shared" si="597"/>
        <v>152.9</v>
      </c>
      <c r="AI989" s="72">
        <f t="shared" si="576"/>
        <v>2.1844074854123203</v>
      </c>
      <c r="AJ989" s="59">
        <f t="shared" si="577"/>
        <v>13.200000000000001</v>
      </c>
      <c r="AK989" s="59">
        <f t="shared" si="584"/>
        <v>1.1205739312058498</v>
      </c>
      <c r="AL989" s="72">
        <f t="shared" si="578"/>
        <v>917.40000000000009</v>
      </c>
      <c r="AM989" s="72">
        <f t="shared" si="574"/>
        <v>2.9625587357959637</v>
      </c>
      <c r="AN989" s="26" t="s">
        <v>28</v>
      </c>
      <c r="AO989" s="22" t="s">
        <v>470</v>
      </c>
      <c r="AP989" s="240"/>
      <c r="AQ989" s="22" t="s">
        <v>80</v>
      </c>
      <c r="AR989" s="26" t="s">
        <v>223</v>
      </c>
      <c r="AS989" s="26" t="s">
        <v>224</v>
      </c>
      <c r="AT989" s="498">
        <v>113</v>
      </c>
      <c r="AU989" s="270">
        <v>45.23</v>
      </c>
      <c r="AV989" s="11">
        <v>-118.5</v>
      </c>
      <c r="AW989" s="37" t="s">
        <v>225</v>
      </c>
      <c r="AX989" s="277">
        <v>6.1416666666666666</v>
      </c>
      <c r="AY989" s="278">
        <v>613</v>
      </c>
      <c r="AZ989" s="455">
        <f t="shared" si="585"/>
        <v>2.7874604745184151</v>
      </c>
      <c r="BA989" s="529" t="s">
        <v>137</v>
      </c>
      <c r="BB989" s="241" t="s">
        <v>226</v>
      </c>
      <c r="BC989" s="22"/>
      <c r="BD989" s="23"/>
      <c r="BH989" s="26" t="s">
        <v>2028</v>
      </c>
      <c r="BI989" s="26" t="s">
        <v>1878</v>
      </c>
      <c r="BJ989" s="185" t="s">
        <v>12</v>
      </c>
      <c r="BK989" s="38" t="s">
        <v>31</v>
      </c>
      <c r="BO989" s="29" t="s">
        <v>1669</v>
      </c>
      <c r="BP989" s="8" t="s">
        <v>1577</v>
      </c>
      <c r="BQ989" s="29" t="s">
        <v>1862</v>
      </c>
      <c r="BR989" s="67">
        <v>-4.3000000000000007</v>
      </c>
      <c r="BS989" s="29" t="s">
        <v>21</v>
      </c>
      <c r="BT989" s="29" t="s">
        <v>1214</v>
      </c>
      <c r="BU989" s="124">
        <v>0.42426406871192829</v>
      </c>
      <c r="BW989" s="14" t="s">
        <v>26</v>
      </c>
      <c r="BX989" s="29" t="s">
        <v>67</v>
      </c>
      <c r="BZ989" s="146">
        <f t="shared" si="579"/>
        <v>0.42426406871192829</v>
      </c>
      <c r="CA989" s="250" t="s">
        <v>18</v>
      </c>
      <c r="CB989" s="248" t="s">
        <v>1861</v>
      </c>
      <c r="CC989" s="119">
        <v>2</v>
      </c>
      <c r="CD989" s="119">
        <v>2</v>
      </c>
      <c r="CE989" s="82" t="s">
        <v>1617</v>
      </c>
      <c r="CF989" s="8" t="s">
        <v>1578</v>
      </c>
      <c r="CG989" s="67">
        <v>-3.5772727272727267</v>
      </c>
      <c r="CH989" s="29" t="s">
        <v>21</v>
      </c>
      <c r="CI989" s="67">
        <v>0.17356257356397053</v>
      </c>
      <c r="CL989" s="30">
        <f t="shared" si="580"/>
        <v>0.17356257356397053</v>
      </c>
      <c r="CM989" s="119">
        <v>2</v>
      </c>
      <c r="CN989" s="119">
        <v>2</v>
      </c>
      <c r="CO989" s="82" t="s">
        <v>2630</v>
      </c>
      <c r="CP989" s="67">
        <f t="shared" si="589"/>
        <v>-2.2297267581318629</v>
      </c>
      <c r="CQ989" s="67">
        <f t="shared" si="590"/>
        <v>0.5714285714285714</v>
      </c>
      <c r="CR989" s="67">
        <f t="shared" si="586"/>
        <v>-1.2741295760753502</v>
      </c>
      <c r="CS989" s="67">
        <f t="shared" si="591"/>
        <v>1.2029257720787438</v>
      </c>
      <c r="CT989" s="29">
        <v>1</v>
      </c>
      <c r="CU989" s="59">
        <v>0</v>
      </c>
      <c r="CV989" s="19" t="s">
        <v>1782</v>
      </c>
      <c r="CW989" s="59">
        <v>0</v>
      </c>
      <c r="CX989" s="37">
        <v>0</v>
      </c>
      <c r="CY989" s="12">
        <v>1</v>
      </c>
      <c r="CZ989" s="12">
        <v>0</v>
      </c>
      <c r="DA989" s="12">
        <v>0</v>
      </c>
      <c r="DB989" s="12">
        <v>0</v>
      </c>
      <c r="DC989" s="12">
        <v>0</v>
      </c>
      <c r="DD989" s="283">
        <v>0</v>
      </c>
      <c r="DE989" s="60">
        <v>0</v>
      </c>
      <c r="DF989" s="60">
        <v>0</v>
      </c>
      <c r="DG989" s="60">
        <v>0</v>
      </c>
      <c r="DH989" s="60">
        <v>0</v>
      </c>
      <c r="DI989" s="60">
        <v>0</v>
      </c>
      <c r="DJ989" s="60">
        <v>1</v>
      </c>
      <c r="DK989" s="60">
        <v>0</v>
      </c>
      <c r="DL989" s="19">
        <v>0</v>
      </c>
      <c r="DM989" s="19">
        <v>0</v>
      </c>
      <c r="DN989" s="19">
        <v>0</v>
      </c>
      <c r="DO989" s="59">
        <v>0</v>
      </c>
      <c r="DP989" s="59">
        <v>0</v>
      </c>
      <c r="DQ989" s="59">
        <v>0</v>
      </c>
      <c r="DR989" s="59">
        <v>0</v>
      </c>
      <c r="DS989" s="59">
        <v>0</v>
      </c>
      <c r="DT989" s="59">
        <v>0</v>
      </c>
      <c r="DU989" s="59">
        <v>0</v>
      </c>
      <c r="DV989" s="59">
        <v>0</v>
      </c>
      <c r="DW989" s="59">
        <v>0</v>
      </c>
      <c r="DX989" s="59">
        <v>0</v>
      </c>
      <c r="DY989" s="59">
        <v>0</v>
      </c>
      <c r="DZ989" s="59">
        <v>0</v>
      </c>
      <c r="EA989" s="59">
        <v>0</v>
      </c>
      <c r="EB989" s="59">
        <v>0</v>
      </c>
      <c r="EC989" s="59">
        <v>0</v>
      </c>
      <c r="ED989" s="59">
        <v>0</v>
      </c>
      <c r="EE989" s="59">
        <v>0</v>
      </c>
      <c r="EF989" s="59">
        <v>0</v>
      </c>
      <c r="EG989" s="59">
        <v>0</v>
      </c>
      <c r="EH989" s="59">
        <v>0</v>
      </c>
      <c r="EI989" s="59">
        <v>0</v>
      </c>
      <c r="EJ989" s="59">
        <v>0</v>
      </c>
      <c r="EK989" s="59">
        <v>0</v>
      </c>
      <c r="EL989" s="59">
        <v>0</v>
      </c>
      <c r="EM989" s="37">
        <v>0</v>
      </c>
      <c r="EN989" s="59">
        <v>0</v>
      </c>
      <c r="EO989" s="268">
        <v>1</v>
      </c>
      <c r="EP989" s="59">
        <v>1</v>
      </c>
      <c r="EQ989" s="59">
        <v>2</v>
      </c>
    </row>
    <row r="990" spans="1:147" ht="15" customHeight="1" x14ac:dyDescent="0.25">
      <c r="A990" s="6" t="s">
        <v>2587</v>
      </c>
      <c r="B990" s="22">
        <v>64</v>
      </c>
      <c r="C990" s="21" t="s">
        <v>1857</v>
      </c>
      <c r="D990" s="13">
        <v>2016</v>
      </c>
      <c r="E990" s="21" t="s">
        <v>800</v>
      </c>
      <c r="F990" s="21" t="s">
        <v>308</v>
      </c>
      <c r="G990" s="13">
        <v>19</v>
      </c>
      <c r="H990" s="22" t="s">
        <v>801</v>
      </c>
      <c r="I990" s="238" t="s">
        <v>1412</v>
      </c>
      <c r="J990" s="59">
        <v>2</v>
      </c>
      <c r="K990" s="22" t="s">
        <v>39</v>
      </c>
      <c r="L990" s="22" t="s">
        <v>89</v>
      </c>
      <c r="M990" s="22">
        <v>6</v>
      </c>
      <c r="N990" s="22">
        <v>6</v>
      </c>
      <c r="O990" s="59">
        <f t="shared" si="582"/>
        <v>0.77815125038364363</v>
      </c>
      <c r="P990" s="22" t="s">
        <v>1858</v>
      </c>
      <c r="Q990" s="26"/>
      <c r="R990" s="22">
        <v>1</v>
      </c>
      <c r="S990" s="37">
        <v>2</v>
      </c>
      <c r="T990" s="22">
        <v>3</v>
      </c>
      <c r="U990" s="239" t="s">
        <v>1859</v>
      </c>
      <c r="V990" s="34" t="s">
        <v>1861</v>
      </c>
      <c r="W990" s="13"/>
      <c r="X990" s="22" t="s">
        <v>608</v>
      </c>
      <c r="Y990" s="38"/>
      <c r="Z990" s="244" t="s">
        <v>130</v>
      </c>
      <c r="AA990" s="22" t="s">
        <v>1257</v>
      </c>
      <c r="AB990" s="29" t="s">
        <v>1164</v>
      </c>
      <c r="AC990" s="243" t="s">
        <v>1864</v>
      </c>
      <c r="AD990" s="29">
        <v>0</v>
      </c>
      <c r="AE990" s="29" t="s">
        <v>1576</v>
      </c>
      <c r="AF990" s="282">
        <v>5.0999999999999996</v>
      </c>
      <c r="AG990" s="86">
        <f t="shared" si="583"/>
        <v>0.70757017609793638</v>
      </c>
      <c r="AH990" s="458">
        <f t="shared" si="597"/>
        <v>354.45</v>
      </c>
      <c r="AI990" s="72">
        <f t="shared" si="576"/>
        <v>2.5495549806880504</v>
      </c>
      <c r="AJ990" s="59">
        <f t="shared" si="577"/>
        <v>30.599999999999998</v>
      </c>
      <c r="AK990" s="59">
        <f t="shared" si="584"/>
        <v>1.4857214264815799</v>
      </c>
      <c r="AL990" s="72">
        <f t="shared" si="578"/>
        <v>2126.6999999999998</v>
      </c>
      <c r="AM990" s="72">
        <f t="shared" si="574"/>
        <v>3.3277062310716938</v>
      </c>
      <c r="AN990" s="26" t="s">
        <v>28</v>
      </c>
      <c r="AO990" s="22" t="s">
        <v>470</v>
      </c>
      <c r="AP990" s="240"/>
      <c r="AQ990" s="22" t="s">
        <v>80</v>
      </c>
      <c r="AR990" s="26" t="s">
        <v>223</v>
      </c>
      <c r="AS990" s="26" t="s">
        <v>224</v>
      </c>
      <c r="AT990" s="498">
        <v>113</v>
      </c>
      <c r="AU990" s="270">
        <v>45.23</v>
      </c>
      <c r="AV990" s="11">
        <v>-118.5</v>
      </c>
      <c r="AW990" s="37" t="s">
        <v>225</v>
      </c>
      <c r="AX990" s="277">
        <v>6.1416666666666666</v>
      </c>
      <c r="AY990" s="278">
        <v>613</v>
      </c>
      <c r="AZ990" s="455">
        <f t="shared" si="585"/>
        <v>2.7874604745184151</v>
      </c>
      <c r="BA990" s="529" t="s">
        <v>137</v>
      </c>
      <c r="BB990" s="241" t="s">
        <v>226</v>
      </c>
      <c r="BC990" s="22"/>
      <c r="BD990" s="23"/>
      <c r="BH990" s="26" t="s">
        <v>2028</v>
      </c>
      <c r="BI990" s="26" t="s">
        <v>1879</v>
      </c>
      <c r="BJ990" s="185" t="s">
        <v>12</v>
      </c>
      <c r="BK990" s="38" t="s">
        <v>31</v>
      </c>
      <c r="BO990" s="29" t="s">
        <v>1669</v>
      </c>
      <c r="BP990" s="8" t="s">
        <v>1577</v>
      </c>
      <c r="BQ990" s="29" t="s">
        <v>1862</v>
      </c>
      <c r="BR990" s="67">
        <v>-3.7189102564102572</v>
      </c>
      <c r="BS990" s="29" t="s">
        <v>21</v>
      </c>
      <c r="BT990" s="29" t="s">
        <v>1214</v>
      </c>
      <c r="BU990" s="124">
        <v>0.81506663590963224</v>
      </c>
      <c r="BW990" s="14" t="s">
        <v>26</v>
      </c>
      <c r="BX990" s="29" t="s">
        <v>67</v>
      </c>
      <c r="BZ990" s="146">
        <f t="shared" si="579"/>
        <v>0.81506663590963224</v>
      </c>
      <c r="CA990" s="250" t="s">
        <v>18</v>
      </c>
      <c r="CB990" s="248" t="s">
        <v>1861</v>
      </c>
      <c r="CC990" s="119">
        <v>6</v>
      </c>
      <c r="CD990" s="119">
        <v>6</v>
      </c>
      <c r="CE990" s="82" t="s">
        <v>1617</v>
      </c>
      <c r="CF990" s="8" t="s">
        <v>1578</v>
      </c>
      <c r="CG990" s="67">
        <v>-3.5772727272727267</v>
      </c>
      <c r="CH990" s="29" t="s">
        <v>21</v>
      </c>
      <c r="CI990" s="67">
        <v>0.17356257356397053</v>
      </c>
      <c r="CL990" s="30">
        <f t="shared" si="580"/>
        <v>0.17356257356397053</v>
      </c>
      <c r="CM990" s="119">
        <v>2</v>
      </c>
      <c r="CN990" s="119">
        <v>2</v>
      </c>
      <c r="CO990" s="82" t="s">
        <v>2630</v>
      </c>
      <c r="CP990" s="67">
        <f t="shared" si="589"/>
        <v>-0.18950271322569492</v>
      </c>
      <c r="CQ990" s="67">
        <f t="shared" si="590"/>
        <v>0.86956521739130432</v>
      </c>
      <c r="CR990" s="67">
        <f t="shared" si="586"/>
        <v>-0.16478496802234341</v>
      </c>
      <c r="CS990" s="67">
        <f t="shared" si="591"/>
        <v>0.6683637970220494</v>
      </c>
      <c r="CT990" s="29">
        <v>2</v>
      </c>
      <c r="CU990" s="59">
        <v>0</v>
      </c>
      <c r="CV990" s="19" t="s">
        <v>1782</v>
      </c>
      <c r="CW990" s="59">
        <v>0</v>
      </c>
      <c r="CX990" s="37">
        <v>0</v>
      </c>
      <c r="CY990" s="12">
        <v>1</v>
      </c>
      <c r="CZ990" s="12">
        <v>0</v>
      </c>
      <c r="DA990" s="12">
        <v>0</v>
      </c>
      <c r="DB990" s="12">
        <v>0</v>
      </c>
      <c r="DC990" s="12">
        <v>0</v>
      </c>
      <c r="DD990" s="283">
        <v>0</v>
      </c>
      <c r="DE990" s="60">
        <v>0</v>
      </c>
      <c r="DF990" s="60">
        <v>0</v>
      </c>
      <c r="DG990" s="60">
        <v>0</v>
      </c>
      <c r="DH990" s="60">
        <v>0</v>
      </c>
      <c r="DI990" s="60">
        <v>0</v>
      </c>
      <c r="DJ990" s="60">
        <v>1</v>
      </c>
      <c r="DK990" s="60">
        <v>0</v>
      </c>
      <c r="DL990" s="19">
        <v>0</v>
      </c>
      <c r="DM990" s="19">
        <v>0</v>
      </c>
      <c r="DN990" s="19">
        <v>0</v>
      </c>
      <c r="DO990" s="59">
        <v>0</v>
      </c>
      <c r="DP990" s="59">
        <v>0</v>
      </c>
      <c r="DQ990" s="59">
        <v>0</v>
      </c>
      <c r="DR990" s="59">
        <v>0</v>
      </c>
      <c r="DS990" s="59">
        <v>0</v>
      </c>
      <c r="DT990" s="59">
        <v>0</v>
      </c>
      <c r="DU990" s="59">
        <v>0</v>
      </c>
      <c r="DV990" s="59">
        <v>0</v>
      </c>
      <c r="DW990" s="59">
        <v>0</v>
      </c>
      <c r="DX990" s="59">
        <v>0</v>
      </c>
      <c r="DY990" s="59">
        <v>0</v>
      </c>
      <c r="DZ990" s="59">
        <v>0</v>
      </c>
      <c r="EA990" s="59">
        <v>0</v>
      </c>
      <c r="EB990" s="59">
        <v>0</v>
      </c>
      <c r="EC990" s="59">
        <v>0</v>
      </c>
      <c r="ED990" s="59">
        <v>0</v>
      </c>
      <c r="EE990" s="59">
        <v>0</v>
      </c>
      <c r="EF990" s="59">
        <v>0</v>
      </c>
      <c r="EG990" s="59">
        <v>0</v>
      </c>
      <c r="EH990" s="59">
        <v>0</v>
      </c>
      <c r="EI990" s="59">
        <v>0</v>
      </c>
      <c r="EJ990" s="59">
        <v>0</v>
      </c>
      <c r="EK990" s="59">
        <v>0</v>
      </c>
      <c r="EL990" s="59">
        <v>0</v>
      </c>
      <c r="EM990" s="37">
        <v>0</v>
      </c>
      <c r="EN990" s="59">
        <v>0</v>
      </c>
      <c r="EO990" s="268">
        <v>1</v>
      </c>
      <c r="EP990" s="59">
        <v>1</v>
      </c>
      <c r="EQ990" s="59">
        <v>2</v>
      </c>
    </row>
    <row r="991" spans="1:147" ht="15" customHeight="1" x14ac:dyDescent="0.25">
      <c r="A991" s="6" t="s">
        <v>2587</v>
      </c>
      <c r="B991" s="22">
        <v>65</v>
      </c>
      <c r="C991" s="21" t="s">
        <v>1857</v>
      </c>
      <c r="D991" s="13">
        <v>2016</v>
      </c>
      <c r="E991" s="21" t="s">
        <v>800</v>
      </c>
      <c r="F991" s="21" t="s">
        <v>308</v>
      </c>
      <c r="G991" s="13">
        <v>19</v>
      </c>
      <c r="H991" s="22" t="s">
        <v>801</v>
      </c>
      <c r="I991" s="238" t="s">
        <v>1412</v>
      </c>
      <c r="J991" s="59">
        <v>2</v>
      </c>
      <c r="K991" s="22" t="s">
        <v>39</v>
      </c>
      <c r="L991" s="22" t="s">
        <v>89</v>
      </c>
      <c r="M991" s="22">
        <v>6</v>
      </c>
      <c r="N991" s="22">
        <v>6</v>
      </c>
      <c r="O991" s="59">
        <f t="shared" si="582"/>
        <v>0.77815125038364363</v>
      </c>
      <c r="P991" s="22" t="s">
        <v>1858</v>
      </c>
      <c r="Q991" s="26"/>
      <c r="R991" s="22">
        <v>1</v>
      </c>
      <c r="S991" s="22">
        <v>3</v>
      </c>
      <c r="T991" s="22">
        <v>1</v>
      </c>
      <c r="U991" s="239" t="s">
        <v>1859</v>
      </c>
      <c r="V991" s="34" t="s">
        <v>1861</v>
      </c>
      <c r="W991" s="13"/>
      <c r="X991" s="22" t="s">
        <v>608</v>
      </c>
      <c r="Y991" s="26"/>
      <c r="Z991" s="26" t="s">
        <v>153</v>
      </c>
      <c r="AA991" s="22" t="s">
        <v>1257</v>
      </c>
      <c r="AB991" s="29" t="s">
        <v>1164</v>
      </c>
      <c r="AC991" s="29">
        <v>30</v>
      </c>
      <c r="AD991" s="29">
        <v>0</v>
      </c>
      <c r="AE991" s="29" t="s">
        <v>1575</v>
      </c>
      <c r="AF991" s="27">
        <v>8.1999999999999993</v>
      </c>
      <c r="AG991" s="86">
        <f t="shared" si="583"/>
        <v>0.91381385238371671</v>
      </c>
      <c r="AH991" s="458">
        <f>AF991*110</f>
        <v>901.99999999999989</v>
      </c>
      <c r="AI991" s="72">
        <f t="shared" si="576"/>
        <v>2.9552065375419416</v>
      </c>
      <c r="AJ991" s="59">
        <f t="shared" si="577"/>
        <v>49.199999999999996</v>
      </c>
      <c r="AK991" s="59">
        <f t="shared" si="584"/>
        <v>1.6919651027673603</v>
      </c>
      <c r="AL991" s="72">
        <f t="shared" si="578"/>
        <v>5411.9999999999991</v>
      </c>
      <c r="AM991" s="72">
        <f t="shared" si="574"/>
        <v>3.7333577879255855</v>
      </c>
      <c r="AN991" s="26" t="s">
        <v>28</v>
      </c>
      <c r="AO991" s="22" t="s">
        <v>470</v>
      </c>
      <c r="AP991" s="240"/>
      <c r="AQ991" s="22" t="s">
        <v>80</v>
      </c>
      <c r="AR991" s="26" t="s">
        <v>223</v>
      </c>
      <c r="AS991" s="26" t="s">
        <v>224</v>
      </c>
      <c r="AT991" s="498">
        <v>112</v>
      </c>
      <c r="AU991" s="270">
        <v>45.23</v>
      </c>
      <c r="AV991" s="11">
        <v>-118.5</v>
      </c>
      <c r="AW991" s="37" t="s">
        <v>225</v>
      </c>
      <c r="AX991" s="277">
        <v>6.1416666666666666</v>
      </c>
      <c r="AY991" s="278">
        <v>613</v>
      </c>
      <c r="AZ991" s="455">
        <f t="shared" si="585"/>
        <v>2.7874604745184151</v>
      </c>
      <c r="BA991" s="529" t="s">
        <v>137</v>
      </c>
      <c r="BB991" s="241" t="s">
        <v>226</v>
      </c>
      <c r="BC991" s="22"/>
      <c r="BD991" s="23"/>
      <c r="BH991" s="26" t="s">
        <v>2028</v>
      </c>
      <c r="BI991" s="26" t="s">
        <v>1860</v>
      </c>
      <c r="BJ991" s="8" t="s">
        <v>8</v>
      </c>
      <c r="BK991" s="67" t="s">
        <v>5</v>
      </c>
      <c r="BO991" s="29" t="s">
        <v>1669</v>
      </c>
      <c r="BP991" s="8" t="s">
        <v>1577</v>
      </c>
      <c r="BQ991" s="29" t="s">
        <v>1862</v>
      </c>
      <c r="BR991" s="67">
        <v>1.7825435729847492</v>
      </c>
      <c r="BS991" s="29" t="s">
        <v>21</v>
      </c>
      <c r="BT991" s="29" t="s">
        <v>9</v>
      </c>
      <c r="BU991" s="124">
        <v>6.0620271500101772</v>
      </c>
      <c r="BW991" s="14" t="s">
        <v>26</v>
      </c>
      <c r="BX991" s="29" t="s">
        <v>67</v>
      </c>
      <c r="BZ991" s="146">
        <f t="shared" si="579"/>
        <v>6.0620271500101772</v>
      </c>
      <c r="CA991" s="250" t="s">
        <v>18</v>
      </c>
      <c r="CB991" s="248" t="s">
        <v>1861</v>
      </c>
      <c r="CC991" s="29">
        <v>3</v>
      </c>
      <c r="CD991" s="29">
        <v>3</v>
      </c>
      <c r="CE991" s="82" t="s">
        <v>1617</v>
      </c>
      <c r="CF991" s="8" t="s">
        <v>1578</v>
      </c>
      <c r="CG991" s="67">
        <v>3.8932461873638342</v>
      </c>
      <c r="CH991" s="29" t="s">
        <v>21</v>
      </c>
      <c r="CI991" s="67">
        <v>1.3638274620994943</v>
      </c>
      <c r="CL991" s="30">
        <f t="shared" si="580"/>
        <v>1.3638274620994943</v>
      </c>
      <c r="CM991" s="29">
        <v>3</v>
      </c>
      <c r="CN991" s="29">
        <v>3</v>
      </c>
      <c r="CO991" s="82" t="s">
        <v>2630</v>
      </c>
      <c r="CP991" s="67">
        <f t="shared" si="589"/>
        <v>-0.4803992017615788</v>
      </c>
      <c r="CQ991" s="67">
        <f t="shared" si="590"/>
        <v>0.8</v>
      </c>
      <c r="CR991" s="67">
        <f t="shared" si="586"/>
        <v>-0.38431936140926304</v>
      </c>
      <c r="CS991" s="67">
        <f t="shared" si="591"/>
        <v>0.67897511429616864</v>
      </c>
      <c r="CT991" s="29">
        <v>1</v>
      </c>
      <c r="CU991" s="59">
        <v>0</v>
      </c>
      <c r="CV991" s="19" t="s">
        <v>1782</v>
      </c>
      <c r="CW991" s="59">
        <v>0</v>
      </c>
      <c r="CX991" s="59">
        <v>0</v>
      </c>
      <c r="CY991" s="12">
        <v>0</v>
      </c>
      <c r="CZ991" s="12">
        <v>2</v>
      </c>
      <c r="DA991" s="12">
        <v>0</v>
      </c>
      <c r="DB991" s="12">
        <v>0</v>
      </c>
      <c r="DC991" s="12">
        <v>0</v>
      </c>
      <c r="DD991" s="283">
        <v>0</v>
      </c>
      <c r="DE991" s="60">
        <v>0</v>
      </c>
      <c r="DF991" s="60">
        <v>0</v>
      </c>
      <c r="DG991" s="60">
        <v>0</v>
      </c>
      <c r="DH991" s="60">
        <v>0</v>
      </c>
      <c r="DI991" s="60">
        <v>1</v>
      </c>
      <c r="DJ991" s="60">
        <v>0</v>
      </c>
      <c r="DK991" s="60">
        <v>0</v>
      </c>
      <c r="DL991" s="19">
        <v>0</v>
      </c>
      <c r="DM991" s="19">
        <v>0</v>
      </c>
      <c r="DN991" s="19">
        <v>0</v>
      </c>
      <c r="DO991" s="59">
        <v>0</v>
      </c>
      <c r="DP991" s="59">
        <v>0</v>
      </c>
      <c r="DQ991" s="59">
        <v>0</v>
      </c>
      <c r="DR991" s="59">
        <v>0</v>
      </c>
      <c r="DS991" s="59">
        <v>0</v>
      </c>
      <c r="DT991" s="59">
        <v>0</v>
      </c>
      <c r="DU991" s="59">
        <v>0</v>
      </c>
      <c r="DV991" s="59">
        <v>0</v>
      </c>
      <c r="DW991" s="59">
        <v>0</v>
      </c>
      <c r="DX991" s="59">
        <v>0</v>
      </c>
      <c r="DY991" s="59">
        <v>0</v>
      </c>
      <c r="DZ991" s="59">
        <v>0</v>
      </c>
      <c r="EA991" s="59">
        <v>0</v>
      </c>
      <c r="EB991" s="59">
        <v>0</v>
      </c>
      <c r="EC991" s="59">
        <v>0</v>
      </c>
      <c r="ED991" s="59">
        <v>0</v>
      </c>
      <c r="EE991" s="59">
        <v>0</v>
      </c>
      <c r="EF991" s="59">
        <v>0</v>
      </c>
      <c r="EG991" s="59">
        <v>0</v>
      </c>
      <c r="EH991" s="59">
        <v>0</v>
      </c>
      <c r="EI991" s="59">
        <v>0</v>
      </c>
      <c r="EJ991" s="59">
        <v>0</v>
      </c>
      <c r="EK991" s="59">
        <v>0</v>
      </c>
      <c r="EL991" s="59">
        <v>0</v>
      </c>
      <c r="EM991" s="29">
        <v>2</v>
      </c>
      <c r="EN991" s="59">
        <v>0</v>
      </c>
      <c r="EO991" s="29">
        <v>2</v>
      </c>
      <c r="EP991" s="59">
        <v>1</v>
      </c>
      <c r="EQ991" s="59">
        <v>2</v>
      </c>
    </row>
    <row r="992" spans="1:147" ht="15" customHeight="1" x14ac:dyDescent="0.25">
      <c r="A992" s="6" t="s">
        <v>2587</v>
      </c>
      <c r="B992" s="22">
        <v>66</v>
      </c>
      <c r="C992" s="21" t="s">
        <v>1857</v>
      </c>
      <c r="D992" s="13">
        <v>2016</v>
      </c>
      <c r="E992" s="21" t="s">
        <v>800</v>
      </c>
      <c r="F992" s="21" t="s">
        <v>308</v>
      </c>
      <c r="G992" s="13">
        <v>19</v>
      </c>
      <c r="H992" s="22" t="s">
        <v>801</v>
      </c>
      <c r="I992" s="238" t="s">
        <v>1412</v>
      </c>
      <c r="J992" s="59">
        <v>2</v>
      </c>
      <c r="K992" s="22" t="s">
        <v>39</v>
      </c>
      <c r="L992" s="22" t="s">
        <v>89</v>
      </c>
      <c r="M992" s="22">
        <v>6</v>
      </c>
      <c r="N992" s="22">
        <v>6</v>
      </c>
      <c r="O992" s="59">
        <f t="shared" si="582"/>
        <v>0.77815125038364363</v>
      </c>
      <c r="P992" s="22" t="s">
        <v>1858</v>
      </c>
      <c r="Q992" s="26"/>
      <c r="R992" s="22">
        <v>1</v>
      </c>
      <c r="S992" s="22">
        <v>3</v>
      </c>
      <c r="T992" s="22">
        <v>1</v>
      </c>
      <c r="U992" s="239" t="s">
        <v>1859</v>
      </c>
      <c r="V992" s="34" t="s">
        <v>1861</v>
      </c>
      <c r="W992" s="13"/>
      <c r="X992" s="22" t="s">
        <v>608</v>
      </c>
      <c r="Y992" s="38"/>
      <c r="Z992" s="26" t="s">
        <v>153</v>
      </c>
      <c r="AA992" s="22" t="s">
        <v>1257</v>
      </c>
      <c r="AB992" s="29" t="s">
        <v>1164</v>
      </c>
      <c r="AC992" s="119">
        <v>20</v>
      </c>
      <c r="AD992" s="29">
        <v>0</v>
      </c>
      <c r="AE992" s="29" t="s">
        <v>1575</v>
      </c>
      <c r="AF992" s="281">
        <v>5.5</v>
      </c>
      <c r="AG992" s="86">
        <f t="shared" si="583"/>
        <v>0.74036268949424389</v>
      </c>
      <c r="AH992" s="458">
        <f t="shared" ref="AH992:AH994" si="598">AF992*110</f>
        <v>605</v>
      </c>
      <c r="AI992" s="72">
        <f t="shared" si="576"/>
        <v>2.781755374652469</v>
      </c>
      <c r="AJ992" s="59">
        <f t="shared" si="577"/>
        <v>33</v>
      </c>
      <c r="AK992" s="59">
        <f t="shared" si="584"/>
        <v>1.5185139398778875</v>
      </c>
      <c r="AL992" s="72">
        <f t="shared" si="578"/>
        <v>3630</v>
      </c>
      <c r="AM992" s="72">
        <f t="shared" si="574"/>
        <v>3.5599066250361124</v>
      </c>
      <c r="AN992" s="26" t="s">
        <v>28</v>
      </c>
      <c r="AO992" s="22" t="s">
        <v>470</v>
      </c>
      <c r="AP992" s="240"/>
      <c r="AQ992" s="22" t="s">
        <v>80</v>
      </c>
      <c r="AR992" s="26" t="s">
        <v>223</v>
      </c>
      <c r="AS992" s="26" t="s">
        <v>224</v>
      </c>
      <c r="AT992" s="498">
        <v>112</v>
      </c>
      <c r="AU992" s="270">
        <v>45.23</v>
      </c>
      <c r="AV992" s="11">
        <v>-118.5</v>
      </c>
      <c r="AW992" s="37" t="s">
        <v>225</v>
      </c>
      <c r="AX992" s="277">
        <v>6.1416666666666666</v>
      </c>
      <c r="AY992" s="278">
        <v>613</v>
      </c>
      <c r="AZ992" s="455">
        <f t="shared" si="585"/>
        <v>2.7874604745184151</v>
      </c>
      <c r="BA992" s="529" t="s">
        <v>137</v>
      </c>
      <c r="BB992" s="241" t="s">
        <v>226</v>
      </c>
      <c r="BC992" s="22"/>
      <c r="BD992" s="23"/>
      <c r="BH992" s="26" t="s">
        <v>2028</v>
      </c>
      <c r="BI992" s="26" t="s">
        <v>1865</v>
      </c>
      <c r="BJ992" s="8" t="s">
        <v>8</v>
      </c>
      <c r="BK992" s="67" t="s">
        <v>5</v>
      </c>
      <c r="BO992" s="29" t="s">
        <v>1669</v>
      </c>
      <c r="BP992" s="8" t="s">
        <v>1577</v>
      </c>
      <c r="BQ992" s="29" t="s">
        <v>1862</v>
      </c>
      <c r="BR992" s="67">
        <v>1.3767195767195768</v>
      </c>
      <c r="BS992" s="29" t="s">
        <v>21</v>
      </c>
      <c r="BT992" s="29" t="s">
        <v>9</v>
      </c>
      <c r="BU992" s="124">
        <v>4.5496190325929211</v>
      </c>
      <c r="BW992" s="14" t="s">
        <v>26</v>
      </c>
      <c r="BX992" s="29" t="s">
        <v>67</v>
      </c>
      <c r="BZ992" s="146">
        <f t="shared" si="579"/>
        <v>4.5496190325929211</v>
      </c>
      <c r="CA992" s="250" t="s">
        <v>18</v>
      </c>
      <c r="CB992" s="248" t="s">
        <v>1861</v>
      </c>
      <c r="CC992" s="29">
        <v>3</v>
      </c>
      <c r="CD992" s="29">
        <v>3</v>
      </c>
      <c r="CE992" s="82" t="s">
        <v>1617</v>
      </c>
      <c r="CF992" s="8" t="s">
        <v>1578</v>
      </c>
      <c r="CG992" s="67">
        <v>3.8932461873638342</v>
      </c>
      <c r="CH992" s="29" t="s">
        <v>21</v>
      </c>
      <c r="CI992" s="67">
        <v>1.3638274620994943</v>
      </c>
      <c r="CL992" s="30">
        <f t="shared" si="580"/>
        <v>1.3638274620994943</v>
      </c>
      <c r="CM992" s="29">
        <v>3</v>
      </c>
      <c r="CN992" s="29">
        <v>3</v>
      </c>
      <c r="CO992" s="82" t="s">
        <v>2630</v>
      </c>
      <c r="CP992" s="67">
        <f t="shared" si="589"/>
        <v>-0.74930052680731807</v>
      </c>
      <c r="CQ992" s="67">
        <f t="shared" si="590"/>
        <v>0.8</v>
      </c>
      <c r="CR992" s="67">
        <f t="shared" si="586"/>
        <v>-0.59944042144585452</v>
      </c>
      <c r="CS992" s="67">
        <f t="shared" si="591"/>
        <v>0.69661073490526526</v>
      </c>
      <c r="CT992" s="29">
        <v>1</v>
      </c>
      <c r="CU992" s="59">
        <v>0</v>
      </c>
      <c r="CV992" s="19" t="s">
        <v>1782</v>
      </c>
      <c r="CW992" s="59">
        <v>0</v>
      </c>
      <c r="CX992" s="59">
        <v>0</v>
      </c>
      <c r="CY992" s="12">
        <v>0</v>
      </c>
      <c r="CZ992" s="12">
        <v>2</v>
      </c>
      <c r="DA992" s="12">
        <v>0</v>
      </c>
      <c r="DB992" s="12">
        <v>0</v>
      </c>
      <c r="DC992" s="12">
        <v>0</v>
      </c>
      <c r="DD992" s="283">
        <v>0</v>
      </c>
      <c r="DE992" s="60">
        <v>0</v>
      </c>
      <c r="DF992" s="60">
        <v>0</v>
      </c>
      <c r="DG992" s="60">
        <v>0</v>
      </c>
      <c r="DH992" s="60">
        <v>0</v>
      </c>
      <c r="DI992" s="60">
        <v>1</v>
      </c>
      <c r="DJ992" s="60">
        <v>0</v>
      </c>
      <c r="DK992" s="60">
        <v>0</v>
      </c>
      <c r="DL992" s="19">
        <v>0</v>
      </c>
      <c r="DM992" s="19">
        <v>0</v>
      </c>
      <c r="DN992" s="19">
        <v>0</v>
      </c>
      <c r="DO992" s="59">
        <v>0</v>
      </c>
      <c r="DP992" s="59">
        <v>0</v>
      </c>
      <c r="DQ992" s="59">
        <v>0</v>
      </c>
      <c r="DR992" s="59">
        <v>0</v>
      </c>
      <c r="DS992" s="59">
        <v>0</v>
      </c>
      <c r="DT992" s="59">
        <v>0</v>
      </c>
      <c r="DU992" s="59">
        <v>0</v>
      </c>
      <c r="DV992" s="59">
        <v>0</v>
      </c>
      <c r="DW992" s="59">
        <v>0</v>
      </c>
      <c r="DX992" s="59">
        <v>0</v>
      </c>
      <c r="DY992" s="59">
        <v>0</v>
      </c>
      <c r="DZ992" s="59">
        <v>0</v>
      </c>
      <c r="EA992" s="59">
        <v>0</v>
      </c>
      <c r="EB992" s="59">
        <v>0</v>
      </c>
      <c r="EC992" s="59">
        <v>0</v>
      </c>
      <c r="ED992" s="59">
        <v>0</v>
      </c>
      <c r="EE992" s="59">
        <v>0</v>
      </c>
      <c r="EF992" s="59">
        <v>0</v>
      </c>
      <c r="EG992" s="59">
        <v>0</v>
      </c>
      <c r="EH992" s="59">
        <v>0</v>
      </c>
      <c r="EI992" s="59">
        <v>0</v>
      </c>
      <c r="EJ992" s="59">
        <v>0</v>
      </c>
      <c r="EK992" s="59">
        <v>0</v>
      </c>
      <c r="EL992" s="59">
        <v>0</v>
      </c>
      <c r="EM992" s="29">
        <v>2</v>
      </c>
      <c r="EN992" s="59">
        <v>0</v>
      </c>
      <c r="EO992" s="29">
        <v>2</v>
      </c>
      <c r="EP992" s="59">
        <v>1</v>
      </c>
      <c r="EQ992" s="59">
        <v>2</v>
      </c>
    </row>
    <row r="993" spans="1:147" ht="15" customHeight="1" x14ac:dyDescent="0.25">
      <c r="A993" s="6" t="s">
        <v>2587</v>
      </c>
      <c r="B993" s="22">
        <v>67</v>
      </c>
      <c r="C993" s="21" t="s">
        <v>1857</v>
      </c>
      <c r="D993" s="13">
        <v>2016</v>
      </c>
      <c r="E993" s="21" t="s">
        <v>800</v>
      </c>
      <c r="F993" s="21" t="s">
        <v>308</v>
      </c>
      <c r="G993" s="13">
        <v>19</v>
      </c>
      <c r="H993" s="22" t="s">
        <v>801</v>
      </c>
      <c r="I993" s="238" t="s">
        <v>1412</v>
      </c>
      <c r="J993" s="59">
        <v>2</v>
      </c>
      <c r="K993" s="22" t="s">
        <v>39</v>
      </c>
      <c r="L993" s="22" t="s">
        <v>89</v>
      </c>
      <c r="M993" s="22">
        <v>6</v>
      </c>
      <c r="N993" s="22">
        <v>6</v>
      </c>
      <c r="O993" s="59">
        <f t="shared" si="582"/>
        <v>0.77815125038364363</v>
      </c>
      <c r="P993" s="22" t="s">
        <v>1858</v>
      </c>
      <c r="Q993" s="26"/>
      <c r="R993" s="22">
        <v>1</v>
      </c>
      <c r="S993" s="22">
        <v>3</v>
      </c>
      <c r="T993" s="22">
        <v>1</v>
      </c>
      <c r="U993" s="239" t="s">
        <v>1859</v>
      </c>
      <c r="V993" s="34" t="s">
        <v>1861</v>
      </c>
      <c r="W993" s="13"/>
      <c r="X993" s="22" t="s">
        <v>608</v>
      </c>
      <c r="Y993" s="38"/>
      <c r="Z993" s="26" t="s">
        <v>153</v>
      </c>
      <c r="AA993" s="22" t="s">
        <v>1257</v>
      </c>
      <c r="AB993" s="29" t="s">
        <v>1164</v>
      </c>
      <c r="AC993" s="119">
        <v>10</v>
      </c>
      <c r="AD993" s="29">
        <v>0</v>
      </c>
      <c r="AE993" s="29" t="s">
        <v>1575</v>
      </c>
      <c r="AF993" s="281">
        <v>2.7</v>
      </c>
      <c r="AG993" s="86">
        <f t="shared" si="583"/>
        <v>0.43136376415898736</v>
      </c>
      <c r="AH993" s="458">
        <f t="shared" si="598"/>
        <v>297</v>
      </c>
      <c r="AI993" s="72">
        <f t="shared" si="576"/>
        <v>2.4727564493172123</v>
      </c>
      <c r="AJ993" s="59">
        <f t="shared" si="577"/>
        <v>16.200000000000003</v>
      </c>
      <c r="AK993" s="59">
        <f t="shared" si="584"/>
        <v>1.209515014542631</v>
      </c>
      <c r="AL993" s="72">
        <f t="shared" si="578"/>
        <v>1782</v>
      </c>
      <c r="AM993" s="72">
        <f t="shared" si="574"/>
        <v>3.2509076997008561</v>
      </c>
      <c r="AN993" s="26" t="s">
        <v>28</v>
      </c>
      <c r="AO993" s="22" t="s">
        <v>470</v>
      </c>
      <c r="AP993" s="240"/>
      <c r="AQ993" s="22" t="s">
        <v>80</v>
      </c>
      <c r="AR993" s="26" t="s">
        <v>223</v>
      </c>
      <c r="AS993" s="26" t="s">
        <v>224</v>
      </c>
      <c r="AT993" s="498">
        <v>112</v>
      </c>
      <c r="AU993" s="270">
        <v>45.23</v>
      </c>
      <c r="AV993" s="11">
        <v>-118.5</v>
      </c>
      <c r="AW993" s="37" t="s">
        <v>225</v>
      </c>
      <c r="AX993" s="277">
        <v>6.1416666666666666</v>
      </c>
      <c r="AY993" s="278">
        <v>613</v>
      </c>
      <c r="AZ993" s="455">
        <f t="shared" si="585"/>
        <v>2.7874604745184151</v>
      </c>
      <c r="BA993" s="529" t="s">
        <v>137</v>
      </c>
      <c r="BB993" s="241" t="s">
        <v>226</v>
      </c>
      <c r="BC993" s="22"/>
      <c r="BD993" s="23"/>
      <c r="BH993" s="26" t="s">
        <v>2028</v>
      </c>
      <c r="BI993" s="26" t="s">
        <v>1866</v>
      </c>
      <c r="BJ993" s="8" t="s">
        <v>8</v>
      </c>
      <c r="BK993" s="67" t="s">
        <v>5</v>
      </c>
      <c r="BO993" s="29" t="s">
        <v>1669</v>
      </c>
      <c r="BP993" s="8" t="s">
        <v>1577</v>
      </c>
      <c r="BQ993" s="29" t="s">
        <v>1862</v>
      </c>
      <c r="BR993" s="67">
        <v>-2.3368055555555554</v>
      </c>
      <c r="BS993" s="29" t="s">
        <v>21</v>
      </c>
      <c r="BT993" s="29" t="s">
        <v>9</v>
      </c>
      <c r="BU993" s="124">
        <v>4.6644378668201725</v>
      </c>
      <c r="BW993" s="14" t="s">
        <v>26</v>
      </c>
      <c r="BX993" s="29" t="s">
        <v>67</v>
      </c>
      <c r="BZ993" s="146">
        <f t="shared" si="579"/>
        <v>4.6644378668201725</v>
      </c>
      <c r="CA993" s="250" t="s">
        <v>18</v>
      </c>
      <c r="CB993" s="248" t="s">
        <v>1861</v>
      </c>
      <c r="CC993" s="29">
        <v>3</v>
      </c>
      <c r="CD993" s="29">
        <v>3</v>
      </c>
      <c r="CE993" s="82" t="s">
        <v>1617</v>
      </c>
      <c r="CF993" s="8" t="s">
        <v>1578</v>
      </c>
      <c r="CG993" s="67">
        <v>3.8932461873638342</v>
      </c>
      <c r="CH993" s="29" t="s">
        <v>21</v>
      </c>
      <c r="CI993" s="67">
        <v>1.3638274620994943</v>
      </c>
      <c r="CL993" s="30">
        <f t="shared" si="580"/>
        <v>1.3638274620994943</v>
      </c>
      <c r="CM993" s="29">
        <v>3</v>
      </c>
      <c r="CN993" s="29">
        <v>3</v>
      </c>
      <c r="CO993" s="82" t="s">
        <v>2630</v>
      </c>
      <c r="CP993" s="67">
        <f t="shared" si="589"/>
        <v>-1.8129850875798255</v>
      </c>
      <c r="CQ993" s="67">
        <f t="shared" si="590"/>
        <v>0.8</v>
      </c>
      <c r="CR993" s="67">
        <f t="shared" si="586"/>
        <v>-1.4503880700638605</v>
      </c>
      <c r="CS993" s="67">
        <f t="shared" si="591"/>
        <v>0.84196879614863074</v>
      </c>
      <c r="CT993" s="29">
        <v>1</v>
      </c>
      <c r="CU993" s="59">
        <v>0</v>
      </c>
      <c r="CV993" s="19" t="s">
        <v>1782</v>
      </c>
      <c r="CW993" s="59">
        <v>0</v>
      </c>
      <c r="CX993" s="59">
        <v>0</v>
      </c>
      <c r="CY993" s="12">
        <v>0</v>
      </c>
      <c r="CZ993" s="12">
        <v>2</v>
      </c>
      <c r="DA993" s="12">
        <v>0</v>
      </c>
      <c r="DB993" s="12">
        <v>0</v>
      </c>
      <c r="DC993" s="12">
        <v>0</v>
      </c>
      <c r="DD993" s="283">
        <v>0</v>
      </c>
      <c r="DE993" s="60">
        <v>0</v>
      </c>
      <c r="DF993" s="60">
        <v>0</v>
      </c>
      <c r="DG993" s="60">
        <v>0</v>
      </c>
      <c r="DH993" s="60">
        <v>0</v>
      </c>
      <c r="DI993" s="60">
        <v>1</v>
      </c>
      <c r="DJ993" s="60">
        <v>0</v>
      </c>
      <c r="DK993" s="60">
        <v>0</v>
      </c>
      <c r="DL993" s="19">
        <v>0</v>
      </c>
      <c r="DM993" s="19">
        <v>0</v>
      </c>
      <c r="DN993" s="19">
        <v>0</v>
      </c>
      <c r="DO993" s="59">
        <v>0</v>
      </c>
      <c r="DP993" s="59">
        <v>0</v>
      </c>
      <c r="DQ993" s="59">
        <v>0</v>
      </c>
      <c r="DR993" s="59">
        <v>0</v>
      </c>
      <c r="DS993" s="59">
        <v>0</v>
      </c>
      <c r="DT993" s="59">
        <v>0</v>
      </c>
      <c r="DU993" s="59">
        <v>0</v>
      </c>
      <c r="DV993" s="59">
        <v>0</v>
      </c>
      <c r="DW993" s="59">
        <v>0</v>
      </c>
      <c r="DX993" s="59">
        <v>0</v>
      </c>
      <c r="DY993" s="59">
        <v>0</v>
      </c>
      <c r="DZ993" s="59">
        <v>0</v>
      </c>
      <c r="EA993" s="59">
        <v>0</v>
      </c>
      <c r="EB993" s="59">
        <v>0</v>
      </c>
      <c r="EC993" s="59">
        <v>0</v>
      </c>
      <c r="ED993" s="59">
        <v>0</v>
      </c>
      <c r="EE993" s="59">
        <v>0</v>
      </c>
      <c r="EF993" s="59">
        <v>0</v>
      </c>
      <c r="EG993" s="59">
        <v>0</v>
      </c>
      <c r="EH993" s="59">
        <v>0</v>
      </c>
      <c r="EI993" s="59">
        <v>0</v>
      </c>
      <c r="EJ993" s="59">
        <v>0</v>
      </c>
      <c r="EK993" s="59">
        <v>0</v>
      </c>
      <c r="EL993" s="59">
        <v>0</v>
      </c>
      <c r="EM993" s="29">
        <v>2</v>
      </c>
      <c r="EN993" s="59">
        <v>0</v>
      </c>
      <c r="EO993" s="29">
        <v>2</v>
      </c>
      <c r="EP993" s="59">
        <v>1</v>
      </c>
      <c r="EQ993" s="59">
        <v>2</v>
      </c>
    </row>
    <row r="994" spans="1:147" ht="15" customHeight="1" x14ac:dyDescent="0.25">
      <c r="A994" s="6" t="s">
        <v>2587</v>
      </c>
      <c r="B994" s="22">
        <v>68</v>
      </c>
      <c r="C994" s="21" t="s">
        <v>1857</v>
      </c>
      <c r="D994" s="13">
        <v>2016</v>
      </c>
      <c r="E994" s="21" t="s">
        <v>800</v>
      </c>
      <c r="F994" s="21" t="s">
        <v>308</v>
      </c>
      <c r="G994" s="13">
        <v>19</v>
      </c>
      <c r="H994" s="22" t="s">
        <v>801</v>
      </c>
      <c r="I994" s="238" t="s">
        <v>1412</v>
      </c>
      <c r="J994" s="59">
        <v>2</v>
      </c>
      <c r="K994" s="22" t="s">
        <v>39</v>
      </c>
      <c r="L994" s="22" t="s">
        <v>89</v>
      </c>
      <c r="M994" s="22">
        <v>6</v>
      </c>
      <c r="N994" s="22">
        <v>6</v>
      </c>
      <c r="O994" s="59">
        <f t="shared" si="582"/>
        <v>0.77815125038364363</v>
      </c>
      <c r="P994" s="22" t="s">
        <v>1858</v>
      </c>
      <c r="Q994" s="26"/>
      <c r="R994" s="22">
        <v>1</v>
      </c>
      <c r="S994" s="22">
        <v>3</v>
      </c>
      <c r="T994" s="22">
        <v>3</v>
      </c>
      <c r="U994" s="239" t="s">
        <v>1859</v>
      </c>
      <c r="V994" s="34" t="s">
        <v>1861</v>
      </c>
      <c r="W994" s="13"/>
      <c r="X994" s="22" t="s">
        <v>608</v>
      </c>
      <c r="Y994" s="38"/>
      <c r="Z994" s="26" t="s">
        <v>153</v>
      </c>
      <c r="AA994" s="22" t="s">
        <v>1257</v>
      </c>
      <c r="AB994" s="29" t="s">
        <v>1164</v>
      </c>
      <c r="AC994" s="243" t="s">
        <v>1863</v>
      </c>
      <c r="AD994" s="29">
        <v>0</v>
      </c>
      <c r="AE994" s="29" t="s">
        <v>1575</v>
      </c>
      <c r="AF994" s="282">
        <v>5.5</v>
      </c>
      <c r="AG994" s="86">
        <f t="shared" si="583"/>
        <v>0.74036268949424389</v>
      </c>
      <c r="AH994" s="458">
        <f t="shared" si="598"/>
        <v>605</v>
      </c>
      <c r="AI994" s="72">
        <f t="shared" si="576"/>
        <v>2.781755374652469</v>
      </c>
      <c r="AJ994" s="59">
        <f t="shared" si="577"/>
        <v>33</v>
      </c>
      <c r="AK994" s="59">
        <f t="shared" si="584"/>
        <v>1.5185139398778875</v>
      </c>
      <c r="AL994" s="72">
        <f t="shared" si="578"/>
        <v>3630</v>
      </c>
      <c r="AM994" s="72">
        <f t="shared" si="574"/>
        <v>3.5599066250361124</v>
      </c>
      <c r="AN994" s="26" t="s">
        <v>28</v>
      </c>
      <c r="AO994" s="22" t="s">
        <v>470</v>
      </c>
      <c r="AP994" s="240"/>
      <c r="AQ994" s="22" t="s">
        <v>80</v>
      </c>
      <c r="AR994" s="26" t="s">
        <v>223</v>
      </c>
      <c r="AS994" s="26" t="s">
        <v>224</v>
      </c>
      <c r="AT994" s="498">
        <v>112</v>
      </c>
      <c r="AU994" s="270">
        <v>45.23</v>
      </c>
      <c r="AV994" s="11">
        <v>-118.5</v>
      </c>
      <c r="AW994" s="37" t="s">
        <v>225</v>
      </c>
      <c r="AX994" s="277">
        <v>6.1416666666666666</v>
      </c>
      <c r="AY994" s="278">
        <v>613</v>
      </c>
      <c r="AZ994" s="455">
        <f t="shared" si="585"/>
        <v>2.7874604745184151</v>
      </c>
      <c r="BA994" s="529" t="s">
        <v>137</v>
      </c>
      <c r="BB994" s="241" t="s">
        <v>226</v>
      </c>
      <c r="BC994" s="22"/>
      <c r="BD994" s="23"/>
      <c r="BH994" s="26" t="s">
        <v>2028</v>
      </c>
      <c r="BI994" s="26" t="s">
        <v>1867</v>
      </c>
      <c r="BJ994" s="8" t="s">
        <v>8</v>
      </c>
      <c r="BK994" s="67" t="s">
        <v>5</v>
      </c>
      <c r="BO994" s="29" t="s">
        <v>1669</v>
      </c>
      <c r="BP994" s="8" t="s">
        <v>1577</v>
      </c>
      <c r="BQ994" s="29" t="s">
        <v>1862</v>
      </c>
      <c r="BR994" s="67">
        <v>0.27415253138292361</v>
      </c>
      <c r="BS994" s="29" t="s">
        <v>21</v>
      </c>
      <c r="BT994" s="29" t="s">
        <v>9</v>
      </c>
      <c r="BU994" s="124">
        <v>4.8648275086587836</v>
      </c>
      <c r="BW994" s="14" t="s">
        <v>26</v>
      </c>
      <c r="BX994" s="29" t="s">
        <v>67</v>
      </c>
      <c r="BZ994" s="146">
        <f t="shared" si="579"/>
        <v>4.8648275086587836</v>
      </c>
      <c r="CA994" s="250" t="s">
        <v>18</v>
      </c>
      <c r="CB994" s="248" t="s">
        <v>1861</v>
      </c>
      <c r="CC994" s="29">
        <v>9</v>
      </c>
      <c r="CD994" s="29">
        <v>9</v>
      </c>
      <c r="CE994" s="82" t="s">
        <v>1617</v>
      </c>
      <c r="CF994" s="8" t="s">
        <v>1578</v>
      </c>
      <c r="CG994" s="67">
        <v>3.8932461873638342</v>
      </c>
      <c r="CH994" s="29" t="s">
        <v>21</v>
      </c>
      <c r="CI994" s="67">
        <v>1.3638274620994943</v>
      </c>
      <c r="CL994" s="30">
        <f t="shared" si="580"/>
        <v>1.3638274620994943</v>
      </c>
      <c r="CM994" s="29">
        <v>3</v>
      </c>
      <c r="CN994" s="29">
        <v>3</v>
      </c>
      <c r="CO994" s="82" t="s">
        <v>2630</v>
      </c>
      <c r="CP994" s="67">
        <f t="shared" si="589"/>
        <v>-0.82368696318347812</v>
      </c>
      <c r="CQ994" s="67">
        <f t="shared" si="590"/>
        <v>0.92307692307692313</v>
      </c>
      <c r="CR994" s="67">
        <f t="shared" si="586"/>
        <v>-0.76032642755397983</v>
      </c>
      <c r="CS994" s="67">
        <f t="shared" si="591"/>
        <v>0.46853178929598599</v>
      </c>
      <c r="CT994" s="29">
        <v>2</v>
      </c>
      <c r="CU994" s="59">
        <v>0</v>
      </c>
      <c r="CV994" s="19" t="s">
        <v>1782</v>
      </c>
      <c r="CW994" s="59">
        <v>0</v>
      </c>
      <c r="CX994" s="59">
        <v>0</v>
      </c>
      <c r="CY994" s="12">
        <v>0</v>
      </c>
      <c r="CZ994" s="12">
        <v>2</v>
      </c>
      <c r="DA994" s="12">
        <v>0</v>
      </c>
      <c r="DB994" s="12">
        <v>0</v>
      </c>
      <c r="DC994" s="12">
        <v>0</v>
      </c>
      <c r="DD994" s="283">
        <v>0</v>
      </c>
      <c r="DE994" s="60">
        <v>0</v>
      </c>
      <c r="DF994" s="60">
        <v>0</v>
      </c>
      <c r="DG994" s="60">
        <v>0</v>
      </c>
      <c r="DH994" s="60">
        <v>0</v>
      </c>
      <c r="DI994" s="60">
        <v>1</v>
      </c>
      <c r="DJ994" s="60">
        <v>0</v>
      </c>
      <c r="DK994" s="60">
        <v>0</v>
      </c>
      <c r="DL994" s="19">
        <v>0</v>
      </c>
      <c r="DM994" s="19">
        <v>0</v>
      </c>
      <c r="DN994" s="19">
        <v>0</v>
      </c>
      <c r="DO994" s="59">
        <v>0</v>
      </c>
      <c r="DP994" s="59">
        <v>0</v>
      </c>
      <c r="DQ994" s="59">
        <v>0</v>
      </c>
      <c r="DR994" s="59">
        <v>0</v>
      </c>
      <c r="DS994" s="59">
        <v>0</v>
      </c>
      <c r="DT994" s="59">
        <v>0</v>
      </c>
      <c r="DU994" s="59">
        <v>0</v>
      </c>
      <c r="DV994" s="59">
        <v>0</v>
      </c>
      <c r="DW994" s="59">
        <v>0</v>
      </c>
      <c r="DX994" s="59">
        <v>0</v>
      </c>
      <c r="DY994" s="59">
        <v>0</v>
      </c>
      <c r="DZ994" s="59">
        <v>0</v>
      </c>
      <c r="EA994" s="59">
        <v>0</v>
      </c>
      <c r="EB994" s="59">
        <v>0</v>
      </c>
      <c r="EC994" s="59">
        <v>0</v>
      </c>
      <c r="ED994" s="59">
        <v>0</v>
      </c>
      <c r="EE994" s="59">
        <v>0</v>
      </c>
      <c r="EF994" s="59">
        <v>0</v>
      </c>
      <c r="EG994" s="59">
        <v>0</v>
      </c>
      <c r="EH994" s="59">
        <v>0</v>
      </c>
      <c r="EI994" s="59">
        <v>0</v>
      </c>
      <c r="EJ994" s="59">
        <v>0</v>
      </c>
      <c r="EK994" s="59">
        <v>0</v>
      </c>
      <c r="EL994" s="59">
        <v>0</v>
      </c>
      <c r="EM994" s="29">
        <v>2</v>
      </c>
      <c r="EN994" s="59">
        <v>0</v>
      </c>
      <c r="EO994" s="29">
        <v>2</v>
      </c>
      <c r="EP994" s="59">
        <v>1</v>
      </c>
      <c r="EQ994" s="59">
        <v>2</v>
      </c>
    </row>
    <row r="995" spans="1:147" ht="15" customHeight="1" x14ac:dyDescent="0.25">
      <c r="A995" s="6" t="s">
        <v>2587</v>
      </c>
      <c r="B995" s="22">
        <v>69</v>
      </c>
      <c r="C995" s="21" t="s">
        <v>1857</v>
      </c>
      <c r="D995" s="13">
        <v>2016</v>
      </c>
      <c r="E995" s="21" t="s">
        <v>800</v>
      </c>
      <c r="F995" s="21" t="s">
        <v>308</v>
      </c>
      <c r="G995" s="13">
        <v>19</v>
      </c>
      <c r="H995" s="22" t="s">
        <v>801</v>
      </c>
      <c r="I995" s="238" t="s">
        <v>1412</v>
      </c>
      <c r="J995" s="59">
        <v>2</v>
      </c>
      <c r="K995" s="22" t="s">
        <v>39</v>
      </c>
      <c r="L995" s="22" t="s">
        <v>89</v>
      </c>
      <c r="M995" s="22">
        <v>6</v>
      </c>
      <c r="N995" s="22">
        <v>6</v>
      </c>
      <c r="O995" s="59">
        <f t="shared" si="582"/>
        <v>0.77815125038364363</v>
      </c>
      <c r="P995" s="22" t="s">
        <v>1858</v>
      </c>
      <c r="Q995" s="26"/>
      <c r="R995" s="22">
        <v>1</v>
      </c>
      <c r="S995" s="22">
        <v>3</v>
      </c>
      <c r="T995" s="22">
        <v>1</v>
      </c>
      <c r="U995" s="239" t="s">
        <v>1859</v>
      </c>
      <c r="V995" s="34" t="s">
        <v>1861</v>
      </c>
      <c r="W995" s="13"/>
      <c r="X995" s="22" t="s">
        <v>608</v>
      </c>
      <c r="Y995" s="38"/>
      <c r="Z995" s="244" t="s">
        <v>130</v>
      </c>
      <c r="AA995" s="22" t="s">
        <v>1257</v>
      </c>
      <c r="AB995" s="29" t="s">
        <v>1164</v>
      </c>
      <c r="AC995" s="119">
        <v>32</v>
      </c>
      <c r="AD995" s="29">
        <v>0</v>
      </c>
      <c r="AE995" s="29" t="s">
        <v>1576</v>
      </c>
      <c r="AF995" s="281">
        <v>8.6999999999999993</v>
      </c>
      <c r="AG995" s="86">
        <f t="shared" si="583"/>
        <v>0.93951925261861846</v>
      </c>
      <c r="AH995" s="458">
        <f>AF995*69.5</f>
        <v>604.65</v>
      </c>
      <c r="AI995" s="72">
        <f t="shared" si="576"/>
        <v>2.7815040572087324</v>
      </c>
      <c r="AJ995" s="59">
        <f t="shared" si="577"/>
        <v>52.199999999999996</v>
      </c>
      <c r="AK995" s="59">
        <f t="shared" si="584"/>
        <v>1.7176705030022621</v>
      </c>
      <c r="AL995" s="72">
        <f t="shared" si="578"/>
        <v>3627.8999999999996</v>
      </c>
      <c r="AM995" s="72">
        <f t="shared" si="574"/>
        <v>3.5596553075923758</v>
      </c>
      <c r="AN995" s="26" t="s">
        <v>28</v>
      </c>
      <c r="AO995" s="22" t="s">
        <v>470</v>
      </c>
      <c r="AP995" s="240"/>
      <c r="AQ995" s="22" t="s">
        <v>80</v>
      </c>
      <c r="AR995" s="26" t="s">
        <v>223</v>
      </c>
      <c r="AS995" s="26" t="s">
        <v>224</v>
      </c>
      <c r="AT995" s="498">
        <v>112</v>
      </c>
      <c r="AU995" s="270">
        <v>45.23</v>
      </c>
      <c r="AV995" s="11">
        <v>-118.5</v>
      </c>
      <c r="AW995" s="37" t="s">
        <v>225</v>
      </c>
      <c r="AX995" s="277">
        <v>6.1416666666666666</v>
      </c>
      <c r="AY995" s="278">
        <v>613</v>
      </c>
      <c r="AZ995" s="455">
        <f t="shared" si="585"/>
        <v>2.7874604745184151</v>
      </c>
      <c r="BA995" s="529" t="s">
        <v>137</v>
      </c>
      <c r="BB995" s="241" t="s">
        <v>226</v>
      </c>
      <c r="BC995" s="22"/>
      <c r="BD995" s="23"/>
      <c r="BH995" s="26" t="s">
        <v>2028</v>
      </c>
      <c r="BI995" s="26" t="s">
        <v>1868</v>
      </c>
      <c r="BJ995" s="8" t="s">
        <v>8</v>
      </c>
      <c r="BK995" s="67" t="s">
        <v>5</v>
      </c>
      <c r="BO995" s="29" t="s">
        <v>1669</v>
      </c>
      <c r="BP995" s="8" t="s">
        <v>1577</v>
      </c>
      <c r="BQ995" s="29" t="s">
        <v>1862</v>
      </c>
      <c r="BR995" s="67">
        <v>6.030214424951267</v>
      </c>
      <c r="BS995" s="29" t="s">
        <v>21</v>
      </c>
      <c r="BT995" s="29" t="s">
        <v>9</v>
      </c>
      <c r="BU995" s="124">
        <v>3.6837467606248016</v>
      </c>
      <c r="BW995" s="14" t="s">
        <v>26</v>
      </c>
      <c r="BX995" s="29" t="s">
        <v>67</v>
      </c>
      <c r="BZ995" s="146">
        <f t="shared" si="579"/>
        <v>3.6837467606248016</v>
      </c>
      <c r="CA995" s="250" t="s">
        <v>18</v>
      </c>
      <c r="CB995" s="248" t="s">
        <v>1861</v>
      </c>
      <c r="CC995" s="29">
        <v>3</v>
      </c>
      <c r="CD995" s="29">
        <v>3</v>
      </c>
      <c r="CE995" s="82" t="s">
        <v>1617</v>
      </c>
      <c r="CF995" s="8" t="s">
        <v>1578</v>
      </c>
      <c r="CG995" s="67">
        <v>3.8932461873638342</v>
      </c>
      <c r="CH995" s="29" t="s">
        <v>21</v>
      </c>
      <c r="CI995" s="67">
        <v>1.3638274620994943</v>
      </c>
      <c r="CL995" s="30">
        <f t="shared" si="580"/>
        <v>1.3638274620994943</v>
      </c>
      <c r="CM995" s="29">
        <v>3</v>
      </c>
      <c r="CN995" s="29">
        <v>3</v>
      </c>
      <c r="CO995" s="82" t="s">
        <v>2630</v>
      </c>
      <c r="CP995" s="67">
        <f t="shared" si="589"/>
        <v>0.76936049635836834</v>
      </c>
      <c r="CQ995" s="67">
        <f t="shared" si="590"/>
        <v>0.8</v>
      </c>
      <c r="CR995" s="67">
        <f t="shared" si="586"/>
        <v>0.61548839708669467</v>
      </c>
      <c r="CS995" s="67">
        <f t="shared" si="591"/>
        <v>0.69823549724569567</v>
      </c>
      <c r="CT995" s="29">
        <v>1</v>
      </c>
      <c r="CU995" s="59">
        <v>0</v>
      </c>
      <c r="CV995" s="19" t="s">
        <v>1782</v>
      </c>
      <c r="CW995" s="59">
        <v>0</v>
      </c>
      <c r="CX995" s="59">
        <v>0</v>
      </c>
      <c r="CY995" s="12">
        <v>0</v>
      </c>
      <c r="CZ995" s="12">
        <v>2</v>
      </c>
      <c r="DA995" s="12">
        <v>0</v>
      </c>
      <c r="DB995" s="12">
        <v>0</v>
      </c>
      <c r="DC995" s="12">
        <v>0</v>
      </c>
      <c r="DD995" s="283">
        <v>0</v>
      </c>
      <c r="DE995" s="60">
        <v>0</v>
      </c>
      <c r="DF995" s="60">
        <v>0</v>
      </c>
      <c r="DG995" s="60">
        <v>0</v>
      </c>
      <c r="DH995" s="60">
        <v>0</v>
      </c>
      <c r="DI995" s="60">
        <v>1</v>
      </c>
      <c r="DJ995" s="60">
        <v>0</v>
      </c>
      <c r="DK995" s="60">
        <v>0</v>
      </c>
      <c r="DL995" s="19">
        <v>0</v>
      </c>
      <c r="DM995" s="19">
        <v>0</v>
      </c>
      <c r="DN995" s="19">
        <v>0</v>
      </c>
      <c r="DO995" s="59">
        <v>0</v>
      </c>
      <c r="DP995" s="59">
        <v>0</v>
      </c>
      <c r="DQ995" s="59">
        <v>0</v>
      </c>
      <c r="DR995" s="59">
        <v>0</v>
      </c>
      <c r="DS995" s="59">
        <v>0</v>
      </c>
      <c r="DT995" s="59">
        <v>0</v>
      </c>
      <c r="DU995" s="59">
        <v>0</v>
      </c>
      <c r="DV995" s="59">
        <v>0</v>
      </c>
      <c r="DW995" s="59">
        <v>0</v>
      </c>
      <c r="DX995" s="59">
        <v>0</v>
      </c>
      <c r="DY995" s="59">
        <v>0</v>
      </c>
      <c r="DZ995" s="59">
        <v>0</v>
      </c>
      <c r="EA995" s="59">
        <v>0</v>
      </c>
      <c r="EB995" s="59">
        <v>0</v>
      </c>
      <c r="EC995" s="59">
        <v>0</v>
      </c>
      <c r="ED995" s="59">
        <v>0</v>
      </c>
      <c r="EE995" s="59">
        <v>0</v>
      </c>
      <c r="EF995" s="59">
        <v>0</v>
      </c>
      <c r="EG995" s="59">
        <v>0</v>
      </c>
      <c r="EH995" s="59">
        <v>0</v>
      </c>
      <c r="EI995" s="59">
        <v>0</v>
      </c>
      <c r="EJ995" s="59">
        <v>0</v>
      </c>
      <c r="EK995" s="59">
        <v>0</v>
      </c>
      <c r="EL995" s="59">
        <v>0</v>
      </c>
      <c r="EM995" s="37">
        <v>0</v>
      </c>
      <c r="EN995" s="59">
        <v>0</v>
      </c>
      <c r="EO995" s="268">
        <v>1</v>
      </c>
      <c r="EP995" s="59">
        <v>1</v>
      </c>
      <c r="EQ995" s="59">
        <v>2</v>
      </c>
    </row>
    <row r="996" spans="1:147" ht="15" customHeight="1" x14ac:dyDescent="0.25">
      <c r="A996" s="6" t="s">
        <v>2587</v>
      </c>
      <c r="B996" s="22">
        <v>70</v>
      </c>
      <c r="C996" s="21" t="s">
        <v>1857</v>
      </c>
      <c r="D996" s="13">
        <v>2016</v>
      </c>
      <c r="E996" s="21" t="s">
        <v>800</v>
      </c>
      <c r="F996" s="21" t="s">
        <v>308</v>
      </c>
      <c r="G996" s="13">
        <v>19</v>
      </c>
      <c r="H996" s="22" t="s">
        <v>801</v>
      </c>
      <c r="I996" s="238" t="s">
        <v>1412</v>
      </c>
      <c r="J996" s="59">
        <v>2</v>
      </c>
      <c r="K996" s="22" t="s">
        <v>39</v>
      </c>
      <c r="L996" s="22" t="s">
        <v>89</v>
      </c>
      <c r="M996" s="22">
        <v>6</v>
      </c>
      <c r="N996" s="22">
        <v>6</v>
      </c>
      <c r="O996" s="59">
        <f t="shared" si="582"/>
        <v>0.77815125038364363</v>
      </c>
      <c r="P996" s="22" t="s">
        <v>1858</v>
      </c>
      <c r="Q996" s="26"/>
      <c r="R996" s="22">
        <v>1</v>
      </c>
      <c r="S996" s="22">
        <v>3</v>
      </c>
      <c r="T996" s="22">
        <v>1</v>
      </c>
      <c r="U996" s="239" t="s">
        <v>1859</v>
      </c>
      <c r="V996" s="34" t="s">
        <v>1861</v>
      </c>
      <c r="W996" s="13"/>
      <c r="X996" s="22" t="s">
        <v>608</v>
      </c>
      <c r="Y996" s="38"/>
      <c r="Z996" s="244" t="s">
        <v>130</v>
      </c>
      <c r="AA996" s="22" t="s">
        <v>1257</v>
      </c>
      <c r="AB996" s="29" t="s">
        <v>1164</v>
      </c>
      <c r="AC996" s="119">
        <v>16</v>
      </c>
      <c r="AD996" s="29">
        <v>0</v>
      </c>
      <c r="AE996" s="29" t="s">
        <v>1576</v>
      </c>
      <c r="AF996" s="281">
        <v>4.4000000000000004</v>
      </c>
      <c r="AG996" s="86">
        <f t="shared" si="583"/>
        <v>0.64345267648618742</v>
      </c>
      <c r="AH996" s="458">
        <f t="shared" ref="AH996:AH998" si="599">AF996*69.5</f>
        <v>305.8</v>
      </c>
      <c r="AI996" s="72">
        <f t="shared" si="576"/>
        <v>2.4854374810763011</v>
      </c>
      <c r="AJ996" s="59">
        <f t="shared" si="577"/>
        <v>26.400000000000002</v>
      </c>
      <c r="AK996" s="59">
        <f t="shared" si="584"/>
        <v>1.4216039268698311</v>
      </c>
      <c r="AL996" s="72">
        <f t="shared" si="578"/>
        <v>1834.8000000000002</v>
      </c>
      <c r="AM996" s="72">
        <f t="shared" si="574"/>
        <v>3.263588731459945</v>
      </c>
      <c r="AN996" s="26" t="s">
        <v>28</v>
      </c>
      <c r="AO996" s="22" t="s">
        <v>470</v>
      </c>
      <c r="AP996" s="240"/>
      <c r="AQ996" s="22" t="s">
        <v>80</v>
      </c>
      <c r="AR996" s="26" t="s">
        <v>223</v>
      </c>
      <c r="AS996" s="26" t="s">
        <v>224</v>
      </c>
      <c r="AT996" s="498">
        <v>112</v>
      </c>
      <c r="AU996" s="270">
        <v>45.23</v>
      </c>
      <c r="AV996" s="11">
        <v>-118.5</v>
      </c>
      <c r="AW996" s="37" t="s">
        <v>225</v>
      </c>
      <c r="AX996" s="277">
        <v>6.1416666666666666</v>
      </c>
      <c r="AY996" s="278">
        <v>613</v>
      </c>
      <c r="AZ996" s="455">
        <f t="shared" si="585"/>
        <v>2.7874604745184151</v>
      </c>
      <c r="BA996" s="529" t="s">
        <v>137</v>
      </c>
      <c r="BB996" s="241" t="s">
        <v>226</v>
      </c>
      <c r="BC996" s="22"/>
      <c r="BD996" s="23"/>
      <c r="BH996" s="26" t="s">
        <v>2028</v>
      </c>
      <c r="BI996" s="26" t="s">
        <v>1869</v>
      </c>
      <c r="BJ996" s="8" t="s">
        <v>8</v>
      </c>
      <c r="BK996" s="67" t="s">
        <v>5</v>
      </c>
      <c r="BO996" s="29" t="s">
        <v>1669</v>
      </c>
      <c r="BP996" s="8" t="s">
        <v>1577</v>
      </c>
      <c r="BQ996" s="29" t="s">
        <v>1862</v>
      </c>
      <c r="BR996" s="67">
        <v>4.389863547758285</v>
      </c>
      <c r="BS996" s="29" t="s">
        <v>21</v>
      </c>
      <c r="BT996" s="29" t="s">
        <v>9</v>
      </c>
      <c r="BU996" s="124">
        <v>4.8613662012244401</v>
      </c>
      <c r="BW996" s="14" t="s">
        <v>26</v>
      </c>
      <c r="BX996" s="29" t="s">
        <v>67</v>
      </c>
      <c r="BZ996" s="146">
        <f t="shared" si="579"/>
        <v>4.8613662012244401</v>
      </c>
      <c r="CA996" s="250" t="s">
        <v>18</v>
      </c>
      <c r="CB996" s="248" t="s">
        <v>1861</v>
      </c>
      <c r="CC996" s="29">
        <v>3</v>
      </c>
      <c r="CD996" s="29">
        <v>3</v>
      </c>
      <c r="CE996" s="82" t="s">
        <v>1617</v>
      </c>
      <c r="CF996" s="8" t="s">
        <v>1578</v>
      </c>
      <c r="CG996" s="67">
        <v>3.8932461873638342</v>
      </c>
      <c r="CH996" s="29" t="s">
        <v>21</v>
      </c>
      <c r="CI996" s="67">
        <v>1.3638274620994943</v>
      </c>
      <c r="CL996" s="30">
        <f t="shared" si="580"/>
        <v>1.3638274620994943</v>
      </c>
      <c r="CM996" s="29">
        <v>3</v>
      </c>
      <c r="CN996" s="29">
        <v>3</v>
      </c>
      <c r="CO996" s="82" t="s">
        <v>2630</v>
      </c>
      <c r="CP996" s="67">
        <f t="shared" si="589"/>
        <v>0.13910002783668163</v>
      </c>
      <c r="CQ996" s="67">
        <f t="shared" si="590"/>
        <v>0.8</v>
      </c>
      <c r="CR996" s="67">
        <f t="shared" si="586"/>
        <v>0.1112800222693453</v>
      </c>
      <c r="CS996" s="67">
        <f t="shared" si="591"/>
        <v>0.66769860361302213</v>
      </c>
      <c r="CT996" s="29">
        <v>1</v>
      </c>
      <c r="CU996" s="59">
        <v>0</v>
      </c>
      <c r="CV996" s="19" t="s">
        <v>1782</v>
      </c>
      <c r="CW996" s="59">
        <v>0</v>
      </c>
      <c r="CX996" s="59">
        <v>0</v>
      </c>
      <c r="CY996" s="12">
        <v>0</v>
      </c>
      <c r="CZ996" s="12">
        <v>2</v>
      </c>
      <c r="DA996" s="12">
        <v>0</v>
      </c>
      <c r="DB996" s="12">
        <v>0</v>
      </c>
      <c r="DC996" s="12">
        <v>0</v>
      </c>
      <c r="DD996" s="283">
        <v>0</v>
      </c>
      <c r="DE996" s="60">
        <v>0</v>
      </c>
      <c r="DF996" s="60">
        <v>0</v>
      </c>
      <c r="DG996" s="60">
        <v>0</v>
      </c>
      <c r="DH996" s="60">
        <v>0</v>
      </c>
      <c r="DI996" s="60">
        <v>1</v>
      </c>
      <c r="DJ996" s="60">
        <v>0</v>
      </c>
      <c r="DK996" s="60">
        <v>0</v>
      </c>
      <c r="DL996" s="19">
        <v>0</v>
      </c>
      <c r="DM996" s="19">
        <v>0</v>
      </c>
      <c r="DN996" s="19">
        <v>0</v>
      </c>
      <c r="DO996" s="59">
        <v>0</v>
      </c>
      <c r="DP996" s="59">
        <v>0</v>
      </c>
      <c r="DQ996" s="59">
        <v>0</v>
      </c>
      <c r="DR996" s="59">
        <v>0</v>
      </c>
      <c r="DS996" s="59">
        <v>0</v>
      </c>
      <c r="DT996" s="59">
        <v>0</v>
      </c>
      <c r="DU996" s="59">
        <v>0</v>
      </c>
      <c r="DV996" s="59">
        <v>0</v>
      </c>
      <c r="DW996" s="59">
        <v>0</v>
      </c>
      <c r="DX996" s="59">
        <v>0</v>
      </c>
      <c r="DY996" s="59">
        <v>0</v>
      </c>
      <c r="DZ996" s="59">
        <v>0</v>
      </c>
      <c r="EA996" s="59">
        <v>0</v>
      </c>
      <c r="EB996" s="59">
        <v>0</v>
      </c>
      <c r="EC996" s="59">
        <v>0</v>
      </c>
      <c r="ED996" s="59">
        <v>0</v>
      </c>
      <c r="EE996" s="59">
        <v>0</v>
      </c>
      <c r="EF996" s="59">
        <v>0</v>
      </c>
      <c r="EG996" s="59">
        <v>0</v>
      </c>
      <c r="EH996" s="59">
        <v>0</v>
      </c>
      <c r="EI996" s="59">
        <v>0</v>
      </c>
      <c r="EJ996" s="59">
        <v>0</v>
      </c>
      <c r="EK996" s="59">
        <v>0</v>
      </c>
      <c r="EL996" s="59">
        <v>0</v>
      </c>
      <c r="EM996" s="37">
        <v>0</v>
      </c>
      <c r="EN996" s="59">
        <v>0</v>
      </c>
      <c r="EO996" s="268">
        <v>1</v>
      </c>
      <c r="EP996" s="59">
        <v>1</v>
      </c>
      <c r="EQ996" s="59">
        <v>2</v>
      </c>
    </row>
    <row r="997" spans="1:147" ht="15" customHeight="1" x14ac:dyDescent="0.25">
      <c r="A997" s="6" t="s">
        <v>2587</v>
      </c>
      <c r="B997" s="22">
        <v>71</v>
      </c>
      <c r="C997" s="21" t="s">
        <v>1857</v>
      </c>
      <c r="D997" s="13">
        <v>2016</v>
      </c>
      <c r="E997" s="21" t="s">
        <v>800</v>
      </c>
      <c r="F997" s="21" t="s">
        <v>308</v>
      </c>
      <c r="G997" s="13">
        <v>19</v>
      </c>
      <c r="H997" s="22" t="s">
        <v>801</v>
      </c>
      <c r="I997" s="238" t="s">
        <v>1412</v>
      </c>
      <c r="J997" s="59">
        <v>2</v>
      </c>
      <c r="K997" s="22" t="s">
        <v>39</v>
      </c>
      <c r="L997" s="22" t="s">
        <v>89</v>
      </c>
      <c r="M997" s="22">
        <v>6</v>
      </c>
      <c r="N997" s="22">
        <v>6</v>
      </c>
      <c r="O997" s="59">
        <f t="shared" si="582"/>
        <v>0.77815125038364363</v>
      </c>
      <c r="P997" s="22" t="s">
        <v>1858</v>
      </c>
      <c r="Q997" s="26"/>
      <c r="R997" s="22">
        <v>1</v>
      </c>
      <c r="S997" s="22">
        <v>3</v>
      </c>
      <c r="T997" s="22">
        <v>1</v>
      </c>
      <c r="U997" s="239" t="s">
        <v>1859</v>
      </c>
      <c r="V997" s="34" t="s">
        <v>1861</v>
      </c>
      <c r="W997" s="13"/>
      <c r="X997" s="22" t="s">
        <v>608</v>
      </c>
      <c r="Y997" s="38"/>
      <c r="Z997" s="244" t="s">
        <v>130</v>
      </c>
      <c r="AA997" s="22" t="s">
        <v>1257</v>
      </c>
      <c r="AB997" s="29" t="s">
        <v>1164</v>
      </c>
      <c r="AC997" s="119">
        <v>8</v>
      </c>
      <c r="AD997" s="29">
        <v>0</v>
      </c>
      <c r="AE997" s="29" t="s">
        <v>1576</v>
      </c>
      <c r="AF997" s="281">
        <v>2.2000000000000002</v>
      </c>
      <c r="AG997" s="86">
        <f t="shared" si="583"/>
        <v>0.34242268082220628</v>
      </c>
      <c r="AH997" s="458">
        <f t="shared" si="599"/>
        <v>152.9</v>
      </c>
      <c r="AI997" s="72">
        <f t="shared" si="576"/>
        <v>2.1844074854123203</v>
      </c>
      <c r="AJ997" s="59">
        <f t="shared" si="577"/>
        <v>13.200000000000001</v>
      </c>
      <c r="AK997" s="59">
        <f t="shared" si="584"/>
        <v>1.1205739312058498</v>
      </c>
      <c r="AL997" s="72">
        <f t="shared" si="578"/>
        <v>917.40000000000009</v>
      </c>
      <c r="AM997" s="72">
        <f t="shared" si="574"/>
        <v>2.9625587357959637</v>
      </c>
      <c r="AN997" s="26" t="s">
        <v>28</v>
      </c>
      <c r="AO997" s="22" t="s">
        <v>470</v>
      </c>
      <c r="AP997" s="240"/>
      <c r="AQ997" s="22" t="s">
        <v>80</v>
      </c>
      <c r="AR997" s="26" t="s">
        <v>223</v>
      </c>
      <c r="AS997" s="26" t="s">
        <v>224</v>
      </c>
      <c r="AT997" s="498">
        <v>112</v>
      </c>
      <c r="AU997" s="270">
        <v>45.23</v>
      </c>
      <c r="AV997" s="11">
        <v>-118.5</v>
      </c>
      <c r="AW997" s="37" t="s">
        <v>225</v>
      </c>
      <c r="AX997" s="277">
        <v>6.1416666666666666</v>
      </c>
      <c r="AY997" s="278">
        <v>613</v>
      </c>
      <c r="AZ997" s="455">
        <f t="shared" si="585"/>
        <v>2.7874604745184151</v>
      </c>
      <c r="BA997" s="529" t="s">
        <v>137</v>
      </c>
      <c r="BB997" s="241" t="s">
        <v>226</v>
      </c>
      <c r="BC997" s="22"/>
      <c r="BD997" s="23"/>
      <c r="BH997" s="26" t="s">
        <v>2028</v>
      </c>
      <c r="BI997" s="26" t="s">
        <v>1870</v>
      </c>
      <c r="BJ997" s="8" t="s">
        <v>8</v>
      </c>
      <c r="BK997" s="67" t="s">
        <v>5</v>
      </c>
      <c r="BO997" s="29" t="s">
        <v>1669</v>
      </c>
      <c r="BP997" s="8" t="s">
        <v>1577</v>
      </c>
      <c r="BQ997" s="29" t="s">
        <v>1862</v>
      </c>
      <c r="BR997" s="67">
        <v>2.5555555555555554</v>
      </c>
      <c r="BS997" s="29" t="s">
        <v>21</v>
      </c>
      <c r="BT997" s="29" t="s">
        <v>9</v>
      </c>
      <c r="BU997" s="124">
        <v>2.8747987047083128</v>
      </c>
      <c r="BW997" s="14" t="s">
        <v>26</v>
      </c>
      <c r="BX997" s="29" t="s">
        <v>67</v>
      </c>
      <c r="BZ997" s="146">
        <f t="shared" si="579"/>
        <v>2.8747987047083128</v>
      </c>
      <c r="CA997" s="250" t="s">
        <v>18</v>
      </c>
      <c r="CB997" s="248" t="s">
        <v>1861</v>
      </c>
      <c r="CC997" s="29">
        <v>3</v>
      </c>
      <c r="CD997" s="29">
        <v>3</v>
      </c>
      <c r="CE997" s="82" t="s">
        <v>1617</v>
      </c>
      <c r="CF997" s="8" t="s">
        <v>1578</v>
      </c>
      <c r="CG997" s="67">
        <v>3.8932461873638342</v>
      </c>
      <c r="CH997" s="29" t="s">
        <v>21</v>
      </c>
      <c r="CI997" s="67">
        <v>1.3638274620994943</v>
      </c>
      <c r="CL997" s="30">
        <f t="shared" si="580"/>
        <v>1.3638274620994943</v>
      </c>
      <c r="CM997" s="29">
        <v>3</v>
      </c>
      <c r="CN997" s="29">
        <v>3</v>
      </c>
      <c r="CO997" s="82" t="s">
        <v>2630</v>
      </c>
      <c r="CP997" s="67">
        <f t="shared" si="589"/>
        <v>-0.59454405729241877</v>
      </c>
      <c r="CQ997" s="67">
        <f t="shared" si="590"/>
        <v>0.8</v>
      </c>
      <c r="CR997" s="67">
        <f t="shared" si="586"/>
        <v>-0.47563524583393502</v>
      </c>
      <c r="CS997" s="67">
        <f t="shared" si="591"/>
        <v>0.68551907392329225</v>
      </c>
      <c r="CT997" s="29">
        <v>1</v>
      </c>
      <c r="CU997" s="59">
        <v>0</v>
      </c>
      <c r="CV997" s="19" t="s">
        <v>1782</v>
      </c>
      <c r="CW997" s="59">
        <v>0</v>
      </c>
      <c r="CX997" s="59">
        <v>0</v>
      </c>
      <c r="CY997" s="12">
        <v>0</v>
      </c>
      <c r="CZ997" s="12">
        <v>2</v>
      </c>
      <c r="DA997" s="12">
        <v>0</v>
      </c>
      <c r="DB997" s="12">
        <v>0</v>
      </c>
      <c r="DC997" s="12">
        <v>0</v>
      </c>
      <c r="DD997" s="283">
        <v>0</v>
      </c>
      <c r="DE997" s="60">
        <v>0</v>
      </c>
      <c r="DF997" s="60">
        <v>0</v>
      </c>
      <c r="DG997" s="60">
        <v>0</v>
      </c>
      <c r="DH997" s="60">
        <v>0</v>
      </c>
      <c r="DI997" s="60">
        <v>1</v>
      </c>
      <c r="DJ997" s="60">
        <v>0</v>
      </c>
      <c r="DK997" s="60">
        <v>0</v>
      </c>
      <c r="DL997" s="19">
        <v>0</v>
      </c>
      <c r="DM997" s="19">
        <v>0</v>
      </c>
      <c r="DN997" s="19">
        <v>0</v>
      </c>
      <c r="DO997" s="59">
        <v>0</v>
      </c>
      <c r="DP997" s="59">
        <v>0</v>
      </c>
      <c r="DQ997" s="59">
        <v>0</v>
      </c>
      <c r="DR997" s="59">
        <v>0</v>
      </c>
      <c r="DS997" s="59">
        <v>0</v>
      </c>
      <c r="DT997" s="59">
        <v>0</v>
      </c>
      <c r="DU997" s="59">
        <v>0</v>
      </c>
      <c r="DV997" s="59">
        <v>0</v>
      </c>
      <c r="DW997" s="59">
        <v>0</v>
      </c>
      <c r="DX997" s="59">
        <v>0</v>
      </c>
      <c r="DY997" s="59">
        <v>0</v>
      </c>
      <c r="DZ997" s="59">
        <v>0</v>
      </c>
      <c r="EA997" s="59">
        <v>0</v>
      </c>
      <c r="EB997" s="59">
        <v>0</v>
      </c>
      <c r="EC997" s="59">
        <v>0</v>
      </c>
      <c r="ED997" s="59">
        <v>0</v>
      </c>
      <c r="EE997" s="59">
        <v>0</v>
      </c>
      <c r="EF997" s="59">
        <v>0</v>
      </c>
      <c r="EG997" s="59">
        <v>0</v>
      </c>
      <c r="EH997" s="59">
        <v>0</v>
      </c>
      <c r="EI997" s="59">
        <v>0</v>
      </c>
      <c r="EJ997" s="59">
        <v>0</v>
      </c>
      <c r="EK997" s="59">
        <v>0</v>
      </c>
      <c r="EL997" s="59">
        <v>0</v>
      </c>
      <c r="EM997" s="37">
        <v>0</v>
      </c>
      <c r="EN997" s="59">
        <v>0</v>
      </c>
      <c r="EO997" s="268">
        <v>1</v>
      </c>
      <c r="EP997" s="59">
        <v>1</v>
      </c>
      <c r="EQ997" s="59">
        <v>2</v>
      </c>
    </row>
    <row r="998" spans="1:147" ht="15" customHeight="1" x14ac:dyDescent="0.25">
      <c r="A998" s="6" t="s">
        <v>2587</v>
      </c>
      <c r="B998" s="22">
        <v>72</v>
      </c>
      <c r="C998" s="21" t="s">
        <v>1857</v>
      </c>
      <c r="D998" s="13">
        <v>2016</v>
      </c>
      <c r="E998" s="21" t="s">
        <v>800</v>
      </c>
      <c r="F998" s="21" t="s">
        <v>308</v>
      </c>
      <c r="G998" s="13">
        <v>19</v>
      </c>
      <c r="H998" s="22" t="s">
        <v>801</v>
      </c>
      <c r="I998" s="238" t="s">
        <v>1412</v>
      </c>
      <c r="J998" s="59">
        <v>2</v>
      </c>
      <c r="K998" s="22" t="s">
        <v>39</v>
      </c>
      <c r="L998" s="22" t="s">
        <v>89</v>
      </c>
      <c r="M998" s="22">
        <v>6</v>
      </c>
      <c r="N998" s="22">
        <v>6</v>
      </c>
      <c r="O998" s="59">
        <f t="shared" si="582"/>
        <v>0.77815125038364363</v>
      </c>
      <c r="P998" s="22" t="s">
        <v>1858</v>
      </c>
      <c r="Q998" s="26"/>
      <c r="R998" s="22">
        <v>1</v>
      </c>
      <c r="S998" s="22">
        <v>3</v>
      </c>
      <c r="T998" s="22">
        <v>3</v>
      </c>
      <c r="U998" s="239" t="s">
        <v>1859</v>
      </c>
      <c r="V998" s="34" t="s">
        <v>1861</v>
      </c>
      <c r="W998" s="13"/>
      <c r="X998" s="22" t="s">
        <v>608</v>
      </c>
      <c r="Y998" s="38"/>
      <c r="Z998" s="244" t="s">
        <v>130</v>
      </c>
      <c r="AA998" s="22" t="s">
        <v>1257</v>
      </c>
      <c r="AB998" s="29" t="s">
        <v>1164</v>
      </c>
      <c r="AC998" s="243" t="s">
        <v>1864</v>
      </c>
      <c r="AD998" s="29">
        <v>0</v>
      </c>
      <c r="AE998" s="29" t="s">
        <v>1576</v>
      </c>
      <c r="AF998" s="282">
        <v>5.0999999999999996</v>
      </c>
      <c r="AG998" s="86">
        <f t="shared" si="583"/>
        <v>0.70757017609793638</v>
      </c>
      <c r="AH998" s="458">
        <f t="shared" si="599"/>
        <v>354.45</v>
      </c>
      <c r="AI998" s="72">
        <f t="shared" si="576"/>
        <v>2.5495549806880504</v>
      </c>
      <c r="AJ998" s="59">
        <f t="shared" si="577"/>
        <v>30.599999999999998</v>
      </c>
      <c r="AK998" s="59">
        <f t="shared" si="584"/>
        <v>1.4857214264815799</v>
      </c>
      <c r="AL998" s="72">
        <f t="shared" si="578"/>
        <v>2126.6999999999998</v>
      </c>
      <c r="AM998" s="72">
        <f t="shared" si="574"/>
        <v>3.3277062310716938</v>
      </c>
      <c r="AN998" s="26" t="s">
        <v>28</v>
      </c>
      <c r="AO998" s="22" t="s">
        <v>470</v>
      </c>
      <c r="AP998" s="240"/>
      <c r="AQ998" s="22" t="s">
        <v>80</v>
      </c>
      <c r="AR998" s="26" t="s">
        <v>223</v>
      </c>
      <c r="AS998" s="26" t="s">
        <v>224</v>
      </c>
      <c r="AT998" s="498">
        <v>112</v>
      </c>
      <c r="AU998" s="270">
        <v>45.23</v>
      </c>
      <c r="AV998" s="11">
        <v>-118.5</v>
      </c>
      <c r="AW998" s="37" t="s">
        <v>225</v>
      </c>
      <c r="AX998" s="277">
        <v>6.1416666666666666</v>
      </c>
      <c r="AY998" s="278">
        <v>613</v>
      </c>
      <c r="AZ998" s="455">
        <f t="shared" si="585"/>
        <v>2.7874604745184151</v>
      </c>
      <c r="BA998" s="529" t="s">
        <v>137</v>
      </c>
      <c r="BB998" s="241" t="s">
        <v>226</v>
      </c>
      <c r="BC998" s="22"/>
      <c r="BD998" s="23"/>
      <c r="BH998" s="26" t="s">
        <v>2028</v>
      </c>
      <c r="BI998" s="26" t="s">
        <v>1871</v>
      </c>
      <c r="BJ998" s="8" t="s">
        <v>8</v>
      </c>
      <c r="BK998" s="67" t="s">
        <v>5</v>
      </c>
      <c r="BO998" s="29" t="s">
        <v>1669</v>
      </c>
      <c r="BP998" s="8" t="s">
        <v>1577</v>
      </c>
      <c r="BQ998" s="29" t="s">
        <v>1862</v>
      </c>
      <c r="BR998" s="67">
        <v>4.3252111760883691</v>
      </c>
      <c r="BS998" s="29" t="s">
        <v>21</v>
      </c>
      <c r="BT998" s="29" t="s">
        <v>9</v>
      </c>
      <c r="BU998" s="124">
        <v>3.6922785873370967</v>
      </c>
      <c r="BW998" s="14" t="s">
        <v>26</v>
      </c>
      <c r="BX998" s="29" t="s">
        <v>67</v>
      </c>
      <c r="BZ998" s="146">
        <f t="shared" si="579"/>
        <v>3.6922785873370967</v>
      </c>
      <c r="CA998" s="250" t="s">
        <v>18</v>
      </c>
      <c r="CB998" s="248" t="s">
        <v>1861</v>
      </c>
      <c r="CC998" s="29">
        <v>9</v>
      </c>
      <c r="CD998" s="29">
        <v>9</v>
      </c>
      <c r="CE998" s="82" t="s">
        <v>1617</v>
      </c>
      <c r="CF998" s="8" t="s">
        <v>1578</v>
      </c>
      <c r="CG998" s="67">
        <v>3.8932461873638342</v>
      </c>
      <c r="CH998" s="29" t="s">
        <v>21</v>
      </c>
      <c r="CI998" s="67">
        <v>1.3638274620994943</v>
      </c>
      <c r="CL998" s="30">
        <f t="shared" si="580"/>
        <v>1.3638274620994943</v>
      </c>
      <c r="CM998" s="29">
        <v>3</v>
      </c>
      <c r="CN998" s="29">
        <v>3</v>
      </c>
      <c r="CO998" s="82" t="s">
        <v>2630</v>
      </c>
      <c r="CP998" s="67">
        <f t="shared" si="589"/>
        <v>0.12862515709637218</v>
      </c>
      <c r="CQ998" s="67">
        <f t="shared" si="590"/>
        <v>0.92307692307692313</v>
      </c>
      <c r="CR998" s="67">
        <f t="shared" si="586"/>
        <v>0.11873091424280509</v>
      </c>
      <c r="CS998" s="67">
        <f t="shared" si="591"/>
        <v>0.44503182069431663</v>
      </c>
      <c r="CT998" s="29">
        <v>2</v>
      </c>
      <c r="CU998" s="59">
        <v>0</v>
      </c>
      <c r="CV998" s="19" t="s">
        <v>1782</v>
      </c>
      <c r="CW998" s="59">
        <v>0</v>
      </c>
      <c r="CX998" s="59">
        <v>0</v>
      </c>
      <c r="CY998" s="12">
        <v>0</v>
      </c>
      <c r="CZ998" s="12">
        <v>2</v>
      </c>
      <c r="DA998" s="12">
        <v>0</v>
      </c>
      <c r="DB998" s="12">
        <v>0</v>
      </c>
      <c r="DC998" s="12">
        <v>0</v>
      </c>
      <c r="DD998" s="283">
        <v>0</v>
      </c>
      <c r="DE998" s="60">
        <v>0</v>
      </c>
      <c r="DF998" s="60">
        <v>0</v>
      </c>
      <c r="DG998" s="60">
        <v>0</v>
      </c>
      <c r="DH998" s="60">
        <v>0</v>
      </c>
      <c r="DI998" s="60">
        <v>1</v>
      </c>
      <c r="DJ998" s="60">
        <v>0</v>
      </c>
      <c r="DK998" s="60">
        <v>0</v>
      </c>
      <c r="DL998" s="19">
        <v>0</v>
      </c>
      <c r="DM998" s="19">
        <v>0</v>
      </c>
      <c r="DN998" s="19">
        <v>0</v>
      </c>
      <c r="DO998" s="59">
        <v>0</v>
      </c>
      <c r="DP998" s="59">
        <v>0</v>
      </c>
      <c r="DQ998" s="59">
        <v>0</v>
      </c>
      <c r="DR998" s="59">
        <v>0</v>
      </c>
      <c r="DS998" s="59">
        <v>0</v>
      </c>
      <c r="DT998" s="59">
        <v>0</v>
      </c>
      <c r="DU998" s="59">
        <v>0</v>
      </c>
      <c r="DV998" s="59">
        <v>0</v>
      </c>
      <c r="DW998" s="59">
        <v>0</v>
      </c>
      <c r="DX998" s="59">
        <v>0</v>
      </c>
      <c r="DY998" s="59">
        <v>0</v>
      </c>
      <c r="DZ998" s="59">
        <v>0</v>
      </c>
      <c r="EA998" s="59">
        <v>0</v>
      </c>
      <c r="EB998" s="59">
        <v>0</v>
      </c>
      <c r="EC998" s="59">
        <v>0</v>
      </c>
      <c r="ED998" s="59">
        <v>0</v>
      </c>
      <c r="EE998" s="59">
        <v>0</v>
      </c>
      <c r="EF998" s="59">
        <v>0</v>
      </c>
      <c r="EG998" s="59">
        <v>0</v>
      </c>
      <c r="EH998" s="59">
        <v>0</v>
      </c>
      <c r="EI998" s="59">
        <v>0</v>
      </c>
      <c r="EJ998" s="59">
        <v>0</v>
      </c>
      <c r="EK998" s="59">
        <v>0</v>
      </c>
      <c r="EL998" s="59">
        <v>0</v>
      </c>
      <c r="EM998" s="37">
        <v>0</v>
      </c>
      <c r="EN998" s="59">
        <v>0</v>
      </c>
      <c r="EO998" s="268">
        <v>1</v>
      </c>
      <c r="EP998" s="59">
        <v>1</v>
      </c>
      <c r="EQ998" s="59">
        <v>2</v>
      </c>
    </row>
    <row r="999" spans="1:147" ht="15" customHeight="1" x14ac:dyDescent="0.25">
      <c r="A999" s="6" t="s">
        <v>2587</v>
      </c>
      <c r="B999" s="22">
        <v>73</v>
      </c>
      <c r="C999" s="21" t="s">
        <v>1857</v>
      </c>
      <c r="D999" s="13">
        <v>2016</v>
      </c>
      <c r="E999" s="21" t="s">
        <v>800</v>
      </c>
      <c r="F999" s="21" t="s">
        <v>308</v>
      </c>
      <c r="G999" s="13">
        <v>19</v>
      </c>
      <c r="H999" s="22" t="s">
        <v>801</v>
      </c>
      <c r="I999" s="238" t="s">
        <v>1412</v>
      </c>
      <c r="J999" s="59">
        <v>2</v>
      </c>
      <c r="K999" s="22" t="s">
        <v>39</v>
      </c>
      <c r="L999" s="22" t="s">
        <v>89</v>
      </c>
      <c r="M999" s="22">
        <v>6</v>
      </c>
      <c r="N999" s="22">
        <v>6</v>
      </c>
      <c r="O999" s="59">
        <f t="shared" si="582"/>
        <v>0.77815125038364363</v>
      </c>
      <c r="P999" s="22" t="s">
        <v>1858</v>
      </c>
      <c r="Q999" s="26"/>
      <c r="R999" s="22">
        <v>1</v>
      </c>
      <c r="S999" s="37">
        <v>2</v>
      </c>
      <c r="T999" s="22">
        <v>1</v>
      </c>
      <c r="U999" s="239" t="s">
        <v>1859</v>
      </c>
      <c r="V999" s="34" t="s">
        <v>1861</v>
      </c>
      <c r="W999" s="13"/>
      <c r="X999" s="22" t="s">
        <v>608</v>
      </c>
      <c r="Y999" s="26"/>
      <c r="Z999" s="26" t="s">
        <v>153</v>
      </c>
      <c r="AA999" s="22" t="s">
        <v>1257</v>
      </c>
      <c r="AB999" s="29" t="s">
        <v>1164</v>
      </c>
      <c r="AC999" s="29">
        <v>30</v>
      </c>
      <c r="AD999" s="29">
        <v>0</v>
      </c>
      <c r="AE999" s="29" t="s">
        <v>1575</v>
      </c>
      <c r="AF999" s="27">
        <v>8.1999999999999993</v>
      </c>
      <c r="AG999" s="86">
        <f t="shared" si="583"/>
        <v>0.91381385238371671</v>
      </c>
      <c r="AH999" s="458">
        <f>AF999*110</f>
        <v>901.99999999999989</v>
      </c>
      <c r="AI999" s="72">
        <f t="shared" si="576"/>
        <v>2.9552065375419416</v>
      </c>
      <c r="AJ999" s="59">
        <f t="shared" si="577"/>
        <v>49.199999999999996</v>
      </c>
      <c r="AK999" s="59">
        <f t="shared" si="584"/>
        <v>1.6919651027673603</v>
      </c>
      <c r="AL999" s="72">
        <f t="shared" si="578"/>
        <v>5411.9999999999991</v>
      </c>
      <c r="AM999" s="72">
        <f t="shared" si="574"/>
        <v>3.7333577879255855</v>
      </c>
      <c r="AN999" s="26" t="s">
        <v>28</v>
      </c>
      <c r="AO999" s="22" t="s">
        <v>470</v>
      </c>
      <c r="AP999" s="240"/>
      <c r="AQ999" s="22" t="s">
        <v>80</v>
      </c>
      <c r="AR999" s="26" t="s">
        <v>223</v>
      </c>
      <c r="AS999" s="26" t="s">
        <v>224</v>
      </c>
      <c r="AT999" s="498">
        <v>113</v>
      </c>
      <c r="AU999" s="270">
        <v>45.23</v>
      </c>
      <c r="AV999" s="11">
        <v>-118.5</v>
      </c>
      <c r="AW999" s="37" t="s">
        <v>225</v>
      </c>
      <c r="AX999" s="277">
        <v>6.1416666666666666</v>
      </c>
      <c r="AY999" s="278">
        <v>613</v>
      </c>
      <c r="AZ999" s="455">
        <f t="shared" si="585"/>
        <v>2.7874604745184151</v>
      </c>
      <c r="BA999" s="529" t="s">
        <v>137</v>
      </c>
      <c r="BB999" s="241" t="s">
        <v>226</v>
      </c>
      <c r="BC999" s="22"/>
      <c r="BD999" s="23"/>
      <c r="BH999" s="26" t="s">
        <v>2028</v>
      </c>
      <c r="BI999" s="26" t="s">
        <v>1872</v>
      </c>
      <c r="BJ999" s="8" t="s">
        <v>8</v>
      </c>
      <c r="BK999" s="67" t="s">
        <v>5</v>
      </c>
      <c r="BO999" s="29" t="s">
        <v>1669</v>
      </c>
      <c r="BP999" s="8" t="s">
        <v>1577</v>
      </c>
      <c r="BQ999" s="29" t="s">
        <v>1862</v>
      </c>
      <c r="BR999" s="67">
        <v>-5.732905982905983</v>
      </c>
      <c r="BS999" s="29" t="s">
        <v>21</v>
      </c>
      <c r="BT999" s="29" t="s">
        <v>9</v>
      </c>
      <c r="BU999" s="124">
        <v>2.607833983606795</v>
      </c>
      <c r="BW999" s="14" t="s">
        <v>26</v>
      </c>
      <c r="BX999" s="29" t="s">
        <v>67</v>
      </c>
      <c r="BZ999" s="146">
        <f t="shared" si="579"/>
        <v>2.607833983606795</v>
      </c>
      <c r="CA999" s="250" t="s">
        <v>18</v>
      </c>
      <c r="CB999" s="248" t="s">
        <v>1861</v>
      </c>
      <c r="CC999" s="119">
        <v>2</v>
      </c>
      <c r="CD999" s="119">
        <v>2</v>
      </c>
      <c r="CE999" s="82" t="s">
        <v>1617</v>
      </c>
      <c r="CF999" s="8" t="s">
        <v>1578</v>
      </c>
      <c r="CG999" s="67">
        <v>2.5151515151515165</v>
      </c>
      <c r="CH999" s="29" t="s">
        <v>21</v>
      </c>
      <c r="CI999" s="67">
        <v>3.0427019069239316</v>
      </c>
      <c r="CL999" s="30">
        <f t="shared" si="580"/>
        <v>3.0427019069239316</v>
      </c>
      <c r="CM999" s="119">
        <v>2</v>
      </c>
      <c r="CN999" s="119">
        <v>2</v>
      </c>
      <c r="CO999" s="82" t="s">
        <v>2630</v>
      </c>
      <c r="CP999" s="67">
        <f t="shared" si="589"/>
        <v>-2.9107820427583802</v>
      </c>
      <c r="CQ999" s="67">
        <f t="shared" si="590"/>
        <v>0.5714285714285714</v>
      </c>
      <c r="CR999" s="67">
        <f t="shared" si="586"/>
        <v>-1.6633040244333599</v>
      </c>
      <c r="CS999" s="67">
        <f t="shared" si="591"/>
        <v>1.3458225347120263</v>
      </c>
      <c r="CT999" s="29">
        <v>1</v>
      </c>
      <c r="CU999" s="59">
        <v>0</v>
      </c>
      <c r="CV999" s="19" t="s">
        <v>1782</v>
      </c>
      <c r="CW999" s="59">
        <v>0</v>
      </c>
      <c r="CX999" s="59">
        <v>0</v>
      </c>
      <c r="CY999" s="12">
        <v>0</v>
      </c>
      <c r="CZ999" s="12">
        <v>2</v>
      </c>
      <c r="DA999" s="12">
        <v>0</v>
      </c>
      <c r="DB999" s="12">
        <v>0</v>
      </c>
      <c r="DC999" s="12">
        <v>0</v>
      </c>
      <c r="DD999" s="283">
        <v>0</v>
      </c>
      <c r="DE999" s="60">
        <v>0</v>
      </c>
      <c r="DF999" s="60">
        <v>0</v>
      </c>
      <c r="DG999" s="60">
        <v>0</v>
      </c>
      <c r="DH999" s="60">
        <v>0</v>
      </c>
      <c r="DI999" s="60">
        <v>1</v>
      </c>
      <c r="DJ999" s="60">
        <v>0</v>
      </c>
      <c r="DK999" s="60">
        <v>0</v>
      </c>
      <c r="DL999" s="19">
        <v>0</v>
      </c>
      <c r="DM999" s="19">
        <v>0</v>
      </c>
      <c r="DN999" s="19">
        <v>0</v>
      </c>
      <c r="DO999" s="59">
        <v>0</v>
      </c>
      <c r="DP999" s="59">
        <v>0</v>
      </c>
      <c r="DQ999" s="59">
        <v>0</v>
      </c>
      <c r="DR999" s="59">
        <v>0</v>
      </c>
      <c r="DS999" s="59">
        <v>0</v>
      </c>
      <c r="DT999" s="59">
        <v>0</v>
      </c>
      <c r="DU999" s="59">
        <v>0</v>
      </c>
      <c r="DV999" s="59">
        <v>0</v>
      </c>
      <c r="DW999" s="59">
        <v>0</v>
      </c>
      <c r="DX999" s="59">
        <v>0</v>
      </c>
      <c r="DY999" s="59">
        <v>0</v>
      </c>
      <c r="DZ999" s="59">
        <v>0</v>
      </c>
      <c r="EA999" s="59">
        <v>0</v>
      </c>
      <c r="EB999" s="59">
        <v>0</v>
      </c>
      <c r="EC999" s="59">
        <v>0</v>
      </c>
      <c r="ED999" s="59">
        <v>0</v>
      </c>
      <c r="EE999" s="59">
        <v>0</v>
      </c>
      <c r="EF999" s="59">
        <v>0</v>
      </c>
      <c r="EG999" s="59">
        <v>0</v>
      </c>
      <c r="EH999" s="59">
        <v>0</v>
      </c>
      <c r="EI999" s="59">
        <v>0</v>
      </c>
      <c r="EJ999" s="59">
        <v>0</v>
      </c>
      <c r="EK999" s="59">
        <v>0</v>
      </c>
      <c r="EL999" s="59">
        <v>0</v>
      </c>
      <c r="EM999" s="29">
        <v>2</v>
      </c>
      <c r="EN999" s="59">
        <v>0</v>
      </c>
      <c r="EO999" s="29">
        <v>2</v>
      </c>
      <c r="EP999" s="59">
        <v>1</v>
      </c>
      <c r="EQ999" s="59">
        <v>2</v>
      </c>
    </row>
    <row r="1000" spans="1:147" ht="15" customHeight="1" x14ac:dyDescent="0.25">
      <c r="A1000" s="6" t="s">
        <v>2587</v>
      </c>
      <c r="B1000" s="22">
        <v>74</v>
      </c>
      <c r="C1000" s="21" t="s">
        <v>1857</v>
      </c>
      <c r="D1000" s="13">
        <v>2016</v>
      </c>
      <c r="E1000" s="21" t="s">
        <v>800</v>
      </c>
      <c r="F1000" s="21" t="s">
        <v>308</v>
      </c>
      <c r="G1000" s="13">
        <v>19</v>
      </c>
      <c r="H1000" s="22" t="s">
        <v>801</v>
      </c>
      <c r="I1000" s="238" t="s">
        <v>1412</v>
      </c>
      <c r="J1000" s="59">
        <v>2</v>
      </c>
      <c r="K1000" s="22" t="s">
        <v>39</v>
      </c>
      <c r="L1000" s="22" t="s">
        <v>89</v>
      </c>
      <c r="M1000" s="22">
        <v>6</v>
      </c>
      <c r="N1000" s="22">
        <v>6</v>
      </c>
      <c r="O1000" s="59">
        <f t="shared" si="582"/>
        <v>0.77815125038364363</v>
      </c>
      <c r="P1000" s="22" t="s">
        <v>1858</v>
      </c>
      <c r="Q1000" s="26"/>
      <c r="R1000" s="22">
        <v>1</v>
      </c>
      <c r="S1000" s="37">
        <v>2</v>
      </c>
      <c r="T1000" s="22">
        <v>1</v>
      </c>
      <c r="U1000" s="239" t="s">
        <v>1859</v>
      </c>
      <c r="V1000" s="34" t="s">
        <v>1861</v>
      </c>
      <c r="W1000" s="13"/>
      <c r="X1000" s="22" t="s">
        <v>608</v>
      </c>
      <c r="Y1000" s="38"/>
      <c r="Z1000" s="26" t="s">
        <v>153</v>
      </c>
      <c r="AA1000" s="22" t="s">
        <v>1257</v>
      </c>
      <c r="AB1000" s="29" t="s">
        <v>1164</v>
      </c>
      <c r="AC1000" s="119">
        <v>20</v>
      </c>
      <c r="AD1000" s="29">
        <v>0</v>
      </c>
      <c r="AE1000" s="29" t="s">
        <v>1575</v>
      </c>
      <c r="AF1000" s="281">
        <v>5.5</v>
      </c>
      <c r="AG1000" s="86">
        <f t="shared" si="583"/>
        <v>0.74036268949424389</v>
      </c>
      <c r="AH1000" s="458">
        <f t="shared" ref="AH1000:AH1002" si="600">AF1000*110</f>
        <v>605</v>
      </c>
      <c r="AI1000" s="72">
        <f t="shared" si="576"/>
        <v>2.781755374652469</v>
      </c>
      <c r="AJ1000" s="59">
        <f t="shared" si="577"/>
        <v>33</v>
      </c>
      <c r="AK1000" s="59">
        <f t="shared" si="584"/>
        <v>1.5185139398778875</v>
      </c>
      <c r="AL1000" s="72">
        <f t="shared" si="578"/>
        <v>3630</v>
      </c>
      <c r="AM1000" s="72">
        <f t="shared" si="574"/>
        <v>3.5599066250361124</v>
      </c>
      <c r="AN1000" s="26" t="s">
        <v>28</v>
      </c>
      <c r="AO1000" s="22" t="s">
        <v>470</v>
      </c>
      <c r="AP1000" s="240"/>
      <c r="AQ1000" s="22" t="s">
        <v>80</v>
      </c>
      <c r="AR1000" s="26" t="s">
        <v>223</v>
      </c>
      <c r="AS1000" s="26" t="s">
        <v>224</v>
      </c>
      <c r="AT1000" s="498">
        <v>113</v>
      </c>
      <c r="AU1000" s="270">
        <v>45.23</v>
      </c>
      <c r="AV1000" s="11">
        <v>-118.5</v>
      </c>
      <c r="AW1000" s="37" t="s">
        <v>225</v>
      </c>
      <c r="AX1000" s="277">
        <v>6.1416666666666666</v>
      </c>
      <c r="AY1000" s="278">
        <v>613</v>
      </c>
      <c r="AZ1000" s="455">
        <f t="shared" si="585"/>
        <v>2.7874604745184151</v>
      </c>
      <c r="BA1000" s="529" t="s">
        <v>137</v>
      </c>
      <c r="BB1000" s="241" t="s">
        <v>226</v>
      </c>
      <c r="BC1000" s="22"/>
      <c r="BD1000" s="23"/>
      <c r="BH1000" s="26" t="s">
        <v>2028</v>
      </c>
      <c r="BI1000" s="26" t="s">
        <v>1873</v>
      </c>
      <c r="BJ1000" s="8" t="s">
        <v>8</v>
      </c>
      <c r="BK1000" s="67" t="s">
        <v>5</v>
      </c>
      <c r="BO1000" s="29" t="s">
        <v>1669</v>
      </c>
      <c r="BP1000" s="8" t="s">
        <v>1577</v>
      </c>
      <c r="BQ1000" s="29" t="s">
        <v>1862</v>
      </c>
      <c r="BR1000" s="67">
        <v>-1.0833333333333339</v>
      </c>
      <c r="BS1000" s="29" t="s">
        <v>21</v>
      </c>
      <c r="BT1000" s="29" t="s">
        <v>9</v>
      </c>
      <c r="BU1000" s="124">
        <v>1.1785113019775799</v>
      </c>
      <c r="BW1000" s="14" t="s">
        <v>26</v>
      </c>
      <c r="BX1000" s="29" t="s">
        <v>67</v>
      </c>
      <c r="BZ1000" s="146">
        <f t="shared" si="579"/>
        <v>1.1785113019775799</v>
      </c>
      <c r="CA1000" s="250" t="s">
        <v>18</v>
      </c>
      <c r="CB1000" s="248" t="s">
        <v>1861</v>
      </c>
      <c r="CC1000" s="119">
        <v>2</v>
      </c>
      <c r="CD1000" s="119">
        <v>2</v>
      </c>
      <c r="CE1000" s="82" t="s">
        <v>1617</v>
      </c>
      <c r="CF1000" s="8" t="s">
        <v>1578</v>
      </c>
      <c r="CG1000" s="67">
        <v>2.5151515151515165</v>
      </c>
      <c r="CH1000" s="29" t="s">
        <v>21</v>
      </c>
      <c r="CI1000" s="67">
        <v>3.0427019069239316</v>
      </c>
      <c r="CL1000" s="30">
        <f t="shared" si="580"/>
        <v>3.0427019069239316</v>
      </c>
      <c r="CM1000" s="119">
        <v>2</v>
      </c>
      <c r="CN1000" s="119">
        <v>2</v>
      </c>
      <c r="CO1000" s="82" t="s">
        <v>2630</v>
      </c>
      <c r="CP1000" s="67">
        <f t="shared" si="589"/>
        <v>-1.5596336747884949</v>
      </c>
      <c r="CQ1000" s="67">
        <f t="shared" si="590"/>
        <v>0.5714285714285714</v>
      </c>
      <c r="CR1000" s="67">
        <f t="shared" si="586"/>
        <v>-0.89121924273628272</v>
      </c>
      <c r="CS1000" s="67">
        <f t="shared" si="591"/>
        <v>1.0992839673279291</v>
      </c>
      <c r="CT1000" s="29">
        <v>1</v>
      </c>
      <c r="CU1000" s="59">
        <v>0</v>
      </c>
      <c r="CV1000" s="19" t="s">
        <v>1782</v>
      </c>
      <c r="CW1000" s="59">
        <v>0</v>
      </c>
      <c r="CX1000" s="59">
        <v>0</v>
      </c>
      <c r="CY1000" s="12">
        <v>0</v>
      </c>
      <c r="CZ1000" s="12">
        <v>2</v>
      </c>
      <c r="DA1000" s="12">
        <v>0</v>
      </c>
      <c r="DB1000" s="12">
        <v>0</v>
      </c>
      <c r="DC1000" s="12">
        <v>0</v>
      </c>
      <c r="DD1000" s="283">
        <v>0</v>
      </c>
      <c r="DE1000" s="60">
        <v>0</v>
      </c>
      <c r="DF1000" s="60">
        <v>0</v>
      </c>
      <c r="DG1000" s="60">
        <v>0</v>
      </c>
      <c r="DH1000" s="60">
        <v>0</v>
      </c>
      <c r="DI1000" s="60">
        <v>1</v>
      </c>
      <c r="DJ1000" s="60">
        <v>0</v>
      </c>
      <c r="DK1000" s="60">
        <v>0</v>
      </c>
      <c r="DL1000" s="19">
        <v>0</v>
      </c>
      <c r="DM1000" s="19">
        <v>0</v>
      </c>
      <c r="DN1000" s="19">
        <v>0</v>
      </c>
      <c r="DO1000" s="59">
        <v>0</v>
      </c>
      <c r="DP1000" s="59">
        <v>0</v>
      </c>
      <c r="DQ1000" s="59">
        <v>0</v>
      </c>
      <c r="DR1000" s="59">
        <v>0</v>
      </c>
      <c r="DS1000" s="59">
        <v>0</v>
      </c>
      <c r="DT1000" s="59">
        <v>0</v>
      </c>
      <c r="DU1000" s="59">
        <v>0</v>
      </c>
      <c r="DV1000" s="59">
        <v>0</v>
      </c>
      <c r="DW1000" s="59">
        <v>0</v>
      </c>
      <c r="DX1000" s="59">
        <v>0</v>
      </c>
      <c r="DY1000" s="59">
        <v>0</v>
      </c>
      <c r="DZ1000" s="59">
        <v>0</v>
      </c>
      <c r="EA1000" s="59">
        <v>0</v>
      </c>
      <c r="EB1000" s="59">
        <v>0</v>
      </c>
      <c r="EC1000" s="59">
        <v>0</v>
      </c>
      <c r="ED1000" s="59">
        <v>0</v>
      </c>
      <c r="EE1000" s="59">
        <v>0</v>
      </c>
      <c r="EF1000" s="59">
        <v>0</v>
      </c>
      <c r="EG1000" s="59">
        <v>0</v>
      </c>
      <c r="EH1000" s="59">
        <v>0</v>
      </c>
      <c r="EI1000" s="59">
        <v>0</v>
      </c>
      <c r="EJ1000" s="59">
        <v>0</v>
      </c>
      <c r="EK1000" s="59">
        <v>0</v>
      </c>
      <c r="EL1000" s="59">
        <v>0</v>
      </c>
      <c r="EM1000" s="29">
        <v>2</v>
      </c>
      <c r="EN1000" s="59">
        <v>0</v>
      </c>
      <c r="EO1000" s="29">
        <v>2</v>
      </c>
      <c r="EP1000" s="59">
        <v>1</v>
      </c>
      <c r="EQ1000" s="59">
        <v>2</v>
      </c>
    </row>
    <row r="1001" spans="1:147" ht="15" customHeight="1" x14ac:dyDescent="0.25">
      <c r="A1001" s="6" t="s">
        <v>2587</v>
      </c>
      <c r="B1001" s="22">
        <v>75</v>
      </c>
      <c r="C1001" s="21" t="s">
        <v>1857</v>
      </c>
      <c r="D1001" s="13">
        <v>2016</v>
      </c>
      <c r="E1001" s="21" t="s">
        <v>800</v>
      </c>
      <c r="F1001" s="21" t="s">
        <v>308</v>
      </c>
      <c r="G1001" s="13">
        <v>19</v>
      </c>
      <c r="H1001" s="22" t="s">
        <v>801</v>
      </c>
      <c r="I1001" s="238" t="s">
        <v>1412</v>
      </c>
      <c r="J1001" s="59">
        <v>2</v>
      </c>
      <c r="K1001" s="22" t="s">
        <v>39</v>
      </c>
      <c r="L1001" s="22" t="s">
        <v>89</v>
      </c>
      <c r="M1001" s="22">
        <v>6</v>
      </c>
      <c r="N1001" s="22">
        <v>6</v>
      </c>
      <c r="O1001" s="59">
        <f t="shared" si="582"/>
        <v>0.77815125038364363</v>
      </c>
      <c r="P1001" s="22" t="s">
        <v>1858</v>
      </c>
      <c r="Q1001" s="26"/>
      <c r="R1001" s="22">
        <v>1</v>
      </c>
      <c r="S1001" s="37">
        <v>2</v>
      </c>
      <c r="T1001" s="22">
        <v>1</v>
      </c>
      <c r="U1001" s="239" t="s">
        <v>1859</v>
      </c>
      <c r="V1001" s="34" t="s">
        <v>1861</v>
      </c>
      <c r="W1001" s="13"/>
      <c r="X1001" s="22" t="s">
        <v>608</v>
      </c>
      <c r="Y1001" s="38"/>
      <c r="Z1001" s="26" t="s">
        <v>153</v>
      </c>
      <c r="AA1001" s="22" t="s">
        <v>1257</v>
      </c>
      <c r="AB1001" s="29" t="s">
        <v>1164</v>
      </c>
      <c r="AC1001" s="119">
        <v>10</v>
      </c>
      <c r="AD1001" s="29">
        <v>0</v>
      </c>
      <c r="AE1001" s="29" t="s">
        <v>1575</v>
      </c>
      <c r="AF1001" s="281">
        <v>2.7</v>
      </c>
      <c r="AG1001" s="86">
        <f t="shared" si="583"/>
        <v>0.43136376415898736</v>
      </c>
      <c r="AH1001" s="458">
        <f t="shared" si="600"/>
        <v>297</v>
      </c>
      <c r="AI1001" s="72">
        <f t="shared" si="576"/>
        <v>2.4727564493172123</v>
      </c>
      <c r="AJ1001" s="59">
        <f t="shared" si="577"/>
        <v>16.200000000000003</v>
      </c>
      <c r="AK1001" s="59">
        <f t="shared" si="584"/>
        <v>1.209515014542631</v>
      </c>
      <c r="AL1001" s="72">
        <f t="shared" si="578"/>
        <v>1782</v>
      </c>
      <c r="AM1001" s="72">
        <f t="shared" si="574"/>
        <v>3.2509076997008561</v>
      </c>
      <c r="AN1001" s="26" t="s">
        <v>28</v>
      </c>
      <c r="AO1001" s="22" t="s">
        <v>470</v>
      </c>
      <c r="AP1001" s="240"/>
      <c r="AQ1001" s="22" t="s">
        <v>80</v>
      </c>
      <c r="AR1001" s="26" t="s">
        <v>223</v>
      </c>
      <c r="AS1001" s="26" t="s">
        <v>224</v>
      </c>
      <c r="AT1001" s="498">
        <v>113</v>
      </c>
      <c r="AU1001" s="270">
        <v>45.23</v>
      </c>
      <c r="AV1001" s="11">
        <v>-118.5</v>
      </c>
      <c r="AW1001" s="37" t="s">
        <v>225</v>
      </c>
      <c r="AX1001" s="277">
        <v>6.1416666666666666</v>
      </c>
      <c r="AY1001" s="278">
        <v>613</v>
      </c>
      <c r="AZ1001" s="455">
        <f t="shared" si="585"/>
        <v>2.7874604745184151</v>
      </c>
      <c r="BA1001" s="529" t="s">
        <v>137</v>
      </c>
      <c r="BB1001" s="241" t="s">
        <v>226</v>
      </c>
      <c r="BC1001" s="22"/>
      <c r="BD1001" s="23"/>
      <c r="BH1001" s="26" t="s">
        <v>2028</v>
      </c>
      <c r="BI1001" s="26" t="s">
        <v>1874</v>
      </c>
      <c r="BJ1001" s="8" t="s">
        <v>8</v>
      </c>
      <c r="BK1001" s="67" t="s">
        <v>5</v>
      </c>
      <c r="BO1001" s="29" t="s">
        <v>1669</v>
      </c>
      <c r="BP1001" s="8" t="s">
        <v>1577</v>
      </c>
      <c r="BQ1001" s="29" t="s">
        <v>1862</v>
      </c>
      <c r="BR1001" s="67">
        <v>-1.6089743589743577</v>
      </c>
      <c r="BS1001" s="29" t="s">
        <v>21</v>
      </c>
      <c r="BT1001" s="29" t="s">
        <v>9</v>
      </c>
      <c r="BU1001" s="124">
        <v>7.3883593162440544</v>
      </c>
      <c r="BW1001" s="14" t="s">
        <v>26</v>
      </c>
      <c r="BX1001" s="29" t="s">
        <v>67</v>
      </c>
      <c r="BZ1001" s="146">
        <f t="shared" si="579"/>
        <v>7.3883593162440544</v>
      </c>
      <c r="CA1001" s="250" t="s">
        <v>18</v>
      </c>
      <c r="CB1001" s="248" t="s">
        <v>1861</v>
      </c>
      <c r="CC1001" s="119">
        <v>2</v>
      </c>
      <c r="CD1001" s="119">
        <v>2</v>
      </c>
      <c r="CE1001" s="82" t="s">
        <v>1617</v>
      </c>
      <c r="CF1001" s="8" t="s">
        <v>1578</v>
      </c>
      <c r="CG1001" s="67">
        <v>2.5151515151515165</v>
      </c>
      <c r="CH1001" s="29" t="s">
        <v>21</v>
      </c>
      <c r="CI1001" s="67">
        <v>3.0427019069239316</v>
      </c>
      <c r="CL1001" s="30">
        <f t="shared" si="580"/>
        <v>3.0427019069239316</v>
      </c>
      <c r="CM1001" s="119">
        <v>2</v>
      </c>
      <c r="CN1001" s="119">
        <v>2</v>
      </c>
      <c r="CO1001" s="82" t="s">
        <v>2630</v>
      </c>
      <c r="CP1001" s="67">
        <f t="shared" si="589"/>
        <v>-0.72992870527206233</v>
      </c>
      <c r="CQ1001" s="67">
        <f t="shared" si="590"/>
        <v>0.5714285714285714</v>
      </c>
      <c r="CR1001" s="67">
        <f t="shared" si="586"/>
        <v>-0.41710211729832131</v>
      </c>
      <c r="CS1001" s="67">
        <f t="shared" si="591"/>
        <v>1.0217467720318427</v>
      </c>
      <c r="CT1001" s="29">
        <v>1</v>
      </c>
      <c r="CU1001" s="59">
        <v>0</v>
      </c>
      <c r="CV1001" s="19" t="s">
        <v>1782</v>
      </c>
      <c r="CW1001" s="59">
        <v>0</v>
      </c>
      <c r="CX1001" s="59">
        <v>0</v>
      </c>
      <c r="CY1001" s="12">
        <v>0</v>
      </c>
      <c r="CZ1001" s="12">
        <v>2</v>
      </c>
      <c r="DA1001" s="12">
        <v>0</v>
      </c>
      <c r="DB1001" s="12">
        <v>0</v>
      </c>
      <c r="DC1001" s="12">
        <v>0</v>
      </c>
      <c r="DD1001" s="283">
        <v>0</v>
      </c>
      <c r="DE1001" s="60">
        <v>0</v>
      </c>
      <c r="DF1001" s="60">
        <v>0</v>
      </c>
      <c r="DG1001" s="60">
        <v>0</v>
      </c>
      <c r="DH1001" s="60">
        <v>0</v>
      </c>
      <c r="DI1001" s="60">
        <v>1</v>
      </c>
      <c r="DJ1001" s="60">
        <v>0</v>
      </c>
      <c r="DK1001" s="60">
        <v>0</v>
      </c>
      <c r="DL1001" s="19">
        <v>0</v>
      </c>
      <c r="DM1001" s="19">
        <v>0</v>
      </c>
      <c r="DN1001" s="19">
        <v>0</v>
      </c>
      <c r="DO1001" s="59">
        <v>0</v>
      </c>
      <c r="DP1001" s="59">
        <v>0</v>
      </c>
      <c r="DQ1001" s="59">
        <v>0</v>
      </c>
      <c r="DR1001" s="59">
        <v>0</v>
      </c>
      <c r="DS1001" s="59">
        <v>0</v>
      </c>
      <c r="DT1001" s="59">
        <v>0</v>
      </c>
      <c r="DU1001" s="59">
        <v>0</v>
      </c>
      <c r="DV1001" s="59">
        <v>0</v>
      </c>
      <c r="DW1001" s="59">
        <v>0</v>
      </c>
      <c r="DX1001" s="59">
        <v>0</v>
      </c>
      <c r="DY1001" s="59">
        <v>0</v>
      </c>
      <c r="DZ1001" s="59">
        <v>0</v>
      </c>
      <c r="EA1001" s="59">
        <v>0</v>
      </c>
      <c r="EB1001" s="59">
        <v>0</v>
      </c>
      <c r="EC1001" s="59">
        <v>0</v>
      </c>
      <c r="ED1001" s="59">
        <v>0</v>
      </c>
      <c r="EE1001" s="59">
        <v>0</v>
      </c>
      <c r="EF1001" s="59">
        <v>0</v>
      </c>
      <c r="EG1001" s="59">
        <v>0</v>
      </c>
      <c r="EH1001" s="59">
        <v>0</v>
      </c>
      <c r="EI1001" s="59">
        <v>0</v>
      </c>
      <c r="EJ1001" s="59">
        <v>0</v>
      </c>
      <c r="EK1001" s="59">
        <v>0</v>
      </c>
      <c r="EL1001" s="59">
        <v>0</v>
      </c>
      <c r="EM1001" s="29">
        <v>2</v>
      </c>
      <c r="EN1001" s="59">
        <v>0</v>
      </c>
      <c r="EO1001" s="29">
        <v>2</v>
      </c>
      <c r="EP1001" s="59">
        <v>1</v>
      </c>
      <c r="EQ1001" s="59">
        <v>2</v>
      </c>
    </row>
    <row r="1002" spans="1:147" ht="15" customHeight="1" x14ac:dyDescent="0.25">
      <c r="A1002" s="6" t="s">
        <v>2587</v>
      </c>
      <c r="B1002" s="22">
        <v>76</v>
      </c>
      <c r="C1002" s="21" t="s">
        <v>1857</v>
      </c>
      <c r="D1002" s="13">
        <v>2016</v>
      </c>
      <c r="E1002" s="21" t="s">
        <v>800</v>
      </c>
      <c r="F1002" s="21" t="s">
        <v>308</v>
      </c>
      <c r="G1002" s="13">
        <v>19</v>
      </c>
      <c r="H1002" s="22" t="s">
        <v>801</v>
      </c>
      <c r="I1002" s="238" t="s">
        <v>1412</v>
      </c>
      <c r="J1002" s="59">
        <v>2</v>
      </c>
      <c r="K1002" s="22" t="s">
        <v>39</v>
      </c>
      <c r="L1002" s="22" t="s">
        <v>89</v>
      </c>
      <c r="M1002" s="22">
        <v>6</v>
      </c>
      <c r="N1002" s="22">
        <v>6</v>
      </c>
      <c r="O1002" s="59">
        <f t="shared" si="582"/>
        <v>0.77815125038364363</v>
      </c>
      <c r="P1002" s="22" t="s">
        <v>1858</v>
      </c>
      <c r="Q1002" s="26"/>
      <c r="R1002" s="22">
        <v>1</v>
      </c>
      <c r="S1002" s="37">
        <v>2</v>
      </c>
      <c r="T1002" s="22">
        <v>3</v>
      </c>
      <c r="U1002" s="239" t="s">
        <v>1859</v>
      </c>
      <c r="V1002" s="34" t="s">
        <v>1861</v>
      </c>
      <c r="W1002" s="13"/>
      <c r="X1002" s="22" t="s">
        <v>608</v>
      </c>
      <c r="Y1002" s="38"/>
      <c r="Z1002" s="26" t="s">
        <v>153</v>
      </c>
      <c r="AA1002" s="22" t="s">
        <v>1257</v>
      </c>
      <c r="AB1002" s="29" t="s">
        <v>1164</v>
      </c>
      <c r="AC1002" s="243" t="s">
        <v>1863</v>
      </c>
      <c r="AD1002" s="29">
        <v>0</v>
      </c>
      <c r="AE1002" s="29" t="s">
        <v>1575</v>
      </c>
      <c r="AF1002" s="282">
        <v>5.5</v>
      </c>
      <c r="AG1002" s="86">
        <f t="shared" si="583"/>
        <v>0.74036268949424389</v>
      </c>
      <c r="AH1002" s="458">
        <f t="shared" si="600"/>
        <v>605</v>
      </c>
      <c r="AI1002" s="72">
        <f t="shared" si="576"/>
        <v>2.781755374652469</v>
      </c>
      <c r="AJ1002" s="59">
        <f t="shared" si="577"/>
        <v>33</v>
      </c>
      <c r="AK1002" s="59">
        <f t="shared" si="584"/>
        <v>1.5185139398778875</v>
      </c>
      <c r="AL1002" s="72">
        <f t="shared" si="578"/>
        <v>3630</v>
      </c>
      <c r="AM1002" s="72">
        <f t="shared" si="574"/>
        <v>3.5599066250361124</v>
      </c>
      <c r="AN1002" s="26" t="s">
        <v>28</v>
      </c>
      <c r="AO1002" s="22" t="s">
        <v>470</v>
      </c>
      <c r="AP1002" s="240"/>
      <c r="AQ1002" s="22" t="s">
        <v>80</v>
      </c>
      <c r="AR1002" s="26" t="s">
        <v>223</v>
      </c>
      <c r="AS1002" s="26" t="s">
        <v>224</v>
      </c>
      <c r="AT1002" s="498">
        <v>113</v>
      </c>
      <c r="AU1002" s="270">
        <v>45.23</v>
      </c>
      <c r="AV1002" s="11">
        <v>-118.5</v>
      </c>
      <c r="AW1002" s="37" t="s">
        <v>225</v>
      </c>
      <c r="AX1002" s="277">
        <v>6.1416666666666666</v>
      </c>
      <c r="AY1002" s="278">
        <v>613</v>
      </c>
      <c r="AZ1002" s="455">
        <f t="shared" si="585"/>
        <v>2.7874604745184151</v>
      </c>
      <c r="BA1002" s="529" t="s">
        <v>137</v>
      </c>
      <c r="BB1002" s="241" t="s">
        <v>226</v>
      </c>
      <c r="BC1002" s="22"/>
      <c r="BD1002" s="23"/>
      <c r="BH1002" s="26" t="s">
        <v>2028</v>
      </c>
      <c r="BI1002" s="26" t="s">
        <v>1875</v>
      </c>
      <c r="BJ1002" s="8" t="s">
        <v>8</v>
      </c>
      <c r="BK1002" s="67" t="s">
        <v>5</v>
      </c>
      <c r="BO1002" s="29" t="s">
        <v>1669</v>
      </c>
      <c r="BP1002" s="8" t="s">
        <v>1577</v>
      </c>
      <c r="BQ1002" s="29" t="s">
        <v>1862</v>
      </c>
      <c r="BR1002" s="67">
        <v>-2.808404558404558</v>
      </c>
      <c r="BS1002" s="29" t="s">
        <v>21</v>
      </c>
      <c r="BT1002" s="29" t="s">
        <v>9</v>
      </c>
      <c r="BU1002" s="124">
        <v>4.212171995406722</v>
      </c>
      <c r="BW1002" s="14" t="s">
        <v>26</v>
      </c>
      <c r="BX1002" s="29" t="s">
        <v>67</v>
      </c>
      <c r="BZ1002" s="146">
        <f t="shared" si="579"/>
        <v>4.212171995406722</v>
      </c>
      <c r="CA1002" s="250" t="s">
        <v>18</v>
      </c>
      <c r="CB1002" s="248" t="s">
        <v>1861</v>
      </c>
      <c r="CC1002" s="119">
        <v>6</v>
      </c>
      <c r="CD1002" s="119">
        <v>6</v>
      </c>
      <c r="CE1002" s="82" t="s">
        <v>1617</v>
      </c>
      <c r="CF1002" s="8" t="s">
        <v>1578</v>
      </c>
      <c r="CG1002" s="67">
        <v>2.5151515151515165</v>
      </c>
      <c r="CH1002" s="29" t="s">
        <v>21</v>
      </c>
      <c r="CI1002" s="67">
        <v>3.0427019069239316</v>
      </c>
      <c r="CL1002" s="30">
        <f t="shared" si="580"/>
        <v>3.0427019069239316</v>
      </c>
      <c r="CM1002" s="119">
        <v>2</v>
      </c>
      <c r="CN1002" s="119">
        <v>2</v>
      </c>
      <c r="CO1002" s="82" t="s">
        <v>2630</v>
      </c>
      <c r="CP1002" s="67">
        <f t="shared" si="589"/>
        <v>-1.3174401816414232</v>
      </c>
      <c r="CQ1002" s="67">
        <f t="shared" si="590"/>
        <v>0.86956521739130432</v>
      </c>
      <c r="CR1002" s="67">
        <f t="shared" si="586"/>
        <v>-1.1456001579490636</v>
      </c>
      <c r="CS1002" s="67">
        <f t="shared" si="591"/>
        <v>0.74869164928497411</v>
      </c>
      <c r="CT1002" s="29">
        <v>2</v>
      </c>
      <c r="CU1002" s="59">
        <v>0</v>
      </c>
      <c r="CV1002" s="19" t="s">
        <v>1782</v>
      </c>
      <c r="CW1002" s="59">
        <v>0</v>
      </c>
      <c r="CX1002" s="59">
        <v>0</v>
      </c>
      <c r="CY1002" s="12">
        <v>0</v>
      </c>
      <c r="CZ1002" s="12">
        <v>2</v>
      </c>
      <c r="DA1002" s="12">
        <v>0</v>
      </c>
      <c r="DB1002" s="12">
        <v>0</v>
      </c>
      <c r="DC1002" s="12">
        <v>0</v>
      </c>
      <c r="DD1002" s="283">
        <v>0</v>
      </c>
      <c r="DE1002" s="60">
        <v>0</v>
      </c>
      <c r="DF1002" s="60">
        <v>0</v>
      </c>
      <c r="DG1002" s="60">
        <v>0</v>
      </c>
      <c r="DH1002" s="60">
        <v>0</v>
      </c>
      <c r="DI1002" s="60">
        <v>1</v>
      </c>
      <c r="DJ1002" s="60">
        <v>0</v>
      </c>
      <c r="DK1002" s="60">
        <v>0</v>
      </c>
      <c r="DL1002" s="19">
        <v>0</v>
      </c>
      <c r="DM1002" s="19">
        <v>0</v>
      </c>
      <c r="DN1002" s="19">
        <v>0</v>
      </c>
      <c r="DO1002" s="59">
        <v>0</v>
      </c>
      <c r="DP1002" s="59">
        <v>0</v>
      </c>
      <c r="DQ1002" s="59">
        <v>0</v>
      </c>
      <c r="DR1002" s="59">
        <v>0</v>
      </c>
      <c r="DS1002" s="59">
        <v>0</v>
      </c>
      <c r="DT1002" s="59">
        <v>0</v>
      </c>
      <c r="DU1002" s="59">
        <v>0</v>
      </c>
      <c r="DV1002" s="59">
        <v>0</v>
      </c>
      <c r="DW1002" s="59">
        <v>0</v>
      </c>
      <c r="DX1002" s="59">
        <v>0</v>
      </c>
      <c r="DY1002" s="59">
        <v>0</v>
      </c>
      <c r="DZ1002" s="59">
        <v>0</v>
      </c>
      <c r="EA1002" s="59">
        <v>0</v>
      </c>
      <c r="EB1002" s="59">
        <v>0</v>
      </c>
      <c r="EC1002" s="59">
        <v>0</v>
      </c>
      <c r="ED1002" s="59">
        <v>0</v>
      </c>
      <c r="EE1002" s="59">
        <v>0</v>
      </c>
      <c r="EF1002" s="59">
        <v>0</v>
      </c>
      <c r="EG1002" s="59">
        <v>0</v>
      </c>
      <c r="EH1002" s="59">
        <v>0</v>
      </c>
      <c r="EI1002" s="59">
        <v>0</v>
      </c>
      <c r="EJ1002" s="59">
        <v>0</v>
      </c>
      <c r="EK1002" s="59">
        <v>0</v>
      </c>
      <c r="EL1002" s="59">
        <v>0</v>
      </c>
      <c r="EM1002" s="29">
        <v>2</v>
      </c>
      <c r="EN1002" s="59">
        <v>0</v>
      </c>
      <c r="EO1002" s="29">
        <v>2</v>
      </c>
      <c r="EP1002" s="59">
        <v>1</v>
      </c>
      <c r="EQ1002" s="59">
        <v>2</v>
      </c>
    </row>
    <row r="1003" spans="1:147" ht="15" customHeight="1" x14ac:dyDescent="0.25">
      <c r="A1003" s="6" t="s">
        <v>2587</v>
      </c>
      <c r="B1003" s="22">
        <v>77</v>
      </c>
      <c r="C1003" s="21" t="s">
        <v>1857</v>
      </c>
      <c r="D1003" s="13">
        <v>2016</v>
      </c>
      <c r="E1003" s="21" t="s">
        <v>800</v>
      </c>
      <c r="F1003" s="21" t="s">
        <v>308</v>
      </c>
      <c r="G1003" s="13">
        <v>19</v>
      </c>
      <c r="H1003" s="22" t="s">
        <v>801</v>
      </c>
      <c r="I1003" s="238" t="s">
        <v>1412</v>
      </c>
      <c r="J1003" s="59">
        <v>2</v>
      </c>
      <c r="K1003" s="22" t="s">
        <v>39</v>
      </c>
      <c r="L1003" s="22" t="s">
        <v>89</v>
      </c>
      <c r="M1003" s="22">
        <v>6</v>
      </c>
      <c r="N1003" s="22">
        <v>6</v>
      </c>
      <c r="O1003" s="59">
        <f t="shared" si="582"/>
        <v>0.77815125038364363</v>
      </c>
      <c r="P1003" s="22" t="s">
        <v>1858</v>
      </c>
      <c r="Q1003" s="26"/>
      <c r="R1003" s="22">
        <v>1</v>
      </c>
      <c r="S1003" s="37">
        <v>2</v>
      </c>
      <c r="T1003" s="22">
        <v>1</v>
      </c>
      <c r="U1003" s="239" t="s">
        <v>1859</v>
      </c>
      <c r="V1003" s="34" t="s">
        <v>1861</v>
      </c>
      <c r="W1003" s="13"/>
      <c r="X1003" s="22" t="s">
        <v>608</v>
      </c>
      <c r="Y1003" s="38"/>
      <c r="Z1003" s="244" t="s">
        <v>130</v>
      </c>
      <c r="AA1003" s="22" t="s">
        <v>1257</v>
      </c>
      <c r="AB1003" s="29" t="s">
        <v>1164</v>
      </c>
      <c r="AC1003" s="119">
        <v>32</v>
      </c>
      <c r="AD1003" s="29">
        <v>0</v>
      </c>
      <c r="AE1003" s="29" t="s">
        <v>1576</v>
      </c>
      <c r="AF1003" s="281">
        <v>8.6999999999999993</v>
      </c>
      <c r="AG1003" s="86">
        <f t="shared" si="583"/>
        <v>0.93951925261861846</v>
      </c>
      <c r="AH1003" s="458">
        <f>AF1003*69.5</f>
        <v>604.65</v>
      </c>
      <c r="AI1003" s="72">
        <f t="shared" si="576"/>
        <v>2.7815040572087324</v>
      </c>
      <c r="AJ1003" s="59">
        <f t="shared" si="577"/>
        <v>52.199999999999996</v>
      </c>
      <c r="AK1003" s="59">
        <f t="shared" si="584"/>
        <v>1.7176705030022621</v>
      </c>
      <c r="AL1003" s="72">
        <f t="shared" si="578"/>
        <v>3627.8999999999996</v>
      </c>
      <c r="AM1003" s="72">
        <f t="shared" si="574"/>
        <v>3.5596553075923758</v>
      </c>
      <c r="AN1003" s="26" t="s">
        <v>28</v>
      </c>
      <c r="AO1003" s="22" t="s">
        <v>470</v>
      </c>
      <c r="AP1003" s="240"/>
      <c r="AQ1003" s="22" t="s">
        <v>80</v>
      </c>
      <c r="AR1003" s="26" t="s">
        <v>223</v>
      </c>
      <c r="AS1003" s="26" t="s">
        <v>224</v>
      </c>
      <c r="AT1003" s="498">
        <v>113</v>
      </c>
      <c r="AU1003" s="270">
        <v>45.23</v>
      </c>
      <c r="AV1003" s="11">
        <v>-118.5</v>
      </c>
      <c r="AW1003" s="37" t="s">
        <v>225</v>
      </c>
      <c r="AX1003" s="277">
        <v>6.1416666666666666</v>
      </c>
      <c r="AY1003" s="278">
        <v>613</v>
      </c>
      <c r="AZ1003" s="455">
        <f t="shared" si="585"/>
        <v>2.7874604745184151</v>
      </c>
      <c r="BA1003" s="529" t="s">
        <v>137</v>
      </c>
      <c r="BB1003" s="241" t="s">
        <v>226</v>
      </c>
      <c r="BC1003" s="22"/>
      <c r="BD1003" s="23"/>
      <c r="BH1003" s="26" t="s">
        <v>2028</v>
      </c>
      <c r="BI1003" s="26" t="s">
        <v>1876</v>
      </c>
      <c r="BJ1003" s="8" t="s">
        <v>8</v>
      </c>
      <c r="BK1003" s="67" t="s">
        <v>5</v>
      </c>
      <c r="BO1003" s="29" t="s">
        <v>1669</v>
      </c>
      <c r="BP1003" s="8" t="s">
        <v>1577</v>
      </c>
      <c r="BQ1003" s="29" t="s">
        <v>1862</v>
      </c>
      <c r="BR1003" s="67">
        <v>4.4375</v>
      </c>
      <c r="BS1003" s="29" t="s">
        <v>21</v>
      </c>
      <c r="BT1003" s="29" t="s">
        <v>9</v>
      </c>
      <c r="BU1003" s="124">
        <v>0.44194173824159222</v>
      </c>
      <c r="BW1003" s="14" t="s">
        <v>26</v>
      </c>
      <c r="BX1003" s="29" t="s">
        <v>67</v>
      </c>
      <c r="BZ1003" s="146">
        <f t="shared" si="579"/>
        <v>0.44194173824159222</v>
      </c>
      <c r="CA1003" s="250" t="s">
        <v>18</v>
      </c>
      <c r="CB1003" s="248" t="s">
        <v>1861</v>
      </c>
      <c r="CC1003" s="119">
        <v>2</v>
      </c>
      <c r="CD1003" s="119">
        <v>2</v>
      </c>
      <c r="CE1003" s="82" t="s">
        <v>1617</v>
      </c>
      <c r="CF1003" s="8" t="s">
        <v>1578</v>
      </c>
      <c r="CG1003" s="67">
        <v>2.5151515151515165</v>
      </c>
      <c r="CH1003" s="29" t="s">
        <v>21</v>
      </c>
      <c r="CI1003" s="67">
        <v>3.0427019069239316</v>
      </c>
      <c r="CL1003" s="30">
        <f t="shared" si="580"/>
        <v>3.0427019069239316</v>
      </c>
      <c r="CM1003" s="119">
        <v>2</v>
      </c>
      <c r="CN1003" s="119">
        <v>2</v>
      </c>
      <c r="CO1003" s="82" t="s">
        <v>2630</v>
      </c>
      <c r="CP1003" s="67">
        <f t="shared" si="589"/>
        <v>0.8842077327455522</v>
      </c>
      <c r="CQ1003" s="67">
        <f t="shared" si="590"/>
        <v>0.5714285714285714</v>
      </c>
      <c r="CR1003" s="67">
        <f t="shared" si="586"/>
        <v>0.50526156156888691</v>
      </c>
      <c r="CS1003" s="67">
        <f t="shared" si="591"/>
        <v>1.0319111556998788</v>
      </c>
      <c r="CT1003" s="29">
        <v>1</v>
      </c>
      <c r="CU1003" s="59">
        <v>0</v>
      </c>
      <c r="CV1003" s="19" t="s">
        <v>1782</v>
      </c>
      <c r="CW1003" s="59">
        <v>0</v>
      </c>
      <c r="CX1003" s="59">
        <v>0</v>
      </c>
      <c r="CY1003" s="12">
        <v>0</v>
      </c>
      <c r="CZ1003" s="12">
        <v>2</v>
      </c>
      <c r="DA1003" s="12">
        <v>0</v>
      </c>
      <c r="DB1003" s="12">
        <v>0</v>
      </c>
      <c r="DC1003" s="12">
        <v>0</v>
      </c>
      <c r="DD1003" s="283">
        <v>0</v>
      </c>
      <c r="DE1003" s="60">
        <v>0</v>
      </c>
      <c r="DF1003" s="60">
        <v>0</v>
      </c>
      <c r="DG1003" s="60">
        <v>0</v>
      </c>
      <c r="DH1003" s="60">
        <v>0</v>
      </c>
      <c r="DI1003" s="60">
        <v>1</v>
      </c>
      <c r="DJ1003" s="60">
        <v>0</v>
      </c>
      <c r="DK1003" s="60">
        <v>0</v>
      </c>
      <c r="DL1003" s="19">
        <v>0</v>
      </c>
      <c r="DM1003" s="19">
        <v>0</v>
      </c>
      <c r="DN1003" s="19">
        <v>0</v>
      </c>
      <c r="DO1003" s="59">
        <v>0</v>
      </c>
      <c r="DP1003" s="59">
        <v>0</v>
      </c>
      <c r="DQ1003" s="59">
        <v>0</v>
      </c>
      <c r="DR1003" s="59">
        <v>0</v>
      </c>
      <c r="DS1003" s="59">
        <v>0</v>
      </c>
      <c r="DT1003" s="59">
        <v>0</v>
      </c>
      <c r="DU1003" s="59">
        <v>0</v>
      </c>
      <c r="DV1003" s="59">
        <v>0</v>
      </c>
      <c r="DW1003" s="59">
        <v>0</v>
      </c>
      <c r="DX1003" s="59">
        <v>0</v>
      </c>
      <c r="DY1003" s="59">
        <v>0</v>
      </c>
      <c r="DZ1003" s="59">
        <v>0</v>
      </c>
      <c r="EA1003" s="59">
        <v>0</v>
      </c>
      <c r="EB1003" s="59">
        <v>0</v>
      </c>
      <c r="EC1003" s="59">
        <v>0</v>
      </c>
      <c r="ED1003" s="59">
        <v>0</v>
      </c>
      <c r="EE1003" s="59">
        <v>0</v>
      </c>
      <c r="EF1003" s="59">
        <v>0</v>
      </c>
      <c r="EG1003" s="59">
        <v>0</v>
      </c>
      <c r="EH1003" s="59">
        <v>0</v>
      </c>
      <c r="EI1003" s="59">
        <v>0</v>
      </c>
      <c r="EJ1003" s="59">
        <v>0</v>
      </c>
      <c r="EK1003" s="59">
        <v>0</v>
      </c>
      <c r="EL1003" s="59">
        <v>0</v>
      </c>
      <c r="EM1003" s="37">
        <v>0</v>
      </c>
      <c r="EN1003" s="59">
        <v>0</v>
      </c>
      <c r="EO1003" s="268">
        <v>1</v>
      </c>
      <c r="EP1003" s="59">
        <v>1</v>
      </c>
      <c r="EQ1003" s="59">
        <v>2</v>
      </c>
    </row>
    <row r="1004" spans="1:147" ht="15" customHeight="1" x14ac:dyDescent="0.25">
      <c r="A1004" s="6" t="s">
        <v>2587</v>
      </c>
      <c r="B1004" s="22">
        <v>78</v>
      </c>
      <c r="C1004" s="21" t="s">
        <v>1857</v>
      </c>
      <c r="D1004" s="13">
        <v>2016</v>
      </c>
      <c r="E1004" s="21" t="s">
        <v>800</v>
      </c>
      <c r="F1004" s="21" t="s">
        <v>308</v>
      </c>
      <c r="G1004" s="13">
        <v>19</v>
      </c>
      <c r="H1004" s="22" t="s">
        <v>801</v>
      </c>
      <c r="I1004" s="238" t="s">
        <v>1412</v>
      </c>
      <c r="J1004" s="59">
        <v>2</v>
      </c>
      <c r="K1004" s="22" t="s">
        <v>39</v>
      </c>
      <c r="L1004" s="22" t="s">
        <v>89</v>
      </c>
      <c r="M1004" s="22">
        <v>6</v>
      </c>
      <c r="N1004" s="22">
        <v>6</v>
      </c>
      <c r="O1004" s="59">
        <f t="shared" si="582"/>
        <v>0.77815125038364363</v>
      </c>
      <c r="P1004" s="22" t="s">
        <v>1858</v>
      </c>
      <c r="Q1004" s="26"/>
      <c r="R1004" s="22">
        <v>1</v>
      </c>
      <c r="S1004" s="37">
        <v>2</v>
      </c>
      <c r="T1004" s="22">
        <v>1</v>
      </c>
      <c r="U1004" s="239" t="s">
        <v>1859</v>
      </c>
      <c r="V1004" s="34" t="s">
        <v>1861</v>
      </c>
      <c r="W1004" s="13"/>
      <c r="X1004" s="22" t="s">
        <v>608</v>
      </c>
      <c r="Y1004" s="38"/>
      <c r="Z1004" s="244" t="s">
        <v>130</v>
      </c>
      <c r="AA1004" s="22" t="s">
        <v>1257</v>
      </c>
      <c r="AB1004" s="29" t="s">
        <v>1164</v>
      </c>
      <c r="AC1004" s="119">
        <v>16</v>
      </c>
      <c r="AD1004" s="29">
        <v>0</v>
      </c>
      <c r="AE1004" s="29" t="s">
        <v>1576</v>
      </c>
      <c r="AF1004" s="281">
        <v>4.4000000000000004</v>
      </c>
      <c r="AG1004" s="86">
        <f t="shared" si="583"/>
        <v>0.64345267648618742</v>
      </c>
      <c r="AH1004" s="458">
        <f t="shared" ref="AH1004:AH1006" si="601">AF1004*69.5</f>
        <v>305.8</v>
      </c>
      <c r="AI1004" s="72">
        <f t="shared" si="576"/>
        <v>2.4854374810763011</v>
      </c>
      <c r="AJ1004" s="59">
        <f t="shared" si="577"/>
        <v>26.400000000000002</v>
      </c>
      <c r="AK1004" s="59">
        <f t="shared" si="584"/>
        <v>1.4216039268698311</v>
      </c>
      <c r="AL1004" s="72">
        <f t="shared" si="578"/>
        <v>1834.8000000000002</v>
      </c>
      <c r="AM1004" s="72">
        <f t="shared" si="574"/>
        <v>3.263588731459945</v>
      </c>
      <c r="AN1004" s="26" t="s">
        <v>28</v>
      </c>
      <c r="AO1004" s="22" t="s">
        <v>470</v>
      </c>
      <c r="AP1004" s="240"/>
      <c r="AQ1004" s="22" t="s">
        <v>80</v>
      </c>
      <c r="AR1004" s="26" t="s">
        <v>223</v>
      </c>
      <c r="AS1004" s="26" t="s">
        <v>224</v>
      </c>
      <c r="AT1004" s="498">
        <v>113</v>
      </c>
      <c r="AU1004" s="270">
        <v>45.23</v>
      </c>
      <c r="AV1004" s="11">
        <v>-118.5</v>
      </c>
      <c r="AW1004" s="37" t="s">
        <v>225</v>
      </c>
      <c r="AX1004" s="277">
        <v>6.1416666666666666</v>
      </c>
      <c r="AY1004" s="278">
        <v>613</v>
      </c>
      <c r="AZ1004" s="455">
        <f t="shared" si="585"/>
        <v>2.7874604745184151</v>
      </c>
      <c r="BA1004" s="529" t="s">
        <v>137</v>
      </c>
      <c r="BB1004" s="241" t="s">
        <v>226</v>
      </c>
      <c r="BC1004" s="22"/>
      <c r="BD1004" s="23"/>
      <c r="BH1004" s="26" t="s">
        <v>2028</v>
      </c>
      <c r="BI1004" s="26" t="s">
        <v>1877</v>
      </c>
      <c r="BJ1004" s="8" t="s">
        <v>8</v>
      </c>
      <c r="BK1004" s="67" t="s">
        <v>5</v>
      </c>
      <c r="BO1004" s="29" t="s">
        <v>1669</v>
      </c>
      <c r="BP1004" s="8" t="s">
        <v>1577</v>
      </c>
      <c r="BQ1004" s="29" t="s">
        <v>1862</v>
      </c>
      <c r="BR1004" s="67">
        <v>-2.0067307692307672</v>
      </c>
      <c r="BS1004" s="29" t="s">
        <v>21</v>
      </c>
      <c r="BT1004" s="29" t="s">
        <v>9</v>
      </c>
      <c r="BU1004" s="124">
        <v>2.0764462593689577</v>
      </c>
      <c r="BW1004" s="14" t="s">
        <v>26</v>
      </c>
      <c r="BX1004" s="29" t="s">
        <v>67</v>
      </c>
      <c r="BZ1004" s="146">
        <f t="shared" si="579"/>
        <v>2.0764462593689577</v>
      </c>
      <c r="CA1004" s="250" t="s">
        <v>18</v>
      </c>
      <c r="CB1004" s="248" t="s">
        <v>1861</v>
      </c>
      <c r="CC1004" s="119">
        <v>2</v>
      </c>
      <c r="CD1004" s="119">
        <v>2</v>
      </c>
      <c r="CE1004" s="82" t="s">
        <v>1617</v>
      </c>
      <c r="CF1004" s="8" t="s">
        <v>1578</v>
      </c>
      <c r="CG1004" s="67">
        <v>2.5151515151515165</v>
      </c>
      <c r="CH1004" s="29" t="s">
        <v>21</v>
      </c>
      <c r="CI1004" s="67">
        <v>3.0427019069239316</v>
      </c>
      <c r="CL1004" s="30">
        <f t="shared" si="580"/>
        <v>3.0427019069239316</v>
      </c>
      <c r="CM1004" s="119">
        <v>2</v>
      </c>
      <c r="CN1004" s="119">
        <v>2</v>
      </c>
      <c r="CO1004" s="82" t="s">
        <v>2630</v>
      </c>
      <c r="CP1004" s="67">
        <f t="shared" si="589"/>
        <v>-1.7359999317112687</v>
      </c>
      <c r="CQ1004" s="67">
        <f t="shared" si="590"/>
        <v>0.5714285714285714</v>
      </c>
      <c r="CR1004" s="67">
        <f t="shared" si="586"/>
        <v>-0.9919999609778678</v>
      </c>
      <c r="CS1004" s="67">
        <f t="shared" si="591"/>
        <v>1.1230079903225114</v>
      </c>
      <c r="CT1004" s="29">
        <v>1</v>
      </c>
      <c r="CU1004" s="59">
        <v>0</v>
      </c>
      <c r="CV1004" s="19" t="s">
        <v>1782</v>
      </c>
      <c r="CW1004" s="59">
        <v>0</v>
      </c>
      <c r="CX1004" s="59">
        <v>0</v>
      </c>
      <c r="CY1004" s="12">
        <v>0</v>
      </c>
      <c r="CZ1004" s="12">
        <v>2</v>
      </c>
      <c r="DA1004" s="12">
        <v>0</v>
      </c>
      <c r="DB1004" s="12">
        <v>0</v>
      </c>
      <c r="DC1004" s="12">
        <v>0</v>
      </c>
      <c r="DD1004" s="283">
        <v>0</v>
      </c>
      <c r="DE1004" s="60">
        <v>0</v>
      </c>
      <c r="DF1004" s="60">
        <v>0</v>
      </c>
      <c r="DG1004" s="60">
        <v>0</v>
      </c>
      <c r="DH1004" s="60">
        <v>0</v>
      </c>
      <c r="DI1004" s="60">
        <v>1</v>
      </c>
      <c r="DJ1004" s="60">
        <v>0</v>
      </c>
      <c r="DK1004" s="60">
        <v>0</v>
      </c>
      <c r="DL1004" s="19">
        <v>0</v>
      </c>
      <c r="DM1004" s="19">
        <v>0</v>
      </c>
      <c r="DN1004" s="19">
        <v>0</v>
      </c>
      <c r="DO1004" s="59">
        <v>0</v>
      </c>
      <c r="DP1004" s="59">
        <v>0</v>
      </c>
      <c r="DQ1004" s="59">
        <v>0</v>
      </c>
      <c r="DR1004" s="59">
        <v>0</v>
      </c>
      <c r="DS1004" s="59">
        <v>0</v>
      </c>
      <c r="DT1004" s="59">
        <v>0</v>
      </c>
      <c r="DU1004" s="59">
        <v>0</v>
      </c>
      <c r="DV1004" s="59">
        <v>0</v>
      </c>
      <c r="DW1004" s="59">
        <v>0</v>
      </c>
      <c r="DX1004" s="59">
        <v>0</v>
      </c>
      <c r="DY1004" s="59">
        <v>0</v>
      </c>
      <c r="DZ1004" s="59">
        <v>0</v>
      </c>
      <c r="EA1004" s="59">
        <v>0</v>
      </c>
      <c r="EB1004" s="59">
        <v>0</v>
      </c>
      <c r="EC1004" s="59">
        <v>0</v>
      </c>
      <c r="ED1004" s="59">
        <v>0</v>
      </c>
      <c r="EE1004" s="59">
        <v>0</v>
      </c>
      <c r="EF1004" s="59">
        <v>0</v>
      </c>
      <c r="EG1004" s="59">
        <v>0</v>
      </c>
      <c r="EH1004" s="59">
        <v>0</v>
      </c>
      <c r="EI1004" s="59">
        <v>0</v>
      </c>
      <c r="EJ1004" s="59">
        <v>0</v>
      </c>
      <c r="EK1004" s="59">
        <v>0</v>
      </c>
      <c r="EL1004" s="59">
        <v>0</v>
      </c>
      <c r="EM1004" s="37">
        <v>0</v>
      </c>
      <c r="EN1004" s="59">
        <v>0</v>
      </c>
      <c r="EO1004" s="268">
        <v>1</v>
      </c>
      <c r="EP1004" s="59">
        <v>1</v>
      </c>
      <c r="EQ1004" s="59">
        <v>2</v>
      </c>
    </row>
    <row r="1005" spans="1:147" ht="15" customHeight="1" x14ac:dyDescent="0.25">
      <c r="A1005" s="6" t="s">
        <v>2587</v>
      </c>
      <c r="B1005" s="22">
        <v>79</v>
      </c>
      <c r="C1005" s="21" t="s">
        <v>1857</v>
      </c>
      <c r="D1005" s="13">
        <v>2016</v>
      </c>
      <c r="E1005" s="21" t="s">
        <v>800</v>
      </c>
      <c r="F1005" s="21" t="s">
        <v>308</v>
      </c>
      <c r="G1005" s="13">
        <v>19</v>
      </c>
      <c r="H1005" s="22" t="s">
        <v>801</v>
      </c>
      <c r="I1005" s="238" t="s">
        <v>1412</v>
      </c>
      <c r="J1005" s="59">
        <v>2</v>
      </c>
      <c r="K1005" s="22" t="s">
        <v>39</v>
      </c>
      <c r="L1005" s="22" t="s">
        <v>89</v>
      </c>
      <c r="M1005" s="22">
        <v>6</v>
      </c>
      <c r="N1005" s="22">
        <v>6</v>
      </c>
      <c r="O1005" s="59">
        <f t="shared" si="582"/>
        <v>0.77815125038364363</v>
      </c>
      <c r="P1005" s="22" t="s">
        <v>1858</v>
      </c>
      <c r="Q1005" s="26"/>
      <c r="R1005" s="22">
        <v>1</v>
      </c>
      <c r="S1005" s="37">
        <v>2</v>
      </c>
      <c r="T1005" s="22">
        <v>1</v>
      </c>
      <c r="U1005" s="239" t="s">
        <v>1859</v>
      </c>
      <c r="V1005" s="34" t="s">
        <v>1861</v>
      </c>
      <c r="W1005" s="13"/>
      <c r="X1005" s="22" t="s">
        <v>608</v>
      </c>
      <c r="Y1005" s="38"/>
      <c r="Z1005" s="244" t="s">
        <v>130</v>
      </c>
      <c r="AA1005" s="22" t="s">
        <v>1257</v>
      </c>
      <c r="AB1005" s="29" t="s">
        <v>1164</v>
      </c>
      <c r="AC1005" s="119">
        <v>8</v>
      </c>
      <c r="AD1005" s="29">
        <v>0</v>
      </c>
      <c r="AE1005" s="29" t="s">
        <v>1576</v>
      </c>
      <c r="AF1005" s="281">
        <v>2.2000000000000002</v>
      </c>
      <c r="AG1005" s="86">
        <f t="shared" si="583"/>
        <v>0.34242268082220628</v>
      </c>
      <c r="AH1005" s="458">
        <f t="shared" si="601"/>
        <v>152.9</v>
      </c>
      <c r="AI1005" s="72">
        <f t="shared" si="576"/>
        <v>2.1844074854123203</v>
      </c>
      <c r="AJ1005" s="59">
        <f t="shared" si="577"/>
        <v>13.200000000000001</v>
      </c>
      <c r="AK1005" s="59">
        <f t="shared" si="584"/>
        <v>1.1205739312058498</v>
      </c>
      <c r="AL1005" s="72">
        <f t="shared" si="578"/>
        <v>917.40000000000009</v>
      </c>
      <c r="AM1005" s="72">
        <f t="shared" si="574"/>
        <v>2.9625587357959637</v>
      </c>
      <c r="AN1005" s="26" t="s">
        <v>28</v>
      </c>
      <c r="AO1005" s="22" t="s">
        <v>470</v>
      </c>
      <c r="AP1005" s="240"/>
      <c r="AQ1005" s="22" t="s">
        <v>80</v>
      </c>
      <c r="AR1005" s="26" t="s">
        <v>223</v>
      </c>
      <c r="AS1005" s="26" t="s">
        <v>224</v>
      </c>
      <c r="AT1005" s="498">
        <v>113</v>
      </c>
      <c r="AU1005" s="270">
        <v>45.23</v>
      </c>
      <c r="AV1005" s="11">
        <v>-118.5</v>
      </c>
      <c r="AW1005" s="37" t="s">
        <v>225</v>
      </c>
      <c r="AX1005" s="277">
        <v>6.1416666666666666</v>
      </c>
      <c r="AY1005" s="278">
        <v>613</v>
      </c>
      <c r="AZ1005" s="455">
        <f t="shared" si="585"/>
        <v>2.7874604745184151</v>
      </c>
      <c r="BA1005" s="529" t="s">
        <v>137</v>
      </c>
      <c r="BB1005" s="241" t="s">
        <v>226</v>
      </c>
      <c r="BC1005" s="22"/>
      <c r="BD1005" s="23"/>
      <c r="BH1005" s="26" t="s">
        <v>2028</v>
      </c>
      <c r="BI1005" s="26" t="s">
        <v>1878</v>
      </c>
      <c r="BJ1005" s="8" t="s">
        <v>8</v>
      </c>
      <c r="BK1005" s="67" t="s">
        <v>5</v>
      </c>
      <c r="BO1005" s="29" t="s">
        <v>1669</v>
      </c>
      <c r="BP1005" s="8" t="s">
        <v>1577</v>
      </c>
      <c r="BQ1005" s="29" t="s">
        <v>1862</v>
      </c>
      <c r="BR1005" s="67">
        <v>3.9967032967032967</v>
      </c>
      <c r="BS1005" s="29" t="s">
        <v>21</v>
      </c>
      <c r="BT1005" s="29" t="s">
        <v>9</v>
      </c>
      <c r="BU1005" s="124">
        <v>6.6312629347758225</v>
      </c>
      <c r="BW1005" s="14" t="s">
        <v>26</v>
      </c>
      <c r="BX1005" s="29" t="s">
        <v>67</v>
      </c>
      <c r="BZ1005" s="146">
        <f t="shared" si="579"/>
        <v>6.6312629347758225</v>
      </c>
      <c r="CA1005" s="250" t="s">
        <v>18</v>
      </c>
      <c r="CB1005" s="248" t="s">
        <v>1861</v>
      </c>
      <c r="CC1005" s="119">
        <v>2</v>
      </c>
      <c r="CD1005" s="119">
        <v>2</v>
      </c>
      <c r="CE1005" s="82" t="s">
        <v>1617</v>
      </c>
      <c r="CF1005" s="8" t="s">
        <v>1578</v>
      </c>
      <c r="CG1005" s="67">
        <v>2.5151515151515165</v>
      </c>
      <c r="CH1005" s="29" t="s">
        <v>21</v>
      </c>
      <c r="CI1005" s="67">
        <v>3.0427019069239316</v>
      </c>
      <c r="CL1005" s="30">
        <f t="shared" si="580"/>
        <v>3.0427019069239316</v>
      </c>
      <c r="CM1005" s="119">
        <v>2</v>
      </c>
      <c r="CN1005" s="119">
        <v>2</v>
      </c>
      <c r="CO1005" s="82" t="s">
        <v>2630</v>
      </c>
      <c r="CP1005" s="67">
        <f t="shared" si="589"/>
        <v>0.28717506910075447</v>
      </c>
      <c r="CQ1005" s="67">
        <f t="shared" si="590"/>
        <v>0.5714285714285714</v>
      </c>
      <c r="CR1005" s="67">
        <f t="shared" si="586"/>
        <v>0.1641000394861454</v>
      </c>
      <c r="CS1005" s="67">
        <f t="shared" si="591"/>
        <v>1.0033661028699192</v>
      </c>
      <c r="CT1005" s="29">
        <v>1</v>
      </c>
      <c r="CU1005" s="59">
        <v>0</v>
      </c>
      <c r="CV1005" s="19" t="s">
        <v>1782</v>
      </c>
      <c r="CW1005" s="59">
        <v>0</v>
      </c>
      <c r="CX1005" s="59">
        <v>0</v>
      </c>
      <c r="CY1005" s="12">
        <v>0</v>
      </c>
      <c r="CZ1005" s="12">
        <v>2</v>
      </c>
      <c r="DA1005" s="12">
        <v>0</v>
      </c>
      <c r="DB1005" s="12">
        <v>0</v>
      </c>
      <c r="DC1005" s="12">
        <v>0</v>
      </c>
      <c r="DD1005" s="283">
        <v>0</v>
      </c>
      <c r="DE1005" s="60">
        <v>0</v>
      </c>
      <c r="DF1005" s="60">
        <v>0</v>
      </c>
      <c r="DG1005" s="60">
        <v>0</v>
      </c>
      <c r="DH1005" s="60">
        <v>0</v>
      </c>
      <c r="DI1005" s="60">
        <v>1</v>
      </c>
      <c r="DJ1005" s="60">
        <v>0</v>
      </c>
      <c r="DK1005" s="60">
        <v>0</v>
      </c>
      <c r="DL1005" s="19">
        <v>0</v>
      </c>
      <c r="DM1005" s="19">
        <v>0</v>
      </c>
      <c r="DN1005" s="19">
        <v>0</v>
      </c>
      <c r="DO1005" s="59">
        <v>0</v>
      </c>
      <c r="DP1005" s="59">
        <v>0</v>
      </c>
      <c r="DQ1005" s="59">
        <v>0</v>
      </c>
      <c r="DR1005" s="59">
        <v>0</v>
      </c>
      <c r="DS1005" s="59">
        <v>0</v>
      </c>
      <c r="DT1005" s="59">
        <v>0</v>
      </c>
      <c r="DU1005" s="59">
        <v>0</v>
      </c>
      <c r="DV1005" s="59">
        <v>0</v>
      </c>
      <c r="DW1005" s="59">
        <v>0</v>
      </c>
      <c r="DX1005" s="59">
        <v>0</v>
      </c>
      <c r="DY1005" s="59">
        <v>0</v>
      </c>
      <c r="DZ1005" s="59">
        <v>0</v>
      </c>
      <c r="EA1005" s="59">
        <v>0</v>
      </c>
      <c r="EB1005" s="59">
        <v>0</v>
      </c>
      <c r="EC1005" s="59">
        <v>0</v>
      </c>
      <c r="ED1005" s="59">
        <v>0</v>
      </c>
      <c r="EE1005" s="59">
        <v>0</v>
      </c>
      <c r="EF1005" s="59">
        <v>0</v>
      </c>
      <c r="EG1005" s="59">
        <v>0</v>
      </c>
      <c r="EH1005" s="59">
        <v>0</v>
      </c>
      <c r="EI1005" s="59">
        <v>0</v>
      </c>
      <c r="EJ1005" s="59">
        <v>0</v>
      </c>
      <c r="EK1005" s="59">
        <v>0</v>
      </c>
      <c r="EL1005" s="59">
        <v>0</v>
      </c>
      <c r="EM1005" s="37">
        <v>0</v>
      </c>
      <c r="EN1005" s="59">
        <v>0</v>
      </c>
      <c r="EO1005" s="268">
        <v>1</v>
      </c>
      <c r="EP1005" s="59">
        <v>1</v>
      </c>
      <c r="EQ1005" s="59">
        <v>2</v>
      </c>
    </row>
    <row r="1006" spans="1:147" ht="15" customHeight="1" x14ac:dyDescent="0.25">
      <c r="A1006" s="6" t="s">
        <v>2587</v>
      </c>
      <c r="B1006" s="22">
        <v>80</v>
      </c>
      <c r="C1006" s="21" t="s">
        <v>1857</v>
      </c>
      <c r="D1006" s="13">
        <v>2016</v>
      </c>
      <c r="E1006" s="21" t="s">
        <v>800</v>
      </c>
      <c r="F1006" s="21" t="s">
        <v>308</v>
      </c>
      <c r="G1006" s="13">
        <v>19</v>
      </c>
      <c r="H1006" s="22" t="s">
        <v>801</v>
      </c>
      <c r="I1006" s="238" t="s">
        <v>1412</v>
      </c>
      <c r="J1006" s="59">
        <v>2</v>
      </c>
      <c r="K1006" s="22" t="s">
        <v>39</v>
      </c>
      <c r="L1006" s="22" t="s">
        <v>89</v>
      </c>
      <c r="M1006" s="22">
        <v>6</v>
      </c>
      <c r="N1006" s="22">
        <v>6</v>
      </c>
      <c r="O1006" s="59">
        <f t="shared" si="582"/>
        <v>0.77815125038364363</v>
      </c>
      <c r="P1006" s="22" t="s">
        <v>1858</v>
      </c>
      <c r="Q1006" s="26"/>
      <c r="R1006" s="22">
        <v>1</v>
      </c>
      <c r="S1006" s="37">
        <v>2</v>
      </c>
      <c r="T1006" s="22">
        <v>3</v>
      </c>
      <c r="U1006" s="239" t="s">
        <v>1859</v>
      </c>
      <c r="V1006" s="34" t="s">
        <v>1861</v>
      </c>
      <c r="W1006" s="13"/>
      <c r="X1006" s="22" t="s">
        <v>608</v>
      </c>
      <c r="Y1006" s="38"/>
      <c r="Z1006" s="244" t="s">
        <v>130</v>
      </c>
      <c r="AA1006" s="22" t="s">
        <v>1257</v>
      </c>
      <c r="AB1006" s="29" t="s">
        <v>1164</v>
      </c>
      <c r="AC1006" s="243" t="s">
        <v>1864</v>
      </c>
      <c r="AD1006" s="29">
        <v>0</v>
      </c>
      <c r="AE1006" s="29" t="s">
        <v>1576</v>
      </c>
      <c r="AF1006" s="282">
        <v>5.0999999999999996</v>
      </c>
      <c r="AG1006" s="86">
        <f t="shared" si="583"/>
        <v>0.70757017609793638</v>
      </c>
      <c r="AH1006" s="458">
        <f t="shared" si="601"/>
        <v>354.45</v>
      </c>
      <c r="AI1006" s="72">
        <f t="shared" si="576"/>
        <v>2.5495549806880504</v>
      </c>
      <c r="AJ1006" s="59">
        <f t="shared" si="577"/>
        <v>30.599999999999998</v>
      </c>
      <c r="AK1006" s="59">
        <f t="shared" si="584"/>
        <v>1.4857214264815799</v>
      </c>
      <c r="AL1006" s="72">
        <f t="shared" si="578"/>
        <v>2126.6999999999998</v>
      </c>
      <c r="AM1006" s="72">
        <f t="shared" si="574"/>
        <v>3.3277062310716938</v>
      </c>
      <c r="AN1006" s="26" t="s">
        <v>28</v>
      </c>
      <c r="AO1006" s="22" t="s">
        <v>470</v>
      </c>
      <c r="AP1006" s="240"/>
      <c r="AQ1006" s="22" t="s">
        <v>80</v>
      </c>
      <c r="AR1006" s="26" t="s">
        <v>223</v>
      </c>
      <c r="AS1006" s="26" t="s">
        <v>224</v>
      </c>
      <c r="AT1006" s="498">
        <v>113</v>
      </c>
      <c r="AU1006" s="270">
        <v>45.23</v>
      </c>
      <c r="AV1006" s="11">
        <v>-118.5</v>
      </c>
      <c r="AW1006" s="37" t="s">
        <v>225</v>
      </c>
      <c r="AX1006" s="277">
        <v>6.1416666666666666</v>
      </c>
      <c r="AY1006" s="278">
        <v>613</v>
      </c>
      <c r="AZ1006" s="455">
        <f t="shared" si="585"/>
        <v>2.7874604745184151</v>
      </c>
      <c r="BA1006" s="529" t="s">
        <v>137</v>
      </c>
      <c r="BB1006" s="241" t="s">
        <v>226</v>
      </c>
      <c r="BC1006" s="22"/>
      <c r="BD1006" s="23"/>
      <c r="BH1006" s="26" t="s">
        <v>2028</v>
      </c>
      <c r="BI1006" s="26" t="s">
        <v>1879</v>
      </c>
      <c r="BJ1006" s="8" t="s">
        <v>8</v>
      </c>
      <c r="BK1006" s="67" t="s">
        <v>5</v>
      </c>
      <c r="BO1006" s="29" t="s">
        <v>1669</v>
      </c>
      <c r="BP1006" s="8" t="s">
        <v>1577</v>
      </c>
      <c r="BQ1006" s="29" t="s">
        <v>1862</v>
      </c>
      <c r="BR1006" s="67">
        <v>2.1424908424908433</v>
      </c>
      <c r="BS1006" s="29" t="s">
        <v>21</v>
      </c>
      <c r="BT1006" s="29" t="s">
        <v>9</v>
      </c>
      <c r="BU1006" s="124">
        <v>4.4793528854366738</v>
      </c>
      <c r="BW1006" s="14" t="s">
        <v>26</v>
      </c>
      <c r="BX1006" s="29" t="s">
        <v>67</v>
      </c>
      <c r="BZ1006" s="146">
        <f t="shared" si="579"/>
        <v>4.4793528854366738</v>
      </c>
      <c r="CA1006" s="250" t="s">
        <v>18</v>
      </c>
      <c r="CB1006" s="248" t="s">
        <v>1861</v>
      </c>
      <c r="CC1006" s="119">
        <v>6</v>
      </c>
      <c r="CD1006" s="119">
        <v>6</v>
      </c>
      <c r="CE1006" s="82" t="s">
        <v>1617</v>
      </c>
      <c r="CF1006" s="8" t="s">
        <v>1578</v>
      </c>
      <c r="CG1006" s="67">
        <v>2.5151515151515165</v>
      </c>
      <c r="CH1006" s="29" t="s">
        <v>21</v>
      </c>
      <c r="CI1006" s="67">
        <v>3.0427019069239316</v>
      </c>
      <c r="CL1006" s="30">
        <f t="shared" si="580"/>
        <v>3.0427019069239316</v>
      </c>
      <c r="CM1006" s="119">
        <v>2</v>
      </c>
      <c r="CN1006" s="119">
        <v>2</v>
      </c>
      <c r="CO1006" s="82" t="s">
        <v>2630</v>
      </c>
      <c r="CP1006" s="67">
        <f t="shared" si="589"/>
        <v>-8.7201000412433449E-2</v>
      </c>
      <c r="CQ1006" s="67">
        <f t="shared" si="590"/>
        <v>0.86956521739130432</v>
      </c>
      <c r="CR1006" s="67">
        <f t="shared" si="586"/>
        <v>-7.5826956880376911E-2</v>
      </c>
      <c r="CS1006" s="67">
        <f t="shared" si="591"/>
        <v>0.66702602462852534</v>
      </c>
      <c r="CT1006" s="29">
        <v>2</v>
      </c>
      <c r="CU1006" s="59">
        <v>0</v>
      </c>
      <c r="CV1006" s="19" t="s">
        <v>1782</v>
      </c>
      <c r="CW1006" s="59">
        <v>0</v>
      </c>
      <c r="CX1006" s="59">
        <v>0</v>
      </c>
      <c r="CY1006" s="12">
        <v>0</v>
      </c>
      <c r="CZ1006" s="12">
        <v>2</v>
      </c>
      <c r="DA1006" s="12">
        <v>0</v>
      </c>
      <c r="DB1006" s="12">
        <v>0</v>
      </c>
      <c r="DC1006" s="12">
        <v>0</v>
      </c>
      <c r="DD1006" s="283">
        <v>0</v>
      </c>
      <c r="DE1006" s="60">
        <v>0</v>
      </c>
      <c r="DF1006" s="60">
        <v>0</v>
      </c>
      <c r="DG1006" s="60">
        <v>0</v>
      </c>
      <c r="DH1006" s="60">
        <v>0</v>
      </c>
      <c r="DI1006" s="60">
        <v>1</v>
      </c>
      <c r="DJ1006" s="60">
        <v>0</v>
      </c>
      <c r="DK1006" s="60">
        <v>0</v>
      </c>
      <c r="DL1006" s="19">
        <v>0</v>
      </c>
      <c r="DM1006" s="19">
        <v>0</v>
      </c>
      <c r="DN1006" s="19">
        <v>0</v>
      </c>
      <c r="DO1006" s="59">
        <v>0</v>
      </c>
      <c r="DP1006" s="59">
        <v>0</v>
      </c>
      <c r="DQ1006" s="59">
        <v>0</v>
      </c>
      <c r="DR1006" s="59">
        <v>0</v>
      </c>
      <c r="DS1006" s="59">
        <v>0</v>
      </c>
      <c r="DT1006" s="59">
        <v>0</v>
      </c>
      <c r="DU1006" s="59">
        <v>0</v>
      </c>
      <c r="DV1006" s="59">
        <v>0</v>
      </c>
      <c r="DW1006" s="59">
        <v>0</v>
      </c>
      <c r="DX1006" s="59">
        <v>0</v>
      </c>
      <c r="DY1006" s="59">
        <v>0</v>
      </c>
      <c r="DZ1006" s="59">
        <v>0</v>
      </c>
      <c r="EA1006" s="59">
        <v>0</v>
      </c>
      <c r="EB1006" s="59">
        <v>0</v>
      </c>
      <c r="EC1006" s="59">
        <v>0</v>
      </c>
      <c r="ED1006" s="59">
        <v>0</v>
      </c>
      <c r="EE1006" s="59">
        <v>0</v>
      </c>
      <c r="EF1006" s="59">
        <v>0</v>
      </c>
      <c r="EG1006" s="59">
        <v>0</v>
      </c>
      <c r="EH1006" s="59">
        <v>0</v>
      </c>
      <c r="EI1006" s="59">
        <v>0</v>
      </c>
      <c r="EJ1006" s="59">
        <v>0</v>
      </c>
      <c r="EK1006" s="59">
        <v>0</v>
      </c>
      <c r="EL1006" s="59">
        <v>0</v>
      </c>
      <c r="EM1006" s="37">
        <v>0</v>
      </c>
      <c r="EN1006" s="59">
        <v>0</v>
      </c>
      <c r="EO1006" s="268">
        <v>1</v>
      </c>
      <c r="EP1006" s="59">
        <v>1</v>
      </c>
      <c r="EQ1006" s="59">
        <v>2</v>
      </c>
    </row>
    <row r="1007" spans="1:147" ht="15" customHeight="1" x14ac:dyDescent="0.25">
      <c r="A1007" s="6" t="s">
        <v>2587</v>
      </c>
      <c r="B1007" s="22">
        <v>81</v>
      </c>
      <c r="C1007" s="21" t="s">
        <v>1857</v>
      </c>
      <c r="D1007" s="13">
        <v>2016</v>
      </c>
      <c r="E1007" s="21" t="s">
        <v>800</v>
      </c>
      <c r="F1007" s="21" t="s">
        <v>308</v>
      </c>
      <c r="G1007" s="13">
        <v>19</v>
      </c>
      <c r="H1007" s="22" t="s">
        <v>801</v>
      </c>
      <c r="I1007" s="238" t="s">
        <v>1412</v>
      </c>
      <c r="J1007" s="59">
        <v>2</v>
      </c>
      <c r="K1007" s="22" t="s">
        <v>39</v>
      </c>
      <c r="L1007" s="22" t="s">
        <v>89</v>
      </c>
      <c r="M1007" s="22">
        <v>6</v>
      </c>
      <c r="N1007" s="22">
        <v>6</v>
      </c>
      <c r="O1007" s="59">
        <f t="shared" si="582"/>
        <v>0.77815125038364363</v>
      </c>
      <c r="P1007" s="22" t="s">
        <v>1858</v>
      </c>
      <c r="Q1007" s="26"/>
      <c r="R1007" s="22">
        <v>1</v>
      </c>
      <c r="S1007" s="22">
        <v>3</v>
      </c>
      <c r="T1007" s="22">
        <v>1</v>
      </c>
      <c r="U1007" s="239" t="s">
        <v>1859</v>
      </c>
      <c r="V1007" s="34" t="s">
        <v>1861</v>
      </c>
      <c r="W1007" s="13"/>
      <c r="X1007" s="22" t="s">
        <v>608</v>
      </c>
      <c r="Y1007" s="26"/>
      <c r="Z1007" s="26" t="s">
        <v>153</v>
      </c>
      <c r="AA1007" s="22" t="s">
        <v>1257</v>
      </c>
      <c r="AB1007" s="29" t="s">
        <v>1164</v>
      </c>
      <c r="AC1007" s="29">
        <v>30</v>
      </c>
      <c r="AD1007" s="29">
        <v>0</v>
      </c>
      <c r="AE1007" s="29" t="s">
        <v>1575</v>
      </c>
      <c r="AF1007" s="27">
        <v>8.1999999999999993</v>
      </c>
      <c r="AG1007" s="86">
        <f t="shared" si="583"/>
        <v>0.91381385238371671</v>
      </c>
      <c r="AH1007" s="458">
        <f>AF1007*110</f>
        <v>901.99999999999989</v>
      </c>
      <c r="AI1007" s="72">
        <f t="shared" si="576"/>
        <v>2.9552065375419416</v>
      </c>
      <c r="AJ1007" s="59">
        <f t="shared" si="577"/>
        <v>49.199999999999996</v>
      </c>
      <c r="AK1007" s="59">
        <f t="shared" si="584"/>
        <v>1.6919651027673603</v>
      </c>
      <c r="AL1007" s="72">
        <f t="shared" si="578"/>
        <v>5411.9999999999991</v>
      </c>
      <c r="AM1007" s="72">
        <f t="shared" si="574"/>
        <v>3.7333577879255855</v>
      </c>
      <c r="AN1007" s="26" t="s">
        <v>28</v>
      </c>
      <c r="AO1007" s="22" t="s">
        <v>470</v>
      </c>
      <c r="AP1007" s="240"/>
      <c r="AQ1007" s="22" t="s">
        <v>80</v>
      </c>
      <c r="AR1007" s="26" t="s">
        <v>223</v>
      </c>
      <c r="AS1007" s="26" t="s">
        <v>224</v>
      </c>
      <c r="AT1007" s="498">
        <v>112</v>
      </c>
      <c r="AU1007" s="270">
        <v>45.23</v>
      </c>
      <c r="AV1007" s="11">
        <v>-118.5</v>
      </c>
      <c r="AW1007" s="37" t="s">
        <v>225</v>
      </c>
      <c r="AX1007" s="277">
        <v>6.1416666666666666</v>
      </c>
      <c r="AY1007" s="278">
        <v>613</v>
      </c>
      <c r="AZ1007" s="455">
        <f t="shared" si="585"/>
        <v>2.7874604745184151</v>
      </c>
      <c r="BA1007" s="529" t="s">
        <v>137</v>
      </c>
      <c r="BB1007" s="241" t="s">
        <v>226</v>
      </c>
      <c r="BC1007" s="22"/>
      <c r="BD1007" s="23"/>
      <c r="BH1007" s="26" t="s">
        <v>2028</v>
      </c>
      <c r="BI1007" s="26" t="s">
        <v>1860</v>
      </c>
      <c r="BJ1007" s="185" t="s">
        <v>12</v>
      </c>
      <c r="BK1007" s="67" t="s">
        <v>5</v>
      </c>
      <c r="BO1007" s="29" t="s">
        <v>1669</v>
      </c>
      <c r="BP1007" s="8" t="s">
        <v>1577</v>
      </c>
      <c r="BQ1007" s="29" t="s">
        <v>1862</v>
      </c>
      <c r="BR1007" s="67">
        <v>0.3416394335511983</v>
      </c>
      <c r="BS1007" s="29" t="s">
        <v>21</v>
      </c>
      <c r="BT1007" s="29" t="s">
        <v>1214</v>
      </c>
      <c r="BU1007" s="124">
        <v>0.92761363193692381</v>
      </c>
      <c r="BW1007" s="14" t="s">
        <v>26</v>
      </c>
      <c r="BX1007" s="29" t="s">
        <v>67</v>
      </c>
      <c r="BZ1007" s="146">
        <f t="shared" si="579"/>
        <v>0.92761363193692381</v>
      </c>
      <c r="CA1007" s="250" t="s">
        <v>18</v>
      </c>
      <c r="CB1007" s="248" t="s">
        <v>1861</v>
      </c>
      <c r="CC1007" s="29">
        <v>3</v>
      </c>
      <c r="CD1007" s="29">
        <v>3</v>
      </c>
      <c r="CE1007" s="82" t="s">
        <v>1617</v>
      </c>
      <c r="CF1007" s="8" t="s">
        <v>1578</v>
      </c>
      <c r="CG1007" s="67">
        <v>0.23856209150326815</v>
      </c>
      <c r="CH1007" s="29" t="s">
        <v>21</v>
      </c>
      <c r="CI1007" s="67">
        <v>0.79504504872458259</v>
      </c>
      <c r="CL1007" s="30">
        <f t="shared" si="580"/>
        <v>0.79504504872458259</v>
      </c>
      <c r="CM1007" s="29">
        <v>3</v>
      </c>
      <c r="CN1007" s="29">
        <v>3</v>
      </c>
      <c r="CO1007" s="82" t="s">
        <v>2630</v>
      </c>
      <c r="CP1007" s="67">
        <f t="shared" si="589"/>
        <v>0.11931959608424515</v>
      </c>
      <c r="CQ1007" s="67">
        <f t="shared" si="590"/>
        <v>0.8</v>
      </c>
      <c r="CR1007" s="67">
        <f t="shared" si="586"/>
        <v>9.545567686739613E-2</v>
      </c>
      <c r="CS1007" s="67">
        <f t="shared" si="591"/>
        <v>0.66742598218718441</v>
      </c>
      <c r="CT1007" s="29">
        <v>1</v>
      </c>
      <c r="CU1007" s="59">
        <v>0</v>
      </c>
      <c r="CV1007" s="19" t="s">
        <v>1782</v>
      </c>
      <c r="CW1007" s="59">
        <v>0</v>
      </c>
      <c r="CX1007" s="59">
        <v>0</v>
      </c>
      <c r="CY1007" s="12">
        <v>1</v>
      </c>
      <c r="CZ1007" s="12">
        <v>0</v>
      </c>
      <c r="DA1007" s="12">
        <v>0</v>
      </c>
      <c r="DB1007" s="12">
        <v>0</v>
      </c>
      <c r="DC1007" s="12">
        <v>0</v>
      </c>
      <c r="DD1007" s="283">
        <v>0</v>
      </c>
      <c r="DE1007" s="60">
        <v>0</v>
      </c>
      <c r="DF1007" s="60">
        <v>0</v>
      </c>
      <c r="DG1007" s="60">
        <v>0</v>
      </c>
      <c r="DH1007" s="60">
        <v>0</v>
      </c>
      <c r="DI1007" s="60">
        <v>1</v>
      </c>
      <c r="DJ1007" s="60">
        <v>0</v>
      </c>
      <c r="DK1007" s="60">
        <v>0</v>
      </c>
      <c r="DL1007" s="19">
        <v>0</v>
      </c>
      <c r="DM1007" s="19">
        <v>0</v>
      </c>
      <c r="DN1007" s="19">
        <v>0</v>
      </c>
      <c r="DO1007" s="59">
        <v>0</v>
      </c>
      <c r="DP1007" s="59">
        <v>0</v>
      </c>
      <c r="DQ1007" s="59">
        <v>0</v>
      </c>
      <c r="DR1007" s="59">
        <v>0</v>
      </c>
      <c r="DS1007" s="59">
        <v>0</v>
      </c>
      <c r="DT1007" s="59">
        <v>0</v>
      </c>
      <c r="DU1007" s="59">
        <v>0</v>
      </c>
      <c r="DV1007" s="59">
        <v>0</v>
      </c>
      <c r="DW1007" s="59">
        <v>0</v>
      </c>
      <c r="DX1007" s="59">
        <v>0</v>
      </c>
      <c r="DY1007" s="59">
        <v>0</v>
      </c>
      <c r="DZ1007" s="59">
        <v>0</v>
      </c>
      <c r="EA1007" s="59">
        <v>0</v>
      </c>
      <c r="EB1007" s="59">
        <v>0</v>
      </c>
      <c r="EC1007" s="59">
        <v>0</v>
      </c>
      <c r="ED1007" s="59">
        <v>0</v>
      </c>
      <c r="EE1007" s="59">
        <v>0</v>
      </c>
      <c r="EF1007" s="59">
        <v>0</v>
      </c>
      <c r="EG1007" s="59">
        <v>0</v>
      </c>
      <c r="EH1007" s="59">
        <v>0</v>
      </c>
      <c r="EI1007" s="59">
        <v>0</v>
      </c>
      <c r="EJ1007" s="59">
        <v>0</v>
      </c>
      <c r="EK1007" s="59">
        <v>0</v>
      </c>
      <c r="EL1007" s="59">
        <v>0</v>
      </c>
      <c r="EM1007" s="29">
        <v>2</v>
      </c>
      <c r="EN1007" s="59">
        <v>0</v>
      </c>
      <c r="EO1007" s="29">
        <v>2</v>
      </c>
      <c r="EP1007" s="59">
        <v>1</v>
      </c>
      <c r="EQ1007" s="59">
        <v>2</v>
      </c>
    </row>
    <row r="1008" spans="1:147" ht="15" customHeight="1" x14ac:dyDescent="0.25">
      <c r="A1008" s="6" t="s">
        <v>2587</v>
      </c>
      <c r="B1008" s="22">
        <v>82</v>
      </c>
      <c r="C1008" s="21" t="s">
        <v>1857</v>
      </c>
      <c r="D1008" s="13">
        <v>2016</v>
      </c>
      <c r="E1008" s="21" t="s">
        <v>800</v>
      </c>
      <c r="F1008" s="21" t="s">
        <v>308</v>
      </c>
      <c r="G1008" s="13">
        <v>19</v>
      </c>
      <c r="H1008" s="22" t="s">
        <v>801</v>
      </c>
      <c r="I1008" s="238" t="s">
        <v>1412</v>
      </c>
      <c r="J1008" s="59">
        <v>2</v>
      </c>
      <c r="K1008" s="22" t="s">
        <v>39</v>
      </c>
      <c r="L1008" s="22" t="s">
        <v>89</v>
      </c>
      <c r="M1008" s="22">
        <v>6</v>
      </c>
      <c r="N1008" s="22">
        <v>6</v>
      </c>
      <c r="O1008" s="59">
        <f t="shared" si="582"/>
        <v>0.77815125038364363</v>
      </c>
      <c r="P1008" s="22" t="s">
        <v>1858</v>
      </c>
      <c r="Q1008" s="26"/>
      <c r="R1008" s="22">
        <v>1</v>
      </c>
      <c r="S1008" s="22">
        <v>3</v>
      </c>
      <c r="T1008" s="22">
        <v>1</v>
      </c>
      <c r="U1008" s="239" t="s">
        <v>1859</v>
      </c>
      <c r="V1008" s="34" t="s">
        <v>1861</v>
      </c>
      <c r="W1008" s="13"/>
      <c r="X1008" s="22" t="s">
        <v>608</v>
      </c>
      <c r="Y1008" s="38"/>
      <c r="Z1008" s="26" t="s">
        <v>153</v>
      </c>
      <c r="AA1008" s="22" t="s">
        <v>1257</v>
      </c>
      <c r="AB1008" s="29" t="s">
        <v>1164</v>
      </c>
      <c r="AC1008" s="119">
        <v>20</v>
      </c>
      <c r="AD1008" s="29">
        <v>0</v>
      </c>
      <c r="AE1008" s="29" t="s">
        <v>1575</v>
      </c>
      <c r="AF1008" s="281">
        <v>5.5</v>
      </c>
      <c r="AG1008" s="86">
        <f t="shared" si="583"/>
        <v>0.74036268949424389</v>
      </c>
      <c r="AH1008" s="458">
        <f t="shared" ref="AH1008:AH1010" si="602">AF1008*110</f>
        <v>605</v>
      </c>
      <c r="AI1008" s="72">
        <f t="shared" si="576"/>
        <v>2.781755374652469</v>
      </c>
      <c r="AJ1008" s="59">
        <f t="shared" si="577"/>
        <v>33</v>
      </c>
      <c r="AK1008" s="59">
        <f t="shared" si="584"/>
        <v>1.5185139398778875</v>
      </c>
      <c r="AL1008" s="72">
        <f t="shared" si="578"/>
        <v>3630</v>
      </c>
      <c r="AM1008" s="72">
        <f t="shared" si="574"/>
        <v>3.5599066250361124</v>
      </c>
      <c r="AN1008" s="26" t="s">
        <v>28</v>
      </c>
      <c r="AO1008" s="22" t="s">
        <v>470</v>
      </c>
      <c r="AP1008" s="240"/>
      <c r="AQ1008" s="22" t="s">
        <v>80</v>
      </c>
      <c r="AR1008" s="26" t="s">
        <v>223</v>
      </c>
      <c r="AS1008" s="26" t="s">
        <v>224</v>
      </c>
      <c r="AT1008" s="498">
        <v>112</v>
      </c>
      <c r="AU1008" s="270">
        <v>45.23</v>
      </c>
      <c r="AV1008" s="11">
        <v>-118.5</v>
      </c>
      <c r="AW1008" s="37" t="s">
        <v>225</v>
      </c>
      <c r="AX1008" s="277">
        <v>6.1416666666666666</v>
      </c>
      <c r="AY1008" s="278">
        <v>613</v>
      </c>
      <c r="AZ1008" s="455">
        <f t="shared" si="585"/>
        <v>2.7874604745184151</v>
      </c>
      <c r="BA1008" s="529" t="s">
        <v>137</v>
      </c>
      <c r="BB1008" s="241" t="s">
        <v>226</v>
      </c>
      <c r="BC1008" s="22"/>
      <c r="BD1008" s="23"/>
      <c r="BH1008" s="26" t="s">
        <v>2028</v>
      </c>
      <c r="BI1008" s="26" t="s">
        <v>1865</v>
      </c>
      <c r="BJ1008" s="185" t="s">
        <v>12</v>
      </c>
      <c r="BK1008" s="67" t="s">
        <v>5</v>
      </c>
      <c r="BO1008" s="29" t="s">
        <v>1669</v>
      </c>
      <c r="BP1008" s="8" t="s">
        <v>1577</v>
      </c>
      <c r="BQ1008" s="29" t="s">
        <v>1862</v>
      </c>
      <c r="BR1008" s="67">
        <v>0.69920634920634905</v>
      </c>
      <c r="BS1008" s="29" t="s">
        <v>21</v>
      </c>
      <c r="BT1008" s="29" t="s">
        <v>1214</v>
      </c>
      <c r="BU1008" s="124">
        <v>0.34618370771313983</v>
      </c>
      <c r="BW1008" s="14" t="s">
        <v>26</v>
      </c>
      <c r="BX1008" s="29" t="s">
        <v>67</v>
      </c>
      <c r="BZ1008" s="146">
        <f t="shared" si="579"/>
        <v>0.34618370771313983</v>
      </c>
      <c r="CA1008" s="250" t="s">
        <v>18</v>
      </c>
      <c r="CB1008" s="248" t="s">
        <v>1861</v>
      </c>
      <c r="CC1008" s="29">
        <v>3</v>
      </c>
      <c r="CD1008" s="29">
        <v>3</v>
      </c>
      <c r="CE1008" s="82" t="s">
        <v>1617</v>
      </c>
      <c r="CF1008" s="8" t="s">
        <v>1578</v>
      </c>
      <c r="CG1008" s="67">
        <v>0.23856209150326815</v>
      </c>
      <c r="CH1008" s="29" t="s">
        <v>21</v>
      </c>
      <c r="CI1008" s="67">
        <v>0.79504504872458259</v>
      </c>
      <c r="CL1008" s="30">
        <f t="shared" si="580"/>
        <v>0.79504504872458259</v>
      </c>
      <c r="CM1008" s="29">
        <v>3</v>
      </c>
      <c r="CN1008" s="29">
        <v>3</v>
      </c>
      <c r="CO1008" s="82" t="s">
        <v>2630</v>
      </c>
      <c r="CP1008" s="67">
        <f t="shared" si="589"/>
        <v>0.7512580288807541</v>
      </c>
      <c r="CQ1008" s="67">
        <f t="shared" si="590"/>
        <v>0.8</v>
      </c>
      <c r="CR1008" s="67">
        <f t="shared" si="586"/>
        <v>0.60100642310460328</v>
      </c>
      <c r="CS1008" s="67">
        <f t="shared" si="591"/>
        <v>0.69676739338441573</v>
      </c>
      <c r="CT1008" s="29">
        <v>1</v>
      </c>
      <c r="CU1008" s="59">
        <v>0</v>
      </c>
      <c r="CV1008" s="19" t="s">
        <v>1782</v>
      </c>
      <c r="CW1008" s="59">
        <v>0</v>
      </c>
      <c r="CX1008" s="59">
        <v>0</v>
      </c>
      <c r="CY1008" s="12">
        <v>1</v>
      </c>
      <c r="CZ1008" s="12">
        <v>0</v>
      </c>
      <c r="DA1008" s="12">
        <v>0</v>
      </c>
      <c r="DB1008" s="12">
        <v>0</v>
      </c>
      <c r="DC1008" s="12">
        <v>0</v>
      </c>
      <c r="DD1008" s="283">
        <v>0</v>
      </c>
      <c r="DE1008" s="60">
        <v>0</v>
      </c>
      <c r="DF1008" s="60">
        <v>0</v>
      </c>
      <c r="DG1008" s="60">
        <v>0</v>
      </c>
      <c r="DH1008" s="60">
        <v>0</v>
      </c>
      <c r="DI1008" s="60">
        <v>1</v>
      </c>
      <c r="DJ1008" s="60">
        <v>0</v>
      </c>
      <c r="DK1008" s="60">
        <v>0</v>
      </c>
      <c r="DL1008" s="19">
        <v>0</v>
      </c>
      <c r="DM1008" s="19">
        <v>0</v>
      </c>
      <c r="DN1008" s="19">
        <v>0</v>
      </c>
      <c r="DO1008" s="59">
        <v>0</v>
      </c>
      <c r="DP1008" s="59">
        <v>0</v>
      </c>
      <c r="DQ1008" s="59">
        <v>0</v>
      </c>
      <c r="DR1008" s="59">
        <v>0</v>
      </c>
      <c r="DS1008" s="59">
        <v>0</v>
      </c>
      <c r="DT1008" s="59">
        <v>0</v>
      </c>
      <c r="DU1008" s="59">
        <v>0</v>
      </c>
      <c r="DV1008" s="59">
        <v>0</v>
      </c>
      <c r="DW1008" s="59">
        <v>0</v>
      </c>
      <c r="DX1008" s="59">
        <v>0</v>
      </c>
      <c r="DY1008" s="59">
        <v>0</v>
      </c>
      <c r="DZ1008" s="59">
        <v>0</v>
      </c>
      <c r="EA1008" s="59">
        <v>0</v>
      </c>
      <c r="EB1008" s="59">
        <v>0</v>
      </c>
      <c r="EC1008" s="59">
        <v>0</v>
      </c>
      <c r="ED1008" s="59">
        <v>0</v>
      </c>
      <c r="EE1008" s="59">
        <v>0</v>
      </c>
      <c r="EF1008" s="59">
        <v>0</v>
      </c>
      <c r="EG1008" s="59">
        <v>0</v>
      </c>
      <c r="EH1008" s="59">
        <v>0</v>
      </c>
      <c r="EI1008" s="59">
        <v>0</v>
      </c>
      <c r="EJ1008" s="59">
        <v>0</v>
      </c>
      <c r="EK1008" s="59">
        <v>0</v>
      </c>
      <c r="EL1008" s="59">
        <v>0</v>
      </c>
      <c r="EM1008" s="29">
        <v>2</v>
      </c>
      <c r="EN1008" s="59">
        <v>0</v>
      </c>
      <c r="EO1008" s="29">
        <v>2</v>
      </c>
      <c r="EP1008" s="59">
        <v>1</v>
      </c>
      <c r="EQ1008" s="59">
        <v>2</v>
      </c>
    </row>
    <row r="1009" spans="1:147" ht="15" customHeight="1" x14ac:dyDescent="0.25">
      <c r="A1009" s="6" t="s">
        <v>2587</v>
      </c>
      <c r="B1009" s="22">
        <v>83</v>
      </c>
      <c r="C1009" s="21" t="s">
        <v>1857</v>
      </c>
      <c r="D1009" s="13">
        <v>2016</v>
      </c>
      <c r="E1009" s="21" t="s">
        <v>800</v>
      </c>
      <c r="F1009" s="21" t="s">
        <v>308</v>
      </c>
      <c r="G1009" s="13">
        <v>19</v>
      </c>
      <c r="H1009" s="22" t="s">
        <v>801</v>
      </c>
      <c r="I1009" s="238" t="s">
        <v>1412</v>
      </c>
      <c r="J1009" s="59">
        <v>2</v>
      </c>
      <c r="K1009" s="22" t="s">
        <v>39</v>
      </c>
      <c r="L1009" s="22" t="s">
        <v>89</v>
      </c>
      <c r="M1009" s="22">
        <v>6</v>
      </c>
      <c r="N1009" s="22">
        <v>6</v>
      </c>
      <c r="O1009" s="59">
        <f t="shared" si="582"/>
        <v>0.77815125038364363</v>
      </c>
      <c r="P1009" s="22" t="s">
        <v>1858</v>
      </c>
      <c r="Q1009" s="26"/>
      <c r="R1009" s="22">
        <v>1</v>
      </c>
      <c r="S1009" s="22">
        <v>3</v>
      </c>
      <c r="T1009" s="22">
        <v>1</v>
      </c>
      <c r="U1009" s="239" t="s">
        <v>1859</v>
      </c>
      <c r="V1009" s="34" t="s">
        <v>1861</v>
      </c>
      <c r="W1009" s="13"/>
      <c r="X1009" s="22" t="s">
        <v>608</v>
      </c>
      <c r="Y1009" s="38"/>
      <c r="Z1009" s="26" t="s">
        <v>153</v>
      </c>
      <c r="AA1009" s="22" t="s">
        <v>1257</v>
      </c>
      <c r="AB1009" s="29" t="s">
        <v>1164</v>
      </c>
      <c r="AC1009" s="119">
        <v>10</v>
      </c>
      <c r="AD1009" s="29">
        <v>0</v>
      </c>
      <c r="AE1009" s="29" t="s">
        <v>1575</v>
      </c>
      <c r="AF1009" s="281">
        <v>2.7</v>
      </c>
      <c r="AG1009" s="86">
        <f t="shared" si="583"/>
        <v>0.43136376415898736</v>
      </c>
      <c r="AH1009" s="458">
        <f t="shared" si="602"/>
        <v>297</v>
      </c>
      <c r="AI1009" s="72">
        <f t="shared" si="576"/>
        <v>2.4727564493172123</v>
      </c>
      <c r="AJ1009" s="59">
        <f t="shared" si="577"/>
        <v>16.200000000000003</v>
      </c>
      <c r="AK1009" s="59">
        <f t="shared" si="584"/>
        <v>1.209515014542631</v>
      </c>
      <c r="AL1009" s="72">
        <f t="shared" si="578"/>
        <v>1782</v>
      </c>
      <c r="AM1009" s="72">
        <f t="shared" si="574"/>
        <v>3.2509076997008561</v>
      </c>
      <c r="AN1009" s="26" t="s">
        <v>28</v>
      </c>
      <c r="AO1009" s="22" t="s">
        <v>470</v>
      </c>
      <c r="AP1009" s="240"/>
      <c r="AQ1009" s="22" t="s">
        <v>80</v>
      </c>
      <c r="AR1009" s="26" t="s">
        <v>223</v>
      </c>
      <c r="AS1009" s="26" t="s">
        <v>224</v>
      </c>
      <c r="AT1009" s="498">
        <v>112</v>
      </c>
      <c r="AU1009" s="270">
        <v>45.23</v>
      </c>
      <c r="AV1009" s="11">
        <v>-118.5</v>
      </c>
      <c r="AW1009" s="37" t="s">
        <v>225</v>
      </c>
      <c r="AX1009" s="277">
        <v>6.1416666666666666</v>
      </c>
      <c r="AY1009" s="278">
        <v>613</v>
      </c>
      <c r="AZ1009" s="455">
        <f t="shared" si="585"/>
        <v>2.7874604745184151</v>
      </c>
      <c r="BA1009" s="529" t="s">
        <v>137</v>
      </c>
      <c r="BB1009" s="241" t="s">
        <v>226</v>
      </c>
      <c r="BC1009" s="22"/>
      <c r="BD1009" s="23"/>
      <c r="BH1009" s="26" t="s">
        <v>2028</v>
      </c>
      <c r="BI1009" s="26" t="s">
        <v>1866</v>
      </c>
      <c r="BJ1009" s="185" t="s">
        <v>12</v>
      </c>
      <c r="BK1009" s="67" t="s">
        <v>5</v>
      </c>
      <c r="BO1009" s="29" t="s">
        <v>1669</v>
      </c>
      <c r="BP1009" s="8" t="s">
        <v>1577</v>
      </c>
      <c r="BQ1009" s="29" t="s">
        <v>1862</v>
      </c>
      <c r="BR1009" s="67">
        <v>0.4862938596491227</v>
      </c>
      <c r="BS1009" s="29" t="s">
        <v>21</v>
      </c>
      <c r="BT1009" s="29" t="s">
        <v>1214</v>
      </c>
      <c r="BU1009" s="124">
        <v>0.21109307278134354</v>
      </c>
      <c r="BW1009" s="14" t="s">
        <v>26</v>
      </c>
      <c r="BX1009" s="29" t="s">
        <v>67</v>
      </c>
      <c r="BZ1009" s="146">
        <f t="shared" si="579"/>
        <v>0.21109307278134354</v>
      </c>
      <c r="CA1009" s="250" t="s">
        <v>18</v>
      </c>
      <c r="CB1009" s="248" t="s">
        <v>1861</v>
      </c>
      <c r="CC1009" s="29">
        <v>3</v>
      </c>
      <c r="CD1009" s="29">
        <v>3</v>
      </c>
      <c r="CE1009" s="82" t="s">
        <v>1617</v>
      </c>
      <c r="CF1009" s="8" t="s">
        <v>1578</v>
      </c>
      <c r="CG1009" s="67">
        <v>0.23856209150326815</v>
      </c>
      <c r="CH1009" s="29" t="s">
        <v>21</v>
      </c>
      <c r="CI1009" s="67">
        <v>0.79504504872458259</v>
      </c>
      <c r="CL1009" s="30">
        <f t="shared" si="580"/>
        <v>0.79504504872458259</v>
      </c>
      <c r="CM1009" s="29">
        <v>3</v>
      </c>
      <c r="CN1009" s="29">
        <v>3</v>
      </c>
      <c r="CO1009" s="82" t="s">
        <v>2630</v>
      </c>
      <c r="CP1009" s="67">
        <f t="shared" si="589"/>
        <v>0.42590470525992197</v>
      </c>
      <c r="CQ1009" s="67">
        <f t="shared" si="590"/>
        <v>0.8</v>
      </c>
      <c r="CR1009" s="67">
        <f t="shared" si="586"/>
        <v>0.3407237642079376</v>
      </c>
      <c r="CS1009" s="67">
        <f t="shared" si="591"/>
        <v>0.67634105695800217</v>
      </c>
      <c r="CT1009" s="29">
        <v>1</v>
      </c>
      <c r="CU1009" s="59">
        <v>0</v>
      </c>
      <c r="CV1009" s="19" t="s">
        <v>1782</v>
      </c>
      <c r="CW1009" s="59">
        <v>0</v>
      </c>
      <c r="CX1009" s="59">
        <v>0</v>
      </c>
      <c r="CY1009" s="12">
        <v>1</v>
      </c>
      <c r="CZ1009" s="12">
        <v>0</v>
      </c>
      <c r="DA1009" s="12">
        <v>0</v>
      </c>
      <c r="DB1009" s="12">
        <v>0</v>
      </c>
      <c r="DC1009" s="12">
        <v>0</v>
      </c>
      <c r="DD1009" s="283">
        <v>0</v>
      </c>
      <c r="DE1009" s="60">
        <v>0</v>
      </c>
      <c r="DF1009" s="60">
        <v>0</v>
      </c>
      <c r="DG1009" s="60">
        <v>0</v>
      </c>
      <c r="DH1009" s="60">
        <v>0</v>
      </c>
      <c r="DI1009" s="60">
        <v>1</v>
      </c>
      <c r="DJ1009" s="60">
        <v>0</v>
      </c>
      <c r="DK1009" s="60">
        <v>0</v>
      </c>
      <c r="DL1009" s="19">
        <v>0</v>
      </c>
      <c r="DM1009" s="19">
        <v>0</v>
      </c>
      <c r="DN1009" s="19">
        <v>0</v>
      </c>
      <c r="DO1009" s="59">
        <v>0</v>
      </c>
      <c r="DP1009" s="59">
        <v>0</v>
      </c>
      <c r="DQ1009" s="59">
        <v>0</v>
      </c>
      <c r="DR1009" s="59">
        <v>0</v>
      </c>
      <c r="DS1009" s="59">
        <v>0</v>
      </c>
      <c r="DT1009" s="59">
        <v>0</v>
      </c>
      <c r="DU1009" s="59">
        <v>0</v>
      </c>
      <c r="DV1009" s="59">
        <v>0</v>
      </c>
      <c r="DW1009" s="59">
        <v>0</v>
      </c>
      <c r="DX1009" s="59">
        <v>0</v>
      </c>
      <c r="DY1009" s="59">
        <v>0</v>
      </c>
      <c r="DZ1009" s="59">
        <v>0</v>
      </c>
      <c r="EA1009" s="59">
        <v>0</v>
      </c>
      <c r="EB1009" s="59">
        <v>0</v>
      </c>
      <c r="EC1009" s="59">
        <v>0</v>
      </c>
      <c r="ED1009" s="59">
        <v>0</v>
      </c>
      <c r="EE1009" s="59">
        <v>0</v>
      </c>
      <c r="EF1009" s="59">
        <v>0</v>
      </c>
      <c r="EG1009" s="59">
        <v>0</v>
      </c>
      <c r="EH1009" s="59">
        <v>0</v>
      </c>
      <c r="EI1009" s="59">
        <v>0</v>
      </c>
      <c r="EJ1009" s="59">
        <v>0</v>
      </c>
      <c r="EK1009" s="59">
        <v>0</v>
      </c>
      <c r="EL1009" s="59">
        <v>0</v>
      </c>
      <c r="EM1009" s="29">
        <v>2</v>
      </c>
      <c r="EN1009" s="59">
        <v>0</v>
      </c>
      <c r="EO1009" s="29">
        <v>2</v>
      </c>
      <c r="EP1009" s="59">
        <v>1</v>
      </c>
      <c r="EQ1009" s="59">
        <v>2</v>
      </c>
    </row>
    <row r="1010" spans="1:147" ht="15" customHeight="1" x14ac:dyDescent="0.25">
      <c r="A1010" s="6" t="s">
        <v>2587</v>
      </c>
      <c r="B1010" s="22">
        <v>84</v>
      </c>
      <c r="C1010" s="21" t="s">
        <v>1857</v>
      </c>
      <c r="D1010" s="13">
        <v>2016</v>
      </c>
      <c r="E1010" s="21" t="s">
        <v>800</v>
      </c>
      <c r="F1010" s="21" t="s">
        <v>308</v>
      </c>
      <c r="G1010" s="13">
        <v>19</v>
      </c>
      <c r="H1010" s="22" t="s">
        <v>801</v>
      </c>
      <c r="I1010" s="238" t="s">
        <v>1412</v>
      </c>
      <c r="J1010" s="59">
        <v>2</v>
      </c>
      <c r="K1010" s="22" t="s">
        <v>39</v>
      </c>
      <c r="L1010" s="22" t="s">
        <v>89</v>
      </c>
      <c r="M1010" s="22">
        <v>6</v>
      </c>
      <c r="N1010" s="22">
        <v>6</v>
      </c>
      <c r="O1010" s="59">
        <f t="shared" si="582"/>
        <v>0.77815125038364363</v>
      </c>
      <c r="P1010" s="22" t="s">
        <v>1858</v>
      </c>
      <c r="Q1010" s="26"/>
      <c r="R1010" s="22">
        <v>1</v>
      </c>
      <c r="S1010" s="22">
        <v>3</v>
      </c>
      <c r="T1010" s="22">
        <v>3</v>
      </c>
      <c r="U1010" s="239" t="s">
        <v>1859</v>
      </c>
      <c r="V1010" s="34" t="s">
        <v>1861</v>
      </c>
      <c r="W1010" s="13"/>
      <c r="X1010" s="22" t="s">
        <v>608</v>
      </c>
      <c r="Y1010" s="38"/>
      <c r="Z1010" s="26" t="s">
        <v>153</v>
      </c>
      <c r="AA1010" s="22" t="s">
        <v>1257</v>
      </c>
      <c r="AB1010" s="29" t="s">
        <v>1164</v>
      </c>
      <c r="AC1010" s="243" t="s">
        <v>1863</v>
      </c>
      <c r="AD1010" s="29">
        <v>0</v>
      </c>
      <c r="AE1010" s="29" t="s">
        <v>1575</v>
      </c>
      <c r="AF1010" s="282">
        <v>5.5</v>
      </c>
      <c r="AG1010" s="86">
        <f t="shared" si="583"/>
        <v>0.74036268949424389</v>
      </c>
      <c r="AH1010" s="458">
        <f t="shared" si="602"/>
        <v>605</v>
      </c>
      <c r="AI1010" s="72">
        <f t="shared" si="576"/>
        <v>2.781755374652469</v>
      </c>
      <c r="AJ1010" s="59">
        <f t="shared" si="577"/>
        <v>33</v>
      </c>
      <c r="AK1010" s="59">
        <f t="shared" si="584"/>
        <v>1.5185139398778875</v>
      </c>
      <c r="AL1010" s="72">
        <f t="shared" si="578"/>
        <v>3630</v>
      </c>
      <c r="AM1010" s="72">
        <f t="shared" si="574"/>
        <v>3.5599066250361124</v>
      </c>
      <c r="AN1010" s="26" t="s">
        <v>28</v>
      </c>
      <c r="AO1010" s="22" t="s">
        <v>470</v>
      </c>
      <c r="AP1010" s="240"/>
      <c r="AQ1010" s="22" t="s">
        <v>80</v>
      </c>
      <c r="AR1010" s="26" t="s">
        <v>223</v>
      </c>
      <c r="AS1010" s="26" t="s">
        <v>224</v>
      </c>
      <c r="AT1010" s="498">
        <v>112</v>
      </c>
      <c r="AU1010" s="270">
        <v>45.23</v>
      </c>
      <c r="AV1010" s="11">
        <v>-118.5</v>
      </c>
      <c r="AW1010" s="37" t="s">
        <v>225</v>
      </c>
      <c r="AX1010" s="277">
        <v>6.1416666666666666</v>
      </c>
      <c r="AY1010" s="278">
        <v>613</v>
      </c>
      <c r="AZ1010" s="455">
        <f t="shared" si="585"/>
        <v>2.7874604745184151</v>
      </c>
      <c r="BA1010" s="529" t="s">
        <v>137</v>
      </c>
      <c r="BB1010" s="241" t="s">
        <v>226</v>
      </c>
      <c r="BC1010" s="22"/>
      <c r="BD1010" s="23"/>
      <c r="BH1010" s="26" t="s">
        <v>2028</v>
      </c>
      <c r="BI1010" s="26" t="s">
        <v>1867</v>
      </c>
      <c r="BJ1010" s="185" t="s">
        <v>12</v>
      </c>
      <c r="BK1010" s="67" t="s">
        <v>5</v>
      </c>
      <c r="BO1010" s="29" t="s">
        <v>1669</v>
      </c>
      <c r="BP1010" s="8" t="s">
        <v>1577</v>
      </c>
      <c r="BQ1010" s="29" t="s">
        <v>1862</v>
      </c>
      <c r="BR1010" s="67">
        <v>0.50904654746889</v>
      </c>
      <c r="BS1010" s="29" t="s">
        <v>21</v>
      </c>
      <c r="BT1010" s="29" t="s">
        <v>1214</v>
      </c>
      <c r="BU1010" s="124">
        <v>0.52960500852112735</v>
      </c>
      <c r="BW1010" s="14" t="s">
        <v>26</v>
      </c>
      <c r="BX1010" s="29" t="s">
        <v>67</v>
      </c>
      <c r="BZ1010" s="146">
        <f t="shared" si="579"/>
        <v>0.52960500852112735</v>
      </c>
      <c r="CA1010" s="250" t="s">
        <v>18</v>
      </c>
      <c r="CB1010" s="248" t="s">
        <v>1861</v>
      </c>
      <c r="CC1010" s="29">
        <v>9</v>
      </c>
      <c r="CD1010" s="29">
        <v>9</v>
      </c>
      <c r="CE1010" s="82" t="s">
        <v>1617</v>
      </c>
      <c r="CF1010" s="8" t="s">
        <v>1578</v>
      </c>
      <c r="CG1010" s="67">
        <v>0.23856209150326815</v>
      </c>
      <c r="CH1010" s="29" t="s">
        <v>21</v>
      </c>
      <c r="CI1010" s="67">
        <v>0.79504504872458259</v>
      </c>
      <c r="CL1010" s="30">
        <f t="shared" si="580"/>
        <v>0.79504504872458259</v>
      </c>
      <c r="CM1010" s="29">
        <v>3</v>
      </c>
      <c r="CN1010" s="29">
        <v>3</v>
      </c>
      <c r="CO1010" s="82" t="s">
        <v>2630</v>
      </c>
      <c r="CP1010" s="67">
        <f t="shared" si="589"/>
        <v>0.45667762712045906</v>
      </c>
      <c r="CQ1010" s="67">
        <f t="shared" si="590"/>
        <v>0.92307692307692313</v>
      </c>
      <c r="CR1010" s="67">
        <f t="shared" si="586"/>
        <v>0.4215485788804238</v>
      </c>
      <c r="CS1010" s="67">
        <f t="shared" si="591"/>
        <v>0.45184874462594882</v>
      </c>
      <c r="CT1010" s="29">
        <v>2</v>
      </c>
      <c r="CU1010" s="59">
        <v>0</v>
      </c>
      <c r="CV1010" s="19" t="s">
        <v>1782</v>
      </c>
      <c r="CW1010" s="59">
        <v>0</v>
      </c>
      <c r="CX1010" s="59">
        <v>0</v>
      </c>
      <c r="CY1010" s="12">
        <v>1</v>
      </c>
      <c r="CZ1010" s="12">
        <v>0</v>
      </c>
      <c r="DA1010" s="12">
        <v>0</v>
      </c>
      <c r="DB1010" s="12">
        <v>0</v>
      </c>
      <c r="DC1010" s="12">
        <v>0</v>
      </c>
      <c r="DD1010" s="283">
        <v>0</v>
      </c>
      <c r="DE1010" s="60">
        <v>0</v>
      </c>
      <c r="DF1010" s="60">
        <v>0</v>
      </c>
      <c r="DG1010" s="60">
        <v>0</v>
      </c>
      <c r="DH1010" s="60">
        <v>0</v>
      </c>
      <c r="DI1010" s="60">
        <v>1</v>
      </c>
      <c r="DJ1010" s="60">
        <v>0</v>
      </c>
      <c r="DK1010" s="60">
        <v>0</v>
      </c>
      <c r="DL1010" s="19">
        <v>0</v>
      </c>
      <c r="DM1010" s="19">
        <v>0</v>
      </c>
      <c r="DN1010" s="19">
        <v>0</v>
      </c>
      <c r="DO1010" s="59">
        <v>0</v>
      </c>
      <c r="DP1010" s="59">
        <v>0</v>
      </c>
      <c r="DQ1010" s="59">
        <v>0</v>
      </c>
      <c r="DR1010" s="59">
        <v>0</v>
      </c>
      <c r="DS1010" s="59">
        <v>0</v>
      </c>
      <c r="DT1010" s="59">
        <v>0</v>
      </c>
      <c r="DU1010" s="59">
        <v>0</v>
      </c>
      <c r="DV1010" s="59">
        <v>0</v>
      </c>
      <c r="DW1010" s="59">
        <v>0</v>
      </c>
      <c r="DX1010" s="59">
        <v>0</v>
      </c>
      <c r="DY1010" s="59">
        <v>0</v>
      </c>
      <c r="DZ1010" s="59">
        <v>0</v>
      </c>
      <c r="EA1010" s="59">
        <v>0</v>
      </c>
      <c r="EB1010" s="59">
        <v>0</v>
      </c>
      <c r="EC1010" s="59">
        <v>0</v>
      </c>
      <c r="ED1010" s="59">
        <v>0</v>
      </c>
      <c r="EE1010" s="59">
        <v>0</v>
      </c>
      <c r="EF1010" s="59">
        <v>0</v>
      </c>
      <c r="EG1010" s="59">
        <v>0</v>
      </c>
      <c r="EH1010" s="59">
        <v>0</v>
      </c>
      <c r="EI1010" s="59">
        <v>0</v>
      </c>
      <c r="EJ1010" s="59">
        <v>0</v>
      </c>
      <c r="EK1010" s="59">
        <v>0</v>
      </c>
      <c r="EL1010" s="59">
        <v>0</v>
      </c>
      <c r="EM1010" s="29">
        <v>2</v>
      </c>
      <c r="EN1010" s="59">
        <v>0</v>
      </c>
      <c r="EO1010" s="29">
        <v>2</v>
      </c>
      <c r="EP1010" s="59">
        <v>1</v>
      </c>
      <c r="EQ1010" s="59">
        <v>2</v>
      </c>
    </row>
    <row r="1011" spans="1:147" ht="15" customHeight="1" x14ac:dyDescent="0.25">
      <c r="A1011" s="6" t="s">
        <v>2587</v>
      </c>
      <c r="B1011" s="22">
        <v>85</v>
      </c>
      <c r="C1011" s="21" t="s">
        <v>1857</v>
      </c>
      <c r="D1011" s="13">
        <v>2016</v>
      </c>
      <c r="E1011" s="21" t="s">
        <v>800</v>
      </c>
      <c r="F1011" s="21" t="s">
        <v>308</v>
      </c>
      <c r="G1011" s="13">
        <v>19</v>
      </c>
      <c r="H1011" s="22" t="s">
        <v>801</v>
      </c>
      <c r="I1011" s="238" t="s">
        <v>1412</v>
      </c>
      <c r="J1011" s="59">
        <v>2</v>
      </c>
      <c r="K1011" s="22" t="s">
        <v>39</v>
      </c>
      <c r="L1011" s="22" t="s">
        <v>89</v>
      </c>
      <c r="M1011" s="22">
        <v>6</v>
      </c>
      <c r="N1011" s="22">
        <v>6</v>
      </c>
      <c r="O1011" s="59">
        <f t="shared" si="582"/>
        <v>0.77815125038364363</v>
      </c>
      <c r="P1011" s="22" t="s">
        <v>1858</v>
      </c>
      <c r="Q1011" s="26"/>
      <c r="R1011" s="22">
        <v>1</v>
      </c>
      <c r="S1011" s="22">
        <v>3</v>
      </c>
      <c r="T1011" s="22">
        <v>1</v>
      </c>
      <c r="U1011" s="239" t="s">
        <v>1859</v>
      </c>
      <c r="V1011" s="34" t="s">
        <v>1861</v>
      </c>
      <c r="W1011" s="13"/>
      <c r="X1011" s="22" t="s">
        <v>608</v>
      </c>
      <c r="Y1011" s="38"/>
      <c r="Z1011" s="244" t="s">
        <v>130</v>
      </c>
      <c r="AA1011" s="22" t="s">
        <v>1257</v>
      </c>
      <c r="AB1011" s="29" t="s">
        <v>1164</v>
      </c>
      <c r="AC1011" s="119">
        <v>32</v>
      </c>
      <c r="AD1011" s="29">
        <v>0</v>
      </c>
      <c r="AE1011" s="29" t="s">
        <v>1576</v>
      </c>
      <c r="AF1011" s="281">
        <v>8.6999999999999993</v>
      </c>
      <c r="AG1011" s="86">
        <f t="shared" si="583"/>
        <v>0.93951925261861846</v>
      </c>
      <c r="AH1011" s="458">
        <f>AF1011*69.5</f>
        <v>604.65</v>
      </c>
      <c r="AI1011" s="72">
        <f t="shared" si="576"/>
        <v>2.7815040572087324</v>
      </c>
      <c r="AJ1011" s="59">
        <f t="shared" si="577"/>
        <v>52.199999999999996</v>
      </c>
      <c r="AK1011" s="59">
        <f t="shared" si="584"/>
        <v>1.7176705030022621</v>
      </c>
      <c r="AL1011" s="72">
        <f t="shared" si="578"/>
        <v>3627.8999999999996</v>
      </c>
      <c r="AM1011" s="72">
        <f t="shared" si="574"/>
        <v>3.5596553075923758</v>
      </c>
      <c r="AN1011" s="26" t="s">
        <v>28</v>
      </c>
      <c r="AO1011" s="22" t="s">
        <v>470</v>
      </c>
      <c r="AP1011" s="240"/>
      <c r="AQ1011" s="22" t="s">
        <v>80</v>
      </c>
      <c r="AR1011" s="26" t="s">
        <v>223</v>
      </c>
      <c r="AS1011" s="26" t="s">
        <v>224</v>
      </c>
      <c r="AT1011" s="498">
        <v>112</v>
      </c>
      <c r="AU1011" s="270">
        <v>45.23</v>
      </c>
      <c r="AV1011" s="11">
        <v>-118.5</v>
      </c>
      <c r="AW1011" s="37" t="s">
        <v>225</v>
      </c>
      <c r="AX1011" s="277">
        <v>6.1416666666666666</v>
      </c>
      <c r="AY1011" s="278">
        <v>613</v>
      </c>
      <c r="AZ1011" s="455">
        <f t="shared" si="585"/>
        <v>2.7874604745184151</v>
      </c>
      <c r="BA1011" s="529" t="s">
        <v>137</v>
      </c>
      <c r="BB1011" s="241" t="s">
        <v>226</v>
      </c>
      <c r="BC1011" s="22"/>
      <c r="BD1011" s="23"/>
      <c r="BH1011" s="26" t="s">
        <v>2028</v>
      </c>
      <c r="BI1011" s="26" t="s">
        <v>1868</v>
      </c>
      <c r="BJ1011" s="185" t="s">
        <v>12</v>
      </c>
      <c r="BK1011" s="67" t="s">
        <v>5</v>
      </c>
      <c r="BO1011" s="29" t="s">
        <v>1669</v>
      </c>
      <c r="BP1011" s="8" t="s">
        <v>1577</v>
      </c>
      <c r="BQ1011" s="29" t="s">
        <v>1862</v>
      </c>
      <c r="BR1011" s="67">
        <v>0.63499025341130588</v>
      </c>
      <c r="BS1011" s="29" t="s">
        <v>21</v>
      </c>
      <c r="BT1011" s="29" t="s">
        <v>1214</v>
      </c>
      <c r="BU1011" s="124">
        <v>0.11718119744022919</v>
      </c>
      <c r="BW1011" s="14" t="s">
        <v>26</v>
      </c>
      <c r="BX1011" s="29" t="s">
        <v>67</v>
      </c>
      <c r="BZ1011" s="146">
        <f t="shared" si="579"/>
        <v>0.11718119744022919</v>
      </c>
      <c r="CA1011" s="250" t="s">
        <v>18</v>
      </c>
      <c r="CB1011" s="248" t="s">
        <v>1861</v>
      </c>
      <c r="CC1011" s="29">
        <v>3</v>
      </c>
      <c r="CD1011" s="29">
        <v>3</v>
      </c>
      <c r="CE1011" s="82" t="s">
        <v>1617</v>
      </c>
      <c r="CF1011" s="8" t="s">
        <v>1578</v>
      </c>
      <c r="CG1011" s="67">
        <v>0.23856209150326815</v>
      </c>
      <c r="CH1011" s="29" t="s">
        <v>21</v>
      </c>
      <c r="CI1011" s="67">
        <v>0.79504504872458259</v>
      </c>
      <c r="CL1011" s="30">
        <f t="shared" si="580"/>
        <v>0.79504504872458259</v>
      </c>
      <c r="CM1011" s="29">
        <v>3</v>
      </c>
      <c r="CN1011" s="29">
        <v>3</v>
      </c>
      <c r="CO1011" s="82" t="s">
        <v>2630</v>
      </c>
      <c r="CP1011" s="67">
        <f t="shared" si="589"/>
        <v>0.69762340182484417</v>
      </c>
      <c r="CQ1011" s="67">
        <f t="shared" si="590"/>
        <v>0.8</v>
      </c>
      <c r="CR1011" s="67">
        <f t="shared" si="586"/>
        <v>0.55809872145987538</v>
      </c>
      <c r="CS1011" s="67">
        <f t="shared" si="591"/>
        <v>0.69262284857459555</v>
      </c>
      <c r="CT1011" s="29">
        <v>1</v>
      </c>
      <c r="CU1011" s="59">
        <v>0</v>
      </c>
      <c r="CV1011" s="19" t="s">
        <v>1782</v>
      </c>
      <c r="CW1011" s="59">
        <v>0</v>
      </c>
      <c r="CX1011" s="59">
        <v>0</v>
      </c>
      <c r="CY1011" s="12">
        <v>1</v>
      </c>
      <c r="CZ1011" s="12">
        <v>0</v>
      </c>
      <c r="DA1011" s="12">
        <v>0</v>
      </c>
      <c r="DB1011" s="12">
        <v>0</v>
      </c>
      <c r="DC1011" s="12">
        <v>0</v>
      </c>
      <c r="DD1011" s="283">
        <v>0</v>
      </c>
      <c r="DE1011" s="60">
        <v>0</v>
      </c>
      <c r="DF1011" s="60">
        <v>0</v>
      </c>
      <c r="DG1011" s="60">
        <v>0</v>
      </c>
      <c r="DH1011" s="60">
        <v>0</v>
      </c>
      <c r="DI1011" s="60">
        <v>1</v>
      </c>
      <c r="DJ1011" s="60">
        <v>0</v>
      </c>
      <c r="DK1011" s="60">
        <v>0</v>
      </c>
      <c r="DL1011" s="19">
        <v>0</v>
      </c>
      <c r="DM1011" s="19">
        <v>0</v>
      </c>
      <c r="DN1011" s="19">
        <v>0</v>
      </c>
      <c r="DO1011" s="59">
        <v>0</v>
      </c>
      <c r="DP1011" s="59">
        <v>0</v>
      </c>
      <c r="DQ1011" s="59">
        <v>0</v>
      </c>
      <c r="DR1011" s="59">
        <v>0</v>
      </c>
      <c r="DS1011" s="59">
        <v>0</v>
      </c>
      <c r="DT1011" s="59">
        <v>0</v>
      </c>
      <c r="DU1011" s="59">
        <v>0</v>
      </c>
      <c r="DV1011" s="59">
        <v>0</v>
      </c>
      <c r="DW1011" s="59">
        <v>0</v>
      </c>
      <c r="DX1011" s="59">
        <v>0</v>
      </c>
      <c r="DY1011" s="59">
        <v>0</v>
      </c>
      <c r="DZ1011" s="59">
        <v>0</v>
      </c>
      <c r="EA1011" s="59">
        <v>0</v>
      </c>
      <c r="EB1011" s="59">
        <v>0</v>
      </c>
      <c r="EC1011" s="59">
        <v>0</v>
      </c>
      <c r="ED1011" s="59">
        <v>0</v>
      </c>
      <c r="EE1011" s="59">
        <v>0</v>
      </c>
      <c r="EF1011" s="59">
        <v>0</v>
      </c>
      <c r="EG1011" s="59">
        <v>0</v>
      </c>
      <c r="EH1011" s="59">
        <v>0</v>
      </c>
      <c r="EI1011" s="59">
        <v>0</v>
      </c>
      <c r="EJ1011" s="59">
        <v>0</v>
      </c>
      <c r="EK1011" s="59">
        <v>0</v>
      </c>
      <c r="EL1011" s="59">
        <v>0</v>
      </c>
      <c r="EM1011" s="37">
        <v>0</v>
      </c>
      <c r="EN1011" s="59">
        <v>0</v>
      </c>
      <c r="EO1011" s="268">
        <v>1</v>
      </c>
      <c r="EP1011" s="59">
        <v>1</v>
      </c>
      <c r="EQ1011" s="59">
        <v>2</v>
      </c>
    </row>
    <row r="1012" spans="1:147" ht="15" customHeight="1" x14ac:dyDescent="0.25">
      <c r="A1012" s="6" t="s">
        <v>2587</v>
      </c>
      <c r="B1012" s="22">
        <v>86</v>
      </c>
      <c r="C1012" s="21" t="s">
        <v>1857</v>
      </c>
      <c r="D1012" s="13">
        <v>2016</v>
      </c>
      <c r="E1012" s="21" t="s">
        <v>800</v>
      </c>
      <c r="F1012" s="21" t="s">
        <v>308</v>
      </c>
      <c r="G1012" s="13">
        <v>19</v>
      </c>
      <c r="H1012" s="22" t="s">
        <v>801</v>
      </c>
      <c r="I1012" s="238" t="s">
        <v>1412</v>
      </c>
      <c r="J1012" s="59">
        <v>2</v>
      </c>
      <c r="K1012" s="22" t="s">
        <v>39</v>
      </c>
      <c r="L1012" s="22" t="s">
        <v>89</v>
      </c>
      <c r="M1012" s="22">
        <v>6</v>
      </c>
      <c r="N1012" s="22">
        <v>6</v>
      </c>
      <c r="O1012" s="59">
        <f t="shared" si="582"/>
        <v>0.77815125038364363</v>
      </c>
      <c r="P1012" s="22" t="s">
        <v>1858</v>
      </c>
      <c r="Q1012" s="26"/>
      <c r="R1012" s="22">
        <v>1</v>
      </c>
      <c r="S1012" s="22">
        <v>3</v>
      </c>
      <c r="T1012" s="22">
        <v>1</v>
      </c>
      <c r="U1012" s="239" t="s">
        <v>1859</v>
      </c>
      <c r="V1012" s="34" t="s">
        <v>1861</v>
      </c>
      <c r="W1012" s="13"/>
      <c r="X1012" s="22" t="s">
        <v>608</v>
      </c>
      <c r="Y1012" s="38"/>
      <c r="Z1012" s="244" t="s">
        <v>130</v>
      </c>
      <c r="AA1012" s="22" t="s">
        <v>1257</v>
      </c>
      <c r="AB1012" s="29" t="s">
        <v>1164</v>
      </c>
      <c r="AC1012" s="119">
        <v>16</v>
      </c>
      <c r="AD1012" s="29">
        <v>0</v>
      </c>
      <c r="AE1012" s="29" t="s">
        <v>1576</v>
      </c>
      <c r="AF1012" s="281">
        <v>4.4000000000000004</v>
      </c>
      <c r="AG1012" s="86">
        <f t="shared" si="583"/>
        <v>0.64345267648618742</v>
      </c>
      <c r="AH1012" s="458">
        <f t="shared" ref="AH1012:AH1014" si="603">AF1012*69.5</f>
        <v>305.8</v>
      </c>
      <c r="AI1012" s="72">
        <f t="shared" si="576"/>
        <v>2.4854374810763011</v>
      </c>
      <c r="AJ1012" s="59">
        <f t="shared" si="577"/>
        <v>26.400000000000002</v>
      </c>
      <c r="AK1012" s="59">
        <f t="shared" si="584"/>
        <v>1.4216039268698311</v>
      </c>
      <c r="AL1012" s="72">
        <f t="shared" si="578"/>
        <v>1834.8000000000002</v>
      </c>
      <c r="AM1012" s="72">
        <f t="shared" si="574"/>
        <v>3.263588731459945</v>
      </c>
      <c r="AN1012" s="26" t="s">
        <v>28</v>
      </c>
      <c r="AO1012" s="22" t="s">
        <v>470</v>
      </c>
      <c r="AP1012" s="240"/>
      <c r="AQ1012" s="22" t="s">
        <v>80</v>
      </c>
      <c r="AR1012" s="26" t="s">
        <v>223</v>
      </c>
      <c r="AS1012" s="26" t="s">
        <v>224</v>
      </c>
      <c r="AT1012" s="498">
        <v>112</v>
      </c>
      <c r="AU1012" s="270">
        <v>45.23</v>
      </c>
      <c r="AV1012" s="11">
        <v>-118.5</v>
      </c>
      <c r="AW1012" s="37" t="s">
        <v>225</v>
      </c>
      <c r="AX1012" s="277">
        <v>6.1416666666666666</v>
      </c>
      <c r="AY1012" s="278">
        <v>613</v>
      </c>
      <c r="AZ1012" s="455">
        <f t="shared" si="585"/>
        <v>2.7874604745184151</v>
      </c>
      <c r="BA1012" s="529" t="s">
        <v>137</v>
      </c>
      <c r="BB1012" s="241" t="s">
        <v>226</v>
      </c>
      <c r="BC1012" s="22"/>
      <c r="BD1012" s="23"/>
      <c r="BH1012" s="26" t="s">
        <v>2028</v>
      </c>
      <c r="BI1012" s="26" t="s">
        <v>1869</v>
      </c>
      <c r="BJ1012" s="185" t="s">
        <v>12</v>
      </c>
      <c r="BK1012" s="67" t="s">
        <v>5</v>
      </c>
      <c r="BO1012" s="29" t="s">
        <v>1669</v>
      </c>
      <c r="BP1012" s="8" t="s">
        <v>1577</v>
      </c>
      <c r="BQ1012" s="29" t="s">
        <v>1862</v>
      </c>
      <c r="BR1012" s="67">
        <v>0.44736842105263158</v>
      </c>
      <c r="BS1012" s="29" t="s">
        <v>21</v>
      </c>
      <c r="BT1012" s="29" t="s">
        <v>1214</v>
      </c>
      <c r="BU1012" s="124">
        <v>0.26610195284416688</v>
      </c>
      <c r="BW1012" s="14" t="s">
        <v>26</v>
      </c>
      <c r="BX1012" s="29" t="s">
        <v>67</v>
      </c>
      <c r="BZ1012" s="146">
        <f t="shared" si="579"/>
        <v>0.26610195284416688</v>
      </c>
      <c r="CA1012" s="250" t="s">
        <v>18</v>
      </c>
      <c r="CB1012" s="248" t="s">
        <v>1861</v>
      </c>
      <c r="CC1012" s="29">
        <v>3</v>
      </c>
      <c r="CD1012" s="29">
        <v>3</v>
      </c>
      <c r="CE1012" s="82" t="s">
        <v>1617</v>
      </c>
      <c r="CF1012" s="8" t="s">
        <v>1578</v>
      </c>
      <c r="CG1012" s="67">
        <v>0.23856209150326815</v>
      </c>
      <c r="CH1012" s="29" t="s">
        <v>21</v>
      </c>
      <c r="CI1012" s="67">
        <v>0.79504504872458259</v>
      </c>
      <c r="CL1012" s="30">
        <f t="shared" si="580"/>
        <v>0.79504504872458259</v>
      </c>
      <c r="CM1012" s="29">
        <v>3</v>
      </c>
      <c r="CN1012" s="29">
        <v>3</v>
      </c>
      <c r="CO1012" s="82" t="s">
        <v>2630</v>
      </c>
      <c r="CP1012" s="67">
        <f t="shared" si="589"/>
        <v>0.35221655130990553</v>
      </c>
      <c r="CQ1012" s="67">
        <f t="shared" si="590"/>
        <v>0.8</v>
      </c>
      <c r="CR1012" s="67">
        <f t="shared" si="586"/>
        <v>0.28177324104792445</v>
      </c>
      <c r="CS1012" s="67">
        <f t="shared" si="591"/>
        <v>0.67328301328088758</v>
      </c>
      <c r="CT1012" s="29">
        <v>1</v>
      </c>
      <c r="CU1012" s="59">
        <v>0</v>
      </c>
      <c r="CV1012" s="19" t="s">
        <v>1782</v>
      </c>
      <c r="CW1012" s="59">
        <v>0</v>
      </c>
      <c r="CX1012" s="59">
        <v>0</v>
      </c>
      <c r="CY1012" s="12">
        <v>1</v>
      </c>
      <c r="CZ1012" s="12">
        <v>0</v>
      </c>
      <c r="DA1012" s="12">
        <v>0</v>
      </c>
      <c r="DB1012" s="12">
        <v>0</v>
      </c>
      <c r="DC1012" s="12">
        <v>0</v>
      </c>
      <c r="DD1012" s="283">
        <v>0</v>
      </c>
      <c r="DE1012" s="60">
        <v>0</v>
      </c>
      <c r="DF1012" s="60">
        <v>0</v>
      </c>
      <c r="DG1012" s="60">
        <v>0</v>
      </c>
      <c r="DH1012" s="60">
        <v>0</v>
      </c>
      <c r="DI1012" s="60">
        <v>1</v>
      </c>
      <c r="DJ1012" s="60">
        <v>0</v>
      </c>
      <c r="DK1012" s="60">
        <v>0</v>
      </c>
      <c r="DL1012" s="19">
        <v>0</v>
      </c>
      <c r="DM1012" s="19">
        <v>0</v>
      </c>
      <c r="DN1012" s="19">
        <v>0</v>
      </c>
      <c r="DO1012" s="59">
        <v>0</v>
      </c>
      <c r="DP1012" s="59">
        <v>0</v>
      </c>
      <c r="DQ1012" s="59">
        <v>0</v>
      </c>
      <c r="DR1012" s="59">
        <v>0</v>
      </c>
      <c r="DS1012" s="59">
        <v>0</v>
      </c>
      <c r="DT1012" s="59">
        <v>0</v>
      </c>
      <c r="DU1012" s="59">
        <v>0</v>
      </c>
      <c r="DV1012" s="59">
        <v>0</v>
      </c>
      <c r="DW1012" s="59">
        <v>0</v>
      </c>
      <c r="DX1012" s="59">
        <v>0</v>
      </c>
      <c r="DY1012" s="59">
        <v>0</v>
      </c>
      <c r="DZ1012" s="59">
        <v>0</v>
      </c>
      <c r="EA1012" s="59">
        <v>0</v>
      </c>
      <c r="EB1012" s="59">
        <v>0</v>
      </c>
      <c r="EC1012" s="59">
        <v>0</v>
      </c>
      <c r="ED1012" s="59">
        <v>0</v>
      </c>
      <c r="EE1012" s="59">
        <v>0</v>
      </c>
      <c r="EF1012" s="59">
        <v>0</v>
      </c>
      <c r="EG1012" s="59">
        <v>0</v>
      </c>
      <c r="EH1012" s="59">
        <v>0</v>
      </c>
      <c r="EI1012" s="59">
        <v>0</v>
      </c>
      <c r="EJ1012" s="59">
        <v>0</v>
      </c>
      <c r="EK1012" s="59">
        <v>0</v>
      </c>
      <c r="EL1012" s="59">
        <v>0</v>
      </c>
      <c r="EM1012" s="37">
        <v>0</v>
      </c>
      <c r="EN1012" s="59">
        <v>0</v>
      </c>
      <c r="EO1012" s="268">
        <v>1</v>
      </c>
      <c r="EP1012" s="59">
        <v>1</v>
      </c>
      <c r="EQ1012" s="59">
        <v>2</v>
      </c>
    </row>
    <row r="1013" spans="1:147" ht="15" customHeight="1" x14ac:dyDescent="0.25">
      <c r="A1013" s="6" t="s">
        <v>2587</v>
      </c>
      <c r="B1013" s="22">
        <v>87</v>
      </c>
      <c r="C1013" s="21" t="s">
        <v>1857</v>
      </c>
      <c r="D1013" s="13">
        <v>2016</v>
      </c>
      <c r="E1013" s="21" t="s">
        <v>800</v>
      </c>
      <c r="F1013" s="21" t="s">
        <v>308</v>
      </c>
      <c r="G1013" s="13">
        <v>19</v>
      </c>
      <c r="H1013" s="22" t="s">
        <v>801</v>
      </c>
      <c r="I1013" s="238" t="s">
        <v>1412</v>
      </c>
      <c r="J1013" s="59">
        <v>2</v>
      </c>
      <c r="K1013" s="22" t="s">
        <v>39</v>
      </c>
      <c r="L1013" s="22" t="s">
        <v>89</v>
      </c>
      <c r="M1013" s="22">
        <v>6</v>
      </c>
      <c r="N1013" s="22">
        <v>6</v>
      </c>
      <c r="O1013" s="59">
        <f t="shared" si="582"/>
        <v>0.77815125038364363</v>
      </c>
      <c r="P1013" s="22" t="s">
        <v>1858</v>
      </c>
      <c r="Q1013" s="26"/>
      <c r="R1013" s="22">
        <v>1</v>
      </c>
      <c r="S1013" s="22">
        <v>3</v>
      </c>
      <c r="T1013" s="22">
        <v>1</v>
      </c>
      <c r="U1013" s="239" t="s">
        <v>1859</v>
      </c>
      <c r="V1013" s="34" t="s">
        <v>1861</v>
      </c>
      <c r="W1013" s="13"/>
      <c r="X1013" s="22" t="s">
        <v>608</v>
      </c>
      <c r="Y1013" s="38"/>
      <c r="Z1013" s="244" t="s">
        <v>130</v>
      </c>
      <c r="AA1013" s="22" t="s">
        <v>1257</v>
      </c>
      <c r="AB1013" s="29" t="s">
        <v>1164</v>
      </c>
      <c r="AC1013" s="119">
        <v>8</v>
      </c>
      <c r="AD1013" s="29">
        <v>0</v>
      </c>
      <c r="AE1013" s="29" t="s">
        <v>1576</v>
      </c>
      <c r="AF1013" s="281">
        <v>2.2000000000000002</v>
      </c>
      <c r="AG1013" s="86">
        <f t="shared" si="583"/>
        <v>0.34242268082220628</v>
      </c>
      <c r="AH1013" s="458">
        <f t="shared" si="603"/>
        <v>152.9</v>
      </c>
      <c r="AI1013" s="72">
        <f t="shared" si="576"/>
        <v>2.1844074854123203</v>
      </c>
      <c r="AJ1013" s="59">
        <f t="shared" si="577"/>
        <v>13.200000000000001</v>
      </c>
      <c r="AK1013" s="59">
        <f t="shared" si="584"/>
        <v>1.1205739312058498</v>
      </c>
      <c r="AL1013" s="72">
        <f t="shared" si="578"/>
        <v>917.40000000000009</v>
      </c>
      <c r="AM1013" s="72">
        <f t="shared" si="574"/>
        <v>2.9625587357959637</v>
      </c>
      <c r="AN1013" s="26" t="s">
        <v>28</v>
      </c>
      <c r="AO1013" s="22" t="s">
        <v>470</v>
      </c>
      <c r="AP1013" s="240"/>
      <c r="AQ1013" s="22" t="s">
        <v>80</v>
      </c>
      <c r="AR1013" s="26" t="s">
        <v>223</v>
      </c>
      <c r="AS1013" s="26" t="s">
        <v>224</v>
      </c>
      <c r="AT1013" s="498">
        <v>112</v>
      </c>
      <c r="AU1013" s="270">
        <v>45.23</v>
      </c>
      <c r="AV1013" s="11">
        <v>-118.5</v>
      </c>
      <c r="AW1013" s="37" t="s">
        <v>225</v>
      </c>
      <c r="AX1013" s="277">
        <v>6.1416666666666666</v>
      </c>
      <c r="AY1013" s="278">
        <v>613</v>
      </c>
      <c r="AZ1013" s="455">
        <f t="shared" si="585"/>
        <v>2.7874604745184151</v>
      </c>
      <c r="BA1013" s="529" t="s">
        <v>137</v>
      </c>
      <c r="BB1013" s="241" t="s">
        <v>226</v>
      </c>
      <c r="BC1013" s="22"/>
      <c r="BD1013" s="23"/>
      <c r="BH1013" s="26" t="s">
        <v>2028</v>
      </c>
      <c r="BI1013" s="26" t="s">
        <v>1870</v>
      </c>
      <c r="BJ1013" s="185" t="s">
        <v>12</v>
      </c>
      <c r="BK1013" s="67" t="s">
        <v>5</v>
      </c>
      <c r="BO1013" s="29" t="s">
        <v>1669</v>
      </c>
      <c r="BP1013" s="8" t="s">
        <v>1577</v>
      </c>
      <c r="BQ1013" s="29" t="s">
        <v>1862</v>
      </c>
      <c r="BR1013" s="67">
        <v>0.38194444444444448</v>
      </c>
      <c r="BS1013" s="29" t="s">
        <v>21</v>
      </c>
      <c r="BT1013" s="29" t="s">
        <v>1214</v>
      </c>
      <c r="BU1013" s="124">
        <v>0.42098457128410216</v>
      </c>
      <c r="BW1013" s="14" t="s">
        <v>26</v>
      </c>
      <c r="BX1013" s="29" t="s">
        <v>67</v>
      </c>
      <c r="BZ1013" s="146">
        <f t="shared" si="579"/>
        <v>0.42098457128410216</v>
      </c>
      <c r="CA1013" s="250" t="s">
        <v>18</v>
      </c>
      <c r="CB1013" s="248" t="s">
        <v>1861</v>
      </c>
      <c r="CC1013" s="29">
        <v>3</v>
      </c>
      <c r="CD1013" s="29">
        <v>3</v>
      </c>
      <c r="CE1013" s="82" t="s">
        <v>1617</v>
      </c>
      <c r="CF1013" s="8" t="s">
        <v>1578</v>
      </c>
      <c r="CG1013" s="67">
        <v>0.23856209150326815</v>
      </c>
      <c r="CH1013" s="29" t="s">
        <v>21</v>
      </c>
      <c r="CI1013" s="67">
        <v>0.79504504872458259</v>
      </c>
      <c r="CL1013" s="30">
        <f t="shared" si="580"/>
        <v>0.79504504872458259</v>
      </c>
      <c r="CM1013" s="29">
        <v>3</v>
      </c>
      <c r="CN1013" s="29">
        <v>3</v>
      </c>
      <c r="CO1013" s="82" t="s">
        <v>2630</v>
      </c>
      <c r="CP1013" s="67">
        <f t="shared" si="589"/>
        <v>0.22539761678974826</v>
      </c>
      <c r="CQ1013" s="67">
        <f t="shared" si="590"/>
        <v>0.8</v>
      </c>
      <c r="CR1013" s="67">
        <f t="shared" si="586"/>
        <v>0.18031809343179861</v>
      </c>
      <c r="CS1013" s="67">
        <f t="shared" si="591"/>
        <v>0.6693762179015732</v>
      </c>
      <c r="CT1013" s="29">
        <v>1</v>
      </c>
      <c r="CU1013" s="59">
        <v>0</v>
      </c>
      <c r="CV1013" s="19" t="s">
        <v>1782</v>
      </c>
      <c r="CW1013" s="59">
        <v>0</v>
      </c>
      <c r="CX1013" s="59">
        <v>0</v>
      </c>
      <c r="CY1013" s="12">
        <v>1</v>
      </c>
      <c r="CZ1013" s="12">
        <v>0</v>
      </c>
      <c r="DA1013" s="12">
        <v>0</v>
      </c>
      <c r="DB1013" s="12">
        <v>0</v>
      </c>
      <c r="DC1013" s="12">
        <v>0</v>
      </c>
      <c r="DD1013" s="283">
        <v>0</v>
      </c>
      <c r="DE1013" s="60">
        <v>0</v>
      </c>
      <c r="DF1013" s="60">
        <v>0</v>
      </c>
      <c r="DG1013" s="60">
        <v>0</v>
      </c>
      <c r="DH1013" s="60">
        <v>0</v>
      </c>
      <c r="DI1013" s="60">
        <v>1</v>
      </c>
      <c r="DJ1013" s="60">
        <v>0</v>
      </c>
      <c r="DK1013" s="60">
        <v>0</v>
      </c>
      <c r="DL1013" s="19">
        <v>0</v>
      </c>
      <c r="DM1013" s="19">
        <v>0</v>
      </c>
      <c r="DN1013" s="19">
        <v>0</v>
      </c>
      <c r="DO1013" s="59">
        <v>0</v>
      </c>
      <c r="DP1013" s="59">
        <v>0</v>
      </c>
      <c r="DQ1013" s="59">
        <v>0</v>
      </c>
      <c r="DR1013" s="59">
        <v>0</v>
      </c>
      <c r="DS1013" s="59">
        <v>0</v>
      </c>
      <c r="DT1013" s="59">
        <v>0</v>
      </c>
      <c r="DU1013" s="59">
        <v>0</v>
      </c>
      <c r="DV1013" s="59">
        <v>0</v>
      </c>
      <c r="DW1013" s="59">
        <v>0</v>
      </c>
      <c r="DX1013" s="59">
        <v>0</v>
      </c>
      <c r="DY1013" s="59">
        <v>0</v>
      </c>
      <c r="DZ1013" s="59">
        <v>0</v>
      </c>
      <c r="EA1013" s="59">
        <v>0</v>
      </c>
      <c r="EB1013" s="59">
        <v>0</v>
      </c>
      <c r="EC1013" s="59">
        <v>0</v>
      </c>
      <c r="ED1013" s="59">
        <v>0</v>
      </c>
      <c r="EE1013" s="59">
        <v>0</v>
      </c>
      <c r="EF1013" s="59">
        <v>0</v>
      </c>
      <c r="EG1013" s="59">
        <v>0</v>
      </c>
      <c r="EH1013" s="59">
        <v>0</v>
      </c>
      <c r="EI1013" s="59">
        <v>0</v>
      </c>
      <c r="EJ1013" s="59">
        <v>0</v>
      </c>
      <c r="EK1013" s="59">
        <v>0</v>
      </c>
      <c r="EL1013" s="59">
        <v>0</v>
      </c>
      <c r="EM1013" s="37">
        <v>0</v>
      </c>
      <c r="EN1013" s="59">
        <v>0</v>
      </c>
      <c r="EO1013" s="268">
        <v>1</v>
      </c>
      <c r="EP1013" s="59">
        <v>1</v>
      </c>
      <c r="EQ1013" s="59">
        <v>2</v>
      </c>
    </row>
    <row r="1014" spans="1:147" ht="15" customHeight="1" x14ac:dyDescent="0.25">
      <c r="A1014" s="6" t="s">
        <v>2587</v>
      </c>
      <c r="B1014" s="22">
        <v>88</v>
      </c>
      <c r="C1014" s="21" t="s">
        <v>1857</v>
      </c>
      <c r="D1014" s="13">
        <v>2016</v>
      </c>
      <c r="E1014" s="21" t="s">
        <v>800</v>
      </c>
      <c r="F1014" s="21" t="s">
        <v>308</v>
      </c>
      <c r="G1014" s="13">
        <v>19</v>
      </c>
      <c r="H1014" s="22" t="s">
        <v>801</v>
      </c>
      <c r="I1014" s="238" t="s">
        <v>1412</v>
      </c>
      <c r="J1014" s="59">
        <v>2</v>
      </c>
      <c r="K1014" s="22" t="s">
        <v>39</v>
      </c>
      <c r="L1014" s="22" t="s">
        <v>89</v>
      </c>
      <c r="M1014" s="22">
        <v>6</v>
      </c>
      <c r="N1014" s="22">
        <v>6</v>
      </c>
      <c r="O1014" s="59">
        <f t="shared" si="582"/>
        <v>0.77815125038364363</v>
      </c>
      <c r="P1014" s="22" t="s">
        <v>1858</v>
      </c>
      <c r="Q1014" s="26"/>
      <c r="R1014" s="22">
        <v>1</v>
      </c>
      <c r="S1014" s="22">
        <v>3</v>
      </c>
      <c r="T1014" s="22">
        <v>3</v>
      </c>
      <c r="U1014" s="239" t="s">
        <v>1859</v>
      </c>
      <c r="V1014" s="34" t="s">
        <v>1861</v>
      </c>
      <c r="W1014" s="13"/>
      <c r="X1014" s="22" t="s">
        <v>608</v>
      </c>
      <c r="Y1014" s="38"/>
      <c r="Z1014" s="244" t="s">
        <v>130</v>
      </c>
      <c r="AA1014" s="22" t="s">
        <v>1257</v>
      </c>
      <c r="AB1014" s="29" t="s">
        <v>1164</v>
      </c>
      <c r="AC1014" s="243" t="s">
        <v>1864</v>
      </c>
      <c r="AD1014" s="29">
        <v>0</v>
      </c>
      <c r="AE1014" s="29" t="s">
        <v>1576</v>
      </c>
      <c r="AF1014" s="282">
        <v>5.0999999999999996</v>
      </c>
      <c r="AG1014" s="86">
        <f t="shared" si="583"/>
        <v>0.70757017609793638</v>
      </c>
      <c r="AH1014" s="458">
        <f t="shared" si="603"/>
        <v>354.45</v>
      </c>
      <c r="AI1014" s="72">
        <f t="shared" si="576"/>
        <v>2.5495549806880504</v>
      </c>
      <c r="AJ1014" s="59">
        <f t="shared" si="577"/>
        <v>30.599999999999998</v>
      </c>
      <c r="AK1014" s="59">
        <f t="shared" si="584"/>
        <v>1.4857214264815799</v>
      </c>
      <c r="AL1014" s="72">
        <f t="shared" si="578"/>
        <v>2126.6999999999998</v>
      </c>
      <c r="AM1014" s="72">
        <f t="shared" si="574"/>
        <v>3.3277062310716938</v>
      </c>
      <c r="AN1014" s="26" t="s">
        <v>28</v>
      </c>
      <c r="AO1014" s="22" t="s">
        <v>470</v>
      </c>
      <c r="AP1014" s="240"/>
      <c r="AQ1014" s="22" t="s">
        <v>80</v>
      </c>
      <c r="AR1014" s="26" t="s">
        <v>223</v>
      </c>
      <c r="AS1014" s="26" t="s">
        <v>224</v>
      </c>
      <c r="AT1014" s="498">
        <v>112</v>
      </c>
      <c r="AU1014" s="270">
        <v>45.23</v>
      </c>
      <c r="AV1014" s="11">
        <v>-118.5</v>
      </c>
      <c r="AW1014" s="37" t="s">
        <v>225</v>
      </c>
      <c r="AX1014" s="277">
        <v>6.1416666666666666</v>
      </c>
      <c r="AY1014" s="278">
        <v>613</v>
      </c>
      <c r="AZ1014" s="455">
        <f t="shared" si="585"/>
        <v>2.7874604745184151</v>
      </c>
      <c r="BA1014" s="529" t="s">
        <v>137</v>
      </c>
      <c r="BB1014" s="241" t="s">
        <v>226</v>
      </c>
      <c r="BC1014" s="22"/>
      <c r="BD1014" s="23"/>
      <c r="BH1014" s="26" t="s">
        <v>2028</v>
      </c>
      <c r="BI1014" s="26" t="s">
        <v>1871</v>
      </c>
      <c r="BJ1014" s="185" t="s">
        <v>12</v>
      </c>
      <c r="BK1014" s="67" t="s">
        <v>5</v>
      </c>
      <c r="BO1014" s="29" t="s">
        <v>1669</v>
      </c>
      <c r="BP1014" s="8" t="s">
        <v>1577</v>
      </c>
      <c r="BQ1014" s="29" t="s">
        <v>1862</v>
      </c>
      <c r="BR1014" s="67">
        <v>0.48810103963612733</v>
      </c>
      <c r="BS1014" s="29" t="s">
        <v>21</v>
      </c>
      <c r="BT1014" s="29" t="s">
        <v>1214</v>
      </c>
      <c r="BU1014" s="124">
        <v>0.27996736714505621</v>
      </c>
      <c r="BW1014" s="14" t="s">
        <v>26</v>
      </c>
      <c r="BX1014" s="29" t="s">
        <v>67</v>
      </c>
      <c r="BZ1014" s="146">
        <f t="shared" si="579"/>
        <v>0.27996736714505621</v>
      </c>
      <c r="CA1014" s="250" t="s">
        <v>18</v>
      </c>
      <c r="CB1014" s="248" t="s">
        <v>1861</v>
      </c>
      <c r="CC1014" s="29">
        <v>9</v>
      </c>
      <c r="CD1014" s="29">
        <v>9</v>
      </c>
      <c r="CE1014" s="82" t="s">
        <v>1617</v>
      </c>
      <c r="CF1014" s="8" t="s">
        <v>1578</v>
      </c>
      <c r="CG1014" s="67">
        <v>0.23856209150326815</v>
      </c>
      <c r="CH1014" s="29" t="s">
        <v>21</v>
      </c>
      <c r="CI1014" s="67">
        <v>0.79504504872458259</v>
      </c>
      <c r="CL1014" s="30">
        <f t="shared" si="580"/>
        <v>0.79504504872458259</v>
      </c>
      <c r="CM1014" s="29">
        <v>3</v>
      </c>
      <c r="CN1014" s="29">
        <v>3</v>
      </c>
      <c r="CO1014" s="82" t="s">
        <v>2630</v>
      </c>
      <c r="CP1014" s="67">
        <f t="shared" si="589"/>
        <v>0.573804838097143</v>
      </c>
      <c r="CQ1014" s="67">
        <f t="shared" si="590"/>
        <v>0.92307692307692313</v>
      </c>
      <c r="CR1014" s="67">
        <f t="shared" si="586"/>
        <v>0.52966600439736278</v>
      </c>
      <c r="CS1014" s="67">
        <f t="shared" si="591"/>
        <v>0.45613386428670555</v>
      </c>
      <c r="CT1014" s="29">
        <v>2</v>
      </c>
      <c r="CU1014" s="59">
        <v>0</v>
      </c>
      <c r="CV1014" s="19" t="s">
        <v>1782</v>
      </c>
      <c r="CW1014" s="59">
        <v>0</v>
      </c>
      <c r="CX1014" s="59">
        <v>0</v>
      </c>
      <c r="CY1014" s="12">
        <v>1</v>
      </c>
      <c r="CZ1014" s="12">
        <v>0</v>
      </c>
      <c r="DA1014" s="12">
        <v>0</v>
      </c>
      <c r="DB1014" s="12">
        <v>0</v>
      </c>
      <c r="DC1014" s="12">
        <v>0</v>
      </c>
      <c r="DD1014" s="283">
        <v>0</v>
      </c>
      <c r="DE1014" s="60">
        <v>0</v>
      </c>
      <c r="DF1014" s="60">
        <v>0</v>
      </c>
      <c r="DG1014" s="60">
        <v>0</v>
      </c>
      <c r="DH1014" s="60">
        <v>0</v>
      </c>
      <c r="DI1014" s="60">
        <v>1</v>
      </c>
      <c r="DJ1014" s="60">
        <v>0</v>
      </c>
      <c r="DK1014" s="60">
        <v>0</v>
      </c>
      <c r="DL1014" s="19">
        <v>0</v>
      </c>
      <c r="DM1014" s="19">
        <v>0</v>
      </c>
      <c r="DN1014" s="19">
        <v>0</v>
      </c>
      <c r="DO1014" s="59">
        <v>0</v>
      </c>
      <c r="DP1014" s="59">
        <v>0</v>
      </c>
      <c r="DQ1014" s="59">
        <v>0</v>
      </c>
      <c r="DR1014" s="59">
        <v>0</v>
      </c>
      <c r="DS1014" s="59">
        <v>0</v>
      </c>
      <c r="DT1014" s="59">
        <v>0</v>
      </c>
      <c r="DU1014" s="59">
        <v>0</v>
      </c>
      <c r="DV1014" s="59">
        <v>0</v>
      </c>
      <c r="DW1014" s="59">
        <v>0</v>
      </c>
      <c r="DX1014" s="59">
        <v>0</v>
      </c>
      <c r="DY1014" s="59">
        <v>0</v>
      </c>
      <c r="DZ1014" s="59">
        <v>0</v>
      </c>
      <c r="EA1014" s="59">
        <v>0</v>
      </c>
      <c r="EB1014" s="59">
        <v>0</v>
      </c>
      <c r="EC1014" s="59">
        <v>0</v>
      </c>
      <c r="ED1014" s="59">
        <v>0</v>
      </c>
      <c r="EE1014" s="59">
        <v>0</v>
      </c>
      <c r="EF1014" s="59">
        <v>0</v>
      </c>
      <c r="EG1014" s="59">
        <v>0</v>
      </c>
      <c r="EH1014" s="59">
        <v>0</v>
      </c>
      <c r="EI1014" s="59">
        <v>0</v>
      </c>
      <c r="EJ1014" s="59">
        <v>0</v>
      </c>
      <c r="EK1014" s="59">
        <v>0</v>
      </c>
      <c r="EL1014" s="59">
        <v>0</v>
      </c>
      <c r="EM1014" s="37">
        <v>0</v>
      </c>
      <c r="EN1014" s="59">
        <v>0</v>
      </c>
      <c r="EO1014" s="268">
        <v>1</v>
      </c>
      <c r="EP1014" s="59">
        <v>1</v>
      </c>
      <c r="EQ1014" s="59">
        <v>2</v>
      </c>
    </row>
    <row r="1015" spans="1:147" ht="15" customHeight="1" x14ac:dyDescent="0.25">
      <c r="A1015" s="6" t="s">
        <v>2587</v>
      </c>
      <c r="B1015" s="22">
        <v>89</v>
      </c>
      <c r="C1015" s="21" t="s">
        <v>1857</v>
      </c>
      <c r="D1015" s="13">
        <v>2016</v>
      </c>
      <c r="E1015" s="21" t="s">
        <v>800</v>
      </c>
      <c r="F1015" s="21" t="s">
        <v>308</v>
      </c>
      <c r="G1015" s="13">
        <v>19</v>
      </c>
      <c r="H1015" s="22" t="s">
        <v>801</v>
      </c>
      <c r="I1015" s="238" t="s">
        <v>1412</v>
      </c>
      <c r="J1015" s="59">
        <v>2</v>
      </c>
      <c r="K1015" s="22" t="s">
        <v>39</v>
      </c>
      <c r="L1015" s="22" t="s">
        <v>89</v>
      </c>
      <c r="M1015" s="22">
        <v>6</v>
      </c>
      <c r="N1015" s="22">
        <v>6</v>
      </c>
      <c r="O1015" s="59">
        <f t="shared" si="582"/>
        <v>0.77815125038364363</v>
      </c>
      <c r="P1015" s="22" t="s">
        <v>1858</v>
      </c>
      <c r="Q1015" s="26"/>
      <c r="R1015" s="22">
        <v>1</v>
      </c>
      <c r="S1015" s="37">
        <v>2</v>
      </c>
      <c r="T1015" s="22">
        <v>1</v>
      </c>
      <c r="U1015" s="239" t="s">
        <v>1859</v>
      </c>
      <c r="V1015" s="34" t="s">
        <v>1861</v>
      </c>
      <c r="W1015" s="13"/>
      <c r="X1015" s="22" t="s">
        <v>608</v>
      </c>
      <c r="Y1015" s="26"/>
      <c r="Z1015" s="26" t="s">
        <v>153</v>
      </c>
      <c r="AA1015" s="22" t="s">
        <v>1257</v>
      </c>
      <c r="AB1015" s="29" t="s">
        <v>1164</v>
      </c>
      <c r="AC1015" s="29">
        <v>30</v>
      </c>
      <c r="AD1015" s="29">
        <v>0</v>
      </c>
      <c r="AE1015" s="29" t="s">
        <v>1575</v>
      </c>
      <c r="AF1015" s="27">
        <v>8.1999999999999993</v>
      </c>
      <c r="AG1015" s="86">
        <f t="shared" si="583"/>
        <v>0.91381385238371671</v>
      </c>
      <c r="AH1015" s="458">
        <f>AF1015*110</f>
        <v>901.99999999999989</v>
      </c>
      <c r="AI1015" s="72">
        <f t="shared" si="576"/>
        <v>2.9552065375419416</v>
      </c>
      <c r="AJ1015" s="59">
        <f t="shared" si="577"/>
        <v>49.199999999999996</v>
      </c>
      <c r="AK1015" s="59">
        <f t="shared" si="584"/>
        <v>1.6919651027673603</v>
      </c>
      <c r="AL1015" s="72">
        <f t="shared" si="578"/>
        <v>5411.9999999999991</v>
      </c>
      <c r="AM1015" s="72">
        <f t="shared" ref="AM1015:AM1078" si="604">LOG10(AL1015)</f>
        <v>3.7333577879255855</v>
      </c>
      <c r="AN1015" s="26" t="s">
        <v>28</v>
      </c>
      <c r="AO1015" s="22" t="s">
        <v>470</v>
      </c>
      <c r="AP1015" s="240"/>
      <c r="AQ1015" s="22" t="s">
        <v>80</v>
      </c>
      <c r="AR1015" s="26" t="s">
        <v>223</v>
      </c>
      <c r="AS1015" s="26" t="s">
        <v>224</v>
      </c>
      <c r="AT1015" s="498">
        <v>113</v>
      </c>
      <c r="AU1015" s="270">
        <v>45.23</v>
      </c>
      <c r="AV1015" s="11">
        <v>-118.5</v>
      </c>
      <c r="AW1015" s="37" t="s">
        <v>225</v>
      </c>
      <c r="AX1015" s="277">
        <v>6.1416666666666666</v>
      </c>
      <c r="AY1015" s="278">
        <v>613</v>
      </c>
      <c r="AZ1015" s="455">
        <f t="shared" si="585"/>
        <v>2.7874604745184151</v>
      </c>
      <c r="BA1015" s="529" t="s">
        <v>137</v>
      </c>
      <c r="BB1015" s="241" t="s">
        <v>226</v>
      </c>
      <c r="BC1015" s="22"/>
      <c r="BD1015" s="23"/>
      <c r="BH1015" s="26" t="s">
        <v>2028</v>
      </c>
      <c r="BI1015" s="26" t="s">
        <v>1872</v>
      </c>
      <c r="BJ1015" s="185" t="s">
        <v>12</v>
      </c>
      <c r="BK1015" s="67" t="s">
        <v>5</v>
      </c>
      <c r="BO1015" s="29" t="s">
        <v>1669</v>
      </c>
      <c r="BP1015" s="8" t="s">
        <v>1577</v>
      </c>
      <c r="BQ1015" s="29" t="s">
        <v>1862</v>
      </c>
      <c r="BR1015" s="67">
        <v>-0.85470085470085455</v>
      </c>
      <c r="BS1015" s="29" t="s">
        <v>21</v>
      </c>
      <c r="BT1015" s="29" t="s">
        <v>1214</v>
      </c>
      <c r="BU1015" s="124">
        <v>0.42305533917143873</v>
      </c>
      <c r="BW1015" s="14" t="s">
        <v>26</v>
      </c>
      <c r="BX1015" s="29" t="s">
        <v>67</v>
      </c>
      <c r="BZ1015" s="146">
        <f t="shared" si="579"/>
        <v>0.42305533917143873</v>
      </c>
      <c r="CA1015" s="250" t="s">
        <v>18</v>
      </c>
      <c r="CB1015" s="248" t="s">
        <v>1861</v>
      </c>
      <c r="CC1015" s="119">
        <v>2</v>
      </c>
      <c r="CD1015" s="119">
        <v>2</v>
      </c>
      <c r="CE1015" s="82" t="s">
        <v>1617</v>
      </c>
      <c r="CF1015" s="8" t="s">
        <v>1578</v>
      </c>
      <c r="CG1015" s="67">
        <v>-0.81363636363636394</v>
      </c>
      <c r="CH1015" s="29" t="s">
        <v>21</v>
      </c>
      <c r="CI1015" s="67">
        <v>0.12213662584131291</v>
      </c>
      <c r="CL1015" s="30">
        <f t="shared" si="580"/>
        <v>0.12213662584131291</v>
      </c>
      <c r="CM1015" s="119">
        <v>2</v>
      </c>
      <c r="CN1015" s="119">
        <v>2</v>
      </c>
      <c r="CO1015" s="82" t="s">
        <v>2630</v>
      </c>
      <c r="CP1015" s="67">
        <f t="shared" si="589"/>
        <v>-0.13188645077391783</v>
      </c>
      <c r="CQ1015" s="67">
        <f t="shared" si="590"/>
        <v>0.5714285714285714</v>
      </c>
      <c r="CR1015" s="67">
        <f t="shared" si="586"/>
        <v>-7.5363686156524473E-2</v>
      </c>
      <c r="CS1015" s="67">
        <f t="shared" si="591"/>
        <v>1.0007099606488874</v>
      </c>
      <c r="CT1015" s="29">
        <v>1</v>
      </c>
      <c r="CU1015" s="59">
        <v>0</v>
      </c>
      <c r="CV1015" s="19" t="s">
        <v>1782</v>
      </c>
      <c r="CW1015" s="59">
        <v>0</v>
      </c>
      <c r="CX1015" s="59">
        <v>0</v>
      </c>
      <c r="CY1015" s="12">
        <v>1</v>
      </c>
      <c r="CZ1015" s="12">
        <v>0</v>
      </c>
      <c r="DA1015" s="12">
        <v>0</v>
      </c>
      <c r="DB1015" s="12">
        <v>0</v>
      </c>
      <c r="DC1015" s="12">
        <v>0</v>
      </c>
      <c r="DD1015" s="283">
        <v>0</v>
      </c>
      <c r="DE1015" s="60">
        <v>0</v>
      </c>
      <c r="DF1015" s="60">
        <v>0</v>
      </c>
      <c r="DG1015" s="60">
        <v>0</v>
      </c>
      <c r="DH1015" s="60">
        <v>0</v>
      </c>
      <c r="DI1015" s="60">
        <v>1</v>
      </c>
      <c r="DJ1015" s="60">
        <v>0</v>
      </c>
      <c r="DK1015" s="60">
        <v>0</v>
      </c>
      <c r="DL1015" s="19">
        <v>0</v>
      </c>
      <c r="DM1015" s="19">
        <v>0</v>
      </c>
      <c r="DN1015" s="19">
        <v>0</v>
      </c>
      <c r="DO1015" s="59">
        <v>0</v>
      </c>
      <c r="DP1015" s="59">
        <v>0</v>
      </c>
      <c r="DQ1015" s="59">
        <v>0</v>
      </c>
      <c r="DR1015" s="59">
        <v>0</v>
      </c>
      <c r="DS1015" s="59">
        <v>0</v>
      </c>
      <c r="DT1015" s="59">
        <v>0</v>
      </c>
      <c r="DU1015" s="59">
        <v>0</v>
      </c>
      <c r="DV1015" s="59">
        <v>0</v>
      </c>
      <c r="DW1015" s="59">
        <v>0</v>
      </c>
      <c r="DX1015" s="59">
        <v>0</v>
      </c>
      <c r="DY1015" s="59">
        <v>0</v>
      </c>
      <c r="DZ1015" s="59">
        <v>0</v>
      </c>
      <c r="EA1015" s="59">
        <v>0</v>
      </c>
      <c r="EB1015" s="59">
        <v>0</v>
      </c>
      <c r="EC1015" s="59">
        <v>0</v>
      </c>
      <c r="ED1015" s="59">
        <v>0</v>
      </c>
      <c r="EE1015" s="59">
        <v>0</v>
      </c>
      <c r="EF1015" s="59">
        <v>0</v>
      </c>
      <c r="EG1015" s="59">
        <v>0</v>
      </c>
      <c r="EH1015" s="59">
        <v>0</v>
      </c>
      <c r="EI1015" s="59">
        <v>0</v>
      </c>
      <c r="EJ1015" s="59">
        <v>0</v>
      </c>
      <c r="EK1015" s="59">
        <v>0</v>
      </c>
      <c r="EL1015" s="59">
        <v>0</v>
      </c>
      <c r="EM1015" s="29">
        <v>2</v>
      </c>
      <c r="EN1015" s="59">
        <v>0</v>
      </c>
      <c r="EO1015" s="29">
        <v>2</v>
      </c>
      <c r="EP1015" s="59">
        <v>1</v>
      </c>
      <c r="EQ1015" s="59">
        <v>2</v>
      </c>
    </row>
    <row r="1016" spans="1:147" ht="15" customHeight="1" x14ac:dyDescent="0.25">
      <c r="A1016" s="6" t="s">
        <v>2587</v>
      </c>
      <c r="B1016" s="22">
        <v>90</v>
      </c>
      <c r="C1016" s="21" t="s">
        <v>1857</v>
      </c>
      <c r="D1016" s="13">
        <v>2016</v>
      </c>
      <c r="E1016" s="21" t="s">
        <v>800</v>
      </c>
      <c r="F1016" s="21" t="s">
        <v>308</v>
      </c>
      <c r="G1016" s="13">
        <v>19</v>
      </c>
      <c r="H1016" s="22" t="s">
        <v>801</v>
      </c>
      <c r="I1016" s="238" t="s">
        <v>1412</v>
      </c>
      <c r="J1016" s="59">
        <v>2</v>
      </c>
      <c r="K1016" s="22" t="s">
        <v>39</v>
      </c>
      <c r="L1016" s="22" t="s">
        <v>89</v>
      </c>
      <c r="M1016" s="22">
        <v>6</v>
      </c>
      <c r="N1016" s="22">
        <v>6</v>
      </c>
      <c r="O1016" s="59">
        <f t="shared" si="582"/>
        <v>0.77815125038364363</v>
      </c>
      <c r="P1016" s="22" t="s">
        <v>1858</v>
      </c>
      <c r="Q1016" s="26"/>
      <c r="R1016" s="22">
        <v>1</v>
      </c>
      <c r="S1016" s="37">
        <v>2</v>
      </c>
      <c r="T1016" s="22">
        <v>1</v>
      </c>
      <c r="U1016" s="239" t="s">
        <v>1859</v>
      </c>
      <c r="V1016" s="34" t="s">
        <v>1861</v>
      </c>
      <c r="W1016" s="13"/>
      <c r="X1016" s="22" t="s">
        <v>608</v>
      </c>
      <c r="Y1016" s="38"/>
      <c r="Z1016" s="26" t="s">
        <v>153</v>
      </c>
      <c r="AA1016" s="22" t="s">
        <v>1257</v>
      </c>
      <c r="AB1016" s="29" t="s">
        <v>1164</v>
      </c>
      <c r="AC1016" s="119">
        <v>20</v>
      </c>
      <c r="AD1016" s="29">
        <v>0</v>
      </c>
      <c r="AE1016" s="29" t="s">
        <v>1575</v>
      </c>
      <c r="AF1016" s="281">
        <v>5.5</v>
      </c>
      <c r="AG1016" s="86">
        <f t="shared" si="583"/>
        <v>0.74036268949424389</v>
      </c>
      <c r="AH1016" s="458">
        <f t="shared" ref="AH1016:AH1018" si="605">AF1016*110</f>
        <v>605</v>
      </c>
      <c r="AI1016" s="72">
        <f t="shared" si="576"/>
        <v>2.781755374652469</v>
      </c>
      <c r="AJ1016" s="59">
        <f t="shared" si="577"/>
        <v>33</v>
      </c>
      <c r="AK1016" s="59">
        <f t="shared" si="584"/>
        <v>1.5185139398778875</v>
      </c>
      <c r="AL1016" s="72">
        <f t="shared" si="578"/>
        <v>3630</v>
      </c>
      <c r="AM1016" s="72">
        <f t="shared" si="604"/>
        <v>3.5599066250361124</v>
      </c>
      <c r="AN1016" s="26" t="s">
        <v>28</v>
      </c>
      <c r="AO1016" s="22" t="s">
        <v>470</v>
      </c>
      <c r="AP1016" s="240"/>
      <c r="AQ1016" s="22" t="s">
        <v>80</v>
      </c>
      <c r="AR1016" s="26" t="s">
        <v>223</v>
      </c>
      <c r="AS1016" s="26" t="s">
        <v>224</v>
      </c>
      <c r="AT1016" s="498">
        <v>113</v>
      </c>
      <c r="AU1016" s="270">
        <v>45.23</v>
      </c>
      <c r="AV1016" s="11">
        <v>-118.5</v>
      </c>
      <c r="AW1016" s="37" t="s">
        <v>225</v>
      </c>
      <c r="AX1016" s="277">
        <v>6.1416666666666666</v>
      </c>
      <c r="AY1016" s="278">
        <v>613</v>
      </c>
      <c r="AZ1016" s="455">
        <f t="shared" si="585"/>
        <v>2.7874604745184151</v>
      </c>
      <c r="BA1016" s="529" t="s">
        <v>137</v>
      </c>
      <c r="BB1016" s="241" t="s">
        <v>226</v>
      </c>
      <c r="BC1016" s="22"/>
      <c r="BD1016" s="23"/>
      <c r="BH1016" s="26" t="s">
        <v>2028</v>
      </c>
      <c r="BI1016" s="26" t="s">
        <v>1873</v>
      </c>
      <c r="BJ1016" s="185" t="s">
        <v>12</v>
      </c>
      <c r="BK1016" s="67" t="s">
        <v>5</v>
      </c>
      <c r="BO1016" s="29" t="s">
        <v>1669</v>
      </c>
      <c r="BP1016" s="8" t="s">
        <v>1577</v>
      </c>
      <c r="BQ1016" s="29" t="s">
        <v>1862</v>
      </c>
      <c r="BR1016" s="67">
        <v>-0.43750000000000022</v>
      </c>
      <c r="BS1016" s="29" t="s">
        <v>21</v>
      </c>
      <c r="BT1016" s="29" t="s">
        <v>1214</v>
      </c>
      <c r="BU1016" s="124">
        <v>0.32409060804383444</v>
      </c>
      <c r="BW1016" s="14" t="s">
        <v>26</v>
      </c>
      <c r="BX1016" s="29" t="s">
        <v>67</v>
      </c>
      <c r="BZ1016" s="146">
        <f t="shared" si="579"/>
        <v>0.32409060804383444</v>
      </c>
      <c r="CA1016" s="250" t="s">
        <v>18</v>
      </c>
      <c r="CB1016" s="248" t="s">
        <v>1861</v>
      </c>
      <c r="CC1016" s="119">
        <v>2</v>
      </c>
      <c r="CD1016" s="119">
        <v>2</v>
      </c>
      <c r="CE1016" s="82" t="s">
        <v>1617</v>
      </c>
      <c r="CF1016" s="8" t="s">
        <v>1578</v>
      </c>
      <c r="CG1016" s="67">
        <v>-0.81363636363636394</v>
      </c>
      <c r="CH1016" s="29" t="s">
        <v>21</v>
      </c>
      <c r="CI1016" s="67">
        <v>0.12213662584131291</v>
      </c>
      <c r="CL1016" s="30">
        <f t="shared" si="580"/>
        <v>0.12213662584131291</v>
      </c>
      <c r="CM1016" s="119">
        <v>2</v>
      </c>
      <c r="CN1016" s="119">
        <v>2</v>
      </c>
      <c r="CO1016" s="82" t="s">
        <v>2630</v>
      </c>
      <c r="CP1016" s="67">
        <f t="shared" si="589"/>
        <v>1.5358769838169641</v>
      </c>
      <c r="CQ1016" s="67">
        <f t="shared" si="590"/>
        <v>0.5714285714285714</v>
      </c>
      <c r="CR1016" s="67">
        <f t="shared" si="586"/>
        <v>0.87764399075255084</v>
      </c>
      <c r="CS1016" s="67">
        <f t="shared" si="591"/>
        <v>1.0962823718130079</v>
      </c>
      <c r="CT1016" s="29">
        <v>1</v>
      </c>
      <c r="CU1016" s="59">
        <v>0</v>
      </c>
      <c r="CV1016" s="19" t="s">
        <v>1782</v>
      </c>
      <c r="CW1016" s="59">
        <v>0</v>
      </c>
      <c r="CX1016" s="59">
        <v>0</v>
      </c>
      <c r="CY1016" s="12">
        <v>1</v>
      </c>
      <c r="CZ1016" s="12">
        <v>0</v>
      </c>
      <c r="DA1016" s="12">
        <v>0</v>
      </c>
      <c r="DB1016" s="12">
        <v>0</v>
      </c>
      <c r="DC1016" s="12">
        <v>0</v>
      </c>
      <c r="DD1016" s="283">
        <v>0</v>
      </c>
      <c r="DE1016" s="60">
        <v>0</v>
      </c>
      <c r="DF1016" s="60">
        <v>0</v>
      </c>
      <c r="DG1016" s="60">
        <v>0</v>
      </c>
      <c r="DH1016" s="60">
        <v>0</v>
      </c>
      <c r="DI1016" s="60">
        <v>1</v>
      </c>
      <c r="DJ1016" s="60">
        <v>0</v>
      </c>
      <c r="DK1016" s="60">
        <v>0</v>
      </c>
      <c r="DL1016" s="19">
        <v>0</v>
      </c>
      <c r="DM1016" s="19">
        <v>0</v>
      </c>
      <c r="DN1016" s="19">
        <v>0</v>
      </c>
      <c r="DO1016" s="59">
        <v>0</v>
      </c>
      <c r="DP1016" s="59">
        <v>0</v>
      </c>
      <c r="DQ1016" s="59">
        <v>0</v>
      </c>
      <c r="DR1016" s="59">
        <v>0</v>
      </c>
      <c r="DS1016" s="59">
        <v>0</v>
      </c>
      <c r="DT1016" s="59">
        <v>0</v>
      </c>
      <c r="DU1016" s="59">
        <v>0</v>
      </c>
      <c r="DV1016" s="59">
        <v>0</v>
      </c>
      <c r="DW1016" s="59">
        <v>0</v>
      </c>
      <c r="DX1016" s="59">
        <v>0</v>
      </c>
      <c r="DY1016" s="59">
        <v>0</v>
      </c>
      <c r="DZ1016" s="59">
        <v>0</v>
      </c>
      <c r="EA1016" s="59">
        <v>0</v>
      </c>
      <c r="EB1016" s="59">
        <v>0</v>
      </c>
      <c r="EC1016" s="59">
        <v>0</v>
      </c>
      <c r="ED1016" s="59">
        <v>0</v>
      </c>
      <c r="EE1016" s="59">
        <v>0</v>
      </c>
      <c r="EF1016" s="59">
        <v>0</v>
      </c>
      <c r="EG1016" s="59">
        <v>0</v>
      </c>
      <c r="EH1016" s="59">
        <v>0</v>
      </c>
      <c r="EI1016" s="59">
        <v>0</v>
      </c>
      <c r="EJ1016" s="59">
        <v>0</v>
      </c>
      <c r="EK1016" s="59">
        <v>0</v>
      </c>
      <c r="EL1016" s="59">
        <v>0</v>
      </c>
      <c r="EM1016" s="29">
        <v>2</v>
      </c>
      <c r="EN1016" s="59">
        <v>0</v>
      </c>
      <c r="EO1016" s="29">
        <v>2</v>
      </c>
      <c r="EP1016" s="59">
        <v>1</v>
      </c>
      <c r="EQ1016" s="59">
        <v>2</v>
      </c>
    </row>
    <row r="1017" spans="1:147" ht="15" customHeight="1" x14ac:dyDescent="0.25">
      <c r="A1017" s="6" t="s">
        <v>2587</v>
      </c>
      <c r="B1017" s="22">
        <v>91</v>
      </c>
      <c r="C1017" s="21" t="s">
        <v>1857</v>
      </c>
      <c r="D1017" s="13">
        <v>2016</v>
      </c>
      <c r="E1017" s="21" t="s">
        <v>800</v>
      </c>
      <c r="F1017" s="21" t="s">
        <v>308</v>
      </c>
      <c r="G1017" s="13">
        <v>19</v>
      </c>
      <c r="H1017" s="22" t="s">
        <v>801</v>
      </c>
      <c r="I1017" s="238" t="s">
        <v>1412</v>
      </c>
      <c r="J1017" s="59">
        <v>2</v>
      </c>
      <c r="K1017" s="22" t="s">
        <v>39</v>
      </c>
      <c r="L1017" s="22" t="s">
        <v>89</v>
      </c>
      <c r="M1017" s="22">
        <v>6</v>
      </c>
      <c r="N1017" s="22">
        <v>6</v>
      </c>
      <c r="O1017" s="59">
        <f t="shared" si="582"/>
        <v>0.77815125038364363</v>
      </c>
      <c r="P1017" s="22" t="s">
        <v>1858</v>
      </c>
      <c r="Q1017" s="26"/>
      <c r="R1017" s="22">
        <v>1</v>
      </c>
      <c r="S1017" s="37">
        <v>2</v>
      </c>
      <c r="T1017" s="22">
        <v>1</v>
      </c>
      <c r="U1017" s="239" t="s">
        <v>1859</v>
      </c>
      <c r="V1017" s="34" t="s">
        <v>1861</v>
      </c>
      <c r="W1017" s="13"/>
      <c r="X1017" s="22" t="s">
        <v>608</v>
      </c>
      <c r="Y1017" s="38"/>
      <c r="Z1017" s="26" t="s">
        <v>153</v>
      </c>
      <c r="AA1017" s="22" t="s">
        <v>1257</v>
      </c>
      <c r="AB1017" s="29" t="s">
        <v>1164</v>
      </c>
      <c r="AC1017" s="119">
        <v>10</v>
      </c>
      <c r="AD1017" s="29">
        <v>0</v>
      </c>
      <c r="AE1017" s="29" t="s">
        <v>1575</v>
      </c>
      <c r="AF1017" s="281">
        <v>2.7</v>
      </c>
      <c r="AG1017" s="86">
        <f t="shared" si="583"/>
        <v>0.43136376415898736</v>
      </c>
      <c r="AH1017" s="458">
        <f t="shared" si="605"/>
        <v>297</v>
      </c>
      <c r="AI1017" s="72">
        <f t="shared" si="576"/>
        <v>2.4727564493172123</v>
      </c>
      <c r="AJ1017" s="59">
        <f t="shared" si="577"/>
        <v>16.200000000000003</v>
      </c>
      <c r="AK1017" s="59">
        <f t="shared" si="584"/>
        <v>1.209515014542631</v>
      </c>
      <c r="AL1017" s="72">
        <f t="shared" si="578"/>
        <v>1782</v>
      </c>
      <c r="AM1017" s="72">
        <f t="shared" si="604"/>
        <v>3.2509076997008561</v>
      </c>
      <c r="AN1017" s="26" t="s">
        <v>28</v>
      </c>
      <c r="AO1017" s="22" t="s">
        <v>470</v>
      </c>
      <c r="AP1017" s="240"/>
      <c r="AQ1017" s="22" t="s">
        <v>80</v>
      </c>
      <c r="AR1017" s="26" t="s">
        <v>223</v>
      </c>
      <c r="AS1017" s="26" t="s">
        <v>224</v>
      </c>
      <c r="AT1017" s="498">
        <v>113</v>
      </c>
      <c r="AU1017" s="270">
        <v>45.23</v>
      </c>
      <c r="AV1017" s="11">
        <v>-118.5</v>
      </c>
      <c r="AW1017" s="37" t="s">
        <v>225</v>
      </c>
      <c r="AX1017" s="277">
        <v>6.1416666666666666</v>
      </c>
      <c r="AY1017" s="278">
        <v>613</v>
      </c>
      <c r="AZ1017" s="455">
        <f t="shared" si="585"/>
        <v>2.7874604745184151</v>
      </c>
      <c r="BA1017" s="529" t="s">
        <v>137</v>
      </c>
      <c r="BB1017" s="241" t="s">
        <v>226</v>
      </c>
      <c r="BC1017" s="22"/>
      <c r="BD1017" s="23"/>
      <c r="BH1017" s="26" t="s">
        <v>2028</v>
      </c>
      <c r="BI1017" s="26" t="s">
        <v>1874</v>
      </c>
      <c r="BJ1017" s="185" t="s">
        <v>12</v>
      </c>
      <c r="BK1017" s="67" t="s">
        <v>5</v>
      </c>
      <c r="BO1017" s="29" t="s">
        <v>1669</v>
      </c>
      <c r="BP1017" s="8" t="s">
        <v>1577</v>
      </c>
      <c r="BQ1017" s="29" t="s">
        <v>1862</v>
      </c>
      <c r="BR1017" s="67">
        <v>-1.0128205128205128</v>
      </c>
      <c r="BS1017" s="29" t="s">
        <v>21</v>
      </c>
      <c r="BT1017" s="29" t="s">
        <v>1214</v>
      </c>
      <c r="BU1017" s="124">
        <v>0.25383320350286359</v>
      </c>
      <c r="BW1017" s="14" t="s">
        <v>26</v>
      </c>
      <c r="BX1017" s="29" t="s">
        <v>67</v>
      </c>
      <c r="BZ1017" s="146">
        <f t="shared" si="579"/>
        <v>0.25383320350286359</v>
      </c>
      <c r="CA1017" s="250" t="s">
        <v>18</v>
      </c>
      <c r="CB1017" s="248" t="s">
        <v>1861</v>
      </c>
      <c r="CC1017" s="119">
        <v>2</v>
      </c>
      <c r="CD1017" s="119">
        <v>2</v>
      </c>
      <c r="CE1017" s="82" t="s">
        <v>1617</v>
      </c>
      <c r="CF1017" s="8" t="s">
        <v>1578</v>
      </c>
      <c r="CG1017" s="67">
        <v>-0.81363636363636394</v>
      </c>
      <c r="CH1017" s="29" t="s">
        <v>21</v>
      </c>
      <c r="CI1017" s="67">
        <v>0.12213662584131291</v>
      </c>
      <c r="CL1017" s="30">
        <f t="shared" si="580"/>
        <v>0.12213662584131291</v>
      </c>
      <c r="CM1017" s="119">
        <v>2</v>
      </c>
      <c r="CN1017" s="119">
        <v>2</v>
      </c>
      <c r="CO1017" s="82" t="s">
        <v>2630</v>
      </c>
      <c r="CP1017" s="67">
        <f t="shared" si="589"/>
        <v>-0.99999999999999678</v>
      </c>
      <c r="CQ1017" s="67">
        <f t="shared" si="590"/>
        <v>0.5714285714285714</v>
      </c>
      <c r="CR1017" s="67">
        <f t="shared" si="586"/>
        <v>-0.57142857142856951</v>
      </c>
      <c r="CS1017" s="67">
        <f t="shared" si="591"/>
        <v>1.0408163265306121</v>
      </c>
      <c r="CT1017" s="29">
        <v>1</v>
      </c>
      <c r="CU1017" s="59">
        <v>0</v>
      </c>
      <c r="CV1017" s="19" t="s">
        <v>1782</v>
      </c>
      <c r="CW1017" s="59">
        <v>0</v>
      </c>
      <c r="CX1017" s="59">
        <v>0</v>
      </c>
      <c r="CY1017" s="12">
        <v>1</v>
      </c>
      <c r="CZ1017" s="12">
        <v>0</v>
      </c>
      <c r="DA1017" s="12">
        <v>0</v>
      </c>
      <c r="DB1017" s="12">
        <v>0</v>
      </c>
      <c r="DC1017" s="12">
        <v>0</v>
      </c>
      <c r="DD1017" s="283">
        <v>0</v>
      </c>
      <c r="DE1017" s="60">
        <v>0</v>
      </c>
      <c r="DF1017" s="60">
        <v>0</v>
      </c>
      <c r="DG1017" s="60">
        <v>0</v>
      </c>
      <c r="DH1017" s="60">
        <v>0</v>
      </c>
      <c r="DI1017" s="60">
        <v>1</v>
      </c>
      <c r="DJ1017" s="60">
        <v>0</v>
      </c>
      <c r="DK1017" s="60">
        <v>0</v>
      </c>
      <c r="DL1017" s="19">
        <v>0</v>
      </c>
      <c r="DM1017" s="19">
        <v>0</v>
      </c>
      <c r="DN1017" s="19">
        <v>0</v>
      </c>
      <c r="DO1017" s="59">
        <v>0</v>
      </c>
      <c r="DP1017" s="59">
        <v>0</v>
      </c>
      <c r="DQ1017" s="59">
        <v>0</v>
      </c>
      <c r="DR1017" s="59">
        <v>0</v>
      </c>
      <c r="DS1017" s="59">
        <v>0</v>
      </c>
      <c r="DT1017" s="59">
        <v>0</v>
      </c>
      <c r="DU1017" s="59">
        <v>0</v>
      </c>
      <c r="DV1017" s="59">
        <v>0</v>
      </c>
      <c r="DW1017" s="59">
        <v>0</v>
      </c>
      <c r="DX1017" s="59">
        <v>0</v>
      </c>
      <c r="DY1017" s="59">
        <v>0</v>
      </c>
      <c r="DZ1017" s="59">
        <v>0</v>
      </c>
      <c r="EA1017" s="59">
        <v>0</v>
      </c>
      <c r="EB1017" s="59">
        <v>0</v>
      </c>
      <c r="EC1017" s="59">
        <v>0</v>
      </c>
      <c r="ED1017" s="59">
        <v>0</v>
      </c>
      <c r="EE1017" s="59">
        <v>0</v>
      </c>
      <c r="EF1017" s="59">
        <v>0</v>
      </c>
      <c r="EG1017" s="59">
        <v>0</v>
      </c>
      <c r="EH1017" s="59">
        <v>0</v>
      </c>
      <c r="EI1017" s="59">
        <v>0</v>
      </c>
      <c r="EJ1017" s="59">
        <v>0</v>
      </c>
      <c r="EK1017" s="59">
        <v>0</v>
      </c>
      <c r="EL1017" s="59">
        <v>0</v>
      </c>
      <c r="EM1017" s="29">
        <v>2</v>
      </c>
      <c r="EN1017" s="59">
        <v>0</v>
      </c>
      <c r="EO1017" s="29">
        <v>2</v>
      </c>
      <c r="EP1017" s="59">
        <v>1</v>
      </c>
      <c r="EQ1017" s="59">
        <v>2</v>
      </c>
    </row>
    <row r="1018" spans="1:147" ht="15" customHeight="1" x14ac:dyDescent="0.25">
      <c r="A1018" s="6" t="s">
        <v>2587</v>
      </c>
      <c r="B1018" s="22">
        <v>92</v>
      </c>
      <c r="C1018" s="21" t="s">
        <v>1857</v>
      </c>
      <c r="D1018" s="13">
        <v>2016</v>
      </c>
      <c r="E1018" s="21" t="s">
        <v>800</v>
      </c>
      <c r="F1018" s="21" t="s">
        <v>308</v>
      </c>
      <c r="G1018" s="13">
        <v>19</v>
      </c>
      <c r="H1018" s="22" t="s">
        <v>801</v>
      </c>
      <c r="I1018" s="238" t="s">
        <v>1412</v>
      </c>
      <c r="J1018" s="59">
        <v>2</v>
      </c>
      <c r="K1018" s="22" t="s">
        <v>39</v>
      </c>
      <c r="L1018" s="22" t="s">
        <v>89</v>
      </c>
      <c r="M1018" s="22">
        <v>6</v>
      </c>
      <c r="N1018" s="22">
        <v>6</v>
      </c>
      <c r="O1018" s="59">
        <f t="shared" si="582"/>
        <v>0.77815125038364363</v>
      </c>
      <c r="P1018" s="22" t="s">
        <v>1858</v>
      </c>
      <c r="Q1018" s="26"/>
      <c r="R1018" s="22">
        <v>1</v>
      </c>
      <c r="S1018" s="37">
        <v>2</v>
      </c>
      <c r="T1018" s="22">
        <v>3</v>
      </c>
      <c r="U1018" s="239" t="s">
        <v>1859</v>
      </c>
      <c r="V1018" s="34" t="s">
        <v>1861</v>
      </c>
      <c r="W1018" s="13"/>
      <c r="X1018" s="22" t="s">
        <v>608</v>
      </c>
      <c r="Y1018" s="38"/>
      <c r="Z1018" s="26" t="s">
        <v>153</v>
      </c>
      <c r="AA1018" s="22" t="s">
        <v>1257</v>
      </c>
      <c r="AB1018" s="29" t="s">
        <v>1164</v>
      </c>
      <c r="AC1018" s="243" t="s">
        <v>1863</v>
      </c>
      <c r="AD1018" s="29">
        <v>0</v>
      </c>
      <c r="AE1018" s="29" t="s">
        <v>1575</v>
      </c>
      <c r="AF1018" s="282">
        <v>5.5</v>
      </c>
      <c r="AG1018" s="86">
        <f t="shared" si="583"/>
        <v>0.74036268949424389</v>
      </c>
      <c r="AH1018" s="458">
        <f t="shared" si="605"/>
        <v>605</v>
      </c>
      <c r="AI1018" s="72">
        <f t="shared" si="576"/>
        <v>2.781755374652469</v>
      </c>
      <c r="AJ1018" s="59">
        <f t="shared" si="577"/>
        <v>33</v>
      </c>
      <c r="AK1018" s="59">
        <f t="shared" si="584"/>
        <v>1.5185139398778875</v>
      </c>
      <c r="AL1018" s="72">
        <f t="shared" si="578"/>
        <v>3630</v>
      </c>
      <c r="AM1018" s="72">
        <f t="shared" si="604"/>
        <v>3.5599066250361124</v>
      </c>
      <c r="AN1018" s="26" t="s">
        <v>28</v>
      </c>
      <c r="AO1018" s="22" t="s">
        <v>470</v>
      </c>
      <c r="AP1018" s="240"/>
      <c r="AQ1018" s="22" t="s">
        <v>80</v>
      </c>
      <c r="AR1018" s="26" t="s">
        <v>223</v>
      </c>
      <c r="AS1018" s="26" t="s">
        <v>224</v>
      </c>
      <c r="AT1018" s="498">
        <v>113</v>
      </c>
      <c r="AU1018" s="270">
        <v>45.23</v>
      </c>
      <c r="AV1018" s="11">
        <v>-118.5</v>
      </c>
      <c r="AW1018" s="37" t="s">
        <v>225</v>
      </c>
      <c r="AX1018" s="277">
        <v>6.1416666666666666</v>
      </c>
      <c r="AY1018" s="278">
        <v>613</v>
      </c>
      <c r="AZ1018" s="455">
        <f t="shared" si="585"/>
        <v>2.7874604745184151</v>
      </c>
      <c r="BA1018" s="529" t="s">
        <v>137</v>
      </c>
      <c r="BB1018" s="241" t="s">
        <v>226</v>
      </c>
      <c r="BC1018" s="22"/>
      <c r="BD1018" s="23"/>
      <c r="BH1018" s="26" t="s">
        <v>2028</v>
      </c>
      <c r="BI1018" s="26" t="s">
        <v>1875</v>
      </c>
      <c r="BJ1018" s="185" t="s">
        <v>12</v>
      </c>
      <c r="BK1018" s="67" t="s">
        <v>5</v>
      </c>
      <c r="BO1018" s="29" t="s">
        <v>1669</v>
      </c>
      <c r="BP1018" s="8" t="s">
        <v>1577</v>
      </c>
      <c r="BQ1018" s="29" t="s">
        <v>1862</v>
      </c>
      <c r="BR1018" s="67">
        <v>-0.76834045584045585</v>
      </c>
      <c r="BS1018" s="29" t="s">
        <v>21</v>
      </c>
      <c r="BT1018" s="29" t="s">
        <v>1214</v>
      </c>
      <c r="BU1018" s="124">
        <v>0.37464913862712879</v>
      </c>
      <c r="BW1018" s="14" t="s">
        <v>26</v>
      </c>
      <c r="BX1018" s="29" t="s">
        <v>67</v>
      </c>
      <c r="BZ1018" s="146">
        <f t="shared" si="579"/>
        <v>0.37464913862712879</v>
      </c>
      <c r="CA1018" s="250" t="s">
        <v>18</v>
      </c>
      <c r="CB1018" s="248" t="s">
        <v>1861</v>
      </c>
      <c r="CC1018" s="119">
        <v>6</v>
      </c>
      <c r="CD1018" s="119">
        <v>6</v>
      </c>
      <c r="CE1018" s="82" t="s">
        <v>1617</v>
      </c>
      <c r="CF1018" s="8" t="s">
        <v>1578</v>
      </c>
      <c r="CG1018" s="67">
        <v>-0.81363636363636394</v>
      </c>
      <c r="CH1018" s="29" t="s">
        <v>21</v>
      </c>
      <c r="CI1018" s="67">
        <v>0.12213662584131291</v>
      </c>
      <c r="CL1018" s="30">
        <f t="shared" si="580"/>
        <v>0.12213662584131291</v>
      </c>
      <c r="CM1018" s="119">
        <v>2</v>
      </c>
      <c r="CN1018" s="119">
        <v>2</v>
      </c>
      <c r="CO1018" s="82" t="s">
        <v>2630</v>
      </c>
      <c r="CP1018" s="67">
        <f t="shared" si="589"/>
        <v>0.13105622000197284</v>
      </c>
      <c r="CQ1018" s="67">
        <f t="shared" si="590"/>
        <v>0.86956521739130432</v>
      </c>
      <c r="CR1018" s="67">
        <f t="shared" si="586"/>
        <v>0.11396193043649812</v>
      </c>
      <c r="CS1018" s="67">
        <f t="shared" si="591"/>
        <v>0.66747837426596746</v>
      </c>
      <c r="CT1018" s="29">
        <v>2</v>
      </c>
      <c r="CU1018" s="59">
        <v>0</v>
      </c>
      <c r="CV1018" s="19" t="s">
        <v>1782</v>
      </c>
      <c r="CW1018" s="59">
        <v>0</v>
      </c>
      <c r="CX1018" s="59">
        <v>0</v>
      </c>
      <c r="CY1018" s="12">
        <v>1</v>
      </c>
      <c r="CZ1018" s="12">
        <v>0</v>
      </c>
      <c r="DA1018" s="12">
        <v>0</v>
      </c>
      <c r="DB1018" s="12">
        <v>0</v>
      </c>
      <c r="DC1018" s="12">
        <v>0</v>
      </c>
      <c r="DD1018" s="283">
        <v>0</v>
      </c>
      <c r="DE1018" s="60">
        <v>0</v>
      </c>
      <c r="DF1018" s="60">
        <v>0</v>
      </c>
      <c r="DG1018" s="60">
        <v>0</v>
      </c>
      <c r="DH1018" s="60">
        <v>0</v>
      </c>
      <c r="DI1018" s="60">
        <v>1</v>
      </c>
      <c r="DJ1018" s="60">
        <v>0</v>
      </c>
      <c r="DK1018" s="60">
        <v>0</v>
      </c>
      <c r="DL1018" s="19">
        <v>0</v>
      </c>
      <c r="DM1018" s="19">
        <v>0</v>
      </c>
      <c r="DN1018" s="19">
        <v>0</v>
      </c>
      <c r="DO1018" s="59">
        <v>0</v>
      </c>
      <c r="DP1018" s="59">
        <v>0</v>
      </c>
      <c r="DQ1018" s="59">
        <v>0</v>
      </c>
      <c r="DR1018" s="59">
        <v>0</v>
      </c>
      <c r="DS1018" s="59">
        <v>0</v>
      </c>
      <c r="DT1018" s="59">
        <v>0</v>
      </c>
      <c r="DU1018" s="59">
        <v>0</v>
      </c>
      <c r="DV1018" s="59">
        <v>0</v>
      </c>
      <c r="DW1018" s="59">
        <v>0</v>
      </c>
      <c r="DX1018" s="59">
        <v>0</v>
      </c>
      <c r="DY1018" s="59">
        <v>0</v>
      </c>
      <c r="DZ1018" s="59">
        <v>0</v>
      </c>
      <c r="EA1018" s="59">
        <v>0</v>
      </c>
      <c r="EB1018" s="59">
        <v>0</v>
      </c>
      <c r="EC1018" s="59">
        <v>0</v>
      </c>
      <c r="ED1018" s="59">
        <v>0</v>
      </c>
      <c r="EE1018" s="59">
        <v>0</v>
      </c>
      <c r="EF1018" s="59">
        <v>0</v>
      </c>
      <c r="EG1018" s="59">
        <v>0</v>
      </c>
      <c r="EH1018" s="59">
        <v>0</v>
      </c>
      <c r="EI1018" s="59">
        <v>0</v>
      </c>
      <c r="EJ1018" s="59">
        <v>0</v>
      </c>
      <c r="EK1018" s="59">
        <v>0</v>
      </c>
      <c r="EL1018" s="59">
        <v>0</v>
      </c>
      <c r="EM1018" s="29">
        <v>2</v>
      </c>
      <c r="EN1018" s="59">
        <v>0</v>
      </c>
      <c r="EO1018" s="29">
        <v>2</v>
      </c>
      <c r="EP1018" s="59">
        <v>1</v>
      </c>
      <c r="EQ1018" s="59">
        <v>2</v>
      </c>
    </row>
    <row r="1019" spans="1:147" ht="15" customHeight="1" x14ac:dyDescent="0.25">
      <c r="A1019" s="6" t="s">
        <v>2587</v>
      </c>
      <c r="B1019" s="22">
        <v>93</v>
      </c>
      <c r="C1019" s="21" t="s">
        <v>1857</v>
      </c>
      <c r="D1019" s="13">
        <v>2016</v>
      </c>
      <c r="E1019" s="21" t="s">
        <v>800</v>
      </c>
      <c r="F1019" s="21" t="s">
        <v>308</v>
      </c>
      <c r="G1019" s="13">
        <v>19</v>
      </c>
      <c r="H1019" s="22" t="s">
        <v>801</v>
      </c>
      <c r="I1019" s="238" t="s">
        <v>1412</v>
      </c>
      <c r="J1019" s="59">
        <v>2</v>
      </c>
      <c r="K1019" s="22" t="s">
        <v>39</v>
      </c>
      <c r="L1019" s="22" t="s">
        <v>89</v>
      </c>
      <c r="M1019" s="22">
        <v>6</v>
      </c>
      <c r="N1019" s="22">
        <v>6</v>
      </c>
      <c r="O1019" s="59">
        <f t="shared" si="582"/>
        <v>0.77815125038364363</v>
      </c>
      <c r="P1019" s="22" t="s">
        <v>1858</v>
      </c>
      <c r="Q1019" s="26"/>
      <c r="R1019" s="22">
        <v>1</v>
      </c>
      <c r="S1019" s="37">
        <v>2</v>
      </c>
      <c r="T1019" s="22">
        <v>1</v>
      </c>
      <c r="U1019" s="239" t="s">
        <v>1859</v>
      </c>
      <c r="V1019" s="34" t="s">
        <v>1861</v>
      </c>
      <c r="W1019" s="13"/>
      <c r="X1019" s="22" t="s">
        <v>608</v>
      </c>
      <c r="Y1019" s="38"/>
      <c r="Z1019" s="244" t="s">
        <v>130</v>
      </c>
      <c r="AA1019" s="22" t="s">
        <v>1257</v>
      </c>
      <c r="AB1019" s="29" t="s">
        <v>1164</v>
      </c>
      <c r="AC1019" s="119">
        <v>32</v>
      </c>
      <c r="AD1019" s="29">
        <v>0</v>
      </c>
      <c r="AE1019" s="29" t="s">
        <v>1576</v>
      </c>
      <c r="AF1019" s="281">
        <v>8.6999999999999993</v>
      </c>
      <c r="AG1019" s="86">
        <f t="shared" si="583"/>
        <v>0.93951925261861846</v>
      </c>
      <c r="AH1019" s="458">
        <f>AF1019*69.5</f>
        <v>604.65</v>
      </c>
      <c r="AI1019" s="72">
        <f t="shared" ref="AI1019:AI1082" si="606">LOG10(AH1019)</f>
        <v>2.7815040572087324</v>
      </c>
      <c r="AJ1019" s="59">
        <f t="shared" ref="AJ1019:AJ1082" si="607">AF1019*N1019</f>
        <v>52.199999999999996</v>
      </c>
      <c r="AK1019" s="59">
        <f t="shared" si="584"/>
        <v>1.7176705030022621</v>
      </c>
      <c r="AL1019" s="72">
        <f t="shared" ref="AL1019:AL1082" si="608">AH1019*N1019</f>
        <v>3627.8999999999996</v>
      </c>
      <c r="AM1019" s="72">
        <f t="shared" si="604"/>
        <v>3.5596553075923758</v>
      </c>
      <c r="AN1019" s="26" t="s">
        <v>28</v>
      </c>
      <c r="AO1019" s="22" t="s">
        <v>470</v>
      </c>
      <c r="AP1019" s="240"/>
      <c r="AQ1019" s="22" t="s">
        <v>80</v>
      </c>
      <c r="AR1019" s="26" t="s">
        <v>223</v>
      </c>
      <c r="AS1019" s="26" t="s">
        <v>224</v>
      </c>
      <c r="AT1019" s="498">
        <v>113</v>
      </c>
      <c r="AU1019" s="270">
        <v>45.23</v>
      </c>
      <c r="AV1019" s="11">
        <v>-118.5</v>
      </c>
      <c r="AW1019" s="37" t="s">
        <v>225</v>
      </c>
      <c r="AX1019" s="277">
        <v>6.1416666666666666</v>
      </c>
      <c r="AY1019" s="278">
        <v>613</v>
      </c>
      <c r="AZ1019" s="455">
        <f t="shared" si="585"/>
        <v>2.7874604745184151</v>
      </c>
      <c r="BA1019" s="529" t="s">
        <v>137</v>
      </c>
      <c r="BB1019" s="241" t="s">
        <v>226</v>
      </c>
      <c r="BC1019" s="22"/>
      <c r="BD1019" s="23"/>
      <c r="BH1019" s="26" t="s">
        <v>2028</v>
      </c>
      <c r="BI1019" s="26" t="s">
        <v>1876</v>
      </c>
      <c r="BJ1019" s="185" t="s">
        <v>12</v>
      </c>
      <c r="BK1019" s="67" t="s">
        <v>5</v>
      </c>
      <c r="BO1019" s="29" t="s">
        <v>1669</v>
      </c>
      <c r="BP1019" s="8" t="s">
        <v>1577</v>
      </c>
      <c r="BQ1019" s="29" t="s">
        <v>1862</v>
      </c>
      <c r="BR1019" s="67">
        <v>-1.25</v>
      </c>
      <c r="BS1019" s="29" t="s">
        <v>21</v>
      </c>
      <c r="BT1019" s="29" t="s">
        <v>1214</v>
      </c>
      <c r="BU1019" s="124">
        <v>0.1178511301977575</v>
      </c>
      <c r="BW1019" s="14" t="s">
        <v>26</v>
      </c>
      <c r="BX1019" s="29" t="s">
        <v>67</v>
      </c>
      <c r="BZ1019" s="146">
        <f t="shared" ref="BZ1019:BZ1082" si="609">BU1019</f>
        <v>0.1178511301977575</v>
      </c>
      <c r="CA1019" s="250" t="s">
        <v>18</v>
      </c>
      <c r="CB1019" s="248" t="s">
        <v>1861</v>
      </c>
      <c r="CC1019" s="119">
        <v>2</v>
      </c>
      <c r="CD1019" s="119">
        <v>2</v>
      </c>
      <c r="CE1019" s="82" t="s">
        <v>1617</v>
      </c>
      <c r="CF1019" s="8" t="s">
        <v>1578</v>
      </c>
      <c r="CG1019" s="67">
        <v>-0.81363636363636394</v>
      </c>
      <c r="CH1019" s="29" t="s">
        <v>21</v>
      </c>
      <c r="CI1019" s="67">
        <v>0.12213662584131291</v>
      </c>
      <c r="CL1019" s="30">
        <f t="shared" ref="CL1019:CL1082" si="610">CI1019</f>
        <v>0.12213662584131291</v>
      </c>
      <c r="CM1019" s="119">
        <v>2</v>
      </c>
      <c r="CN1019" s="119">
        <v>2</v>
      </c>
      <c r="CO1019" s="82" t="s">
        <v>2630</v>
      </c>
      <c r="CP1019" s="67">
        <f t="shared" si="589"/>
        <v>-3.6359694920714718</v>
      </c>
      <c r="CQ1019" s="67">
        <f t="shared" si="590"/>
        <v>0.5714285714285714</v>
      </c>
      <c r="CR1019" s="67">
        <f t="shared" si="586"/>
        <v>-2.0776968526122697</v>
      </c>
      <c r="CS1019" s="67">
        <f t="shared" si="591"/>
        <v>1.5396030264193663</v>
      </c>
      <c r="CT1019" s="29">
        <v>1</v>
      </c>
      <c r="CU1019" s="59">
        <v>0</v>
      </c>
      <c r="CV1019" s="19" t="s">
        <v>1782</v>
      </c>
      <c r="CW1019" s="59">
        <v>0</v>
      </c>
      <c r="CX1019" s="59">
        <v>0</v>
      </c>
      <c r="CY1019" s="12">
        <v>1</v>
      </c>
      <c r="CZ1019" s="12">
        <v>0</v>
      </c>
      <c r="DA1019" s="12">
        <v>0</v>
      </c>
      <c r="DB1019" s="12">
        <v>0</v>
      </c>
      <c r="DC1019" s="12">
        <v>0</v>
      </c>
      <c r="DD1019" s="283">
        <v>0</v>
      </c>
      <c r="DE1019" s="60">
        <v>0</v>
      </c>
      <c r="DF1019" s="60">
        <v>0</v>
      </c>
      <c r="DG1019" s="60">
        <v>0</v>
      </c>
      <c r="DH1019" s="60">
        <v>0</v>
      </c>
      <c r="DI1019" s="60">
        <v>1</v>
      </c>
      <c r="DJ1019" s="60">
        <v>0</v>
      </c>
      <c r="DK1019" s="60">
        <v>0</v>
      </c>
      <c r="DL1019" s="19">
        <v>0</v>
      </c>
      <c r="DM1019" s="19">
        <v>0</v>
      </c>
      <c r="DN1019" s="19">
        <v>0</v>
      </c>
      <c r="DO1019" s="59">
        <v>0</v>
      </c>
      <c r="DP1019" s="59">
        <v>0</v>
      </c>
      <c r="DQ1019" s="59">
        <v>0</v>
      </c>
      <c r="DR1019" s="59">
        <v>0</v>
      </c>
      <c r="DS1019" s="59">
        <v>0</v>
      </c>
      <c r="DT1019" s="59">
        <v>0</v>
      </c>
      <c r="DU1019" s="59">
        <v>0</v>
      </c>
      <c r="DV1019" s="59">
        <v>0</v>
      </c>
      <c r="DW1019" s="59">
        <v>0</v>
      </c>
      <c r="DX1019" s="59">
        <v>0</v>
      </c>
      <c r="DY1019" s="59">
        <v>0</v>
      </c>
      <c r="DZ1019" s="59">
        <v>0</v>
      </c>
      <c r="EA1019" s="59">
        <v>0</v>
      </c>
      <c r="EB1019" s="59">
        <v>0</v>
      </c>
      <c r="EC1019" s="59">
        <v>0</v>
      </c>
      <c r="ED1019" s="59">
        <v>0</v>
      </c>
      <c r="EE1019" s="59">
        <v>0</v>
      </c>
      <c r="EF1019" s="59">
        <v>0</v>
      </c>
      <c r="EG1019" s="59">
        <v>0</v>
      </c>
      <c r="EH1019" s="59">
        <v>0</v>
      </c>
      <c r="EI1019" s="59">
        <v>0</v>
      </c>
      <c r="EJ1019" s="59">
        <v>0</v>
      </c>
      <c r="EK1019" s="59">
        <v>0</v>
      </c>
      <c r="EL1019" s="59">
        <v>0</v>
      </c>
      <c r="EM1019" s="37">
        <v>0</v>
      </c>
      <c r="EN1019" s="59">
        <v>0</v>
      </c>
      <c r="EO1019" s="268">
        <v>1</v>
      </c>
      <c r="EP1019" s="59">
        <v>1</v>
      </c>
      <c r="EQ1019" s="59">
        <v>2</v>
      </c>
    </row>
    <row r="1020" spans="1:147" ht="15" customHeight="1" x14ac:dyDescent="0.25">
      <c r="A1020" s="6" t="s">
        <v>2587</v>
      </c>
      <c r="B1020" s="22">
        <v>94</v>
      </c>
      <c r="C1020" s="21" t="s">
        <v>1857</v>
      </c>
      <c r="D1020" s="13">
        <v>2016</v>
      </c>
      <c r="E1020" s="21" t="s">
        <v>800</v>
      </c>
      <c r="F1020" s="21" t="s">
        <v>308</v>
      </c>
      <c r="G1020" s="13">
        <v>19</v>
      </c>
      <c r="H1020" s="22" t="s">
        <v>801</v>
      </c>
      <c r="I1020" s="238" t="s">
        <v>1412</v>
      </c>
      <c r="J1020" s="59">
        <v>2</v>
      </c>
      <c r="K1020" s="22" t="s">
        <v>39</v>
      </c>
      <c r="L1020" s="22" t="s">
        <v>89</v>
      </c>
      <c r="M1020" s="22">
        <v>6</v>
      </c>
      <c r="N1020" s="22">
        <v>6</v>
      </c>
      <c r="O1020" s="59">
        <f t="shared" si="582"/>
        <v>0.77815125038364363</v>
      </c>
      <c r="P1020" s="22" t="s">
        <v>1858</v>
      </c>
      <c r="Q1020" s="26"/>
      <c r="R1020" s="22">
        <v>1</v>
      </c>
      <c r="S1020" s="37">
        <v>2</v>
      </c>
      <c r="T1020" s="22">
        <v>1</v>
      </c>
      <c r="U1020" s="239" t="s">
        <v>1859</v>
      </c>
      <c r="V1020" s="34" t="s">
        <v>1861</v>
      </c>
      <c r="W1020" s="13"/>
      <c r="X1020" s="22" t="s">
        <v>608</v>
      </c>
      <c r="Y1020" s="38"/>
      <c r="Z1020" s="244" t="s">
        <v>130</v>
      </c>
      <c r="AA1020" s="22" t="s">
        <v>1257</v>
      </c>
      <c r="AB1020" s="29" t="s">
        <v>1164</v>
      </c>
      <c r="AC1020" s="119">
        <v>16</v>
      </c>
      <c r="AD1020" s="29">
        <v>0</v>
      </c>
      <c r="AE1020" s="29" t="s">
        <v>1576</v>
      </c>
      <c r="AF1020" s="281">
        <v>4.4000000000000004</v>
      </c>
      <c r="AG1020" s="86">
        <f t="shared" si="583"/>
        <v>0.64345267648618742</v>
      </c>
      <c r="AH1020" s="458">
        <f t="shared" ref="AH1020:AH1022" si="611">AF1020*69.5</f>
        <v>305.8</v>
      </c>
      <c r="AI1020" s="72">
        <f t="shared" si="606"/>
        <v>2.4854374810763011</v>
      </c>
      <c r="AJ1020" s="59">
        <f t="shared" si="607"/>
        <v>26.400000000000002</v>
      </c>
      <c r="AK1020" s="59">
        <f t="shared" si="584"/>
        <v>1.4216039268698311</v>
      </c>
      <c r="AL1020" s="72">
        <f t="shared" si="608"/>
        <v>1834.8000000000002</v>
      </c>
      <c r="AM1020" s="72">
        <f t="shared" si="604"/>
        <v>3.263588731459945</v>
      </c>
      <c r="AN1020" s="26" t="s">
        <v>28</v>
      </c>
      <c r="AO1020" s="22" t="s">
        <v>470</v>
      </c>
      <c r="AP1020" s="240"/>
      <c r="AQ1020" s="22" t="s">
        <v>80</v>
      </c>
      <c r="AR1020" s="26" t="s">
        <v>223</v>
      </c>
      <c r="AS1020" s="26" t="s">
        <v>224</v>
      </c>
      <c r="AT1020" s="498">
        <v>113</v>
      </c>
      <c r="AU1020" s="270">
        <v>45.23</v>
      </c>
      <c r="AV1020" s="11">
        <v>-118.5</v>
      </c>
      <c r="AW1020" s="37" t="s">
        <v>225</v>
      </c>
      <c r="AX1020" s="277">
        <v>6.1416666666666666</v>
      </c>
      <c r="AY1020" s="278">
        <v>613</v>
      </c>
      <c r="AZ1020" s="455">
        <f t="shared" si="585"/>
        <v>2.7874604745184151</v>
      </c>
      <c r="BA1020" s="529" t="s">
        <v>137</v>
      </c>
      <c r="BB1020" s="241" t="s">
        <v>226</v>
      </c>
      <c r="BC1020" s="22"/>
      <c r="BD1020" s="23"/>
      <c r="BH1020" s="26" t="s">
        <v>2028</v>
      </c>
      <c r="BI1020" s="26" t="s">
        <v>1877</v>
      </c>
      <c r="BJ1020" s="185" t="s">
        <v>12</v>
      </c>
      <c r="BK1020" s="67" t="s">
        <v>5</v>
      </c>
      <c r="BO1020" s="29" t="s">
        <v>1669</v>
      </c>
      <c r="BP1020" s="8" t="s">
        <v>1577</v>
      </c>
      <c r="BQ1020" s="29" t="s">
        <v>1862</v>
      </c>
      <c r="BR1020" s="67">
        <v>-0.66249999999999987</v>
      </c>
      <c r="BS1020" s="29" t="s">
        <v>21</v>
      </c>
      <c r="BT1020" s="29" t="s">
        <v>1214</v>
      </c>
      <c r="BU1020" s="124">
        <v>0.4772970773009198</v>
      </c>
      <c r="BW1020" s="14" t="s">
        <v>26</v>
      </c>
      <c r="BX1020" s="29" t="s">
        <v>67</v>
      </c>
      <c r="BZ1020" s="146">
        <f t="shared" si="609"/>
        <v>0.4772970773009198</v>
      </c>
      <c r="CA1020" s="250" t="s">
        <v>18</v>
      </c>
      <c r="CB1020" s="248" t="s">
        <v>1861</v>
      </c>
      <c r="CC1020" s="119">
        <v>2</v>
      </c>
      <c r="CD1020" s="119">
        <v>2</v>
      </c>
      <c r="CE1020" s="82" t="s">
        <v>1617</v>
      </c>
      <c r="CF1020" s="8" t="s">
        <v>1578</v>
      </c>
      <c r="CG1020" s="67">
        <v>-0.81363636363636394</v>
      </c>
      <c r="CH1020" s="29" t="s">
        <v>21</v>
      </c>
      <c r="CI1020" s="67">
        <v>0.12213662584131291</v>
      </c>
      <c r="CL1020" s="30">
        <f t="shared" si="610"/>
        <v>0.12213662584131291</v>
      </c>
      <c r="CM1020" s="119">
        <v>2</v>
      </c>
      <c r="CN1020" s="119">
        <v>2</v>
      </c>
      <c r="CO1020" s="82" t="s">
        <v>2630</v>
      </c>
      <c r="CP1020" s="67">
        <f t="shared" si="589"/>
        <v>0.43383278427943528</v>
      </c>
      <c r="CQ1020" s="67">
        <f t="shared" si="590"/>
        <v>0.5714285714285714</v>
      </c>
      <c r="CR1020" s="67">
        <f t="shared" si="586"/>
        <v>0.2479044481596773</v>
      </c>
      <c r="CS1020" s="67">
        <f t="shared" si="591"/>
        <v>1.0076820769271693</v>
      </c>
      <c r="CT1020" s="29">
        <v>1</v>
      </c>
      <c r="CU1020" s="59">
        <v>0</v>
      </c>
      <c r="CV1020" s="19" t="s">
        <v>1782</v>
      </c>
      <c r="CW1020" s="59">
        <v>0</v>
      </c>
      <c r="CX1020" s="59">
        <v>0</v>
      </c>
      <c r="CY1020" s="12">
        <v>1</v>
      </c>
      <c r="CZ1020" s="12">
        <v>0</v>
      </c>
      <c r="DA1020" s="12">
        <v>0</v>
      </c>
      <c r="DB1020" s="12">
        <v>0</v>
      </c>
      <c r="DC1020" s="12">
        <v>0</v>
      </c>
      <c r="DD1020" s="283">
        <v>0</v>
      </c>
      <c r="DE1020" s="60">
        <v>0</v>
      </c>
      <c r="DF1020" s="60">
        <v>0</v>
      </c>
      <c r="DG1020" s="60">
        <v>0</v>
      </c>
      <c r="DH1020" s="60">
        <v>0</v>
      </c>
      <c r="DI1020" s="60">
        <v>1</v>
      </c>
      <c r="DJ1020" s="60">
        <v>0</v>
      </c>
      <c r="DK1020" s="60">
        <v>0</v>
      </c>
      <c r="DL1020" s="19">
        <v>0</v>
      </c>
      <c r="DM1020" s="19">
        <v>0</v>
      </c>
      <c r="DN1020" s="19">
        <v>0</v>
      </c>
      <c r="DO1020" s="59">
        <v>0</v>
      </c>
      <c r="DP1020" s="59">
        <v>0</v>
      </c>
      <c r="DQ1020" s="59">
        <v>0</v>
      </c>
      <c r="DR1020" s="59">
        <v>0</v>
      </c>
      <c r="DS1020" s="59">
        <v>0</v>
      </c>
      <c r="DT1020" s="59">
        <v>0</v>
      </c>
      <c r="DU1020" s="59">
        <v>0</v>
      </c>
      <c r="DV1020" s="59">
        <v>0</v>
      </c>
      <c r="DW1020" s="59">
        <v>0</v>
      </c>
      <c r="DX1020" s="59">
        <v>0</v>
      </c>
      <c r="DY1020" s="59">
        <v>0</v>
      </c>
      <c r="DZ1020" s="59">
        <v>0</v>
      </c>
      <c r="EA1020" s="59">
        <v>0</v>
      </c>
      <c r="EB1020" s="59">
        <v>0</v>
      </c>
      <c r="EC1020" s="59">
        <v>0</v>
      </c>
      <c r="ED1020" s="59">
        <v>0</v>
      </c>
      <c r="EE1020" s="59">
        <v>0</v>
      </c>
      <c r="EF1020" s="59">
        <v>0</v>
      </c>
      <c r="EG1020" s="59">
        <v>0</v>
      </c>
      <c r="EH1020" s="59">
        <v>0</v>
      </c>
      <c r="EI1020" s="59">
        <v>0</v>
      </c>
      <c r="EJ1020" s="59">
        <v>0</v>
      </c>
      <c r="EK1020" s="59">
        <v>0</v>
      </c>
      <c r="EL1020" s="59">
        <v>0</v>
      </c>
      <c r="EM1020" s="37">
        <v>0</v>
      </c>
      <c r="EN1020" s="59">
        <v>0</v>
      </c>
      <c r="EO1020" s="268">
        <v>1</v>
      </c>
      <c r="EP1020" s="59">
        <v>1</v>
      </c>
      <c r="EQ1020" s="59">
        <v>2</v>
      </c>
    </row>
    <row r="1021" spans="1:147" ht="15" customHeight="1" x14ac:dyDescent="0.25">
      <c r="A1021" s="6" t="s">
        <v>2587</v>
      </c>
      <c r="B1021" s="22">
        <v>95</v>
      </c>
      <c r="C1021" s="21" t="s">
        <v>1857</v>
      </c>
      <c r="D1021" s="13">
        <v>2016</v>
      </c>
      <c r="E1021" s="21" t="s">
        <v>800</v>
      </c>
      <c r="F1021" s="21" t="s">
        <v>308</v>
      </c>
      <c r="G1021" s="13">
        <v>19</v>
      </c>
      <c r="H1021" s="22" t="s">
        <v>801</v>
      </c>
      <c r="I1021" s="238" t="s">
        <v>1412</v>
      </c>
      <c r="J1021" s="59">
        <v>2</v>
      </c>
      <c r="K1021" s="22" t="s">
        <v>39</v>
      </c>
      <c r="L1021" s="22" t="s">
        <v>89</v>
      </c>
      <c r="M1021" s="22">
        <v>6</v>
      </c>
      <c r="N1021" s="22">
        <v>6</v>
      </c>
      <c r="O1021" s="59">
        <f t="shared" ref="O1021:O1084" si="612">LOG10(N1021)</f>
        <v>0.77815125038364363</v>
      </c>
      <c r="P1021" s="22" t="s">
        <v>1858</v>
      </c>
      <c r="Q1021" s="26"/>
      <c r="R1021" s="22">
        <v>1</v>
      </c>
      <c r="S1021" s="37">
        <v>2</v>
      </c>
      <c r="T1021" s="22">
        <v>1</v>
      </c>
      <c r="U1021" s="239" t="s">
        <v>1859</v>
      </c>
      <c r="V1021" s="34" t="s">
        <v>1861</v>
      </c>
      <c r="W1021" s="13"/>
      <c r="X1021" s="22" t="s">
        <v>608</v>
      </c>
      <c r="Y1021" s="38"/>
      <c r="Z1021" s="244" t="s">
        <v>130</v>
      </c>
      <c r="AA1021" s="22" t="s">
        <v>1257</v>
      </c>
      <c r="AB1021" s="29" t="s">
        <v>1164</v>
      </c>
      <c r="AC1021" s="119">
        <v>8</v>
      </c>
      <c r="AD1021" s="29">
        <v>0</v>
      </c>
      <c r="AE1021" s="29" t="s">
        <v>1576</v>
      </c>
      <c r="AF1021" s="281">
        <v>2.2000000000000002</v>
      </c>
      <c r="AG1021" s="86">
        <f t="shared" ref="AG1021:AG1084" si="613">LOG10(AF1021)</f>
        <v>0.34242268082220628</v>
      </c>
      <c r="AH1021" s="458">
        <f t="shared" si="611"/>
        <v>152.9</v>
      </c>
      <c r="AI1021" s="72">
        <f t="shared" si="606"/>
        <v>2.1844074854123203</v>
      </c>
      <c r="AJ1021" s="59">
        <f t="shared" si="607"/>
        <v>13.200000000000001</v>
      </c>
      <c r="AK1021" s="59">
        <f t="shared" ref="AK1021:AK1084" si="614">LOG10(AJ1021)</f>
        <v>1.1205739312058498</v>
      </c>
      <c r="AL1021" s="72">
        <f t="shared" si="608"/>
        <v>917.40000000000009</v>
      </c>
      <c r="AM1021" s="72">
        <f t="shared" si="604"/>
        <v>2.9625587357959637</v>
      </c>
      <c r="AN1021" s="26" t="s">
        <v>28</v>
      </c>
      <c r="AO1021" s="22" t="s">
        <v>470</v>
      </c>
      <c r="AP1021" s="240"/>
      <c r="AQ1021" s="22" t="s">
        <v>80</v>
      </c>
      <c r="AR1021" s="26" t="s">
        <v>223</v>
      </c>
      <c r="AS1021" s="26" t="s">
        <v>224</v>
      </c>
      <c r="AT1021" s="498">
        <v>113</v>
      </c>
      <c r="AU1021" s="270">
        <v>45.23</v>
      </c>
      <c r="AV1021" s="11">
        <v>-118.5</v>
      </c>
      <c r="AW1021" s="37" t="s">
        <v>225</v>
      </c>
      <c r="AX1021" s="277">
        <v>6.1416666666666666</v>
      </c>
      <c r="AY1021" s="278">
        <v>613</v>
      </c>
      <c r="AZ1021" s="455">
        <f t="shared" ref="AZ1021:AZ1084" si="615">LOG10(AY1021)</f>
        <v>2.7874604745184151</v>
      </c>
      <c r="BA1021" s="529" t="s">
        <v>137</v>
      </c>
      <c r="BB1021" s="241" t="s">
        <v>226</v>
      </c>
      <c r="BC1021" s="22"/>
      <c r="BD1021" s="23"/>
      <c r="BH1021" s="26" t="s">
        <v>2028</v>
      </c>
      <c r="BI1021" s="26" t="s">
        <v>1878</v>
      </c>
      <c r="BJ1021" s="185" t="s">
        <v>12</v>
      </c>
      <c r="BK1021" s="67" t="s">
        <v>5</v>
      </c>
      <c r="BO1021" s="29" t="s">
        <v>1669</v>
      </c>
      <c r="BP1021" s="8" t="s">
        <v>1577</v>
      </c>
      <c r="BQ1021" s="29" t="s">
        <v>1862</v>
      </c>
      <c r="BR1021" s="67">
        <v>-1.171978021978022</v>
      </c>
      <c r="BS1021" s="29" t="s">
        <v>21</v>
      </c>
      <c r="BT1021" s="29" t="s">
        <v>1214</v>
      </c>
      <c r="BU1021" s="124">
        <v>8.0035163145290578E-2</v>
      </c>
      <c r="BW1021" s="14" t="s">
        <v>26</v>
      </c>
      <c r="BX1021" s="29" t="s">
        <v>67</v>
      </c>
      <c r="BZ1021" s="146">
        <f t="shared" si="609"/>
        <v>8.0035163145290578E-2</v>
      </c>
      <c r="CA1021" s="250" t="s">
        <v>18</v>
      </c>
      <c r="CB1021" s="248" t="s">
        <v>1861</v>
      </c>
      <c r="CC1021" s="119">
        <v>2</v>
      </c>
      <c r="CD1021" s="119">
        <v>2</v>
      </c>
      <c r="CE1021" s="82" t="s">
        <v>1617</v>
      </c>
      <c r="CF1021" s="8" t="s">
        <v>1578</v>
      </c>
      <c r="CG1021" s="67">
        <v>-0.81363636363636394</v>
      </c>
      <c r="CH1021" s="29" t="s">
        <v>21</v>
      </c>
      <c r="CI1021" s="67">
        <v>0.12213662584131291</v>
      </c>
      <c r="CL1021" s="30">
        <f t="shared" si="610"/>
        <v>0.12213662584131291</v>
      </c>
      <c r="CM1021" s="119">
        <v>2</v>
      </c>
      <c r="CN1021" s="119">
        <v>2</v>
      </c>
      <c r="CO1021" s="82" t="s">
        <v>2630</v>
      </c>
      <c r="CP1021" s="67">
        <f t="shared" si="589"/>
        <v>-3.4704702003952677</v>
      </c>
      <c r="CQ1021" s="67">
        <f t="shared" si="590"/>
        <v>0.5714285714285714</v>
      </c>
      <c r="CR1021" s="67">
        <f t="shared" ref="CR1021:CR1084" si="616">CP1021*CQ1021</f>
        <v>-1.9831258287972957</v>
      </c>
      <c r="CS1021" s="67">
        <f t="shared" si="591"/>
        <v>1.4915985066053701</v>
      </c>
      <c r="CT1021" s="29">
        <v>1</v>
      </c>
      <c r="CU1021" s="59">
        <v>0</v>
      </c>
      <c r="CV1021" s="19" t="s">
        <v>1782</v>
      </c>
      <c r="CW1021" s="59">
        <v>0</v>
      </c>
      <c r="CX1021" s="59">
        <v>0</v>
      </c>
      <c r="CY1021" s="12">
        <v>1</v>
      </c>
      <c r="CZ1021" s="12">
        <v>0</v>
      </c>
      <c r="DA1021" s="12">
        <v>0</v>
      </c>
      <c r="DB1021" s="12">
        <v>0</v>
      </c>
      <c r="DC1021" s="12">
        <v>0</v>
      </c>
      <c r="DD1021" s="283">
        <v>0</v>
      </c>
      <c r="DE1021" s="60">
        <v>0</v>
      </c>
      <c r="DF1021" s="60">
        <v>0</v>
      </c>
      <c r="DG1021" s="60">
        <v>0</v>
      </c>
      <c r="DH1021" s="60">
        <v>0</v>
      </c>
      <c r="DI1021" s="60">
        <v>1</v>
      </c>
      <c r="DJ1021" s="60">
        <v>0</v>
      </c>
      <c r="DK1021" s="60">
        <v>0</v>
      </c>
      <c r="DL1021" s="19">
        <v>0</v>
      </c>
      <c r="DM1021" s="19">
        <v>0</v>
      </c>
      <c r="DN1021" s="19">
        <v>0</v>
      </c>
      <c r="DO1021" s="59">
        <v>0</v>
      </c>
      <c r="DP1021" s="59">
        <v>0</v>
      </c>
      <c r="DQ1021" s="59">
        <v>0</v>
      </c>
      <c r="DR1021" s="59">
        <v>0</v>
      </c>
      <c r="DS1021" s="59">
        <v>0</v>
      </c>
      <c r="DT1021" s="59">
        <v>0</v>
      </c>
      <c r="DU1021" s="59">
        <v>0</v>
      </c>
      <c r="DV1021" s="59">
        <v>0</v>
      </c>
      <c r="DW1021" s="59">
        <v>0</v>
      </c>
      <c r="DX1021" s="59">
        <v>0</v>
      </c>
      <c r="DY1021" s="59">
        <v>0</v>
      </c>
      <c r="DZ1021" s="59">
        <v>0</v>
      </c>
      <c r="EA1021" s="59">
        <v>0</v>
      </c>
      <c r="EB1021" s="59">
        <v>0</v>
      </c>
      <c r="EC1021" s="59">
        <v>0</v>
      </c>
      <c r="ED1021" s="59">
        <v>0</v>
      </c>
      <c r="EE1021" s="59">
        <v>0</v>
      </c>
      <c r="EF1021" s="59">
        <v>0</v>
      </c>
      <c r="EG1021" s="59">
        <v>0</v>
      </c>
      <c r="EH1021" s="59">
        <v>0</v>
      </c>
      <c r="EI1021" s="59">
        <v>0</v>
      </c>
      <c r="EJ1021" s="59">
        <v>0</v>
      </c>
      <c r="EK1021" s="59">
        <v>0</v>
      </c>
      <c r="EL1021" s="59">
        <v>0</v>
      </c>
      <c r="EM1021" s="37">
        <v>0</v>
      </c>
      <c r="EN1021" s="59">
        <v>0</v>
      </c>
      <c r="EO1021" s="268">
        <v>1</v>
      </c>
      <c r="EP1021" s="59">
        <v>1</v>
      </c>
      <c r="EQ1021" s="59">
        <v>2</v>
      </c>
    </row>
    <row r="1022" spans="1:147" ht="15" customHeight="1" x14ac:dyDescent="0.25">
      <c r="A1022" s="6" t="s">
        <v>2587</v>
      </c>
      <c r="B1022" s="22">
        <v>96</v>
      </c>
      <c r="C1022" s="21" t="s">
        <v>1857</v>
      </c>
      <c r="D1022" s="13">
        <v>2016</v>
      </c>
      <c r="E1022" s="21" t="s">
        <v>800</v>
      </c>
      <c r="F1022" s="21" t="s">
        <v>308</v>
      </c>
      <c r="G1022" s="13">
        <v>19</v>
      </c>
      <c r="H1022" s="22" t="s">
        <v>801</v>
      </c>
      <c r="I1022" s="238" t="s">
        <v>1412</v>
      </c>
      <c r="J1022" s="59">
        <v>2</v>
      </c>
      <c r="K1022" s="22" t="s">
        <v>39</v>
      </c>
      <c r="L1022" s="22" t="s">
        <v>89</v>
      </c>
      <c r="M1022" s="22">
        <v>6</v>
      </c>
      <c r="N1022" s="22">
        <v>6</v>
      </c>
      <c r="O1022" s="59">
        <f t="shared" si="612"/>
        <v>0.77815125038364363</v>
      </c>
      <c r="P1022" s="22" t="s">
        <v>1858</v>
      </c>
      <c r="Q1022" s="26"/>
      <c r="R1022" s="22">
        <v>1</v>
      </c>
      <c r="S1022" s="37">
        <v>2</v>
      </c>
      <c r="T1022" s="22">
        <v>3</v>
      </c>
      <c r="U1022" s="239" t="s">
        <v>1859</v>
      </c>
      <c r="V1022" s="34" t="s">
        <v>1861</v>
      </c>
      <c r="W1022" s="13"/>
      <c r="X1022" s="22" t="s">
        <v>608</v>
      </c>
      <c r="Y1022" s="38"/>
      <c r="Z1022" s="244" t="s">
        <v>130</v>
      </c>
      <c r="AA1022" s="22" t="s">
        <v>1257</v>
      </c>
      <c r="AB1022" s="29" t="s">
        <v>1164</v>
      </c>
      <c r="AC1022" s="243" t="s">
        <v>1864</v>
      </c>
      <c r="AD1022" s="29">
        <v>0</v>
      </c>
      <c r="AE1022" s="29" t="s">
        <v>1576</v>
      </c>
      <c r="AF1022" s="282">
        <v>5.0999999999999996</v>
      </c>
      <c r="AG1022" s="86">
        <f t="shared" si="613"/>
        <v>0.70757017609793638</v>
      </c>
      <c r="AH1022" s="458">
        <f t="shared" si="611"/>
        <v>354.45</v>
      </c>
      <c r="AI1022" s="72">
        <f t="shared" si="606"/>
        <v>2.5495549806880504</v>
      </c>
      <c r="AJ1022" s="59">
        <f t="shared" si="607"/>
        <v>30.599999999999998</v>
      </c>
      <c r="AK1022" s="59">
        <f t="shared" si="614"/>
        <v>1.4857214264815799</v>
      </c>
      <c r="AL1022" s="72">
        <f t="shared" si="608"/>
        <v>2126.6999999999998</v>
      </c>
      <c r="AM1022" s="72">
        <f t="shared" si="604"/>
        <v>3.3277062310716938</v>
      </c>
      <c r="AN1022" s="26" t="s">
        <v>28</v>
      </c>
      <c r="AO1022" s="22" t="s">
        <v>470</v>
      </c>
      <c r="AP1022" s="240"/>
      <c r="AQ1022" s="22" t="s">
        <v>80</v>
      </c>
      <c r="AR1022" s="26" t="s">
        <v>223</v>
      </c>
      <c r="AS1022" s="26" t="s">
        <v>224</v>
      </c>
      <c r="AT1022" s="498">
        <v>113</v>
      </c>
      <c r="AU1022" s="270">
        <v>45.23</v>
      </c>
      <c r="AV1022" s="11">
        <v>-118.5</v>
      </c>
      <c r="AW1022" s="37" t="s">
        <v>225</v>
      </c>
      <c r="AX1022" s="277">
        <v>6.1416666666666666</v>
      </c>
      <c r="AY1022" s="278">
        <v>613</v>
      </c>
      <c r="AZ1022" s="455">
        <f t="shared" si="615"/>
        <v>2.7874604745184151</v>
      </c>
      <c r="BA1022" s="529" t="s">
        <v>137</v>
      </c>
      <c r="BB1022" s="241" t="s">
        <v>226</v>
      </c>
      <c r="BC1022" s="22"/>
      <c r="BD1022" s="23"/>
      <c r="BH1022" s="26" t="s">
        <v>2028</v>
      </c>
      <c r="BI1022" s="26" t="s">
        <v>1879</v>
      </c>
      <c r="BJ1022" s="185" t="s">
        <v>12</v>
      </c>
      <c r="BK1022" s="67" t="s">
        <v>5</v>
      </c>
      <c r="BO1022" s="29" t="s">
        <v>1669</v>
      </c>
      <c r="BP1022" s="8" t="s">
        <v>1577</v>
      </c>
      <c r="BQ1022" s="29" t="s">
        <v>1862</v>
      </c>
      <c r="BR1022" s="67">
        <v>-1.0281593406593406</v>
      </c>
      <c r="BS1022" s="29" t="s">
        <v>21</v>
      </c>
      <c r="BT1022" s="29" t="s">
        <v>1214</v>
      </c>
      <c r="BU1022" s="124">
        <v>0.36202616079982847</v>
      </c>
      <c r="BW1022" s="14" t="s">
        <v>26</v>
      </c>
      <c r="BX1022" s="29" t="s">
        <v>67</v>
      </c>
      <c r="BZ1022" s="146">
        <f t="shared" si="609"/>
        <v>0.36202616079982847</v>
      </c>
      <c r="CA1022" s="250" t="s">
        <v>18</v>
      </c>
      <c r="CB1022" s="248" t="s">
        <v>1861</v>
      </c>
      <c r="CC1022" s="119">
        <v>6</v>
      </c>
      <c r="CD1022" s="119">
        <v>6</v>
      </c>
      <c r="CE1022" s="82" t="s">
        <v>1617</v>
      </c>
      <c r="CF1022" s="8" t="s">
        <v>1578</v>
      </c>
      <c r="CG1022" s="67">
        <v>-0.81363636363636394</v>
      </c>
      <c r="CH1022" s="29" t="s">
        <v>21</v>
      </c>
      <c r="CI1022" s="67">
        <v>0.12213662584131291</v>
      </c>
      <c r="CL1022" s="30">
        <f t="shared" si="610"/>
        <v>0.12213662584131291</v>
      </c>
      <c r="CM1022" s="119">
        <v>2</v>
      </c>
      <c r="CN1022" s="119">
        <v>2</v>
      </c>
      <c r="CO1022" s="82" t="s">
        <v>2630</v>
      </c>
      <c r="CP1022" s="67">
        <f t="shared" si="589"/>
        <v>-0.64185487051579782</v>
      </c>
      <c r="CQ1022" s="67">
        <f t="shared" si="590"/>
        <v>0.86956521739130432</v>
      </c>
      <c r="CR1022" s="67">
        <f t="shared" si="616"/>
        <v>-0.55813467001373718</v>
      </c>
      <c r="CS1022" s="67">
        <f t="shared" si="591"/>
        <v>0.6861363110336256</v>
      </c>
      <c r="CT1022" s="29">
        <v>2</v>
      </c>
      <c r="CU1022" s="59">
        <v>0</v>
      </c>
      <c r="CV1022" s="19" t="s">
        <v>1782</v>
      </c>
      <c r="CW1022" s="59">
        <v>0</v>
      </c>
      <c r="CX1022" s="59">
        <v>0</v>
      </c>
      <c r="CY1022" s="12">
        <v>1</v>
      </c>
      <c r="CZ1022" s="12">
        <v>0</v>
      </c>
      <c r="DA1022" s="12">
        <v>0</v>
      </c>
      <c r="DB1022" s="12">
        <v>0</v>
      </c>
      <c r="DC1022" s="12">
        <v>0</v>
      </c>
      <c r="DD1022" s="283">
        <v>0</v>
      </c>
      <c r="DE1022" s="60">
        <v>0</v>
      </c>
      <c r="DF1022" s="60">
        <v>0</v>
      </c>
      <c r="DG1022" s="60">
        <v>0</v>
      </c>
      <c r="DH1022" s="60">
        <v>0</v>
      </c>
      <c r="DI1022" s="60">
        <v>1</v>
      </c>
      <c r="DJ1022" s="60">
        <v>0</v>
      </c>
      <c r="DK1022" s="60">
        <v>0</v>
      </c>
      <c r="DL1022" s="19">
        <v>0</v>
      </c>
      <c r="DM1022" s="19">
        <v>0</v>
      </c>
      <c r="DN1022" s="19">
        <v>0</v>
      </c>
      <c r="DO1022" s="59">
        <v>0</v>
      </c>
      <c r="DP1022" s="59">
        <v>0</v>
      </c>
      <c r="DQ1022" s="59">
        <v>0</v>
      </c>
      <c r="DR1022" s="59">
        <v>0</v>
      </c>
      <c r="DS1022" s="59">
        <v>0</v>
      </c>
      <c r="DT1022" s="59">
        <v>0</v>
      </c>
      <c r="DU1022" s="59">
        <v>0</v>
      </c>
      <c r="DV1022" s="59">
        <v>0</v>
      </c>
      <c r="DW1022" s="59">
        <v>0</v>
      </c>
      <c r="DX1022" s="59">
        <v>0</v>
      </c>
      <c r="DY1022" s="59">
        <v>0</v>
      </c>
      <c r="DZ1022" s="59">
        <v>0</v>
      </c>
      <c r="EA1022" s="59">
        <v>0</v>
      </c>
      <c r="EB1022" s="59">
        <v>0</v>
      </c>
      <c r="EC1022" s="59">
        <v>0</v>
      </c>
      <c r="ED1022" s="59">
        <v>0</v>
      </c>
      <c r="EE1022" s="59">
        <v>0</v>
      </c>
      <c r="EF1022" s="59">
        <v>0</v>
      </c>
      <c r="EG1022" s="59">
        <v>0</v>
      </c>
      <c r="EH1022" s="59">
        <v>0</v>
      </c>
      <c r="EI1022" s="59">
        <v>0</v>
      </c>
      <c r="EJ1022" s="59">
        <v>0</v>
      </c>
      <c r="EK1022" s="59">
        <v>0</v>
      </c>
      <c r="EL1022" s="59">
        <v>0</v>
      </c>
      <c r="EM1022" s="37">
        <v>0</v>
      </c>
      <c r="EN1022" s="59">
        <v>0</v>
      </c>
      <c r="EO1022" s="268">
        <v>1</v>
      </c>
      <c r="EP1022" s="59">
        <v>1</v>
      </c>
      <c r="EQ1022" s="59">
        <v>2</v>
      </c>
    </row>
    <row r="1023" spans="1:147" ht="15" customHeight="1" x14ac:dyDescent="0.25">
      <c r="A1023" s="6" t="s">
        <v>2587</v>
      </c>
      <c r="B1023" s="22">
        <v>97</v>
      </c>
      <c r="C1023" s="21" t="s">
        <v>1857</v>
      </c>
      <c r="D1023" s="13">
        <v>2016</v>
      </c>
      <c r="E1023" s="21" t="s">
        <v>800</v>
      </c>
      <c r="F1023" s="21" t="s">
        <v>308</v>
      </c>
      <c r="G1023" s="13">
        <v>19</v>
      </c>
      <c r="H1023" s="22" t="s">
        <v>801</v>
      </c>
      <c r="I1023" s="238" t="s">
        <v>1412</v>
      </c>
      <c r="J1023" s="59">
        <v>2</v>
      </c>
      <c r="K1023" s="22" t="s">
        <v>39</v>
      </c>
      <c r="L1023" s="22" t="s">
        <v>89</v>
      </c>
      <c r="M1023" s="22">
        <v>6</v>
      </c>
      <c r="N1023" s="22">
        <v>6</v>
      </c>
      <c r="O1023" s="59">
        <f t="shared" si="612"/>
        <v>0.77815125038364363</v>
      </c>
      <c r="P1023" s="22" t="s">
        <v>1858</v>
      </c>
      <c r="Q1023" s="26"/>
      <c r="R1023" s="22">
        <v>1</v>
      </c>
      <c r="S1023" s="22">
        <v>3</v>
      </c>
      <c r="T1023" s="22">
        <v>1</v>
      </c>
      <c r="U1023" s="239" t="s">
        <v>1859</v>
      </c>
      <c r="V1023" s="34" t="s">
        <v>1861</v>
      </c>
      <c r="W1023" s="13"/>
      <c r="X1023" s="22" t="s">
        <v>608</v>
      </c>
      <c r="Y1023" s="26"/>
      <c r="Z1023" s="26" t="s">
        <v>153</v>
      </c>
      <c r="AA1023" s="22" t="s">
        <v>1257</v>
      </c>
      <c r="AB1023" s="29" t="s">
        <v>1164</v>
      </c>
      <c r="AC1023" s="29">
        <v>30</v>
      </c>
      <c r="AD1023" s="29">
        <v>0</v>
      </c>
      <c r="AE1023" s="29" t="s">
        <v>1575</v>
      </c>
      <c r="AF1023" s="27">
        <v>8.1999999999999993</v>
      </c>
      <c r="AG1023" s="86">
        <f t="shared" si="613"/>
        <v>0.91381385238371671</v>
      </c>
      <c r="AH1023" s="458">
        <f>AF1023*110</f>
        <v>901.99999999999989</v>
      </c>
      <c r="AI1023" s="72">
        <f t="shared" si="606"/>
        <v>2.9552065375419416</v>
      </c>
      <c r="AJ1023" s="59">
        <f t="shared" si="607"/>
        <v>49.199999999999996</v>
      </c>
      <c r="AK1023" s="59">
        <f t="shared" si="614"/>
        <v>1.6919651027673603</v>
      </c>
      <c r="AL1023" s="72">
        <f t="shared" si="608"/>
        <v>5411.9999999999991</v>
      </c>
      <c r="AM1023" s="72">
        <f t="shared" si="604"/>
        <v>3.7333577879255855</v>
      </c>
      <c r="AN1023" s="26" t="s">
        <v>28</v>
      </c>
      <c r="AO1023" s="22" t="s">
        <v>470</v>
      </c>
      <c r="AP1023" s="240"/>
      <c r="AQ1023" s="22" t="s">
        <v>80</v>
      </c>
      <c r="AR1023" s="26" t="s">
        <v>223</v>
      </c>
      <c r="AS1023" s="26" t="s">
        <v>224</v>
      </c>
      <c r="AT1023" s="498">
        <v>112</v>
      </c>
      <c r="AU1023" s="270">
        <v>45.23</v>
      </c>
      <c r="AV1023" s="11">
        <v>-118.5</v>
      </c>
      <c r="AW1023" s="37" t="s">
        <v>225</v>
      </c>
      <c r="AX1023" s="277">
        <v>6.1416666666666666</v>
      </c>
      <c r="AY1023" s="278">
        <v>613</v>
      </c>
      <c r="AZ1023" s="455">
        <f t="shared" si="615"/>
        <v>2.7874604745184151</v>
      </c>
      <c r="BA1023" s="529" t="s">
        <v>137</v>
      </c>
      <c r="BB1023" s="241" t="s">
        <v>226</v>
      </c>
      <c r="BC1023" s="22"/>
      <c r="BD1023" s="23"/>
      <c r="BH1023" s="26" t="s">
        <v>2028</v>
      </c>
      <c r="BI1023" s="26" t="s">
        <v>1860</v>
      </c>
      <c r="BJ1023" s="8" t="s">
        <v>8</v>
      </c>
      <c r="BK1023" s="67" t="s">
        <v>170</v>
      </c>
      <c r="BO1023" s="29" t="s">
        <v>1669</v>
      </c>
      <c r="BP1023" s="8" t="s">
        <v>1577</v>
      </c>
      <c r="BQ1023" s="29" t="s">
        <v>1862</v>
      </c>
      <c r="BR1023" s="67">
        <v>2.6830065359477122</v>
      </c>
      <c r="BS1023" s="29" t="s">
        <v>21</v>
      </c>
      <c r="BT1023" s="29" t="s">
        <v>9</v>
      </c>
      <c r="BU1023" s="124">
        <v>2.4093839543219011</v>
      </c>
      <c r="BW1023" s="14" t="s">
        <v>26</v>
      </c>
      <c r="BX1023" s="29" t="s">
        <v>67</v>
      </c>
      <c r="BZ1023" s="146">
        <f t="shared" si="609"/>
        <v>2.4093839543219011</v>
      </c>
      <c r="CA1023" s="250" t="s">
        <v>18</v>
      </c>
      <c r="CB1023" s="248" t="s">
        <v>1861</v>
      </c>
      <c r="CC1023" s="29">
        <v>3</v>
      </c>
      <c r="CD1023" s="29">
        <v>3</v>
      </c>
      <c r="CE1023" s="82" t="s">
        <v>1617</v>
      </c>
      <c r="CF1023" s="8" t="s">
        <v>1578</v>
      </c>
      <c r="CG1023" s="67">
        <v>5.6225490196078427</v>
      </c>
      <c r="CH1023" s="29" t="s">
        <v>21</v>
      </c>
      <c r="CI1023" s="67">
        <v>5.046203764581783</v>
      </c>
      <c r="CL1023" s="30">
        <f t="shared" si="610"/>
        <v>5.046203764581783</v>
      </c>
      <c r="CM1023" s="29">
        <v>3</v>
      </c>
      <c r="CN1023" s="29">
        <v>3</v>
      </c>
      <c r="CO1023" s="82" t="s">
        <v>2630</v>
      </c>
      <c r="CP1023" s="67">
        <f t="shared" si="589"/>
        <v>-0.74342238747875822</v>
      </c>
      <c r="CQ1023" s="67">
        <f t="shared" si="590"/>
        <v>0.8</v>
      </c>
      <c r="CR1023" s="67">
        <f t="shared" si="616"/>
        <v>-0.59473790998300657</v>
      </c>
      <c r="CS1023" s="67">
        <f t="shared" si="591"/>
        <v>0.69614276513091289</v>
      </c>
      <c r="CT1023" s="29">
        <v>1</v>
      </c>
      <c r="CU1023" s="59">
        <v>0</v>
      </c>
      <c r="CV1023" s="19" t="s">
        <v>1782</v>
      </c>
      <c r="CW1023" s="59">
        <v>0</v>
      </c>
      <c r="CX1023" s="59">
        <v>0</v>
      </c>
      <c r="CY1023" s="12">
        <v>0</v>
      </c>
      <c r="CZ1023" s="12">
        <v>2</v>
      </c>
      <c r="DA1023" s="12">
        <v>0</v>
      </c>
      <c r="DB1023" s="12">
        <v>0</v>
      </c>
      <c r="DC1023" s="12">
        <v>0</v>
      </c>
      <c r="DD1023" s="283">
        <v>0</v>
      </c>
      <c r="DE1023" s="60">
        <v>0</v>
      </c>
      <c r="DF1023" s="60">
        <v>1</v>
      </c>
      <c r="DG1023" s="60">
        <v>1</v>
      </c>
      <c r="DH1023" s="60">
        <v>0</v>
      </c>
      <c r="DI1023" s="60">
        <v>0</v>
      </c>
      <c r="DJ1023" s="60">
        <v>0</v>
      </c>
      <c r="DK1023" s="60">
        <v>0</v>
      </c>
      <c r="DL1023" s="19">
        <v>0</v>
      </c>
      <c r="DM1023" s="19">
        <v>0</v>
      </c>
      <c r="DN1023" s="19">
        <v>0</v>
      </c>
      <c r="DO1023" s="59">
        <v>0</v>
      </c>
      <c r="DP1023" s="59">
        <v>0</v>
      </c>
      <c r="DQ1023" s="59">
        <v>0</v>
      </c>
      <c r="DR1023" s="59">
        <v>0</v>
      </c>
      <c r="DS1023" s="59">
        <v>0</v>
      </c>
      <c r="DT1023" s="59">
        <v>0</v>
      </c>
      <c r="DU1023" s="59">
        <v>0</v>
      </c>
      <c r="DV1023" s="59">
        <v>0</v>
      </c>
      <c r="DW1023" s="59">
        <v>0</v>
      </c>
      <c r="DX1023" s="59">
        <v>0</v>
      </c>
      <c r="DY1023" s="59">
        <v>0</v>
      </c>
      <c r="DZ1023" s="59">
        <v>0</v>
      </c>
      <c r="EA1023" s="59">
        <v>0</v>
      </c>
      <c r="EB1023" s="59">
        <v>0</v>
      </c>
      <c r="EC1023" s="59">
        <v>0</v>
      </c>
      <c r="ED1023" s="59">
        <v>0</v>
      </c>
      <c r="EE1023" s="59">
        <v>0</v>
      </c>
      <c r="EF1023" s="59">
        <v>0</v>
      </c>
      <c r="EG1023" s="59">
        <v>0</v>
      </c>
      <c r="EH1023" s="59">
        <v>0</v>
      </c>
      <c r="EI1023" s="59">
        <v>0</v>
      </c>
      <c r="EJ1023" s="59">
        <v>0</v>
      </c>
      <c r="EK1023" s="59">
        <v>0</v>
      </c>
      <c r="EL1023" s="59">
        <v>0</v>
      </c>
      <c r="EM1023" s="29">
        <v>2</v>
      </c>
      <c r="EN1023" s="59">
        <v>0</v>
      </c>
      <c r="EO1023" s="29">
        <v>2</v>
      </c>
      <c r="EP1023" s="59">
        <v>1</v>
      </c>
      <c r="EQ1023" s="59">
        <v>2</v>
      </c>
    </row>
    <row r="1024" spans="1:147" ht="15" customHeight="1" x14ac:dyDescent="0.25">
      <c r="A1024" s="6" t="s">
        <v>2587</v>
      </c>
      <c r="B1024" s="22">
        <v>98</v>
      </c>
      <c r="C1024" s="21" t="s">
        <v>1857</v>
      </c>
      <c r="D1024" s="13">
        <v>2016</v>
      </c>
      <c r="E1024" s="21" t="s">
        <v>800</v>
      </c>
      <c r="F1024" s="21" t="s">
        <v>308</v>
      </c>
      <c r="G1024" s="13">
        <v>19</v>
      </c>
      <c r="H1024" s="22" t="s">
        <v>801</v>
      </c>
      <c r="I1024" s="238" t="s">
        <v>1412</v>
      </c>
      <c r="J1024" s="59">
        <v>2</v>
      </c>
      <c r="K1024" s="22" t="s">
        <v>39</v>
      </c>
      <c r="L1024" s="22" t="s">
        <v>89</v>
      </c>
      <c r="M1024" s="22">
        <v>6</v>
      </c>
      <c r="N1024" s="22">
        <v>6</v>
      </c>
      <c r="O1024" s="59">
        <f t="shared" si="612"/>
        <v>0.77815125038364363</v>
      </c>
      <c r="P1024" s="22" t="s">
        <v>1858</v>
      </c>
      <c r="Q1024" s="26"/>
      <c r="R1024" s="22">
        <v>1</v>
      </c>
      <c r="S1024" s="22">
        <v>3</v>
      </c>
      <c r="T1024" s="22">
        <v>1</v>
      </c>
      <c r="U1024" s="239" t="s">
        <v>1859</v>
      </c>
      <c r="V1024" s="34" t="s">
        <v>1861</v>
      </c>
      <c r="W1024" s="13"/>
      <c r="X1024" s="22" t="s">
        <v>608</v>
      </c>
      <c r="Y1024" s="38"/>
      <c r="Z1024" s="26" t="s">
        <v>153</v>
      </c>
      <c r="AA1024" s="22" t="s">
        <v>1257</v>
      </c>
      <c r="AB1024" s="29" t="s">
        <v>1164</v>
      </c>
      <c r="AC1024" s="119">
        <v>20</v>
      </c>
      <c r="AD1024" s="29">
        <v>0</v>
      </c>
      <c r="AE1024" s="29" t="s">
        <v>1575</v>
      </c>
      <c r="AF1024" s="281">
        <v>5.5</v>
      </c>
      <c r="AG1024" s="86">
        <f t="shared" si="613"/>
        <v>0.74036268949424389</v>
      </c>
      <c r="AH1024" s="458">
        <f t="shared" ref="AH1024:AH1026" si="617">AF1024*110</f>
        <v>605</v>
      </c>
      <c r="AI1024" s="72">
        <f t="shared" si="606"/>
        <v>2.781755374652469</v>
      </c>
      <c r="AJ1024" s="59">
        <f t="shared" si="607"/>
        <v>33</v>
      </c>
      <c r="AK1024" s="59">
        <f t="shared" si="614"/>
        <v>1.5185139398778875</v>
      </c>
      <c r="AL1024" s="72">
        <f t="shared" si="608"/>
        <v>3630</v>
      </c>
      <c r="AM1024" s="72">
        <f t="shared" si="604"/>
        <v>3.5599066250361124</v>
      </c>
      <c r="AN1024" s="26" t="s">
        <v>28</v>
      </c>
      <c r="AO1024" s="22" t="s">
        <v>470</v>
      </c>
      <c r="AP1024" s="240"/>
      <c r="AQ1024" s="22" t="s">
        <v>80</v>
      </c>
      <c r="AR1024" s="26" t="s">
        <v>223</v>
      </c>
      <c r="AS1024" s="26" t="s">
        <v>224</v>
      </c>
      <c r="AT1024" s="498">
        <v>112</v>
      </c>
      <c r="AU1024" s="270">
        <v>45.23</v>
      </c>
      <c r="AV1024" s="11">
        <v>-118.5</v>
      </c>
      <c r="AW1024" s="37" t="s">
        <v>225</v>
      </c>
      <c r="AX1024" s="277">
        <v>6.1416666666666666</v>
      </c>
      <c r="AY1024" s="278">
        <v>613</v>
      </c>
      <c r="AZ1024" s="455">
        <f t="shared" si="615"/>
        <v>2.7874604745184151</v>
      </c>
      <c r="BA1024" s="529" t="s">
        <v>137</v>
      </c>
      <c r="BB1024" s="241" t="s">
        <v>226</v>
      </c>
      <c r="BC1024" s="22"/>
      <c r="BD1024" s="23"/>
      <c r="BH1024" s="26" t="s">
        <v>2028</v>
      </c>
      <c r="BI1024" s="26" t="s">
        <v>1865</v>
      </c>
      <c r="BJ1024" s="8" t="s">
        <v>8</v>
      </c>
      <c r="BK1024" s="67" t="s">
        <v>170</v>
      </c>
      <c r="BO1024" s="29" t="s">
        <v>1669</v>
      </c>
      <c r="BP1024" s="8" t="s">
        <v>1577</v>
      </c>
      <c r="BQ1024" s="29" t="s">
        <v>1862</v>
      </c>
      <c r="BR1024" s="67">
        <v>5.6021164021164012</v>
      </c>
      <c r="BS1024" s="29" t="s">
        <v>21</v>
      </c>
      <c r="BT1024" s="29" t="s">
        <v>9</v>
      </c>
      <c r="BU1024" s="124">
        <v>6.0769155273347879</v>
      </c>
      <c r="BW1024" s="14" t="s">
        <v>26</v>
      </c>
      <c r="BX1024" s="29" t="s">
        <v>67</v>
      </c>
      <c r="BZ1024" s="146">
        <f t="shared" si="609"/>
        <v>6.0769155273347879</v>
      </c>
      <c r="CA1024" s="250" t="s">
        <v>18</v>
      </c>
      <c r="CB1024" s="248" t="s">
        <v>1861</v>
      </c>
      <c r="CC1024" s="29">
        <v>3</v>
      </c>
      <c r="CD1024" s="29">
        <v>3</v>
      </c>
      <c r="CE1024" s="82" t="s">
        <v>1617</v>
      </c>
      <c r="CF1024" s="8" t="s">
        <v>1578</v>
      </c>
      <c r="CG1024" s="67">
        <v>5.6225490196078427</v>
      </c>
      <c r="CH1024" s="29" t="s">
        <v>21</v>
      </c>
      <c r="CI1024" s="67">
        <v>5.046203764581783</v>
      </c>
      <c r="CL1024" s="30">
        <f t="shared" si="610"/>
        <v>5.046203764581783</v>
      </c>
      <c r="CM1024" s="29">
        <v>3</v>
      </c>
      <c r="CN1024" s="29">
        <v>3</v>
      </c>
      <c r="CO1024" s="82" t="s">
        <v>2630</v>
      </c>
      <c r="CP1024" s="67">
        <f t="shared" si="589"/>
        <v>-3.6582283285956901E-3</v>
      </c>
      <c r="CQ1024" s="67">
        <f t="shared" si="590"/>
        <v>0.8</v>
      </c>
      <c r="CR1024" s="67">
        <f t="shared" si="616"/>
        <v>-2.9265826628765523E-3</v>
      </c>
      <c r="CS1024" s="67">
        <f t="shared" si="591"/>
        <v>0.66666738040717355</v>
      </c>
      <c r="CT1024" s="29">
        <v>1</v>
      </c>
      <c r="CU1024" s="59">
        <v>0</v>
      </c>
      <c r="CV1024" s="19" t="s">
        <v>1782</v>
      </c>
      <c r="CW1024" s="59">
        <v>0</v>
      </c>
      <c r="CX1024" s="59">
        <v>0</v>
      </c>
      <c r="CY1024" s="12">
        <v>0</v>
      </c>
      <c r="CZ1024" s="12">
        <v>2</v>
      </c>
      <c r="DA1024" s="12">
        <v>0</v>
      </c>
      <c r="DB1024" s="12">
        <v>0</v>
      </c>
      <c r="DC1024" s="12">
        <v>0</v>
      </c>
      <c r="DD1024" s="283">
        <v>0</v>
      </c>
      <c r="DE1024" s="60">
        <v>0</v>
      </c>
      <c r="DF1024" s="60">
        <v>1</v>
      </c>
      <c r="DG1024" s="60">
        <v>1</v>
      </c>
      <c r="DH1024" s="60">
        <v>0</v>
      </c>
      <c r="DI1024" s="60">
        <v>0</v>
      </c>
      <c r="DJ1024" s="60">
        <v>0</v>
      </c>
      <c r="DK1024" s="60">
        <v>0</v>
      </c>
      <c r="DL1024" s="19">
        <v>0</v>
      </c>
      <c r="DM1024" s="19">
        <v>0</v>
      </c>
      <c r="DN1024" s="19">
        <v>0</v>
      </c>
      <c r="DO1024" s="59">
        <v>0</v>
      </c>
      <c r="DP1024" s="59">
        <v>0</v>
      </c>
      <c r="DQ1024" s="59">
        <v>0</v>
      </c>
      <c r="DR1024" s="59">
        <v>0</v>
      </c>
      <c r="DS1024" s="59">
        <v>0</v>
      </c>
      <c r="DT1024" s="59">
        <v>0</v>
      </c>
      <c r="DU1024" s="59">
        <v>0</v>
      </c>
      <c r="DV1024" s="59">
        <v>0</v>
      </c>
      <c r="DW1024" s="59">
        <v>0</v>
      </c>
      <c r="DX1024" s="59">
        <v>0</v>
      </c>
      <c r="DY1024" s="59">
        <v>0</v>
      </c>
      <c r="DZ1024" s="59">
        <v>0</v>
      </c>
      <c r="EA1024" s="59">
        <v>0</v>
      </c>
      <c r="EB1024" s="59">
        <v>0</v>
      </c>
      <c r="EC1024" s="59">
        <v>0</v>
      </c>
      <c r="ED1024" s="59">
        <v>0</v>
      </c>
      <c r="EE1024" s="59">
        <v>0</v>
      </c>
      <c r="EF1024" s="59">
        <v>0</v>
      </c>
      <c r="EG1024" s="59">
        <v>0</v>
      </c>
      <c r="EH1024" s="59">
        <v>0</v>
      </c>
      <c r="EI1024" s="59">
        <v>0</v>
      </c>
      <c r="EJ1024" s="59">
        <v>0</v>
      </c>
      <c r="EK1024" s="59">
        <v>0</v>
      </c>
      <c r="EL1024" s="59">
        <v>0</v>
      </c>
      <c r="EM1024" s="29">
        <v>2</v>
      </c>
      <c r="EN1024" s="59">
        <v>0</v>
      </c>
      <c r="EO1024" s="29">
        <v>2</v>
      </c>
      <c r="EP1024" s="59">
        <v>1</v>
      </c>
      <c r="EQ1024" s="59">
        <v>2</v>
      </c>
    </row>
    <row r="1025" spans="1:147" ht="15" customHeight="1" x14ac:dyDescent="0.25">
      <c r="A1025" s="6" t="s">
        <v>2587</v>
      </c>
      <c r="B1025" s="22">
        <v>99</v>
      </c>
      <c r="C1025" s="21" t="s">
        <v>1857</v>
      </c>
      <c r="D1025" s="13">
        <v>2016</v>
      </c>
      <c r="E1025" s="21" t="s">
        <v>800</v>
      </c>
      <c r="F1025" s="21" t="s">
        <v>308</v>
      </c>
      <c r="G1025" s="13">
        <v>19</v>
      </c>
      <c r="H1025" s="22" t="s">
        <v>801</v>
      </c>
      <c r="I1025" s="238" t="s">
        <v>1412</v>
      </c>
      <c r="J1025" s="59">
        <v>2</v>
      </c>
      <c r="K1025" s="22" t="s">
        <v>39</v>
      </c>
      <c r="L1025" s="22" t="s">
        <v>89</v>
      </c>
      <c r="M1025" s="22">
        <v>6</v>
      </c>
      <c r="N1025" s="22">
        <v>6</v>
      </c>
      <c r="O1025" s="59">
        <f t="shared" si="612"/>
        <v>0.77815125038364363</v>
      </c>
      <c r="P1025" s="22" t="s">
        <v>1858</v>
      </c>
      <c r="Q1025" s="26"/>
      <c r="R1025" s="22">
        <v>1</v>
      </c>
      <c r="S1025" s="22">
        <v>3</v>
      </c>
      <c r="T1025" s="22">
        <v>1</v>
      </c>
      <c r="U1025" s="239" t="s">
        <v>1859</v>
      </c>
      <c r="V1025" s="34" t="s">
        <v>1861</v>
      </c>
      <c r="W1025" s="13"/>
      <c r="X1025" s="22" t="s">
        <v>608</v>
      </c>
      <c r="Y1025" s="38"/>
      <c r="Z1025" s="26" t="s">
        <v>153</v>
      </c>
      <c r="AA1025" s="22" t="s">
        <v>1257</v>
      </c>
      <c r="AB1025" s="29" t="s">
        <v>1164</v>
      </c>
      <c r="AC1025" s="119">
        <v>10</v>
      </c>
      <c r="AD1025" s="29">
        <v>0</v>
      </c>
      <c r="AE1025" s="29" t="s">
        <v>1575</v>
      </c>
      <c r="AF1025" s="281">
        <v>2.7</v>
      </c>
      <c r="AG1025" s="86">
        <f t="shared" si="613"/>
        <v>0.43136376415898736</v>
      </c>
      <c r="AH1025" s="458">
        <f t="shared" si="617"/>
        <v>297</v>
      </c>
      <c r="AI1025" s="72">
        <f t="shared" si="606"/>
        <v>2.4727564493172123</v>
      </c>
      <c r="AJ1025" s="59">
        <f t="shared" si="607"/>
        <v>16.200000000000003</v>
      </c>
      <c r="AK1025" s="59">
        <f t="shared" si="614"/>
        <v>1.209515014542631</v>
      </c>
      <c r="AL1025" s="72">
        <f t="shared" si="608"/>
        <v>1782</v>
      </c>
      <c r="AM1025" s="72">
        <f t="shared" si="604"/>
        <v>3.2509076997008561</v>
      </c>
      <c r="AN1025" s="26" t="s">
        <v>28</v>
      </c>
      <c r="AO1025" s="22" t="s">
        <v>470</v>
      </c>
      <c r="AP1025" s="240"/>
      <c r="AQ1025" s="22" t="s">
        <v>80</v>
      </c>
      <c r="AR1025" s="26" t="s">
        <v>223</v>
      </c>
      <c r="AS1025" s="26" t="s">
        <v>224</v>
      </c>
      <c r="AT1025" s="498">
        <v>112</v>
      </c>
      <c r="AU1025" s="270">
        <v>45.23</v>
      </c>
      <c r="AV1025" s="11">
        <v>-118.5</v>
      </c>
      <c r="AW1025" s="37" t="s">
        <v>225</v>
      </c>
      <c r="AX1025" s="277">
        <v>6.1416666666666666</v>
      </c>
      <c r="AY1025" s="278">
        <v>613</v>
      </c>
      <c r="AZ1025" s="455">
        <f t="shared" si="615"/>
        <v>2.7874604745184151</v>
      </c>
      <c r="BA1025" s="529" t="s">
        <v>137</v>
      </c>
      <c r="BB1025" s="241" t="s">
        <v>226</v>
      </c>
      <c r="BC1025" s="22"/>
      <c r="BD1025" s="23"/>
      <c r="BH1025" s="26" t="s">
        <v>2028</v>
      </c>
      <c r="BI1025" s="26" t="s">
        <v>1866</v>
      </c>
      <c r="BJ1025" s="8" t="s">
        <v>8</v>
      </c>
      <c r="BK1025" s="67" t="s">
        <v>170</v>
      </c>
      <c r="BO1025" s="29" t="s">
        <v>1669</v>
      </c>
      <c r="BP1025" s="8" t="s">
        <v>1577</v>
      </c>
      <c r="BQ1025" s="29" t="s">
        <v>1862</v>
      </c>
      <c r="BR1025" s="67">
        <v>4.5079191033138395</v>
      </c>
      <c r="BS1025" s="29" t="s">
        <v>21</v>
      </c>
      <c r="BT1025" s="29" t="s">
        <v>9</v>
      </c>
      <c r="BU1025" s="124">
        <v>3.138466000826881</v>
      </c>
      <c r="BW1025" s="14" t="s">
        <v>26</v>
      </c>
      <c r="BX1025" s="29" t="s">
        <v>67</v>
      </c>
      <c r="BZ1025" s="146">
        <f t="shared" si="609"/>
        <v>3.138466000826881</v>
      </c>
      <c r="CA1025" s="250" t="s">
        <v>18</v>
      </c>
      <c r="CB1025" s="248" t="s">
        <v>1861</v>
      </c>
      <c r="CC1025" s="29">
        <v>3</v>
      </c>
      <c r="CD1025" s="29">
        <v>3</v>
      </c>
      <c r="CE1025" s="82" t="s">
        <v>1617</v>
      </c>
      <c r="CF1025" s="8" t="s">
        <v>1578</v>
      </c>
      <c r="CG1025" s="67">
        <v>5.6225490196078427</v>
      </c>
      <c r="CH1025" s="29" t="s">
        <v>21</v>
      </c>
      <c r="CI1025" s="67">
        <v>5.046203764581783</v>
      </c>
      <c r="CL1025" s="30">
        <f t="shared" si="610"/>
        <v>5.046203764581783</v>
      </c>
      <c r="CM1025" s="29">
        <v>3</v>
      </c>
      <c r="CN1025" s="29">
        <v>3</v>
      </c>
      <c r="CO1025" s="82" t="s">
        <v>2630</v>
      </c>
      <c r="CP1025" s="67">
        <f t="shared" si="589"/>
        <v>-0.2652597573433379</v>
      </c>
      <c r="CQ1025" s="67">
        <f t="shared" si="590"/>
        <v>0.8</v>
      </c>
      <c r="CR1025" s="67">
        <f t="shared" si="616"/>
        <v>-0.21220780587467034</v>
      </c>
      <c r="CS1025" s="67">
        <f t="shared" si="591"/>
        <v>0.67041934607284515</v>
      </c>
      <c r="CT1025" s="29">
        <v>1</v>
      </c>
      <c r="CU1025" s="59">
        <v>0</v>
      </c>
      <c r="CV1025" s="19" t="s">
        <v>1782</v>
      </c>
      <c r="CW1025" s="59">
        <v>0</v>
      </c>
      <c r="CX1025" s="59">
        <v>0</v>
      </c>
      <c r="CY1025" s="12">
        <v>0</v>
      </c>
      <c r="CZ1025" s="12">
        <v>2</v>
      </c>
      <c r="DA1025" s="12">
        <v>0</v>
      </c>
      <c r="DB1025" s="12">
        <v>0</v>
      </c>
      <c r="DC1025" s="12">
        <v>0</v>
      </c>
      <c r="DD1025" s="283">
        <v>0</v>
      </c>
      <c r="DE1025" s="60">
        <v>0</v>
      </c>
      <c r="DF1025" s="60">
        <v>1</v>
      </c>
      <c r="DG1025" s="60">
        <v>1</v>
      </c>
      <c r="DH1025" s="60">
        <v>0</v>
      </c>
      <c r="DI1025" s="60">
        <v>0</v>
      </c>
      <c r="DJ1025" s="60">
        <v>0</v>
      </c>
      <c r="DK1025" s="60">
        <v>0</v>
      </c>
      <c r="DL1025" s="19">
        <v>0</v>
      </c>
      <c r="DM1025" s="19">
        <v>0</v>
      </c>
      <c r="DN1025" s="19">
        <v>0</v>
      </c>
      <c r="DO1025" s="59">
        <v>0</v>
      </c>
      <c r="DP1025" s="59">
        <v>0</v>
      </c>
      <c r="DQ1025" s="59">
        <v>0</v>
      </c>
      <c r="DR1025" s="59">
        <v>0</v>
      </c>
      <c r="DS1025" s="59">
        <v>0</v>
      </c>
      <c r="DT1025" s="59">
        <v>0</v>
      </c>
      <c r="DU1025" s="59">
        <v>0</v>
      </c>
      <c r="DV1025" s="59">
        <v>0</v>
      </c>
      <c r="DW1025" s="59">
        <v>0</v>
      </c>
      <c r="DX1025" s="59">
        <v>0</v>
      </c>
      <c r="DY1025" s="59">
        <v>0</v>
      </c>
      <c r="DZ1025" s="59">
        <v>0</v>
      </c>
      <c r="EA1025" s="59">
        <v>0</v>
      </c>
      <c r="EB1025" s="59">
        <v>0</v>
      </c>
      <c r="EC1025" s="59">
        <v>0</v>
      </c>
      <c r="ED1025" s="59">
        <v>0</v>
      </c>
      <c r="EE1025" s="59">
        <v>0</v>
      </c>
      <c r="EF1025" s="59">
        <v>0</v>
      </c>
      <c r="EG1025" s="59">
        <v>0</v>
      </c>
      <c r="EH1025" s="59">
        <v>0</v>
      </c>
      <c r="EI1025" s="59">
        <v>0</v>
      </c>
      <c r="EJ1025" s="59">
        <v>0</v>
      </c>
      <c r="EK1025" s="59">
        <v>0</v>
      </c>
      <c r="EL1025" s="59">
        <v>0</v>
      </c>
      <c r="EM1025" s="29">
        <v>2</v>
      </c>
      <c r="EN1025" s="59">
        <v>0</v>
      </c>
      <c r="EO1025" s="29">
        <v>2</v>
      </c>
      <c r="EP1025" s="59">
        <v>1</v>
      </c>
      <c r="EQ1025" s="59">
        <v>2</v>
      </c>
    </row>
    <row r="1026" spans="1:147" ht="15" customHeight="1" x14ac:dyDescent="0.25">
      <c r="A1026" s="6" t="s">
        <v>2587</v>
      </c>
      <c r="B1026" s="22">
        <v>100</v>
      </c>
      <c r="C1026" s="21" t="s">
        <v>1857</v>
      </c>
      <c r="D1026" s="13">
        <v>2016</v>
      </c>
      <c r="E1026" s="21" t="s">
        <v>800</v>
      </c>
      <c r="F1026" s="21" t="s">
        <v>308</v>
      </c>
      <c r="G1026" s="13">
        <v>19</v>
      </c>
      <c r="H1026" s="22" t="s">
        <v>801</v>
      </c>
      <c r="I1026" s="238" t="s">
        <v>1412</v>
      </c>
      <c r="J1026" s="59">
        <v>2</v>
      </c>
      <c r="K1026" s="22" t="s">
        <v>39</v>
      </c>
      <c r="L1026" s="22" t="s">
        <v>89</v>
      </c>
      <c r="M1026" s="22">
        <v>6</v>
      </c>
      <c r="N1026" s="22">
        <v>6</v>
      </c>
      <c r="O1026" s="59">
        <f t="shared" si="612"/>
        <v>0.77815125038364363</v>
      </c>
      <c r="P1026" s="22" t="s">
        <v>1858</v>
      </c>
      <c r="Q1026" s="26"/>
      <c r="R1026" s="22">
        <v>1</v>
      </c>
      <c r="S1026" s="22">
        <v>3</v>
      </c>
      <c r="T1026" s="22">
        <v>3</v>
      </c>
      <c r="U1026" s="239" t="s">
        <v>1859</v>
      </c>
      <c r="V1026" s="34" t="s">
        <v>1861</v>
      </c>
      <c r="W1026" s="13"/>
      <c r="X1026" s="22" t="s">
        <v>608</v>
      </c>
      <c r="Y1026" s="38"/>
      <c r="Z1026" s="26" t="s">
        <v>153</v>
      </c>
      <c r="AA1026" s="22" t="s">
        <v>1257</v>
      </c>
      <c r="AB1026" s="29" t="s">
        <v>1164</v>
      </c>
      <c r="AC1026" s="243" t="s">
        <v>1863</v>
      </c>
      <c r="AD1026" s="29">
        <v>0</v>
      </c>
      <c r="AE1026" s="29" t="s">
        <v>1575</v>
      </c>
      <c r="AF1026" s="282">
        <v>5.5</v>
      </c>
      <c r="AG1026" s="86">
        <f t="shared" si="613"/>
        <v>0.74036268949424389</v>
      </c>
      <c r="AH1026" s="458">
        <f t="shared" si="617"/>
        <v>605</v>
      </c>
      <c r="AI1026" s="72">
        <f t="shared" si="606"/>
        <v>2.781755374652469</v>
      </c>
      <c r="AJ1026" s="59">
        <f t="shared" si="607"/>
        <v>33</v>
      </c>
      <c r="AK1026" s="59">
        <f t="shared" si="614"/>
        <v>1.5185139398778875</v>
      </c>
      <c r="AL1026" s="72">
        <f t="shared" si="608"/>
        <v>3630</v>
      </c>
      <c r="AM1026" s="72">
        <f t="shared" si="604"/>
        <v>3.5599066250361124</v>
      </c>
      <c r="AN1026" s="26" t="s">
        <v>28</v>
      </c>
      <c r="AO1026" s="22" t="s">
        <v>470</v>
      </c>
      <c r="AP1026" s="240"/>
      <c r="AQ1026" s="22" t="s">
        <v>80</v>
      </c>
      <c r="AR1026" s="26" t="s">
        <v>223</v>
      </c>
      <c r="AS1026" s="26" t="s">
        <v>224</v>
      </c>
      <c r="AT1026" s="498">
        <v>112</v>
      </c>
      <c r="AU1026" s="270">
        <v>45.23</v>
      </c>
      <c r="AV1026" s="11">
        <v>-118.5</v>
      </c>
      <c r="AW1026" s="37" t="s">
        <v>225</v>
      </c>
      <c r="AX1026" s="277">
        <v>6.1416666666666666</v>
      </c>
      <c r="AY1026" s="278">
        <v>613</v>
      </c>
      <c r="AZ1026" s="455">
        <f t="shared" si="615"/>
        <v>2.7874604745184151</v>
      </c>
      <c r="BA1026" s="529" t="s">
        <v>137</v>
      </c>
      <c r="BB1026" s="241" t="s">
        <v>226</v>
      </c>
      <c r="BC1026" s="22"/>
      <c r="BD1026" s="23"/>
      <c r="BH1026" s="26" t="s">
        <v>2028</v>
      </c>
      <c r="BI1026" s="26" t="s">
        <v>1867</v>
      </c>
      <c r="BJ1026" s="8" t="s">
        <v>8</v>
      </c>
      <c r="BK1026" s="67" t="s">
        <v>170</v>
      </c>
      <c r="BO1026" s="29" t="s">
        <v>1669</v>
      </c>
      <c r="BP1026" s="8" t="s">
        <v>1577</v>
      </c>
      <c r="BQ1026" s="29" t="s">
        <v>1862</v>
      </c>
      <c r="BR1026" s="67">
        <v>4.2643473471259838</v>
      </c>
      <c r="BS1026" s="29" t="s">
        <v>21</v>
      </c>
      <c r="BT1026" s="29" t="s">
        <v>9</v>
      </c>
      <c r="BU1026" s="124">
        <v>3.844099056120085</v>
      </c>
      <c r="BW1026" s="14" t="s">
        <v>26</v>
      </c>
      <c r="BX1026" s="29" t="s">
        <v>67</v>
      </c>
      <c r="BZ1026" s="146">
        <f t="shared" si="609"/>
        <v>3.844099056120085</v>
      </c>
      <c r="CA1026" s="250" t="s">
        <v>18</v>
      </c>
      <c r="CB1026" s="248" t="s">
        <v>1861</v>
      </c>
      <c r="CC1026" s="29">
        <v>9</v>
      </c>
      <c r="CD1026" s="29">
        <v>9</v>
      </c>
      <c r="CE1026" s="82" t="s">
        <v>1617</v>
      </c>
      <c r="CF1026" s="8" t="s">
        <v>1578</v>
      </c>
      <c r="CG1026" s="67">
        <v>5.6225490196078427</v>
      </c>
      <c r="CH1026" s="29" t="s">
        <v>21</v>
      </c>
      <c r="CI1026" s="67">
        <v>5.046203764581783</v>
      </c>
      <c r="CL1026" s="30">
        <f t="shared" si="610"/>
        <v>5.046203764581783</v>
      </c>
      <c r="CM1026" s="29">
        <v>3</v>
      </c>
      <c r="CN1026" s="29">
        <v>3</v>
      </c>
      <c r="CO1026" s="82" t="s">
        <v>2630</v>
      </c>
      <c r="CP1026" s="67">
        <f t="shared" si="589"/>
        <v>-0.33024368210809141</v>
      </c>
      <c r="CQ1026" s="67">
        <f t="shared" si="590"/>
        <v>0.92307692307692313</v>
      </c>
      <c r="CR1026" s="67">
        <f t="shared" si="616"/>
        <v>-0.30484032194593053</v>
      </c>
      <c r="CS1026" s="67">
        <f t="shared" si="591"/>
        <v>0.44831642868961519</v>
      </c>
      <c r="CT1026" s="29">
        <v>2</v>
      </c>
      <c r="CU1026" s="59">
        <v>0</v>
      </c>
      <c r="CV1026" s="19" t="s">
        <v>1782</v>
      </c>
      <c r="CW1026" s="59">
        <v>0</v>
      </c>
      <c r="CX1026" s="59">
        <v>0</v>
      </c>
      <c r="CY1026" s="12">
        <v>0</v>
      </c>
      <c r="CZ1026" s="12">
        <v>2</v>
      </c>
      <c r="DA1026" s="12">
        <v>0</v>
      </c>
      <c r="DB1026" s="12">
        <v>0</v>
      </c>
      <c r="DC1026" s="12">
        <v>0</v>
      </c>
      <c r="DD1026" s="283">
        <v>0</v>
      </c>
      <c r="DE1026" s="60">
        <v>0</v>
      </c>
      <c r="DF1026" s="60">
        <v>1</v>
      </c>
      <c r="DG1026" s="60">
        <v>1</v>
      </c>
      <c r="DH1026" s="60">
        <v>0</v>
      </c>
      <c r="DI1026" s="60">
        <v>0</v>
      </c>
      <c r="DJ1026" s="60">
        <v>0</v>
      </c>
      <c r="DK1026" s="60">
        <v>0</v>
      </c>
      <c r="DL1026" s="19">
        <v>0</v>
      </c>
      <c r="DM1026" s="19">
        <v>0</v>
      </c>
      <c r="DN1026" s="19">
        <v>0</v>
      </c>
      <c r="DO1026" s="59">
        <v>0</v>
      </c>
      <c r="DP1026" s="59">
        <v>0</v>
      </c>
      <c r="DQ1026" s="59">
        <v>0</v>
      </c>
      <c r="DR1026" s="59">
        <v>0</v>
      </c>
      <c r="DS1026" s="59">
        <v>0</v>
      </c>
      <c r="DT1026" s="59">
        <v>0</v>
      </c>
      <c r="DU1026" s="59">
        <v>0</v>
      </c>
      <c r="DV1026" s="59">
        <v>0</v>
      </c>
      <c r="DW1026" s="59">
        <v>0</v>
      </c>
      <c r="DX1026" s="59">
        <v>0</v>
      </c>
      <c r="DY1026" s="59">
        <v>0</v>
      </c>
      <c r="DZ1026" s="59">
        <v>0</v>
      </c>
      <c r="EA1026" s="59">
        <v>0</v>
      </c>
      <c r="EB1026" s="59">
        <v>0</v>
      </c>
      <c r="EC1026" s="59">
        <v>0</v>
      </c>
      <c r="ED1026" s="59">
        <v>0</v>
      </c>
      <c r="EE1026" s="59">
        <v>0</v>
      </c>
      <c r="EF1026" s="59">
        <v>0</v>
      </c>
      <c r="EG1026" s="59">
        <v>0</v>
      </c>
      <c r="EH1026" s="59">
        <v>0</v>
      </c>
      <c r="EI1026" s="59">
        <v>0</v>
      </c>
      <c r="EJ1026" s="59">
        <v>0</v>
      </c>
      <c r="EK1026" s="59">
        <v>0</v>
      </c>
      <c r="EL1026" s="59">
        <v>0</v>
      </c>
      <c r="EM1026" s="29">
        <v>2</v>
      </c>
      <c r="EN1026" s="59">
        <v>0</v>
      </c>
      <c r="EO1026" s="29">
        <v>2</v>
      </c>
      <c r="EP1026" s="59">
        <v>1</v>
      </c>
      <c r="EQ1026" s="59">
        <v>2</v>
      </c>
    </row>
    <row r="1027" spans="1:147" ht="15" customHeight="1" x14ac:dyDescent="0.25">
      <c r="A1027" s="6" t="s">
        <v>2587</v>
      </c>
      <c r="B1027" s="22">
        <v>101</v>
      </c>
      <c r="C1027" s="21" t="s">
        <v>1857</v>
      </c>
      <c r="D1027" s="13">
        <v>2016</v>
      </c>
      <c r="E1027" s="21" t="s">
        <v>800</v>
      </c>
      <c r="F1027" s="21" t="s">
        <v>308</v>
      </c>
      <c r="G1027" s="13">
        <v>19</v>
      </c>
      <c r="H1027" s="22" t="s">
        <v>801</v>
      </c>
      <c r="I1027" s="238" t="s">
        <v>1412</v>
      </c>
      <c r="J1027" s="59">
        <v>2</v>
      </c>
      <c r="K1027" s="22" t="s">
        <v>39</v>
      </c>
      <c r="L1027" s="22" t="s">
        <v>89</v>
      </c>
      <c r="M1027" s="22">
        <v>6</v>
      </c>
      <c r="N1027" s="22">
        <v>6</v>
      </c>
      <c r="O1027" s="59">
        <f t="shared" si="612"/>
        <v>0.77815125038364363</v>
      </c>
      <c r="P1027" s="22" t="s">
        <v>1858</v>
      </c>
      <c r="Q1027" s="26"/>
      <c r="R1027" s="22">
        <v>1</v>
      </c>
      <c r="S1027" s="22">
        <v>3</v>
      </c>
      <c r="T1027" s="22">
        <v>1</v>
      </c>
      <c r="U1027" s="239" t="s">
        <v>1859</v>
      </c>
      <c r="V1027" s="34" t="s">
        <v>1861</v>
      </c>
      <c r="W1027" s="13"/>
      <c r="X1027" s="22" t="s">
        <v>608</v>
      </c>
      <c r="Y1027" s="38"/>
      <c r="Z1027" s="244" t="s">
        <v>130</v>
      </c>
      <c r="AA1027" s="22" t="s">
        <v>1257</v>
      </c>
      <c r="AB1027" s="29" t="s">
        <v>1164</v>
      </c>
      <c r="AC1027" s="119">
        <v>32</v>
      </c>
      <c r="AD1027" s="29">
        <v>0</v>
      </c>
      <c r="AE1027" s="29" t="s">
        <v>1576</v>
      </c>
      <c r="AF1027" s="281">
        <v>8.6999999999999993</v>
      </c>
      <c r="AG1027" s="86">
        <f t="shared" si="613"/>
        <v>0.93951925261861846</v>
      </c>
      <c r="AH1027" s="458">
        <f>AF1027*69.5</f>
        <v>604.65</v>
      </c>
      <c r="AI1027" s="72">
        <f t="shared" si="606"/>
        <v>2.7815040572087324</v>
      </c>
      <c r="AJ1027" s="59">
        <f t="shared" si="607"/>
        <v>52.199999999999996</v>
      </c>
      <c r="AK1027" s="59">
        <f t="shared" si="614"/>
        <v>1.7176705030022621</v>
      </c>
      <c r="AL1027" s="72">
        <f t="shared" si="608"/>
        <v>3627.8999999999996</v>
      </c>
      <c r="AM1027" s="72">
        <f t="shared" si="604"/>
        <v>3.5596553075923758</v>
      </c>
      <c r="AN1027" s="26" t="s">
        <v>28</v>
      </c>
      <c r="AO1027" s="22" t="s">
        <v>470</v>
      </c>
      <c r="AP1027" s="240"/>
      <c r="AQ1027" s="22" t="s">
        <v>80</v>
      </c>
      <c r="AR1027" s="26" t="s">
        <v>223</v>
      </c>
      <c r="AS1027" s="26" t="s">
        <v>224</v>
      </c>
      <c r="AT1027" s="498">
        <v>112</v>
      </c>
      <c r="AU1027" s="270">
        <v>45.23</v>
      </c>
      <c r="AV1027" s="11">
        <v>-118.5</v>
      </c>
      <c r="AW1027" s="37" t="s">
        <v>225</v>
      </c>
      <c r="AX1027" s="277">
        <v>6.1416666666666666</v>
      </c>
      <c r="AY1027" s="278">
        <v>613</v>
      </c>
      <c r="AZ1027" s="455">
        <f t="shared" si="615"/>
        <v>2.7874604745184151</v>
      </c>
      <c r="BA1027" s="529" t="s">
        <v>137</v>
      </c>
      <c r="BB1027" s="241" t="s">
        <v>226</v>
      </c>
      <c r="BC1027" s="22"/>
      <c r="BD1027" s="23"/>
      <c r="BH1027" s="26" t="s">
        <v>2028</v>
      </c>
      <c r="BI1027" s="26" t="s">
        <v>1868</v>
      </c>
      <c r="BJ1027" s="8" t="s">
        <v>8</v>
      </c>
      <c r="BK1027" s="67" t="s">
        <v>170</v>
      </c>
      <c r="BO1027" s="29" t="s">
        <v>1669</v>
      </c>
      <c r="BP1027" s="8" t="s">
        <v>1577</v>
      </c>
      <c r="BQ1027" s="29" t="s">
        <v>1862</v>
      </c>
      <c r="BR1027" s="67">
        <v>6.5838206627680309</v>
      </c>
      <c r="BS1027" s="29" t="s">
        <v>21</v>
      </c>
      <c r="BT1027" s="29" t="s">
        <v>9</v>
      </c>
      <c r="BU1027" s="124">
        <v>3.7180663087792509</v>
      </c>
      <c r="BW1027" s="14" t="s">
        <v>26</v>
      </c>
      <c r="BX1027" s="29" t="s">
        <v>67</v>
      </c>
      <c r="BZ1027" s="146">
        <f t="shared" si="609"/>
        <v>3.7180663087792509</v>
      </c>
      <c r="CA1027" s="250" t="s">
        <v>18</v>
      </c>
      <c r="CB1027" s="248" t="s">
        <v>1861</v>
      </c>
      <c r="CC1027" s="29">
        <v>3</v>
      </c>
      <c r="CD1027" s="29">
        <v>3</v>
      </c>
      <c r="CE1027" s="82" t="s">
        <v>1617</v>
      </c>
      <c r="CF1027" s="8" t="s">
        <v>1578</v>
      </c>
      <c r="CG1027" s="67">
        <v>5.6225490196078427</v>
      </c>
      <c r="CH1027" s="29" t="s">
        <v>21</v>
      </c>
      <c r="CI1027" s="67">
        <v>5.046203764581783</v>
      </c>
      <c r="CL1027" s="30">
        <f t="shared" si="610"/>
        <v>5.046203764581783</v>
      </c>
      <c r="CM1027" s="29">
        <v>3</v>
      </c>
      <c r="CN1027" s="29">
        <v>3</v>
      </c>
      <c r="CO1027" s="82" t="s">
        <v>2630</v>
      </c>
      <c r="CP1027" s="67">
        <f t="shared" si="589"/>
        <v>0.21688530172403628</v>
      </c>
      <c r="CQ1027" s="67">
        <f t="shared" si="590"/>
        <v>0.8</v>
      </c>
      <c r="CR1027" s="67">
        <f t="shared" si="616"/>
        <v>0.17350824137922904</v>
      </c>
      <c r="CS1027" s="67">
        <f t="shared" si="591"/>
        <v>0.66917542581887601</v>
      </c>
      <c r="CT1027" s="29">
        <v>1</v>
      </c>
      <c r="CU1027" s="59">
        <v>0</v>
      </c>
      <c r="CV1027" s="19" t="s">
        <v>1782</v>
      </c>
      <c r="CW1027" s="59">
        <v>0</v>
      </c>
      <c r="CX1027" s="59">
        <v>0</v>
      </c>
      <c r="CY1027" s="12">
        <v>0</v>
      </c>
      <c r="CZ1027" s="12">
        <v>2</v>
      </c>
      <c r="DA1027" s="12">
        <v>0</v>
      </c>
      <c r="DB1027" s="12">
        <v>0</v>
      </c>
      <c r="DC1027" s="12">
        <v>0</v>
      </c>
      <c r="DD1027" s="283">
        <v>0</v>
      </c>
      <c r="DE1027" s="60">
        <v>0</v>
      </c>
      <c r="DF1027" s="60">
        <v>1</v>
      </c>
      <c r="DG1027" s="60">
        <v>1</v>
      </c>
      <c r="DH1027" s="60">
        <v>0</v>
      </c>
      <c r="DI1027" s="60">
        <v>0</v>
      </c>
      <c r="DJ1027" s="60">
        <v>0</v>
      </c>
      <c r="DK1027" s="60">
        <v>0</v>
      </c>
      <c r="DL1027" s="19">
        <v>0</v>
      </c>
      <c r="DM1027" s="19">
        <v>0</v>
      </c>
      <c r="DN1027" s="19">
        <v>0</v>
      </c>
      <c r="DO1027" s="59">
        <v>0</v>
      </c>
      <c r="DP1027" s="59">
        <v>0</v>
      </c>
      <c r="DQ1027" s="59">
        <v>0</v>
      </c>
      <c r="DR1027" s="59">
        <v>0</v>
      </c>
      <c r="DS1027" s="59">
        <v>0</v>
      </c>
      <c r="DT1027" s="59">
        <v>0</v>
      </c>
      <c r="DU1027" s="59">
        <v>0</v>
      </c>
      <c r="DV1027" s="59">
        <v>0</v>
      </c>
      <c r="DW1027" s="59">
        <v>0</v>
      </c>
      <c r="DX1027" s="59">
        <v>0</v>
      </c>
      <c r="DY1027" s="59">
        <v>0</v>
      </c>
      <c r="DZ1027" s="59">
        <v>0</v>
      </c>
      <c r="EA1027" s="59">
        <v>0</v>
      </c>
      <c r="EB1027" s="59">
        <v>0</v>
      </c>
      <c r="EC1027" s="59">
        <v>0</v>
      </c>
      <c r="ED1027" s="59">
        <v>0</v>
      </c>
      <c r="EE1027" s="59">
        <v>0</v>
      </c>
      <c r="EF1027" s="59">
        <v>0</v>
      </c>
      <c r="EG1027" s="59">
        <v>0</v>
      </c>
      <c r="EH1027" s="59">
        <v>0</v>
      </c>
      <c r="EI1027" s="59">
        <v>0</v>
      </c>
      <c r="EJ1027" s="59">
        <v>0</v>
      </c>
      <c r="EK1027" s="59">
        <v>0</v>
      </c>
      <c r="EL1027" s="59">
        <v>0</v>
      </c>
      <c r="EM1027" s="37">
        <v>0</v>
      </c>
      <c r="EN1027" s="59">
        <v>0</v>
      </c>
      <c r="EO1027" s="268">
        <v>1</v>
      </c>
      <c r="EP1027" s="59">
        <v>1</v>
      </c>
      <c r="EQ1027" s="59">
        <v>2</v>
      </c>
    </row>
    <row r="1028" spans="1:147" ht="15" customHeight="1" x14ac:dyDescent="0.25">
      <c r="A1028" s="6" t="s">
        <v>2587</v>
      </c>
      <c r="B1028" s="22">
        <v>102</v>
      </c>
      <c r="C1028" s="21" t="s">
        <v>1857</v>
      </c>
      <c r="D1028" s="13">
        <v>2016</v>
      </c>
      <c r="E1028" s="21" t="s">
        <v>800</v>
      </c>
      <c r="F1028" s="21" t="s">
        <v>308</v>
      </c>
      <c r="G1028" s="13">
        <v>19</v>
      </c>
      <c r="H1028" s="22" t="s">
        <v>801</v>
      </c>
      <c r="I1028" s="238" t="s">
        <v>1412</v>
      </c>
      <c r="J1028" s="59">
        <v>2</v>
      </c>
      <c r="K1028" s="22" t="s">
        <v>39</v>
      </c>
      <c r="L1028" s="22" t="s">
        <v>89</v>
      </c>
      <c r="M1028" s="22">
        <v>6</v>
      </c>
      <c r="N1028" s="22">
        <v>6</v>
      </c>
      <c r="O1028" s="59">
        <f t="shared" si="612"/>
        <v>0.77815125038364363</v>
      </c>
      <c r="P1028" s="22" t="s">
        <v>1858</v>
      </c>
      <c r="Q1028" s="26"/>
      <c r="R1028" s="22">
        <v>1</v>
      </c>
      <c r="S1028" s="22">
        <v>3</v>
      </c>
      <c r="T1028" s="22">
        <v>1</v>
      </c>
      <c r="U1028" s="239" t="s">
        <v>1859</v>
      </c>
      <c r="V1028" s="34" t="s">
        <v>1861</v>
      </c>
      <c r="W1028" s="13"/>
      <c r="X1028" s="22" t="s">
        <v>608</v>
      </c>
      <c r="Y1028" s="38"/>
      <c r="Z1028" s="244" t="s">
        <v>130</v>
      </c>
      <c r="AA1028" s="22" t="s">
        <v>1257</v>
      </c>
      <c r="AB1028" s="29" t="s">
        <v>1164</v>
      </c>
      <c r="AC1028" s="119">
        <v>16</v>
      </c>
      <c r="AD1028" s="29">
        <v>0</v>
      </c>
      <c r="AE1028" s="29" t="s">
        <v>1576</v>
      </c>
      <c r="AF1028" s="281">
        <v>4.4000000000000004</v>
      </c>
      <c r="AG1028" s="86">
        <f t="shared" si="613"/>
        <v>0.64345267648618742</v>
      </c>
      <c r="AH1028" s="458">
        <f t="shared" ref="AH1028:AH1030" si="618">AF1028*69.5</f>
        <v>305.8</v>
      </c>
      <c r="AI1028" s="72">
        <f t="shared" si="606"/>
        <v>2.4854374810763011</v>
      </c>
      <c r="AJ1028" s="59">
        <f t="shared" si="607"/>
        <v>26.400000000000002</v>
      </c>
      <c r="AK1028" s="59">
        <f t="shared" si="614"/>
        <v>1.4216039268698311</v>
      </c>
      <c r="AL1028" s="72">
        <f t="shared" si="608"/>
        <v>1834.8000000000002</v>
      </c>
      <c r="AM1028" s="72">
        <f t="shared" si="604"/>
        <v>3.263588731459945</v>
      </c>
      <c r="AN1028" s="26" t="s">
        <v>28</v>
      </c>
      <c r="AO1028" s="22" t="s">
        <v>470</v>
      </c>
      <c r="AP1028" s="240"/>
      <c r="AQ1028" s="22" t="s">
        <v>80</v>
      </c>
      <c r="AR1028" s="26" t="s">
        <v>223</v>
      </c>
      <c r="AS1028" s="26" t="s">
        <v>224</v>
      </c>
      <c r="AT1028" s="498">
        <v>112</v>
      </c>
      <c r="AU1028" s="270">
        <v>45.23</v>
      </c>
      <c r="AV1028" s="11">
        <v>-118.5</v>
      </c>
      <c r="AW1028" s="37" t="s">
        <v>225</v>
      </c>
      <c r="AX1028" s="277">
        <v>6.1416666666666666</v>
      </c>
      <c r="AY1028" s="278">
        <v>613</v>
      </c>
      <c r="AZ1028" s="455">
        <f t="shared" si="615"/>
        <v>2.7874604745184151</v>
      </c>
      <c r="BA1028" s="529" t="s">
        <v>137</v>
      </c>
      <c r="BB1028" s="241" t="s">
        <v>226</v>
      </c>
      <c r="BC1028" s="22"/>
      <c r="BD1028" s="23"/>
      <c r="BH1028" s="26" t="s">
        <v>2028</v>
      </c>
      <c r="BI1028" s="26" t="s">
        <v>1869</v>
      </c>
      <c r="BJ1028" s="8" t="s">
        <v>8</v>
      </c>
      <c r="BK1028" s="67" t="s">
        <v>170</v>
      </c>
      <c r="BO1028" s="29" t="s">
        <v>1669</v>
      </c>
      <c r="BP1028" s="8" t="s">
        <v>1577</v>
      </c>
      <c r="BQ1028" s="29" t="s">
        <v>1862</v>
      </c>
      <c r="BR1028" s="67">
        <v>5.0360014619883042</v>
      </c>
      <c r="BS1028" s="29" t="s">
        <v>21</v>
      </c>
      <c r="BT1028" s="29" t="s">
        <v>9</v>
      </c>
      <c r="BU1028" s="124">
        <v>1.4479913280028034</v>
      </c>
      <c r="BW1028" s="14" t="s">
        <v>26</v>
      </c>
      <c r="BX1028" s="29" t="s">
        <v>67</v>
      </c>
      <c r="BZ1028" s="146">
        <f t="shared" si="609"/>
        <v>1.4479913280028034</v>
      </c>
      <c r="CA1028" s="250" t="s">
        <v>18</v>
      </c>
      <c r="CB1028" s="248" t="s">
        <v>1861</v>
      </c>
      <c r="CC1028" s="29">
        <v>3</v>
      </c>
      <c r="CD1028" s="29">
        <v>3</v>
      </c>
      <c r="CE1028" s="82" t="s">
        <v>1617</v>
      </c>
      <c r="CF1028" s="8" t="s">
        <v>1578</v>
      </c>
      <c r="CG1028" s="67">
        <v>5.6225490196078427</v>
      </c>
      <c r="CH1028" s="29" t="s">
        <v>21</v>
      </c>
      <c r="CI1028" s="67">
        <v>5.046203764581783</v>
      </c>
      <c r="CL1028" s="30">
        <f t="shared" si="610"/>
        <v>5.046203764581783</v>
      </c>
      <c r="CM1028" s="29">
        <v>3</v>
      </c>
      <c r="CN1028" s="29">
        <v>3</v>
      </c>
      <c r="CO1028" s="82" t="s">
        <v>2630</v>
      </c>
      <c r="CP1028" s="67">
        <f t="shared" si="589"/>
        <v>-0.15800539445604372</v>
      </c>
      <c r="CQ1028" s="67">
        <f t="shared" si="590"/>
        <v>0.8</v>
      </c>
      <c r="CR1028" s="67">
        <f t="shared" si="616"/>
        <v>-0.12640431556483497</v>
      </c>
      <c r="CS1028" s="67">
        <f t="shared" si="591"/>
        <v>0.66799817091611779</v>
      </c>
      <c r="CT1028" s="29">
        <v>1</v>
      </c>
      <c r="CU1028" s="59">
        <v>0</v>
      </c>
      <c r="CV1028" s="19" t="s">
        <v>1782</v>
      </c>
      <c r="CW1028" s="59">
        <v>0</v>
      </c>
      <c r="CX1028" s="59">
        <v>0</v>
      </c>
      <c r="CY1028" s="12">
        <v>0</v>
      </c>
      <c r="CZ1028" s="12">
        <v>2</v>
      </c>
      <c r="DA1028" s="12">
        <v>0</v>
      </c>
      <c r="DB1028" s="12">
        <v>0</v>
      </c>
      <c r="DC1028" s="12">
        <v>0</v>
      </c>
      <c r="DD1028" s="283">
        <v>0</v>
      </c>
      <c r="DE1028" s="60">
        <v>0</v>
      </c>
      <c r="DF1028" s="60">
        <v>1</v>
      </c>
      <c r="DG1028" s="60">
        <v>1</v>
      </c>
      <c r="DH1028" s="60">
        <v>0</v>
      </c>
      <c r="DI1028" s="60">
        <v>0</v>
      </c>
      <c r="DJ1028" s="60">
        <v>0</v>
      </c>
      <c r="DK1028" s="60">
        <v>0</v>
      </c>
      <c r="DL1028" s="19">
        <v>0</v>
      </c>
      <c r="DM1028" s="19">
        <v>0</v>
      </c>
      <c r="DN1028" s="19">
        <v>0</v>
      </c>
      <c r="DO1028" s="59">
        <v>0</v>
      </c>
      <c r="DP1028" s="59">
        <v>0</v>
      </c>
      <c r="DQ1028" s="59">
        <v>0</v>
      </c>
      <c r="DR1028" s="59">
        <v>0</v>
      </c>
      <c r="DS1028" s="59">
        <v>0</v>
      </c>
      <c r="DT1028" s="59">
        <v>0</v>
      </c>
      <c r="DU1028" s="59">
        <v>0</v>
      </c>
      <c r="DV1028" s="59">
        <v>0</v>
      </c>
      <c r="DW1028" s="59">
        <v>0</v>
      </c>
      <c r="DX1028" s="59">
        <v>0</v>
      </c>
      <c r="DY1028" s="59">
        <v>0</v>
      </c>
      <c r="DZ1028" s="59">
        <v>0</v>
      </c>
      <c r="EA1028" s="59">
        <v>0</v>
      </c>
      <c r="EB1028" s="59">
        <v>0</v>
      </c>
      <c r="EC1028" s="59">
        <v>0</v>
      </c>
      <c r="ED1028" s="59">
        <v>0</v>
      </c>
      <c r="EE1028" s="59">
        <v>0</v>
      </c>
      <c r="EF1028" s="59">
        <v>0</v>
      </c>
      <c r="EG1028" s="59">
        <v>0</v>
      </c>
      <c r="EH1028" s="59">
        <v>0</v>
      </c>
      <c r="EI1028" s="59">
        <v>0</v>
      </c>
      <c r="EJ1028" s="59">
        <v>0</v>
      </c>
      <c r="EK1028" s="59">
        <v>0</v>
      </c>
      <c r="EL1028" s="59">
        <v>0</v>
      </c>
      <c r="EM1028" s="37">
        <v>0</v>
      </c>
      <c r="EN1028" s="59">
        <v>0</v>
      </c>
      <c r="EO1028" s="268">
        <v>1</v>
      </c>
      <c r="EP1028" s="59">
        <v>1</v>
      </c>
      <c r="EQ1028" s="59">
        <v>2</v>
      </c>
    </row>
    <row r="1029" spans="1:147" ht="15" customHeight="1" x14ac:dyDescent="0.25">
      <c r="A1029" s="6" t="s">
        <v>2587</v>
      </c>
      <c r="B1029" s="22">
        <v>103</v>
      </c>
      <c r="C1029" s="21" t="s">
        <v>1857</v>
      </c>
      <c r="D1029" s="13">
        <v>2016</v>
      </c>
      <c r="E1029" s="21" t="s">
        <v>800</v>
      </c>
      <c r="F1029" s="21" t="s">
        <v>308</v>
      </c>
      <c r="G1029" s="13">
        <v>19</v>
      </c>
      <c r="H1029" s="22" t="s">
        <v>801</v>
      </c>
      <c r="I1029" s="238" t="s">
        <v>1412</v>
      </c>
      <c r="J1029" s="59">
        <v>2</v>
      </c>
      <c r="K1029" s="22" t="s">
        <v>39</v>
      </c>
      <c r="L1029" s="22" t="s">
        <v>89</v>
      </c>
      <c r="M1029" s="22">
        <v>6</v>
      </c>
      <c r="N1029" s="22">
        <v>6</v>
      </c>
      <c r="O1029" s="59">
        <f t="shared" si="612"/>
        <v>0.77815125038364363</v>
      </c>
      <c r="P1029" s="22" t="s">
        <v>1858</v>
      </c>
      <c r="Q1029" s="26"/>
      <c r="R1029" s="22">
        <v>1</v>
      </c>
      <c r="S1029" s="22">
        <v>3</v>
      </c>
      <c r="T1029" s="22">
        <v>1</v>
      </c>
      <c r="U1029" s="239" t="s">
        <v>1859</v>
      </c>
      <c r="V1029" s="34" t="s">
        <v>1861</v>
      </c>
      <c r="W1029" s="13"/>
      <c r="X1029" s="22" t="s">
        <v>608</v>
      </c>
      <c r="Y1029" s="38"/>
      <c r="Z1029" s="244" t="s">
        <v>130</v>
      </c>
      <c r="AA1029" s="22" t="s">
        <v>1257</v>
      </c>
      <c r="AB1029" s="29" t="s">
        <v>1164</v>
      </c>
      <c r="AC1029" s="119">
        <v>8</v>
      </c>
      <c r="AD1029" s="29">
        <v>0</v>
      </c>
      <c r="AE1029" s="29" t="s">
        <v>1576</v>
      </c>
      <c r="AF1029" s="281">
        <v>2.2000000000000002</v>
      </c>
      <c r="AG1029" s="86">
        <f t="shared" si="613"/>
        <v>0.34242268082220628</v>
      </c>
      <c r="AH1029" s="458">
        <f t="shared" si="618"/>
        <v>152.9</v>
      </c>
      <c r="AI1029" s="72">
        <f t="shared" si="606"/>
        <v>2.1844074854123203</v>
      </c>
      <c r="AJ1029" s="59">
        <f t="shared" si="607"/>
        <v>13.200000000000001</v>
      </c>
      <c r="AK1029" s="59">
        <f t="shared" si="614"/>
        <v>1.1205739312058498</v>
      </c>
      <c r="AL1029" s="72">
        <f t="shared" si="608"/>
        <v>917.40000000000009</v>
      </c>
      <c r="AM1029" s="72">
        <f t="shared" si="604"/>
        <v>2.9625587357959637</v>
      </c>
      <c r="AN1029" s="26" t="s">
        <v>28</v>
      </c>
      <c r="AO1029" s="22" t="s">
        <v>470</v>
      </c>
      <c r="AP1029" s="240"/>
      <c r="AQ1029" s="22" t="s">
        <v>80</v>
      </c>
      <c r="AR1029" s="26" t="s">
        <v>223</v>
      </c>
      <c r="AS1029" s="26" t="s">
        <v>224</v>
      </c>
      <c r="AT1029" s="498">
        <v>112</v>
      </c>
      <c r="AU1029" s="270">
        <v>45.23</v>
      </c>
      <c r="AV1029" s="11">
        <v>-118.5</v>
      </c>
      <c r="AW1029" s="37" t="s">
        <v>225</v>
      </c>
      <c r="AX1029" s="277">
        <v>6.1416666666666666</v>
      </c>
      <c r="AY1029" s="278">
        <v>613</v>
      </c>
      <c r="AZ1029" s="455">
        <f t="shared" si="615"/>
        <v>2.7874604745184151</v>
      </c>
      <c r="BA1029" s="529" t="s">
        <v>137</v>
      </c>
      <c r="BB1029" s="241" t="s">
        <v>226</v>
      </c>
      <c r="BC1029" s="22"/>
      <c r="BD1029" s="23"/>
      <c r="BH1029" s="26" t="s">
        <v>2028</v>
      </c>
      <c r="BI1029" s="26" t="s">
        <v>1870</v>
      </c>
      <c r="BJ1029" s="8" t="s">
        <v>8</v>
      </c>
      <c r="BK1029" s="67" t="s">
        <v>170</v>
      </c>
      <c r="BO1029" s="29" t="s">
        <v>1669</v>
      </c>
      <c r="BP1029" s="8" t="s">
        <v>1577</v>
      </c>
      <c r="BQ1029" s="29" t="s">
        <v>1862</v>
      </c>
      <c r="BR1029" s="67">
        <v>4.8622685185185182</v>
      </c>
      <c r="BS1029" s="29" t="s">
        <v>21</v>
      </c>
      <c r="BT1029" s="29" t="s">
        <v>9</v>
      </c>
      <c r="BU1029" s="124">
        <v>1.805736947797191</v>
      </c>
      <c r="BW1029" s="14" t="s">
        <v>26</v>
      </c>
      <c r="BX1029" s="29" t="s">
        <v>67</v>
      </c>
      <c r="BZ1029" s="146">
        <f t="shared" si="609"/>
        <v>1.805736947797191</v>
      </c>
      <c r="CA1029" s="250" t="s">
        <v>18</v>
      </c>
      <c r="CB1029" s="248" t="s">
        <v>1861</v>
      </c>
      <c r="CC1029" s="29">
        <v>3</v>
      </c>
      <c r="CD1029" s="29">
        <v>3</v>
      </c>
      <c r="CE1029" s="82" t="s">
        <v>1617</v>
      </c>
      <c r="CF1029" s="8" t="s">
        <v>1578</v>
      </c>
      <c r="CG1029" s="67">
        <v>5.6225490196078427</v>
      </c>
      <c r="CH1029" s="29" t="s">
        <v>21</v>
      </c>
      <c r="CI1029" s="67">
        <v>5.046203764581783</v>
      </c>
      <c r="CL1029" s="30">
        <f t="shared" si="610"/>
        <v>5.046203764581783</v>
      </c>
      <c r="CM1029" s="29">
        <v>3</v>
      </c>
      <c r="CN1029" s="29">
        <v>3</v>
      </c>
      <c r="CO1029" s="82" t="s">
        <v>2630</v>
      </c>
      <c r="CP1029" s="67">
        <f t="shared" ref="CP1029:CP1092" si="619">(BR1029-CG1029)/SQRT(((CC1029-1)*BZ1029^2+(CM1029-1)*CL1029^2)/(CC1029+CM1029-2))</f>
        <v>-0.20061338326196865</v>
      </c>
      <c r="CQ1029" s="67">
        <f t="shared" ref="CQ1029:CQ1092" si="620">1-3/(4*(CC1029+CM1029-2)-1)</f>
        <v>0.8</v>
      </c>
      <c r="CR1029" s="67">
        <f t="shared" si="616"/>
        <v>-0.16049070660957493</v>
      </c>
      <c r="CS1029" s="67">
        <f t="shared" ref="CS1029:CS1092" si="621">(CD1029+CN1029)/(CD1029*CN1029)+CR1029^2/(2*(CC1029+CM1029))</f>
        <v>0.66881310557566997</v>
      </c>
      <c r="CT1029" s="29">
        <v>1</v>
      </c>
      <c r="CU1029" s="59">
        <v>0</v>
      </c>
      <c r="CV1029" s="19" t="s">
        <v>1782</v>
      </c>
      <c r="CW1029" s="59">
        <v>0</v>
      </c>
      <c r="CX1029" s="59">
        <v>0</v>
      </c>
      <c r="CY1029" s="12">
        <v>0</v>
      </c>
      <c r="CZ1029" s="12">
        <v>2</v>
      </c>
      <c r="DA1029" s="12">
        <v>0</v>
      </c>
      <c r="DB1029" s="12">
        <v>0</v>
      </c>
      <c r="DC1029" s="12">
        <v>0</v>
      </c>
      <c r="DD1029" s="283">
        <v>0</v>
      </c>
      <c r="DE1029" s="60">
        <v>0</v>
      </c>
      <c r="DF1029" s="60">
        <v>1</v>
      </c>
      <c r="DG1029" s="60">
        <v>1</v>
      </c>
      <c r="DH1029" s="60">
        <v>0</v>
      </c>
      <c r="DI1029" s="60">
        <v>0</v>
      </c>
      <c r="DJ1029" s="60">
        <v>0</v>
      </c>
      <c r="DK1029" s="60">
        <v>0</v>
      </c>
      <c r="DL1029" s="19">
        <v>0</v>
      </c>
      <c r="DM1029" s="19">
        <v>0</v>
      </c>
      <c r="DN1029" s="19">
        <v>0</v>
      </c>
      <c r="DO1029" s="59">
        <v>0</v>
      </c>
      <c r="DP1029" s="59">
        <v>0</v>
      </c>
      <c r="DQ1029" s="59">
        <v>0</v>
      </c>
      <c r="DR1029" s="59">
        <v>0</v>
      </c>
      <c r="DS1029" s="59">
        <v>0</v>
      </c>
      <c r="DT1029" s="59">
        <v>0</v>
      </c>
      <c r="DU1029" s="59">
        <v>0</v>
      </c>
      <c r="DV1029" s="59">
        <v>0</v>
      </c>
      <c r="DW1029" s="59">
        <v>0</v>
      </c>
      <c r="DX1029" s="59">
        <v>0</v>
      </c>
      <c r="DY1029" s="59">
        <v>0</v>
      </c>
      <c r="DZ1029" s="59">
        <v>0</v>
      </c>
      <c r="EA1029" s="59">
        <v>0</v>
      </c>
      <c r="EB1029" s="59">
        <v>0</v>
      </c>
      <c r="EC1029" s="59">
        <v>0</v>
      </c>
      <c r="ED1029" s="59">
        <v>0</v>
      </c>
      <c r="EE1029" s="59">
        <v>0</v>
      </c>
      <c r="EF1029" s="59">
        <v>0</v>
      </c>
      <c r="EG1029" s="59">
        <v>0</v>
      </c>
      <c r="EH1029" s="59">
        <v>0</v>
      </c>
      <c r="EI1029" s="59">
        <v>0</v>
      </c>
      <c r="EJ1029" s="59">
        <v>0</v>
      </c>
      <c r="EK1029" s="59">
        <v>0</v>
      </c>
      <c r="EL1029" s="59">
        <v>0</v>
      </c>
      <c r="EM1029" s="37">
        <v>0</v>
      </c>
      <c r="EN1029" s="59">
        <v>0</v>
      </c>
      <c r="EO1029" s="268">
        <v>1</v>
      </c>
      <c r="EP1029" s="59">
        <v>1</v>
      </c>
      <c r="EQ1029" s="59">
        <v>2</v>
      </c>
    </row>
    <row r="1030" spans="1:147" ht="15" customHeight="1" x14ac:dyDescent="0.25">
      <c r="A1030" s="6" t="s">
        <v>2587</v>
      </c>
      <c r="B1030" s="22">
        <v>104</v>
      </c>
      <c r="C1030" s="21" t="s">
        <v>1857</v>
      </c>
      <c r="D1030" s="13">
        <v>2016</v>
      </c>
      <c r="E1030" s="21" t="s">
        <v>800</v>
      </c>
      <c r="F1030" s="21" t="s">
        <v>308</v>
      </c>
      <c r="G1030" s="13">
        <v>19</v>
      </c>
      <c r="H1030" s="22" t="s">
        <v>801</v>
      </c>
      <c r="I1030" s="238" t="s">
        <v>1412</v>
      </c>
      <c r="J1030" s="59">
        <v>2</v>
      </c>
      <c r="K1030" s="22" t="s">
        <v>39</v>
      </c>
      <c r="L1030" s="22" t="s">
        <v>89</v>
      </c>
      <c r="M1030" s="22">
        <v>6</v>
      </c>
      <c r="N1030" s="22">
        <v>6</v>
      </c>
      <c r="O1030" s="59">
        <f t="shared" si="612"/>
        <v>0.77815125038364363</v>
      </c>
      <c r="P1030" s="22" t="s">
        <v>1858</v>
      </c>
      <c r="Q1030" s="26"/>
      <c r="R1030" s="22">
        <v>1</v>
      </c>
      <c r="S1030" s="22">
        <v>3</v>
      </c>
      <c r="T1030" s="22">
        <v>3</v>
      </c>
      <c r="U1030" s="239" t="s">
        <v>1859</v>
      </c>
      <c r="V1030" s="34" t="s">
        <v>1861</v>
      </c>
      <c r="W1030" s="13"/>
      <c r="X1030" s="22" t="s">
        <v>608</v>
      </c>
      <c r="Y1030" s="38"/>
      <c r="Z1030" s="244" t="s">
        <v>130</v>
      </c>
      <c r="AA1030" s="22" t="s">
        <v>1257</v>
      </c>
      <c r="AB1030" s="29" t="s">
        <v>1164</v>
      </c>
      <c r="AC1030" s="243" t="s">
        <v>1864</v>
      </c>
      <c r="AD1030" s="29">
        <v>0</v>
      </c>
      <c r="AE1030" s="29" t="s">
        <v>1576</v>
      </c>
      <c r="AF1030" s="282">
        <v>5.0999999999999996</v>
      </c>
      <c r="AG1030" s="86">
        <f t="shared" si="613"/>
        <v>0.70757017609793638</v>
      </c>
      <c r="AH1030" s="458">
        <f t="shared" si="618"/>
        <v>354.45</v>
      </c>
      <c r="AI1030" s="72">
        <f t="shared" si="606"/>
        <v>2.5495549806880504</v>
      </c>
      <c r="AJ1030" s="59">
        <f t="shared" si="607"/>
        <v>30.599999999999998</v>
      </c>
      <c r="AK1030" s="59">
        <f t="shared" si="614"/>
        <v>1.4857214264815799</v>
      </c>
      <c r="AL1030" s="72">
        <f t="shared" si="608"/>
        <v>2126.6999999999998</v>
      </c>
      <c r="AM1030" s="72">
        <f t="shared" si="604"/>
        <v>3.3277062310716938</v>
      </c>
      <c r="AN1030" s="26" t="s">
        <v>28</v>
      </c>
      <c r="AO1030" s="22" t="s">
        <v>470</v>
      </c>
      <c r="AP1030" s="240"/>
      <c r="AQ1030" s="22" t="s">
        <v>80</v>
      </c>
      <c r="AR1030" s="26" t="s">
        <v>223</v>
      </c>
      <c r="AS1030" s="26" t="s">
        <v>224</v>
      </c>
      <c r="AT1030" s="498">
        <v>112</v>
      </c>
      <c r="AU1030" s="270">
        <v>45.23</v>
      </c>
      <c r="AV1030" s="11">
        <v>-118.5</v>
      </c>
      <c r="AW1030" s="37" t="s">
        <v>225</v>
      </c>
      <c r="AX1030" s="277">
        <v>6.1416666666666666</v>
      </c>
      <c r="AY1030" s="278">
        <v>613</v>
      </c>
      <c r="AZ1030" s="455">
        <f t="shared" si="615"/>
        <v>2.7874604745184151</v>
      </c>
      <c r="BA1030" s="529" t="s">
        <v>137</v>
      </c>
      <c r="BB1030" s="241" t="s">
        <v>226</v>
      </c>
      <c r="BC1030" s="22"/>
      <c r="BD1030" s="23"/>
      <c r="BH1030" s="26" t="s">
        <v>2028</v>
      </c>
      <c r="BI1030" s="26" t="s">
        <v>1871</v>
      </c>
      <c r="BJ1030" s="8" t="s">
        <v>8</v>
      </c>
      <c r="BK1030" s="67" t="s">
        <v>170</v>
      </c>
      <c r="BO1030" s="29" t="s">
        <v>1669</v>
      </c>
      <c r="BP1030" s="8" t="s">
        <v>1577</v>
      </c>
      <c r="BQ1030" s="29" t="s">
        <v>1862</v>
      </c>
      <c r="BR1030" s="67">
        <v>5.494030214424952</v>
      </c>
      <c r="BS1030" s="29" t="s">
        <v>21</v>
      </c>
      <c r="BT1030" s="29" t="s">
        <v>9</v>
      </c>
      <c r="BU1030" s="124">
        <v>2.3386008897816537</v>
      </c>
      <c r="BW1030" s="14" t="s">
        <v>26</v>
      </c>
      <c r="BX1030" s="29" t="s">
        <v>67</v>
      </c>
      <c r="BZ1030" s="146">
        <f t="shared" si="609"/>
        <v>2.3386008897816537</v>
      </c>
      <c r="CA1030" s="250" t="s">
        <v>18</v>
      </c>
      <c r="CB1030" s="248" t="s">
        <v>1861</v>
      </c>
      <c r="CC1030" s="29">
        <v>9</v>
      </c>
      <c r="CD1030" s="29">
        <v>9</v>
      </c>
      <c r="CE1030" s="82" t="s">
        <v>1617</v>
      </c>
      <c r="CF1030" s="8" t="s">
        <v>1578</v>
      </c>
      <c r="CG1030" s="67">
        <v>5.6225490196078427</v>
      </c>
      <c r="CH1030" s="29" t="s">
        <v>21</v>
      </c>
      <c r="CI1030" s="67">
        <v>5.046203764581783</v>
      </c>
      <c r="CL1030" s="30">
        <f t="shared" si="610"/>
        <v>5.046203764581783</v>
      </c>
      <c r="CM1030" s="29">
        <v>3</v>
      </c>
      <c r="CN1030" s="29">
        <v>3</v>
      </c>
      <c r="CO1030" s="82" t="s">
        <v>2630</v>
      </c>
      <c r="CP1030" s="67">
        <f t="shared" si="619"/>
        <v>-4.1767239320204028E-2</v>
      </c>
      <c r="CQ1030" s="67">
        <f t="shared" si="620"/>
        <v>0.92307692307692313</v>
      </c>
      <c r="CR1030" s="67">
        <f t="shared" si="616"/>
        <v>-3.8554374757111411E-2</v>
      </c>
      <c r="CS1030" s="67">
        <f t="shared" si="621"/>
        <v>0.44450637943664906</v>
      </c>
      <c r="CT1030" s="29">
        <v>2</v>
      </c>
      <c r="CU1030" s="59">
        <v>0</v>
      </c>
      <c r="CV1030" s="19" t="s">
        <v>1782</v>
      </c>
      <c r="CW1030" s="59">
        <v>0</v>
      </c>
      <c r="CX1030" s="59">
        <v>0</v>
      </c>
      <c r="CY1030" s="12">
        <v>0</v>
      </c>
      <c r="CZ1030" s="12">
        <v>2</v>
      </c>
      <c r="DA1030" s="12">
        <v>0</v>
      </c>
      <c r="DB1030" s="12">
        <v>0</v>
      </c>
      <c r="DC1030" s="12">
        <v>0</v>
      </c>
      <c r="DD1030" s="283">
        <v>0</v>
      </c>
      <c r="DE1030" s="60">
        <v>0</v>
      </c>
      <c r="DF1030" s="60">
        <v>1</v>
      </c>
      <c r="DG1030" s="60">
        <v>1</v>
      </c>
      <c r="DH1030" s="60">
        <v>0</v>
      </c>
      <c r="DI1030" s="60">
        <v>0</v>
      </c>
      <c r="DJ1030" s="60">
        <v>0</v>
      </c>
      <c r="DK1030" s="60">
        <v>0</v>
      </c>
      <c r="DL1030" s="19">
        <v>0</v>
      </c>
      <c r="DM1030" s="19">
        <v>0</v>
      </c>
      <c r="DN1030" s="19">
        <v>0</v>
      </c>
      <c r="DO1030" s="59">
        <v>0</v>
      </c>
      <c r="DP1030" s="59">
        <v>0</v>
      </c>
      <c r="DQ1030" s="59">
        <v>0</v>
      </c>
      <c r="DR1030" s="59">
        <v>0</v>
      </c>
      <c r="DS1030" s="59">
        <v>0</v>
      </c>
      <c r="DT1030" s="59">
        <v>0</v>
      </c>
      <c r="DU1030" s="59">
        <v>0</v>
      </c>
      <c r="DV1030" s="59">
        <v>0</v>
      </c>
      <c r="DW1030" s="59">
        <v>0</v>
      </c>
      <c r="DX1030" s="59">
        <v>0</v>
      </c>
      <c r="DY1030" s="59">
        <v>0</v>
      </c>
      <c r="DZ1030" s="59">
        <v>0</v>
      </c>
      <c r="EA1030" s="59">
        <v>0</v>
      </c>
      <c r="EB1030" s="59">
        <v>0</v>
      </c>
      <c r="EC1030" s="59">
        <v>0</v>
      </c>
      <c r="ED1030" s="59">
        <v>0</v>
      </c>
      <c r="EE1030" s="59">
        <v>0</v>
      </c>
      <c r="EF1030" s="59">
        <v>0</v>
      </c>
      <c r="EG1030" s="59">
        <v>0</v>
      </c>
      <c r="EH1030" s="59">
        <v>0</v>
      </c>
      <c r="EI1030" s="59">
        <v>0</v>
      </c>
      <c r="EJ1030" s="59">
        <v>0</v>
      </c>
      <c r="EK1030" s="59">
        <v>0</v>
      </c>
      <c r="EL1030" s="59">
        <v>0</v>
      </c>
      <c r="EM1030" s="37">
        <v>0</v>
      </c>
      <c r="EN1030" s="59">
        <v>0</v>
      </c>
      <c r="EO1030" s="268">
        <v>1</v>
      </c>
      <c r="EP1030" s="59">
        <v>1</v>
      </c>
      <c r="EQ1030" s="59">
        <v>2</v>
      </c>
    </row>
    <row r="1031" spans="1:147" ht="15" customHeight="1" x14ac:dyDescent="0.25">
      <c r="A1031" s="6" t="s">
        <v>2587</v>
      </c>
      <c r="B1031" s="22">
        <v>105</v>
      </c>
      <c r="C1031" s="21" t="s">
        <v>1857</v>
      </c>
      <c r="D1031" s="13">
        <v>2016</v>
      </c>
      <c r="E1031" s="21" t="s">
        <v>800</v>
      </c>
      <c r="F1031" s="21" t="s">
        <v>308</v>
      </c>
      <c r="G1031" s="13">
        <v>19</v>
      </c>
      <c r="H1031" s="22" t="s">
        <v>801</v>
      </c>
      <c r="I1031" s="238" t="s">
        <v>1412</v>
      </c>
      <c r="J1031" s="59">
        <v>2</v>
      </c>
      <c r="K1031" s="22" t="s">
        <v>39</v>
      </c>
      <c r="L1031" s="22" t="s">
        <v>89</v>
      </c>
      <c r="M1031" s="22">
        <v>6</v>
      </c>
      <c r="N1031" s="22">
        <v>6</v>
      </c>
      <c r="O1031" s="59">
        <f t="shared" si="612"/>
        <v>0.77815125038364363</v>
      </c>
      <c r="P1031" s="22" t="s">
        <v>1858</v>
      </c>
      <c r="Q1031" s="26"/>
      <c r="R1031" s="22">
        <v>1</v>
      </c>
      <c r="S1031" s="37">
        <v>2</v>
      </c>
      <c r="T1031" s="22">
        <v>1</v>
      </c>
      <c r="U1031" s="239" t="s">
        <v>1859</v>
      </c>
      <c r="V1031" s="34" t="s">
        <v>1861</v>
      </c>
      <c r="W1031" s="13"/>
      <c r="X1031" s="22" t="s">
        <v>608</v>
      </c>
      <c r="Y1031" s="26"/>
      <c r="Z1031" s="26" t="s">
        <v>153</v>
      </c>
      <c r="AA1031" s="22" t="s">
        <v>1257</v>
      </c>
      <c r="AB1031" s="29" t="s">
        <v>1164</v>
      </c>
      <c r="AC1031" s="29">
        <v>30</v>
      </c>
      <c r="AD1031" s="29">
        <v>0</v>
      </c>
      <c r="AE1031" s="29" t="s">
        <v>1575</v>
      </c>
      <c r="AF1031" s="27">
        <v>8.1999999999999993</v>
      </c>
      <c r="AG1031" s="86">
        <f t="shared" si="613"/>
        <v>0.91381385238371671</v>
      </c>
      <c r="AH1031" s="458">
        <f>AF1031*110</f>
        <v>901.99999999999989</v>
      </c>
      <c r="AI1031" s="72">
        <f t="shared" si="606"/>
        <v>2.9552065375419416</v>
      </c>
      <c r="AJ1031" s="59">
        <f t="shared" si="607"/>
        <v>49.199999999999996</v>
      </c>
      <c r="AK1031" s="59">
        <f t="shared" si="614"/>
        <v>1.6919651027673603</v>
      </c>
      <c r="AL1031" s="72">
        <f t="shared" si="608"/>
        <v>5411.9999999999991</v>
      </c>
      <c r="AM1031" s="72">
        <f t="shared" si="604"/>
        <v>3.7333577879255855</v>
      </c>
      <c r="AN1031" s="26" t="s">
        <v>28</v>
      </c>
      <c r="AO1031" s="22" t="s">
        <v>470</v>
      </c>
      <c r="AP1031" s="240"/>
      <c r="AQ1031" s="22" t="s">
        <v>80</v>
      </c>
      <c r="AR1031" s="26" t="s">
        <v>223</v>
      </c>
      <c r="AS1031" s="26" t="s">
        <v>224</v>
      </c>
      <c r="AT1031" s="498">
        <v>113</v>
      </c>
      <c r="AU1031" s="270">
        <v>45.23</v>
      </c>
      <c r="AV1031" s="11">
        <v>-118.5</v>
      </c>
      <c r="AW1031" s="37" t="s">
        <v>225</v>
      </c>
      <c r="AX1031" s="277">
        <v>6.1416666666666666</v>
      </c>
      <c r="AY1031" s="278">
        <v>613</v>
      </c>
      <c r="AZ1031" s="455">
        <f t="shared" si="615"/>
        <v>2.7874604745184151</v>
      </c>
      <c r="BA1031" s="529" t="s">
        <v>137</v>
      </c>
      <c r="BB1031" s="241" t="s">
        <v>226</v>
      </c>
      <c r="BC1031" s="22"/>
      <c r="BD1031" s="23"/>
      <c r="BH1031" s="26" t="s">
        <v>2028</v>
      </c>
      <c r="BI1031" s="26" t="s">
        <v>1872</v>
      </c>
      <c r="BJ1031" s="8" t="s">
        <v>8</v>
      </c>
      <c r="BK1031" s="67" t="s">
        <v>170</v>
      </c>
      <c r="BO1031" s="29" t="s">
        <v>1669</v>
      </c>
      <c r="BP1031" s="8" t="s">
        <v>1577</v>
      </c>
      <c r="BQ1031" s="29" t="s">
        <v>1862</v>
      </c>
      <c r="BR1031" s="67">
        <v>0.60897435897435903</v>
      </c>
      <c r="BS1031" s="29" t="s">
        <v>21</v>
      </c>
      <c r="BT1031" s="29" t="s">
        <v>9</v>
      </c>
      <c r="BU1031" s="124">
        <v>5.2670389726844125</v>
      </c>
      <c r="BW1031" s="14" t="s">
        <v>26</v>
      </c>
      <c r="BX1031" s="29" t="s">
        <v>67</v>
      </c>
      <c r="BZ1031" s="146">
        <f t="shared" si="609"/>
        <v>5.2670389726844125</v>
      </c>
      <c r="CA1031" s="250" t="s">
        <v>18</v>
      </c>
      <c r="CB1031" s="248" t="s">
        <v>1861</v>
      </c>
      <c r="CC1031" s="119">
        <v>2</v>
      </c>
      <c r="CD1031" s="119">
        <v>2</v>
      </c>
      <c r="CE1031" s="82" t="s">
        <v>1617</v>
      </c>
      <c r="CF1031" s="8" t="s">
        <v>1578</v>
      </c>
      <c r="CG1031" s="67">
        <v>3.1560606060606053</v>
      </c>
      <c r="CH1031" s="29" t="s">
        <v>21</v>
      </c>
      <c r="CI1031" s="67">
        <v>4.3990612781090359</v>
      </c>
      <c r="CL1031" s="30">
        <f t="shared" si="610"/>
        <v>4.3990612781090359</v>
      </c>
      <c r="CM1031" s="119">
        <v>2</v>
      </c>
      <c r="CN1031" s="119">
        <v>2</v>
      </c>
      <c r="CO1031" s="82" t="s">
        <v>2630</v>
      </c>
      <c r="CP1031" s="67">
        <f t="shared" si="619"/>
        <v>-0.52490226000305773</v>
      </c>
      <c r="CQ1031" s="67">
        <f t="shared" si="620"/>
        <v>0.5714285714285714</v>
      </c>
      <c r="CR1031" s="67">
        <f t="shared" si="616"/>
        <v>-0.29994414857317581</v>
      </c>
      <c r="CS1031" s="67">
        <f t="shared" si="621"/>
        <v>1.0112458115329108</v>
      </c>
      <c r="CT1031" s="29">
        <v>1</v>
      </c>
      <c r="CU1031" s="59">
        <v>0</v>
      </c>
      <c r="CV1031" s="19" t="s">
        <v>1782</v>
      </c>
      <c r="CW1031" s="59">
        <v>0</v>
      </c>
      <c r="CX1031" s="59">
        <v>0</v>
      </c>
      <c r="CY1031" s="12">
        <v>0</v>
      </c>
      <c r="CZ1031" s="12">
        <v>2</v>
      </c>
      <c r="DA1031" s="12">
        <v>0</v>
      </c>
      <c r="DB1031" s="12">
        <v>0</v>
      </c>
      <c r="DC1031" s="12">
        <v>0</v>
      </c>
      <c r="DD1031" s="283">
        <v>0</v>
      </c>
      <c r="DE1031" s="60">
        <v>0</v>
      </c>
      <c r="DF1031" s="60">
        <v>1</v>
      </c>
      <c r="DG1031" s="60">
        <v>1</v>
      </c>
      <c r="DH1031" s="60">
        <v>0</v>
      </c>
      <c r="DI1031" s="60">
        <v>0</v>
      </c>
      <c r="DJ1031" s="60">
        <v>0</v>
      </c>
      <c r="DK1031" s="60">
        <v>0</v>
      </c>
      <c r="DL1031" s="19">
        <v>0</v>
      </c>
      <c r="DM1031" s="19">
        <v>0</v>
      </c>
      <c r="DN1031" s="19">
        <v>0</v>
      </c>
      <c r="DO1031" s="59">
        <v>0</v>
      </c>
      <c r="DP1031" s="59">
        <v>0</v>
      </c>
      <c r="DQ1031" s="59">
        <v>0</v>
      </c>
      <c r="DR1031" s="59">
        <v>0</v>
      </c>
      <c r="DS1031" s="59">
        <v>0</v>
      </c>
      <c r="DT1031" s="59">
        <v>0</v>
      </c>
      <c r="DU1031" s="59">
        <v>0</v>
      </c>
      <c r="DV1031" s="59">
        <v>0</v>
      </c>
      <c r="DW1031" s="59">
        <v>0</v>
      </c>
      <c r="DX1031" s="59">
        <v>0</v>
      </c>
      <c r="DY1031" s="59">
        <v>0</v>
      </c>
      <c r="DZ1031" s="59">
        <v>0</v>
      </c>
      <c r="EA1031" s="59">
        <v>0</v>
      </c>
      <c r="EB1031" s="59">
        <v>0</v>
      </c>
      <c r="EC1031" s="59">
        <v>0</v>
      </c>
      <c r="ED1031" s="59">
        <v>0</v>
      </c>
      <c r="EE1031" s="59">
        <v>0</v>
      </c>
      <c r="EF1031" s="59">
        <v>0</v>
      </c>
      <c r="EG1031" s="59">
        <v>0</v>
      </c>
      <c r="EH1031" s="59">
        <v>0</v>
      </c>
      <c r="EI1031" s="59">
        <v>0</v>
      </c>
      <c r="EJ1031" s="59">
        <v>0</v>
      </c>
      <c r="EK1031" s="59">
        <v>0</v>
      </c>
      <c r="EL1031" s="59">
        <v>0</v>
      </c>
      <c r="EM1031" s="29">
        <v>2</v>
      </c>
      <c r="EN1031" s="59">
        <v>0</v>
      </c>
      <c r="EO1031" s="29">
        <v>2</v>
      </c>
      <c r="EP1031" s="59">
        <v>1</v>
      </c>
      <c r="EQ1031" s="59">
        <v>2</v>
      </c>
    </row>
    <row r="1032" spans="1:147" ht="15" customHeight="1" x14ac:dyDescent="0.25">
      <c r="A1032" s="6" t="s">
        <v>2587</v>
      </c>
      <c r="B1032" s="22">
        <v>106</v>
      </c>
      <c r="C1032" s="21" t="s">
        <v>1857</v>
      </c>
      <c r="D1032" s="13">
        <v>2016</v>
      </c>
      <c r="E1032" s="21" t="s">
        <v>800</v>
      </c>
      <c r="F1032" s="21" t="s">
        <v>308</v>
      </c>
      <c r="G1032" s="13">
        <v>19</v>
      </c>
      <c r="H1032" s="22" t="s">
        <v>801</v>
      </c>
      <c r="I1032" s="238" t="s">
        <v>1412</v>
      </c>
      <c r="J1032" s="59">
        <v>2</v>
      </c>
      <c r="K1032" s="22" t="s">
        <v>39</v>
      </c>
      <c r="L1032" s="22" t="s">
        <v>89</v>
      </c>
      <c r="M1032" s="22">
        <v>6</v>
      </c>
      <c r="N1032" s="22">
        <v>6</v>
      </c>
      <c r="O1032" s="59">
        <f t="shared" si="612"/>
        <v>0.77815125038364363</v>
      </c>
      <c r="P1032" s="22" t="s">
        <v>1858</v>
      </c>
      <c r="Q1032" s="26"/>
      <c r="R1032" s="22">
        <v>1</v>
      </c>
      <c r="S1032" s="37">
        <v>2</v>
      </c>
      <c r="T1032" s="22">
        <v>1</v>
      </c>
      <c r="U1032" s="239" t="s">
        <v>1859</v>
      </c>
      <c r="V1032" s="34" t="s">
        <v>1861</v>
      </c>
      <c r="W1032" s="13"/>
      <c r="X1032" s="22" t="s">
        <v>608</v>
      </c>
      <c r="Y1032" s="38"/>
      <c r="Z1032" s="26" t="s">
        <v>153</v>
      </c>
      <c r="AA1032" s="22" t="s">
        <v>1257</v>
      </c>
      <c r="AB1032" s="29" t="s">
        <v>1164</v>
      </c>
      <c r="AC1032" s="119">
        <v>20</v>
      </c>
      <c r="AD1032" s="29">
        <v>0</v>
      </c>
      <c r="AE1032" s="29" t="s">
        <v>1575</v>
      </c>
      <c r="AF1032" s="281">
        <v>5.5</v>
      </c>
      <c r="AG1032" s="86">
        <f t="shared" si="613"/>
        <v>0.74036268949424389</v>
      </c>
      <c r="AH1032" s="458">
        <f t="shared" ref="AH1032:AH1034" si="622">AF1032*110</f>
        <v>605</v>
      </c>
      <c r="AI1032" s="72">
        <f t="shared" si="606"/>
        <v>2.781755374652469</v>
      </c>
      <c r="AJ1032" s="59">
        <f t="shared" si="607"/>
        <v>33</v>
      </c>
      <c r="AK1032" s="59">
        <f t="shared" si="614"/>
        <v>1.5185139398778875</v>
      </c>
      <c r="AL1032" s="72">
        <f t="shared" si="608"/>
        <v>3630</v>
      </c>
      <c r="AM1032" s="72">
        <f t="shared" si="604"/>
        <v>3.5599066250361124</v>
      </c>
      <c r="AN1032" s="26" t="s">
        <v>28</v>
      </c>
      <c r="AO1032" s="22" t="s">
        <v>470</v>
      </c>
      <c r="AP1032" s="240"/>
      <c r="AQ1032" s="22" t="s">
        <v>80</v>
      </c>
      <c r="AR1032" s="26" t="s">
        <v>223</v>
      </c>
      <c r="AS1032" s="26" t="s">
        <v>224</v>
      </c>
      <c r="AT1032" s="498">
        <v>113</v>
      </c>
      <c r="AU1032" s="270">
        <v>45.23</v>
      </c>
      <c r="AV1032" s="11">
        <v>-118.5</v>
      </c>
      <c r="AW1032" s="37" t="s">
        <v>225</v>
      </c>
      <c r="AX1032" s="277">
        <v>6.1416666666666666</v>
      </c>
      <c r="AY1032" s="278">
        <v>613</v>
      </c>
      <c r="AZ1032" s="455">
        <f t="shared" si="615"/>
        <v>2.7874604745184151</v>
      </c>
      <c r="BA1032" s="529" t="s">
        <v>137</v>
      </c>
      <c r="BB1032" s="241" t="s">
        <v>226</v>
      </c>
      <c r="BC1032" s="22"/>
      <c r="BD1032" s="23"/>
      <c r="BH1032" s="26" t="s">
        <v>2028</v>
      </c>
      <c r="BI1032" s="26" t="s">
        <v>1873</v>
      </c>
      <c r="BJ1032" s="8" t="s">
        <v>8</v>
      </c>
      <c r="BK1032" s="67" t="s">
        <v>170</v>
      </c>
      <c r="BO1032" s="29" t="s">
        <v>1669</v>
      </c>
      <c r="BP1032" s="8" t="s">
        <v>1577</v>
      </c>
      <c r="BQ1032" s="29" t="s">
        <v>1862</v>
      </c>
      <c r="BR1032" s="67">
        <v>8.3819444444444464</v>
      </c>
      <c r="BS1032" s="29" t="s">
        <v>21</v>
      </c>
      <c r="BT1032" s="29" t="s">
        <v>9</v>
      </c>
      <c r="BU1032" s="124">
        <v>0.22588133287903617</v>
      </c>
      <c r="BW1032" s="14" t="s">
        <v>26</v>
      </c>
      <c r="BX1032" s="29" t="s">
        <v>67</v>
      </c>
      <c r="BZ1032" s="146">
        <f t="shared" si="609"/>
        <v>0.22588133287903617</v>
      </c>
      <c r="CA1032" s="250" t="s">
        <v>18</v>
      </c>
      <c r="CB1032" s="248" t="s">
        <v>1861</v>
      </c>
      <c r="CC1032" s="119">
        <v>2</v>
      </c>
      <c r="CD1032" s="119">
        <v>2</v>
      </c>
      <c r="CE1032" s="82" t="s">
        <v>1617</v>
      </c>
      <c r="CF1032" s="8" t="s">
        <v>1578</v>
      </c>
      <c r="CG1032" s="67">
        <v>3.1560606060606053</v>
      </c>
      <c r="CH1032" s="29" t="s">
        <v>21</v>
      </c>
      <c r="CI1032" s="67">
        <v>4.3990612781090359</v>
      </c>
      <c r="CL1032" s="30">
        <f t="shared" si="610"/>
        <v>4.3990612781090359</v>
      </c>
      <c r="CM1032" s="119">
        <v>2</v>
      </c>
      <c r="CN1032" s="119">
        <v>2</v>
      </c>
      <c r="CO1032" s="82" t="s">
        <v>2630</v>
      </c>
      <c r="CP1032" s="67">
        <f t="shared" si="619"/>
        <v>1.6778107237200783</v>
      </c>
      <c r="CQ1032" s="67">
        <f t="shared" si="620"/>
        <v>0.5714285714285714</v>
      </c>
      <c r="CR1032" s="67">
        <f t="shared" si="616"/>
        <v>0.95874898498290184</v>
      </c>
      <c r="CS1032" s="67">
        <f t="shared" si="621"/>
        <v>1.1148999520257181</v>
      </c>
      <c r="CT1032" s="29">
        <v>1</v>
      </c>
      <c r="CU1032" s="59">
        <v>0</v>
      </c>
      <c r="CV1032" s="19" t="s">
        <v>1782</v>
      </c>
      <c r="CW1032" s="59">
        <v>0</v>
      </c>
      <c r="CX1032" s="59">
        <v>0</v>
      </c>
      <c r="CY1032" s="12">
        <v>0</v>
      </c>
      <c r="CZ1032" s="12">
        <v>2</v>
      </c>
      <c r="DA1032" s="12">
        <v>0</v>
      </c>
      <c r="DB1032" s="12">
        <v>0</v>
      </c>
      <c r="DC1032" s="12">
        <v>0</v>
      </c>
      <c r="DD1032" s="283">
        <v>0</v>
      </c>
      <c r="DE1032" s="60">
        <v>0</v>
      </c>
      <c r="DF1032" s="60">
        <v>1</v>
      </c>
      <c r="DG1032" s="60">
        <v>1</v>
      </c>
      <c r="DH1032" s="60">
        <v>0</v>
      </c>
      <c r="DI1032" s="60">
        <v>0</v>
      </c>
      <c r="DJ1032" s="60">
        <v>0</v>
      </c>
      <c r="DK1032" s="60">
        <v>0</v>
      </c>
      <c r="DL1032" s="19">
        <v>0</v>
      </c>
      <c r="DM1032" s="19">
        <v>0</v>
      </c>
      <c r="DN1032" s="19">
        <v>0</v>
      </c>
      <c r="DO1032" s="59">
        <v>0</v>
      </c>
      <c r="DP1032" s="59">
        <v>0</v>
      </c>
      <c r="DQ1032" s="59">
        <v>0</v>
      </c>
      <c r="DR1032" s="59">
        <v>0</v>
      </c>
      <c r="DS1032" s="59">
        <v>0</v>
      </c>
      <c r="DT1032" s="59">
        <v>0</v>
      </c>
      <c r="DU1032" s="59">
        <v>0</v>
      </c>
      <c r="DV1032" s="59">
        <v>0</v>
      </c>
      <c r="DW1032" s="59">
        <v>0</v>
      </c>
      <c r="DX1032" s="59">
        <v>0</v>
      </c>
      <c r="DY1032" s="59">
        <v>0</v>
      </c>
      <c r="DZ1032" s="59">
        <v>0</v>
      </c>
      <c r="EA1032" s="59">
        <v>0</v>
      </c>
      <c r="EB1032" s="59">
        <v>0</v>
      </c>
      <c r="EC1032" s="59">
        <v>0</v>
      </c>
      <c r="ED1032" s="59">
        <v>0</v>
      </c>
      <c r="EE1032" s="59">
        <v>0</v>
      </c>
      <c r="EF1032" s="59">
        <v>0</v>
      </c>
      <c r="EG1032" s="59">
        <v>0</v>
      </c>
      <c r="EH1032" s="59">
        <v>0</v>
      </c>
      <c r="EI1032" s="59">
        <v>0</v>
      </c>
      <c r="EJ1032" s="59">
        <v>0</v>
      </c>
      <c r="EK1032" s="59">
        <v>0</v>
      </c>
      <c r="EL1032" s="59">
        <v>0</v>
      </c>
      <c r="EM1032" s="29">
        <v>2</v>
      </c>
      <c r="EN1032" s="59">
        <v>0</v>
      </c>
      <c r="EO1032" s="29">
        <v>2</v>
      </c>
      <c r="EP1032" s="59">
        <v>1</v>
      </c>
      <c r="EQ1032" s="59">
        <v>2</v>
      </c>
    </row>
    <row r="1033" spans="1:147" ht="15" customHeight="1" x14ac:dyDescent="0.25">
      <c r="A1033" s="6" t="s">
        <v>2587</v>
      </c>
      <c r="B1033" s="22">
        <v>107</v>
      </c>
      <c r="C1033" s="21" t="s">
        <v>1857</v>
      </c>
      <c r="D1033" s="13">
        <v>2016</v>
      </c>
      <c r="E1033" s="21" t="s">
        <v>800</v>
      </c>
      <c r="F1033" s="21" t="s">
        <v>308</v>
      </c>
      <c r="G1033" s="13">
        <v>19</v>
      </c>
      <c r="H1033" s="22" t="s">
        <v>801</v>
      </c>
      <c r="I1033" s="238" t="s">
        <v>1412</v>
      </c>
      <c r="J1033" s="59">
        <v>2</v>
      </c>
      <c r="K1033" s="22" t="s">
        <v>39</v>
      </c>
      <c r="L1033" s="22" t="s">
        <v>89</v>
      </c>
      <c r="M1033" s="22">
        <v>6</v>
      </c>
      <c r="N1033" s="22">
        <v>6</v>
      </c>
      <c r="O1033" s="59">
        <f t="shared" si="612"/>
        <v>0.77815125038364363</v>
      </c>
      <c r="P1033" s="22" t="s">
        <v>1858</v>
      </c>
      <c r="Q1033" s="26"/>
      <c r="R1033" s="22">
        <v>1</v>
      </c>
      <c r="S1033" s="37">
        <v>2</v>
      </c>
      <c r="T1033" s="22">
        <v>1</v>
      </c>
      <c r="U1033" s="239" t="s">
        <v>1859</v>
      </c>
      <c r="V1033" s="34" t="s">
        <v>1861</v>
      </c>
      <c r="W1033" s="13"/>
      <c r="X1033" s="22" t="s">
        <v>608</v>
      </c>
      <c r="Y1033" s="38"/>
      <c r="Z1033" s="26" t="s">
        <v>153</v>
      </c>
      <c r="AA1033" s="22" t="s">
        <v>1257</v>
      </c>
      <c r="AB1033" s="29" t="s">
        <v>1164</v>
      </c>
      <c r="AC1033" s="119">
        <v>10</v>
      </c>
      <c r="AD1033" s="29">
        <v>0</v>
      </c>
      <c r="AE1033" s="29" t="s">
        <v>1575</v>
      </c>
      <c r="AF1033" s="281">
        <v>2.7</v>
      </c>
      <c r="AG1033" s="86">
        <f t="shared" si="613"/>
        <v>0.43136376415898736</v>
      </c>
      <c r="AH1033" s="458">
        <f t="shared" si="622"/>
        <v>297</v>
      </c>
      <c r="AI1033" s="72">
        <f t="shared" si="606"/>
        <v>2.4727564493172123</v>
      </c>
      <c r="AJ1033" s="59">
        <f t="shared" si="607"/>
        <v>16.200000000000003</v>
      </c>
      <c r="AK1033" s="59">
        <f t="shared" si="614"/>
        <v>1.209515014542631</v>
      </c>
      <c r="AL1033" s="72">
        <f t="shared" si="608"/>
        <v>1782</v>
      </c>
      <c r="AM1033" s="72">
        <f t="shared" si="604"/>
        <v>3.2509076997008561</v>
      </c>
      <c r="AN1033" s="26" t="s">
        <v>28</v>
      </c>
      <c r="AO1033" s="22" t="s">
        <v>470</v>
      </c>
      <c r="AP1033" s="240"/>
      <c r="AQ1033" s="22" t="s">
        <v>80</v>
      </c>
      <c r="AR1033" s="26" t="s">
        <v>223</v>
      </c>
      <c r="AS1033" s="26" t="s">
        <v>224</v>
      </c>
      <c r="AT1033" s="498">
        <v>113</v>
      </c>
      <c r="AU1033" s="270">
        <v>45.23</v>
      </c>
      <c r="AV1033" s="11">
        <v>-118.5</v>
      </c>
      <c r="AW1033" s="37" t="s">
        <v>225</v>
      </c>
      <c r="AX1033" s="277">
        <v>6.1416666666666666</v>
      </c>
      <c r="AY1033" s="278">
        <v>613</v>
      </c>
      <c r="AZ1033" s="455">
        <f t="shared" si="615"/>
        <v>2.7874604745184151</v>
      </c>
      <c r="BA1033" s="529" t="s">
        <v>137</v>
      </c>
      <c r="BB1033" s="241" t="s">
        <v>226</v>
      </c>
      <c r="BC1033" s="22"/>
      <c r="BD1033" s="23"/>
      <c r="BH1033" s="26" t="s">
        <v>2028</v>
      </c>
      <c r="BI1033" s="26" t="s">
        <v>1874</v>
      </c>
      <c r="BJ1033" s="8" t="s">
        <v>8</v>
      </c>
      <c r="BK1033" s="67" t="s">
        <v>170</v>
      </c>
      <c r="BO1033" s="29" t="s">
        <v>1669</v>
      </c>
      <c r="BP1033" s="8" t="s">
        <v>1577</v>
      </c>
      <c r="BQ1033" s="29" t="s">
        <v>1862</v>
      </c>
      <c r="BR1033" s="67">
        <v>4.6923076923076916</v>
      </c>
      <c r="BS1033" s="29" t="s">
        <v>21</v>
      </c>
      <c r="BT1033" s="29" t="s">
        <v>9</v>
      </c>
      <c r="BU1033" s="124">
        <v>1.6861777089833037</v>
      </c>
      <c r="BW1033" s="14" t="s">
        <v>26</v>
      </c>
      <c r="BX1033" s="29" t="s">
        <v>67</v>
      </c>
      <c r="BZ1033" s="146">
        <f t="shared" si="609"/>
        <v>1.6861777089833037</v>
      </c>
      <c r="CA1033" s="250" t="s">
        <v>18</v>
      </c>
      <c r="CB1033" s="248" t="s">
        <v>1861</v>
      </c>
      <c r="CC1033" s="119">
        <v>2</v>
      </c>
      <c r="CD1033" s="119">
        <v>2</v>
      </c>
      <c r="CE1033" s="82" t="s">
        <v>1617</v>
      </c>
      <c r="CF1033" s="8" t="s">
        <v>1578</v>
      </c>
      <c r="CG1033" s="67">
        <v>3.1560606060606053</v>
      </c>
      <c r="CH1033" s="29" t="s">
        <v>21</v>
      </c>
      <c r="CI1033" s="67">
        <v>4.3990612781090359</v>
      </c>
      <c r="CL1033" s="30">
        <f t="shared" si="610"/>
        <v>4.3990612781090359</v>
      </c>
      <c r="CM1033" s="119">
        <v>2</v>
      </c>
      <c r="CN1033" s="119">
        <v>2</v>
      </c>
      <c r="CO1033" s="82" t="s">
        <v>2630</v>
      </c>
      <c r="CP1033" s="67">
        <f t="shared" si="619"/>
        <v>0.46115734205947884</v>
      </c>
      <c r="CQ1033" s="67">
        <f t="shared" si="620"/>
        <v>0.5714285714285714</v>
      </c>
      <c r="CR1033" s="67">
        <f t="shared" si="616"/>
        <v>0.26351848117684501</v>
      </c>
      <c r="CS1033" s="67">
        <f t="shared" si="621"/>
        <v>1.0086802487402189</v>
      </c>
      <c r="CT1033" s="29">
        <v>1</v>
      </c>
      <c r="CU1033" s="59">
        <v>0</v>
      </c>
      <c r="CV1033" s="19" t="s">
        <v>1782</v>
      </c>
      <c r="CW1033" s="59">
        <v>0</v>
      </c>
      <c r="CX1033" s="59">
        <v>0</v>
      </c>
      <c r="CY1033" s="12">
        <v>0</v>
      </c>
      <c r="CZ1033" s="12">
        <v>2</v>
      </c>
      <c r="DA1033" s="12">
        <v>0</v>
      </c>
      <c r="DB1033" s="12">
        <v>0</v>
      </c>
      <c r="DC1033" s="12">
        <v>0</v>
      </c>
      <c r="DD1033" s="283">
        <v>0</v>
      </c>
      <c r="DE1033" s="60">
        <v>0</v>
      </c>
      <c r="DF1033" s="60">
        <v>1</v>
      </c>
      <c r="DG1033" s="60">
        <v>1</v>
      </c>
      <c r="DH1033" s="60">
        <v>0</v>
      </c>
      <c r="DI1033" s="60">
        <v>0</v>
      </c>
      <c r="DJ1033" s="60">
        <v>0</v>
      </c>
      <c r="DK1033" s="60">
        <v>0</v>
      </c>
      <c r="DL1033" s="19">
        <v>0</v>
      </c>
      <c r="DM1033" s="19">
        <v>0</v>
      </c>
      <c r="DN1033" s="19">
        <v>0</v>
      </c>
      <c r="DO1033" s="59">
        <v>0</v>
      </c>
      <c r="DP1033" s="59">
        <v>0</v>
      </c>
      <c r="DQ1033" s="59">
        <v>0</v>
      </c>
      <c r="DR1033" s="59">
        <v>0</v>
      </c>
      <c r="DS1033" s="59">
        <v>0</v>
      </c>
      <c r="DT1033" s="59">
        <v>0</v>
      </c>
      <c r="DU1033" s="59">
        <v>0</v>
      </c>
      <c r="DV1033" s="59">
        <v>0</v>
      </c>
      <c r="DW1033" s="59">
        <v>0</v>
      </c>
      <c r="DX1033" s="59">
        <v>0</v>
      </c>
      <c r="DY1033" s="59">
        <v>0</v>
      </c>
      <c r="DZ1033" s="59">
        <v>0</v>
      </c>
      <c r="EA1033" s="59">
        <v>0</v>
      </c>
      <c r="EB1033" s="59">
        <v>0</v>
      </c>
      <c r="EC1033" s="59">
        <v>0</v>
      </c>
      <c r="ED1033" s="59">
        <v>0</v>
      </c>
      <c r="EE1033" s="59">
        <v>0</v>
      </c>
      <c r="EF1033" s="59">
        <v>0</v>
      </c>
      <c r="EG1033" s="59">
        <v>0</v>
      </c>
      <c r="EH1033" s="59">
        <v>0</v>
      </c>
      <c r="EI1033" s="59">
        <v>0</v>
      </c>
      <c r="EJ1033" s="59">
        <v>0</v>
      </c>
      <c r="EK1033" s="59">
        <v>0</v>
      </c>
      <c r="EL1033" s="59">
        <v>0</v>
      </c>
      <c r="EM1033" s="29">
        <v>2</v>
      </c>
      <c r="EN1033" s="59">
        <v>0</v>
      </c>
      <c r="EO1033" s="29">
        <v>2</v>
      </c>
      <c r="EP1033" s="59">
        <v>1</v>
      </c>
      <c r="EQ1033" s="59">
        <v>2</v>
      </c>
    </row>
    <row r="1034" spans="1:147" ht="15" customHeight="1" x14ac:dyDescent="0.25">
      <c r="A1034" s="6" t="s">
        <v>2587</v>
      </c>
      <c r="B1034" s="22">
        <v>108</v>
      </c>
      <c r="C1034" s="21" t="s">
        <v>1857</v>
      </c>
      <c r="D1034" s="13">
        <v>2016</v>
      </c>
      <c r="E1034" s="21" t="s">
        <v>800</v>
      </c>
      <c r="F1034" s="21" t="s">
        <v>308</v>
      </c>
      <c r="G1034" s="13">
        <v>19</v>
      </c>
      <c r="H1034" s="22" t="s">
        <v>801</v>
      </c>
      <c r="I1034" s="238" t="s">
        <v>1412</v>
      </c>
      <c r="J1034" s="59">
        <v>2</v>
      </c>
      <c r="K1034" s="22" t="s">
        <v>39</v>
      </c>
      <c r="L1034" s="22" t="s">
        <v>89</v>
      </c>
      <c r="M1034" s="22">
        <v>6</v>
      </c>
      <c r="N1034" s="22">
        <v>6</v>
      </c>
      <c r="O1034" s="59">
        <f t="shared" si="612"/>
        <v>0.77815125038364363</v>
      </c>
      <c r="P1034" s="22" t="s">
        <v>1858</v>
      </c>
      <c r="Q1034" s="26"/>
      <c r="R1034" s="22">
        <v>1</v>
      </c>
      <c r="S1034" s="37">
        <v>2</v>
      </c>
      <c r="T1034" s="22">
        <v>3</v>
      </c>
      <c r="U1034" s="239" t="s">
        <v>1859</v>
      </c>
      <c r="V1034" s="34" t="s">
        <v>1861</v>
      </c>
      <c r="W1034" s="13"/>
      <c r="X1034" s="22" t="s">
        <v>608</v>
      </c>
      <c r="Y1034" s="38"/>
      <c r="Z1034" s="26" t="s">
        <v>153</v>
      </c>
      <c r="AA1034" s="22" t="s">
        <v>1257</v>
      </c>
      <c r="AB1034" s="29" t="s">
        <v>1164</v>
      </c>
      <c r="AC1034" s="243" t="s">
        <v>1863</v>
      </c>
      <c r="AD1034" s="29">
        <v>0</v>
      </c>
      <c r="AE1034" s="29" t="s">
        <v>1575</v>
      </c>
      <c r="AF1034" s="282">
        <v>5.5</v>
      </c>
      <c r="AG1034" s="86">
        <f t="shared" si="613"/>
        <v>0.74036268949424389</v>
      </c>
      <c r="AH1034" s="458">
        <f t="shared" si="622"/>
        <v>605</v>
      </c>
      <c r="AI1034" s="72">
        <f t="shared" si="606"/>
        <v>2.781755374652469</v>
      </c>
      <c r="AJ1034" s="59">
        <f t="shared" si="607"/>
        <v>33</v>
      </c>
      <c r="AK1034" s="59">
        <f t="shared" si="614"/>
        <v>1.5185139398778875</v>
      </c>
      <c r="AL1034" s="72">
        <f t="shared" si="608"/>
        <v>3630</v>
      </c>
      <c r="AM1034" s="72">
        <f t="shared" si="604"/>
        <v>3.5599066250361124</v>
      </c>
      <c r="AN1034" s="26" t="s">
        <v>28</v>
      </c>
      <c r="AO1034" s="22" t="s">
        <v>470</v>
      </c>
      <c r="AP1034" s="240"/>
      <c r="AQ1034" s="22" t="s">
        <v>80</v>
      </c>
      <c r="AR1034" s="26" t="s">
        <v>223</v>
      </c>
      <c r="AS1034" s="26" t="s">
        <v>224</v>
      </c>
      <c r="AT1034" s="498">
        <v>113</v>
      </c>
      <c r="AU1034" s="270">
        <v>45.23</v>
      </c>
      <c r="AV1034" s="11">
        <v>-118.5</v>
      </c>
      <c r="AW1034" s="37" t="s">
        <v>225</v>
      </c>
      <c r="AX1034" s="277">
        <v>6.1416666666666666</v>
      </c>
      <c r="AY1034" s="278">
        <v>613</v>
      </c>
      <c r="AZ1034" s="455">
        <f t="shared" si="615"/>
        <v>2.7874604745184151</v>
      </c>
      <c r="BA1034" s="529" t="s">
        <v>137</v>
      </c>
      <c r="BB1034" s="241" t="s">
        <v>226</v>
      </c>
      <c r="BC1034" s="22"/>
      <c r="BD1034" s="23"/>
      <c r="BH1034" s="26" t="s">
        <v>2028</v>
      </c>
      <c r="BI1034" s="26" t="s">
        <v>1875</v>
      </c>
      <c r="BJ1034" s="8" t="s">
        <v>8</v>
      </c>
      <c r="BK1034" s="67" t="s">
        <v>170</v>
      </c>
      <c r="BO1034" s="29" t="s">
        <v>1669</v>
      </c>
      <c r="BP1034" s="8" t="s">
        <v>1577</v>
      </c>
      <c r="BQ1034" s="29" t="s">
        <v>1862</v>
      </c>
      <c r="BR1034" s="67">
        <v>4.5610754985754989</v>
      </c>
      <c r="BS1034" s="29" t="s">
        <v>21</v>
      </c>
      <c r="BT1034" s="29" t="s">
        <v>9</v>
      </c>
      <c r="BU1034" s="124">
        <v>4.2686449090600167</v>
      </c>
      <c r="BW1034" s="14" t="s">
        <v>26</v>
      </c>
      <c r="BX1034" s="29" t="s">
        <v>67</v>
      </c>
      <c r="BZ1034" s="146">
        <f t="shared" si="609"/>
        <v>4.2686449090600167</v>
      </c>
      <c r="CA1034" s="250" t="s">
        <v>18</v>
      </c>
      <c r="CB1034" s="248" t="s">
        <v>1861</v>
      </c>
      <c r="CC1034" s="119">
        <v>6</v>
      </c>
      <c r="CD1034" s="119">
        <v>6</v>
      </c>
      <c r="CE1034" s="82" t="s">
        <v>1617</v>
      </c>
      <c r="CF1034" s="8" t="s">
        <v>1578</v>
      </c>
      <c r="CG1034" s="67">
        <v>3.1560606060606053</v>
      </c>
      <c r="CH1034" s="29" t="s">
        <v>21</v>
      </c>
      <c r="CI1034" s="67">
        <v>4.3990612781090359</v>
      </c>
      <c r="CL1034" s="30">
        <f t="shared" si="610"/>
        <v>4.3990612781090359</v>
      </c>
      <c r="CM1034" s="119">
        <v>2</v>
      </c>
      <c r="CN1034" s="119">
        <v>2</v>
      </c>
      <c r="CO1034" s="82" t="s">
        <v>2630</v>
      </c>
      <c r="CP1034" s="67">
        <f t="shared" si="619"/>
        <v>0.32745920597688671</v>
      </c>
      <c r="CQ1034" s="67">
        <f t="shared" si="620"/>
        <v>0.86956521739130432</v>
      </c>
      <c r="CR1034" s="67">
        <f t="shared" si="616"/>
        <v>0.28474713563207538</v>
      </c>
      <c r="CS1034" s="67">
        <f t="shared" si="621"/>
        <v>0.67173422486983358</v>
      </c>
      <c r="CT1034" s="29">
        <v>2</v>
      </c>
      <c r="CU1034" s="59">
        <v>0</v>
      </c>
      <c r="CV1034" s="19" t="s">
        <v>1782</v>
      </c>
      <c r="CW1034" s="59">
        <v>0</v>
      </c>
      <c r="CX1034" s="59">
        <v>0</v>
      </c>
      <c r="CY1034" s="12">
        <v>0</v>
      </c>
      <c r="CZ1034" s="12">
        <v>2</v>
      </c>
      <c r="DA1034" s="12">
        <v>0</v>
      </c>
      <c r="DB1034" s="12">
        <v>0</v>
      </c>
      <c r="DC1034" s="12">
        <v>0</v>
      </c>
      <c r="DD1034" s="283">
        <v>0</v>
      </c>
      <c r="DE1034" s="60">
        <v>0</v>
      </c>
      <c r="DF1034" s="60">
        <v>1</v>
      </c>
      <c r="DG1034" s="60">
        <v>1</v>
      </c>
      <c r="DH1034" s="60">
        <v>0</v>
      </c>
      <c r="DI1034" s="60">
        <v>0</v>
      </c>
      <c r="DJ1034" s="60">
        <v>0</v>
      </c>
      <c r="DK1034" s="60">
        <v>0</v>
      </c>
      <c r="DL1034" s="19">
        <v>0</v>
      </c>
      <c r="DM1034" s="19">
        <v>0</v>
      </c>
      <c r="DN1034" s="19">
        <v>0</v>
      </c>
      <c r="DO1034" s="59">
        <v>0</v>
      </c>
      <c r="DP1034" s="59">
        <v>0</v>
      </c>
      <c r="DQ1034" s="59">
        <v>0</v>
      </c>
      <c r="DR1034" s="59">
        <v>0</v>
      </c>
      <c r="DS1034" s="59">
        <v>0</v>
      </c>
      <c r="DT1034" s="59">
        <v>0</v>
      </c>
      <c r="DU1034" s="59">
        <v>0</v>
      </c>
      <c r="DV1034" s="59">
        <v>0</v>
      </c>
      <c r="DW1034" s="59">
        <v>0</v>
      </c>
      <c r="DX1034" s="59">
        <v>0</v>
      </c>
      <c r="DY1034" s="59">
        <v>0</v>
      </c>
      <c r="DZ1034" s="59">
        <v>0</v>
      </c>
      <c r="EA1034" s="59">
        <v>0</v>
      </c>
      <c r="EB1034" s="59">
        <v>0</v>
      </c>
      <c r="EC1034" s="59">
        <v>0</v>
      </c>
      <c r="ED1034" s="59">
        <v>0</v>
      </c>
      <c r="EE1034" s="59">
        <v>0</v>
      </c>
      <c r="EF1034" s="59">
        <v>0</v>
      </c>
      <c r="EG1034" s="59">
        <v>0</v>
      </c>
      <c r="EH1034" s="59">
        <v>0</v>
      </c>
      <c r="EI1034" s="59">
        <v>0</v>
      </c>
      <c r="EJ1034" s="59">
        <v>0</v>
      </c>
      <c r="EK1034" s="59">
        <v>0</v>
      </c>
      <c r="EL1034" s="59">
        <v>0</v>
      </c>
      <c r="EM1034" s="29">
        <v>2</v>
      </c>
      <c r="EN1034" s="59">
        <v>0</v>
      </c>
      <c r="EO1034" s="29">
        <v>2</v>
      </c>
      <c r="EP1034" s="59">
        <v>1</v>
      </c>
      <c r="EQ1034" s="59">
        <v>2</v>
      </c>
    </row>
    <row r="1035" spans="1:147" ht="15" customHeight="1" x14ac:dyDescent="0.25">
      <c r="A1035" s="6" t="s">
        <v>2587</v>
      </c>
      <c r="B1035" s="22">
        <v>109</v>
      </c>
      <c r="C1035" s="21" t="s">
        <v>1857</v>
      </c>
      <c r="D1035" s="13">
        <v>2016</v>
      </c>
      <c r="E1035" s="21" t="s">
        <v>800</v>
      </c>
      <c r="F1035" s="21" t="s">
        <v>308</v>
      </c>
      <c r="G1035" s="13">
        <v>19</v>
      </c>
      <c r="H1035" s="22" t="s">
        <v>801</v>
      </c>
      <c r="I1035" s="238" t="s">
        <v>1412</v>
      </c>
      <c r="J1035" s="59">
        <v>2</v>
      </c>
      <c r="K1035" s="22" t="s">
        <v>39</v>
      </c>
      <c r="L1035" s="22" t="s">
        <v>89</v>
      </c>
      <c r="M1035" s="22">
        <v>6</v>
      </c>
      <c r="N1035" s="22">
        <v>6</v>
      </c>
      <c r="O1035" s="59">
        <f t="shared" si="612"/>
        <v>0.77815125038364363</v>
      </c>
      <c r="P1035" s="22" t="s">
        <v>1858</v>
      </c>
      <c r="Q1035" s="26"/>
      <c r="R1035" s="22">
        <v>1</v>
      </c>
      <c r="S1035" s="37">
        <v>2</v>
      </c>
      <c r="T1035" s="22">
        <v>1</v>
      </c>
      <c r="U1035" s="239" t="s">
        <v>1859</v>
      </c>
      <c r="V1035" s="34" t="s">
        <v>1861</v>
      </c>
      <c r="W1035" s="13"/>
      <c r="X1035" s="22" t="s">
        <v>608</v>
      </c>
      <c r="Y1035" s="38"/>
      <c r="Z1035" s="244" t="s">
        <v>130</v>
      </c>
      <c r="AA1035" s="22" t="s">
        <v>1257</v>
      </c>
      <c r="AB1035" s="29" t="s">
        <v>1164</v>
      </c>
      <c r="AC1035" s="119">
        <v>32</v>
      </c>
      <c r="AD1035" s="29">
        <v>0</v>
      </c>
      <c r="AE1035" s="29" t="s">
        <v>1576</v>
      </c>
      <c r="AF1035" s="281">
        <v>8.6999999999999993</v>
      </c>
      <c r="AG1035" s="86">
        <f t="shared" si="613"/>
        <v>0.93951925261861846</v>
      </c>
      <c r="AH1035" s="458">
        <f>AF1035*69.5</f>
        <v>604.65</v>
      </c>
      <c r="AI1035" s="72">
        <f t="shared" si="606"/>
        <v>2.7815040572087324</v>
      </c>
      <c r="AJ1035" s="59">
        <f t="shared" si="607"/>
        <v>52.199999999999996</v>
      </c>
      <c r="AK1035" s="59">
        <f t="shared" si="614"/>
        <v>1.7176705030022621</v>
      </c>
      <c r="AL1035" s="72">
        <f t="shared" si="608"/>
        <v>3627.8999999999996</v>
      </c>
      <c r="AM1035" s="72">
        <f t="shared" si="604"/>
        <v>3.5596553075923758</v>
      </c>
      <c r="AN1035" s="26" t="s">
        <v>28</v>
      </c>
      <c r="AO1035" s="22" t="s">
        <v>470</v>
      </c>
      <c r="AP1035" s="240"/>
      <c r="AQ1035" s="22" t="s">
        <v>80</v>
      </c>
      <c r="AR1035" s="26" t="s">
        <v>223</v>
      </c>
      <c r="AS1035" s="26" t="s">
        <v>224</v>
      </c>
      <c r="AT1035" s="498">
        <v>113</v>
      </c>
      <c r="AU1035" s="270">
        <v>45.23</v>
      </c>
      <c r="AV1035" s="11">
        <v>-118.5</v>
      </c>
      <c r="AW1035" s="37" t="s">
        <v>225</v>
      </c>
      <c r="AX1035" s="277">
        <v>6.1416666666666666</v>
      </c>
      <c r="AY1035" s="278">
        <v>613</v>
      </c>
      <c r="AZ1035" s="455">
        <f t="shared" si="615"/>
        <v>2.7874604745184151</v>
      </c>
      <c r="BA1035" s="529" t="s">
        <v>137</v>
      </c>
      <c r="BB1035" s="241" t="s">
        <v>226</v>
      </c>
      <c r="BC1035" s="22"/>
      <c r="BD1035" s="23"/>
      <c r="BH1035" s="26" t="s">
        <v>2028</v>
      </c>
      <c r="BI1035" s="26" t="s">
        <v>1876</v>
      </c>
      <c r="BJ1035" s="8" t="s">
        <v>8</v>
      </c>
      <c r="BK1035" s="67" t="s">
        <v>170</v>
      </c>
      <c r="BO1035" s="29" t="s">
        <v>1669</v>
      </c>
      <c r="BP1035" s="8" t="s">
        <v>1577</v>
      </c>
      <c r="BQ1035" s="29" t="s">
        <v>1862</v>
      </c>
      <c r="BR1035" s="67">
        <v>-2.8819444444444438</v>
      </c>
      <c r="BS1035" s="29" t="s">
        <v>21</v>
      </c>
      <c r="BT1035" s="29" t="s">
        <v>9</v>
      </c>
      <c r="BU1035" s="124">
        <v>2.9560991824604277</v>
      </c>
      <c r="BW1035" s="14" t="s">
        <v>26</v>
      </c>
      <c r="BX1035" s="29" t="s">
        <v>67</v>
      </c>
      <c r="BZ1035" s="146">
        <f t="shared" si="609"/>
        <v>2.9560991824604277</v>
      </c>
      <c r="CA1035" s="250" t="s">
        <v>18</v>
      </c>
      <c r="CB1035" s="248" t="s">
        <v>1861</v>
      </c>
      <c r="CC1035" s="119">
        <v>2</v>
      </c>
      <c r="CD1035" s="119">
        <v>2</v>
      </c>
      <c r="CE1035" s="82" t="s">
        <v>1617</v>
      </c>
      <c r="CF1035" s="8" t="s">
        <v>1578</v>
      </c>
      <c r="CG1035" s="67">
        <v>3.1560606060606053</v>
      </c>
      <c r="CH1035" s="29" t="s">
        <v>21</v>
      </c>
      <c r="CI1035" s="67">
        <v>4.3990612781090359</v>
      </c>
      <c r="CL1035" s="30">
        <f t="shared" si="610"/>
        <v>4.3990612781090359</v>
      </c>
      <c r="CM1035" s="119">
        <v>2</v>
      </c>
      <c r="CN1035" s="119">
        <v>2</v>
      </c>
      <c r="CO1035" s="82" t="s">
        <v>2630</v>
      </c>
      <c r="CP1035" s="67">
        <f t="shared" si="619"/>
        <v>-1.611129949651706</v>
      </c>
      <c r="CQ1035" s="67">
        <f t="shared" si="620"/>
        <v>0.5714285714285714</v>
      </c>
      <c r="CR1035" s="67">
        <f t="shared" si="616"/>
        <v>-0.92064568551526049</v>
      </c>
      <c r="CS1035" s="67">
        <f t="shared" si="621"/>
        <v>1.1059485597822329</v>
      </c>
      <c r="CT1035" s="29">
        <v>1</v>
      </c>
      <c r="CU1035" s="59">
        <v>0</v>
      </c>
      <c r="CV1035" s="19" t="s">
        <v>1782</v>
      </c>
      <c r="CW1035" s="59">
        <v>0</v>
      </c>
      <c r="CX1035" s="59">
        <v>0</v>
      </c>
      <c r="CY1035" s="12">
        <v>0</v>
      </c>
      <c r="CZ1035" s="12">
        <v>2</v>
      </c>
      <c r="DA1035" s="12">
        <v>0</v>
      </c>
      <c r="DB1035" s="12">
        <v>0</v>
      </c>
      <c r="DC1035" s="12">
        <v>0</v>
      </c>
      <c r="DD1035" s="283">
        <v>0</v>
      </c>
      <c r="DE1035" s="60">
        <v>0</v>
      </c>
      <c r="DF1035" s="60">
        <v>1</v>
      </c>
      <c r="DG1035" s="60">
        <v>1</v>
      </c>
      <c r="DH1035" s="60">
        <v>0</v>
      </c>
      <c r="DI1035" s="60">
        <v>0</v>
      </c>
      <c r="DJ1035" s="60">
        <v>0</v>
      </c>
      <c r="DK1035" s="60">
        <v>0</v>
      </c>
      <c r="DL1035" s="19">
        <v>0</v>
      </c>
      <c r="DM1035" s="19">
        <v>0</v>
      </c>
      <c r="DN1035" s="19">
        <v>0</v>
      </c>
      <c r="DO1035" s="59">
        <v>0</v>
      </c>
      <c r="DP1035" s="59">
        <v>0</v>
      </c>
      <c r="DQ1035" s="59">
        <v>0</v>
      </c>
      <c r="DR1035" s="59">
        <v>0</v>
      </c>
      <c r="DS1035" s="59">
        <v>0</v>
      </c>
      <c r="DT1035" s="59">
        <v>0</v>
      </c>
      <c r="DU1035" s="59">
        <v>0</v>
      </c>
      <c r="DV1035" s="59">
        <v>0</v>
      </c>
      <c r="DW1035" s="59">
        <v>0</v>
      </c>
      <c r="DX1035" s="59">
        <v>0</v>
      </c>
      <c r="DY1035" s="59">
        <v>0</v>
      </c>
      <c r="DZ1035" s="59">
        <v>0</v>
      </c>
      <c r="EA1035" s="59">
        <v>0</v>
      </c>
      <c r="EB1035" s="59">
        <v>0</v>
      </c>
      <c r="EC1035" s="59">
        <v>0</v>
      </c>
      <c r="ED1035" s="59">
        <v>0</v>
      </c>
      <c r="EE1035" s="59">
        <v>0</v>
      </c>
      <c r="EF1035" s="59">
        <v>0</v>
      </c>
      <c r="EG1035" s="59">
        <v>0</v>
      </c>
      <c r="EH1035" s="59">
        <v>0</v>
      </c>
      <c r="EI1035" s="59">
        <v>0</v>
      </c>
      <c r="EJ1035" s="59">
        <v>0</v>
      </c>
      <c r="EK1035" s="59">
        <v>0</v>
      </c>
      <c r="EL1035" s="59">
        <v>0</v>
      </c>
      <c r="EM1035" s="37">
        <v>0</v>
      </c>
      <c r="EN1035" s="59">
        <v>0</v>
      </c>
      <c r="EO1035" s="268">
        <v>1</v>
      </c>
      <c r="EP1035" s="59">
        <v>1</v>
      </c>
      <c r="EQ1035" s="59">
        <v>2</v>
      </c>
    </row>
    <row r="1036" spans="1:147" ht="15" customHeight="1" x14ac:dyDescent="0.25">
      <c r="A1036" s="6" t="s">
        <v>2587</v>
      </c>
      <c r="B1036" s="22">
        <v>110</v>
      </c>
      <c r="C1036" s="21" t="s">
        <v>1857</v>
      </c>
      <c r="D1036" s="13">
        <v>2016</v>
      </c>
      <c r="E1036" s="21" t="s">
        <v>800</v>
      </c>
      <c r="F1036" s="21" t="s">
        <v>308</v>
      </c>
      <c r="G1036" s="13">
        <v>19</v>
      </c>
      <c r="H1036" s="22" t="s">
        <v>801</v>
      </c>
      <c r="I1036" s="238" t="s">
        <v>1412</v>
      </c>
      <c r="J1036" s="59">
        <v>2</v>
      </c>
      <c r="K1036" s="22" t="s">
        <v>39</v>
      </c>
      <c r="L1036" s="22" t="s">
        <v>89</v>
      </c>
      <c r="M1036" s="22">
        <v>6</v>
      </c>
      <c r="N1036" s="22">
        <v>6</v>
      </c>
      <c r="O1036" s="59">
        <f t="shared" si="612"/>
        <v>0.77815125038364363</v>
      </c>
      <c r="P1036" s="22" t="s">
        <v>1858</v>
      </c>
      <c r="Q1036" s="26"/>
      <c r="R1036" s="22">
        <v>1</v>
      </c>
      <c r="S1036" s="37">
        <v>2</v>
      </c>
      <c r="T1036" s="22">
        <v>1</v>
      </c>
      <c r="U1036" s="239" t="s">
        <v>1859</v>
      </c>
      <c r="V1036" s="34" t="s">
        <v>1861</v>
      </c>
      <c r="W1036" s="13"/>
      <c r="X1036" s="22" t="s">
        <v>608</v>
      </c>
      <c r="Y1036" s="38"/>
      <c r="Z1036" s="244" t="s">
        <v>130</v>
      </c>
      <c r="AA1036" s="22" t="s">
        <v>1257</v>
      </c>
      <c r="AB1036" s="29" t="s">
        <v>1164</v>
      </c>
      <c r="AC1036" s="119">
        <v>16</v>
      </c>
      <c r="AD1036" s="29">
        <v>0</v>
      </c>
      <c r="AE1036" s="29" t="s">
        <v>1576</v>
      </c>
      <c r="AF1036" s="281">
        <v>4.4000000000000004</v>
      </c>
      <c r="AG1036" s="86">
        <f t="shared" si="613"/>
        <v>0.64345267648618742</v>
      </c>
      <c r="AH1036" s="458">
        <f t="shared" ref="AH1036:AH1038" si="623">AF1036*69.5</f>
        <v>305.8</v>
      </c>
      <c r="AI1036" s="72">
        <f t="shared" si="606"/>
        <v>2.4854374810763011</v>
      </c>
      <c r="AJ1036" s="59">
        <f t="shared" si="607"/>
        <v>26.400000000000002</v>
      </c>
      <c r="AK1036" s="59">
        <f t="shared" si="614"/>
        <v>1.4216039268698311</v>
      </c>
      <c r="AL1036" s="72">
        <f t="shared" si="608"/>
        <v>1834.8000000000002</v>
      </c>
      <c r="AM1036" s="72">
        <f t="shared" si="604"/>
        <v>3.263588731459945</v>
      </c>
      <c r="AN1036" s="26" t="s">
        <v>28</v>
      </c>
      <c r="AO1036" s="22" t="s">
        <v>470</v>
      </c>
      <c r="AP1036" s="240"/>
      <c r="AQ1036" s="22" t="s">
        <v>80</v>
      </c>
      <c r="AR1036" s="26" t="s">
        <v>223</v>
      </c>
      <c r="AS1036" s="26" t="s">
        <v>224</v>
      </c>
      <c r="AT1036" s="498">
        <v>113</v>
      </c>
      <c r="AU1036" s="270">
        <v>45.23</v>
      </c>
      <c r="AV1036" s="11">
        <v>-118.5</v>
      </c>
      <c r="AW1036" s="37" t="s">
        <v>225</v>
      </c>
      <c r="AX1036" s="277">
        <v>6.1416666666666666</v>
      </c>
      <c r="AY1036" s="278">
        <v>613</v>
      </c>
      <c r="AZ1036" s="455">
        <f t="shared" si="615"/>
        <v>2.7874604745184151</v>
      </c>
      <c r="BA1036" s="529" t="s">
        <v>137</v>
      </c>
      <c r="BB1036" s="241" t="s">
        <v>226</v>
      </c>
      <c r="BC1036" s="22"/>
      <c r="BD1036" s="23"/>
      <c r="BH1036" s="26" t="s">
        <v>2028</v>
      </c>
      <c r="BI1036" s="26" t="s">
        <v>1877</v>
      </c>
      <c r="BJ1036" s="8" t="s">
        <v>8</v>
      </c>
      <c r="BK1036" s="67" t="s">
        <v>170</v>
      </c>
      <c r="BO1036" s="29" t="s">
        <v>1669</v>
      </c>
      <c r="BP1036" s="8" t="s">
        <v>1577</v>
      </c>
      <c r="BQ1036" s="29" t="s">
        <v>1862</v>
      </c>
      <c r="BR1036" s="67">
        <v>1.7192307692307702</v>
      </c>
      <c r="BS1036" s="29" t="s">
        <v>21</v>
      </c>
      <c r="BT1036" s="29" t="s">
        <v>9</v>
      </c>
      <c r="BU1036" s="124">
        <v>5.2053937661194292</v>
      </c>
      <c r="BW1036" s="14" t="s">
        <v>26</v>
      </c>
      <c r="BX1036" s="29" t="s">
        <v>67</v>
      </c>
      <c r="BZ1036" s="146">
        <f t="shared" si="609"/>
        <v>5.2053937661194292</v>
      </c>
      <c r="CA1036" s="250" t="s">
        <v>18</v>
      </c>
      <c r="CB1036" s="248" t="s">
        <v>1861</v>
      </c>
      <c r="CC1036" s="119">
        <v>2</v>
      </c>
      <c r="CD1036" s="119">
        <v>2</v>
      </c>
      <c r="CE1036" s="82" t="s">
        <v>1617</v>
      </c>
      <c r="CF1036" s="8" t="s">
        <v>1578</v>
      </c>
      <c r="CG1036" s="67">
        <v>3.1560606060606053</v>
      </c>
      <c r="CH1036" s="29" t="s">
        <v>21</v>
      </c>
      <c r="CI1036" s="67">
        <v>4.3990612781090359</v>
      </c>
      <c r="CL1036" s="30">
        <f t="shared" si="610"/>
        <v>4.3990612781090359</v>
      </c>
      <c r="CM1036" s="119">
        <v>2</v>
      </c>
      <c r="CN1036" s="119">
        <v>2</v>
      </c>
      <c r="CO1036" s="82" t="s">
        <v>2630</v>
      </c>
      <c r="CP1036" s="67">
        <f t="shared" si="619"/>
        <v>-0.29815181704736138</v>
      </c>
      <c r="CQ1036" s="67">
        <f t="shared" si="620"/>
        <v>0.5714285714285714</v>
      </c>
      <c r="CR1036" s="67">
        <f t="shared" si="616"/>
        <v>-0.17037246688420649</v>
      </c>
      <c r="CS1036" s="67">
        <f t="shared" si="621"/>
        <v>1.0036283471840262</v>
      </c>
      <c r="CT1036" s="29">
        <v>1</v>
      </c>
      <c r="CU1036" s="59">
        <v>0</v>
      </c>
      <c r="CV1036" s="19" t="s">
        <v>1782</v>
      </c>
      <c r="CW1036" s="59">
        <v>0</v>
      </c>
      <c r="CX1036" s="59">
        <v>0</v>
      </c>
      <c r="CY1036" s="12">
        <v>0</v>
      </c>
      <c r="CZ1036" s="12">
        <v>2</v>
      </c>
      <c r="DA1036" s="12">
        <v>0</v>
      </c>
      <c r="DB1036" s="12">
        <v>0</v>
      </c>
      <c r="DC1036" s="12">
        <v>0</v>
      </c>
      <c r="DD1036" s="283">
        <v>0</v>
      </c>
      <c r="DE1036" s="60">
        <v>0</v>
      </c>
      <c r="DF1036" s="60">
        <v>1</v>
      </c>
      <c r="DG1036" s="60">
        <v>1</v>
      </c>
      <c r="DH1036" s="60">
        <v>0</v>
      </c>
      <c r="DI1036" s="60">
        <v>0</v>
      </c>
      <c r="DJ1036" s="60">
        <v>0</v>
      </c>
      <c r="DK1036" s="60">
        <v>0</v>
      </c>
      <c r="DL1036" s="19">
        <v>0</v>
      </c>
      <c r="DM1036" s="19">
        <v>0</v>
      </c>
      <c r="DN1036" s="19">
        <v>0</v>
      </c>
      <c r="DO1036" s="59">
        <v>0</v>
      </c>
      <c r="DP1036" s="59">
        <v>0</v>
      </c>
      <c r="DQ1036" s="59">
        <v>0</v>
      </c>
      <c r="DR1036" s="59">
        <v>0</v>
      </c>
      <c r="DS1036" s="59">
        <v>0</v>
      </c>
      <c r="DT1036" s="59">
        <v>0</v>
      </c>
      <c r="DU1036" s="59">
        <v>0</v>
      </c>
      <c r="DV1036" s="59">
        <v>0</v>
      </c>
      <c r="DW1036" s="59">
        <v>0</v>
      </c>
      <c r="DX1036" s="59">
        <v>0</v>
      </c>
      <c r="DY1036" s="59">
        <v>0</v>
      </c>
      <c r="DZ1036" s="59">
        <v>0</v>
      </c>
      <c r="EA1036" s="59">
        <v>0</v>
      </c>
      <c r="EB1036" s="59">
        <v>0</v>
      </c>
      <c r="EC1036" s="59">
        <v>0</v>
      </c>
      <c r="ED1036" s="59">
        <v>0</v>
      </c>
      <c r="EE1036" s="59">
        <v>0</v>
      </c>
      <c r="EF1036" s="59">
        <v>0</v>
      </c>
      <c r="EG1036" s="59">
        <v>0</v>
      </c>
      <c r="EH1036" s="59">
        <v>0</v>
      </c>
      <c r="EI1036" s="59">
        <v>0</v>
      </c>
      <c r="EJ1036" s="59">
        <v>0</v>
      </c>
      <c r="EK1036" s="59">
        <v>0</v>
      </c>
      <c r="EL1036" s="59">
        <v>0</v>
      </c>
      <c r="EM1036" s="37">
        <v>0</v>
      </c>
      <c r="EN1036" s="59">
        <v>0</v>
      </c>
      <c r="EO1036" s="268">
        <v>1</v>
      </c>
      <c r="EP1036" s="59">
        <v>1</v>
      </c>
      <c r="EQ1036" s="59">
        <v>2</v>
      </c>
    </row>
    <row r="1037" spans="1:147" ht="15" customHeight="1" x14ac:dyDescent="0.25">
      <c r="A1037" s="6" t="s">
        <v>2587</v>
      </c>
      <c r="B1037" s="22">
        <v>111</v>
      </c>
      <c r="C1037" s="21" t="s">
        <v>1857</v>
      </c>
      <c r="D1037" s="13">
        <v>2016</v>
      </c>
      <c r="E1037" s="21" t="s">
        <v>800</v>
      </c>
      <c r="F1037" s="21" t="s">
        <v>308</v>
      </c>
      <c r="G1037" s="13">
        <v>19</v>
      </c>
      <c r="H1037" s="22" t="s">
        <v>801</v>
      </c>
      <c r="I1037" s="238" t="s">
        <v>1412</v>
      </c>
      <c r="J1037" s="59">
        <v>2</v>
      </c>
      <c r="K1037" s="22" t="s">
        <v>39</v>
      </c>
      <c r="L1037" s="22" t="s">
        <v>89</v>
      </c>
      <c r="M1037" s="22">
        <v>6</v>
      </c>
      <c r="N1037" s="22">
        <v>6</v>
      </c>
      <c r="O1037" s="59">
        <f t="shared" si="612"/>
        <v>0.77815125038364363</v>
      </c>
      <c r="P1037" s="22" t="s">
        <v>1858</v>
      </c>
      <c r="Q1037" s="26"/>
      <c r="R1037" s="22">
        <v>1</v>
      </c>
      <c r="S1037" s="37">
        <v>2</v>
      </c>
      <c r="T1037" s="22">
        <v>1</v>
      </c>
      <c r="U1037" s="239" t="s">
        <v>1859</v>
      </c>
      <c r="V1037" s="34" t="s">
        <v>1861</v>
      </c>
      <c r="W1037" s="13"/>
      <c r="X1037" s="22" t="s">
        <v>608</v>
      </c>
      <c r="Y1037" s="38"/>
      <c r="Z1037" s="244" t="s">
        <v>130</v>
      </c>
      <c r="AA1037" s="22" t="s">
        <v>1257</v>
      </c>
      <c r="AB1037" s="29" t="s">
        <v>1164</v>
      </c>
      <c r="AC1037" s="119">
        <v>8</v>
      </c>
      <c r="AD1037" s="29">
        <v>0</v>
      </c>
      <c r="AE1037" s="29" t="s">
        <v>1576</v>
      </c>
      <c r="AF1037" s="281">
        <v>2.2000000000000002</v>
      </c>
      <c r="AG1037" s="86">
        <f t="shared" si="613"/>
        <v>0.34242268082220628</v>
      </c>
      <c r="AH1037" s="458">
        <f t="shared" si="623"/>
        <v>152.9</v>
      </c>
      <c r="AI1037" s="72">
        <f t="shared" si="606"/>
        <v>2.1844074854123203</v>
      </c>
      <c r="AJ1037" s="59">
        <f t="shared" si="607"/>
        <v>13.200000000000001</v>
      </c>
      <c r="AK1037" s="59">
        <f t="shared" si="614"/>
        <v>1.1205739312058498</v>
      </c>
      <c r="AL1037" s="72">
        <f t="shared" si="608"/>
        <v>917.40000000000009</v>
      </c>
      <c r="AM1037" s="72">
        <f t="shared" si="604"/>
        <v>2.9625587357959637</v>
      </c>
      <c r="AN1037" s="26" t="s">
        <v>28</v>
      </c>
      <c r="AO1037" s="22" t="s">
        <v>470</v>
      </c>
      <c r="AP1037" s="240"/>
      <c r="AQ1037" s="22" t="s">
        <v>80</v>
      </c>
      <c r="AR1037" s="26" t="s">
        <v>223</v>
      </c>
      <c r="AS1037" s="26" t="s">
        <v>224</v>
      </c>
      <c r="AT1037" s="498">
        <v>113</v>
      </c>
      <c r="AU1037" s="270">
        <v>45.23</v>
      </c>
      <c r="AV1037" s="11">
        <v>-118.5</v>
      </c>
      <c r="AW1037" s="37" t="s">
        <v>225</v>
      </c>
      <c r="AX1037" s="277">
        <v>6.1416666666666666</v>
      </c>
      <c r="AY1037" s="278">
        <v>613</v>
      </c>
      <c r="AZ1037" s="455">
        <f t="shared" si="615"/>
        <v>2.7874604745184151</v>
      </c>
      <c r="BA1037" s="529" t="s">
        <v>137</v>
      </c>
      <c r="BB1037" s="241" t="s">
        <v>226</v>
      </c>
      <c r="BC1037" s="22"/>
      <c r="BD1037" s="23"/>
      <c r="BH1037" s="26" t="s">
        <v>2028</v>
      </c>
      <c r="BI1037" s="26" t="s">
        <v>1878</v>
      </c>
      <c r="BJ1037" s="8" t="s">
        <v>8</v>
      </c>
      <c r="BK1037" s="67" t="s">
        <v>170</v>
      </c>
      <c r="BO1037" s="29" t="s">
        <v>1669</v>
      </c>
      <c r="BP1037" s="8" t="s">
        <v>1577</v>
      </c>
      <c r="BQ1037" s="29" t="s">
        <v>1862</v>
      </c>
      <c r="BR1037" s="67">
        <v>-4.9983516483516484</v>
      </c>
      <c r="BS1037" s="29" t="s">
        <v>21</v>
      </c>
      <c r="BT1037" s="29" t="s">
        <v>9</v>
      </c>
      <c r="BU1037" s="124">
        <v>3.7554363444775638</v>
      </c>
      <c r="BW1037" s="14" t="s">
        <v>26</v>
      </c>
      <c r="BX1037" s="29" t="s">
        <v>67</v>
      </c>
      <c r="BZ1037" s="146">
        <f t="shared" si="609"/>
        <v>3.7554363444775638</v>
      </c>
      <c r="CA1037" s="250" t="s">
        <v>18</v>
      </c>
      <c r="CB1037" s="248" t="s">
        <v>1861</v>
      </c>
      <c r="CC1037" s="119">
        <v>2</v>
      </c>
      <c r="CD1037" s="119">
        <v>2</v>
      </c>
      <c r="CE1037" s="82" t="s">
        <v>1617</v>
      </c>
      <c r="CF1037" s="8" t="s">
        <v>1578</v>
      </c>
      <c r="CG1037" s="67">
        <v>3.1560606060606053</v>
      </c>
      <c r="CH1037" s="29" t="s">
        <v>21</v>
      </c>
      <c r="CI1037" s="67">
        <v>4.3990612781090359</v>
      </c>
      <c r="CL1037" s="30">
        <f t="shared" si="610"/>
        <v>4.3990612781090359</v>
      </c>
      <c r="CM1037" s="119">
        <v>2</v>
      </c>
      <c r="CN1037" s="119">
        <v>2</v>
      </c>
      <c r="CO1037" s="82" t="s">
        <v>2630</v>
      </c>
      <c r="CP1037" s="67">
        <f t="shared" si="619"/>
        <v>-1.9937783246027045</v>
      </c>
      <c r="CQ1037" s="67">
        <f t="shared" si="620"/>
        <v>0.5714285714285714</v>
      </c>
      <c r="CR1037" s="67">
        <f t="shared" si="616"/>
        <v>-1.139301899772974</v>
      </c>
      <c r="CS1037" s="67">
        <f t="shared" si="621"/>
        <v>1.1622511023532884</v>
      </c>
      <c r="CT1037" s="29">
        <v>1</v>
      </c>
      <c r="CU1037" s="59">
        <v>0</v>
      </c>
      <c r="CV1037" s="19" t="s">
        <v>1782</v>
      </c>
      <c r="CW1037" s="59">
        <v>0</v>
      </c>
      <c r="CX1037" s="59">
        <v>0</v>
      </c>
      <c r="CY1037" s="12">
        <v>0</v>
      </c>
      <c r="CZ1037" s="12">
        <v>2</v>
      </c>
      <c r="DA1037" s="12">
        <v>0</v>
      </c>
      <c r="DB1037" s="12">
        <v>0</v>
      </c>
      <c r="DC1037" s="12">
        <v>0</v>
      </c>
      <c r="DD1037" s="283">
        <v>0</v>
      </c>
      <c r="DE1037" s="60">
        <v>0</v>
      </c>
      <c r="DF1037" s="60">
        <v>1</v>
      </c>
      <c r="DG1037" s="60">
        <v>1</v>
      </c>
      <c r="DH1037" s="60">
        <v>0</v>
      </c>
      <c r="DI1037" s="60">
        <v>0</v>
      </c>
      <c r="DJ1037" s="60">
        <v>0</v>
      </c>
      <c r="DK1037" s="60">
        <v>0</v>
      </c>
      <c r="DL1037" s="19">
        <v>0</v>
      </c>
      <c r="DM1037" s="19">
        <v>0</v>
      </c>
      <c r="DN1037" s="19">
        <v>0</v>
      </c>
      <c r="DO1037" s="59">
        <v>0</v>
      </c>
      <c r="DP1037" s="59">
        <v>0</v>
      </c>
      <c r="DQ1037" s="59">
        <v>0</v>
      </c>
      <c r="DR1037" s="59">
        <v>0</v>
      </c>
      <c r="DS1037" s="59">
        <v>0</v>
      </c>
      <c r="DT1037" s="59">
        <v>0</v>
      </c>
      <c r="DU1037" s="59">
        <v>0</v>
      </c>
      <c r="DV1037" s="59">
        <v>0</v>
      </c>
      <c r="DW1037" s="59">
        <v>0</v>
      </c>
      <c r="DX1037" s="59">
        <v>0</v>
      </c>
      <c r="DY1037" s="59">
        <v>0</v>
      </c>
      <c r="DZ1037" s="59">
        <v>0</v>
      </c>
      <c r="EA1037" s="59">
        <v>0</v>
      </c>
      <c r="EB1037" s="59">
        <v>0</v>
      </c>
      <c r="EC1037" s="59">
        <v>0</v>
      </c>
      <c r="ED1037" s="59">
        <v>0</v>
      </c>
      <c r="EE1037" s="59">
        <v>0</v>
      </c>
      <c r="EF1037" s="59">
        <v>0</v>
      </c>
      <c r="EG1037" s="59">
        <v>0</v>
      </c>
      <c r="EH1037" s="59">
        <v>0</v>
      </c>
      <c r="EI1037" s="59">
        <v>0</v>
      </c>
      <c r="EJ1037" s="59">
        <v>0</v>
      </c>
      <c r="EK1037" s="59">
        <v>0</v>
      </c>
      <c r="EL1037" s="59">
        <v>0</v>
      </c>
      <c r="EM1037" s="37">
        <v>0</v>
      </c>
      <c r="EN1037" s="59">
        <v>0</v>
      </c>
      <c r="EO1037" s="268">
        <v>1</v>
      </c>
      <c r="EP1037" s="59">
        <v>1</v>
      </c>
      <c r="EQ1037" s="59">
        <v>2</v>
      </c>
    </row>
    <row r="1038" spans="1:147" ht="15" customHeight="1" x14ac:dyDescent="0.25">
      <c r="A1038" s="6" t="s">
        <v>2587</v>
      </c>
      <c r="B1038" s="22">
        <v>112</v>
      </c>
      <c r="C1038" s="21" t="s">
        <v>1857</v>
      </c>
      <c r="D1038" s="13">
        <v>2016</v>
      </c>
      <c r="E1038" s="21" t="s">
        <v>800</v>
      </c>
      <c r="F1038" s="21" t="s">
        <v>308</v>
      </c>
      <c r="G1038" s="13">
        <v>19</v>
      </c>
      <c r="H1038" s="22" t="s">
        <v>801</v>
      </c>
      <c r="I1038" s="238" t="s">
        <v>1412</v>
      </c>
      <c r="J1038" s="59">
        <v>2</v>
      </c>
      <c r="K1038" s="22" t="s">
        <v>39</v>
      </c>
      <c r="L1038" s="22" t="s">
        <v>89</v>
      </c>
      <c r="M1038" s="22">
        <v>6</v>
      </c>
      <c r="N1038" s="22">
        <v>6</v>
      </c>
      <c r="O1038" s="59">
        <f t="shared" si="612"/>
        <v>0.77815125038364363</v>
      </c>
      <c r="P1038" s="22" t="s">
        <v>1858</v>
      </c>
      <c r="Q1038" s="26"/>
      <c r="R1038" s="22">
        <v>1</v>
      </c>
      <c r="S1038" s="37">
        <v>2</v>
      </c>
      <c r="T1038" s="22">
        <v>3</v>
      </c>
      <c r="U1038" s="239" t="s">
        <v>1859</v>
      </c>
      <c r="V1038" s="34" t="s">
        <v>1861</v>
      </c>
      <c r="W1038" s="13"/>
      <c r="X1038" s="22" t="s">
        <v>608</v>
      </c>
      <c r="Y1038" s="38"/>
      <c r="Z1038" s="244" t="s">
        <v>130</v>
      </c>
      <c r="AA1038" s="22" t="s">
        <v>1257</v>
      </c>
      <c r="AB1038" s="29" t="s">
        <v>1164</v>
      </c>
      <c r="AC1038" s="243" t="s">
        <v>1864</v>
      </c>
      <c r="AD1038" s="29">
        <v>0</v>
      </c>
      <c r="AE1038" s="29" t="s">
        <v>1576</v>
      </c>
      <c r="AF1038" s="282">
        <v>5.0999999999999996</v>
      </c>
      <c r="AG1038" s="86">
        <f t="shared" si="613"/>
        <v>0.70757017609793638</v>
      </c>
      <c r="AH1038" s="458">
        <f t="shared" si="623"/>
        <v>354.45</v>
      </c>
      <c r="AI1038" s="72">
        <f t="shared" si="606"/>
        <v>2.5495549806880504</v>
      </c>
      <c r="AJ1038" s="59">
        <f t="shared" si="607"/>
        <v>30.599999999999998</v>
      </c>
      <c r="AK1038" s="59">
        <f t="shared" si="614"/>
        <v>1.4857214264815799</v>
      </c>
      <c r="AL1038" s="72">
        <f t="shared" si="608"/>
        <v>2126.6999999999998</v>
      </c>
      <c r="AM1038" s="72">
        <f t="shared" si="604"/>
        <v>3.3277062310716938</v>
      </c>
      <c r="AN1038" s="26" t="s">
        <v>28</v>
      </c>
      <c r="AO1038" s="22" t="s">
        <v>470</v>
      </c>
      <c r="AP1038" s="240"/>
      <c r="AQ1038" s="22" t="s">
        <v>80</v>
      </c>
      <c r="AR1038" s="26" t="s">
        <v>223</v>
      </c>
      <c r="AS1038" s="26" t="s">
        <v>224</v>
      </c>
      <c r="AT1038" s="498">
        <v>113</v>
      </c>
      <c r="AU1038" s="270">
        <v>45.23</v>
      </c>
      <c r="AV1038" s="11">
        <v>-118.5</v>
      </c>
      <c r="AW1038" s="37" t="s">
        <v>225</v>
      </c>
      <c r="AX1038" s="277">
        <v>6.1416666666666666</v>
      </c>
      <c r="AY1038" s="278">
        <v>613</v>
      </c>
      <c r="AZ1038" s="455">
        <f t="shared" si="615"/>
        <v>2.7874604745184151</v>
      </c>
      <c r="BA1038" s="529" t="s">
        <v>137</v>
      </c>
      <c r="BB1038" s="241" t="s">
        <v>226</v>
      </c>
      <c r="BC1038" s="22"/>
      <c r="BD1038" s="23"/>
      <c r="BH1038" s="26" t="s">
        <v>2028</v>
      </c>
      <c r="BI1038" s="26" t="s">
        <v>1879</v>
      </c>
      <c r="BJ1038" s="8" t="s">
        <v>8</v>
      </c>
      <c r="BK1038" s="67" t="s">
        <v>170</v>
      </c>
      <c r="BO1038" s="29" t="s">
        <v>1669</v>
      </c>
      <c r="BP1038" s="8" t="s">
        <v>1577</v>
      </c>
      <c r="BQ1038" s="29" t="s">
        <v>1862</v>
      </c>
      <c r="BR1038" s="67">
        <v>-2.0536884411884406</v>
      </c>
      <c r="BS1038" s="29" t="s">
        <v>21</v>
      </c>
      <c r="BT1038" s="29" t="s">
        <v>9</v>
      </c>
      <c r="BU1038" s="124">
        <v>4.4073095269591063</v>
      </c>
      <c r="BW1038" s="14" t="s">
        <v>26</v>
      </c>
      <c r="BX1038" s="29" t="s">
        <v>67</v>
      </c>
      <c r="BZ1038" s="146">
        <f t="shared" si="609"/>
        <v>4.4073095269591063</v>
      </c>
      <c r="CA1038" s="250" t="s">
        <v>18</v>
      </c>
      <c r="CB1038" s="248" t="s">
        <v>1861</v>
      </c>
      <c r="CC1038" s="119">
        <v>6</v>
      </c>
      <c r="CD1038" s="119">
        <v>6</v>
      </c>
      <c r="CE1038" s="82" t="s">
        <v>1617</v>
      </c>
      <c r="CF1038" s="8" t="s">
        <v>1578</v>
      </c>
      <c r="CG1038" s="67">
        <v>3.1560606060606053</v>
      </c>
      <c r="CH1038" s="29" t="s">
        <v>21</v>
      </c>
      <c r="CI1038" s="67">
        <v>4.3990612781090359</v>
      </c>
      <c r="CL1038" s="30">
        <f t="shared" si="610"/>
        <v>4.3990612781090359</v>
      </c>
      <c r="CM1038" s="119">
        <v>2</v>
      </c>
      <c r="CN1038" s="119">
        <v>2</v>
      </c>
      <c r="CO1038" s="82" t="s">
        <v>2630</v>
      </c>
      <c r="CP1038" s="67">
        <f t="shared" si="619"/>
        <v>-1.182438686348773</v>
      </c>
      <c r="CQ1038" s="67">
        <f t="shared" si="620"/>
        <v>0.86956521739130432</v>
      </c>
      <c r="CR1038" s="67">
        <f t="shared" si="616"/>
        <v>-1.0282075533467592</v>
      </c>
      <c r="CS1038" s="67">
        <f t="shared" si="621"/>
        <v>0.73274233996412463</v>
      </c>
      <c r="CT1038" s="29">
        <v>2</v>
      </c>
      <c r="CU1038" s="59">
        <v>0</v>
      </c>
      <c r="CV1038" s="19" t="s">
        <v>1782</v>
      </c>
      <c r="CW1038" s="59">
        <v>0</v>
      </c>
      <c r="CX1038" s="59">
        <v>0</v>
      </c>
      <c r="CY1038" s="12">
        <v>0</v>
      </c>
      <c r="CZ1038" s="12">
        <v>2</v>
      </c>
      <c r="DA1038" s="12">
        <v>0</v>
      </c>
      <c r="DB1038" s="12">
        <v>0</v>
      </c>
      <c r="DC1038" s="12">
        <v>0</v>
      </c>
      <c r="DD1038" s="283">
        <v>0</v>
      </c>
      <c r="DE1038" s="60">
        <v>0</v>
      </c>
      <c r="DF1038" s="60">
        <v>1</v>
      </c>
      <c r="DG1038" s="60">
        <v>1</v>
      </c>
      <c r="DH1038" s="60">
        <v>0</v>
      </c>
      <c r="DI1038" s="60">
        <v>0</v>
      </c>
      <c r="DJ1038" s="60">
        <v>0</v>
      </c>
      <c r="DK1038" s="60">
        <v>0</v>
      </c>
      <c r="DL1038" s="19">
        <v>0</v>
      </c>
      <c r="DM1038" s="19">
        <v>0</v>
      </c>
      <c r="DN1038" s="19">
        <v>0</v>
      </c>
      <c r="DO1038" s="59">
        <v>0</v>
      </c>
      <c r="DP1038" s="59">
        <v>0</v>
      </c>
      <c r="DQ1038" s="59">
        <v>0</v>
      </c>
      <c r="DR1038" s="59">
        <v>0</v>
      </c>
      <c r="DS1038" s="59">
        <v>0</v>
      </c>
      <c r="DT1038" s="59">
        <v>0</v>
      </c>
      <c r="DU1038" s="59">
        <v>0</v>
      </c>
      <c r="DV1038" s="59">
        <v>0</v>
      </c>
      <c r="DW1038" s="59">
        <v>0</v>
      </c>
      <c r="DX1038" s="59">
        <v>0</v>
      </c>
      <c r="DY1038" s="59">
        <v>0</v>
      </c>
      <c r="DZ1038" s="59">
        <v>0</v>
      </c>
      <c r="EA1038" s="59">
        <v>0</v>
      </c>
      <c r="EB1038" s="59">
        <v>0</v>
      </c>
      <c r="EC1038" s="59">
        <v>0</v>
      </c>
      <c r="ED1038" s="59">
        <v>0</v>
      </c>
      <c r="EE1038" s="59">
        <v>0</v>
      </c>
      <c r="EF1038" s="59">
        <v>0</v>
      </c>
      <c r="EG1038" s="59">
        <v>0</v>
      </c>
      <c r="EH1038" s="59">
        <v>0</v>
      </c>
      <c r="EI1038" s="59">
        <v>0</v>
      </c>
      <c r="EJ1038" s="59">
        <v>0</v>
      </c>
      <c r="EK1038" s="59">
        <v>0</v>
      </c>
      <c r="EL1038" s="59">
        <v>0</v>
      </c>
      <c r="EM1038" s="37">
        <v>0</v>
      </c>
      <c r="EN1038" s="59">
        <v>0</v>
      </c>
      <c r="EO1038" s="268">
        <v>1</v>
      </c>
      <c r="EP1038" s="59">
        <v>1</v>
      </c>
      <c r="EQ1038" s="59">
        <v>2</v>
      </c>
    </row>
    <row r="1039" spans="1:147" ht="15" customHeight="1" x14ac:dyDescent="0.25">
      <c r="A1039" s="6" t="s">
        <v>2587</v>
      </c>
      <c r="B1039" s="22">
        <v>113</v>
      </c>
      <c r="C1039" s="21" t="s">
        <v>1857</v>
      </c>
      <c r="D1039" s="13">
        <v>2016</v>
      </c>
      <c r="E1039" s="21" t="s">
        <v>800</v>
      </c>
      <c r="F1039" s="21" t="s">
        <v>308</v>
      </c>
      <c r="G1039" s="13">
        <v>19</v>
      </c>
      <c r="H1039" s="22" t="s">
        <v>801</v>
      </c>
      <c r="I1039" s="238" t="s">
        <v>1412</v>
      </c>
      <c r="J1039" s="59">
        <v>2</v>
      </c>
      <c r="K1039" s="22" t="s">
        <v>39</v>
      </c>
      <c r="L1039" s="22" t="s">
        <v>89</v>
      </c>
      <c r="M1039" s="22">
        <v>6</v>
      </c>
      <c r="N1039" s="22">
        <v>6</v>
      </c>
      <c r="O1039" s="59">
        <f t="shared" si="612"/>
        <v>0.77815125038364363</v>
      </c>
      <c r="P1039" s="22" t="s">
        <v>1858</v>
      </c>
      <c r="Q1039" s="26"/>
      <c r="R1039" s="22">
        <v>1</v>
      </c>
      <c r="S1039" s="22">
        <v>3</v>
      </c>
      <c r="T1039" s="22">
        <v>1</v>
      </c>
      <c r="U1039" s="239" t="s">
        <v>1859</v>
      </c>
      <c r="V1039" s="34" t="s">
        <v>1861</v>
      </c>
      <c r="W1039" s="13"/>
      <c r="X1039" s="22" t="s">
        <v>608</v>
      </c>
      <c r="Y1039" s="26"/>
      <c r="Z1039" s="26" t="s">
        <v>153</v>
      </c>
      <c r="AA1039" s="22" t="s">
        <v>1257</v>
      </c>
      <c r="AB1039" s="29" t="s">
        <v>1164</v>
      </c>
      <c r="AC1039" s="29">
        <v>30</v>
      </c>
      <c r="AD1039" s="29">
        <v>0</v>
      </c>
      <c r="AE1039" s="29" t="s">
        <v>1575</v>
      </c>
      <c r="AF1039" s="27">
        <v>8.1999999999999993</v>
      </c>
      <c r="AG1039" s="86">
        <f t="shared" si="613"/>
        <v>0.91381385238371671</v>
      </c>
      <c r="AH1039" s="458">
        <f>AF1039*110</f>
        <v>901.99999999999989</v>
      </c>
      <c r="AI1039" s="72">
        <f t="shared" si="606"/>
        <v>2.9552065375419416</v>
      </c>
      <c r="AJ1039" s="59">
        <f t="shared" si="607"/>
        <v>49.199999999999996</v>
      </c>
      <c r="AK1039" s="59">
        <f t="shared" si="614"/>
        <v>1.6919651027673603</v>
      </c>
      <c r="AL1039" s="72">
        <f t="shared" si="608"/>
        <v>5411.9999999999991</v>
      </c>
      <c r="AM1039" s="72">
        <f t="shared" si="604"/>
        <v>3.7333577879255855</v>
      </c>
      <c r="AN1039" s="26" t="s">
        <v>28</v>
      </c>
      <c r="AO1039" s="22" t="s">
        <v>470</v>
      </c>
      <c r="AP1039" s="240"/>
      <c r="AQ1039" s="22" t="s">
        <v>80</v>
      </c>
      <c r="AR1039" s="26" t="s">
        <v>223</v>
      </c>
      <c r="AS1039" s="26" t="s">
        <v>224</v>
      </c>
      <c r="AT1039" s="498">
        <v>112</v>
      </c>
      <c r="AU1039" s="270">
        <v>45.23</v>
      </c>
      <c r="AV1039" s="11">
        <v>-118.5</v>
      </c>
      <c r="AW1039" s="37" t="s">
        <v>225</v>
      </c>
      <c r="AX1039" s="277">
        <v>6.1416666666666666</v>
      </c>
      <c r="AY1039" s="278">
        <v>613</v>
      </c>
      <c r="AZ1039" s="455">
        <f t="shared" si="615"/>
        <v>2.7874604745184151</v>
      </c>
      <c r="BA1039" s="529" t="s">
        <v>137</v>
      </c>
      <c r="BB1039" s="241" t="s">
        <v>226</v>
      </c>
      <c r="BC1039" s="22"/>
      <c r="BD1039" s="23"/>
      <c r="BH1039" s="26" t="s">
        <v>2028</v>
      </c>
      <c r="BI1039" s="26" t="s">
        <v>1860</v>
      </c>
      <c r="BJ1039" s="185" t="s">
        <v>12</v>
      </c>
      <c r="BK1039" s="67" t="s">
        <v>170</v>
      </c>
      <c r="BO1039" s="29" t="s">
        <v>1669</v>
      </c>
      <c r="BP1039" s="8" t="s">
        <v>1577</v>
      </c>
      <c r="BQ1039" s="29" t="s">
        <v>1862</v>
      </c>
      <c r="BR1039" s="67">
        <v>0.16619008714596953</v>
      </c>
      <c r="BS1039" s="29" t="s">
        <v>21</v>
      </c>
      <c r="BT1039" s="29" t="s">
        <v>1214</v>
      </c>
      <c r="BU1039" s="124">
        <v>0.21302079718505451</v>
      </c>
      <c r="BW1039" s="14" t="s">
        <v>26</v>
      </c>
      <c r="BX1039" s="29" t="s">
        <v>67</v>
      </c>
      <c r="BZ1039" s="146">
        <f t="shared" si="609"/>
        <v>0.21302079718505451</v>
      </c>
      <c r="CA1039" s="250" t="s">
        <v>18</v>
      </c>
      <c r="CB1039" s="248" t="s">
        <v>1861</v>
      </c>
      <c r="CC1039" s="29">
        <v>3</v>
      </c>
      <c r="CD1039" s="29">
        <v>3</v>
      </c>
      <c r="CE1039" s="82" t="s">
        <v>1617</v>
      </c>
      <c r="CF1039" s="8" t="s">
        <v>1578</v>
      </c>
      <c r="CG1039" s="67">
        <v>0.184640522875817</v>
      </c>
      <c r="CH1039" s="29" t="s">
        <v>21</v>
      </c>
      <c r="CI1039" s="67">
        <v>0.22379656664556477</v>
      </c>
      <c r="CL1039" s="30">
        <f t="shared" si="610"/>
        <v>0.22379656664556477</v>
      </c>
      <c r="CM1039" s="29">
        <v>3</v>
      </c>
      <c r="CN1039" s="29">
        <v>3</v>
      </c>
      <c r="CO1039" s="82" t="s">
        <v>2630</v>
      </c>
      <c r="CP1039" s="67">
        <f t="shared" si="619"/>
        <v>-8.4450966490614537E-2</v>
      </c>
      <c r="CQ1039" s="67">
        <f t="shared" si="620"/>
        <v>0.8</v>
      </c>
      <c r="CR1039" s="67">
        <f t="shared" si="616"/>
        <v>-6.7560773192491638E-2</v>
      </c>
      <c r="CS1039" s="67">
        <f t="shared" si="621"/>
        <v>0.66704703817286393</v>
      </c>
      <c r="CT1039" s="29">
        <v>1</v>
      </c>
      <c r="CU1039" s="59">
        <v>0</v>
      </c>
      <c r="CV1039" s="19" t="s">
        <v>1782</v>
      </c>
      <c r="CW1039" s="59">
        <v>0</v>
      </c>
      <c r="CX1039" s="59">
        <v>0</v>
      </c>
      <c r="CY1039" s="12">
        <v>1</v>
      </c>
      <c r="CZ1039" s="12">
        <v>0</v>
      </c>
      <c r="DA1039" s="12">
        <v>0</v>
      </c>
      <c r="DB1039" s="12">
        <v>0</v>
      </c>
      <c r="DC1039" s="12">
        <v>0</v>
      </c>
      <c r="DD1039" s="283">
        <v>0</v>
      </c>
      <c r="DE1039" s="60">
        <v>0</v>
      </c>
      <c r="DF1039" s="60">
        <v>1</v>
      </c>
      <c r="DG1039" s="60">
        <v>1</v>
      </c>
      <c r="DH1039" s="60">
        <v>0</v>
      </c>
      <c r="DI1039" s="60">
        <v>0</v>
      </c>
      <c r="DJ1039" s="60">
        <v>0</v>
      </c>
      <c r="DK1039" s="60">
        <v>0</v>
      </c>
      <c r="DL1039" s="19">
        <v>0</v>
      </c>
      <c r="DM1039" s="19">
        <v>0</v>
      </c>
      <c r="DN1039" s="19">
        <v>0</v>
      </c>
      <c r="DO1039" s="59">
        <v>0</v>
      </c>
      <c r="DP1039" s="59">
        <v>0</v>
      </c>
      <c r="DQ1039" s="59">
        <v>0</v>
      </c>
      <c r="DR1039" s="59">
        <v>0</v>
      </c>
      <c r="DS1039" s="59">
        <v>0</v>
      </c>
      <c r="DT1039" s="59">
        <v>0</v>
      </c>
      <c r="DU1039" s="59">
        <v>0</v>
      </c>
      <c r="DV1039" s="59">
        <v>0</v>
      </c>
      <c r="DW1039" s="59">
        <v>0</v>
      </c>
      <c r="DX1039" s="59">
        <v>0</v>
      </c>
      <c r="DY1039" s="59">
        <v>0</v>
      </c>
      <c r="DZ1039" s="59">
        <v>0</v>
      </c>
      <c r="EA1039" s="59">
        <v>0</v>
      </c>
      <c r="EB1039" s="59">
        <v>0</v>
      </c>
      <c r="EC1039" s="59">
        <v>0</v>
      </c>
      <c r="ED1039" s="59">
        <v>0</v>
      </c>
      <c r="EE1039" s="59">
        <v>0</v>
      </c>
      <c r="EF1039" s="59">
        <v>0</v>
      </c>
      <c r="EG1039" s="59">
        <v>0</v>
      </c>
      <c r="EH1039" s="59">
        <v>0</v>
      </c>
      <c r="EI1039" s="59">
        <v>0</v>
      </c>
      <c r="EJ1039" s="59">
        <v>0</v>
      </c>
      <c r="EK1039" s="59">
        <v>0</v>
      </c>
      <c r="EL1039" s="59">
        <v>0</v>
      </c>
      <c r="EM1039" s="29">
        <v>2</v>
      </c>
      <c r="EN1039" s="59">
        <v>0</v>
      </c>
      <c r="EO1039" s="29">
        <v>2</v>
      </c>
      <c r="EP1039" s="59">
        <v>1</v>
      </c>
      <c r="EQ1039" s="59">
        <v>2</v>
      </c>
    </row>
    <row r="1040" spans="1:147" ht="15" customHeight="1" x14ac:dyDescent="0.25">
      <c r="A1040" s="6" t="s">
        <v>2587</v>
      </c>
      <c r="B1040" s="22">
        <v>114</v>
      </c>
      <c r="C1040" s="21" t="s">
        <v>1857</v>
      </c>
      <c r="D1040" s="13">
        <v>2016</v>
      </c>
      <c r="E1040" s="21" t="s">
        <v>800</v>
      </c>
      <c r="F1040" s="21" t="s">
        <v>308</v>
      </c>
      <c r="G1040" s="13">
        <v>19</v>
      </c>
      <c r="H1040" s="22" t="s">
        <v>801</v>
      </c>
      <c r="I1040" s="238" t="s">
        <v>1412</v>
      </c>
      <c r="J1040" s="59">
        <v>2</v>
      </c>
      <c r="K1040" s="22" t="s">
        <v>39</v>
      </c>
      <c r="L1040" s="22" t="s">
        <v>89</v>
      </c>
      <c r="M1040" s="22">
        <v>6</v>
      </c>
      <c r="N1040" s="22">
        <v>6</v>
      </c>
      <c r="O1040" s="59">
        <f t="shared" si="612"/>
        <v>0.77815125038364363</v>
      </c>
      <c r="P1040" s="22" t="s">
        <v>1858</v>
      </c>
      <c r="Q1040" s="26"/>
      <c r="R1040" s="22">
        <v>1</v>
      </c>
      <c r="S1040" s="22">
        <v>3</v>
      </c>
      <c r="T1040" s="22">
        <v>1</v>
      </c>
      <c r="U1040" s="239" t="s">
        <v>1859</v>
      </c>
      <c r="V1040" s="34" t="s">
        <v>1861</v>
      </c>
      <c r="W1040" s="13"/>
      <c r="X1040" s="22" t="s">
        <v>608</v>
      </c>
      <c r="Y1040" s="38"/>
      <c r="Z1040" s="26" t="s">
        <v>153</v>
      </c>
      <c r="AA1040" s="22" t="s">
        <v>1257</v>
      </c>
      <c r="AB1040" s="29" t="s">
        <v>1164</v>
      </c>
      <c r="AC1040" s="119">
        <v>20</v>
      </c>
      <c r="AD1040" s="29">
        <v>0</v>
      </c>
      <c r="AE1040" s="29" t="s">
        <v>1575</v>
      </c>
      <c r="AF1040" s="281">
        <v>5.5</v>
      </c>
      <c r="AG1040" s="86">
        <f t="shared" si="613"/>
        <v>0.74036268949424389</v>
      </c>
      <c r="AH1040" s="458">
        <f t="shared" ref="AH1040:AH1042" si="624">AF1040*110</f>
        <v>605</v>
      </c>
      <c r="AI1040" s="72">
        <f t="shared" si="606"/>
        <v>2.781755374652469</v>
      </c>
      <c r="AJ1040" s="59">
        <f t="shared" si="607"/>
        <v>33</v>
      </c>
      <c r="AK1040" s="59">
        <f t="shared" si="614"/>
        <v>1.5185139398778875</v>
      </c>
      <c r="AL1040" s="72">
        <f t="shared" si="608"/>
        <v>3630</v>
      </c>
      <c r="AM1040" s="72">
        <f t="shared" si="604"/>
        <v>3.5599066250361124</v>
      </c>
      <c r="AN1040" s="26" t="s">
        <v>28</v>
      </c>
      <c r="AO1040" s="22" t="s">
        <v>470</v>
      </c>
      <c r="AP1040" s="240"/>
      <c r="AQ1040" s="22" t="s">
        <v>80</v>
      </c>
      <c r="AR1040" s="26" t="s">
        <v>223</v>
      </c>
      <c r="AS1040" s="26" t="s">
        <v>224</v>
      </c>
      <c r="AT1040" s="498">
        <v>112</v>
      </c>
      <c r="AU1040" s="270">
        <v>45.23</v>
      </c>
      <c r="AV1040" s="11">
        <v>-118.5</v>
      </c>
      <c r="AW1040" s="37" t="s">
        <v>225</v>
      </c>
      <c r="AX1040" s="277">
        <v>6.1416666666666666</v>
      </c>
      <c r="AY1040" s="278">
        <v>613</v>
      </c>
      <c r="AZ1040" s="455">
        <f t="shared" si="615"/>
        <v>2.7874604745184151</v>
      </c>
      <c r="BA1040" s="529" t="s">
        <v>137</v>
      </c>
      <c r="BB1040" s="241" t="s">
        <v>226</v>
      </c>
      <c r="BC1040" s="22"/>
      <c r="BD1040" s="23"/>
      <c r="BH1040" s="26" t="s">
        <v>2028</v>
      </c>
      <c r="BI1040" s="26" t="s">
        <v>1865</v>
      </c>
      <c r="BJ1040" s="185" t="s">
        <v>12</v>
      </c>
      <c r="BK1040" s="67" t="s">
        <v>170</v>
      </c>
      <c r="BO1040" s="29" t="s">
        <v>1669</v>
      </c>
      <c r="BP1040" s="8" t="s">
        <v>1577</v>
      </c>
      <c r="BQ1040" s="29" t="s">
        <v>1862</v>
      </c>
      <c r="BR1040" s="67">
        <v>0.25978835978835985</v>
      </c>
      <c r="BS1040" s="29" t="s">
        <v>21</v>
      </c>
      <c r="BT1040" s="29" t="s">
        <v>1214</v>
      </c>
      <c r="BU1040" s="124">
        <v>0.24631490788345933</v>
      </c>
      <c r="BW1040" s="14" t="s">
        <v>26</v>
      </c>
      <c r="BX1040" s="29" t="s">
        <v>67</v>
      </c>
      <c r="BZ1040" s="146">
        <f t="shared" si="609"/>
        <v>0.24631490788345933</v>
      </c>
      <c r="CA1040" s="250" t="s">
        <v>18</v>
      </c>
      <c r="CB1040" s="248" t="s">
        <v>1861</v>
      </c>
      <c r="CC1040" s="29">
        <v>3</v>
      </c>
      <c r="CD1040" s="29">
        <v>3</v>
      </c>
      <c r="CE1040" s="82" t="s">
        <v>1617</v>
      </c>
      <c r="CF1040" s="8" t="s">
        <v>1578</v>
      </c>
      <c r="CG1040" s="67">
        <v>0.184640522875817</v>
      </c>
      <c r="CH1040" s="29" t="s">
        <v>21</v>
      </c>
      <c r="CI1040" s="67">
        <v>0.22379656664556477</v>
      </c>
      <c r="CL1040" s="30">
        <f t="shared" si="610"/>
        <v>0.22379656664556477</v>
      </c>
      <c r="CM1040" s="29">
        <v>3</v>
      </c>
      <c r="CN1040" s="29">
        <v>3</v>
      </c>
      <c r="CO1040" s="82" t="s">
        <v>2630</v>
      </c>
      <c r="CP1040" s="67">
        <f t="shared" si="619"/>
        <v>0.31933606840342865</v>
      </c>
      <c r="CQ1040" s="67">
        <f t="shared" si="620"/>
        <v>0.8</v>
      </c>
      <c r="CR1040" s="67">
        <f t="shared" si="616"/>
        <v>0.25546885472274294</v>
      </c>
      <c r="CS1040" s="67">
        <f t="shared" si="621"/>
        <v>0.67210536131111243</v>
      </c>
      <c r="CT1040" s="29">
        <v>1</v>
      </c>
      <c r="CU1040" s="59">
        <v>0</v>
      </c>
      <c r="CV1040" s="19" t="s">
        <v>1782</v>
      </c>
      <c r="CW1040" s="59">
        <v>0</v>
      </c>
      <c r="CX1040" s="59">
        <v>0</v>
      </c>
      <c r="CY1040" s="12">
        <v>1</v>
      </c>
      <c r="CZ1040" s="12">
        <v>0</v>
      </c>
      <c r="DA1040" s="12">
        <v>0</v>
      </c>
      <c r="DB1040" s="12">
        <v>0</v>
      </c>
      <c r="DC1040" s="12">
        <v>0</v>
      </c>
      <c r="DD1040" s="283">
        <v>0</v>
      </c>
      <c r="DE1040" s="60">
        <v>0</v>
      </c>
      <c r="DF1040" s="60">
        <v>1</v>
      </c>
      <c r="DG1040" s="60">
        <v>1</v>
      </c>
      <c r="DH1040" s="60">
        <v>0</v>
      </c>
      <c r="DI1040" s="60">
        <v>0</v>
      </c>
      <c r="DJ1040" s="60">
        <v>0</v>
      </c>
      <c r="DK1040" s="60">
        <v>0</v>
      </c>
      <c r="DL1040" s="19">
        <v>0</v>
      </c>
      <c r="DM1040" s="19">
        <v>0</v>
      </c>
      <c r="DN1040" s="19">
        <v>0</v>
      </c>
      <c r="DO1040" s="59">
        <v>0</v>
      </c>
      <c r="DP1040" s="59">
        <v>0</v>
      </c>
      <c r="DQ1040" s="59">
        <v>0</v>
      </c>
      <c r="DR1040" s="59">
        <v>0</v>
      </c>
      <c r="DS1040" s="59">
        <v>0</v>
      </c>
      <c r="DT1040" s="59">
        <v>0</v>
      </c>
      <c r="DU1040" s="59">
        <v>0</v>
      </c>
      <c r="DV1040" s="59">
        <v>0</v>
      </c>
      <c r="DW1040" s="59">
        <v>0</v>
      </c>
      <c r="DX1040" s="59">
        <v>0</v>
      </c>
      <c r="DY1040" s="59">
        <v>0</v>
      </c>
      <c r="DZ1040" s="59">
        <v>0</v>
      </c>
      <c r="EA1040" s="59">
        <v>0</v>
      </c>
      <c r="EB1040" s="59">
        <v>0</v>
      </c>
      <c r="EC1040" s="59">
        <v>0</v>
      </c>
      <c r="ED1040" s="59">
        <v>0</v>
      </c>
      <c r="EE1040" s="59">
        <v>0</v>
      </c>
      <c r="EF1040" s="59">
        <v>0</v>
      </c>
      <c r="EG1040" s="59">
        <v>0</v>
      </c>
      <c r="EH1040" s="59">
        <v>0</v>
      </c>
      <c r="EI1040" s="59">
        <v>0</v>
      </c>
      <c r="EJ1040" s="59">
        <v>0</v>
      </c>
      <c r="EK1040" s="59">
        <v>0</v>
      </c>
      <c r="EL1040" s="59">
        <v>0</v>
      </c>
      <c r="EM1040" s="29">
        <v>2</v>
      </c>
      <c r="EN1040" s="59">
        <v>0</v>
      </c>
      <c r="EO1040" s="29">
        <v>2</v>
      </c>
      <c r="EP1040" s="59">
        <v>1</v>
      </c>
      <c r="EQ1040" s="59">
        <v>2</v>
      </c>
    </row>
    <row r="1041" spans="1:147" ht="15" customHeight="1" x14ac:dyDescent="0.25">
      <c r="A1041" s="6" t="s">
        <v>2587</v>
      </c>
      <c r="B1041" s="22">
        <v>115</v>
      </c>
      <c r="C1041" s="21" t="s">
        <v>1857</v>
      </c>
      <c r="D1041" s="13">
        <v>2016</v>
      </c>
      <c r="E1041" s="21" t="s">
        <v>800</v>
      </c>
      <c r="F1041" s="21" t="s">
        <v>308</v>
      </c>
      <c r="G1041" s="13">
        <v>19</v>
      </c>
      <c r="H1041" s="22" t="s">
        <v>801</v>
      </c>
      <c r="I1041" s="238" t="s">
        <v>1412</v>
      </c>
      <c r="J1041" s="59">
        <v>2</v>
      </c>
      <c r="K1041" s="22" t="s">
        <v>39</v>
      </c>
      <c r="L1041" s="22" t="s">
        <v>89</v>
      </c>
      <c r="M1041" s="22">
        <v>6</v>
      </c>
      <c r="N1041" s="22">
        <v>6</v>
      </c>
      <c r="O1041" s="59">
        <f t="shared" si="612"/>
        <v>0.77815125038364363</v>
      </c>
      <c r="P1041" s="22" t="s">
        <v>1858</v>
      </c>
      <c r="Q1041" s="26"/>
      <c r="R1041" s="22">
        <v>1</v>
      </c>
      <c r="S1041" s="22">
        <v>3</v>
      </c>
      <c r="T1041" s="22">
        <v>1</v>
      </c>
      <c r="U1041" s="239" t="s">
        <v>1859</v>
      </c>
      <c r="V1041" s="34" t="s">
        <v>1861</v>
      </c>
      <c r="W1041" s="13"/>
      <c r="X1041" s="22" t="s">
        <v>608</v>
      </c>
      <c r="Y1041" s="38"/>
      <c r="Z1041" s="26" t="s">
        <v>153</v>
      </c>
      <c r="AA1041" s="22" t="s">
        <v>1257</v>
      </c>
      <c r="AB1041" s="29" t="s">
        <v>1164</v>
      </c>
      <c r="AC1041" s="119">
        <v>10</v>
      </c>
      <c r="AD1041" s="29">
        <v>0</v>
      </c>
      <c r="AE1041" s="29" t="s">
        <v>1575</v>
      </c>
      <c r="AF1041" s="281">
        <v>2.7</v>
      </c>
      <c r="AG1041" s="86">
        <f t="shared" si="613"/>
        <v>0.43136376415898736</v>
      </c>
      <c r="AH1041" s="458">
        <f t="shared" si="624"/>
        <v>297</v>
      </c>
      <c r="AI1041" s="72">
        <f t="shared" si="606"/>
        <v>2.4727564493172123</v>
      </c>
      <c r="AJ1041" s="59">
        <f t="shared" si="607"/>
        <v>16.200000000000003</v>
      </c>
      <c r="AK1041" s="59">
        <f t="shared" si="614"/>
        <v>1.209515014542631</v>
      </c>
      <c r="AL1041" s="72">
        <f t="shared" si="608"/>
        <v>1782</v>
      </c>
      <c r="AM1041" s="72">
        <f t="shared" si="604"/>
        <v>3.2509076997008561</v>
      </c>
      <c r="AN1041" s="26" t="s">
        <v>28</v>
      </c>
      <c r="AO1041" s="22" t="s">
        <v>470</v>
      </c>
      <c r="AP1041" s="240"/>
      <c r="AQ1041" s="22" t="s">
        <v>80</v>
      </c>
      <c r="AR1041" s="26" t="s">
        <v>223</v>
      </c>
      <c r="AS1041" s="26" t="s">
        <v>224</v>
      </c>
      <c r="AT1041" s="498">
        <v>112</v>
      </c>
      <c r="AU1041" s="270">
        <v>45.23</v>
      </c>
      <c r="AV1041" s="11">
        <v>-118.5</v>
      </c>
      <c r="AW1041" s="37" t="s">
        <v>225</v>
      </c>
      <c r="AX1041" s="277">
        <v>6.1416666666666666</v>
      </c>
      <c r="AY1041" s="278">
        <v>613</v>
      </c>
      <c r="AZ1041" s="455">
        <f t="shared" si="615"/>
        <v>2.7874604745184151</v>
      </c>
      <c r="BA1041" s="529" t="s">
        <v>137</v>
      </c>
      <c r="BB1041" s="241" t="s">
        <v>226</v>
      </c>
      <c r="BC1041" s="22"/>
      <c r="BD1041" s="23"/>
      <c r="BH1041" s="26" t="s">
        <v>2028</v>
      </c>
      <c r="BI1041" s="26" t="s">
        <v>1866</v>
      </c>
      <c r="BJ1041" s="185" t="s">
        <v>12</v>
      </c>
      <c r="BK1041" s="67" t="s">
        <v>170</v>
      </c>
      <c r="BO1041" s="29" t="s">
        <v>1669</v>
      </c>
      <c r="BP1041" s="8" t="s">
        <v>1577</v>
      </c>
      <c r="BQ1041" s="29" t="s">
        <v>1862</v>
      </c>
      <c r="BR1041" s="67">
        <v>0.30512914230019489</v>
      </c>
      <c r="BS1041" s="29" t="s">
        <v>21</v>
      </c>
      <c r="BT1041" s="29" t="s">
        <v>1214</v>
      </c>
      <c r="BU1041" s="124">
        <v>0.27134461651264441</v>
      </c>
      <c r="BW1041" s="14" t="s">
        <v>26</v>
      </c>
      <c r="BX1041" s="29" t="s">
        <v>67</v>
      </c>
      <c r="BZ1041" s="146">
        <f t="shared" si="609"/>
        <v>0.27134461651264441</v>
      </c>
      <c r="CA1041" s="250" t="s">
        <v>18</v>
      </c>
      <c r="CB1041" s="248" t="s">
        <v>1861</v>
      </c>
      <c r="CC1041" s="29">
        <v>3</v>
      </c>
      <c r="CD1041" s="29">
        <v>3</v>
      </c>
      <c r="CE1041" s="82" t="s">
        <v>1617</v>
      </c>
      <c r="CF1041" s="8" t="s">
        <v>1578</v>
      </c>
      <c r="CG1041" s="67">
        <v>0.184640522875817</v>
      </c>
      <c r="CH1041" s="29" t="s">
        <v>21</v>
      </c>
      <c r="CI1041" s="67">
        <v>0.22379656664556477</v>
      </c>
      <c r="CL1041" s="30">
        <f t="shared" si="610"/>
        <v>0.22379656664556477</v>
      </c>
      <c r="CM1041" s="29">
        <v>3</v>
      </c>
      <c r="CN1041" s="29">
        <v>3</v>
      </c>
      <c r="CO1041" s="82" t="s">
        <v>2630</v>
      </c>
      <c r="CP1041" s="67">
        <f t="shared" si="619"/>
        <v>0.48445528776051738</v>
      </c>
      <c r="CQ1041" s="67">
        <f t="shared" si="620"/>
        <v>0.8</v>
      </c>
      <c r="CR1041" s="67">
        <f t="shared" si="616"/>
        <v>0.38756423020841391</v>
      </c>
      <c r="CS1041" s="67">
        <f t="shared" si="621"/>
        <v>0.6791838360447533</v>
      </c>
      <c r="CT1041" s="29">
        <v>1</v>
      </c>
      <c r="CU1041" s="59">
        <v>0</v>
      </c>
      <c r="CV1041" s="19" t="s">
        <v>1782</v>
      </c>
      <c r="CW1041" s="59">
        <v>0</v>
      </c>
      <c r="CX1041" s="59">
        <v>0</v>
      </c>
      <c r="CY1041" s="12">
        <v>1</v>
      </c>
      <c r="CZ1041" s="12">
        <v>0</v>
      </c>
      <c r="DA1041" s="12">
        <v>0</v>
      </c>
      <c r="DB1041" s="12">
        <v>0</v>
      </c>
      <c r="DC1041" s="12">
        <v>0</v>
      </c>
      <c r="DD1041" s="283">
        <v>0</v>
      </c>
      <c r="DE1041" s="60">
        <v>0</v>
      </c>
      <c r="DF1041" s="60">
        <v>1</v>
      </c>
      <c r="DG1041" s="60">
        <v>1</v>
      </c>
      <c r="DH1041" s="60">
        <v>0</v>
      </c>
      <c r="DI1041" s="60">
        <v>0</v>
      </c>
      <c r="DJ1041" s="60">
        <v>0</v>
      </c>
      <c r="DK1041" s="60">
        <v>0</v>
      </c>
      <c r="DL1041" s="19">
        <v>0</v>
      </c>
      <c r="DM1041" s="19">
        <v>0</v>
      </c>
      <c r="DN1041" s="19">
        <v>0</v>
      </c>
      <c r="DO1041" s="59">
        <v>0</v>
      </c>
      <c r="DP1041" s="59">
        <v>0</v>
      </c>
      <c r="DQ1041" s="59">
        <v>0</v>
      </c>
      <c r="DR1041" s="59">
        <v>0</v>
      </c>
      <c r="DS1041" s="59">
        <v>0</v>
      </c>
      <c r="DT1041" s="59">
        <v>0</v>
      </c>
      <c r="DU1041" s="59">
        <v>0</v>
      </c>
      <c r="DV1041" s="59">
        <v>0</v>
      </c>
      <c r="DW1041" s="59">
        <v>0</v>
      </c>
      <c r="DX1041" s="59">
        <v>0</v>
      </c>
      <c r="DY1041" s="59">
        <v>0</v>
      </c>
      <c r="DZ1041" s="59">
        <v>0</v>
      </c>
      <c r="EA1041" s="59">
        <v>0</v>
      </c>
      <c r="EB1041" s="59">
        <v>0</v>
      </c>
      <c r="EC1041" s="59">
        <v>0</v>
      </c>
      <c r="ED1041" s="59">
        <v>0</v>
      </c>
      <c r="EE1041" s="59">
        <v>0</v>
      </c>
      <c r="EF1041" s="59">
        <v>0</v>
      </c>
      <c r="EG1041" s="59">
        <v>0</v>
      </c>
      <c r="EH1041" s="59">
        <v>0</v>
      </c>
      <c r="EI1041" s="59">
        <v>0</v>
      </c>
      <c r="EJ1041" s="59">
        <v>0</v>
      </c>
      <c r="EK1041" s="59">
        <v>0</v>
      </c>
      <c r="EL1041" s="59">
        <v>0</v>
      </c>
      <c r="EM1041" s="29">
        <v>2</v>
      </c>
      <c r="EN1041" s="59">
        <v>0</v>
      </c>
      <c r="EO1041" s="29">
        <v>2</v>
      </c>
      <c r="EP1041" s="59">
        <v>1</v>
      </c>
      <c r="EQ1041" s="59">
        <v>2</v>
      </c>
    </row>
    <row r="1042" spans="1:147" ht="15" customHeight="1" x14ac:dyDescent="0.25">
      <c r="A1042" s="6" t="s">
        <v>2587</v>
      </c>
      <c r="B1042" s="22">
        <v>116</v>
      </c>
      <c r="C1042" s="21" t="s">
        <v>1857</v>
      </c>
      <c r="D1042" s="13">
        <v>2016</v>
      </c>
      <c r="E1042" s="21" t="s">
        <v>800</v>
      </c>
      <c r="F1042" s="21" t="s">
        <v>308</v>
      </c>
      <c r="G1042" s="13">
        <v>19</v>
      </c>
      <c r="H1042" s="22" t="s">
        <v>801</v>
      </c>
      <c r="I1042" s="238" t="s">
        <v>1412</v>
      </c>
      <c r="J1042" s="59">
        <v>2</v>
      </c>
      <c r="K1042" s="22" t="s">
        <v>39</v>
      </c>
      <c r="L1042" s="22" t="s">
        <v>89</v>
      </c>
      <c r="M1042" s="22">
        <v>6</v>
      </c>
      <c r="N1042" s="22">
        <v>6</v>
      </c>
      <c r="O1042" s="59">
        <f t="shared" si="612"/>
        <v>0.77815125038364363</v>
      </c>
      <c r="P1042" s="22" t="s">
        <v>1858</v>
      </c>
      <c r="Q1042" s="26"/>
      <c r="R1042" s="22">
        <v>1</v>
      </c>
      <c r="S1042" s="22">
        <v>3</v>
      </c>
      <c r="T1042" s="22">
        <v>3</v>
      </c>
      <c r="U1042" s="239" t="s">
        <v>1859</v>
      </c>
      <c r="V1042" s="34" t="s">
        <v>1861</v>
      </c>
      <c r="W1042" s="13"/>
      <c r="X1042" s="22" t="s">
        <v>608</v>
      </c>
      <c r="Y1042" s="38"/>
      <c r="Z1042" s="26" t="s">
        <v>153</v>
      </c>
      <c r="AA1042" s="22" t="s">
        <v>1257</v>
      </c>
      <c r="AB1042" s="29" t="s">
        <v>1164</v>
      </c>
      <c r="AC1042" s="243" t="s">
        <v>1863</v>
      </c>
      <c r="AD1042" s="29">
        <v>0</v>
      </c>
      <c r="AE1042" s="29" t="s">
        <v>1575</v>
      </c>
      <c r="AF1042" s="282">
        <v>5.5</v>
      </c>
      <c r="AG1042" s="86">
        <f t="shared" si="613"/>
        <v>0.74036268949424389</v>
      </c>
      <c r="AH1042" s="458">
        <f t="shared" si="624"/>
        <v>605</v>
      </c>
      <c r="AI1042" s="72">
        <f t="shared" si="606"/>
        <v>2.781755374652469</v>
      </c>
      <c r="AJ1042" s="59">
        <f t="shared" si="607"/>
        <v>33</v>
      </c>
      <c r="AK1042" s="59">
        <f t="shared" si="614"/>
        <v>1.5185139398778875</v>
      </c>
      <c r="AL1042" s="72">
        <f t="shared" si="608"/>
        <v>3630</v>
      </c>
      <c r="AM1042" s="72">
        <f t="shared" si="604"/>
        <v>3.5599066250361124</v>
      </c>
      <c r="AN1042" s="26" t="s">
        <v>28</v>
      </c>
      <c r="AO1042" s="22" t="s">
        <v>470</v>
      </c>
      <c r="AP1042" s="240"/>
      <c r="AQ1042" s="22" t="s">
        <v>80</v>
      </c>
      <c r="AR1042" s="26" t="s">
        <v>223</v>
      </c>
      <c r="AS1042" s="26" t="s">
        <v>224</v>
      </c>
      <c r="AT1042" s="498">
        <v>112</v>
      </c>
      <c r="AU1042" s="270">
        <v>45.23</v>
      </c>
      <c r="AV1042" s="11">
        <v>-118.5</v>
      </c>
      <c r="AW1042" s="37" t="s">
        <v>225</v>
      </c>
      <c r="AX1042" s="277">
        <v>6.1416666666666666</v>
      </c>
      <c r="AY1042" s="278">
        <v>613</v>
      </c>
      <c r="AZ1042" s="455">
        <f t="shared" si="615"/>
        <v>2.7874604745184151</v>
      </c>
      <c r="BA1042" s="529" t="s">
        <v>137</v>
      </c>
      <c r="BB1042" s="241" t="s">
        <v>226</v>
      </c>
      <c r="BC1042" s="22"/>
      <c r="BD1042" s="23"/>
      <c r="BH1042" s="26" t="s">
        <v>2028</v>
      </c>
      <c r="BI1042" s="26" t="s">
        <v>1867</v>
      </c>
      <c r="BJ1042" s="185" t="s">
        <v>12</v>
      </c>
      <c r="BK1042" s="67" t="s">
        <v>170</v>
      </c>
      <c r="BO1042" s="29" t="s">
        <v>1669</v>
      </c>
      <c r="BP1042" s="8" t="s">
        <v>1577</v>
      </c>
      <c r="BQ1042" s="29" t="s">
        <v>1862</v>
      </c>
      <c r="BR1042" s="67">
        <v>0.24370252974484144</v>
      </c>
      <c r="BS1042" s="29" t="s">
        <v>21</v>
      </c>
      <c r="BT1042" s="29" t="s">
        <v>1214</v>
      </c>
      <c r="BU1042" s="124">
        <v>0.22064509790225004</v>
      </c>
      <c r="BW1042" s="14" t="s">
        <v>26</v>
      </c>
      <c r="BX1042" s="29" t="s">
        <v>67</v>
      </c>
      <c r="BZ1042" s="146">
        <f t="shared" si="609"/>
        <v>0.22064509790225004</v>
      </c>
      <c r="CA1042" s="250" t="s">
        <v>18</v>
      </c>
      <c r="CB1042" s="248" t="s">
        <v>1861</v>
      </c>
      <c r="CC1042" s="29">
        <v>9</v>
      </c>
      <c r="CD1042" s="29">
        <v>9</v>
      </c>
      <c r="CE1042" s="82" t="s">
        <v>1617</v>
      </c>
      <c r="CF1042" s="8" t="s">
        <v>1578</v>
      </c>
      <c r="CG1042" s="67">
        <v>0.184640522875817</v>
      </c>
      <c r="CH1042" s="29" t="s">
        <v>21</v>
      </c>
      <c r="CI1042" s="67">
        <v>0.22379656664556477</v>
      </c>
      <c r="CL1042" s="30">
        <f t="shared" si="610"/>
        <v>0.22379656664556477</v>
      </c>
      <c r="CM1042" s="29">
        <v>3</v>
      </c>
      <c r="CN1042" s="29">
        <v>3</v>
      </c>
      <c r="CO1042" s="82" t="s">
        <v>2630</v>
      </c>
      <c r="CP1042" s="67">
        <f t="shared" si="619"/>
        <v>0.26691195992057803</v>
      </c>
      <c r="CQ1042" s="67">
        <f t="shared" si="620"/>
        <v>0.92307692307692313</v>
      </c>
      <c r="CR1042" s="67">
        <f t="shared" si="616"/>
        <v>0.2463802706959182</v>
      </c>
      <c r="CS1042" s="67">
        <f t="shared" si="621"/>
        <v>0.44697374601895251</v>
      </c>
      <c r="CT1042" s="29">
        <v>2</v>
      </c>
      <c r="CU1042" s="59">
        <v>0</v>
      </c>
      <c r="CV1042" s="19" t="s">
        <v>1782</v>
      </c>
      <c r="CW1042" s="59">
        <v>0</v>
      </c>
      <c r="CX1042" s="59">
        <v>0</v>
      </c>
      <c r="CY1042" s="12">
        <v>1</v>
      </c>
      <c r="CZ1042" s="12">
        <v>0</v>
      </c>
      <c r="DA1042" s="12">
        <v>0</v>
      </c>
      <c r="DB1042" s="12">
        <v>0</v>
      </c>
      <c r="DC1042" s="12">
        <v>0</v>
      </c>
      <c r="DD1042" s="283">
        <v>0</v>
      </c>
      <c r="DE1042" s="60">
        <v>0</v>
      </c>
      <c r="DF1042" s="60">
        <v>1</v>
      </c>
      <c r="DG1042" s="60">
        <v>1</v>
      </c>
      <c r="DH1042" s="60">
        <v>0</v>
      </c>
      <c r="DI1042" s="60">
        <v>0</v>
      </c>
      <c r="DJ1042" s="60">
        <v>0</v>
      </c>
      <c r="DK1042" s="60">
        <v>0</v>
      </c>
      <c r="DL1042" s="19">
        <v>0</v>
      </c>
      <c r="DM1042" s="19">
        <v>0</v>
      </c>
      <c r="DN1042" s="19">
        <v>0</v>
      </c>
      <c r="DO1042" s="59">
        <v>0</v>
      </c>
      <c r="DP1042" s="59">
        <v>0</v>
      </c>
      <c r="DQ1042" s="59">
        <v>0</v>
      </c>
      <c r="DR1042" s="59">
        <v>0</v>
      </c>
      <c r="DS1042" s="59">
        <v>0</v>
      </c>
      <c r="DT1042" s="59">
        <v>0</v>
      </c>
      <c r="DU1042" s="59">
        <v>0</v>
      </c>
      <c r="DV1042" s="59">
        <v>0</v>
      </c>
      <c r="DW1042" s="59">
        <v>0</v>
      </c>
      <c r="DX1042" s="59">
        <v>0</v>
      </c>
      <c r="DY1042" s="59">
        <v>0</v>
      </c>
      <c r="DZ1042" s="59">
        <v>0</v>
      </c>
      <c r="EA1042" s="59">
        <v>0</v>
      </c>
      <c r="EB1042" s="59">
        <v>0</v>
      </c>
      <c r="EC1042" s="59">
        <v>0</v>
      </c>
      <c r="ED1042" s="59">
        <v>0</v>
      </c>
      <c r="EE1042" s="59">
        <v>0</v>
      </c>
      <c r="EF1042" s="59">
        <v>0</v>
      </c>
      <c r="EG1042" s="59">
        <v>0</v>
      </c>
      <c r="EH1042" s="59">
        <v>0</v>
      </c>
      <c r="EI1042" s="59">
        <v>0</v>
      </c>
      <c r="EJ1042" s="59">
        <v>0</v>
      </c>
      <c r="EK1042" s="59">
        <v>0</v>
      </c>
      <c r="EL1042" s="59">
        <v>0</v>
      </c>
      <c r="EM1042" s="29">
        <v>2</v>
      </c>
      <c r="EN1042" s="59">
        <v>0</v>
      </c>
      <c r="EO1042" s="29">
        <v>2</v>
      </c>
      <c r="EP1042" s="59">
        <v>1</v>
      </c>
      <c r="EQ1042" s="59">
        <v>2</v>
      </c>
    </row>
    <row r="1043" spans="1:147" ht="15" customHeight="1" x14ac:dyDescent="0.25">
      <c r="A1043" s="6" t="s">
        <v>2587</v>
      </c>
      <c r="B1043" s="22">
        <v>117</v>
      </c>
      <c r="C1043" s="21" t="s">
        <v>1857</v>
      </c>
      <c r="D1043" s="13">
        <v>2016</v>
      </c>
      <c r="E1043" s="21" t="s">
        <v>800</v>
      </c>
      <c r="F1043" s="21" t="s">
        <v>308</v>
      </c>
      <c r="G1043" s="13">
        <v>19</v>
      </c>
      <c r="H1043" s="22" t="s">
        <v>801</v>
      </c>
      <c r="I1043" s="238" t="s">
        <v>1412</v>
      </c>
      <c r="J1043" s="59">
        <v>2</v>
      </c>
      <c r="K1043" s="22" t="s">
        <v>39</v>
      </c>
      <c r="L1043" s="22" t="s">
        <v>89</v>
      </c>
      <c r="M1043" s="22">
        <v>6</v>
      </c>
      <c r="N1043" s="22">
        <v>6</v>
      </c>
      <c r="O1043" s="59">
        <f t="shared" si="612"/>
        <v>0.77815125038364363</v>
      </c>
      <c r="P1043" s="22" t="s">
        <v>1858</v>
      </c>
      <c r="Q1043" s="26"/>
      <c r="R1043" s="22">
        <v>1</v>
      </c>
      <c r="S1043" s="22">
        <v>3</v>
      </c>
      <c r="T1043" s="22">
        <v>1</v>
      </c>
      <c r="U1043" s="239" t="s">
        <v>1859</v>
      </c>
      <c r="V1043" s="34" t="s">
        <v>1861</v>
      </c>
      <c r="W1043" s="13"/>
      <c r="X1043" s="22" t="s">
        <v>608</v>
      </c>
      <c r="Y1043" s="38"/>
      <c r="Z1043" s="244" t="s">
        <v>130</v>
      </c>
      <c r="AA1043" s="22" t="s">
        <v>1257</v>
      </c>
      <c r="AB1043" s="29" t="s">
        <v>1164</v>
      </c>
      <c r="AC1043" s="119">
        <v>32</v>
      </c>
      <c r="AD1043" s="29">
        <v>0</v>
      </c>
      <c r="AE1043" s="29" t="s">
        <v>1576</v>
      </c>
      <c r="AF1043" s="281">
        <v>8.6999999999999993</v>
      </c>
      <c r="AG1043" s="86">
        <f t="shared" si="613"/>
        <v>0.93951925261861846</v>
      </c>
      <c r="AH1043" s="458">
        <f>AF1043*69.5</f>
        <v>604.65</v>
      </c>
      <c r="AI1043" s="72">
        <f t="shared" si="606"/>
        <v>2.7815040572087324</v>
      </c>
      <c r="AJ1043" s="59">
        <f t="shared" si="607"/>
        <v>52.199999999999996</v>
      </c>
      <c r="AK1043" s="59">
        <f t="shared" si="614"/>
        <v>1.7176705030022621</v>
      </c>
      <c r="AL1043" s="72">
        <f t="shared" si="608"/>
        <v>3627.8999999999996</v>
      </c>
      <c r="AM1043" s="72">
        <f t="shared" si="604"/>
        <v>3.5596553075923758</v>
      </c>
      <c r="AN1043" s="26" t="s">
        <v>28</v>
      </c>
      <c r="AO1043" s="22" t="s">
        <v>470</v>
      </c>
      <c r="AP1043" s="240"/>
      <c r="AQ1043" s="22" t="s">
        <v>80</v>
      </c>
      <c r="AR1043" s="26" t="s">
        <v>223</v>
      </c>
      <c r="AS1043" s="26" t="s">
        <v>224</v>
      </c>
      <c r="AT1043" s="498">
        <v>112</v>
      </c>
      <c r="AU1043" s="270">
        <v>45.23</v>
      </c>
      <c r="AV1043" s="11">
        <v>-118.5</v>
      </c>
      <c r="AW1043" s="37" t="s">
        <v>225</v>
      </c>
      <c r="AX1043" s="277">
        <v>6.1416666666666666</v>
      </c>
      <c r="AY1043" s="278">
        <v>613</v>
      </c>
      <c r="AZ1043" s="455">
        <f t="shared" si="615"/>
        <v>2.7874604745184151</v>
      </c>
      <c r="BA1043" s="529" t="s">
        <v>137</v>
      </c>
      <c r="BB1043" s="241" t="s">
        <v>226</v>
      </c>
      <c r="BC1043" s="22"/>
      <c r="BD1043" s="23"/>
      <c r="BH1043" s="26" t="s">
        <v>2028</v>
      </c>
      <c r="BI1043" s="26" t="s">
        <v>1868</v>
      </c>
      <c r="BJ1043" s="185" t="s">
        <v>12</v>
      </c>
      <c r="BK1043" s="67" t="s">
        <v>170</v>
      </c>
      <c r="BO1043" s="29" t="s">
        <v>1669</v>
      </c>
      <c r="BP1043" s="8" t="s">
        <v>1577</v>
      </c>
      <c r="BQ1043" s="29" t="s">
        <v>1862</v>
      </c>
      <c r="BR1043" s="67">
        <v>0.22612085769980514</v>
      </c>
      <c r="BS1043" s="29" t="s">
        <v>21</v>
      </c>
      <c r="BT1043" s="29" t="s">
        <v>1214</v>
      </c>
      <c r="BU1043" s="124">
        <v>0.14157402366530281</v>
      </c>
      <c r="BW1043" s="14" t="s">
        <v>26</v>
      </c>
      <c r="BX1043" s="29" t="s">
        <v>67</v>
      </c>
      <c r="BZ1043" s="146">
        <f t="shared" si="609"/>
        <v>0.14157402366530281</v>
      </c>
      <c r="CA1043" s="250" t="s">
        <v>18</v>
      </c>
      <c r="CB1043" s="248" t="s">
        <v>1861</v>
      </c>
      <c r="CC1043" s="29">
        <v>3</v>
      </c>
      <c r="CD1043" s="29">
        <v>3</v>
      </c>
      <c r="CE1043" s="82" t="s">
        <v>1617</v>
      </c>
      <c r="CF1043" s="8" t="s">
        <v>1578</v>
      </c>
      <c r="CG1043" s="67">
        <v>0.184640522875817</v>
      </c>
      <c r="CH1043" s="29" t="s">
        <v>21</v>
      </c>
      <c r="CI1043" s="67">
        <v>0.22379656664556477</v>
      </c>
      <c r="CL1043" s="30">
        <f t="shared" si="610"/>
        <v>0.22379656664556477</v>
      </c>
      <c r="CM1043" s="29">
        <v>3</v>
      </c>
      <c r="CN1043" s="29">
        <v>3</v>
      </c>
      <c r="CO1043" s="82" t="s">
        <v>2630</v>
      </c>
      <c r="CP1043" s="67">
        <f t="shared" si="619"/>
        <v>0.22151910693471177</v>
      </c>
      <c r="CQ1043" s="67">
        <f t="shared" si="620"/>
        <v>0.8</v>
      </c>
      <c r="CR1043" s="67">
        <f t="shared" si="616"/>
        <v>0.17721528554776944</v>
      </c>
      <c r="CS1043" s="67">
        <f t="shared" si="621"/>
        <v>0.66928377145264806</v>
      </c>
      <c r="CT1043" s="29">
        <v>1</v>
      </c>
      <c r="CU1043" s="59">
        <v>0</v>
      </c>
      <c r="CV1043" s="19" t="s">
        <v>1782</v>
      </c>
      <c r="CW1043" s="59">
        <v>0</v>
      </c>
      <c r="CX1043" s="59">
        <v>0</v>
      </c>
      <c r="CY1043" s="12">
        <v>1</v>
      </c>
      <c r="CZ1043" s="12">
        <v>0</v>
      </c>
      <c r="DA1043" s="12">
        <v>0</v>
      </c>
      <c r="DB1043" s="12">
        <v>0</v>
      </c>
      <c r="DC1043" s="12">
        <v>0</v>
      </c>
      <c r="DD1043" s="283">
        <v>0</v>
      </c>
      <c r="DE1043" s="60">
        <v>0</v>
      </c>
      <c r="DF1043" s="60">
        <v>1</v>
      </c>
      <c r="DG1043" s="60">
        <v>1</v>
      </c>
      <c r="DH1043" s="60">
        <v>0</v>
      </c>
      <c r="DI1043" s="60">
        <v>0</v>
      </c>
      <c r="DJ1043" s="60">
        <v>0</v>
      </c>
      <c r="DK1043" s="60">
        <v>0</v>
      </c>
      <c r="DL1043" s="19">
        <v>0</v>
      </c>
      <c r="DM1043" s="19">
        <v>0</v>
      </c>
      <c r="DN1043" s="19">
        <v>0</v>
      </c>
      <c r="DO1043" s="59">
        <v>0</v>
      </c>
      <c r="DP1043" s="59">
        <v>0</v>
      </c>
      <c r="DQ1043" s="59">
        <v>0</v>
      </c>
      <c r="DR1043" s="59">
        <v>0</v>
      </c>
      <c r="DS1043" s="59">
        <v>0</v>
      </c>
      <c r="DT1043" s="59">
        <v>0</v>
      </c>
      <c r="DU1043" s="59">
        <v>0</v>
      </c>
      <c r="DV1043" s="59">
        <v>0</v>
      </c>
      <c r="DW1043" s="59">
        <v>0</v>
      </c>
      <c r="DX1043" s="59">
        <v>0</v>
      </c>
      <c r="DY1043" s="59">
        <v>0</v>
      </c>
      <c r="DZ1043" s="59">
        <v>0</v>
      </c>
      <c r="EA1043" s="59">
        <v>0</v>
      </c>
      <c r="EB1043" s="59">
        <v>0</v>
      </c>
      <c r="EC1043" s="59">
        <v>0</v>
      </c>
      <c r="ED1043" s="59">
        <v>0</v>
      </c>
      <c r="EE1043" s="59">
        <v>0</v>
      </c>
      <c r="EF1043" s="59">
        <v>0</v>
      </c>
      <c r="EG1043" s="59">
        <v>0</v>
      </c>
      <c r="EH1043" s="59">
        <v>0</v>
      </c>
      <c r="EI1043" s="59">
        <v>0</v>
      </c>
      <c r="EJ1043" s="59">
        <v>0</v>
      </c>
      <c r="EK1043" s="59">
        <v>0</v>
      </c>
      <c r="EL1043" s="59">
        <v>0</v>
      </c>
      <c r="EM1043" s="37">
        <v>0</v>
      </c>
      <c r="EN1043" s="59">
        <v>0</v>
      </c>
      <c r="EO1043" s="268">
        <v>1</v>
      </c>
      <c r="EP1043" s="59">
        <v>1</v>
      </c>
      <c r="EQ1043" s="59">
        <v>2</v>
      </c>
    </row>
    <row r="1044" spans="1:147" ht="15" customHeight="1" x14ac:dyDescent="0.25">
      <c r="A1044" s="6" t="s">
        <v>2587</v>
      </c>
      <c r="B1044" s="22">
        <v>118</v>
      </c>
      <c r="C1044" s="21" t="s">
        <v>1857</v>
      </c>
      <c r="D1044" s="13">
        <v>2016</v>
      </c>
      <c r="E1044" s="21" t="s">
        <v>800</v>
      </c>
      <c r="F1044" s="21" t="s">
        <v>308</v>
      </c>
      <c r="G1044" s="13">
        <v>19</v>
      </c>
      <c r="H1044" s="22" t="s">
        <v>801</v>
      </c>
      <c r="I1044" s="238" t="s">
        <v>1412</v>
      </c>
      <c r="J1044" s="59">
        <v>2</v>
      </c>
      <c r="K1044" s="22" t="s">
        <v>39</v>
      </c>
      <c r="L1044" s="22" t="s">
        <v>89</v>
      </c>
      <c r="M1044" s="22">
        <v>6</v>
      </c>
      <c r="N1044" s="22">
        <v>6</v>
      </c>
      <c r="O1044" s="59">
        <f t="shared" si="612"/>
        <v>0.77815125038364363</v>
      </c>
      <c r="P1044" s="22" t="s">
        <v>1858</v>
      </c>
      <c r="Q1044" s="26"/>
      <c r="R1044" s="22">
        <v>1</v>
      </c>
      <c r="S1044" s="22">
        <v>3</v>
      </c>
      <c r="T1044" s="22">
        <v>1</v>
      </c>
      <c r="U1044" s="239" t="s">
        <v>1859</v>
      </c>
      <c r="V1044" s="34" t="s">
        <v>1861</v>
      </c>
      <c r="W1044" s="13"/>
      <c r="X1044" s="22" t="s">
        <v>608</v>
      </c>
      <c r="Y1044" s="38"/>
      <c r="Z1044" s="244" t="s">
        <v>130</v>
      </c>
      <c r="AA1044" s="22" t="s">
        <v>1257</v>
      </c>
      <c r="AB1044" s="29" t="s">
        <v>1164</v>
      </c>
      <c r="AC1044" s="119">
        <v>16</v>
      </c>
      <c r="AD1044" s="29">
        <v>0</v>
      </c>
      <c r="AE1044" s="29" t="s">
        <v>1576</v>
      </c>
      <c r="AF1044" s="281">
        <v>4.4000000000000004</v>
      </c>
      <c r="AG1044" s="86">
        <f t="shared" si="613"/>
        <v>0.64345267648618742</v>
      </c>
      <c r="AH1044" s="458">
        <f t="shared" ref="AH1044:AH1046" si="625">AF1044*69.5</f>
        <v>305.8</v>
      </c>
      <c r="AI1044" s="72">
        <f t="shared" si="606"/>
        <v>2.4854374810763011</v>
      </c>
      <c r="AJ1044" s="59">
        <f t="shared" si="607"/>
        <v>26.400000000000002</v>
      </c>
      <c r="AK1044" s="59">
        <f t="shared" si="614"/>
        <v>1.4216039268698311</v>
      </c>
      <c r="AL1044" s="72">
        <f t="shared" si="608"/>
        <v>1834.8000000000002</v>
      </c>
      <c r="AM1044" s="72">
        <f t="shared" si="604"/>
        <v>3.263588731459945</v>
      </c>
      <c r="AN1044" s="26" t="s">
        <v>28</v>
      </c>
      <c r="AO1044" s="22" t="s">
        <v>470</v>
      </c>
      <c r="AP1044" s="240"/>
      <c r="AQ1044" s="22" t="s">
        <v>80</v>
      </c>
      <c r="AR1044" s="26" t="s">
        <v>223</v>
      </c>
      <c r="AS1044" s="26" t="s">
        <v>224</v>
      </c>
      <c r="AT1044" s="498">
        <v>112</v>
      </c>
      <c r="AU1044" s="270">
        <v>45.23</v>
      </c>
      <c r="AV1044" s="11">
        <v>-118.5</v>
      </c>
      <c r="AW1044" s="37" t="s">
        <v>225</v>
      </c>
      <c r="AX1044" s="277">
        <v>6.1416666666666666</v>
      </c>
      <c r="AY1044" s="278">
        <v>613</v>
      </c>
      <c r="AZ1044" s="455">
        <f t="shared" si="615"/>
        <v>2.7874604745184151</v>
      </c>
      <c r="BA1044" s="529" t="s">
        <v>137</v>
      </c>
      <c r="BB1044" s="241" t="s">
        <v>226</v>
      </c>
      <c r="BC1044" s="22"/>
      <c r="BD1044" s="23"/>
      <c r="BH1044" s="26" t="s">
        <v>2028</v>
      </c>
      <c r="BI1044" s="26" t="s">
        <v>1869</v>
      </c>
      <c r="BJ1044" s="185" t="s">
        <v>12</v>
      </c>
      <c r="BK1044" s="67" t="s">
        <v>170</v>
      </c>
      <c r="BO1044" s="29" t="s">
        <v>1669</v>
      </c>
      <c r="BP1044" s="8" t="s">
        <v>1577</v>
      </c>
      <c r="BQ1044" s="29" t="s">
        <v>1862</v>
      </c>
      <c r="BR1044" s="67">
        <v>0.28594054580896694</v>
      </c>
      <c r="BS1044" s="29" t="s">
        <v>21</v>
      </c>
      <c r="BT1044" s="29" t="s">
        <v>1214</v>
      </c>
      <c r="BU1044" s="124">
        <v>0.24228027138553412</v>
      </c>
      <c r="BW1044" s="14" t="s">
        <v>26</v>
      </c>
      <c r="BX1044" s="29" t="s">
        <v>67</v>
      </c>
      <c r="BZ1044" s="146">
        <f t="shared" si="609"/>
        <v>0.24228027138553412</v>
      </c>
      <c r="CA1044" s="250" t="s">
        <v>18</v>
      </c>
      <c r="CB1044" s="248" t="s">
        <v>1861</v>
      </c>
      <c r="CC1044" s="29">
        <v>3</v>
      </c>
      <c r="CD1044" s="29">
        <v>3</v>
      </c>
      <c r="CE1044" s="82" t="s">
        <v>1617</v>
      </c>
      <c r="CF1044" s="8" t="s">
        <v>1578</v>
      </c>
      <c r="CG1044" s="67">
        <v>0.184640522875817</v>
      </c>
      <c r="CH1044" s="29" t="s">
        <v>21</v>
      </c>
      <c r="CI1044" s="67">
        <v>0.22379656664556477</v>
      </c>
      <c r="CL1044" s="30">
        <f t="shared" si="610"/>
        <v>0.22379656664556477</v>
      </c>
      <c r="CM1044" s="29">
        <v>3</v>
      </c>
      <c r="CN1044" s="29">
        <v>3</v>
      </c>
      <c r="CO1044" s="82" t="s">
        <v>2630</v>
      </c>
      <c r="CP1044" s="67">
        <f t="shared" si="619"/>
        <v>0.43435094003126118</v>
      </c>
      <c r="CQ1044" s="67">
        <f t="shared" si="620"/>
        <v>0.8</v>
      </c>
      <c r="CR1044" s="67">
        <f t="shared" si="616"/>
        <v>0.34748075202500894</v>
      </c>
      <c r="CS1044" s="67">
        <f t="shared" si="621"/>
        <v>0.67672857275232212</v>
      </c>
      <c r="CT1044" s="29">
        <v>1</v>
      </c>
      <c r="CU1044" s="59">
        <v>0</v>
      </c>
      <c r="CV1044" s="19" t="s">
        <v>1782</v>
      </c>
      <c r="CW1044" s="59">
        <v>0</v>
      </c>
      <c r="CX1044" s="59">
        <v>0</v>
      </c>
      <c r="CY1044" s="12">
        <v>1</v>
      </c>
      <c r="CZ1044" s="12">
        <v>0</v>
      </c>
      <c r="DA1044" s="12">
        <v>0</v>
      </c>
      <c r="DB1044" s="12">
        <v>0</v>
      </c>
      <c r="DC1044" s="12">
        <v>0</v>
      </c>
      <c r="DD1044" s="283">
        <v>0</v>
      </c>
      <c r="DE1044" s="60">
        <v>0</v>
      </c>
      <c r="DF1044" s="60">
        <v>1</v>
      </c>
      <c r="DG1044" s="60">
        <v>1</v>
      </c>
      <c r="DH1044" s="60">
        <v>0</v>
      </c>
      <c r="DI1044" s="60">
        <v>0</v>
      </c>
      <c r="DJ1044" s="60">
        <v>0</v>
      </c>
      <c r="DK1044" s="60">
        <v>0</v>
      </c>
      <c r="DL1044" s="19">
        <v>0</v>
      </c>
      <c r="DM1044" s="19">
        <v>0</v>
      </c>
      <c r="DN1044" s="19">
        <v>0</v>
      </c>
      <c r="DO1044" s="59">
        <v>0</v>
      </c>
      <c r="DP1044" s="59">
        <v>0</v>
      </c>
      <c r="DQ1044" s="59">
        <v>0</v>
      </c>
      <c r="DR1044" s="59">
        <v>0</v>
      </c>
      <c r="DS1044" s="59">
        <v>0</v>
      </c>
      <c r="DT1044" s="59">
        <v>0</v>
      </c>
      <c r="DU1044" s="59">
        <v>0</v>
      </c>
      <c r="DV1044" s="59">
        <v>0</v>
      </c>
      <c r="DW1044" s="59">
        <v>0</v>
      </c>
      <c r="DX1044" s="59">
        <v>0</v>
      </c>
      <c r="DY1044" s="59">
        <v>0</v>
      </c>
      <c r="DZ1044" s="59">
        <v>0</v>
      </c>
      <c r="EA1044" s="59">
        <v>0</v>
      </c>
      <c r="EB1044" s="59">
        <v>0</v>
      </c>
      <c r="EC1044" s="59">
        <v>0</v>
      </c>
      <c r="ED1044" s="59">
        <v>0</v>
      </c>
      <c r="EE1044" s="59">
        <v>0</v>
      </c>
      <c r="EF1044" s="59">
        <v>0</v>
      </c>
      <c r="EG1044" s="59">
        <v>0</v>
      </c>
      <c r="EH1044" s="59">
        <v>0</v>
      </c>
      <c r="EI1044" s="59">
        <v>0</v>
      </c>
      <c r="EJ1044" s="59">
        <v>0</v>
      </c>
      <c r="EK1044" s="59">
        <v>0</v>
      </c>
      <c r="EL1044" s="59">
        <v>0</v>
      </c>
      <c r="EM1044" s="37">
        <v>0</v>
      </c>
      <c r="EN1044" s="59">
        <v>0</v>
      </c>
      <c r="EO1044" s="268">
        <v>1</v>
      </c>
      <c r="EP1044" s="59">
        <v>1</v>
      </c>
      <c r="EQ1044" s="59">
        <v>2</v>
      </c>
    </row>
    <row r="1045" spans="1:147" ht="15" customHeight="1" x14ac:dyDescent="0.25">
      <c r="A1045" s="6" t="s">
        <v>2587</v>
      </c>
      <c r="B1045" s="22">
        <v>119</v>
      </c>
      <c r="C1045" s="21" t="s">
        <v>1857</v>
      </c>
      <c r="D1045" s="13">
        <v>2016</v>
      </c>
      <c r="E1045" s="21" t="s">
        <v>800</v>
      </c>
      <c r="F1045" s="21" t="s">
        <v>308</v>
      </c>
      <c r="G1045" s="13">
        <v>19</v>
      </c>
      <c r="H1045" s="22" t="s">
        <v>801</v>
      </c>
      <c r="I1045" s="238" t="s">
        <v>1412</v>
      </c>
      <c r="J1045" s="59">
        <v>2</v>
      </c>
      <c r="K1045" s="22" t="s">
        <v>39</v>
      </c>
      <c r="L1045" s="22" t="s">
        <v>89</v>
      </c>
      <c r="M1045" s="22">
        <v>6</v>
      </c>
      <c r="N1045" s="22">
        <v>6</v>
      </c>
      <c r="O1045" s="59">
        <f t="shared" si="612"/>
        <v>0.77815125038364363</v>
      </c>
      <c r="P1045" s="22" t="s">
        <v>1858</v>
      </c>
      <c r="Q1045" s="26"/>
      <c r="R1045" s="22">
        <v>1</v>
      </c>
      <c r="S1045" s="22">
        <v>3</v>
      </c>
      <c r="T1045" s="22">
        <v>1</v>
      </c>
      <c r="U1045" s="239" t="s">
        <v>1859</v>
      </c>
      <c r="V1045" s="34" t="s">
        <v>1861</v>
      </c>
      <c r="W1045" s="13"/>
      <c r="X1045" s="22" t="s">
        <v>608</v>
      </c>
      <c r="Y1045" s="38"/>
      <c r="Z1045" s="244" t="s">
        <v>130</v>
      </c>
      <c r="AA1045" s="22" t="s">
        <v>1257</v>
      </c>
      <c r="AB1045" s="29" t="s">
        <v>1164</v>
      </c>
      <c r="AC1045" s="119">
        <v>8</v>
      </c>
      <c r="AD1045" s="29">
        <v>0</v>
      </c>
      <c r="AE1045" s="29" t="s">
        <v>1576</v>
      </c>
      <c r="AF1045" s="281">
        <v>2.2000000000000002</v>
      </c>
      <c r="AG1045" s="86">
        <f t="shared" si="613"/>
        <v>0.34242268082220628</v>
      </c>
      <c r="AH1045" s="458">
        <f t="shared" si="625"/>
        <v>152.9</v>
      </c>
      <c r="AI1045" s="72">
        <f t="shared" si="606"/>
        <v>2.1844074854123203</v>
      </c>
      <c r="AJ1045" s="59">
        <f t="shared" si="607"/>
        <v>13.200000000000001</v>
      </c>
      <c r="AK1045" s="59">
        <f t="shared" si="614"/>
        <v>1.1205739312058498</v>
      </c>
      <c r="AL1045" s="72">
        <f t="shared" si="608"/>
        <v>917.40000000000009</v>
      </c>
      <c r="AM1045" s="72">
        <f t="shared" si="604"/>
        <v>2.9625587357959637</v>
      </c>
      <c r="AN1045" s="26" t="s">
        <v>28</v>
      </c>
      <c r="AO1045" s="22" t="s">
        <v>470</v>
      </c>
      <c r="AP1045" s="240"/>
      <c r="AQ1045" s="22" t="s">
        <v>80</v>
      </c>
      <c r="AR1045" s="26" t="s">
        <v>223</v>
      </c>
      <c r="AS1045" s="26" t="s">
        <v>224</v>
      </c>
      <c r="AT1045" s="498">
        <v>112</v>
      </c>
      <c r="AU1045" s="270">
        <v>45.23</v>
      </c>
      <c r="AV1045" s="11">
        <v>-118.5</v>
      </c>
      <c r="AW1045" s="37" t="s">
        <v>225</v>
      </c>
      <c r="AX1045" s="277">
        <v>6.1416666666666666</v>
      </c>
      <c r="AY1045" s="278">
        <v>613</v>
      </c>
      <c r="AZ1045" s="455">
        <f t="shared" si="615"/>
        <v>2.7874604745184151</v>
      </c>
      <c r="BA1045" s="529" t="s">
        <v>137</v>
      </c>
      <c r="BB1045" s="241" t="s">
        <v>226</v>
      </c>
      <c r="BC1045" s="22"/>
      <c r="BD1045" s="23"/>
      <c r="BH1045" s="26" t="s">
        <v>2028</v>
      </c>
      <c r="BI1045" s="26" t="s">
        <v>1870</v>
      </c>
      <c r="BJ1045" s="185" t="s">
        <v>12</v>
      </c>
      <c r="BK1045" s="67" t="s">
        <v>170</v>
      </c>
      <c r="BO1045" s="29" t="s">
        <v>1669</v>
      </c>
      <c r="BP1045" s="8" t="s">
        <v>1577</v>
      </c>
      <c r="BQ1045" s="29" t="s">
        <v>1862</v>
      </c>
      <c r="BR1045" s="67">
        <v>0.36689814814814814</v>
      </c>
      <c r="BS1045" s="29" t="s">
        <v>21</v>
      </c>
      <c r="BT1045" s="29" t="s">
        <v>1214</v>
      </c>
      <c r="BU1045" s="124">
        <v>0.25212095423792852</v>
      </c>
      <c r="BW1045" s="14" t="s">
        <v>26</v>
      </c>
      <c r="BX1045" s="29" t="s">
        <v>67</v>
      </c>
      <c r="BZ1045" s="146">
        <f t="shared" si="609"/>
        <v>0.25212095423792852</v>
      </c>
      <c r="CA1045" s="250" t="s">
        <v>18</v>
      </c>
      <c r="CB1045" s="248" t="s">
        <v>1861</v>
      </c>
      <c r="CC1045" s="29">
        <v>3</v>
      </c>
      <c r="CD1045" s="29">
        <v>3</v>
      </c>
      <c r="CE1045" s="82" t="s">
        <v>1617</v>
      </c>
      <c r="CF1045" s="8" t="s">
        <v>1578</v>
      </c>
      <c r="CG1045" s="67">
        <v>0.184640522875817</v>
      </c>
      <c r="CH1045" s="29" t="s">
        <v>21</v>
      </c>
      <c r="CI1045" s="67">
        <v>0.22379656664556477</v>
      </c>
      <c r="CL1045" s="30">
        <f t="shared" si="610"/>
        <v>0.22379656664556477</v>
      </c>
      <c r="CM1045" s="29">
        <v>3</v>
      </c>
      <c r="CN1045" s="29">
        <v>3</v>
      </c>
      <c r="CO1045" s="82" t="s">
        <v>2630</v>
      </c>
      <c r="CP1045" s="67">
        <f t="shared" si="619"/>
        <v>0.76456817509106301</v>
      </c>
      <c r="CQ1045" s="67">
        <f t="shared" si="620"/>
        <v>0.8</v>
      </c>
      <c r="CR1045" s="67">
        <f t="shared" si="616"/>
        <v>0.61165454007285047</v>
      </c>
      <c r="CS1045" s="67">
        <f t="shared" si="621"/>
        <v>0.69784343969931084</v>
      </c>
      <c r="CT1045" s="29">
        <v>1</v>
      </c>
      <c r="CU1045" s="59">
        <v>0</v>
      </c>
      <c r="CV1045" s="19" t="s">
        <v>1782</v>
      </c>
      <c r="CW1045" s="59">
        <v>0</v>
      </c>
      <c r="CX1045" s="59">
        <v>0</v>
      </c>
      <c r="CY1045" s="12">
        <v>1</v>
      </c>
      <c r="CZ1045" s="12">
        <v>0</v>
      </c>
      <c r="DA1045" s="12">
        <v>0</v>
      </c>
      <c r="DB1045" s="12">
        <v>0</v>
      </c>
      <c r="DC1045" s="12">
        <v>0</v>
      </c>
      <c r="DD1045" s="283">
        <v>0</v>
      </c>
      <c r="DE1045" s="60">
        <v>0</v>
      </c>
      <c r="DF1045" s="60">
        <v>1</v>
      </c>
      <c r="DG1045" s="60">
        <v>1</v>
      </c>
      <c r="DH1045" s="60">
        <v>0</v>
      </c>
      <c r="DI1045" s="60">
        <v>0</v>
      </c>
      <c r="DJ1045" s="60">
        <v>0</v>
      </c>
      <c r="DK1045" s="60">
        <v>0</v>
      </c>
      <c r="DL1045" s="19">
        <v>0</v>
      </c>
      <c r="DM1045" s="19">
        <v>0</v>
      </c>
      <c r="DN1045" s="19">
        <v>0</v>
      </c>
      <c r="DO1045" s="59">
        <v>0</v>
      </c>
      <c r="DP1045" s="59">
        <v>0</v>
      </c>
      <c r="DQ1045" s="59">
        <v>0</v>
      </c>
      <c r="DR1045" s="59">
        <v>0</v>
      </c>
      <c r="DS1045" s="59">
        <v>0</v>
      </c>
      <c r="DT1045" s="59">
        <v>0</v>
      </c>
      <c r="DU1045" s="59">
        <v>0</v>
      </c>
      <c r="DV1045" s="59">
        <v>0</v>
      </c>
      <c r="DW1045" s="59">
        <v>0</v>
      </c>
      <c r="DX1045" s="59">
        <v>0</v>
      </c>
      <c r="DY1045" s="59">
        <v>0</v>
      </c>
      <c r="DZ1045" s="59">
        <v>0</v>
      </c>
      <c r="EA1045" s="59">
        <v>0</v>
      </c>
      <c r="EB1045" s="59">
        <v>0</v>
      </c>
      <c r="EC1045" s="59">
        <v>0</v>
      </c>
      <c r="ED1045" s="59">
        <v>0</v>
      </c>
      <c r="EE1045" s="59">
        <v>0</v>
      </c>
      <c r="EF1045" s="59">
        <v>0</v>
      </c>
      <c r="EG1045" s="59">
        <v>0</v>
      </c>
      <c r="EH1045" s="59">
        <v>0</v>
      </c>
      <c r="EI1045" s="59">
        <v>0</v>
      </c>
      <c r="EJ1045" s="59">
        <v>0</v>
      </c>
      <c r="EK1045" s="59">
        <v>0</v>
      </c>
      <c r="EL1045" s="59">
        <v>0</v>
      </c>
      <c r="EM1045" s="37">
        <v>0</v>
      </c>
      <c r="EN1045" s="59">
        <v>0</v>
      </c>
      <c r="EO1045" s="268">
        <v>1</v>
      </c>
      <c r="EP1045" s="59">
        <v>1</v>
      </c>
      <c r="EQ1045" s="59">
        <v>2</v>
      </c>
    </row>
    <row r="1046" spans="1:147" ht="15" customHeight="1" x14ac:dyDescent="0.25">
      <c r="A1046" s="6" t="s">
        <v>2587</v>
      </c>
      <c r="B1046" s="22">
        <v>120</v>
      </c>
      <c r="C1046" s="21" t="s">
        <v>1857</v>
      </c>
      <c r="D1046" s="13">
        <v>2016</v>
      </c>
      <c r="E1046" s="21" t="s">
        <v>800</v>
      </c>
      <c r="F1046" s="21" t="s">
        <v>308</v>
      </c>
      <c r="G1046" s="13">
        <v>19</v>
      </c>
      <c r="H1046" s="22" t="s">
        <v>801</v>
      </c>
      <c r="I1046" s="238" t="s">
        <v>1412</v>
      </c>
      <c r="J1046" s="59">
        <v>2</v>
      </c>
      <c r="K1046" s="22" t="s">
        <v>39</v>
      </c>
      <c r="L1046" s="22" t="s">
        <v>89</v>
      </c>
      <c r="M1046" s="22">
        <v>6</v>
      </c>
      <c r="N1046" s="22">
        <v>6</v>
      </c>
      <c r="O1046" s="59">
        <f t="shared" si="612"/>
        <v>0.77815125038364363</v>
      </c>
      <c r="P1046" s="22" t="s">
        <v>1858</v>
      </c>
      <c r="Q1046" s="26"/>
      <c r="R1046" s="22">
        <v>1</v>
      </c>
      <c r="S1046" s="22">
        <v>3</v>
      </c>
      <c r="T1046" s="22">
        <v>3</v>
      </c>
      <c r="U1046" s="239" t="s">
        <v>1859</v>
      </c>
      <c r="V1046" s="34" t="s">
        <v>1861</v>
      </c>
      <c r="W1046" s="13"/>
      <c r="X1046" s="22" t="s">
        <v>608</v>
      </c>
      <c r="Y1046" s="38"/>
      <c r="Z1046" s="244" t="s">
        <v>130</v>
      </c>
      <c r="AA1046" s="22" t="s">
        <v>1257</v>
      </c>
      <c r="AB1046" s="29" t="s">
        <v>1164</v>
      </c>
      <c r="AC1046" s="243" t="s">
        <v>1864</v>
      </c>
      <c r="AD1046" s="29">
        <v>0</v>
      </c>
      <c r="AE1046" s="29" t="s">
        <v>1576</v>
      </c>
      <c r="AF1046" s="282">
        <v>5.0999999999999996</v>
      </c>
      <c r="AG1046" s="86">
        <f t="shared" si="613"/>
        <v>0.70757017609793638</v>
      </c>
      <c r="AH1046" s="458">
        <f t="shared" si="625"/>
        <v>354.45</v>
      </c>
      <c r="AI1046" s="72">
        <f t="shared" si="606"/>
        <v>2.5495549806880504</v>
      </c>
      <c r="AJ1046" s="59">
        <f t="shared" si="607"/>
        <v>30.599999999999998</v>
      </c>
      <c r="AK1046" s="59">
        <f t="shared" si="614"/>
        <v>1.4857214264815799</v>
      </c>
      <c r="AL1046" s="72">
        <f t="shared" si="608"/>
        <v>2126.6999999999998</v>
      </c>
      <c r="AM1046" s="72">
        <f t="shared" si="604"/>
        <v>3.3277062310716938</v>
      </c>
      <c r="AN1046" s="26" t="s">
        <v>28</v>
      </c>
      <c r="AO1046" s="22" t="s">
        <v>470</v>
      </c>
      <c r="AP1046" s="240"/>
      <c r="AQ1046" s="22" t="s">
        <v>80</v>
      </c>
      <c r="AR1046" s="26" t="s">
        <v>223</v>
      </c>
      <c r="AS1046" s="26" t="s">
        <v>224</v>
      </c>
      <c r="AT1046" s="498">
        <v>112</v>
      </c>
      <c r="AU1046" s="270">
        <v>45.23</v>
      </c>
      <c r="AV1046" s="11">
        <v>-118.5</v>
      </c>
      <c r="AW1046" s="37" t="s">
        <v>225</v>
      </c>
      <c r="AX1046" s="277">
        <v>6.1416666666666666</v>
      </c>
      <c r="AY1046" s="278">
        <v>613</v>
      </c>
      <c r="AZ1046" s="455">
        <f t="shared" si="615"/>
        <v>2.7874604745184151</v>
      </c>
      <c r="BA1046" s="529" t="s">
        <v>137</v>
      </c>
      <c r="BB1046" s="241" t="s">
        <v>226</v>
      </c>
      <c r="BC1046" s="22"/>
      <c r="BD1046" s="23"/>
      <c r="BH1046" s="26" t="s">
        <v>2028</v>
      </c>
      <c r="BI1046" s="26" t="s">
        <v>1871</v>
      </c>
      <c r="BJ1046" s="185" t="s">
        <v>12</v>
      </c>
      <c r="BK1046" s="67" t="s">
        <v>170</v>
      </c>
      <c r="BO1046" s="29" t="s">
        <v>1669</v>
      </c>
      <c r="BP1046" s="8" t="s">
        <v>1577</v>
      </c>
      <c r="BQ1046" s="29" t="s">
        <v>1862</v>
      </c>
      <c r="BR1046" s="67">
        <v>0.29298651721897334</v>
      </c>
      <c r="BS1046" s="29" t="s">
        <v>21</v>
      </c>
      <c r="BT1046" s="29" t="s">
        <v>1214</v>
      </c>
      <c r="BU1046" s="124">
        <v>0.19829479104937256</v>
      </c>
      <c r="BW1046" s="14" t="s">
        <v>26</v>
      </c>
      <c r="BX1046" s="29" t="s">
        <v>67</v>
      </c>
      <c r="BZ1046" s="146">
        <f t="shared" si="609"/>
        <v>0.19829479104937256</v>
      </c>
      <c r="CA1046" s="250" t="s">
        <v>18</v>
      </c>
      <c r="CB1046" s="248" t="s">
        <v>1861</v>
      </c>
      <c r="CC1046" s="29">
        <v>9</v>
      </c>
      <c r="CD1046" s="29">
        <v>9</v>
      </c>
      <c r="CE1046" s="82" t="s">
        <v>1617</v>
      </c>
      <c r="CF1046" s="8" t="s">
        <v>1578</v>
      </c>
      <c r="CG1046" s="67">
        <v>0.184640522875817</v>
      </c>
      <c r="CH1046" s="29" t="s">
        <v>21</v>
      </c>
      <c r="CI1046" s="67">
        <v>0.22379656664556477</v>
      </c>
      <c r="CL1046" s="30">
        <f t="shared" si="610"/>
        <v>0.22379656664556477</v>
      </c>
      <c r="CM1046" s="29">
        <v>3</v>
      </c>
      <c r="CN1046" s="29">
        <v>3</v>
      </c>
      <c r="CO1046" s="82" t="s">
        <v>2630</v>
      </c>
      <c r="CP1046" s="67">
        <f t="shared" si="619"/>
        <v>0.53201855956995459</v>
      </c>
      <c r="CQ1046" s="67">
        <f t="shared" si="620"/>
        <v>0.92307692307692313</v>
      </c>
      <c r="CR1046" s="67">
        <f t="shared" si="616"/>
        <v>0.49109405498765041</v>
      </c>
      <c r="CS1046" s="67">
        <f t="shared" si="621"/>
        <v>0.45449333489628663</v>
      </c>
      <c r="CT1046" s="29">
        <v>2</v>
      </c>
      <c r="CU1046" s="59">
        <v>0</v>
      </c>
      <c r="CV1046" s="19" t="s">
        <v>1782</v>
      </c>
      <c r="CW1046" s="59">
        <v>0</v>
      </c>
      <c r="CX1046" s="59">
        <v>0</v>
      </c>
      <c r="CY1046" s="12">
        <v>1</v>
      </c>
      <c r="CZ1046" s="12">
        <v>0</v>
      </c>
      <c r="DA1046" s="12">
        <v>0</v>
      </c>
      <c r="DB1046" s="12">
        <v>0</v>
      </c>
      <c r="DC1046" s="12">
        <v>0</v>
      </c>
      <c r="DD1046" s="283">
        <v>0</v>
      </c>
      <c r="DE1046" s="60">
        <v>0</v>
      </c>
      <c r="DF1046" s="60">
        <v>1</v>
      </c>
      <c r="DG1046" s="60">
        <v>1</v>
      </c>
      <c r="DH1046" s="60">
        <v>0</v>
      </c>
      <c r="DI1046" s="60">
        <v>0</v>
      </c>
      <c r="DJ1046" s="60">
        <v>0</v>
      </c>
      <c r="DK1046" s="60">
        <v>0</v>
      </c>
      <c r="DL1046" s="19">
        <v>0</v>
      </c>
      <c r="DM1046" s="19">
        <v>0</v>
      </c>
      <c r="DN1046" s="19">
        <v>0</v>
      </c>
      <c r="DO1046" s="59">
        <v>0</v>
      </c>
      <c r="DP1046" s="59">
        <v>0</v>
      </c>
      <c r="DQ1046" s="59">
        <v>0</v>
      </c>
      <c r="DR1046" s="59">
        <v>0</v>
      </c>
      <c r="DS1046" s="59">
        <v>0</v>
      </c>
      <c r="DT1046" s="59">
        <v>0</v>
      </c>
      <c r="DU1046" s="59">
        <v>0</v>
      </c>
      <c r="DV1046" s="59">
        <v>0</v>
      </c>
      <c r="DW1046" s="59">
        <v>0</v>
      </c>
      <c r="DX1046" s="59">
        <v>0</v>
      </c>
      <c r="DY1046" s="59">
        <v>0</v>
      </c>
      <c r="DZ1046" s="59">
        <v>0</v>
      </c>
      <c r="EA1046" s="59">
        <v>0</v>
      </c>
      <c r="EB1046" s="59">
        <v>0</v>
      </c>
      <c r="EC1046" s="59">
        <v>0</v>
      </c>
      <c r="ED1046" s="59">
        <v>0</v>
      </c>
      <c r="EE1046" s="59">
        <v>0</v>
      </c>
      <c r="EF1046" s="59">
        <v>0</v>
      </c>
      <c r="EG1046" s="59">
        <v>0</v>
      </c>
      <c r="EH1046" s="59">
        <v>0</v>
      </c>
      <c r="EI1046" s="59">
        <v>0</v>
      </c>
      <c r="EJ1046" s="59">
        <v>0</v>
      </c>
      <c r="EK1046" s="59">
        <v>0</v>
      </c>
      <c r="EL1046" s="59">
        <v>0</v>
      </c>
      <c r="EM1046" s="37">
        <v>0</v>
      </c>
      <c r="EN1046" s="59">
        <v>0</v>
      </c>
      <c r="EO1046" s="268">
        <v>1</v>
      </c>
      <c r="EP1046" s="59">
        <v>1</v>
      </c>
      <c r="EQ1046" s="59">
        <v>2</v>
      </c>
    </row>
    <row r="1047" spans="1:147" ht="15" customHeight="1" x14ac:dyDescent="0.25">
      <c r="A1047" s="6" t="s">
        <v>2587</v>
      </c>
      <c r="B1047" s="22">
        <v>121</v>
      </c>
      <c r="C1047" s="21" t="s">
        <v>1857</v>
      </c>
      <c r="D1047" s="13">
        <v>2016</v>
      </c>
      <c r="E1047" s="21" t="s">
        <v>800</v>
      </c>
      <c r="F1047" s="21" t="s">
        <v>308</v>
      </c>
      <c r="G1047" s="13">
        <v>19</v>
      </c>
      <c r="H1047" s="22" t="s">
        <v>801</v>
      </c>
      <c r="I1047" s="238" t="s">
        <v>1412</v>
      </c>
      <c r="J1047" s="59">
        <v>2</v>
      </c>
      <c r="K1047" s="22" t="s">
        <v>39</v>
      </c>
      <c r="L1047" s="22" t="s">
        <v>89</v>
      </c>
      <c r="M1047" s="22">
        <v>6</v>
      </c>
      <c r="N1047" s="22">
        <v>6</v>
      </c>
      <c r="O1047" s="59">
        <f t="shared" si="612"/>
        <v>0.77815125038364363</v>
      </c>
      <c r="P1047" s="22" t="s">
        <v>1858</v>
      </c>
      <c r="Q1047" s="26"/>
      <c r="R1047" s="22">
        <v>1</v>
      </c>
      <c r="S1047" s="37">
        <v>2</v>
      </c>
      <c r="T1047" s="22">
        <v>1</v>
      </c>
      <c r="U1047" s="239" t="s">
        <v>1859</v>
      </c>
      <c r="V1047" s="34" t="s">
        <v>1861</v>
      </c>
      <c r="W1047" s="13"/>
      <c r="X1047" s="22" t="s">
        <v>608</v>
      </c>
      <c r="Y1047" s="26"/>
      <c r="Z1047" s="26" t="s">
        <v>153</v>
      </c>
      <c r="AA1047" s="22" t="s">
        <v>1257</v>
      </c>
      <c r="AB1047" s="29" t="s">
        <v>1164</v>
      </c>
      <c r="AC1047" s="29">
        <v>30</v>
      </c>
      <c r="AD1047" s="29">
        <v>0</v>
      </c>
      <c r="AE1047" s="29" t="s">
        <v>1575</v>
      </c>
      <c r="AF1047" s="27">
        <v>8.1999999999999993</v>
      </c>
      <c r="AG1047" s="86">
        <f t="shared" si="613"/>
        <v>0.91381385238371671</v>
      </c>
      <c r="AH1047" s="458">
        <f>AF1047*110</f>
        <v>901.99999999999989</v>
      </c>
      <c r="AI1047" s="72">
        <f t="shared" si="606"/>
        <v>2.9552065375419416</v>
      </c>
      <c r="AJ1047" s="59">
        <f t="shared" si="607"/>
        <v>49.199999999999996</v>
      </c>
      <c r="AK1047" s="59">
        <f t="shared" si="614"/>
        <v>1.6919651027673603</v>
      </c>
      <c r="AL1047" s="72">
        <f t="shared" si="608"/>
        <v>5411.9999999999991</v>
      </c>
      <c r="AM1047" s="72">
        <f t="shared" si="604"/>
        <v>3.7333577879255855</v>
      </c>
      <c r="AN1047" s="26" t="s">
        <v>28</v>
      </c>
      <c r="AO1047" s="22" t="s">
        <v>470</v>
      </c>
      <c r="AP1047" s="240"/>
      <c r="AQ1047" s="22" t="s">
        <v>80</v>
      </c>
      <c r="AR1047" s="26" t="s">
        <v>223</v>
      </c>
      <c r="AS1047" s="26" t="s">
        <v>224</v>
      </c>
      <c r="AT1047" s="498">
        <v>113</v>
      </c>
      <c r="AU1047" s="270">
        <v>45.23</v>
      </c>
      <c r="AV1047" s="11">
        <v>-118.5</v>
      </c>
      <c r="AW1047" s="37" t="s">
        <v>225</v>
      </c>
      <c r="AX1047" s="277">
        <v>6.1416666666666666</v>
      </c>
      <c r="AY1047" s="278">
        <v>613</v>
      </c>
      <c r="AZ1047" s="455">
        <f t="shared" si="615"/>
        <v>2.7874604745184151</v>
      </c>
      <c r="BA1047" s="529" t="s">
        <v>137</v>
      </c>
      <c r="BB1047" s="241" t="s">
        <v>226</v>
      </c>
      <c r="BC1047" s="22"/>
      <c r="BD1047" s="23"/>
      <c r="BH1047" s="26" t="s">
        <v>2028</v>
      </c>
      <c r="BI1047" s="26" t="s">
        <v>1872</v>
      </c>
      <c r="BJ1047" s="185" t="s">
        <v>12</v>
      </c>
      <c r="BK1047" s="67" t="s">
        <v>170</v>
      </c>
      <c r="BO1047" s="29" t="s">
        <v>1669</v>
      </c>
      <c r="BP1047" s="8" t="s">
        <v>1577</v>
      </c>
      <c r="BQ1047" s="29" t="s">
        <v>1862</v>
      </c>
      <c r="BR1047" s="67">
        <v>-1.3888888888888895E-2</v>
      </c>
      <c r="BS1047" s="29" t="s">
        <v>21</v>
      </c>
      <c r="BT1047" s="29" t="s">
        <v>1214</v>
      </c>
      <c r="BU1047" s="124">
        <v>1.9641855032959663E-2</v>
      </c>
      <c r="BW1047" s="14" t="s">
        <v>26</v>
      </c>
      <c r="BX1047" s="29" t="s">
        <v>67</v>
      </c>
      <c r="BZ1047" s="146">
        <f t="shared" si="609"/>
        <v>1.9641855032959663E-2</v>
      </c>
      <c r="CA1047" s="250" t="s">
        <v>18</v>
      </c>
      <c r="CB1047" s="248" t="s">
        <v>1861</v>
      </c>
      <c r="CC1047" s="119">
        <v>2</v>
      </c>
      <c r="CD1047" s="119">
        <v>2</v>
      </c>
      <c r="CE1047" s="82" t="s">
        <v>1617</v>
      </c>
      <c r="CF1047" s="8" t="s">
        <v>1578</v>
      </c>
      <c r="CG1047" s="15">
        <v>-5.3030303030303094E-2</v>
      </c>
      <c r="CH1047" s="29" t="s">
        <v>21</v>
      </c>
      <c r="CI1047" s="67">
        <v>0.31069843415772547</v>
      </c>
      <c r="CL1047" s="30">
        <f t="shared" si="610"/>
        <v>0.31069843415772547</v>
      </c>
      <c r="CM1047" s="119">
        <v>2</v>
      </c>
      <c r="CN1047" s="119">
        <v>2</v>
      </c>
      <c r="CO1047" s="82" t="s">
        <v>2630</v>
      </c>
      <c r="CP1047" s="67">
        <f t="shared" si="619"/>
        <v>0.17780596728689765</v>
      </c>
      <c r="CQ1047" s="67">
        <f t="shared" si="620"/>
        <v>0.5714285714285714</v>
      </c>
      <c r="CR1047" s="67">
        <f t="shared" si="616"/>
        <v>0.10160340987822722</v>
      </c>
      <c r="CS1047" s="67">
        <f t="shared" si="621"/>
        <v>1.0012904066123605</v>
      </c>
      <c r="CT1047" s="29">
        <v>1</v>
      </c>
      <c r="CU1047" s="59">
        <v>0</v>
      </c>
      <c r="CV1047" s="19" t="s">
        <v>1782</v>
      </c>
      <c r="CW1047" s="59">
        <v>0</v>
      </c>
      <c r="CX1047" s="59">
        <v>0</v>
      </c>
      <c r="CY1047" s="12">
        <v>1</v>
      </c>
      <c r="CZ1047" s="12">
        <v>0</v>
      </c>
      <c r="DA1047" s="12">
        <v>0</v>
      </c>
      <c r="DB1047" s="12">
        <v>0</v>
      </c>
      <c r="DC1047" s="12">
        <v>0</v>
      </c>
      <c r="DD1047" s="283">
        <v>0</v>
      </c>
      <c r="DE1047" s="60">
        <v>0</v>
      </c>
      <c r="DF1047" s="60">
        <v>1</v>
      </c>
      <c r="DG1047" s="60">
        <v>1</v>
      </c>
      <c r="DH1047" s="60">
        <v>0</v>
      </c>
      <c r="DI1047" s="60">
        <v>0</v>
      </c>
      <c r="DJ1047" s="60">
        <v>0</v>
      </c>
      <c r="DK1047" s="60">
        <v>0</v>
      </c>
      <c r="DL1047" s="19">
        <v>0</v>
      </c>
      <c r="DM1047" s="19">
        <v>0</v>
      </c>
      <c r="DN1047" s="19">
        <v>0</v>
      </c>
      <c r="DO1047" s="59">
        <v>0</v>
      </c>
      <c r="DP1047" s="59">
        <v>0</v>
      </c>
      <c r="DQ1047" s="59">
        <v>0</v>
      </c>
      <c r="DR1047" s="59">
        <v>0</v>
      </c>
      <c r="DS1047" s="59">
        <v>0</v>
      </c>
      <c r="DT1047" s="59">
        <v>0</v>
      </c>
      <c r="DU1047" s="59">
        <v>0</v>
      </c>
      <c r="DV1047" s="59">
        <v>0</v>
      </c>
      <c r="DW1047" s="59">
        <v>0</v>
      </c>
      <c r="DX1047" s="59">
        <v>0</v>
      </c>
      <c r="DY1047" s="59">
        <v>0</v>
      </c>
      <c r="DZ1047" s="59">
        <v>0</v>
      </c>
      <c r="EA1047" s="59">
        <v>0</v>
      </c>
      <c r="EB1047" s="59">
        <v>0</v>
      </c>
      <c r="EC1047" s="59">
        <v>0</v>
      </c>
      <c r="ED1047" s="59">
        <v>0</v>
      </c>
      <c r="EE1047" s="59">
        <v>0</v>
      </c>
      <c r="EF1047" s="59">
        <v>0</v>
      </c>
      <c r="EG1047" s="59">
        <v>0</v>
      </c>
      <c r="EH1047" s="59">
        <v>0</v>
      </c>
      <c r="EI1047" s="59">
        <v>0</v>
      </c>
      <c r="EJ1047" s="59">
        <v>0</v>
      </c>
      <c r="EK1047" s="59">
        <v>0</v>
      </c>
      <c r="EL1047" s="59">
        <v>0</v>
      </c>
      <c r="EM1047" s="29">
        <v>2</v>
      </c>
      <c r="EN1047" s="59">
        <v>0</v>
      </c>
      <c r="EO1047" s="29">
        <v>2</v>
      </c>
      <c r="EP1047" s="59">
        <v>1</v>
      </c>
      <c r="EQ1047" s="59">
        <v>2</v>
      </c>
    </row>
    <row r="1048" spans="1:147" ht="15" customHeight="1" x14ac:dyDescent="0.25">
      <c r="A1048" s="6" t="s">
        <v>2587</v>
      </c>
      <c r="B1048" s="22">
        <v>122</v>
      </c>
      <c r="C1048" s="21" t="s">
        <v>1857</v>
      </c>
      <c r="D1048" s="13">
        <v>2016</v>
      </c>
      <c r="E1048" s="21" t="s">
        <v>800</v>
      </c>
      <c r="F1048" s="21" t="s">
        <v>308</v>
      </c>
      <c r="G1048" s="13">
        <v>19</v>
      </c>
      <c r="H1048" s="22" t="s">
        <v>801</v>
      </c>
      <c r="I1048" s="238" t="s">
        <v>1412</v>
      </c>
      <c r="J1048" s="59">
        <v>2</v>
      </c>
      <c r="K1048" s="22" t="s">
        <v>39</v>
      </c>
      <c r="L1048" s="22" t="s">
        <v>89</v>
      </c>
      <c r="M1048" s="22">
        <v>6</v>
      </c>
      <c r="N1048" s="22">
        <v>6</v>
      </c>
      <c r="O1048" s="59">
        <f t="shared" si="612"/>
        <v>0.77815125038364363</v>
      </c>
      <c r="P1048" s="22" t="s">
        <v>1858</v>
      </c>
      <c r="Q1048" s="26"/>
      <c r="R1048" s="22">
        <v>1</v>
      </c>
      <c r="S1048" s="37">
        <v>2</v>
      </c>
      <c r="T1048" s="22">
        <v>1</v>
      </c>
      <c r="U1048" s="239" t="s">
        <v>1859</v>
      </c>
      <c r="V1048" s="34" t="s">
        <v>1861</v>
      </c>
      <c r="W1048" s="13"/>
      <c r="X1048" s="22" t="s">
        <v>608</v>
      </c>
      <c r="Y1048" s="38"/>
      <c r="Z1048" s="26" t="s">
        <v>153</v>
      </c>
      <c r="AA1048" s="22" t="s">
        <v>1257</v>
      </c>
      <c r="AB1048" s="29" t="s">
        <v>1164</v>
      </c>
      <c r="AC1048" s="119">
        <v>20</v>
      </c>
      <c r="AD1048" s="29">
        <v>0</v>
      </c>
      <c r="AE1048" s="29" t="s">
        <v>1575</v>
      </c>
      <c r="AF1048" s="281">
        <v>5.5</v>
      </c>
      <c r="AG1048" s="86">
        <f t="shared" si="613"/>
        <v>0.74036268949424389</v>
      </c>
      <c r="AH1048" s="458">
        <f t="shared" ref="AH1048:AH1050" si="626">AF1048*110</f>
        <v>605</v>
      </c>
      <c r="AI1048" s="72">
        <f t="shared" si="606"/>
        <v>2.781755374652469</v>
      </c>
      <c r="AJ1048" s="59">
        <f t="shared" si="607"/>
        <v>33</v>
      </c>
      <c r="AK1048" s="59">
        <f t="shared" si="614"/>
        <v>1.5185139398778875</v>
      </c>
      <c r="AL1048" s="72">
        <f t="shared" si="608"/>
        <v>3630</v>
      </c>
      <c r="AM1048" s="72">
        <f t="shared" si="604"/>
        <v>3.5599066250361124</v>
      </c>
      <c r="AN1048" s="26" t="s">
        <v>28</v>
      </c>
      <c r="AO1048" s="22" t="s">
        <v>470</v>
      </c>
      <c r="AP1048" s="240"/>
      <c r="AQ1048" s="22" t="s">
        <v>80</v>
      </c>
      <c r="AR1048" s="26" t="s">
        <v>223</v>
      </c>
      <c r="AS1048" s="26" t="s">
        <v>224</v>
      </c>
      <c r="AT1048" s="498">
        <v>113</v>
      </c>
      <c r="AU1048" s="270">
        <v>45.23</v>
      </c>
      <c r="AV1048" s="11">
        <v>-118.5</v>
      </c>
      <c r="AW1048" s="37" t="s">
        <v>225</v>
      </c>
      <c r="AX1048" s="277">
        <v>6.1416666666666666</v>
      </c>
      <c r="AY1048" s="278">
        <v>613</v>
      </c>
      <c r="AZ1048" s="455">
        <f t="shared" si="615"/>
        <v>2.7874604745184151</v>
      </c>
      <c r="BA1048" s="529" t="s">
        <v>137</v>
      </c>
      <c r="BB1048" s="241" t="s">
        <v>226</v>
      </c>
      <c r="BC1048" s="22"/>
      <c r="BD1048" s="23"/>
      <c r="BH1048" s="26" t="s">
        <v>2028</v>
      </c>
      <c r="BI1048" s="26" t="s">
        <v>1873</v>
      </c>
      <c r="BJ1048" s="185" t="s">
        <v>12</v>
      </c>
      <c r="BK1048" s="67" t="s">
        <v>170</v>
      </c>
      <c r="BO1048" s="29" t="s">
        <v>1669</v>
      </c>
      <c r="BP1048" s="8" t="s">
        <v>1577</v>
      </c>
      <c r="BQ1048" s="29" t="s">
        <v>1862</v>
      </c>
      <c r="BR1048" s="67">
        <v>6.2499999999999972E-2</v>
      </c>
      <c r="BS1048" s="29" t="s">
        <v>21</v>
      </c>
      <c r="BT1048" s="29" t="s">
        <v>1214</v>
      </c>
      <c r="BU1048" s="124">
        <v>2.9462782549439487E-2</v>
      </c>
      <c r="BW1048" s="14" t="s">
        <v>26</v>
      </c>
      <c r="BX1048" s="29" t="s">
        <v>67</v>
      </c>
      <c r="BZ1048" s="146">
        <f t="shared" si="609"/>
        <v>2.9462782549439487E-2</v>
      </c>
      <c r="CA1048" s="250" t="s">
        <v>18</v>
      </c>
      <c r="CB1048" s="248" t="s">
        <v>1861</v>
      </c>
      <c r="CC1048" s="119">
        <v>2</v>
      </c>
      <c r="CD1048" s="119">
        <v>2</v>
      </c>
      <c r="CE1048" s="82" t="s">
        <v>1617</v>
      </c>
      <c r="CF1048" s="8" t="s">
        <v>1578</v>
      </c>
      <c r="CG1048" s="15">
        <v>-5.3030303030303094E-2</v>
      </c>
      <c r="CH1048" s="29" t="s">
        <v>21</v>
      </c>
      <c r="CI1048" s="67">
        <v>0.31069843415772547</v>
      </c>
      <c r="CL1048" s="30">
        <f t="shared" si="610"/>
        <v>0.31069843415772547</v>
      </c>
      <c r="CM1048" s="119">
        <v>2</v>
      </c>
      <c r="CN1048" s="119">
        <v>2</v>
      </c>
      <c r="CO1048" s="82" t="s">
        <v>2630</v>
      </c>
      <c r="CP1048" s="67">
        <f t="shared" si="619"/>
        <v>0.52351354890223811</v>
      </c>
      <c r="CQ1048" s="67">
        <f t="shared" si="620"/>
        <v>0.5714285714285714</v>
      </c>
      <c r="CR1048" s="67">
        <f t="shared" si="616"/>
        <v>0.29915059937270749</v>
      </c>
      <c r="CS1048" s="67">
        <f t="shared" si="621"/>
        <v>1.0111863851381313</v>
      </c>
      <c r="CT1048" s="29">
        <v>1</v>
      </c>
      <c r="CU1048" s="59">
        <v>0</v>
      </c>
      <c r="CV1048" s="19" t="s">
        <v>1782</v>
      </c>
      <c r="CW1048" s="59">
        <v>0</v>
      </c>
      <c r="CX1048" s="59">
        <v>0</v>
      </c>
      <c r="CY1048" s="12">
        <v>1</v>
      </c>
      <c r="CZ1048" s="12">
        <v>0</v>
      </c>
      <c r="DA1048" s="12">
        <v>0</v>
      </c>
      <c r="DB1048" s="12">
        <v>0</v>
      </c>
      <c r="DC1048" s="12">
        <v>0</v>
      </c>
      <c r="DD1048" s="283">
        <v>0</v>
      </c>
      <c r="DE1048" s="60">
        <v>0</v>
      </c>
      <c r="DF1048" s="60">
        <v>1</v>
      </c>
      <c r="DG1048" s="60">
        <v>1</v>
      </c>
      <c r="DH1048" s="60">
        <v>0</v>
      </c>
      <c r="DI1048" s="60">
        <v>0</v>
      </c>
      <c r="DJ1048" s="60">
        <v>0</v>
      </c>
      <c r="DK1048" s="60">
        <v>0</v>
      </c>
      <c r="DL1048" s="19">
        <v>0</v>
      </c>
      <c r="DM1048" s="19">
        <v>0</v>
      </c>
      <c r="DN1048" s="19">
        <v>0</v>
      </c>
      <c r="DO1048" s="59">
        <v>0</v>
      </c>
      <c r="DP1048" s="59">
        <v>0</v>
      </c>
      <c r="DQ1048" s="59">
        <v>0</v>
      </c>
      <c r="DR1048" s="59">
        <v>0</v>
      </c>
      <c r="DS1048" s="59">
        <v>0</v>
      </c>
      <c r="DT1048" s="59">
        <v>0</v>
      </c>
      <c r="DU1048" s="59">
        <v>0</v>
      </c>
      <c r="DV1048" s="59">
        <v>0</v>
      </c>
      <c r="DW1048" s="59">
        <v>0</v>
      </c>
      <c r="DX1048" s="59">
        <v>0</v>
      </c>
      <c r="DY1048" s="59">
        <v>0</v>
      </c>
      <c r="DZ1048" s="59">
        <v>0</v>
      </c>
      <c r="EA1048" s="59">
        <v>0</v>
      </c>
      <c r="EB1048" s="59">
        <v>0</v>
      </c>
      <c r="EC1048" s="59">
        <v>0</v>
      </c>
      <c r="ED1048" s="59">
        <v>0</v>
      </c>
      <c r="EE1048" s="59">
        <v>0</v>
      </c>
      <c r="EF1048" s="59">
        <v>0</v>
      </c>
      <c r="EG1048" s="59">
        <v>0</v>
      </c>
      <c r="EH1048" s="59">
        <v>0</v>
      </c>
      <c r="EI1048" s="59">
        <v>0</v>
      </c>
      <c r="EJ1048" s="59">
        <v>0</v>
      </c>
      <c r="EK1048" s="59">
        <v>0</v>
      </c>
      <c r="EL1048" s="59">
        <v>0</v>
      </c>
      <c r="EM1048" s="29">
        <v>2</v>
      </c>
      <c r="EN1048" s="59">
        <v>0</v>
      </c>
      <c r="EO1048" s="29">
        <v>2</v>
      </c>
      <c r="EP1048" s="59">
        <v>1</v>
      </c>
      <c r="EQ1048" s="59">
        <v>2</v>
      </c>
    </row>
    <row r="1049" spans="1:147" ht="15" customHeight="1" x14ac:dyDescent="0.25">
      <c r="A1049" s="6" t="s">
        <v>2587</v>
      </c>
      <c r="B1049" s="22">
        <v>123</v>
      </c>
      <c r="C1049" s="21" t="s">
        <v>1857</v>
      </c>
      <c r="D1049" s="13">
        <v>2016</v>
      </c>
      <c r="E1049" s="21" t="s">
        <v>800</v>
      </c>
      <c r="F1049" s="21" t="s">
        <v>308</v>
      </c>
      <c r="G1049" s="13">
        <v>19</v>
      </c>
      <c r="H1049" s="22" t="s">
        <v>801</v>
      </c>
      <c r="I1049" s="238" t="s">
        <v>1412</v>
      </c>
      <c r="J1049" s="59">
        <v>2</v>
      </c>
      <c r="K1049" s="22" t="s">
        <v>39</v>
      </c>
      <c r="L1049" s="22" t="s">
        <v>89</v>
      </c>
      <c r="M1049" s="22">
        <v>6</v>
      </c>
      <c r="N1049" s="22">
        <v>6</v>
      </c>
      <c r="O1049" s="59">
        <f t="shared" si="612"/>
        <v>0.77815125038364363</v>
      </c>
      <c r="P1049" s="22" t="s">
        <v>1858</v>
      </c>
      <c r="Q1049" s="26"/>
      <c r="R1049" s="22">
        <v>1</v>
      </c>
      <c r="S1049" s="37">
        <v>2</v>
      </c>
      <c r="T1049" s="22">
        <v>1</v>
      </c>
      <c r="U1049" s="239" t="s">
        <v>1859</v>
      </c>
      <c r="V1049" s="34" t="s">
        <v>1861</v>
      </c>
      <c r="W1049" s="13"/>
      <c r="X1049" s="22" t="s">
        <v>608</v>
      </c>
      <c r="Y1049" s="38"/>
      <c r="Z1049" s="26" t="s">
        <v>153</v>
      </c>
      <c r="AA1049" s="22" t="s">
        <v>1257</v>
      </c>
      <c r="AB1049" s="29" t="s">
        <v>1164</v>
      </c>
      <c r="AC1049" s="119">
        <v>10</v>
      </c>
      <c r="AD1049" s="29">
        <v>0</v>
      </c>
      <c r="AE1049" s="29" t="s">
        <v>1575</v>
      </c>
      <c r="AF1049" s="281">
        <v>2.7</v>
      </c>
      <c r="AG1049" s="86">
        <f t="shared" si="613"/>
        <v>0.43136376415898736</v>
      </c>
      <c r="AH1049" s="458">
        <f t="shared" si="626"/>
        <v>297</v>
      </c>
      <c r="AI1049" s="72">
        <f t="shared" si="606"/>
        <v>2.4727564493172123</v>
      </c>
      <c r="AJ1049" s="59">
        <f t="shared" si="607"/>
        <v>16.200000000000003</v>
      </c>
      <c r="AK1049" s="59">
        <f t="shared" si="614"/>
        <v>1.209515014542631</v>
      </c>
      <c r="AL1049" s="72">
        <f t="shared" si="608"/>
        <v>1782</v>
      </c>
      <c r="AM1049" s="72">
        <f t="shared" si="604"/>
        <v>3.2509076997008561</v>
      </c>
      <c r="AN1049" s="26" t="s">
        <v>28</v>
      </c>
      <c r="AO1049" s="22" t="s">
        <v>470</v>
      </c>
      <c r="AP1049" s="240"/>
      <c r="AQ1049" s="22" t="s">
        <v>80</v>
      </c>
      <c r="AR1049" s="26" t="s">
        <v>223</v>
      </c>
      <c r="AS1049" s="26" t="s">
        <v>224</v>
      </c>
      <c r="AT1049" s="498">
        <v>113</v>
      </c>
      <c r="AU1049" s="270">
        <v>45.23</v>
      </c>
      <c r="AV1049" s="11">
        <v>-118.5</v>
      </c>
      <c r="AW1049" s="37" t="s">
        <v>225</v>
      </c>
      <c r="AX1049" s="277">
        <v>6.1416666666666666</v>
      </c>
      <c r="AY1049" s="278">
        <v>613</v>
      </c>
      <c r="AZ1049" s="455">
        <f t="shared" si="615"/>
        <v>2.7874604745184151</v>
      </c>
      <c r="BA1049" s="529" t="s">
        <v>137</v>
      </c>
      <c r="BB1049" s="241" t="s">
        <v>226</v>
      </c>
      <c r="BC1049" s="22"/>
      <c r="BD1049" s="23"/>
      <c r="BH1049" s="26" t="s">
        <v>2028</v>
      </c>
      <c r="BI1049" s="26" t="s">
        <v>1874</v>
      </c>
      <c r="BJ1049" s="185" t="s">
        <v>12</v>
      </c>
      <c r="BK1049" s="67" t="s">
        <v>170</v>
      </c>
      <c r="BO1049" s="29" t="s">
        <v>1669</v>
      </c>
      <c r="BP1049" s="8" t="s">
        <v>1577</v>
      </c>
      <c r="BQ1049" s="29" t="s">
        <v>1862</v>
      </c>
      <c r="BR1049" s="67">
        <v>8.5470085470085583E-3</v>
      </c>
      <c r="BS1049" s="29" t="s">
        <v>21</v>
      </c>
      <c r="BT1049" s="29" t="s">
        <v>1214</v>
      </c>
      <c r="BU1049" s="124">
        <v>6.6480124726940343E-2</v>
      </c>
      <c r="BW1049" s="14" t="s">
        <v>26</v>
      </c>
      <c r="BX1049" s="29" t="s">
        <v>67</v>
      </c>
      <c r="BZ1049" s="146">
        <f t="shared" si="609"/>
        <v>6.6480124726940343E-2</v>
      </c>
      <c r="CA1049" s="250" t="s">
        <v>18</v>
      </c>
      <c r="CB1049" s="248" t="s">
        <v>1861</v>
      </c>
      <c r="CC1049" s="119">
        <v>2</v>
      </c>
      <c r="CD1049" s="119">
        <v>2</v>
      </c>
      <c r="CE1049" s="82" t="s">
        <v>1617</v>
      </c>
      <c r="CF1049" s="8" t="s">
        <v>1578</v>
      </c>
      <c r="CG1049" s="15">
        <v>-5.3030303030303094E-2</v>
      </c>
      <c r="CH1049" s="29" t="s">
        <v>21</v>
      </c>
      <c r="CI1049" s="67">
        <v>0.31069843415772547</v>
      </c>
      <c r="CL1049" s="30">
        <f t="shared" si="610"/>
        <v>0.31069843415772547</v>
      </c>
      <c r="CM1049" s="119">
        <v>2</v>
      </c>
      <c r="CN1049" s="119">
        <v>2</v>
      </c>
      <c r="CO1049" s="82" t="s">
        <v>2630</v>
      </c>
      <c r="CP1049" s="67">
        <f t="shared" si="619"/>
        <v>0.27407905013135708</v>
      </c>
      <c r="CQ1049" s="67">
        <f t="shared" si="620"/>
        <v>0.5714285714285714</v>
      </c>
      <c r="CR1049" s="67">
        <f t="shared" si="616"/>
        <v>0.15661660007506117</v>
      </c>
      <c r="CS1049" s="67">
        <f t="shared" si="621"/>
        <v>1.003066094927384</v>
      </c>
      <c r="CT1049" s="29">
        <v>1</v>
      </c>
      <c r="CU1049" s="59">
        <v>0</v>
      </c>
      <c r="CV1049" s="19" t="s">
        <v>1782</v>
      </c>
      <c r="CW1049" s="59">
        <v>0</v>
      </c>
      <c r="CX1049" s="59">
        <v>0</v>
      </c>
      <c r="CY1049" s="12">
        <v>1</v>
      </c>
      <c r="CZ1049" s="12">
        <v>0</v>
      </c>
      <c r="DA1049" s="12">
        <v>0</v>
      </c>
      <c r="DB1049" s="12">
        <v>0</v>
      </c>
      <c r="DC1049" s="12">
        <v>0</v>
      </c>
      <c r="DD1049" s="283">
        <v>0</v>
      </c>
      <c r="DE1049" s="60">
        <v>0</v>
      </c>
      <c r="DF1049" s="60">
        <v>1</v>
      </c>
      <c r="DG1049" s="60">
        <v>1</v>
      </c>
      <c r="DH1049" s="60">
        <v>0</v>
      </c>
      <c r="DI1049" s="60">
        <v>0</v>
      </c>
      <c r="DJ1049" s="60">
        <v>0</v>
      </c>
      <c r="DK1049" s="60">
        <v>0</v>
      </c>
      <c r="DL1049" s="19">
        <v>0</v>
      </c>
      <c r="DM1049" s="19">
        <v>0</v>
      </c>
      <c r="DN1049" s="19">
        <v>0</v>
      </c>
      <c r="DO1049" s="59">
        <v>0</v>
      </c>
      <c r="DP1049" s="59">
        <v>0</v>
      </c>
      <c r="DQ1049" s="59">
        <v>0</v>
      </c>
      <c r="DR1049" s="59">
        <v>0</v>
      </c>
      <c r="DS1049" s="59">
        <v>0</v>
      </c>
      <c r="DT1049" s="59">
        <v>0</v>
      </c>
      <c r="DU1049" s="59">
        <v>0</v>
      </c>
      <c r="DV1049" s="59">
        <v>0</v>
      </c>
      <c r="DW1049" s="59">
        <v>0</v>
      </c>
      <c r="DX1049" s="59">
        <v>0</v>
      </c>
      <c r="DY1049" s="59">
        <v>0</v>
      </c>
      <c r="DZ1049" s="59">
        <v>0</v>
      </c>
      <c r="EA1049" s="59">
        <v>0</v>
      </c>
      <c r="EB1049" s="59">
        <v>0</v>
      </c>
      <c r="EC1049" s="59">
        <v>0</v>
      </c>
      <c r="ED1049" s="59">
        <v>0</v>
      </c>
      <c r="EE1049" s="59">
        <v>0</v>
      </c>
      <c r="EF1049" s="59">
        <v>0</v>
      </c>
      <c r="EG1049" s="59">
        <v>0</v>
      </c>
      <c r="EH1049" s="59">
        <v>0</v>
      </c>
      <c r="EI1049" s="59">
        <v>0</v>
      </c>
      <c r="EJ1049" s="59">
        <v>0</v>
      </c>
      <c r="EK1049" s="59">
        <v>0</v>
      </c>
      <c r="EL1049" s="59">
        <v>0</v>
      </c>
      <c r="EM1049" s="29">
        <v>2</v>
      </c>
      <c r="EN1049" s="59">
        <v>0</v>
      </c>
      <c r="EO1049" s="29">
        <v>2</v>
      </c>
      <c r="EP1049" s="59">
        <v>1</v>
      </c>
      <c r="EQ1049" s="59">
        <v>2</v>
      </c>
    </row>
    <row r="1050" spans="1:147" ht="15" customHeight="1" x14ac:dyDescent="0.25">
      <c r="A1050" s="6" t="s">
        <v>2587</v>
      </c>
      <c r="B1050" s="22">
        <v>124</v>
      </c>
      <c r="C1050" s="21" t="s">
        <v>1857</v>
      </c>
      <c r="D1050" s="13">
        <v>2016</v>
      </c>
      <c r="E1050" s="21" t="s">
        <v>800</v>
      </c>
      <c r="F1050" s="21" t="s">
        <v>308</v>
      </c>
      <c r="G1050" s="13">
        <v>19</v>
      </c>
      <c r="H1050" s="22" t="s">
        <v>801</v>
      </c>
      <c r="I1050" s="238" t="s">
        <v>1412</v>
      </c>
      <c r="J1050" s="59">
        <v>2</v>
      </c>
      <c r="K1050" s="22" t="s">
        <v>39</v>
      </c>
      <c r="L1050" s="22" t="s">
        <v>89</v>
      </c>
      <c r="M1050" s="22">
        <v>6</v>
      </c>
      <c r="N1050" s="22">
        <v>6</v>
      </c>
      <c r="O1050" s="59">
        <f t="shared" si="612"/>
        <v>0.77815125038364363</v>
      </c>
      <c r="P1050" s="22" t="s">
        <v>1858</v>
      </c>
      <c r="Q1050" s="26"/>
      <c r="R1050" s="22">
        <v>1</v>
      </c>
      <c r="S1050" s="37">
        <v>2</v>
      </c>
      <c r="T1050" s="22">
        <v>3</v>
      </c>
      <c r="U1050" s="239" t="s">
        <v>1859</v>
      </c>
      <c r="V1050" s="34" t="s">
        <v>1861</v>
      </c>
      <c r="W1050" s="13"/>
      <c r="X1050" s="22" t="s">
        <v>608</v>
      </c>
      <c r="Y1050" s="38"/>
      <c r="Z1050" s="26" t="s">
        <v>153</v>
      </c>
      <c r="AA1050" s="22" t="s">
        <v>1257</v>
      </c>
      <c r="AB1050" s="29" t="s">
        <v>1164</v>
      </c>
      <c r="AC1050" s="243" t="s">
        <v>1863</v>
      </c>
      <c r="AD1050" s="29">
        <v>0</v>
      </c>
      <c r="AE1050" s="29" t="s">
        <v>1575</v>
      </c>
      <c r="AF1050" s="282">
        <v>5.5</v>
      </c>
      <c r="AG1050" s="86">
        <f t="shared" si="613"/>
        <v>0.74036268949424389</v>
      </c>
      <c r="AH1050" s="458">
        <f t="shared" si="626"/>
        <v>605</v>
      </c>
      <c r="AI1050" s="72">
        <f t="shared" si="606"/>
        <v>2.781755374652469</v>
      </c>
      <c r="AJ1050" s="59">
        <f t="shared" si="607"/>
        <v>33</v>
      </c>
      <c r="AK1050" s="59">
        <f t="shared" si="614"/>
        <v>1.5185139398778875</v>
      </c>
      <c r="AL1050" s="72">
        <f t="shared" si="608"/>
        <v>3630</v>
      </c>
      <c r="AM1050" s="72">
        <f t="shared" si="604"/>
        <v>3.5599066250361124</v>
      </c>
      <c r="AN1050" s="26" t="s">
        <v>28</v>
      </c>
      <c r="AO1050" s="22" t="s">
        <v>470</v>
      </c>
      <c r="AP1050" s="240"/>
      <c r="AQ1050" s="22" t="s">
        <v>80</v>
      </c>
      <c r="AR1050" s="26" t="s">
        <v>223</v>
      </c>
      <c r="AS1050" s="26" t="s">
        <v>224</v>
      </c>
      <c r="AT1050" s="498">
        <v>113</v>
      </c>
      <c r="AU1050" s="270">
        <v>45.23</v>
      </c>
      <c r="AV1050" s="11">
        <v>-118.5</v>
      </c>
      <c r="AW1050" s="37" t="s">
        <v>225</v>
      </c>
      <c r="AX1050" s="277">
        <v>6.1416666666666666</v>
      </c>
      <c r="AY1050" s="278">
        <v>613</v>
      </c>
      <c r="AZ1050" s="455">
        <f t="shared" si="615"/>
        <v>2.7874604745184151</v>
      </c>
      <c r="BA1050" s="529" t="s">
        <v>137</v>
      </c>
      <c r="BB1050" s="241" t="s">
        <v>226</v>
      </c>
      <c r="BC1050" s="22"/>
      <c r="BD1050" s="23"/>
      <c r="BH1050" s="26" t="s">
        <v>2028</v>
      </c>
      <c r="BI1050" s="26" t="s">
        <v>1875</v>
      </c>
      <c r="BJ1050" s="185" t="s">
        <v>12</v>
      </c>
      <c r="BK1050" s="67" t="s">
        <v>170</v>
      </c>
      <c r="BO1050" s="29" t="s">
        <v>1669</v>
      </c>
      <c r="BP1050" s="8" t="s">
        <v>1577</v>
      </c>
      <c r="BQ1050" s="29" t="s">
        <v>1862</v>
      </c>
      <c r="BR1050" s="67">
        <v>1.9052706552706546E-2</v>
      </c>
      <c r="BS1050" s="29" t="s">
        <v>21</v>
      </c>
      <c r="BT1050" s="29" t="s">
        <v>1214</v>
      </c>
      <c r="BU1050" s="124">
        <v>4.8661764098398022E-2</v>
      </c>
      <c r="BW1050" s="14" t="s">
        <v>26</v>
      </c>
      <c r="BX1050" s="29" t="s">
        <v>67</v>
      </c>
      <c r="BZ1050" s="146">
        <f t="shared" si="609"/>
        <v>4.8661764098398022E-2</v>
      </c>
      <c r="CA1050" s="250" t="s">
        <v>18</v>
      </c>
      <c r="CB1050" s="248" t="s">
        <v>1861</v>
      </c>
      <c r="CC1050" s="119">
        <v>6</v>
      </c>
      <c r="CD1050" s="119">
        <v>6</v>
      </c>
      <c r="CE1050" s="82" t="s">
        <v>1617</v>
      </c>
      <c r="CF1050" s="8" t="s">
        <v>1578</v>
      </c>
      <c r="CG1050" s="15">
        <v>-5.3030303030303094E-2</v>
      </c>
      <c r="CH1050" s="29" t="s">
        <v>21</v>
      </c>
      <c r="CI1050" s="67">
        <v>0.31069843415772547</v>
      </c>
      <c r="CL1050" s="30">
        <f t="shared" si="610"/>
        <v>0.31069843415772547</v>
      </c>
      <c r="CM1050" s="119">
        <v>2</v>
      </c>
      <c r="CN1050" s="119">
        <v>2</v>
      </c>
      <c r="CO1050" s="82" t="s">
        <v>2630</v>
      </c>
      <c r="CP1050" s="67">
        <f t="shared" si="619"/>
        <v>0.53634875892785172</v>
      </c>
      <c r="CQ1050" s="67">
        <f t="shared" si="620"/>
        <v>0.86956521739130432</v>
      </c>
      <c r="CR1050" s="67">
        <f t="shared" si="616"/>
        <v>0.46639022515465367</v>
      </c>
      <c r="CS1050" s="67">
        <f t="shared" si="621"/>
        <v>0.68026165679915462</v>
      </c>
      <c r="CT1050" s="29">
        <v>2</v>
      </c>
      <c r="CU1050" s="59">
        <v>0</v>
      </c>
      <c r="CV1050" s="19" t="s">
        <v>1782</v>
      </c>
      <c r="CW1050" s="59">
        <v>0</v>
      </c>
      <c r="CX1050" s="59">
        <v>0</v>
      </c>
      <c r="CY1050" s="12">
        <v>1</v>
      </c>
      <c r="CZ1050" s="12">
        <v>0</v>
      </c>
      <c r="DA1050" s="12">
        <v>0</v>
      </c>
      <c r="DB1050" s="12">
        <v>0</v>
      </c>
      <c r="DC1050" s="12">
        <v>0</v>
      </c>
      <c r="DD1050" s="283">
        <v>0</v>
      </c>
      <c r="DE1050" s="60">
        <v>0</v>
      </c>
      <c r="DF1050" s="60">
        <v>1</v>
      </c>
      <c r="DG1050" s="60">
        <v>1</v>
      </c>
      <c r="DH1050" s="60">
        <v>0</v>
      </c>
      <c r="DI1050" s="60">
        <v>0</v>
      </c>
      <c r="DJ1050" s="60">
        <v>0</v>
      </c>
      <c r="DK1050" s="60">
        <v>0</v>
      </c>
      <c r="DL1050" s="19">
        <v>0</v>
      </c>
      <c r="DM1050" s="19">
        <v>0</v>
      </c>
      <c r="DN1050" s="19">
        <v>0</v>
      </c>
      <c r="DO1050" s="59">
        <v>0</v>
      </c>
      <c r="DP1050" s="59">
        <v>0</v>
      </c>
      <c r="DQ1050" s="59">
        <v>0</v>
      </c>
      <c r="DR1050" s="59">
        <v>0</v>
      </c>
      <c r="DS1050" s="59">
        <v>0</v>
      </c>
      <c r="DT1050" s="59">
        <v>0</v>
      </c>
      <c r="DU1050" s="59">
        <v>0</v>
      </c>
      <c r="DV1050" s="59">
        <v>0</v>
      </c>
      <c r="DW1050" s="59">
        <v>0</v>
      </c>
      <c r="DX1050" s="59">
        <v>0</v>
      </c>
      <c r="DY1050" s="59">
        <v>0</v>
      </c>
      <c r="DZ1050" s="59">
        <v>0</v>
      </c>
      <c r="EA1050" s="59">
        <v>0</v>
      </c>
      <c r="EB1050" s="59">
        <v>0</v>
      </c>
      <c r="EC1050" s="59">
        <v>0</v>
      </c>
      <c r="ED1050" s="59">
        <v>0</v>
      </c>
      <c r="EE1050" s="59">
        <v>0</v>
      </c>
      <c r="EF1050" s="59">
        <v>0</v>
      </c>
      <c r="EG1050" s="59">
        <v>0</v>
      </c>
      <c r="EH1050" s="59">
        <v>0</v>
      </c>
      <c r="EI1050" s="59">
        <v>0</v>
      </c>
      <c r="EJ1050" s="59">
        <v>0</v>
      </c>
      <c r="EK1050" s="59">
        <v>0</v>
      </c>
      <c r="EL1050" s="59">
        <v>0</v>
      </c>
      <c r="EM1050" s="29">
        <v>2</v>
      </c>
      <c r="EN1050" s="59">
        <v>0</v>
      </c>
      <c r="EO1050" s="29">
        <v>2</v>
      </c>
      <c r="EP1050" s="59">
        <v>1</v>
      </c>
      <c r="EQ1050" s="59">
        <v>2</v>
      </c>
    </row>
    <row r="1051" spans="1:147" ht="15" customHeight="1" x14ac:dyDescent="0.25">
      <c r="A1051" s="6" t="s">
        <v>2587</v>
      </c>
      <c r="B1051" s="22">
        <v>125</v>
      </c>
      <c r="C1051" s="21" t="s">
        <v>1857</v>
      </c>
      <c r="D1051" s="13">
        <v>2016</v>
      </c>
      <c r="E1051" s="21" t="s">
        <v>800</v>
      </c>
      <c r="F1051" s="21" t="s">
        <v>308</v>
      </c>
      <c r="G1051" s="13">
        <v>19</v>
      </c>
      <c r="H1051" s="22" t="s">
        <v>801</v>
      </c>
      <c r="I1051" s="238" t="s">
        <v>1412</v>
      </c>
      <c r="J1051" s="59">
        <v>2</v>
      </c>
      <c r="K1051" s="22" t="s">
        <v>39</v>
      </c>
      <c r="L1051" s="22" t="s">
        <v>89</v>
      </c>
      <c r="M1051" s="22">
        <v>6</v>
      </c>
      <c r="N1051" s="22">
        <v>6</v>
      </c>
      <c r="O1051" s="59">
        <f t="shared" si="612"/>
        <v>0.77815125038364363</v>
      </c>
      <c r="P1051" s="22" t="s">
        <v>1858</v>
      </c>
      <c r="Q1051" s="26"/>
      <c r="R1051" s="22">
        <v>1</v>
      </c>
      <c r="S1051" s="37">
        <v>2</v>
      </c>
      <c r="T1051" s="22">
        <v>1</v>
      </c>
      <c r="U1051" s="239" t="s">
        <v>1859</v>
      </c>
      <c r="V1051" s="34" t="s">
        <v>1861</v>
      </c>
      <c r="W1051" s="13"/>
      <c r="X1051" s="22" t="s">
        <v>608</v>
      </c>
      <c r="Y1051" s="38"/>
      <c r="Z1051" s="244" t="s">
        <v>130</v>
      </c>
      <c r="AA1051" s="22" t="s">
        <v>1257</v>
      </c>
      <c r="AB1051" s="29" t="s">
        <v>1164</v>
      </c>
      <c r="AC1051" s="119">
        <v>32</v>
      </c>
      <c r="AD1051" s="29">
        <v>0</v>
      </c>
      <c r="AE1051" s="29" t="s">
        <v>1576</v>
      </c>
      <c r="AF1051" s="281">
        <v>8.6999999999999993</v>
      </c>
      <c r="AG1051" s="86">
        <f t="shared" si="613"/>
        <v>0.93951925261861846</v>
      </c>
      <c r="AH1051" s="458">
        <f>AF1051*69.5</f>
        <v>604.65</v>
      </c>
      <c r="AI1051" s="72">
        <f t="shared" si="606"/>
        <v>2.7815040572087324</v>
      </c>
      <c r="AJ1051" s="59">
        <f t="shared" si="607"/>
        <v>52.199999999999996</v>
      </c>
      <c r="AK1051" s="59">
        <f t="shared" si="614"/>
        <v>1.7176705030022621</v>
      </c>
      <c r="AL1051" s="72">
        <f t="shared" si="608"/>
        <v>3627.8999999999996</v>
      </c>
      <c r="AM1051" s="72">
        <f t="shared" si="604"/>
        <v>3.5596553075923758</v>
      </c>
      <c r="AN1051" s="26" t="s">
        <v>28</v>
      </c>
      <c r="AO1051" s="22" t="s">
        <v>470</v>
      </c>
      <c r="AP1051" s="240"/>
      <c r="AQ1051" s="22" t="s">
        <v>80</v>
      </c>
      <c r="AR1051" s="26" t="s">
        <v>223</v>
      </c>
      <c r="AS1051" s="26" t="s">
        <v>224</v>
      </c>
      <c r="AT1051" s="498">
        <v>113</v>
      </c>
      <c r="AU1051" s="270">
        <v>45.23</v>
      </c>
      <c r="AV1051" s="11">
        <v>-118.5</v>
      </c>
      <c r="AW1051" s="37" t="s">
        <v>225</v>
      </c>
      <c r="AX1051" s="277">
        <v>6.1416666666666666</v>
      </c>
      <c r="AY1051" s="278">
        <v>613</v>
      </c>
      <c r="AZ1051" s="455">
        <f t="shared" si="615"/>
        <v>2.7874604745184151</v>
      </c>
      <c r="BA1051" s="529" t="s">
        <v>137</v>
      </c>
      <c r="BB1051" s="241" t="s">
        <v>226</v>
      </c>
      <c r="BC1051" s="22"/>
      <c r="BD1051" s="23"/>
      <c r="BH1051" s="26" t="s">
        <v>2028</v>
      </c>
      <c r="BI1051" s="26" t="s">
        <v>1876</v>
      </c>
      <c r="BJ1051" s="185" t="s">
        <v>12</v>
      </c>
      <c r="BK1051" s="67" t="s">
        <v>170</v>
      </c>
      <c r="BO1051" s="29" t="s">
        <v>1669</v>
      </c>
      <c r="BP1051" s="8" t="s">
        <v>1577</v>
      </c>
      <c r="BQ1051" s="29" t="s">
        <v>1862</v>
      </c>
      <c r="BR1051" s="67">
        <v>0.13194444444444445</v>
      </c>
      <c r="BS1051" s="29" t="s">
        <v>21</v>
      </c>
      <c r="BT1051" s="29" t="s">
        <v>1214</v>
      </c>
      <c r="BU1051" s="124">
        <v>9.8209275164797532E-3</v>
      </c>
      <c r="BW1051" s="14" t="s">
        <v>26</v>
      </c>
      <c r="BX1051" s="29" t="s">
        <v>67</v>
      </c>
      <c r="BZ1051" s="146">
        <f t="shared" si="609"/>
        <v>9.8209275164797532E-3</v>
      </c>
      <c r="CA1051" s="250" t="s">
        <v>18</v>
      </c>
      <c r="CB1051" s="248" t="s">
        <v>1861</v>
      </c>
      <c r="CC1051" s="119">
        <v>2</v>
      </c>
      <c r="CD1051" s="119">
        <v>2</v>
      </c>
      <c r="CE1051" s="82" t="s">
        <v>1617</v>
      </c>
      <c r="CF1051" s="8" t="s">
        <v>1578</v>
      </c>
      <c r="CG1051" s="15">
        <v>-5.3030303030303094E-2</v>
      </c>
      <c r="CH1051" s="29" t="s">
        <v>21</v>
      </c>
      <c r="CI1051" s="67">
        <v>0.31069843415772547</v>
      </c>
      <c r="CL1051" s="30">
        <f t="shared" si="610"/>
        <v>0.31069843415772547</v>
      </c>
      <c r="CM1051" s="119">
        <v>2</v>
      </c>
      <c r="CN1051" s="119">
        <v>2</v>
      </c>
      <c r="CO1051" s="82" t="s">
        <v>2630</v>
      </c>
      <c r="CP1051" s="67">
        <f t="shared" si="619"/>
        <v>0.84153372242627034</v>
      </c>
      <c r="CQ1051" s="67">
        <f t="shared" si="620"/>
        <v>0.5714285714285714</v>
      </c>
      <c r="CR1051" s="67">
        <f t="shared" si="616"/>
        <v>0.48087641281501159</v>
      </c>
      <c r="CS1051" s="67">
        <f t="shared" si="621"/>
        <v>1.0289052655502291</v>
      </c>
      <c r="CT1051" s="29">
        <v>1</v>
      </c>
      <c r="CU1051" s="59">
        <v>0</v>
      </c>
      <c r="CV1051" s="19" t="s">
        <v>1782</v>
      </c>
      <c r="CW1051" s="59">
        <v>0</v>
      </c>
      <c r="CX1051" s="59">
        <v>0</v>
      </c>
      <c r="CY1051" s="12">
        <v>1</v>
      </c>
      <c r="CZ1051" s="12">
        <v>0</v>
      </c>
      <c r="DA1051" s="12">
        <v>0</v>
      </c>
      <c r="DB1051" s="12">
        <v>0</v>
      </c>
      <c r="DC1051" s="12">
        <v>0</v>
      </c>
      <c r="DD1051" s="283">
        <v>0</v>
      </c>
      <c r="DE1051" s="60">
        <v>0</v>
      </c>
      <c r="DF1051" s="60">
        <v>1</v>
      </c>
      <c r="DG1051" s="60">
        <v>1</v>
      </c>
      <c r="DH1051" s="60">
        <v>0</v>
      </c>
      <c r="DI1051" s="60">
        <v>0</v>
      </c>
      <c r="DJ1051" s="60">
        <v>0</v>
      </c>
      <c r="DK1051" s="60">
        <v>0</v>
      </c>
      <c r="DL1051" s="19">
        <v>0</v>
      </c>
      <c r="DM1051" s="19">
        <v>0</v>
      </c>
      <c r="DN1051" s="19">
        <v>0</v>
      </c>
      <c r="DO1051" s="59">
        <v>0</v>
      </c>
      <c r="DP1051" s="59">
        <v>0</v>
      </c>
      <c r="DQ1051" s="59">
        <v>0</v>
      </c>
      <c r="DR1051" s="59">
        <v>0</v>
      </c>
      <c r="DS1051" s="59">
        <v>0</v>
      </c>
      <c r="DT1051" s="59">
        <v>0</v>
      </c>
      <c r="DU1051" s="59">
        <v>0</v>
      </c>
      <c r="DV1051" s="59">
        <v>0</v>
      </c>
      <c r="DW1051" s="59">
        <v>0</v>
      </c>
      <c r="DX1051" s="59">
        <v>0</v>
      </c>
      <c r="DY1051" s="59">
        <v>0</v>
      </c>
      <c r="DZ1051" s="59">
        <v>0</v>
      </c>
      <c r="EA1051" s="59">
        <v>0</v>
      </c>
      <c r="EB1051" s="59">
        <v>0</v>
      </c>
      <c r="EC1051" s="59">
        <v>0</v>
      </c>
      <c r="ED1051" s="59">
        <v>0</v>
      </c>
      <c r="EE1051" s="59">
        <v>0</v>
      </c>
      <c r="EF1051" s="59">
        <v>0</v>
      </c>
      <c r="EG1051" s="59">
        <v>0</v>
      </c>
      <c r="EH1051" s="59">
        <v>0</v>
      </c>
      <c r="EI1051" s="59">
        <v>0</v>
      </c>
      <c r="EJ1051" s="59">
        <v>0</v>
      </c>
      <c r="EK1051" s="59">
        <v>0</v>
      </c>
      <c r="EL1051" s="59">
        <v>0</v>
      </c>
      <c r="EM1051" s="37">
        <v>0</v>
      </c>
      <c r="EN1051" s="59">
        <v>0</v>
      </c>
      <c r="EO1051" s="268">
        <v>1</v>
      </c>
      <c r="EP1051" s="59">
        <v>1</v>
      </c>
      <c r="EQ1051" s="59">
        <v>2</v>
      </c>
    </row>
    <row r="1052" spans="1:147" ht="15" customHeight="1" x14ac:dyDescent="0.25">
      <c r="A1052" s="6" t="s">
        <v>2587</v>
      </c>
      <c r="B1052" s="22">
        <v>126</v>
      </c>
      <c r="C1052" s="21" t="s">
        <v>1857</v>
      </c>
      <c r="D1052" s="13">
        <v>2016</v>
      </c>
      <c r="E1052" s="21" t="s">
        <v>800</v>
      </c>
      <c r="F1052" s="21" t="s">
        <v>308</v>
      </c>
      <c r="G1052" s="13">
        <v>19</v>
      </c>
      <c r="H1052" s="22" t="s">
        <v>801</v>
      </c>
      <c r="I1052" s="238" t="s">
        <v>1412</v>
      </c>
      <c r="J1052" s="59">
        <v>2</v>
      </c>
      <c r="K1052" s="22" t="s">
        <v>39</v>
      </c>
      <c r="L1052" s="22" t="s">
        <v>89</v>
      </c>
      <c r="M1052" s="22">
        <v>6</v>
      </c>
      <c r="N1052" s="22">
        <v>6</v>
      </c>
      <c r="O1052" s="59">
        <f t="shared" si="612"/>
        <v>0.77815125038364363</v>
      </c>
      <c r="P1052" s="22" t="s">
        <v>1858</v>
      </c>
      <c r="Q1052" s="26"/>
      <c r="R1052" s="22">
        <v>1</v>
      </c>
      <c r="S1052" s="37">
        <v>2</v>
      </c>
      <c r="T1052" s="22">
        <v>1</v>
      </c>
      <c r="U1052" s="239" t="s">
        <v>1859</v>
      </c>
      <c r="V1052" s="34" t="s">
        <v>1861</v>
      </c>
      <c r="W1052" s="13"/>
      <c r="X1052" s="22" t="s">
        <v>608</v>
      </c>
      <c r="Y1052" s="38"/>
      <c r="Z1052" s="244" t="s">
        <v>130</v>
      </c>
      <c r="AA1052" s="22" t="s">
        <v>1257</v>
      </c>
      <c r="AB1052" s="29" t="s">
        <v>1164</v>
      </c>
      <c r="AC1052" s="119">
        <v>16</v>
      </c>
      <c r="AD1052" s="29">
        <v>0</v>
      </c>
      <c r="AE1052" s="29" t="s">
        <v>1576</v>
      </c>
      <c r="AF1052" s="281">
        <v>4.4000000000000004</v>
      </c>
      <c r="AG1052" s="86">
        <f t="shared" si="613"/>
        <v>0.64345267648618742</v>
      </c>
      <c r="AH1052" s="458">
        <f t="shared" ref="AH1052:AH1054" si="627">AF1052*69.5</f>
        <v>305.8</v>
      </c>
      <c r="AI1052" s="72">
        <f t="shared" si="606"/>
        <v>2.4854374810763011</v>
      </c>
      <c r="AJ1052" s="59">
        <f t="shared" si="607"/>
        <v>26.400000000000002</v>
      </c>
      <c r="AK1052" s="59">
        <f t="shared" si="614"/>
        <v>1.4216039268698311</v>
      </c>
      <c r="AL1052" s="72">
        <f t="shared" si="608"/>
        <v>1834.8000000000002</v>
      </c>
      <c r="AM1052" s="72">
        <f t="shared" si="604"/>
        <v>3.263588731459945</v>
      </c>
      <c r="AN1052" s="26" t="s">
        <v>28</v>
      </c>
      <c r="AO1052" s="22" t="s">
        <v>470</v>
      </c>
      <c r="AP1052" s="240"/>
      <c r="AQ1052" s="22" t="s">
        <v>80</v>
      </c>
      <c r="AR1052" s="26" t="s">
        <v>223</v>
      </c>
      <c r="AS1052" s="26" t="s">
        <v>224</v>
      </c>
      <c r="AT1052" s="498">
        <v>113</v>
      </c>
      <c r="AU1052" s="270">
        <v>45.23</v>
      </c>
      <c r="AV1052" s="11">
        <v>-118.5</v>
      </c>
      <c r="AW1052" s="37" t="s">
        <v>225</v>
      </c>
      <c r="AX1052" s="277">
        <v>6.1416666666666666</v>
      </c>
      <c r="AY1052" s="278">
        <v>613</v>
      </c>
      <c r="AZ1052" s="455">
        <f t="shared" si="615"/>
        <v>2.7874604745184151</v>
      </c>
      <c r="BA1052" s="529" t="s">
        <v>137</v>
      </c>
      <c r="BB1052" s="241" t="s">
        <v>226</v>
      </c>
      <c r="BC1052" s="22"/>
      <c r="BD1052" s="23"/>
      <c r="BH1052" s="26" t="s">
        <v>2028</v>
      </c>
      <c r="BI1052" s="26" t="s">
        <v>1877</v>
      </c>
      <c r="BJ1052" s="185" t="s">
        <v>12</v>
      </c>
      <c r="BK1052" s="67" t="s">
        <v>170</v>
      </c>
      <c r="BO1052" s="29" t="s">
        <v>1669</v>
      </c>
      <c r="BP1052" s="8" t="s">
        <v>1577</v>
      </c>
      <c r="BQ1052" s="29" t="s">
        <v>1862</v>
      </c>
      <c r="BR1052" s="67">
        <v>-0.12211538461538457</v>
      </c>
      <c r="BS1052" s="29" t="s">
        <v>21</v>
      </c>
      <c r="BT1052" s="29" t="s">
        <v>1214</v>
      </c>
      <c r="BU1052" s="124">
        <v>0.20805257215681108</v>
      </c>
      <c r="BW1052" s="14" t="s">
        <v>26</v>
      </c>
      <c r="BX1052" s="29" t="s">
        <v>67</v>
      </c>
      <c r="BZ1052" s="146">
        <f t="shared" si="609"/>
        <v>0.20805257215681108</v>
      </c>
      <c r="CA1052" s="250" t="s">
        <v>18</v>
      </c>
      <c r="CB1052" s="248" t="s">
        <v>1861</v>
      </c>
      <c r="CC1052" s="119">
        <v>2</v>
      </c>
      <c r="CD1052" s="119">
        <v>2</v>
      </c>
      <c r="CE1052" s="82" t="s">
        <v>1617</v>
      </c>
      <c r="CF1052" s="8" t="s">
        <v>1578</v>
      </c>
      <c r="CG1052" s="15">
        <v>-5.3030303030303094E-2</v>
      </c>
      <c r="CH1052" s="29" t="s">
        <v>21</v>
      </c>
      <c r="CI1052" s="67">
        <v>0.31069843415772547</v>
      </c>
      <c r="CL1052" s="30">
        <f t="shared" si="610"/>
        <v>0.31069843415772547</v>
      </c>
      <c r="CM1052" s="119">
        <v>2</v>
      </c>
      <c r="CN1052" s="119">
        <v>2</v>
      </c>
      <c r="CO1052" s="82" t="s">
        <v>2630</v>
      </c>
      <c r="CP1052" s="67">
        <f t="shared" si="619"/>
        <v>-0.26128565772928691</v>
      </c>
      <c r="CQ1052" s="67">
        <f t="shared" si="620"/>
        <v>0.5714285714285714</v>
      </c>
      <c r="CR1052" s="67">
        <f t="shared" si="616"/>
        <v>-0.14930609013102109</v>
      </c>
      <c r="CS1052" s="67">
        <f t="shared" si="621"/>
        <v>1.0027865385687766</v>
      </c>
      <c r="CT1052" s="29">
        <v>1</v>
      </c>
      <c r="CU1052" s="59">
        <v>0</v>
      </c>
      <c r="CV1052" s="19" t="s">
        <v>1782</v>
      </c>
      <c r="CW1052" s="59">
        <v>0</v>
      </c>
      <c r="CX1052" s="59">
        <v>0</v>
      </c>
      <c r="CY1052" s="12">
        <v>1</v>
      </c>
      <c r="CZ1052" s="12">
        <v>0</v>
      </c>
      <c r="DA1052" s="12">
        <v>0</v>
      </c>
      <c r="DB1052" s="12">
        <v>0</v>
      </c>
      <c r="DC1052" s="12">
        <v>0</v>
      </c>
      <c r="DD1052" s="283">
        <v>0</v>
      </c>
      <c r="DE1052" s="60">
        <v>0</v>
      </c>
      <c r="DF1052" s="60">
        <v>1</v>
      </c>
      <c r="DG1052" s="60">
        <v>1</v>
      </c>
      <c r="DH1052" s="60">
        <v>0</v>
      </c>
      <c r="DI1052" s="60">
        <v>0</v>
      </c>
      <c r="DJ1052" s="60">
        <v>0</v>
      </c>
      <c r="DK1052" s="60">
        <v>0</v>
      </c>
      <c r="DL1052" s="19">
        <v>0</v>
      </c>
      <c r="DM1052" s="19">
        <v>0</v>
      </c>
      <c r="DN1052" s="19">
        <v>0</v>
      </c>
      <c r="DO1052" s="59">
        <v>0</v>
      </c>
      <c r="DP1052" s="59">
        <v>0</v>
      </c>
      <c r="DQ1052" s="59">
        <v>0</v>
      </c>
      <c r="DR1052" s="59">
        <v>0</v>
      </c>
      <c r="DS1052" s="59">
        <v>0</v>
      </c>
      <c r="DT1052" s="59">
        <v>0</v>
      </c>
      <c r="DU1052" s="59">
        <v>0</v>
      </c>
      <c r="DV1052" s="59">
        <v>0</v>
      </c>
      <c r="DW1052" s="59">
        <v>0</v>
      </c>
      <c r="DX1052" s="59">
        <v>0</v>
      </c>
      <c r="DY1052" s="59">
        <v>0</v>
      </c>
      <c r="DZ1052" s="59">
        <v>0</v>
      </c>
      <c r="EA1052" s="59">
        <v>0</v>
      </c>
      <c r="EB1052" s="59">
        <v>0</v>
      </c>
      <c r="EC1052" s="59">
        <v>0</v>
      </c>
      <c r="ED1052" s="59">
        <v>0</v>
      </c>
      <c r="EE1052" s="59">
        <v>0</v>
      </c>
      <c r="EF1052" s="59">
        <v>0</v>
      </c>
      <c r="EG1052" s="59">
        <v>0</v>
      </c>
      <c r="EH1052" s="59">
        <v>0</v>
      </c>
      <c r="EI1052" s="59">
        <v>0</v>
      </c>
      <c r="EJ1052" s="59">
        <v>0</v>
      </c>
      <c r="EK1052" s="59">
        <v>0</v>
      </c>
      <c r="EL1052" s="59">
        <v>0</v>
      </c>
      <c r="EM1052" s="37">
        <v>0</v>
      </c>
      <c r="EN1052" s="59">
        <v>0</v>
      </c>
      <c r="EO1052" s="268">
        <v>1</v>
      </c>
      <c r="EP1052" s="59">
        <v>1</v>
      </c>
      <c r="EQ1052" s="59">
        <v>2</v>
      </c>
    </row>
    <row r="1053" spans="1:147" ht="15" customHeight="1" x14ac:dyDescent="0.25">
      <c r="A1053" s="6" t="s">
        <v>2587</v>
      </c>
      <c r="B1053" s="22">
        <v>127</v>
      </c>
      <c r="C1053" s="21" t="s">
        <v>1857</v>
      </c>
      <c r="D1053" s="13">
        <v>2016</v>
      </c>
      <c r="E1053" s="21" t="s">
        <v>800</v>
      </c>
      <c r="F1053" s="21" t="s">
        <v>308</v>
      </c>
      <c r="G1053" s="13">
        <v>19</v>
      </c>
      <c r="H1053" s="22" t="s">
        <v>801</v>
      </c>
      <c r="I1053" s="238" t="s">
        <v>1412</v>
      </c>
      <c r="J1053" s="59">
        <v>2</v>
      </c>
      <c r="K1053" s="22" t="s">
        <v>39</v>
      </c>
      <c r="L1053" s="22" t="s">
        <v>89</v>
      </c>
      <c r="M1053" s="22">
        <v>6</v>
      </c>
      <c r="N1053" s="22">
        <v>6</v>
      </c>
      <c r="O1053" s="59">
        <f t="shared" si="612"/>
        <v>0.77815125038364363</v>
      </c>
      <c r="P1053" s="22" t="s">
        <v>1858</v>
      </c>
      <c r="Q1053" s="26"/>
      <c r="R1053" s="22">
        <v>1</v>
      </c>
      <c r="S1053" s="37">
        <v>2</v>
      </c>
      <c r="T1053" s="22">
        <v>1</v>
      </c>
      <c r="U1053" s="239" t="s">
        <v>1859</v>
      </c>
      <c r="V1053" s="34" t="s">
        <v>1861</v>
      </c>
      <c r="W1053" s="13"/>
      <c r="X1053" s="22" t="s">
        <v>608</v>
      </c>
      <c r="Y1053" s="38"/>
      <c r="Z1053" s="244" t="s">
        <v>130</v>
      </c>
      <c r="AA1053" s="22" t="s">
        <v>1257</v>
      </c>
      <c r="AB1053" s="29" t="s">
        <v>1164</v>
      </c>
      <c r="AC1053" s="119">
        <v>8</v>
      </c>
      <c r="AD1053" s="29">
        <v>0</v>
      </c>
      <c r="AE1053" s="29" t="s">
        <v>1576</v>
      </c>
      <c r="AF1053" s="281">
        <v>2.2000000000000002</v>
      </c>
      <c r="AG1053" s="86">
        <f t="shared" si="613"/>
        <v>0.34242268082220628</v>
      </c>
      <c r="AH1053" s="458">
        <f t="shared" si="627"/>
        <v>152.9</v>
      </c>
      <c r="AI1053" s="72">
        <f t="shared" si="606"/>
        <v>2.1844074854123203</v>
      </c>
      <c r="AJ1053" s="59">
        <f t="shared" si="607"/>
        <v>13.200000000000001</v>
      </c>
      <c r="AK1053" s="59">
        <f t="shared" si="614"/>
        <v>1.1205739312058498</v>
      </c>
      <c r="AL1053" s="72">
        <f t="shared" si="608"/>
        <v>917.40000000000009</v>
      </c>
      <c r="AM1053" s="72">
        <f t="shared" si="604"/>
        <v>2.9625587357959637</v>
      </c>
      <c r="AN1053" s="26" t="s">
        <v>28</v>
      </c>
      <c r="AO1053" s="22" t="s">
        <v>470</v>
      </c>
      <c r="AP1053" s="240"/>
      <c r="AQ1053" s="22" t="s">
        <v>80</v>
      </c>
      <c r="AR1053" s="26" t="s">
        <v>223</v>
      </c>
      <c r="AS1053" s="26" t="s">
        <v>224</v>
      </c>
      <c r="AT1053" s="498">
        <v>113</v>
      </c>
      <c r="AU1053" s="270">
        <v>45.23</v>
      </c>
      <c r="AV1053" s="11">
        <v>-118.5</v>
      </c>
      <c r="AW1053" s="37" t="s">
        <v>225</v>
      </c>
      <c r="AX1053" s="277">
        <v>6.1416666666666666</v>
      </c>
      <c r="AY1053" s="278">
        <v>613</v>
      </c>
      <c r="AZ1053" s="455">
        <f t="shared" si="615"/>
        <v>2.7874604745184151</v>
      </c>
      <c r="BA1053" s="529" t="s">
        <v>137</v>
      </c>
      <c r="BB1053" s="241" t="s">
        <v>226</v>
      </c>
      <c r="BC1053" s="22"/>
      <c r="BD1053" s="23"/>
      <c r="BH1053" s="26" t="s">
        <v>2028</v>
      </c>
      <c r="BI1053" s="26" t="s">
        <v>1878</v>
      </c>
      <c r="BJ1053" s="185" t="s">
        <v>12</v>
      </c>
      <c r="BK1053" s="67" t="s">
        <v>170</v>
      </c>
      <c r="BO1053" s="29" t="s">
        <v>1669</v>
      </c>
      <c r="BP1053" s="8" t="s">
        <v>1577</v>
      </c>
      <c r="BQ1053" s="29" t="s">
        <v>1862</v>
      </c>
      <c r="BR1053" s="67">
        <v>4.2857142857142844E-2</v>
      </c>
      <c r="BS1053" s="29" t="s">
        <v>21</v>
      </c>
      <c r="BT1053" s="29" t="s">
        <v>1214</v>
      </c>
      <c r="BU1053" s="124">
        <v>6.0609152673132625E-2</v>
      </c>
      <c r="BW1053" s="14" t="s">
        <v>26</v>
      </c>
      <c r="BX1053" s="29" t="s">
        <v>67</v>
      </c>
      <c r="BZ1053" s="146">
        <f t="shared" si="609"/>
        <v>6.0609152673132625E-2</v>
      </c>
      <c r="CA1053" s="250" t="s">
        <v>18</v>
      </c>
      <c r="CB1053" s="248" t="s">
        <v>1861</v>
      </c>
      <c r="CC1053" s="119">
        <v>2</v>
      </c>
      <c r="CD1053" s="119">
        <v>2</v>
      </c>
      <c r="CE1053" s="82" t="s">
        <v>1617</v>
      </c>
      <c r="CF1053" s="8" t="s">
        <v>1578</v>
      </c>
      <c r="CG1053" s="15">
        <v>-5.3030303030303094E-2</v>
      </c>
      <c r="CH1053" s="29" t="s">
        <v>21</v>
      </c>
      <c r="CI1053" s="67">
        <v>0.31069843415772547</v>
      </c>
      <c r="CL1053" s="30">
        <f t="shared" si="610"/>
        <v>0.31069843415772547</v>
      </c>
      <c r="CM1053" s="119">
        <v>2</v>
      </c>
      <c r="CN1053" s="119">
        <v>2</v>
      </c>
      <c r="CO1053" s="82" t="s">
        <v>2630</v>
      </c>
      <c r="CP1053" s="67">
        <f t="shared" si="619"/>
        <v>0.42837858091421588</v>
      </c>
      <c r="CQ1053" s="67">
        <f t="shared" si="620"/>
        <v>0.5714285714285714</v>
      </c>
      <c r="CR1053" s="67">
        <f t="shared" si="616"/>
        <v>0.24478776052240905</v>
      </c>
      <c r="CS1053" s="67">
        <f t="shared" si="621"/>
        <v>1.0074901309626971</v>
      </c>
      <c r="CT1053" s="29">
        <v>1</v>
      </c>
      <c r="CU1053" s="59">
        <v>0</v>
      </c>
      <c r="CV1053" s="19" t="s">
        <v>1782</v>
      </c>
      <c r="CW1053" s="59">
        <v>0</v>
      </c>
      <c r="CX1053" s="59">
        <v>0</v>
      </c>
      <c r="CY1053" s="12">
        <v>1</v>
      </c>
      <c r="CZ1053" s="12">
        <v>0</v>
      </c>
      <c r="DA1053" s="12">
        <v>0</v>
      </c>
      <c r="DB1053" s="12">
        <v>0</v>
      </c>
      <c r="DC1053" s="12">
        <v>0</v>
      </c>
      <c r="DD1053" s="283">
        <v>0</v>
      </c>
      <c r="DE1053" s="60">
        <v>0</v>
      </c>
      <c r="DF1053" s="60">
        <v>1</v>
      </c>
      <c r="DG1053" s="60">
        <v>1</v>
      </c>
      <c r="DH1053" s="60">
        <v>0</v>
      </c>
      <c r="DI1053" s="60">
        <v>0</v>
      </c>
      <c r="DJ1053" s="60">
        <v>0</v>
      </c>
      <c r="DK1053" s="60">
        <v>0</v>
      </c>
      <c r="DL1053" s="19">
        <v>0</v>
      </c>
      <c r="DM1053" s="19">
        <v>0</v>
      </c>
      <c r="DN1053" s="19">
        <v>0</v>
      </c>
      <c r="DO1053" s="59">
        <v>0</v>
      </c>
      <c r="DP1053" s="59">
        <v>0</v>
      </c>
      <c r="DQ1053" s="59">
        <v>0</v>
      </c>
      <c r="DR1053" s="59">
        <v>0</v>
      </c>
      <c r="DS1053" s="59">
        <v>0</v>
      </c>
      <c r="DT1053" s="59">
        <v>0</v>
      </c>
      <c r="DU1053" s="59">
        <v>0</v>
      </c>
      <c r="DV1053" s="59">
        <v>0</v>
      </c>
      <c r="DW1053" s="59">
        <v>0</v>
      </c>
      <c r="DX1053" s="59">
        <v>0</v>
      </c>
      <c r="DY1053" s="59">
        <v>0</v>
      </c>
      <c r="DZ1053" s="59">
        <v>0</v>
      </c>
      <c r="EA1053" s="59">
        <v>0</v>
      </c>
      <c r="EB1053" s="59">
        <v>0</v>
      </c>
      <c r="EC1053" s="59">
        <v>0</v>
      </c>
      <c r="ED1053" s="59">
        <v>0</v>
      </c>
      <c r="EE1053" s="59">
        <v>0</v>
      </c>
      <c r="EF1053" s="59">
        <v>0</v>
      </c>
      <c r="EG1053" s="59">
        <v>0</v>
      </c>
      <c r="EH1053" s="59">
        <v>0</v>
      </c>
      <c r="EI1053" s="59">
        <v>0</v>
      </c>
      <c r="EJ1053" s="59">
        <v>0</v>
      </c>
      <c r="EK1053" s="59">
        <v>0</v>
      </c>
      <c r="EL1053" s="59">
        <v>0</v>
      </c>
      <c r="EM1053" s="37">
        <v>0</v>
      </c>
      <c r="EN1053" s="59">
        <v>0</v>
      </c>
      <c r="EO1053" s="268">
        <v>1</v>
      </c>
      <c r="EP1053" s="59">
        <v>1</v>
      </c>
      <c r="EQ1053" s="59">
        <v>2</v>
      </c>
    </row>
    <row r="1054" spans="1:147" ht="15" customHeight="1" x14ac:dyDescent="0.25">
      <c r="A1054" s="6" t="s">
        <v>2587</v>
      </c>
      <c r="B1054" s="22">
        <v>128</v>
      </c>
      <c r="C1054" s="21" t="s">
        <v>1857</v>
      </c>
      <c r="D1054" s="13">
        <v>2016</v>
      </c>
      <c r="E1054" s="21" t="s">
        <v>800</v>
      </c>
      <c r="F1054" s="21" t="s">
        <v>308</v>
      </c>
      <c r="G1054" s="13">
        <v>19</v>
      </c>
      <c r="H1054" s="22" t="s">
        <v>801</v>
      </c>
      <c r="I1054" s="238" t="s">
        <v>1412</v>
      </c>
      <c r="J1054" s="59">
        <v>2</v>
      </c>
      <c r="K1054" s="22" t="s">
        <v>39</v>
      </c>
      <c r="L1054" s="22" t="s">
        <v>89</v>
      </c>
      <c r="M1054" s="22">
        <v>6</v>
      </c>
      <c r="N1054" s="22">
        <v>6</v>
      </c>
      <c r="O1054" s="59">
        <f t="shared" si="612"/>
        <v>0.77815125038364363</v>
      </c>
      <c r="P1054" s="22" t="s">
        <v>1858</v>
      </c>
      <c r="Q1054" s="26"/>
      <c r="R1054" s="22">
        <v>1</v>
      </c>
      <c r="S1054" s="37">
        <v>2</v>
      </c>
      <c r="T1054" s="22">
        <v>3</v>
      </c>
      <c r="U1054" s="239" t="s">
        <v>1859</v>
      </c>
      <c r="V1054" s="34" t="s">
        <v>1861</v>
      </c>
      <c r="W1054" s="13"/>
      <c r="X1054" s="22" t="s">
        <v>608</v>
      </c>
      <c r="Y1054" s="38"/>
      <c r="Z1054" s="244" t="s">
        <v>130</v>
      </c>
      <c r="AA1054" s="22" t="s">
        <v>1257</v>
      </c>
      <c r="AB1054" s="29" t="s">
        <v>1164</v>
      </c>
      <c r="AC1054" s="243" t="s">
        <v>1864</v>
      </c>
      <c r="AD1054" s="29">
        <v>0</v>
      </c>
      <c r="AE1054" s="29" t="s">
        <v>1576</v>
      </c>
      <c r="AF1054" s="282">
        <v>5.0999999999999996</v>
      </c>
      <c r="AG1054" s="86">
        <f t="shared" si="613"/>
        <v>0.70757017609793638</v>
      </c>
      <c r="AH1054" s="458">
        <f t="shared" si="627"/>
        <v>354.45</v>
      </c>
      <c r="AI1054" s="72">
        <f t="shared" si="606"/>
        <v>2.5495549806880504</v>
      </c>
      <c r="AJ1054" s="59">
        <f t="shared" si="607"/>
        <v>30.599999999999998</v>
      </c>
      <c r="AK1054" s="59">
        <f t="shared" si="614"/>
        <v>1.4857214264815799</v>
      </c>
      <c r="AL1054" s="72">
        <f t="shared" si="608"/>
        <v>2126.6999999999998</v>
      </c>
      <c r="AM1054" s="72">
        <f t="shared" si="604"/>
        <v>3.3277062310716938</v>
      </c>
      <c r="AN1054" s="26" t="s">
        <v>28</v>
      </c>
      <c r="AO1054" s="22" t="s">
        <v>470</v>
      </c>
      <c r="AP1054" s="240"/>
      <c r="AQ1054" s="22" t="s">
        <v>80</v>
      </c>
      <c r="AR1054" s="26" t="s">
        <v>223</v>
      </c>
      <c r="AS1054" s="26" t="s">
        <v>224</v>
      </c>
      <c r="AT1054" s="498">
        <v>113</v>
      </c>
      <c r="AU1054" s="270">
        <v>45.23</v>
      </c>
      <c r="AV1054" s="11">
        <v>-118.5</v>
      </c>
      <c r="AW1054" s="37" t="s">
        <v>225</v>
      </c>
      <c r="AX1054" s="277">
        <v>6.1416666666666666</v>
      </c>
      <c r="AY1054" s="278">
        <v>613</v>
      </c>
      <c r="AZ1054" s="455">
        <f t="shared" si="615"/>
        <v>2.7874604745184151</v>
      </c>
      <c r="BA1054" s="529" t="s">
        <v>137</v>
      </c>
      <c r="BB1054" s="241" t="s">
        <v>226</v>
      </c>
      <c r="BC1054" s="22"/>
      <c r="BD1054" s="23"/>
      <c r="BH1054" s="26" t="s">
        <v>2028</v>
      </c>
      <c r="BI1054" s="26" t="s">
        <v>1879</v>
      </c>
      <c r="BJ1054" s="185" t="s">
        <v>12</v>
      </c>
      <c r="BK1054" s="67" t="s">
        <v>170</v>
      </c>
      <c r="BO1054" s="29" t="s">
        <v>1669</v>
      </c>
      <c r="BP1054" s="8" t="s">
        <v>1577</v>
      </c>
      <c r="BQ1054" s="29" t="s">
        <v>1862</v>
      </c>
      <c r="BR1054" s="67">
        <v>1.7562067562067574E-2</v>
      </c>
      <c r="BS1054" s="29" t="s">
        <v>21</v>
      </c>
      <c r="BT1054" s="29" t="s">
        <v>1214</v>
      </c>
      <c r="BU1054" s="124">
        <v>0.15067960182490808</v>
      </c>
      <c r="BW1054" s="14" t="s">
        <v>26</v>
      </c>
      <c r="BX1054" s="29" t="s">
        <v>67</v>
      </c>
      <c r="BZ1054" s="146">
        <f t="shared" si="609"/>
        <v>0.15067960182490808</v>
      </c>
      <c r="CA1054" s="250" t="s">
        <v>18</v>
      </c>
      <c r="CB1054" s="248" t="s">
        <v>1861</v>
      </c>
      <c r="CC1054" s="119">
        <v>6</v>
      </c>
      <c r="CD1054" s="119">
        <v>6</v>
      </c>
      <c r="CE1054" s="82" t="s">
        <v>1617</v>
      </c>
      <c r="CF1054" s="8" t="s">
        <v>1578</v>
      </c>
      <c r="CG1054" s="15">
        <v>-5.3030303030303094E-2</v>
      </c>
      <c r="CH1054" s="29" t="s">
        <v>21</v>
      </c>
      <c r="CI1054" s="67">
        <v>0.31069843415772547</v>
      </c>
      <c r="CL1054" s="30">
        <f t="shared" si="610"/>
        <v>0.31069843415772547</v>
      </c>
      <c r="CM1054" s="119">
        <v>2</v>
      </c>
      <c r="CN1054" s="119">
        <v>2</v>
      </c>
      <c r="CO1054" s="82" t="s">
        <v>2630</v>
      </c>
      <c r="CP1054" s="67">
        <f t="shared" si="619"/>
        <v>0.37728248417755866</v>
      </c>
      <c r="CQ1054" s="67">
        <f t="shared" si="620"/>
        <v>0.86956521739130432</v>
      </c>
      <c r="CR1054" s="67">
        <f t="shared" si="616"/>
        <v>0.32807172537179013</v>
      </c>
      <c r="CS1054" s="67">
        <f t="shared" si="621"/>
        <v>0.67339360772844303</v>
      </c>
      <c r="CT1054" s="29">
        <v>2</v>
      </c>
      <c r="CU1054" s="59">
        <v>0</v>
      </c>
      <c r="CV1054" s="19" t="s">
        <v>1782</v>
      </c>
      <c r="CW1054" s="59">
        <v>0</v>
      </c>
      <c r="CX1054" s="59">
        <v>0</v>
      </c>
      <c r="CY1054" s="12">
        <v>1</v>
      </c>
      <c r="CZ1054" s="12">
        <v>0</v>
      </c>
      <c r="DA1054" s="12">
        <v>0</v>
      </c>
      <c r="DB1054" s="12">
        <v>0</v>
      </c>
      <c r="DC1054" s="12">
        <v>0</v>
      </c>
      <c r="DD1054" s="283">
        <v>0</v>
      </c>
      <c r="DE1054" s="60">
        <v>0</v>
      </c>
      <c r="DF1054" s="60">
        <v>1</v>
      </c>
      <c r="DG1054" s="60">
        <v>1</v>
      </c>
      <c r="DH1054" s="60">
        <v>0</v>
      </c>
      <c r="DI1054" s="60">
        <v>0</v>
      </c>
      <c r="DJ1054" s="60">
        <v>0</v>
      </c>
      <c r="DK1054" s="60">
        <v>0</v>
      </c>
      <c r="DL1054" s="19">
        <v>0</v>
      </c>
      <c r="DM1054" s="19">
        <v>0</v>
      </c>
      <c r="DN1054" s="19">
        <v>0</v>
      </c>
      <c r="DO1054" s="59">
        <v>0</v>
      </c>
      <c r="DP1054" s="59">
        <v>0</v>
      </c>
      <c r="DQ1054" s="59">
        <v>0</v>
      </c>
      <c r="DR1054" s="59">
        <v>0</v>
      </c>
      <c r="DS1054" s="59">
        <v>0</v>
      </c>
      <c r="DT1054" s="59">
        <v>0</v>
      </c>
      <c r="DU1054" s="59">
        <v>0</v>
      </c>
      <c r="DV1054" s="59">
        <v>0</v>
      </c>
      <c r="DW1054" s="59">
        <v>0</v>
      </c>
      <c r="DX1054" s="59">
        <v>0</v>
      </c>
      <c r="DY1054" s="59">
        <v>0</v>
      </c>
      <c r="DZ1054" s="59">
        <v>0</v>
      </c>
      <c r="EA1054" s="59">
        <v>0</v>
      </c>
      <c r="EB1054" s="59">
        <v>0</v>
      </c>
      <c r="EC1054" s="59">
        <v>0</v>
      </c>
      <c r="ED1054" s="59">
        <v>0</v>
      </c>
      <c r="EE1054" s="59">
        <v>0</v>
      </c>
      <c r="EF1054" s="59">
        <v>0</v>
      </c>
      <c r="EG1054" s="59">
        <v>0</v>
      </c>
      <c r="EH1054" s="59">
        <v>0</v>
      </c>
      <c r="EI1054" s="59">
        <v>0</v>
      </c>
      <c r="EJ1054" s="59">
        <v>0</v>
      </c>
      <c r="EK1054" s="59">
        <v>0</v>
      </c>
      <c r="EL1054" s="59">
        <v>0</v>
      </c>
      <c r="EM1054" s="37">
        <v>0</v>
      </c>
      <c r="EN1054" s="59">
        <v>0</v>
      </c>
      <c r="EO1054" s="268">
        <v>1</v>
      </c>
      <c r="EP1054" s="59">
        <v>1</v>
      </c>
      <c r="EQ1054" s="59">
        <v>2</v>
      </c>
    </row>
    <row r="1055" spans="1:147" ht="15" customHeight="1" x14ac:dyDescent="0.25">
      <c r="A1055" s="6" t="s">
        <v>2587</v>
      </c>
      <c r="B1055" s="22">
        <v>129</v>
      </c>
      <c r="C1055" s="21" t="s">
        <v>1857</v>
      </c>
      <c r="D1055" s="13">
        <v>2016</v>
      </c>
      <c r="E1055" s="21" t="s">
        <v>800</v>
      </c>
      <c r="F1055" s="21" t="s">
        <v>308</v>
      </c>
      <c r="G1055" s="13">
        <v>19</v>
      </c>
      <c r="H1055" s="22" t="s">
        <v>801</v>
      </c>
      <c r="I1055" s="238" t="s">
        <v>1412</v>
      </c>
      <c r="J1055" s="59">
        <v>2</v>
      </c>
      <c r="K1055" s="22" t="s">
        <v>39</v>
      </c>
      <c r="L1055" s="22" t="s">
        <v>89</v>
      </c>
      <c r="M1055" s="22">
        <v>6</v>
      </c>
      <c r="N1055" s="22">
        <v>6</v>
      </c>
      <c r="O1055" s="59">
        <f t="shared" si="612"/>
        <v>0.77815125038364363</v>
      </c>
      <c r="P1055" s="22" t="s">
        <v>1858</v>
      </c>
      <c r="Q1055" s="26"/>
      <c r="R1055" s="22">
        <v>1</v>
      </c>
      <c r="S1055" s="22">
        <v>3</v>
      </c>
      <c r="T1055" s="22">
        <v>1</v>
      </c>
      <c r="U1055" s="239" t="s">
        <v>1859</v>
      </c>
      <c r="V1055" s="34" t="s">
        <v>1861</v>
      </c>
      <c r="W1055" s="13"/>
      <c r="X1055" s="22" t="s">
        <v>608</v>
      </c>
      <c r="Y1055" s="26"/>
      <c r="Z1055" s="26" t="s">
        <v>153</v>
      </c>
      <c r="AA1055" s="22" t="s">
        <v>1257</v>
      </c>
      <c r="AB1055" s="29" t="s">
        <v>1164</v>
      </c>
      <c r="AC1055" s="29">
        <v>30</v>
      </c>
      <c r="AD1055" s="29">
        <v>0</v>
      </c>
      <c r="AE1055" s="29" t="s">
        <v>1575</v>
      </c>
      <c r="AF1055" s="27">
        <v>8.1999999999999993</v>
      </c>
      <c r="AG1055" s="86">
        <f t="shared" si="613"/>
        <v>0.91381385238371671</v>
      </c>
      <c r="AH1055" s="458">
        <f>AF1055*110</f>
        <v>901.99999999999989</v>
      </c>
      <c r="AI1055" s="72">
        <f t="shared" si="606"/>
        <v>2.9552065375419416</v>
      </c>
      <c r="AJ1055" s="59">
        <f t="shared" si="607"/>
        <v>49.199999999999996</v>
      </c>
      <c r="AK1055" s="59">
        <f t="shared" si="614"/>
        <v>1.6919651027673603</v>
      </c>
      <c r="AL1055" s="72">
        <f t="shared" si="608"/>
        <v>5411.9999999999991</v>
      </c>
      <c r="AM1055" s="72">
        <f t="shared" si="604"/>
        <v>3.7333577879255855</v>
      </c>
      <c r="AN1055" s="26" t="s">
        <v>28</v>
      </c>
      <c r="AO1055" s="22" t="s">
        <v>470</v>
      </c>
      <c r="AP1055" s="240"/>
      <c r="AQ1055" s="22" t="s">
        <v>80</v>
      </c>
      <c r="AR1055" s="26" t="s">
        <v>223</v>
      </c>
      <c r="AS1055" s="26" t="s">
        <v>224</v>
      </c>
      <c r="AT1055" s="498">
        <v>112</v>
      </c>
      <c r="AU1055" s="270">
        <v>45.23</v>
      </c>
      <c r="AV1055" s="11">
        <v>-118.5</v>
      </c>
      <c r="AW1055" s="37" t="s">
        <v>225</v>
      </c>
      <c r="AX1055" s="277">
        <v>6.1416666666666666</v>
      </c>
      <c r="AY1055" s="278">
        <v>613</v>
      </c>
      <c r="AZ1055" s="455">
        <f t="shared" si="615"/>
        <v>2.7874604745184151</v>
      </c>
      <c r="BA1055" s="529" t="s">
        <v>137</v>
      </c>
      <c r="BB1055" s="241" t="s">
        <v>226</v>
      </c>
      <c r="BC1055" s="22"/>
      <c r="BD1055" s="23"/>
      <c r="BH1055" s="26" t="s">
        <v>2028</v>
      </c>
      <c r="BI1055" s="26" t="s">
        <v>1860</v>
      </c>
      <c r="BJ1055" s="8" t="s">
        <v>8</v>
      </c>
      <c r="BK1055" s="67" t="s">
        <v>1880</v>
      </c>
      <c r="BO1055" s="29" t="s">
        <v>1669</v>
      </c>
      <c r="BP1055" s="8" t="s">
        <v>1577</v>
      </c>
      <c r="BQ1055" s="29" t="s">
        <v>1862</v>
      </c>
      <c r="BR1055" s="67">
        <v>10.955065359477119</v>
      </c>
      <c r="BS1055" s="29" t="s">
        <v>21</v>
      </c>
      <c r="BT1055" s="29" t="s">
        <v>9</v>
      </c>
      <c r="BU1055" s="124">
        <v>11.210248003810323</v>
      </c>
      <c r="BW1055" s="14" t="s">
        <v>26</v>
      </c>
      <c r="BX1055" s="29" t="s">
        <v>67</v>
      </c>
      <c r="BZ1055" s="146">
        <f t="shared" si="609"/>
        <v>11.210248003810323</v>
      </c>
      <c r="CA1055" s="250" t="s">
        <v>18</v>
      </c>
      <c r="CB1055" s="248" t="s">
        <v>1861</v>
      </c>
      <c r="CC1055" s="29">
        <v>3</v>
      </c>
      <c r="CD1055" s="29">
        <v>3</v>
      </c>
      <c r="CE1055" s="82" t="s">
        <v>1617</v>
      </c>
      <c r="CF1055" s="8" t="s">
        <v>1578</v>
      </c>
      <c r="CG1055" s="67">
        <v>15.677559912854029</v>
      </c>
      <c r="CH1055" s="29" t="s">
        <v>21</v>
      </c>
      <c r="CI1055" s="67">
        <v>4.7336602247234909</v>
      </c>
      <c r="CL1055" s="30">
        <f t="shared" si="610"/>
        <v>4.7336602247234909</v>
      </c>
      <c r="CM1055" s="29">
        <v>3</v>
      </c>
      <c r="CN1055" s="29">
        <v>3</v>
      </c>
      <c r="CO1055" s="82" t="s">
        <v>2630</v>
      </c>
      <c r="CP1055" s="67">
        <f t="shared" si="619"/>
        <v>-0.54883571824008648</v>
      </c>
      <c r="CQ1055" s="67">
        <f t="shared" si="620"/>
        <v>0.8</v>
      </c>
      <c r="CR1055" s="67">
        <f t="shared" si="616"/>
        <v>-0.43906857459206922</v>
      </c>
      <c r="CS1055" s="67">
        <f t="shared" si="621"/>
        <v>0.6827317677661926</v>
      </c>
      <c r="CT1055" s="29">
        <v>1</v>
      </c>
      <c r="CU1055" s="59">
        <v>0</v>
      </c>
      <c r="CV1055" s="19" t="s">
        <v>1782</v>
      </c>
      <c r="CW1055" s="59">
        <v>0</v>
      </c>
      <c r="CX1055" s="59">
        <v>0</v>
      </c>
      <c r="CY1055" s="12">
        <v>0</v>
      </c>
      <c r="CZ1055" s="12">
        <v>2</v>
      </c>
      <c r="DA1055" s="12">
        <v>0</v>
      </c>
      <c r="DB1055" s="12">
        <v>0</v>
      </c>
      <c r="DC1055" s="12">
        <v>0</v>
      </c>
      <c r="DD1055" s="283">
        <v>0</v>
      </c>
      <c r="DE1055" s="60">
        <v>0</v>
      </c>
      <c r="DF1055" s="60">
        <v>0</v>
      </c>
      <c r="DG1055" s="60">
        <v>0</v>
      </c>
      <c r="DH1055" s="60">
        <v>0</v>
      </c>
      <c r="DI1055" s="60">
        <v>0</v>
      </c>
      <c r="DJ1055" s="60">
        <v>0</v>
      </c>
      <c r="DK1055" s="60">
        <v>0</v>
      </c>
      <c r="DL1055" s="19">
        <v>0</v>
      </c>
      <c r="DM1055" s="19">
        <v>0</v>
      </c>
      <c r="DN1055" s="19">
        <v>0</v>
      </c>
      <c r="DO1055" s="59">
        <v>0</v>
      </c>
      <c r="DP1055" s="59">
        <v>0</v>
      </c>
      <c r="DQ1055" s="59">
        <v>0</v>
      </c>
      <c r="DR1055" s="59">
        <v>0</v>
      </c>
      <c r="DS1055" s="59">
        <v>0</v>
      </c>
      <c r="DT1055" s="59">
        <v>0</v>
      </c>
      <c r="DU1055" s="59">
        <v>0</v>
      </c>
      <c r="DV1055" s="59">
        <v>0</v>
      </c>
      <c r="DW1055" s="59">
        <v>0</v>
      </c>
      <c r="DX1055" s="59">
        <v>0</v>
      </c>
      <c r="DY1055" s="59">
        <v>0</v>
      </c>
      <c r="DZ1055" s="59">
        <v>0</v>
      </c>
      <c r="EA1055" s="387">
        <v>0</v>
      </c>
      <c r="EB1055" s="283">
        <v>1</v>
      </c>
      <c r="EC1055" s="59">
        <v>0</v>
      </c>
      <c r="ED1055" s="59">
        <v>0</v>
      </c>
      <c r="EE1055" s="59">
        <v>0</v>
      </c>
      <c r="EF1055" s="59">
        <v>0</v>
      </c>
      <c r="EG1055" s="59">
        <v>0</v>
      </c>
      <c r="EH1055" s="59">
        <v>0</v>
      </c>
      <c r="EI1055" s="59">
        <v>0</v>
      </c>
      <c r="EJ1055" s="59">
        <v>0</v>
      </c>
      <c r="EK1055" s="59">
        <v>0</v>
      </c>
      <c r="EL1055" s="59">
        <v>0</v>
      </c>
      <c r="EM1055" s="29">
        <v>2</v>
      </c>
      <c r="EN1055" s="59">
        <v>0</v>
      </c>
      <c r="EO1055" s="29">
        <v>2</v>
      </c>
      <c r="EP1055" s="59">
        <v>1</v>
      </c>
      <c r="EQ1055" s="59">
        <v>2</v>
      </c>
    </row>
    <row r="1056" spans="1:147" ht="15" customHeight="1" x14ac:dyDescent="0.25">
      <c r="A1056" s="6" t="s">
        <v>2587</v>
      </c>
      <c r="B1056" s="22">
        <v>130</v>
      </c>
      <c r="C1056" s="21" t="s">
        <v>1857</v>
      </c>
      <c r="D1056" s="13">
        <v>2016</v>
      </c>
      <c r="E1056" s="21" t="s">
        <v>800</v>
      </c>
      <c r="F1056" s="21" t="s">
        <v>308</v>
      </c>
      <c r="G1056" s="13">
        <v>19</v>
      </c>
      <c r="H1056" s="22" t="s">
        <v>801</v>
      </c>
      <c r="I1056" s="238" t="s">
        <v>1412</v>
      </c>
      <c r="J1056" s="59">
        <v>2</v>
      </c>
      <c r="K1056" s="22" t="s">
        <v>39</v>
      </c>
      <c r="L1056" s="22" t="s">
        <v>89</v>
      </c>
      <c r="M1056" s="22">
        <v>6</v>
      </c>
      <c r="N1056" s="22">
        <v>6</v>
      </c>
      <c r="O1056" s="59">
        <f t="shared" si="612"/>
        <v>0.77815125038364363</v>
      </c>
      <c r="P1056" s="22" t="s">
        <v>1858</v>
      </c>
      <c r="Q1056" s="26"/>
      <c r="R1056" s="22">
        <v>1</v>
      </c>
      <c r="S1056" s="22">
        <v>3</v>
      </c>
      <c r="T1056" s="22">
        <v>1</v>
      </c>
      <c r="U1056" s="239" t="s">
        <v>1859</v>
      </c>
      <c r="V1056" s="34" t="s">
        <v>1861</v>
      </c>
      <c r="W1056" s="13"/>
      <c r="X1056" s="22" t="s">
        <v>608</v>
      </c>
      <c r="Y1056" s="38"/>
      <c r="Z1056" s="26" t="s">
        <v>153</v>
      </c>
      <c r="AA1056" s="22" t="s">
        <v>1257</v>
      </c>
      <c r="AB1056" s="29" t="s">
        <v>1164</v>
      </c>
      <c r="AC1056" s="119">
        <v>20</v>
      </c>
      <c r="AD1056" s="29">
        <v>0</v>
      </c>
      <c r="AE1056" s="29" t="s">
        <v>1575</v>
      </c>
      <c r="AF1056" s="281">
        <v>5.5</v>
      </c>
      <c r="AG1056" s="86">
        <f t="shared" si="613"/>
        <v>0.74036268949424389</v>
      </c>
      <c r="AH1056" s="458">
        <f t="shared" ref="AH1056:AH1058" si="628">AF1056*110</f>
        <v>605</v>
      </c>
      <c r="AI1056" s="72">
        <f t="shared" si="606"/>
        <v>2.781755374652469</v>
      </c>
      <c r="AJ1056" s="59">
        <f t="shared" si="607"/>
        <v>33</v>
      </c>
      <c r="AK1056" s="59">
        <f t="shared" si="614"/>
        <v>1.5185139398778875</v>
      </c>
      <c r="AL1056" s="72">
        <f t="shared" si="608"/>
        <v>3630</v>
      </c>
      <c r="AM1056" s="72">
        <f t="shared" si="604"/>
        <v>3.5599066250361124</v>
      </c>
      <c r="AN1056" s="26" t="s">
        <v>28</v>
      </c>
      <c r="AO1056" s="22" t="s">
        <v>470</v>
      </c>
      <c r="AP1056" s="240"/>
      <c r="AQ1056" s="22" t="s">
        <v>80</v>
      </c>
      <c r="AR1056" s="26" t="s">
        <v>223</v>
      </c>
      <c r="AS1056" s="26" t="s">
        <v>224</v>
      </c>
      <c r="AT1056" s="498">
        <v>112</v>
      </c>
      <c r="AU1056" s="270">
        <v>45.23</v>
      </c>
      <c r="AV1056" s="11">
        <v>-118.5</v>
      </c>
      <c r="AW1056" s="37" t="s">
        <v>225</v>
      </c>
      <c r="AX1056" s="277">
        <v>6.1416666666666666</v>
      </c>
      <c r="AY1056" s="278">
        <v>613</v>
      </c>
      <c r="AZ1056" s="455">
        <f t="shared" si="615"/>
        <v>2.7874604745184151</v>
      </c>
      <c r="BA1056" s="529" t="s">
        <v>137</v>
      </c>
      <c r="BB1056" s="241" t="s">
        <v>226</v>
      </c>
      <c r="BC1056" s="22"/>
      <c r="BD1056" s="23"/>
      <c r="BH1056" s="26" t="s">
        <v>2028</v>
      </c>
      <c r="BI1056" s="26" t="s">
        <v>1865</v>
      </c>
      <c r="BJ1056" s="8" t="s">
        <v>8</v>
      </c>
      <c r="BK1056" s="67" t="s">
        <v>1880</v>
      </c>
      <c r="BO1056" s="29" t="s">
        <v>1669</v>
      </c>
      <c r="BP1056" s="8" t="s">
        <v>1577</v>
      </c>
      <c r="BQ1056" s="29" t="s">
        <v>1862</v>
      </c>
      <c r="BR1056" s="67">
        <v>21.792857142857144</v>
      </c>
      <c r="BS1056" s="29" t="s">
        <v>21</v>
      </c>
      <c r="BT1056" s="29" t="s">
        <v>9</v>
      </c>
      <c r="BU1056" s="124">
        <v>8.4720217812057488</v>
      </c>
      <c r="BW1056" s="14" t="s">
        <v>26</v>
      </c>
      <c r="BX1056" s="29" t="s">
        <v>67</v>
      </c>
      <c r="BZ1056" s="146">
        <f t="shared" si="609"/>
        <v>8.4720217812057488</v>
      </c>
      <c r="CA1056" s="250" t="s">
        <v>18</v>
      </c>
      <c r="CB1056" s="248" t="s">
        <v>1861</v>
      </c>
      <c r="CC1056" s="29">
        <v>3</v>
      </c>
      <c r="CD1056" s="29">
        <v>3</v>
      </c>
      <c r="CE1056" s="82" t="s">
        <v>1617</v>
      </c>
      <c r="CF1056" s="8" t="s">
        <v>1578</v>
      </c>
      <c r="CG1056" s="67">
        <v>15.677559912854029</v>
      </c>
      <c r="CH1056" s="29" t="s">
        <v>21</v>
      </c>
      <c r="CI1056" s="67">
        <v>4.7336602247234909</v>
      </c>
      <c r="CL1056" s="30">
        <f t="shared" si="610"/>
        <v>4.7336602247234909</v>
      </c>
      <c r="CM1056" s="29">
        <v>3</v>
      </c>
      <c r="CN1056" s="29">
        <v>3</v>
      </c>
      <c r="CO1056" s="82" t="s">
        <v>2630</v>
      </c>
      <c r="CP1056" s="67">
        <f t="shared" si="619"/>
        <v>0.89114221627683288</v>
      </c>
      <c r="CQ1056" s="67">
        <f t="shared" si="620"/>
        <v>0.8</v>
      </c>
      <c r="CR1056" s="67">
        <f t="shared" si="616"/>
        <v>0.7129137730214663</v>
      </c>
      <c r="CS1056" s="67">
        <f t="shared" si="621"/>
        <v>0.70902050398030858</v>
      </c>
      <c r="CT1056" s="29">
        <v>1</v>
      </c>
      <c r="CU1056" s="59">
        <v>0</v>
      </c>
      <c r="CV1056" s="19" t="s">
        <v>1782</v>
      </c>
      <c r="CW1056" s="59">
        <v>0</v>
      </c>
      <c r="CX1056" s="59">
        <v>0</v>
      </c>
      <c r="CY1056" s="12">
        <v>0</v>
      </c>
      <c r="CZ1056" s="12">
        <v>2</v>
      </c>
      <c r="DA1056" s="12">
        <v>0</v>
      </c>
      <c r="DB1056" s="12">
        <v>0</v>
      </c>
      <c r="DC1056" s="12">
        <v>0</v>
      </c>
      <c r="DD1056" s="283">
        <v>0</v>
      </c>
      <c r="DE1056" s="60">
        <v>0</v>
      </c>
      <c r="DF1056" s="60">
        <v>0</v>
      </c>
      <c r="DG1056" s="60">
        <v>0</v>
      </c>
      <c r="DH1056" s="60">
        <v>0</v>
      </c>
      <c r="DI1056" s="60">
        <v>0</v>
      </c>
      <c r="DJ1056" s="60">
        <v>0</v>
      </c>
      <c r="DK1056" s="60">
        <v>0</v>
      </c>
      <c r="DL1056" s="19">
        <v>0</v>
      </c>
      <c r="DM1056" s="19">
        <v>0</v>
      </c>
      <c r="DN1056" s="19">
        <v>0</v>
      </c>
      <c r="DO1056" s="59">
        <v>0</v>
      </c>
      <c r="DP1056" s="59">
        <v>0</v>
      </c>
      <c r="DQ1056" s="59">
        <v>0</v>
      </c>
      <c r="DR1056" s="59">
        <v>0</v>
      </c>
      <c r="DS1056" s="59">
        <v>0</v>
      </c>
      <c r="DT1056" s="59">
        <v>0</v>
      </c>
      <c r="DU1056" s="59">
        <v>0</v>
      </c>
      <c r="DV1056" s="59">
        <v>0</v>
      </c>
      <c r="DW1056" s="59">
        <v>0</v>
      </c>
      <c r="DX1056" s="59">
        <v>0</v>
      </c>
      <c r="DY1056" s="59">
        <v>0</v>
      </c>
      <c r="DZ1056" s="59">
        <v>0</v>
      </c>
      <c r="EA1056" s="387">
        <v>0</v>
      </c>
      <c r="EB1056" s="283">
        <v>1</v>
      </c>
      <c r="EC1056" s="59">
        <v>0</v>
      </c>
      <c r="ED1056" s="59">
        <v>0</v>
      </c>
      <c r="EE1056" s="59">
        <v>0</v>
      </c>
      <c r="EF1056" s="59">
        <v>0</v>
      </c>
      <c r="EG1056" s="59">
        <v>0</v>
      </c>
      <c r="EH1056" s="59">
        <v>0</v>
      </c>
      <c r="EI1056" s="59">
        <v>0</v>
      </c>
      <c r="EJ1056" s="59">
        <v>0</v>
      </c>
      <c r="EK1056" s="59">
        <v>0</v>
      </c>
      <c r="EL1056" s="59">
        <v>0</v>
      </c>
      <c r="EM1056" s="29">
        <v>2</v>
      </c>
      <c r="EN1056" s="59">
        <v>0</v>
      </c>
      <c r="EO1056" s="29">
        <v>2</v>
      </c>
      <c r="EP1056" s="59">
        <v>1</v>
      </c>
      <c r="EQ1056" s="59">
        <v>2</v>
      </c>
    </row>
    <row r="1057" spans="1:147" ht="15" customHeight="1" x14ac:dyDescent="0.25">
      <c r="A1057" s="6" t="s">
        <v>2587</v>
      </c>
      <c r="B1057" s="22">
        <v>131</v>
      </c>
      <c r="C1057" s="21" t="s">
        <v>1857</v>
      </c>
      <c r="D1057" s="13">
        <v>2016</v>
      </c>
      <c r="E1057" s="21" t="s">
        <v>800</v>
      </c>
      <c r="F1057" s="21" t="s">
        <v>308</v>
      </c>
      <c r="G1057" s="13">
        <v>19</v>
      </c>
      <c r="H1057" s="22" t="s">
        <v>801</v>
      </c>
      <c r="I1057" s="238" t="s">
        <v>1412</v>
      </c>
      <c r="J1057" s="59">
        <v>2</v>
      </c>
      <c r="K1057" s="22" t="s">
        <v>39</v>
      </c>
      <c r="L1057" s="22" t="s">
        <v>89</v>
      </c>
      <c r="M1057" s="22">
        <v>6</v>
      </c>
      <c r="N1057" s="22">
        <v>6</v>
      </c>
      <c r="O1057" s="59">
        <f t="shared" si="612"/>
        <v>0.77815125038364363</v>
      </c>
      <c r="P1057" s="22" t="s">
        <v>1858</v>
      </c>
      <c r="Q1057" s="26"/>
      <c r="R1057" s="22">
        <v>1</v>
      </c>
      <c r="S1057" s="22">
        <v>3</v>
      </c>
      <c r="T1057" s="22">
        <v>1</v>
      </c>
      <c r="U1057" s="239" t="s">
        <v>1859</v>
      </c>
      <c r="V1057" s="34" t="s">
        <v>1861</v>
      </c>
      <c r="W1057" s="13"/>
      <c r="X1057" s="22" t="s">
        <v>608</v>
      </c>
      <c r="Y1057" s="38"/>
      <c r="Z1057" s="26" t="s">
        <v>153</v>
      </c>
      <c r="AA1057" s="22" t="s">
        <v>1257</v>
      </c>
      <c r="AB1057" s="29" t="s">
        <v>1164</v>
      </c>
      <c r="AC1057" s="119">
        <v>10</v>
      </c>
      <c r="AD1057" s="29">
        <v>0</v>
      </c>
      <c r="AE1057" s="29" t="s">
        <v>1575</v>
      </c>
      <c r="AF1057" s="281">
        <v>2.7</v>
      </c>
      <c r="AG1057" s="86">
        <f t="shared" si="613"/>
        <v>0.43136376415898736</v>
      </c>
      <c r="AH1057" s="458">
        <f t="shared" si="628"/>
        <v>297</v>
      </c>
      <c r="AI1057" s="72">
        <f t="shared" si="606"/>
        <v>2.4727564493172123</v>
      </c>
      <c r="AJ1057" s="59">
        <f t="shared" si="607"/>
        <v>16.200000000000003</v>
      </c>
      <c r="AK1057" s="59">
        <f t="shared" si="614"/>
        <v>1.209515014542631</v>
      </c>
      <c r="AL1057" s="72">
        <f t="shared" si="608"/>
        <v>1782</v>
      </c>
      <c r="AM1057" s="72">
        <f t="shared" si="604"/>
        <v>3.2509076997008561</v>
      </c>
      <c r="AN1057" s="26" t="s">
        <v>28</v>
      </c>
      <c r="AO1057" s="22" t="s">
        <v>470</v>
      </c>
      <c r="AP1057" s="240"/>
      <c r="AQ1057" s="22" t="s">
        <v>80</v>
      </c>
      <c r="AR1057" s="26" t="s">
        <v>223</v>
      </c>
      <c r="AS1057" s="26" t="s">
        <v>224</v>
      </c>
      <c r="AT1057" s="498">
        <v>112</v>
      </c>
      <c r="AU1057" s="270">
        <v>45.23</v>
      </c>
      <c r="AV1057" s="11">
        <v>-118.5</v>
      </c>
      <c r="AW1057" s="37" t="s">
        <v>225</v>
      </c>
      <c r="AX1057" s="277">
        <v>6.1416666666666666</v>
      </c>
      <c r="AY1057" s="278">
        <v>613</v>
      </c>
      <c r="AZ1057" s="455">
        <f t="shared" si="615"/>
        <v>2.7874604745184151</v>
      </c>
      <c r="BA1057" s="529" t="s">
        <v>137</v>
      </c>
      <c r="BB1057" s="241" t="s">
        <v>226</v>
      </c>
      <c r="BC1057" s="22"/>
      <c r="BD1057" s="23"/>
      <c r="BH1057" s="26" t="s">
        <v>2028</v>
      </c>
      <c r="BI1057" s="26" t="s">
        <v>1866</v>
      </c>
      <c r="BJ1057" s="8" t="s">
        <v>8</v>
      </c>
      <c r="BK1057" s="67" t="s">
        <v>1880</v>
      </c>
      <c r="BO1057" s="29" t="s">
        <v>1669</v>
      </c>
      <c r="BP1057" s="8" t="s">
        <v>1577</v>
      </c>
      <c r="BQ1057" s="29" t="s">
        <v>1862</v>
      </c>
      <c r="BR1057" s="67">
        <v>9.3832236842105274</v>
      </c>
      <c r="BS1057" s="29" t="s">
        <v>21</v>
      </c>
      <c r="BT1057" s="29" t="s">
        <v>9</v>
      </c>
      <c r="BU1057" s="124">
        <v>2.721253265375057</v>
      </c>
      <c r="BW1057" s="14" t="s">
        <v>26</v>
      </c>
      <c r="BX1057" s="29" t="s">
        <v>67</v>
      </c>
      <c r="BZ1057" s="146">
        <f t="shared" si="609"/>
        <v>2.721253265375057</v>
      </c>
      <c r="CA1057" s="250" t="s">
        <v>18</v>
      </c>
      <c r="CB1057" s="248" t="s">
        <v>1861</v>
      </c>
      <c r="CC1057" s="29">
        <v>3</v>
      </c>
      <c r="CD1057" s="29">
        <v>3</v>
      </c>
      <c r="CE1057" s="82" t="s">
        <v>1617</v>
      </c>
      <c r="CF1057" s="8" t="s">
        <v>1578</v>
      </c>
      <c r="CG1057" s="67">
        <v>15.677559912854029</v>
      </c>
      <c r="CH1057" s="29" t="s">
        <v>21</v>
      </c>
      <c r="CI1057" s="67">
        <v>4.7336602247234909</v>
      </c>
      <c r="CL1057" s="30">
        <f t="shared" si="610"/>
        <v>4.7336602247234909</v>
      </c>
      <c r="CM1057" s="29">
        <v>3</v>
      </c>
      <c r="CN1057" s="29">
        <v>3</v>
      </c>
      <c r="CO1057" s="82" t="s">
        <v>2630</v>
      </c>
      <c r="CP1057" s="67">
        <f t="shared" si="619"/>
        <v>-1.6302862110020868</v>
      </c>
      <c r="CQ1057" s="67">
        <f t="shared" si="620"/>
        <v>0.8</v>
      </c>
      <c r="CR1057" s="67">
        <f t="shared" si="616"/>
        <v>-1.3042289688016695</v>
      </c>
      <c r="CS1057" s="67">
        <f t="shared" si="621"/>
        <v>0.80841776692178879</v>
      </c>
      <c r="CT1057" s="29">
        <v>1</v>
      </c>
      <c r="CU1057" s="59">
        <v>0</v>
      </c>
      <c r="CV1057" s="19" t="s">
        <v>1782</v>
      </c>
      <c r="CW1057" s="59">
        <v>0</v>
      </c>
      <c r="CX1057" s="59">
        <v>0</v>
      </c>
      <c r="CY1057" s="12">
        <v>0</v>
      </c>
      <c r="CZ1057" s="12">
        <v>2</v>
      </c>
      <c r="DA1057" s="12">
        <v>0</v>
      </c>
      <c r="DB1057" s="12">
        <v>0</v>
      </c>
      <c r="DC1057" s="12">
        <v>0</v>
      </c>
      <c r="DD1057" s="283">
        <v>0</v>
      </c>
      <c r="DE1057" s="60">
        <v>0</v>
      </c>
      <c r="DF1057" s="60">
        <v>0</v>
      </c>
      <c r="DG1057" s="60">
        <v>0</v>
      </c>
      <c r="DH1057" s="60">
        <v>0</v>
      </c>
      <c r="DI1057" s="60">
        <v>0</v>
      </c>
      <c r="DJ1057" s="60">
        <v>0</v>
      </c>
      <c r="DK1057" s="60">
        <v>0</v>
      </c>
      <c r="DL1057" s="19">
        <v>0</v>
      </c>
      <c r="DM1057" s="19">
        <v>0</v>
      </c>
      <c r="DN1057" s="19">
        <v>0</v>
      </c>
      <c r="DO1057" s="59">
        <v>0</v>
      </c>
      <c r="DP1057" s="59">
        <v>0</v>
      </c>
      <c r="DQ1057" s="59">
        <v>0</v>
      </c>
      <c r="DR1057" s="59">
        <v>0</v>
      </c>
      <c r="DS1057" s="59">
        <v>0</v>
      </c>
      <c r="DT1057" s="59">
        <v>0</v>
      </c>
      <c r="DU1057" s="59">
        <v>0</v>
      </c>
      <c r="DV1057" s="59">
        <v>0</v>
      </c>
      <c r="DW1057" s="59">
        <v>0</v>
      </c>
      <c r="DX1057" s="59">
        <v>0</v>
      </c>
      <c r="DY1057" s="59">
        <v>0</v>
      </c>
      <c r="DZ1057" s="59">
        <v>0</v>
      </c>
      <c r="EA1057" s="387">
        <v>0</v>
      </c>
      <c r="EB1057" s="283">
        <v>1</v>
      </c>
      <c r="EC1057" s="59">
        <v>0</v>
      </c>
      <c r="ED1057" s="59">
        <v>0</v>
      </c>
      <c r="EE1057" s="59">
        <v>0</v>
      </c>
      <c r="EF1057" s="59">
        <v>0</v>
      </c>
      <c r="EG1057" s="59">
        <v>0</v>
      </c>
      <c r="EH1057" s="59">
        <v>0</v>
      </c>
      <c r="EI1057" s="59">
        <v>0</v>
      </c>
      <c r="EJ1057" s="59">
        <v>0</v>
      </c>
      <c r="EK1057" s="59">
        <v>0</v>
      </c>
      <c r="EL1057" s="59">
        <v>0</v>
      </c>
      <c r="EM1057" s="29">
        <v>2</v>
      </c>
      <c r="EN1057" s="59">
        <v>0</v>
      </c>
      <c r="EO1057" s="29">
        <v>2</v>
      </c>
      <c r="EP1057" s="59">
        <v>1</v>
      </c>
      <c r="EQ1057" s="59">
        <v>2</v>
      </c>
    </row>
    <row r="1058" spans="1:147" ht="15" customHeight="1" x14ac:dyDescent="0.25">
      <c r="A1058" s="6" t="s">
        <v>2587</v>
      </c>
      <c r="B1058" s="22">
        <v>132</v>
      </c>
      <c r="C1058" s="21" t="s">
        <v>1857</v>
      </c>
      <c r="D1058" s="13">
        <v>2016</v>
      </c>
      <c r="E1058" s="21" t="s">
        <v>800</v>
      </c>
      <c r="F1058" s="21" t="s">
        <v>308</v>
      </c>
      <c r="G1058" s="13">
        <v>19</v>
      </c>
      <c r="H1058" s="22" t="s">
        <v>801</v>
      </c>
      <c r="I1058" s="238" t="s">
        <v>1412</v>
      </c>
      <c r="J1058" s="59">
        <v>2</v>
      </c>
      <c r="K1058" s="22" t="s">
        <v>39</v>
      </c>
      <c r="L1058" s="22" t="s">
        <v>89</v>
      </c>
      <c r="M1058" s="22">
        <v>6</v>
      </c>
      <c r="N1058" s="22">
        <v>6</v>
      </c>
      <c r="O1058" s="59">
        <f t="shared" si="612"/>
        <v>0.77815125038364363</v>
      </c>
      <c r="P1058" s="22" t="s">
        <v>1858</v>
      </c>
      <c r="Q1058" s="26"/>
      <c r="R1058" s="22">
        <v>1</v>
      </c>
      <c r="S1058" s="22">
        <v>3</v>
      </c>
      <c r="T1058" s="22">
        <v>3</v>
      </c>
      <c r="U1058" s="239" t="s">
        <v>1859</v>
      </c>
      <c r="V1058" s="34" t="s">
        <v>1861</v>
      </c>
      <c r="W1058" s="13"/>
      <c r="X1058" s="22" t="s">
        <v>608</v>
      </c>
      <c r="Y1058" s="38"/>
      <c r="Z1058" s="26" t="s">
        <v>153</v>
      </c>
      <c r="AA1058" s="22" t="s">
        <v>1257</v>
      </c>
      <c r="AB1058" s="29" t="s">
        <v>1164</v>
      </c>
      <c r="AC1058" s="243" t="s">
        <v>1863</v>
      </c>
      <c r="AD1058" s="29">
        <v>0</v>
      </c>
      <c r="AE1058" s="29" t="s">
        <v>1575</v>
      </c>
      <c r="AF1058" s="282">
        <v>5.5</v>
      </c>
      <c r="AG1058" s="86">
        <f t="shared" si="613"/>
        <v>0.74036268949424389</v>
      </c>
      <c r="AH1058" s="458">
        <f t="shared" si="628"/>
        <v>605</v>
      </c>
      <c r="AI1058" s="72">
        <f t="shared" si="606"/>
        <v>2.781755374652469</v>
      </c>
      <c r="AJ1058" s="59">
        <f t="shared" si="607"/>
        <v>33</v>
      </c>
      <c r="AK1058" s="59">
        <f t="shared" si="614"/>
        <v>1.5185139398778875</v>
      </c>
      <c r="AL1058" s="72">
        <f t="shared" si="608"/>
        <v>3630</v>
      </c>
      <c r="AM1058" s="72">
        <f t="shared" si="604"/>
        <v>3.5599066250361124</v>
      </c>
      <c r="AN1058" s="26" t="s">
        <v>28</v>
      </c>
      <c r="AO1058" s="22" t="s">
        <v>470</v>
      </c>
      <c r="AP1058" s="240"/>
      <c r="AQ1058" s="22" t="s">
        <v>80</v>
      </c>
      <c r="AR1058" s="26" t="s">
        <v>223</v>
      </c>
      <c r="AS1058" s="26" t="s">
        <v>224</v>
      </c>
      <c r="AT1058" s="498">
        <v>112</v>
      </c>
      <c r="AU1058" s="270">
        <v>45.23</v>
      </c>
      <c r="AV1058" s="11">
        <v>-118.5</v>
      </c>
      <c r="AW1058" s="37" t="s">
        <v>225</v>
      </c>
      <c r="AX1058" s="277">
        <v>6.1416666666666666</v>
      </c>
      <c r="AY1058" s="278">
        <v>613</v>
      </c>
      <c r="AZ1058" s="455">
        <f t="shared" si="615"/>
        <v>2.7874604745184151</v>
      </c>
      <c r="BA1058" s="529" t="s">
        <v>137</v>
      </c>
      <c r="BB1058" s="241" t="s">
        <v>226</v>
      </c>
      <c r="BC1058" s="22"/>
      <c r="BD1058" s="23"/>
      <c r="BH1058" s="26" t="s">
        <v>2028</v>
      </c>
      <c r="BI1058" s="26" t="s">
        <v>1867</v>
      </c>
      <c r="BJ1058" s="8" t="s">
        <v>8</v>
      </c>
      <c r="BK1058" s="67" t="s">
        <v>1880</v>
      </c>
      <c r="BO1058" s="29" t="s">
        <v>1669</v>
      </c>
      <c r="BP1058" s="8" t="s">
        <v>1577</v>
      </c>
      <c r="BQ1058" s="29" t="s">
        <v>1862</v>
      </c>
      <c r="BR1058" s="67">
        <v>14.043715395514932</v>
      </c>
      <c r="BS1058" s="29" t="s">
        <v>21</v>
      </c>
      <c r="BT1058" s="29" t="s">
        <v>9</v>
      </c>
      <c r="BU1058" s="124">
        <v>9.2441027483398202</v>
      </c>
      <c r="BW1058" s="14" t="s">
        <v>26</v>
      </c>
      <c r="BX1058" s="29" t="s">
        <v>67</v>
      </c>
      <c r="BZ1058" s="146">
        <f t="shared" si="609"/>
        <v>9.2441027483398202</v>
      </c>
      <c r="CA1058" s="250" t="s">
        <v>18</v>
      </c>
      <c r="CB1058" s="248" t="s">
        <v>1861</v>
      </c>
      <c r="CC1058" s="29">
        <v>9</v>
      </c>
      <c r="CD1058" s="29">
        <v>9</v>
      </c>
      <c r="CE1058" s="82" t="s">
        <v>1617</v>
      </c>
      <c r="CF1058" s="8" t="s">
        <v>1578</v>
      </c>
      <c r="CG1058" s="67">
        <v>15.677559912854029</v>
      </c>
      <c r="CH1058" s="29" t="s">
        <v>21</v>
      </c>
      <c r="CI1058" s="67">
        <v>4.7336602247234909</v>
      </c>
      <c r="CL1058" s="30">
        <f t="shared" si="610"/>
        <v>4.7336602247234909</v>
      </c>
      <c r="CM1058" s="29">
        <v>3</v>
      </c>
      <c r="CN1058" s="29">
        <v>3</v>
      </c>
      <c r="CO1058" s="82" t="s">
        <v>2630</v>
      </c>
      <c r="CP1058" s="67">
        <f t="shared" si="619"/>
        <v>-0.19143135268982586</v>
      </c>
      <c r="CQ1058" s="67">
        <f t="shared" si="620"/>
        <v>0.92307692307692313</v>
      </c>
      <c r="CR1058" s="67">
        <f t="shared" si="616"/>
        <v>-0.17670586402137772</v>
      </c>
      <c r="CS1058" s="67">
        <f t="shared" si="621"/>
        <v>0.44574548454359197</v>
      </c>
      <c r="CT1058" s="29">
        <v>2</v>
      </c>
      <c r="CU1058" s="59">
        <v>0</v>
      </c>
      <c r="CV1058" s="19" t="s">
        <v>1782</v>
      </c>
      <c r="CW1058" s="59">
        <v>0</v>
      </c>
      <c r="CX1058" s="59">
        <v>0</v>
      </c>
      <c r="CY1058" s="12">
        <v>0</v>
      </c>
      <c r="CZ1058" s="12">
        <v>2</v>
      </c>
      <c r="DA1058" s="12">
        <v>0</v>
      </c>
      <c r="DB1058" s="12">
        <v>0</v>
      </c>
      <c r="DC1058" s="12">
        <v>0</v>
      </c>
      <c r="DD1058" s="283">
        <v>0</v>
      </c>
      <c r="DE1058" s="60">
        <v>0</v>
      </c>
      <c r="DF1058" s="60">
        <v>0</v>
      </c>
      <c r="DG1058" s="60">
        <v>0</v>
      </c>
      <c r="DH1058" s="60">
        <v>0</v>
      </c>
      <c r="DI1058" s="60">
        <v>0</v>
      </c>
      <c r="DJ1058" s="60">
        <v>0</v>
      </c>
      <c r="DK1058" s="60">
        <v>0</v>
      </c>
      <c r="DL1058" s="19">
        <v>0</v>
      </c>
      <c r="DM1058" s="19">
        <v>0</v>
      </c>
      <c r="DN1058" s="19">
        <v>0</v>
      </c>
      <c r="DO1058" s="59">
        <v>0</v>
      </c>
      <c r="DP1058" s="59">
        <v>0</v>
      </c>
      <c r="DQ1058" s="59">
        <v>0</v>
      </c>
      <c r="DR1058" s="59">
        <v>0</v>
      </c>
      <c r="DS1058" s="59">
        <v>0</v>
      </c>
      <c r="DT1058" s="59">
        <v>0</v>
      </c>
      <c r="DU1058" s="59">
        <v>0</v>
      </c>
      <c r="DV1058" s="59">
        <v>0</v>
      </c>
      <c r="DW1058" s="59">
        <v>0</v>
      </c>
      <c r="DX1058" s="59">
        <v>0</v>
      </c>
      <c r="DY1058" s="59">
        <v>0</v>
      </c>
      <c r="DZ1058" s="59">
        <v>0</v>
      </c>
      <c r="EA1058" s="387">
        <v>0</v>
      </c>
      <c r="EB1058" s="283">
        <v>1</v>
      </c>
      <c r="EC1058" s="59">
        <v>0</v>
      </c>
      <c r="ED1058" s="59">
        <v>0</v>
      </c>
      <c r="EE1058" s="59">
        <v>0</v>
      </c>
      <c r="EF1058" s="59">
        <v>0</v>
      </c>
      <c r="EG1058" s="59">
        <v>0</v>
      </c>
      <c r="EH1058" s="59">
        <v>0</v>
      </c>
      <c r="EI1058" s="59">
        <v>0</v>
      </c>
      <c r="EJ1058" s="59">
        <v>0</v>
      </c>
      <c r="EK1058" s="59">
        <v>0</v>
      </c>
      <c r="EL1058" s="59">
        <v>0</v>
      </c>
      <c r="EM1058" s="29">
        <v>2</v>
      </c>
      <c r="EN1058" s="59">
        <v>0</v>
      </c>
      <c r="EO1058" s="29">
        <v>2</v>
      </c>
      <c r="EP1058" s="59">
        <v>1</v>
      </c>
      <c r="EQ1058" s="59">
        <v>2</v>
      </c>
    </row>
    <row r="1059" spans="1:147" ht="15" customHeight="1" x14ac:dyDescent="0.25">
      <c r="A1059" s="6" t="s">
        <v>2587</v>
      </c>
      <c r="B1059" s="22">
        <v>133</v>
      </c>
      <c r="C1059" s="21" t="s">
        <v>1857</v>
      </c>
      <c r="D1059" s="13">
        <v>2016</v>
      </c>
      <c r="E1059" s="21" t="s">
        <v>800</v>
      </c>
      <c r="F1059" s="21" t="s">
        <v>308</v>
      </c>
      <c r="G1059" s="13">
        <v>19</v>
      </c>
      <c r="H1059" s="22" t="s">
        <v>801</v>
      </c>
      <c r="I1059" s="238" t="s">
        <v>1412</v>
      </c>
      <c r="J1059" s="59">
        <v>2</v>
      </c>
      <c r="K1059" s="22" t="s">
        <v>39</v>
      </c>
      <c r="L1059" s="22" t="s">
        <v>89</v>
      </c>
      <c r="M1059" s="22">
        <v>6</v>
      </c>
      <c r="N1059" s="22">
        <v>6</v>
      </c>
      <c r="O1059" s="59">
        <f t="shared" si="612"/>
        <v>0.77815125038364363</v>
      </c>
      <c r="P1059" s="22" t="s">
        <v>1858</v>
      </c>
      <c r="Q1059" s="26"/>
      <c r="R1059" s="22">
        <v>1</v>
      </c>
      <c r="S1059" s="22">
        <v>3</v>
      </c>
      <c r="T1059" s="22">
        <v>1</v>
      </c>
      <c r="U1059" s="239" t="s">
        <v>1859</v>
      </c>
      <c r="V1059" s="34" t="s">
        <v>1861</v>
      </c>
      <c r="W1059" s="13"/>
      <c r="X1059" s="22" t="s">
        <v>608</v>
      </c>
      <c r="Y1059" s="38"/>
      <c r="Z1059" s="244" t="s">
        <v>130</v>
      </c>
      <c r="AA1059" s="22" t="s">
        <v>1257</v>
      </c>
      <c r="AB1059" s="29" t="s">
        <v>1164</v>
      </c>
      <c r="AC1059" s="119">
        <v>32</v>
      </c>
      <c r="AD1059" s="29">
        <v>0</v>
      </c>
      <c r="AE1059" s="29" t="s">
        <v>1576</v>
      </c>
      <c r="AF1059" s="281">
        <v>8.6999999999999993</v>
      </c>
      <c r="AG1059" s="86">
        <f t="shared" si="613"/>
        <v>0.93951925261861846</v>
      </c>
      <c r="AH1059" s="458">
        <f>AF1059*69.5</f>
        <v>604.65</v>
      </c>
      <c r="AI1059" s="72">
        <f t="shared" si="606"/>
        <v>2.7815040572087324</v>
      </c>
      <c r="AJ1059" s="59">
        <f t="shared" si="607"/>
        <v>52.199999999999996</v>
      </c>
      <c r="AK1059" s="59">
        <f t="shared" si="614"/>
        <v>1.7176705030022621</v>
      </c>
      <c r="AL1059" s="72">
        <f t="shared" si="608"/>
        <v>3627.8999999999996</v>
      </c>
      <c r="AM1059" s="72">
        <f t="shared" si="604"/>
        <v>3.5596553075923758</v>
      </c>
      <c r="AN1059" s="26" t="s">
        <v>28</v>
      </c>
      <c r="AO1059" s="22" t="s">
        <v>470</v>
      </c>
      <c r="AP1059" s="240"/>
      <c r="AQ1059" s="22" t="s">
        <v>80</v>
      </c>
      <c r="AR1059" s="26" t="s">
        <v>223</v>
      </c>
      <c r="AS1059" s="26" t="s">
        <v>224</v>
      </c>
      <c r="AT1059" s="498">
        <v>112</v>
      </c>
      <c r="AU1059" s="270">
        <v>45.23</v>
      </c>
      <c r="AV1059" s="11">
        <v>-118.5</v>
      </c>
      <c r="AW1059" s="37" t="s">
        <v>225</v>
      </c>
      <c r="AX1059" s="277">
        <v>6.1416666666666666</v>
      </c>
      <c r="AY1059" s="278">
        <v>613</v>
      </c>
      <c r="AZ1059" s="455">
        <f t="shared" si="615"/>
        <v>2.7874604745184151</v>
      </c>
      <c r="BA1059" s="529" t="s">
        <v>137</v>
      </c>
      <c r="BB1059" s="241" t="s">
        <v>226</v>
      </c>
      <c r="BC1059" s="22"/>
      <c r="BD1059" s="23"/>
      <c r="BH1059" s="26" t="s">
        <v>2028</v>
      </c>
      <c r="BI1059" s="26" t="s">
        <v>1868</v>
      </c>
      <c r="BJ1059" s="8" t="s">
        <v>8</v>
      </c>
      <c r="BK1059" s="67" t="s">
        <v>1880</v>
      </c>
      <c r="BO1059" s="29" t="s">
        <v>1669</v>
      </c>
      <c r="BP1059" s="8" t="s">
        <v>1577</v>
      </c>
      <c r="BQ1059" s="29" t="s">
        <v>1862</v>
      </c>
      <c r="BR1059" s="67">
        <v>13.382553606237815</v>
      </c>
      <c r="BS1059" s="29" t="s">
        <v>21</v>
      </c>
      <c r="BT1059" s="29" t="s">
        <v>9</v>
      </c>
      <c r="BU1059" s="124">
        <v>9.7791332509804132</v>
      </c>
      <c r="BW1059" s="14" t="s">
        <v>26</v>
      </c>
      <c r="BX1059" s="29" t="s">
        <v>67</v>
      </c>
      <c r="BZ1059" s="146">
        <f t="shared" si="609"/>
        <v>9.7791332509804132</v>
      </c>
      <c r="CA1059" s="250" t="s">
        <v>18</v>
      </c>
      <c r="CB1059" s="248" t="s">
        <v>1861</v>
      </c>
      <c r="CC1059" s="29">
        <v>3</v>
      </c>
      <c r="CD1059" s="29">
        <v>3</v>
      </c>
      <c r="CE1059" s="82" t="s">
        <v>1617</v>
      </c>
      <c r="CF1059" s="8" t="s">
        <v>1578</v>
      </c>
      <c r="CG1059" s="67">
        <v>15.677559912854029</v>
      </c>
      <c r="CH1059" s="29" t="s">
        <v>21</v>
      </c>
      <c r="CI1059" s="67">
        <v>4.7336602247234909</v>
      </c>
      <c r="CL1059" s="30">
        <f t="shared" si="610"/>
        <v>4.7336602247234909</v>
      </c>
      <c r="CM1059" s="29">
        <v>3</v>
      </c>
      <c r="CN1059" s="29">
        <v>3</v>
      </c>
      <c r="CO1059" s="82" t="s">
        <v>2630</v>
      </c>
      <c r="CP1059" s="67">
        <f t="shared" si="619"/>
        <v>-0.29873502598709073</v>
      </c>
      <c r="CQ1059" s="67">
        <f t="shared" si="620"/>
        <v>0.8</v>
      </c>
      <c r="CR1059" s="67">
        <f t="shared" si="616"/>
        <v>-0.2389880207896726</v>
      </c>
      <c r="CS1059" s="67">
        <f t="shared" si="621"/>
        <v>0.67142627284008038</v>
      </c>
      <c r="CT1059" s="29">
        <v>1</v>
      </c>
      <c r="CU1059" s="59">
        <v>0</v>
      </c>
      <c r="CV1059" s="19" t="s">
        <v>1782</v>
      </c>
      <c r="CW1059" s="59">
        <v>0</v>
      </c>
      <c r="CX1059" s="59">
        <v>0</v>
      </c>
      <c r="CY1059" s="12">
        <v>0</v>
      </c>
      <c r="CZ1059" s="12">
        <v>2</v>
      </c>
      <c r="DA1059" s="12">
        <v>0</v>
      </c>
      <c r="DB1059" s="12">
        <v>0</v>
      </c>
      <c r="DC1059" s="12">
        <v>0</v>
      </c>
      <c r="DD1059" s="283">
        <v>0</v>
      </c>
      <c r="DE1059" s="60">
        <v>0</v>
      </c>
      <c r="DF1059" s="60">
        <v>0</v>
      </c>
      <c r="DG1059" s="60">
        <v>0</v>
      </c>
      <c r="DH1059" s="60">
        <v>0</v>
      </c>
      <c r="DI1059" s="60">
        <v>0</v>
      </c>
      <c r="DJ1059" s="60">
        <v>0</v>
      </c>
      <c r="DK1059" s="60">
        <v>0</v>
      </c>
      <c r="DL1059" s="19">
        <v>0</v>
      </c>
      <c r="DM1059" s="19">
        <v>0</v>
      </c>
      <c r="DN1059" s="19">
        <v>0</v>
      </c>
      <c r="DO1059" s="59">
        <v>0</v>
      </c>
      <c r="DP1059" s="59">
        <v>0</v>
      </c>
      <c r="DQ1059" s="59">
        <v>0</v>
      </c>
      <c r="DR1059" s="59">
        <v>0</v>
      </c>
      <c r="DS1059" s="59">
        <v>0</v>
      </c>
      <c r="DT1059" s="59">
        <v>0</v>
      </c>
      <c r="DU1059" s="59">
        <v>0</v>
      </c>
      <c r="DV1059" s="59">
        <v>0</v>
      </c>
      <c r="DW1059" s="59">
        <v>0</v>
      </c>
      <c r="DX1059" s="59">
        <v>0</v>
      </c>
      <c r="DY1059" s="59">
        <v>0</v>
      </c>
      <c r="DZ1059" s="59">
        <v>0</v>
      </c>
      <c r="EA1059" s="387">
        <v>0</v>
      </c>
      <c r="EB1059" s="283">
        <v>1</v>
      </c>
      <c r="EC1059" s="59">
        <v>0</v>
      </c>
      <c r="ED1059" s="59">
        <v>0</v>
      </c>
      <c r="EE1059" s="59">
        <v>0</v>
      </c>
      <c r="EF1059" s="59">
        <v>0</v>
      </c>
      <c r="EG1059" s="59">
        <v>0</v>
      </c>
      <c r="EH1059" s="59">
        <v>0</v>
      </c>
      <c r="EI1059" s="59">
        <v>0</v>
      </c>
      <c r="EJ1059" s="59">
        <v>0</v>
      </c>
      <c r="EK1059" s="59">
        <v>0</v>
      </c>
      <c r="EL1059" s="59">
        <v>0</v>
      </c>
      <c r="EM1059" s="37">
        <v>0</v>
      </c>
      <c r="EN1059" s="59">
        <v>0</v>
      </c>
      <c r="EO1059" s="268">
        <v>1</v>
      </c>
      <c r="EP1059" s="59">
        <v>1</v>
      </c>
      <c r="EQ1059" s="59">
        <v>2</v>
      </c>
    </row>
    <row r="1060" spans="1:147" ht="15" customHeight="1" x14ac:dyDescent="0.25">
      <c r="A1060" s="6" t="s">
        <v>2587</v>
      </c>
      <c r="B1060" s="22">
        <v>134</v>
      </c>
      <c r="C1060" s="21" t="s">
        <v>1857</v>
      </c>
      <c r="D1060" s="13">
        <v>2016</v>
      </c>
      <c r="E1060" s="21" t="s">
        <v>800</v>
      </c>
      <c r="F1060" s="21" t="s">
        <v>308</v>
      </c>
      <c r="G1060" s="13">
        <v>19</v>
      </c>
      <c r="H1060" s="22" t="s">
        <v>801</v>
      </c>
      <c r="I1060" s="238" t="s">
        <v>1412</v>
      </c>
      <c r="J1060" s="59">
        <v>2</v>
      </c>
      <c r="K1060" s="22" t="s">
        <v>39</v>
      </c>
      <c r="L1060" s="22" t="s">
        <v>89</v>
      </c>
      <c r="M1060" s="22">
        <v>6</v>
      </c>
      <c r="N1060" s="22">
        <v>6</v>
      </c>
      <c r="O1060" s="59">
        <f t="shared" si="612"/>
        <v>0.77815125038364363</v>
      </c>
      <c r="P1060" s="22" t="s">
        <v>1858</v>
      </c>
      <c r="Q1060" s="26"/>
      <c r="R1060" s="22">
        <v>1</v>
      </c>
      <c r="S1060" s="22">
        <v>3</v>
      </c>
      <c r="T1060" s="22">
        <v>1</v>
      </c>
      <c r="U1060" s="239" t="s">
        <v>1859</v>
      </c>
      <c r="V1060" s="34" t="s">
        <v>1861</v>
      </c>
      <c r="W1060" s="13"/>
      <c r="X1060" s="22" t="s">
        <v>608</v>
      </c>
      <c r="Y1060" s="38"/>
      <c r="Z1060" s="244" t="s">
        <v>130</v>
      </c>
      <c r="AA1060" s="22" t="s">
        <v>1257</v>
      </c>
      <c r="AB1060" s="29" t="s">
        <v>1164</v>
      </c>
      <c r="AC1060" s="119">
        <v>16</v>
      </c>
      <c r="AD1060" s="29">
        <v>0</v>
      </c>
      <c r="AE1060" s="29" t="s">
        <v>1576</v>
      </c>
      <c r="AF1060" s="281">
        <v>4.4000000000000004</v>
      </c>
      <c r="AG1060" s="86">
        <f t="shared" si="613"/>
        <v>0.64345267648618742</v>
      </c>
      <c r="AH1060" s="458">
        <f t="shared" ref="AH1060:AH1062" si="629">AF1060*69.5</f>
        <v>305.8</v>
      </c>
      <c r="AI1060" s="72">
        <f t="shared" si="606"/>
        <v>2.4854374810763011</v>
      </c>
      <c r="AJ1060" s="59">
        <f t="shared" si="607"/>
        <v>26.400000000000002</v>
      </c>
      <c r="AK1060" s="59">
        <f t="shared" si="614"/>
        <v>1.4216039268698311</v>
      </c>
      <c r="AL1060" s="72">
        <f t="shared" si="608"/>
        <v>1834.8000000000002</v>
      </c>
      <c r="AM1060" s="72">
        <f t="shared" si="604"/>
        <v>3.263588731459945</v>
      </c>
      <c r="AN1060" s="26" t="s">
        <v>28</v>
      </c>
      <c r="AO1060" s="22" t="s">
        <v>470</v>
      </c>
      <c r="AP1060" s="240"/>
      <c r="AQ1060" s="22" t="s">
        <v>80</v>
      </c>
      <c r="AR1060" s="26" t="s">
        <v>223</v>
      </c>
      <c r="AS1060" s="26" t="s">
        <v>224</v>
      </c>
      <c r="AT1060" s="498">
        <v>112</v>
      </c>
      <c r="AU1060" s="270">
        <v>45.23</v>
      </c>
      <c r="AV1060" s="11">
        <v>-118.5</v>
      </c>
      <c r="AW1060" s="37" t="s">
        <v>225</v>
      </c>
      <c r="AX1060" s="277">
        <v>6.1416666666666666</v>
      </c>
      <c r="AY1060" s="278">
        <v>613</v>
      </c>
      <c r="AZ1060" s="455">
        <f t="shared" si="615"/>
        <v>2.7874604745184151</v>
      </c>
      <c r="BA1060" s="529" t="s">
        <v>137</v>
      </c>
      <c r="BB1060" s="241" t="s">
        <v>226</v>
      </c>
      <c r="BC1060" s="22"/>
      <c r="BD1060" s="23"/>
      <c r="BH1060" s="26" t="s">
        <v>2028</v>
      </c>
      <c r="BI1060" s="26" t="s">
        <v>1869</v>
      </c>
      <c r="BJ1060" s="8" t="s">
        <v>8</v>
      </c>
      <c r="BK1060" s="67" t="s">
        <v>1880</v>
      </c>
      <c r="BO1060" s="29" t="s">
        <v>1669</v>
      </c>
      <c r="BP1060" s="8" t="s">
        <v>1577</v>
      </c>
      <c r="BQ1060" s="29" t="s">
        <v>1862</v>
      </c>
      <c r="BR1060" s="67">
        <v>14.305616471734893</v>
      </c>
      <c r="BS1060" s="29" t="s">
        <v>21</v>
      </c>
      <c r="BT1060" s="29" t="s">
        <v>9</v>
      </c>
      <c r="BU1060" s="124">
        <v>12.606396807478243</v>
      </c>
      <c r="BW1060" s="14" t="s">
        <v>26</v>
      </c>
      <c r="BX1060" s="29" t="s">
        <v>67</v>
      </c>
      <c r="BZ1060" s="146">
        <f t="shared" si="609"/>
        <v>12.606396807478243</v>
      </c>
      <c r="CA1060" s="250" t="s">
        <v>18</v>
      </c>
      <c r="CB1060" s="248" t="s">
        <v>1861</v>
      </c>
      <c r="CC1060" s="29">
        <v>3</v>
      </c>
      <c r="CD1060" s="29">
        <v>3</v>
      </c>
      <c r="CE1060" s="82" t="s">
        <v>1617</v>
      </c>
      <c r="CF1060" s="8" t="s">
        <v>1578</v>
      </c>
      <c r="CG1060" s="67">
        <v>15.677559912854029</v>
      </c>
      <c r="CH1060" s="29" t="s">
        <v>21</v>
      </c>
      <c r="CI1060" s="67">
        <v>4.7336602247234909</v>
      </c>
      <c r="CL1060" s="30">
        <f t="shared" si="610"/>
        <v>4.7336602247234909</v>
      </c>
      <c r="CM1060" s="29">
        <v>3</v>
      </c>
      <c r="CN1060" s="29">
        <v>3</v>
      </c>
      <c r="CO1060" s="82" t="s">
        <v>2630</v>
      </c>
      <c r="CP1060" s="67">
        <f t="shared" si="619"/>
        <v>-0.14408468995432924</v>
      </c>
      <c r="CQ1060" s="67">
        <f t="shared" si="620"/>
        <v>0.8</v>
      </c>
      <c r="CR1060" s="67">
        <f t="shared" si="616"/>
        <v>-0.11526775196346339</v>
      </c>
      <c r="CS1060" s="67">
        <f t="shared" si="621"/>
        <v>0.66777388788689251</v>
      </c>
      <c r="CT1060" s="29">
        <v>1</v>
      </c>
      <c r="CU1060" s="59">
        <v>0</v>
      </c>
      <c r="CV1060" s="19" t="s">
        <v>1782</v>
      </c>
      <c r="CW1060" s="59">
        <v>0</v>
      </c>
      <c r="CX1060" s="59">
        <v>0</v>
      </c>
      <c r="CY1060" s="12">
        <v>0</v>
      </c>
      <c r="CZ1060" s="12">
        <v>2</v>
      </c>
      <c r="DA1060" s="12">
        <v>0</v>
      </c>
      <c r="DB1060" s="12">
        <v>0</v>
      </c>
      <c r="DC1060" s="12">
        <v>0</v>
      </c>
      <c r="DD1060" s="283">
        <v>0</v>
      </c>
      <c r="DE1060" s="60">
        <v>0</v>
      </c>
      <c r="DF1060" s="60">
        <v>0</v>
      </c>
      <c r="DG1060" s="60">
        <v>0</v>
      </c>
      <c r="DH1060" s="60">
        <v>0</v>
      </c>
      <c r="DI1060" s="60">
        <v>0</v>
      </c>
      <c r="DJ1060" s="60">
        <v>0</v>
      </c>
      <c r="DK1060" s="60">
        <v>0</v>
      </c>
      <c r="DL1060" s="19">
        <v>0</v>
      </c>
      <c r="DM1060" s="19">
        <v>0</v>
      </c>
      <c r="DN1060" s="19">
        <v>0</v>
      </c>
      <c r="DO1060" s="59">
        <v>0</v>
      </c>
      <c r="DP1060" s="59">
        <v>0</v>
      </c>
      <c r="DQ1060" s="59">
        <v>0</v>
      </c>
      <c r="DR1060" s="59">
        <v>0</v>
      </c>
      <c r="DS1060" s="59">
        <v>0</v>
      </c>
      <c r="DT1060" s="59">
        <v>0</v>
      </c>
      <c r="DU1060" s="59">
        <v>0</v>
      </c>
      <c r="DV1060" s="59">
        <v>0</v>
      </c>
      <c r="DW1060" s="59">
        <v>0</v>
      </c>
      <c r="DX1060" s="59">
        <v>0</v>
      </c>
      <c r="DY1060" s="59">
        <v>0</v>
      </c>
      <c r="DZ1060" s="59">
        <v>0</v>
      </c>
      <c r="EA1060" s="387">
        <v>0</v>
      </c>
      <c r="EB1060" s="283">
        <v>1</v>
      </c>
      <c r="EC1060" s="59">
        <v>0</v>
      </c>
      <c r="ED1060" s="59">
        <v>0</v>
      </c>
      <c r="EE1060" s="59">
        <v>0</v>
      </c>
      <c r="EF1060" s="59">
        <v>0</v>
      </c>
      <c r="EG1060" s="59">
        <v>0</v>
      </c>
      <c r="EH1060" s="59">
        <v>0</v>
      </c>
      <c r="EI1060" s="59">
        <v>0</v>
      </c>
      <c r="EJ1060" s="59">
        <v>0</v>
      </c>
      <c r="EK1060" s="59">
        <v>0</v>
      </c>
      <c r="EL1060" s="59">
        <v>0</v>
      </c>
      <c r="EM1060" s="37">
        <v>0</v>
      </c>
      <c r="EN1060" s="59">
        <v>0</v>
      </c>
      <c r="EO1060" s="268">
        <v>1</v>
      </c>
      <c r="EP1060" s="59">
        <v>1</v>
      </c>
      <c r="EQ1060" s="59">
        <v>2</v>
      </c>
    </row>
    <row r="1061" spans="1:147" ht="15" customHeight="1" x14ac:dyDescent="0.25">
      <c r="A1061" s="6" t="s">
        <v>2587</v>
      </c>
      <c r="B1061" s="22">
        <v>135</v>
      </c>
      <c r="C1061" s="21" t="s">
        <v>1857</v>
      </c>
      <c r="D1061" s="13">
        <v>2016</v>
      </c>
      <c r="E1061" s="21" t="s">
        <v>800</v>
      </c>
      <c r="F1061" s="21" t="s">
        <v>308</v>
      </c>
      <c r="G1061" s="13">
        <v>19</v>
      </c>
      <c r="H1061" s="22" t="s">
        <v>801</v>
      </c>
      <c r="I1061" s="238" t="s">
        <v>1412</v>
      </c>
      <c r="J1061" s="59">
        <v>2</v>
      </c>
      <c r="K1061" s="22" t="s">
        <v>39</v>
      </c>
      <c r="L1061" s="22" t="s">
        <v>89</v>
      </c>
      <c r="M1061" s="22">
        <v>6</v>
      </c>
      <c r="N1061" s="22">
        <v>6</v>
      </c>
      <c r="O1061" s="59">
        <f t="shared" si="612"/>
        <v>0.77815125038364363</v>
      </c>
      <c r="P1061" s="22" t="s">
        <v>1858</v>
      </c>
      <c r="Q1061" s="26"/>
      <c r="R1061" s="22">
        <v>1</v>
      </c>
      <c r="S1061" s="22">
        <v>3</v>
      </c>
      <c r="T1061" s="22">
        <v>1</v>
      </c>
      <c r="U1061" s="239" t="s">
        <v>1859</v>
      </c>
      <c r="V1061" s="34" t="s">
        <v>1861</v>
      </c>
      <c r="W1061" s="13"/>
      <c r="X1061" s="22" t="s">
        <v>608</v>
      </c>
      <c r="Y1061" s="38"/>
      <c r="Z1061" s="244" t="s">
        <v>130</v>
      </c>
      <c r="AA1061" s="22" t="s">
        <v>1257</v>
      </c>
      <c r="AB1061" s="29" t="s">
        <v>1164</v>
      </c>
      <c r="AC1061" s="119">
        <v>8</v>
      </c>
      <c r="AD1061" s="29">
        <v>0</v>
      </c>
      <c r="AE1061" s="29" t="s">
        <v>1576</v>
      </c>
      <c r="AF1061" s="281">
        <v>2.2000000000000002</v>
      </c>
      <c r="AG1061" s="86">
        <f t="shared" si="613"/>
        <v>0.34242268082220628</v>
      </c>
      <c r="AH1061" s="458">
        <f t="shared" si="629"/>
        <v>152.9</v>
      </c>
      <c r="AI1061" s="72">
        <f t="shared" si="606"/>
        <v>2.1844074854123203</v>
      </c>
      <c r="AJ1061" s="59">
        <f t="shared" si="607"/>
        <v>13.200000000000001</v>
      </c>
      <c r="AK1061" s="59">
        <f t="shared" si="614"/>
        <v>1.1205739312058498</v>
      </c>
      <c r="AL1061" s="72">
        <f t="shared" si="608"/>
        <v>917.40000000000009</v>
      </c>
      <c r="AM1061" s="72">
        <f t="shared" si="604"/>
        <v>2.9625587357959637</v>
      </c>
      <c r="AN1061" s="26" t="s">
        <v>28</v>
      </c>
      <c r="AO1061" s="22" t="s">
        <v>470</v>
      </c>
      <c r="AP1061" s="240"/>
      <c r="AQ1061" s="22" t="s">
        <v>80</v>
      </c>
      <c r="AR1061" s="26" t="s">
        <v>223</v>
      </c>
      <c r="AS1061" s="26" t="s">
        <v>224</v>
      </c>
      <c r="AT1061" s="498">
        <v>112</v>
      </c>
      <c r="AU1061" s="270">
        <v>45.23</v>
      </c>
      <c r="AV1061" s="11">
        <v>-118.5</v>
      </c>
      <c r="AW1061" s="37" t="s">
        <v>225</v>
      </c>
      <c r="AX1061" s="277">
        <v>6.1416666666666666</v>
      </c>
      <c r="AY1061" s="278">
        <v>613</v>
      </c>
      <c r="AZ1061" s="455">
        <f t="shared" si="615"/>
        <v>2.7874604745184151</v>
      </c>
      <c r="BA1061" s="529" t="s">
        <v>137</v>
      </c>
      <c r="BB1061" s="241" t="s">
        <v>226</v>
      </c>
      <c r="BC1061" s="22"/>
      <c r="BD1061" s="23"/>
      <c r="BH1061" s="26" t="s">
        <v>2028</v>
      </c>
      <c r="BI1061" s="26" t="s">
        <v>1870</v>
      </c>
      <c r="BJ1061" s="8" t="s">
        <v>8</v>
      </c>
      <c r="BK1061" s="67" t="s">
        <v>1880</v>
      </c>
      <c r="BO1061" s="29" t="s">
        <v>1669</v>
      </c>
      <c r="BP1061" s="8" t="s">
        <v>1577</v>
      </c>
      <c r="BQ1061" s="29" t="s">
        <v>1862</v>
      </c>
      <c r="BR1061" s="67">
        <v>9.9513888888888911</v>
      </c>
      <c r="BS1061" s="29" t="s">
        <v>21</v>
      </c>
      <c r="BT1061" s="29" t="s">
        <v>9</v>
      </c>
      <c r="BU1061" s="124">
        <v>8.1608738844483035</v>
      </c>
      <c r="BW1061" s="14" t="s">
        <v>26</v>
      </c>
      <c r="BX1061" s="29" t="s">
        <v>67</v>
      </c>
      <c r="BZ1061" s="146">
        <f t="shared" si="609"/>
        <v>8.1608738844483035</v>
      </c>
      <c r="CA1061" s="250" t="s">
        <v>18</v>
      </c>
      <c r="CB1061" s="248" t="s">
        <v>1861</v>
      </c>
      <c r="CC1061" s="29">
        <v>3</v>
      </c>
      <c r="CD1061" s="29">
        <v>3</v>
      </c>
      <c r="CE1061" s="82" t="s">
        <v>1617</v>
      </c>
      <c r="CF1061" s="8" t="s">
        <v>1578</v>
      </c>
      <c r="CG1061" s="67">
        <v>15.677559912854029</v>
      </c>
      <c r="CH1061" s="29" t="s">
        <v>21</v>
      </c>
      <c r="CI1061" s="67">
        <v>4.7336602247234909</v>
      </c>
      <c r="CL1061" s="30">
        <f t="shared" si="610"/>
        <v>4.7336602247234909</v>
      </c>
      <c r="CM1061" s="29">
        <v>3</v>
      </c>
      <c r="CN1061" s="29">
        <v>3</v>
      </c>
      <c r="CO1061" s="82" t="s">
        <v>2630</v>
      </c>
      <c r="CP1061" s="67">
        <f t="shared" si="619"/>
        <v>-0.85835363608562842</v>
      </c>
      <c r="CQ1061" s="67">
        <f t="shared" si="620"/>
        <v>0.8</v>
      </c>
      <c r="CR1061" s="67">
        <f t="shared" si="616"/>
        <v>-0.68668290886850281</v>
      </c>
      <c r="CS1061" s="67">
        <f t="shared" si="621"/>
        <v>0.70596111811100903</v>
      </c>
      <c r="CT1061" s="29">
        <v>1</v>
      </c>
      <c r="CU1061" s="59">
        <v>0</v>
      </c>
      <c r="CV1061" s="19" t="s">
        <v>1782</v>
      </c>
      <c r="CW1061" s="59">
        <v>0</v>
      </c>
      <c r="CX1061" s="59">
        <v>0</v>
      </c>
      <c r="CY1061" s="12">
        <v>0</v>
      </c>
      <c r="CZ1061" s="12">
        <v>2</v>
      </c>
      <c r="DA1061" s="12">
        <v>0</v>
      </c>
      <c r="DB1061" s="12">
        <v>0</v>
      </c>
      <c r="DC1061" s="12">
        <v>0</v>
      </c>
      <c r="DD1061" s="283">
        <v>0</v>
      </c>
      <c r="DE1061" s="60">
        <v>0</v>
      </c>
      <c r="DF1061" s="60">
        <v>0</v>
      </c>
      <c r="DG1061" s="60">
        <v>0</v>
      </c>
      <c r="DH1061" s="60">
        <v>0</v>
      </c>
      <c r="DI1061" s="60">
        <v>0</v>
      </c>
      <c r="DJ1061" s="60">
        <v>0</v>
      </c>
      <c r="DK1061" s="60">
        <v>0</v>
      </c>
      <c r="DL1061" s="19">
        <v>0</v>
      </c>
      <c r="DM1061" s="19">
        <v>0</v>
      </c>
      <c r="DN1061" s="19">
        <v>0</v>
      </c>
      <c r="DO1061" s="59">
        <v>0</v>
      </c>
      <c r="DP1061" s="59">
        <v>0</v>
      </c>
      <c r="DQ1061" s="59">
        <v>0</v>
      </c>
      <c r="DR1061" s="59">
        <v>0</v>
      </c>
      <c r="DS1061" s="59">
        <v>0</v>
      </c>
      <c r="DT1061" s="59">
        <v>0</v>
      </c>
      <c r="DU1061" s="59">
        <v>0</v>
      </c>
      <c r="DV1061" s="59">
        <v>0</v>
      </c>
      <c r="DW1061" s="59">
        <v>0</v>
      </c>
      <c r="DX1061" s="59">
        <v>0</v>
      </c>
      <c r="DY1061" s="59">
        <v>0</v>
      </c>
      <c r="DZ1061" s="59">
        <v>0</v>
      </c>
      <c r="EA1061" s="387">
        <v>0</v>
      </c>
      <c r="EB1061" s="283">
        <v>1</v>
      </c>
      <c r="EC1061" s="59">
        <v>0</v>
      </c>
      <c r="ED1061" s="59">
        <v>0</v>
      </c>
      <c r="EE1061" s="59">
        <v>0</v>
      </c>
      <c r="EF1061" s="59">
        <v>0</v>
      </c>
      <c r="EG1061" s="59">
        <v>0</v>
      </c>
      <c r="EH1061" s="59">
        <v>0</v>
      </c>
      <c r="EI1061" s="59">
        <v>0</v>
      </c>
      <c r="EJ1061" s="59">
        <v>0</v>
      </c>
      <c r="EK1061" s="59">
        <v>0</v>
      </c>
      <c r="EL1061" s="59">
        <v>0</v>
      </c>
      <c r="EM1061" s="37">
        <v>0</v>
      </c>
      <c r="EN1061" s="59">
        <v>0</v>
      </c>
      <c r="EO1061" s="268">
        <v>1</v>
      </c>
      <c r="EP1061" s="59">
        <v>1</v>
      </c>
      <c r="EQ1061" s="59">
        <v>2</v>
      </c>
    </row>
    <row r="1062" spans="1:147" ht="15" customHeight="1" x14ac:dyDescent="0.25">
      <c r="A1062" s="6" t="s">
        <v>2587</v>
      </c>
      <c r="B1062" s="22">
        <v>136</v>
      </c>
      <c r="C1062" s="21" t="s">
        <v>1857</v>
      </c>
      <c r="D1062" s="13">
        <v>2016</v>
      </c>
      <c r="E1062" s="21" t="s">
        <v>800</v>
      </c>
      <c r="F1062" s="21" t="s">
        <v>308</v>
      </c>
      <c r="G1062" s="13">
        <v>19</v>
      </c>
      <c r="H1062" s="22" t="s">
        <v>801</v>
      </c>
      <c r="I1062" s="238" t="s">
        <v>1412</v>
      </c>
      <c r="J1062" s="59">
        <v>2</v>
      </c>
      <c r="K1062" s="22" t="s">
        <v>39</v>
      </c>
      <c r="L1062" s="22" t="s">
        <v>89</v>
      </c>
      <c r="M1062" s="22">
        <v>6</v>
      </c>
      <c r="N1062" s="22">
        <v>6</v>
      </c>
      <c r="O1062" s="59">
        <f t="shared" si="612"/>
        <v>0.77815125038364363</v>
      </c>
      <c r="P1062" s="22" t="s">
        <v>1858</v>
      </c>
      <c r="Q1062" s="26"/>
      <c r="R1062" s="22">
        <v>1</v>
      </c>
      <c r="S1062" s="22">
        <v>3</v>
      </c>
      <c r="T1062" s="22">
        <v>3</v>
      </c>
      <c r="U1062" s="239" t="s">
        <v>1859</v>
      </c>
      <c r="V1062" s="34" t="s">
        <v>1861</v>
      </c>
      <c r="W1062" s="13"/>
      <c r="X1062" s="22" t="s">
        <v>608</v>
      </c>
      <c r="Y1062" s="38"/>
      <c r="Z1062" s="244" t="s">
        <v>130</v>
      </c>
      <c r="AA1062" s="22" t="s">
        <v>1257</v>
      </c>
      <c r="AB1062" s="29" t="s">
        <v>1164</v>
      </c>
      <c r="AC1062" s="243" t="s">
        <v>1864</v>
      </c>
      <c r="AD1062" s="29">
        <v>0</v>
      </c>
      <c r="AE1062" s="29" t="s">
        <v>1576</v>
      </c>
      <c r="AF1062" s="282">
        <v>5.0999999999999996</v>
      </c>
      <c r="AG1062" s="86">
        <f t="shared" si="613"/>
        <v>0.70757017609793638</v>
      </c>
      <c r="AH1062" s="458">
        <f t="shared" si="629"/>
        <v>354.45</v>
      </c>
      <c r="AI1062" s="72">
        <f t="shared" si="606"/>
        <v>2.5495549806880504</v>
      </c>
      <c r="AJ1062" s="59">
        <f t="shared" si="607"/>
        <v>30.599999999999998</v>
      </c>
      <c r="AK1062" s="59">
        <f t="shared" si="614"/>
        <v>1.4857214264815799</v>
      </c>
      <c r="AL1062" s="72">
        <f t="shared" si="608"/>
        <v>2126.6999999999998</v>
      </c>
      <c r="AM1062" s="72">
        <f t="shared" si="604"/>
        <v>3.3277062310716938</v>
      </c>
      <c r="AN1062" s="26" t="s">
        <v>28</v>
      </c>
      <c r="AO1062" s="22" t="s">
        <v>470</v>
      </c>
      <c r="AP1062" s="240"/>
      <c r="AQ1062" s="22" t="s">
        <v>80</v>
      </c>
      <c r="AR1062" s="26" t="s">
        <v>223</v>
      </c>
      <c r="AS1062" s="26" t="s">
        <v>224</v>
      </c>
      <c r="AT1062" s="498">
        <v>112</v>
      </c>
      <c r="AU1062" s="270">
        <v>45.23</v>
      </c>
      <c r="AV1062" s="11">
        <v>-118.5</v>
      </c>
      <c r="AW1062" s="37" t="s">
        <v>225</v>
      </c>
      <c r="AX1062" s="277">
        <v>6.1416666666666666</v>
      </c>
      <c r="AY1062" s="278">
        <v>613</v>
      </c>
      <c r="AZ1062" s="455">
        <f t="shared" si="615"/>
        <v>2.7874604745184151</v>
      </c>
      <c r="BA1062" s="529" t="s">
        <v>137</v>
      </c>
      <c r="BB1062" s="241" t="s">
        <v>226</v>
      </c>
      <c r="BC1062" s="22"/>
      <c r="BD1062" s="23"/>
      <c r="BH1062" s="26" t="s">
        <v>2028</v>
      </c>
      <c r="BI1062" s="26" t="s">
        <v>1871</v>
      </c>
      <c r="BJ1062" s="8" t="s">
        <v>8</v>
      </c>
      <c r="BK1062" s="67" t="s">
        <v>1880</v>
      </c>
      <c r="BO1062" s="29" t="s">
        <v>1669</v>
      </c>
      <c r="BP1062" s="8" t="s">
        <v>1577</v>
      </c>
      <c r="BQ1062" s="29" t="s">
        <v>1862</v>
      </c>
      <c r="BR1062" s="67">
        <v>12.546519655620534</v>
      </c>
      <c r="BS1062" s="29" t="s">
        <v>21</v>
      </c>
      <c r="BT1062" s="29" t="s">
        <v>9</v>
      </c>
      <c r="BU1062" s="124">
        <v>9.1780263029848506</v>
      </c>
      <c r="BW1062" s="14" t="s">
        <v>26</v>
      </c>
      <c r="BX1062" s="29" t="s">
        <v>67</v>
      </c>
      <c r="BZ1062" s="146">
        <f t="shared" si="609"/>
        <v>9.1780263029848506</v>
      </c>
      <c r="CA1062" s="250" t="s">
        <v>18</v>
      </c>
      <c r="CB1062" s="248" t="s">
        <v>1861</v>
      </c>
      <c r="CC1062" s="29">
        <v>9</v>
      </c>
      <c r="CD1062" s="29">
        <v>9</v>
      </c>
      <c r="CE1062" s="82" t="s">
        <v>1617</v>
      </c>
      <c r="CF1062" s="8" t="s">
        <v>1578</v>
      </c>
      <c r="CG1062" s="67">
        <v>15.677559912854029</v>
      </c>
      <c r="CH1062" s="29" t="s">
        <v>21</v>
      </c>
      <c r="CI1062" s="67">
        <v>4.7336602247234909</v>
      </c>
      <c r="CL1062" s="30">
        <f t="shared" si="610"/>
        <v>4.7336602247234909</v>
      </c>
      <c r="CM1062" s="29">
        <v>3</v>
      </c>
      <c r="CN1062" s="29">
        <v>3</v>
      </c>
      <c r="CO1062" s="82" t="s">
        <v>2630</v>
      </c>
      <c r="CP1062" s="67">
        <f t="shared" si="619"/>
        <v>-0.36932907292050854</v>
      </c>
      <c r="CQ1062" s="67">
        <f t="shared" si="620"/>
        <v>0.92307692307692313</v>
      </c>
      <c r="CR1062" s="67">
        <f t="shared" si="616"/>
        <v>-0.34091914423431557</v>
      </c>
      <c r="CS1062" s="67">
        <f t="shared" si="621"/>
        <v>0.44928718873217183</v>
      </c>
      <c r="CT1062" s="29">
        <v>2</v>
      </c>
      <c r="CU1062" s="59">
        <v>0</v>
      </c>
      <c r="CV1062" s="19" t="s">
        <v>1782</v>
      </c>
      <c r="CW1062" s="59">
        <v>0</v>
      </c>
      <c r="CX1062" s="59">
        <v>0</v>
      </c>
      <c r="CY1062" s="12">
        <v>0</v>
      </c>
      <c r="CZ1062" s="12">
        <v>2</v>
      </c>
      <c r="DA1062" s="12">
        <v>0</v>
      </c>
      <c r="DB1062" s="12">
        <v>0</v>
      </c>
      <c r="DC1062" s="12">
        <v>0</v>
      </c>
      <c r="DD1062" s="283">
        <v>0</v>
      </c>
      <c r="DE1062" s="60">
        <v>0</v>
      </c>
      <c r="DF1062" s="60">
        <v>0</v>
      </c>
      <c r="DG1062" s="60">
        <v>0</v>
      </c>
      <c r="DH1062" s="60">
        <v>0</v>
      </c>
      <c r="DI1062" s="60">
        <v>0</v>
      </c>
      <c r="DJ1062" s="60">
        <v>0</v>
      </c>
      <c r="DK1062" s="60">
        <v>0</v>
      </c>
      <c r="DL1062" s="19">
        <v>0</v>
      </c>
      <c r="DM1062" s="19">
        <v>0</v>
      </c>
      <c r="DN1062" s="19">
        <v>0</v>
      </c>
      <c r="DO1062" s="59">
        <v>0</v>
      </c>
      <c r="DP1062" s="59">
        <v>0</v>
      </c>
      <c r="DQ1062" s="59">
        <v>0</v>
      </c>
      <c r="DR1062" s="59">
        <v>0</v>
      </c>
      <c r="DS1062" s="59">
        <v>0</v>
      </c>
      <c r="DT1062" s="59">
        <v>0</v>
      </c>
      <c r="DU1062" s="59">
        <v>0</v>
      </c>
      <c r="DV1062" s="59">
        <v>0</v>
      </c>
      <c r="DW1062" s="59">
        <v>0</v>
      </c>
      <c r="DX1062" s="59">
        <v>0</v>
      </c>
      <c r="DY1062" s="59">
        <v>0</v>
      </c>
      <c r="DZ1062" s="59">
        <v>0</v>
      </c>
      <c r="EA1062" s="387">
        <v>0</v>
      </c>
      <c r="EB1062" s="283">
        <v>1</v>
      </c>
      <c r="EC1062" s="59">
        <v>0</v>
      </c>
      <c r="ED1062" s="59">
        <v>0</v>
      </c>
      <c r="EE1062" s="59">
        <v>0</v>
      </c>
      <c r="EF1062" s="59">
        <v>0</v>
      </c>
      <c r="EG1062" s="59">
        <v>0</v>
      </c>
      <c r="EH1062" s="59">
        <v>0</v>
      </c>
      <c r="EI1062" s="59">
        <v>0</v>
      </c>
      <c r="EJ1062" s="59">
        <v>0</v>
      </c>
      <c r="EK1062" s="59">
        <v>0</v>
      </c>
      <c r="EL1062" s="59">
        <v>0</v>
      </c>
      <c r="EM1062" s="37">
        <v>0</v>
      </c>
      <c r="EN1062" s="59">
        <v>0</v>
      </c>
      <c r="EO1062" s="268">
        <v>1</v>
      </c>
      <c r="EP1062" s="59">
        <v>1</v>
      </c>
      <c r="EQ1062" s="59">
        <v>2</v>
      </c>
    </row>
    <row r="1063" spans="1:147" ht="15" customHeight="1" x14ac:dyDescent="0.25">
      <c r="A1063" s="6" t="s">
        <v>2587</v>
      </c>
      <c r="B1063" s="22">
        <v>137</v>
      </c>
      <c r="C1063" s="21" t="s">
        <v>1857</v>
      </c>
      <c r="D1063" s="13">
        <v>2016</v>
      </c>
      <c r="E1063" s="21" t="s">
        <v>800</v>
      </c>
      <c r="F1063" s="21" t="s">
        <v>308</v>
      </c>
      <c r="G1063" s="13">
        <v>19</v>
      </c>
      <c r="H1063" s="22" t="s">
        <v>801</v>
      </c>
      <c r="I1063" s="238" t="s">
        <v>1412</v>
      </c>
      <c r="J1063" s="59">
        <v>2</v>
      </c>
      <c r="K1063" s="22" t="s">
        <v>39</v>
      </c>
      <c r="L1063" s="22" t="s">
        <v>89</v>
      </c>
      <c r="M1063" s="22">
        <v>6</v>
      </c>
      <c r="N1063" s="22">
        <v>6</v>
      </c>
      <c r="O1063" s="59">
        <f t="shared" si="612"/>
        <v>0.77815125038364363</v>
      </c>
      <c r="P1063" s="22" t="s">
        <v>1858</v>
      </c>
      <c r="Q1063" s="26"/>
      <c r="R1063" s="22">
        <v>1</v>
      </c>
      <c r="S1063" s="37">
        <v>2</v>
      </c>
      <c r="T1063" s="22">
        <v>1</v>
      </c>
      <c r="U1063" s="239" t="s">
        <v>1859</v>
      </c>
      <c r="V1063" s="34" t="s">
        <v>1861</v>
      </c>
      <c r="W1063" s="13"/>
      <c r="X1063" s="22" t="s">
        <v>608</v>
      </c>
      <c r="Y1063" s="26"/>
      <c r="Z1063" s="26" t="s">
        <v>153</v>
      </c>
      <c r="AA1063" s="22" t="s">
        <v>1257</v>
      </c>
      <c r="AB1063" s="29" t="s">
        <v>1164</v>
      </c>
      <c r="AC1063" s="29">
        <v>30</v>
      </c>
      <c r="AD1063" s="29">
        <v>0</v>
      </c>
      <c r="AE1063" s="29" t="s">
        <v>1575</v>
      </c>
      <c r="AF1063" s="27">
        <v>8.1999999999999993</v>
      </c>
      <c r="AG1063" s="86">
        <f t="shared" si="613"/>
        <v>0.91381385238371671</v>
      </c>
      <c r="AH1063" s="458">
        <f>AF1063*110</f>
        <v>901.99999999999989</v>
      </c>
      <c r="AI1063" s="72">
        <f t="shared" si="606"/>
        <v>2.9552065375419416</v>
      </c>
      <c r="AJ1063" s="59">
        <f t="shared" si="607"/>
        <v>49.199999999999996</v>
      </c>
      <c r="AK1063" s="59">
        <f t="shared" si="614"/>
        <v>1.6919651027673603</v>
      </c>
      <c r="AL1063" s="72">
        <f t="shared" si="608"/>
        <v>5411.9999999999991</v>
      </c>
      <c r="AM1063" s="72">
        <f t="shared" si="604"/>
        <v>3.7333577879255855</v>
      </c>
      <c r="AN1063" s="26" t="s">
        <v>28</v>
      </c>
      <c r="AO1063" s="22" t="s">
        <v>470</v>
      </c>
      <c r="AP1063" s="240"/>
      <c r="AQ1063" s="22" t="s">
        <v>80</v>
      </c>
      <c r="AR1063" s="26" t="s">
        <v>223</v>
      </c>
      <c r="AS1063" s="26" t="s">
        <v>224</v>
      </c>
      <c r="AT1063" s="498">
        <v>113</v>
      </c>
      <c r="AU1063" s="270">
        <v>45.23</v>
      </c>
      <c r="AV1063" s="11">
        <v>-118.5</v>
      </c>
      <c r="AW1063" s="37" t="s">
        <v>225</v>
      </c>
      <c r="AX1063" s="277">
        <v>6.1416666666666666</v>
      </c>
      <c r="AY1063" s="278">
        <v>613</v>
      </c>
      <c r="AZ1063" s="455">
        <f t="shared" si="615"/>
        <v>2.7874604745184151</v>
      </c>
      <c r="BA1063" s="529" t="s">
        <v>137</v>
      </c>
      <c r="BB1063" s="241" t="s">
        <v>226</v>
      </c>
      <c r="BC1063" s="22"/>
      <c r="BD1063" s="23"/>
      <c r="BH1063" s="26" t="s">
        <v>2028</v>
      </c>
      <c r="BI1063" s="26" t="s">
        <v>1872</v>
      </c>
      <c r="BJ1063" s="8" t="s">
        <v>8</v>
      </c>
      <c r="BK1063" s="67" t="s">
        <v>1880</v>
      </c>
      <c r="BO1063" s="29" t="s">
        <v>1669</v>
      </c>
      <c r="BP1063" s="8" t="s">
        <v>1577</v>
      </c>
      <c r="BQ1063" s="29" t="s">
        <v>1862</v>
      </c>
      <c r="BR1063" s="67">
        <v>16.898504273504265</v>
      </c>
      <c r="BS1063" s="29" t="s">
        <v>21</v>
      </c>
      <c r="BT1063" s="29" t="s">
        <v>9</v>
      </c>
      <c r="BU1063" s="124">
        <v>3.7183542489318206</v>
      </c>
      <c r="BW1063" s="14" t="s">
        <v>26</v>
      </c>
      <c r="BX1063" s="29" t="s">
        <v>67</v>
      </c>
      <c r="BZ1063" s="146">
        <f t="shared" si="609"/>
        <v>3.7183542489318206</v>
      </c>
      <c r="CA1063" s="250" t="s">
        <v>18</v>
      </c>
      <c r="CB1063" s="248" t="s">
        <v>1861</v>
      </c>
      <c r="CC1063" s="119">
        <v>2</v>
      </c>
      <c r="CD1063" s="119">
        <v>2</v>
      </c>
      <c r="CE1063" s="82" t="s">
        <v>1617</v>
      </c>
      <c r="CF1063" s="8" t="s">
        <v>1578</v>
      </c>
      <c r="CG1063" s="67">
        <v>31.528787878787874</v>
      </c>
      <c r="CH1063" s="29" t="s">
        <v>21</v>
      </c>
      <c r="CI1063" s="67">
        <v>8.7852660692864529E-2</v>
      </c>
      <c r="CL1063" s="30">
        <f t="shared" si="610"/>
        <v>8.7852660692864529E-2</v>
      </c>
      <c r="CM1063" s="119">
        <v>2</v>
      </c>
      <c r="CN1063" s="119">
        <v>2</v>
      </c>
      <c r="CO1063" s="82" t="s">
        <v>2630</v>
      </c>
      <c r="CP1063" s="67">
        <f t="shared" si="619"/>
        <v>-5.5628301142606071</v>
      </c>
      <c r="CQ1063" s="67">
        <f t="shared" si="620"/>
        <v>0.5714285714285714</v>
      </c>
      <c r="CR1063" s="67">
        <f t="shared" si="616"/>
        <v>-3.1787600652917751</v>
      </c>
      <c r="CS1063" s="67">
        <f t="shared" si="621"/>
        <v>2.2630644440867211</v>
      </c>
      <c r="CT1063" s="29">
        <v>1</v>
      </c>
      <c r="CU1063" s="59">
        <v>0</v>
      </c>
      <c r="CV1063" s="19" t="s">
        <v>1782</v>
      </c>
      <c r="CW1063" s="59">
        <v>0</v>
      </c>
      <c r="CX1063" s="59">
        <v>0</v>
      </c>
      <c r="CY1063" s="12">
        <v>0</v>
      </c>
      <c r="CZ1063" s="12">
        <v>2</v>
      </c>
      <c r="DA1063" s="12">
        <v>0</v>
      </c>
      <c r="DB1063" s="12">
        <v>0</v>
      </c>
      <c r="DC1063" s="12">
        <v>0</v>
      </c>
      <c r="DD1063" s="283">
        <v>0</v>
      </c>
      <c r="DE1063" s="60">
        <v>0</v>
      </c>
      <c r="DF1063" s="60">
        <v>0</v>
      </c>
      <c r="DG1063" s="60">
        <v>0</v>
      </c>
      <c r="DH1063" s="60">
        <v>0</v>
      </c>
      <c r="DI1063" s="60">
        <v>0</v>
      </c>
      <c r="DJ1063" s="60">
        <v>0</v>
      </c>
      <c r="DK1063" s="60">
        <v>0</v>
      </c>
      <c r="DL1063" s="19">
        <v>0</v>
      </c>
      <c r="DM1063" s="19">
        <v>0</v>
      </c>
      <c r="DN1063" s="19">
        <v>0</v>
      </c>
      <c r="DO1063" s="59">
        <v>0</v>
      </c>
      <c r="DP1063" s="59">
        <v>0</v>
      </c>
      <c r="DQ1063" s="59">
        <v>0</v>
      </c>
      <c r="DR1063" s="59">
        <v>0</v>
      </c>
      <c r="DS1063" s="59">
        <v>0</v>
      </c>
      <c r="DT1063" s="59">
        <v>0</v>
      </c>
      <c r="DU1063" s="59">
        <v>0</v>
      </c>
      <c r="DV1063" s="59">
        <v>0</v>
      </c>
      <c r="DW1063" s="59">
        <v>0</v>
      </c>
      <c r="DX1063" s="59">
        <v>0</v>
      </c>
      <c r="DY1063" s="59">
        <v>0</v>
      </c>
      <c r="DZ1063" s="59">
        <v>0</v>
      </c>
      <c r="EA1063" s="387">
        <v>0</v>
      </c>
      <c r="EB1063" s="283">
        <v>1</v>
      </c>
      <c r="EC1063" s="59">
        <v>0</v>
      </c>
      <c r="ED1063" s="59">
        <v>0</v>
      </c>
      <c r="EE1063" s="59">
        <v>0</v>
      </c>
      <c r="EF1063" s="59">
        <v>0</v>
      </c>
      <c r="EG1063" s="59">
        <v>0</v>
      </c>
      <c r="EH1063" s="59">
        <v>0</v>
      </c>
      <c r="EI1063" s="59">
        <v>0</v>
      </c>
      <c r="EJ1063" s="59">
        <v>0</v>
      </c>
      <c r="EK1063" s="59">
        <v>0</v>
      </c>
      <c r="EL1063" s="59">
        <v>0</v>
      </c>
      <c r="EM1063" s="29">
        <v>2</v>
      </c>
      <c r="EN1063" s="59">
        <v>0</v>
      </c>
      <c r="EO1063" s="29">
        <v>2</v>
      </c>
      <c r="EP1063" s="59">
        <v>1</v>
      </c>
      <c r="EQ1063" s="59">
        <v>2</v>
      </c>
    </row>
    <row r="1064" spans="1:147" ht="15" customHeight="1" x14ac:dyDescent="0.25">
      <c r="A1064" s="6" t="s">
        <v>2587</v>
      </c>
      <c r="B1064" s="22">
        <v>138</v>
      </c>
      <c r="C1064" s="21" t="s">
        <v>1857</v>
      </c>
      <c r="D1064" s="13">
        <v>2016</v>
      </c>
      <c r="E1064" s="21" t="s">
        <v>800</v>
      </c>
      <c r="F1064" s="21" t="s">
        <v>308</v>
      </c>
      <c r="G1064" s="13">
        <v>19</v>
      </c>
      <c r="H1064" s="22" t="s">
        <v>801</v>
      </c>
      <c r="I1064" s="238" t="s">
        <v>1412</v>
      </c>
      <c r="J1064" s="59">
        <v>2</v>
      </c>
      <c r="K1064" s="22" t="s">
        <v>39</v>
      </c>
      <c r="L1064" s="22" t="s">
        <v>89</v>
      </c>
      <c r="M1064" s="22">
        <v>6</v>
      </c>
      <c r="N1064" s="22">
        <v>6</v>
      </c>
      <c r="O1064" s="59">
        <f t="shared" si="612"/>
        <v>0.77815125038364363</v>
      </c>
      <c r="P1064" s="22" t="s">
        <v>1858</v>
      </c>
      <c r="Q1064" s="26"/>
      <c r="R1064" s="22">
        <v>1</v>
      </c>
      <c r="S1064" s="37">
        <v>2</v>
      </c>
      <c r="T1064" s="22">
        <v>1</v>
      </c>
      <c r="U1064" s="239" t="s">
        <v>1859</v>
      </c>
      <c r="V1064" s="34" t="s">
        <v>1861</v>
      </c>
      <c r="W1064" s="13"/>
      <c r="X1064" s="22" t="s">
        <v>608</v>
      </c>
      <c r="Y1064" s="38"/>
      <c r="Z1064" s="26" t="s">
        <v>153</v>
      </c>
      <c r="AA1064" s="22" t="s">
        <v>1257</v>
      </c>
      <c r="AB1064" s="29" t="s">
        <v>1164</v>
      </c>
      <c r="AC1064" s="119">
        <v>20</v>
      </c>
      <c r="AD1064" s="29">
        <v>0</v>
      </c>
      <c r="AE1064" s="29" t="s">
        <v>1575</v>
      </c>
      <c r="AF1064" s="281">
        <v>5.5</v>
      </c>
      <c r="AG1064" s="86">
        <f t="shared" si="613"/>
        <v>0.74036268949424389</v>
      </c>
      <c r="AH1064" s="458">
        <f t="shared" ref="AH1064:AH1066" si="630">AF1064*110</f>
        <v>605</v>
      </c>
      <c r="AI1064" s="72">
        <f t="shared" si="606"/>
        <v>2.781755374652469</v>
      </c>
      <c r="AJ1064" s="59">
        <f t="shared" si="607"/>
        <v>33</v>
      </c>
      <c r="AK1064" s="59">
        <f t="shared" si="614"/>
        <v>1.5185139398778875</v>
      </c>
      <c r="AL1064" s="72">
        <f t="shared" si="608"/>
        <v>3630</v>
      </c>
      <c r="AM1064" s="72">
        <f t="shared" si="604"/>
        <v>3.5599066250361124</v>
      </c>
      <c r="AN1064" s="26" t="s">
        <v>28</v>
      </c>
      <c r="AO1064" s="22" t="s">
        <v>470</v>
      </c>
      <c r="AP1064" s="240"/>
      <c r="AQ1064" s="22" t="s">
        <v>80</v>
      </c>
      <c r="AR1064" s="26" t="s">
        <v>223</v>
      </c>
      <c r="AS1064" s="26" t="s">
        <v>224</v>
      </c>
      <c r="AT1064" s="498">
        <v>113</v>
      </c>
      <c r="AU1064" s="270">
        <v>45.23</v>
      </c>
      <c r="AV1064" s="11">
        <v>-118.5</v>
      </c>
      <c r="AW1064" s="37" t="s">
        <v>225</v>
      </c>
      <c r="AX1064" s="277">
        <v>6.1416666666666666</v>
      </c>
      <c r="AY1064" s="278">
        <v>613</v>
      </c>
      <c r="AZ1064" s="455">
        <f t="shared" si="615"/>
        <v>2.7874604745184151</v>
      </c>
      <c r="BA1064" s="529" t="s">
        <v>137</v>
      </c>
      <c r="BB1064" s="241" t="s">
        <v>226</v>
      </c>
      <c r="BC1064" s="22"/>
      <c r="BD1064" s="23"/>
      <c r="BH1064" s="26" t="s">
        <v>2028</v>
      </c>
      <c r="BI1064" s="26" t="s">
        <v>1873</v>
      </c>
      <c r="BJ1064" s="8" t="s">
        <v>8</v>
      </c>
      <c r="BK1064" s="67" t="s">
        <v>1880</v>
      </c>
      <c r="BO1064" s="29" t="s">
        <v>1669</v>
      </c>
      <c r="BP1064" s="8" t="s">
        <v>1577</v>
      </c>
      <c r="BQ1064" s="29" t="s">
        <v>1862</v>
      </c>
      <c r="BR1064" s="67">
        <v>25.291666666666671</v>
      </c>
      <c r="BS1064" s="29" t="s">
        <v>21</v>
      </c>
      <c r="BT1064" s="29" t="s">
        <v>9</v>
      </c>
      <c r="BU1064" s="124">
        <v>12.315443105665695</v>
      </c>
      <c r="BW1064" s="14" t="s">
        <v>26</v>
      </c>
      <c r="BX1064" s="29" t="s">
        <v>67</v>
      </c>
      <c r="BZ1064" s="146">
        <f t="shared" si="609"/>
        <v>12.315443105665695</v>
      </c>
      <c r="CA1064" s="250" t="s">
        <v>18</v>
      </c>
      <c r="CB1064" s="248" t="s">
        <v>1861</v>
      </c>
      <c r="CC1064" s="119">
        <v>2</v>
      </c>
      <c r="CD1064" s="119">
        <v>2</v>
      </c>
      <c r="CE1064" s="82" t="s">
        <v>1617</v>
      </c>
      <c r="CF1064" s="8" t="s">
        <v>1578</v>
      </c>
      <c r="CG1064" s="67">
        <v>31.528787878787874</v>
      </c>
      <c r="CH1064" s="29" t="s">
        <v>21</v>
      </c>
      <c r="CI1064" s="67">
        <v>8.7852660692864529E-2</v>
      </c>
      <c r="CL1064" s="30">
        <f t="shared" si="610"/>
        <v>8.7852660692864529E-2</v>
      </c>
      <c r="CM1064" s="119">
        <v>2</v>
      </c>
      <c r="CN1064" s="119">
        <v>2</v>
      </c>
      <c r="CO1064" s="82" t="s">
        <v>2630</v>
      </c>
      <c r="CP1064" s="67">
        <f t="shared" si="619"/>
        <v>-0.71620622272793344</v>
      </c>
      <c r="CQ1064" s="67">
        <f t="shared" si="620"/>
        <v>0.5714285714285714</v>
      </c>
      <c r="CR1064" s="67">
        <f t="shared" si="616"/>
        <v>-0.40926069870167625</v>
      </c>
      <c r="CS1064" s="67">
        <f t="shared" si="621"/>
        <v>1.0209367899377231</v>
      </c>
      <c r="CT1064" s="29">
        <v>1</v>
      </c>
      <c r="CU1064" s="59">
        <v>0</v>
      </c>
      <c r="CV1064" s="19" t="s">
        <v>1782</v>
      </c>
      <c r="CW1064" s="59">
        <v>0</v>
      </c>
      <c r="CX1064" s="59">
        <v>0</v>
      </c>
      <c r="CY1064" s="12">
        <v>0</v>
      </c>
      <c r="CZ1064" s="12">
        <v>2</v>
      </c>
      <c r="DA1064" s="12">
        <v>0</v>
      </c>
      <c r="DB1064" s="12">
        <v>0</v>
      </c>
      <c r="DC1064" s="12">
        <v>0</v>
      </c>
      <c r="DD1064" s="283">
        <v>0</v>
      </c>
      <c r="DE1064" s="60">
        <v>0</v>
      </c>
      <c r="DF1064" s="60">
        <v>0</v>
      </c>
      <c r="DG1064" s="60">
        <v>0</v>
      </c>
      <c r="DH1064" s="60">
        <v>0</v>
      </c>
      <c r="DI1064" s="60">
        <v>0</v>
      </c>
      <c r="DJ1064" s="60">
        <v>0</v>
      </c>
      <c r="DK1064" s="60">
        <v>0</v>
      </c>
      <c r="DL1064" s="19">
        <v>0</v>
      </c>
      <c r="DM1064" s="19">
        <v>0</v>
      </c>
      <c r="DN1064" s="19">
        <v>0</v>
      </c>
      <c r="DO1064" s="59">
        <v>0</v>
      </c>
      <c r="DP1064" s="59">
        <v>0</v>
      </c>
      <c r="DQ1064" s="59">
        <v>0</v>
      </c>
      <c r="DR1064" s="59">
        <v>0</v>
      </c>
      <c r="DS1064" s="59">
        <v>0</v>
      </c>
      <c r="DT1064" s="59">
        <v>0</v>
      </c>
      <c r="DU1064" s="59">
        <v>0</v>
      </c>
      <c r="DV1064" s="59">
        <v>0</v>
      </c>
      <c r="DW1064" s="59">
        <v>0</v>
      </c>
      <c r="DX1064" s="59">
        <v>0</v>
      </c>
      <c r="DY1064" s="59">
        <v>0</v>
      </c>
      <c r="DZ1064" s="59">
        <v>0</v>
      </c>
      <c r="EA1064" s="387">
        <v>0</v>
      </c>
      <c r="EB1064" s="283">
        <v>1</v>
      </c>
      <c r="EC1064" s="59">
        <v>0</v>
      </c>
      <c r="ED1064" s="59">
        <v>0</v>
      </c>
      <c r="EE1064" s="59">
        <v>0</v>
      </c>
      <c r="EF1064" s="59">
        <v>0</v>
      </c>
      <c r="EG1064" s="59">
        <v>0</v>
      </c>
      <c r="EH1064" s="59">
        <v>0</v>
      </c>
      <c r="EI1064" s="59">
        <v>0</v>
      </c>
      <c r="EJ1064" s="59">
        <v>0</v>
      </c>
      <c r="EK1064" s="59">
        <v>0</v>
      </c>
      <c r="EL1064" s="59">
        <v>0</v>
      </c>
      <c r="EM1064" s="29">
        <v>2</v>
      </c>
      <c r="EN1064" s="59">
        <v>0</v>
      </c>
      <c r="EO1064" s="29">
        <v>2</v>
      </c>
      <c r="EP1064" s="59">
        <v>1</v>
      </c>
      <c r="EQ1064" s="59">
        <v>2</v>
      </c>
    </row>
    <row r="1065" spans="1:147" ht="15" customHeight="1" x14ac:dyDescent="0.25">
      <c r="A1065" s="6" t="s">
        <v>2587</v>
      </c>
      <c r="B1065" s="22">
        <v>139</v>
      </c>
      <c r="C1065" s="21" t="s">
        <v>1857</v>
      </c>
      <c r="D1065" s="13">
        <v>2016</v>
      </c>
      <c r="E1065" s="21" t="s">
        <v>800</v>
      </c>
      <c r="F1065" s="21" t="s">
        <v>308</v>
      </c>
      <c r="G1065" s="13">
        <v>19</v>
      </c>
      <c r="H1065" s="22" t="s">
        <v>801</v>
      </c>
      <c r="I1065" s="238" t="s">
        <v>1412</v>
      </c>
      <c r="J1065" s="59">
        <v>2</v>
      </c>
      <c r="K1065" s="22" t="s">
        <v>39</v>
      </c>
      <c r="L1065" s="22" t="s">
        <v>89</v>
      </c>
      <c r="M1065" s="22">
        <v>6</v>
      </c>
      <c r="N1065" s="22">
        <v>6</v>
      </c>
      <c r="O1065" s="59">
        <f t="shared" si="612"/>
        <v>0.77815125038364363</v>
      </c>
      <c r="P1065" s="22" t="s">
        <v>1858</v>
      </c>
      <c r="Q1065" s="26"/>
      <c r="R1065" s="22">
        <v>1</v>
      </c>
      <c r="S1065" s="37">
        <v>2</v>
      </c>
      <c r="T1065" s="22">
        <v>1</v>
      </c>
      <c r="U1065" s="239" t="s">
        <v>1859</v>
      </c>
      <c r="V1065" s="34" t="s">
        <v>1861</v>
      </c>
      <c r="W1065" s="13"/>
      <c r="X1065" s="22" t="s">
        <v>608</v>
      </c>
      <c r="Y1065" s="38"/>
      <c r="Z1065" s="26" t="s">
        <v>153</v>
      </c>
      <c r="AA1065" s="22" t="s">
        <v>1257</v>
      </c>
      <c r="AB1065" s="29" t="s">
        <v>1164</v>
      </c>
      <c r="AC1065" s="119">
        <v>10</v>
      </c>
      <c r="AD1065" s="29">
        <v>0</v>
      </c>
      <c r="AE1065" s="29" t="s">
        <v>1575</v>
      </c>
      <c r="AF1065" s="281">
        <v>2.7</v>
      </c>
      <c r="AG1065" s="86">
        <f t="shared" si="613"/>
        <v>0.43136376415898736</v>
      </c>
      <c r="AH1065" s="458">
        <f t="shared" si="630"/>
        <v>297</v>
      </c>
      <c r="AI1065" s="72">
        <f t="shared" si="606"/>
        <v>2.4727564493172123</v>
      </c>
      <c r="AJ1065" s="59">
        <f t="shared" si="607"/>
        <v>16.200000000000003</v>
      </c>
      <c r="AK1065" s="59">
        <f t="shared" si="614"/>
        <v>1.209515014542631</v>
      </c>
      <c r="AL1065" s="72">
        <f t="shared" si="608"/>
        <v>1782</v>
      </c>
      <c r="AM1065" s="72">
        <f t="shared" si="604"/>
        <v>3.2509076997008561</v>
      </c>
      <c r="AN1065" s="26" t="s">
        <v>28</v>
      </c>
      <c r="AO1065" s="22" t="s">
        <v>470</v>
      </c>
      <c r="AP1065" s="240"/>
      <c r="AQ1065" s="22" t="s">
        <v>80</v>
      </c>
      <c r="AR1065" s="26" t="s">
        <v>223</v>
      </c>
      <c r="AS1065" s="26" t="s">
        <v>224</v>
      </c>
      <c r="AT1065" s="498">
        <v>113</v>
      </c>
      <c r="AU1065" s="270">
        <v>45.23</v>
      </c>
      <c r="AV1065" s="11">
        <v>-118.5</v>
      </c>
      <c r="AW1065" s="37" t="s">
        <v>225</v>
      </c>
      <c r="AX1065" s="277">
        <v>6.1416666666666666</v>
      </c>
      <c r="AY1065" s="278">
        <v>613</v>
      </c>
      <c r="AZ1065" s="455">
        <f t="shared" si="615"/>
        <v>2.7874604745184151</v>
      </c>
      <c r="BA1065" s="529" t="s">
        <v>137</v>
      </c>
      <c r="BB1065" s="241" t="s">
        <v>226</v>
      </c>
      <c r="BC1065" s="22"/>
      <c r="BD1065" s="23"/>
      <c r="BH1065" s="26" t="s">
        <v>2028</v>
      </c>
      <c r="BI1065" s="26" t="s">
        <v>1874</v>
      </c>
      <c r="BJ1065" s="8" t="s">
        <v>8</v>
      </c>
      <c r="BK1065" s="67" t="s">
        <v>1880</v>
      </c>
      <c r="BO1065" s="29" t="s">
        <v>1669</v>
      </c>
      <c r="BP1065" s="8" t="s">
        <v>1577</v>
      </c>
      <c r="BQ1065" s="29" t="s">
        <v>1862</v>
      </c>
      <c r="BR1065" s="67">
        <v>28.54273504273505</v>
      </c>
      <c r="BS1065" s="29" t="s">
        <v>21</v>
      </c>
      <c r="BT1065" s="29" t="s">
        <v>9</v>
      </c>
      <c r="BU1065" s="124">
        <v>25.83055028026757</v>
      </c>
      <c r="BW1065" s="14" t="s">
        <v>26</v>
      </c>
      <c r="BX1065" s="29" t="s">
        <v>67</v>
      </c>
      <c r="BZ1065" s="146">
        <f t="shared" si="609"/>
        <v>25.83055028026757</v>
      </c>
      <c r="CA1065" s="250" t="s">
        <v>18</v>
      </c>
      <c r="CB1065" s="248" t="s">
        <v>1861</v>
      </c>
      <c r="CC1065" s="119">
        <v>2</v>
      </c>
      <c r="CD1065" s="119">
        <v>2</v>
      </c>
      <c r="CE1065" s="82" t="s">
        <v>1617</v>
      </c>
      <c r="CF1065" s="8" t="s">
        <v>1578</v>
      </c>
      <c r="CG1065" s="67">
        <v>31.528787878787874</v>
      </c>
      <c r="CH1065" s="29" t="s">
        <v>21</v>
      </c>
      <c r="CI1065" s="67">
        <v>8.7852660692864529E-2</v>
      </c>
      <c r="CL1065" s="30">
        <f t="shared" si="610"/>
        <v>8.7852660692864529E-2</v>
      </c>
      <c r="CM1065" s="119">
        <v>2</v>
      </c>
      <c r="CN1065" s="119">
        <v>2</v>
      </c>
      <c r="CO1065" s="82" t="s">
        <v>2630</v>
      </c>
      <c r="CP1065" s="67">
        <f t="shared" si="619"/>
        <v>-0.16348439923419228</v>
      </c>
      <c r="CQ1065" s="67">
        <f t="shared" si="620"/>
        <v>0.5714285714285714</v>
      </c>
      <c r="CR1065" s="67">
        <f t="shared" si="616"/>
        <v>-9.3419656705252721E-2</v>
      </c>
      <c r="CS1065" s="67">
        <f t="shared" si="621"/>
        <v>1.0010909040323659</v>
      </c>
      <c r="CT1065" s="29">
        <v>1</v>
      </c>
      <c r="CU1065" s="59">
        <v>0</v>
      </c>
      <c r="CV1065" s="19" t="s">
        <v>1782</v>
      </c>
      <c r="CW1065" s="59">
        <v>0</v>
      </c>
      <c r="CX1065" s="59">
        <v>0</v>
      </c>
      <c r="CY1065" s="12">
        <v>0</v>
      </c>
      <c r="CZ1065" s="12">
        <v>2</v>
      </c>
      <c r="DA1065" s="12">
        <v>0</v>
      </c>
      <c r="DB1065" s="12">
        <v>0</v>
      </c>
      <c r="DC1065" s="12">
        <v>0</v>
      </c>
      <c r="DD1065" s="283">
        <v>0</v>
      </c>
      <c r="DE1065" s="60">
        <v>0</v>
      </c>
      <c r="DF1065" s="60">
        <v>0</v>
      </c>
      <c r="DG1065" s="60">
        <v>0</v>
      </c>
      <c r="DH1065" s="60">
        <v>0</v>
      </c>
      <c r="DI1065" s="60">
        <v>0</v>
      </c>
      <c r="DJ1065" s="60">
        <v>0</v>
      </c>
      <c r="DK1065" s="60">
        <v>0</v>
      </c>
      <c r="DL1065" s="19">
        <v>0</v>
      </c>
      <c r="DM1065" s="19">
        <v>0</v>
      </c>
      <c r="DN1065" s="19">
        <v>0</v>
      </c>
      <c r="DO1065" s="59">
        <v>0</v>
      </c>
      <c r="DP1065" s="59">
        <v>0</v>
      </c>
      <c r="DQ1065" s="59">
        <v>0</v>
      </c>
      <c r="DR1065" s="59">
        <v>0</v>
      </c>
      <c r="DS1065" s="59">
        <v>0</v>
      </c>
      <c r="DT1065" s="59">
        <v>0</v>
      </c>
      <c r="DU1065" s="59">
        <v>0</v>
      </c>
      <c r="DV1065" s="59">
        <v>0</v>
      </c>
      <c r="DW1065" s="59">
        <v>0</v>
      </c>
      <c r="DX1065" s="59">
        <v>0</v>
      </c>
      <c r="DY1065" s="59">
        <v>0</v>
      </c>
      <c r="DZ1065" s="59">
        <v>0</v>
      </c>
      <c r="EA1065" s="387">
        <v>0</v>
      </c>
      <c r="EB1065" s="283">
        <v>1</v>
      </c>
      <c r="EC1065" s="59">
        <v>0</v>
      </c>
      <c r="ED1065" s="59">
        <v>0</v>
      </c>
      <c r="EE1065" s="59">
        <v>0</v>
      </c>
      <c r="EF1065" s="59">
        <v>0</v>
      </c>
      <c r="EG1065" s="59">
        <v>0</v>
      </c>
      <c r="EH1065" s="59">
        <v>0</v>
      </c>
      <c r="EI1065" s="59">
        <v>0</v>
      </c>
      <c r="EJ1065" s="59">
        <v>0</v>
      </c>
      <c r="EK1065" s="59">
        <v>0</v>
      </c>
      <c r="EL1065" s="59">
        <v>0</v>
      </c>
      <c r="EM1065" s="29">
        <v>2</v>
      </c>
      <c r="EN1065" s="59">
        <v>0</v>
      </c>
      <c r="EO1065" s="29">
        <v>2</v>
      </c>
      <c r="EP1065" s="59">
        <v>1</v>
      </c>
      <c r="EQ1065" s="59">
        <v>2</v>
      </c>
    </row>
    <row r="1066" spans="1:147" ht="15" customHeight="1" x14ac:dyDescent="0.25">
      <c r="A1066" s="6" t="s">
        <v>2587</v>
      </c>
      <c r="B1066" s="22">
        <v>140</v>
      </c>
      <c r="C1066" s="21" t="s">
        <v>1857</v>
      </c>
      <c r="D1066" s="13">
        <v>2016</v>
      </c>
      <c r="E1066" s="21" t="s">
        <v>800</v>
      </c>
      <c r="F1066" s="21" t="s">
        <v>308</v>
      </c>
      <c r="G1066" s="13">
        <v>19</v>
      </c>
      <c r="H1066" s="22" t="s">
        <v>801</v>
      </c>
      <c r="I1066" s="238" t="s">
        <v>1412</v>
      </c>
      <c r="J1066" s="59">
        <v>2</v>
      </c>
      <c r="K1066" s="22" t="s">
        <v>39</v>
      </c>
      <c r="L1066" s="22" t="s">
        <v>89</v>
      </c>
      <c r="M1066" s="22">
        <v>6</v>
      </c>
      <c r="N1066" s="22">
        <v>6</v>
      </c>
      <c r="O1066" s="59">
        <f t="shared" si="612"/>
        <v>0.77815125038364363</v>
      </c>
      <c r="P1066" s="22" t="s">
        <v>1858</v>
      </c>
      <c r="Q1066" s="26"/>
      <c r="R1066" s="22">
        <v>1</v>
      </c>
      <c r="S1066" s="37">
        <v>2</v>
      </c>
      <c r="T1066" s="22">
        <v>3</v>
      </c>
      <c r="U1066" s="239" t="s">
        <v>1859</v>
      </c>
      <c r="V1066" s="34" t="s">
        <v>1861</v>
      </c>
      <c r="W1066" s="13"/>
      <c r="X1066" s="22" t="s">
        <v>608</v>
      </c>
      <c r="Y1066" s="38"/>
      <c r="Z1066" s="26" t="s">
        <v>153</v>
      </c>
      <c r="AA1066" s="22" t="s">
        <v>1257</v>
      </c>
      <c r="AB1066" s="29" t="s">
        <v>1164</v>
      </c>
      <c r="AC1066" s="243" t="s">
        <v>1863</v>
      </c>
      <c r="AD1066" s="29">
        <v>0</v>
      </c>
      <c r="AE1066" s="29" t="s">
        <v>1575</v>
      </c>
      <c r="AF1066" s="282">
        <v>5.5</v>
      </c>
      <c r="AG1066" s="86">
        <f t="shared" si="613"/>
        <v>0.74036268949424389</v>
      </c>
      <c r="AH1066" s="458">
        <f t="shared" si="630"/>
        <v>605</v>
      </c>
      <c r="AI1066" s="72">
        <f t="shared" si="606"/>
        <v>2.781755374652469</v>
      </c>
      <c r="AJ1066" s="59">
        <f t="shared" si="607"/>
        <v>33</v>
      </c>
      <c r="AK1066" s="59">
        <f t="shared" si="614"/>
        <v>1.5185139398778875</v>
      </c>
      <c r="AL1066" s="72">
        <f t="shared" si="608"/>
        <v>3630</v>
      </c>
      <c r="AM1066" s="72">
        <f t="shared" si="604"/>
        <v>3.5599066250361124</v>
      </c>
      <c r="AN1066" s="26" t="s">
        <v>28</v>
      </c>
      <c r="AO1066" s="22" t="s">
        <v>470</v>
      </c>
      <c r="AP1066" s="240"/>
      <c r="AQ1066" s="22" t="s">
        <v>80</v>
      </c>
      <c r="AR1066" s="26" t="s">
        <v>223</v>
      </c>
      <c r="AS1066" s="26" t="s">
        <v>224</v>
      </c>
      <c r="AT1066" s="498">
        <v>113</v>
      </c>
      <c r="AU1066" s="270">
        <v>45.23</v>
      </c>
      <c r="AV1066" s="11">
        <v>-118.5</v>
      </c>
      <c r="AW1066" s="37" t="s">
        <v>225</v>
      </c>
      <c r="AX1066" s="277">
        <v>6.1416666666666666</v>
      </c>
      <c r="AY1066" s="278">
        <v>613</v>
      </c>
      <c r="AZ1066" s="455">
        <f t="shared" si="615"/>
        <v>2.7874604745184151</v>
      </c>
      <c r="BA1066" s="529" t="s">
        <v>137</v>
      </c>
      <c r="BB1066" s="241" t="s">
        <v>226</v>
      </c>
      <c r="BC1066" s="22"/>
      <c r="BD1066" s="23"/>
      <c r="BH1066" s="26" t="s">
        <v>2028</v>
      </c>
      <c r="BI1066" s="26" t="s">
        <v>1875</v>
      </c>
      <c r="BJ1066" s="8" t="s">
        <v>8</v>
      </c>
      <c r="BK1066" s="67" t="s">
        <v>1880</v>
      </c>
      <c r="BO1066" s="29" t="s">
        <v>1669</v>
      </c>
      <c r="BP1066" s="8" t="s">
        <v>1577</v>
      </c>
      <c r="BQ1066" s="29" t="s">
        <v>1862</v>
      </c>
      <c r="BR1066" s="67">
        <v>23.577635327635331</v>
      </c>
      <c r="BS1066" s="29" t="s">
        <v>21</v>
      </c>
      <c r="BT1066" s="29" t="s">
        <v>9</v>
      </c>
      <c r="BU1066" s="124">
        <v>13.979380855327706</v>
      </c>
      <c r="BW1066" s="14" t="s">
        <v>26</v>
      </c>
      <c r="BX1066" s="29" t="s">
        <v>67</v>
      </c>
      <c r="BZ1066" s="146">
        <f t="shared" si="609"/>
        <v>13.979380855327706</v>
      </c>
      <c r="CA1066" s="250" t="s">
        <v>18</v>
      </c>
      <c r="CB1066" s="248" t="s">
        <v>1861</v>
      </c>
      <c r="CC1066" s="119">
        <v>6</v>
      </c>
      <c r="CD1066" s="119">
        <v>6</v>
      </c>
      <c r="CE1066" s="82" t="s">
        <v>1617</v>
      </c>
      <c r="CF1066" s="8" t="s">
        <v>1578</v>
      </c>
      <c r="CG1066" s="67">
        <v>31.528787878787874</v>
      </c>
      <c r="CH1066" s="29" t="s">
        <v>21</v>
      </c>
      <c r="CI1066" s="67">
        <v>8.7852660692864529E-2</v>
      </c>
      <c r="CL1066" s="30">
        <f t="shared" si="610"/>
        <v>8.7852660692864529E-2</v>
      </c>
      <c r="CM1066" s="119">
        <v>2</v>
      </c>
      <c r="CN1066" s="119">
        <v>2</v>
      </c>
      <c r="CO1066" s="82" t="s">
        <v>2630</v>
      </c>
      <c r="CP1066" s="67">
        <f t="shared" si="619"/>
        <v>-0.62306170148049689</v>
      </c>
      <c r="CQ1066" s="67">
        <f t="shared" si="620"/>
        <v>0.86956521739130432</v>
      </c>
      <c r="CR1066" s="67">
        <f t="shared" si="616"/>
        <v>-0.54179278389608421</v>
      </c>
      <c r="CS1066" s="67">
        <f t="shared" si="621"/>
        <v>0.68501288045928344</v>
      </c>
      <c r="CT1066" s="29">
        <v>2</v>
      </c>
      <c r="CU1066" s="59">
        <v>0</v>
      </c>
      <c r="CV1066" s="19" t="s">
        <v>1782</v>
      </c>
      <c r="CW1066" s="59">
        <v>0</v>
      </c>
      <c r="CX1066" s="59">
        <v>0</v>
      </c>
      <c r="CY1066" s="12">
        <v>0</v>
      </c>
      <c r="CZ1066" s="12">
        <v>2</v>
      </c>
      <c r="DA1066" s="12">
        <v>0</v>
      </c>
      <c r="DB1066" s="12">
        <v>0</v>
      </c>
      <c r="DC1066" s="12">
        <v>0</v>
      </c>
      <c r="DD1066" s="283">
        <v>0</v>
      </c>
      <c r="DE1066" s="60">
        <v>0</v>
      </c>
      <c r="DF1066" s="60">
        <v>0</v>
      </c>
      <c r="DG1066" s="60">
        <v>0</v>
      </c>
      <c r="DH1066" s="60">
        <v>0</v>
      </c>
      <c r="DI1066" s="60">
        <v>0</v>
      </c>
      <c r="DJ1066" s="60">
        <v>0</v>
      </c>
      <c r="DK1066" s="60">
        <v>0</v>
      </c>
      <c r="DL1066" s="19">
        <v>0</v>
      </c>
      <c r="DM1066" s="19">
        <v>0</v>
      </c>
      <c r="DN1066" s="19">
        <v>0</v>
      </c>
      <c r="DO1066" s="59">
        <v>0</v>
      </c>
      <c r="DP1066" s="59">
        <v>0</v>
      </c>
      <c r="DQ1066" s="59">
        <v>0</v>
      </c>
      <c r="DR1066" s="59">
        <v>0</v>
      </c>
      <c r="DS1066" s="59">
        <v>0</v>
      </c>
      <c r="DT1066" s="59">
        <v>0</v>
      </c>
      <c r="DU1066" s="59">
        <v>0</v>
      </c>
      <c r="DV1066" s="59">
        <v>0</v>
      </c>
      <c r="DW1066" s="59">
        <v>0</v>
      </c>
      <c r="DX1066" s="59">
        <v>0</v>
      </c>
      <c r="DY1066" s="59">
        <v>0</v>
      </c>
      <c r="DZ1066" s="59">
        <v>0</v>
      </c>
      <c r="EA1066" s="387">
        <v>0</v>
      </c>
      <c r="EB1066" s="283">
        <v>1</v>
      </c>
      <c r="EC1066" s="59">
        <v>0</v>
      </c>
      <c r="ED1066" s="59">
        <v>0</v>
      </c>
      <c r="EE1066" s="59">
        <v>0</v>
      </c>
      <c r="EF1066" s="59">
        <v>0</v>
      </c>
      <c r="EG1066" s="59">
        <v>0</v>
      </c>
      <c r="EH1066" s="59">
        <v>0</v>
      </c>
      <c r="EI1066" s="59">
        <v>0</v>
      </c>
      <c r="EJ1066" s="59">
        <v>0</v>
      </c>
      <c r="EK1066" s="59">
        <v>0</v>
      </c>
      <c r="EL1066" s="59">
        <v>0</v>
      </c>
      <c r="EM1066" s="29">
        <v>2</v>
      </c>
      <c r="EN1066" s="59">
        <v>0</v>
      </c>
      <c r="EO1066" s="29">
        <v>2</v>
      </c>
      <c r="EP1066" s="59">
        <v>1</v>
      </c>
      <c r="EQ1066" s="59">
        <v>2</v>
      </c>
    </row>
    <row r="1067" spans="1:147" ht="15" customHeight="1" x14ac:dyDescent="0.25">
      <c r="A1067" s="6" t="s">
        <v>2587</v>
      </c>
      <c r="B1067" s="22">
        <v>141</v>
      </c>
      <c r="C1067" s="21" t="s">
        <v>1857</v>
      </c>
      <c r="D1067" s="13">
        <v>2016</v>
      </c>
      <c r="E1067" s="21" t="s">
        <v>800</v>
      </c>
      <c r="F1067" s="21" t="s">
        <v>308</v>
      </c>
      <c r="G1067" s="13">
        <v>19</v>
      </c>
      <c r="H1067" s="22" t="s">
        <v>801</v>
      </c>
      <c r="I1067" s="238" t="s">
        <v>1412</v>
      </c>
      <c r="J1067" s="59">
        <v>2</v>
      </c>
      <c r="K1067" s="22" t="s">
        <v>39</v>
      </c>
      <c r="L1067" s="22" t="s">
        <v>89</v>
      </c>
      <c r="M1067" s="22">
        <v>6</v>
      </c>
      <c r="N1067" s="22">
        <v>6</v>
      </c>
      <c r="O1067" s="59">
        <f t="shared" si="612"/>
        <v>0.77815125038364363</v>
      </c>
      <c r="P1067" s="22" t="s">
        <v>1858</v>
      </c>
      <c r="Q1067" s="26"/>
      <c r="R1067" s="22">
        <v>1</v>
      </c>
      <c r="S1067" s="37">
        <v>2</v>
      </c>
      <c r="T1067" s="22">
        <v>1</v>
      </c>
      <c r="U1067" s="239" t="s">
        <v>1859</v>
      </c>
      <c r="V1067" s="34" t="s">
        <v>1861</v>
      </c>
      <c r="W1067" s="13"/>
      <c r="X1067" s="22" t="s">
        <v>608</v>
      </c>
      <c r="Y1067" s="38"/>
      <c r="Z1067" s="244" t="s">
        <v>130</v>
      </c>
      <c r="AA1067" s="22" t="s">
        <v>1257</v>
      </c>
      <c r="AB1067" s="29" t="s">
        <v>1164</v>
      </c>
      <c r="AC1067" s="119">
        <v>32</v>
      </c>
      <c r="AD1067" s="29">
        <v>0</v>
      </c>
      <c r="AE1067" s="29" t="s">
        <v>1576</v>
      </c>
      <c r="AF1067" s="281">
        <v>8.6999999999999993</v>
      </c>
      <c r="AG1067" s="86">
        <f t="shared" si="613"/>
        <v>0.93951925261861846</v>
      </c>
      <c r="AH1067" s="458">
        <f>AF1067*69.5</f>
        <v>604.65</v>
      </c>
      <c r="AI1067" s="72">
        <f t="shared" si="606"/>
        <v>2.7815040572087324</v>
      </c>
      <c r="AJ1067" s="59">
        <f t="shared" si="607"/>
        <v>52.199999999999996</v>
      </c>
      <c r="AK1067" s="59">
        <f t="shared" si="614"/>
        <v>1.7176705030022621</v>
      </c>
      <c r="AL1067" s="72">
        <f t="shared" si="608"/>
        <v>3627.8999999999996</v>
      </c>
      <c r="AM1067" s="72">
        <f t="shared" si="604"/>
        <v>3.5596553075923758</v>
      </c>
      <c r="AN1067" s="26" t="s">
        <v>28</v>
      </c>
      <c r="AO1067" s="22" t="s">
        <v>470</v>
      </c>
      <c r="AP1067" s="240"/>
      <c r="AQ1067" s="22" t="s">
        <v>80</v>
      </c>
      <c r="AR1067" s="26" t="s">
        <v>223</v>
      </c>
      <c r="AS1067" s="26" t="s">
        <v>224</v>
      </c>
      <c r="AT1067" s="498">
        <v>113</v>
      </c>
      <c r="AU1067" s="270">
        <v>45.23</v>
      </c>
      <c r="AV1067" s="11">
        <v>-118.5</v>
      </c>
      <c r="AW1067" s="37" t="s">
        <v>225</v>
      </c>
      <c r="AX1067" s="277">
        <v>6.1416666666666666</v>
      </c>
      <c r="AY1067" s="278">
        <v>613</v>
      </c>
      <c r="AZ1067" s="455">
        <f t="shared" si="615"/>
        <v>2.7874604745184151</v>
      </c>
      <c r="BA1067" s="529" t="s">
        <v>137</v>
      </c>
      <c r="BB1067" s="241" t="s">
        <v>226</v>
      </c>
      <c r="BC1067" s="22"/>
      <c r="BD1067" s="23"/>
      <c r="BH1067" s="26" t="s">
        <v>2028</v>
      </c>
      <c r="BI1067" s="26" t="s">
        <v>1876</v>
      </c>
      <c r="BJ1067" s="8" t="s">
        <v>8</v>
      </c>
      <c r="BK1067" s="67" t="s">
        <v>1880</v>
      </c>
      <c r="BO1067" s="29" t="s">
        <v>1669</v>
      </c>
      <c r="BP1067" s="8" t="s">
        <v>1577</v>
      </c>
      <c r="BQ1067" s="29" t="s">
        <v>1862</v>
      </c>
      <c r="BR1067" s="67">
        <v>-0.49305555555555713</v>
      </c>
      <c r="BS1067" s="29" t="s">
        <v>21</v>
      </c>
      <c r="BT1067" s="29" t="s">
        <v>9</v>
      </c>
      <c r="BU1067" s="124">
        <v>20.555201291992265</v>
      </c>
      <c r="BW1067" s="14" t="s">
        <v>26</v>
      </c>
      <c r="BX1067" s="29" t="s">
        <v>67</v>
      </c>
      <c r="BZ1067" s="146">
        <f t="shared" si="609"/>
        <v>20.555201291992265</v>
      </c>
      <c r="CA1067" s="250" t="s">
        <v>18</v>
      </c>
      <c r="CB1067" s="248" t="s">
        <v>1861</v>
      </c>
      <c r="CC1067" s="119">
        <v>2</v>
      </c>
      <c r="CD1067" s="119">
        <v>2</v>
      </c>
      <c r="CE1067" s="82" t="s">
        <v>1617</v>
      </c>
      <c r="CF1067" s="8" t="s">
        <v>1578</v>
      </c>
      <c r="CG1067" s="67">
        <v>31.528787878787874</v>
      </c>
      <c r="CH1067" s="29" t="s">
        <v>21</v>
      </c>
      <c r="CI1067" s="67">
        <v>8.7852660692864529E-2</v>
      </c>
      <c r="CL1067" s="30">
        <f t="shared" si="610"/>
        <v>8.7852660692864529E-2</v>
      </c>
      <c r="CM1067" s="119">
        <v>2</v>
      </c>
      <c r="CN1067" s="119">
        <v>2</v>
      </c>
      <c r="CO1067" s="82" t="s">
        <v>2630</v>
      </c>
      <c r="CP1067" s="67">
        <f t="shared" si="619"/>
        <v>-2.2031071855273425</v>
      </c>
      <c r="CQ1067" s="67">
        <f t="shared" si="620"/>
        <v>0.5714285714285714</v>
      </c>
      <c r="CR1067" s="67">
        <f t="shared" si="616"/>
        <v>-1.25891839172991</v>
      </c>
      <c r="CS1067" s="67">
        <f t="shared" si="621"/>
        <v>1.1981094396294778</v>
      </c>
      <c r="CT1067" s="29">
        <v>1</v>
      </c>
      <c r="CU1067" s="59">
        <v>0</v>
      </c>
      <c r="CV1067" s="19" t="s">
        <v>1782</v>
      </c>
      <c r="CW1067" s="59">
        <v>0</v>
      </c>
      <c r="CX1067" s="59">
        <v>0</v>
      </c>
      <c r="CY1067" s="12">
        <v>0</v>
      </c>
      <c r="CZ1067" s="12">
        <v>2</v>
      </c>
      <c r="DA1067" s="12">
        <v>0</v>
      </c>
      <c r="DB1067" s="12">
        <v>0</v>
      </c>
      <c r="DC1067" s="12">
        <v>0</v>
      </c>
      <c r="DD1067" s="283">
        <v>0</v>
      </c>
      <c r="DE1067" s="60">
        <v>0</v>
      </c>
      <c r="DF1067" s="60">
        <v>0</v>
      </c>
      <c r="DG1067" s="60">
        <v>0</v>
      </c>
      <c r="DH1067" s="60">
        <v>0</v>
      </c>
      <c r="DI1067" s="60">
        <v>0</v>
      </c>
      <c r="DJ1067" s="60">
        <v>0</v>
      </c>
      <c r="DK1067" s="60">
        <v>0</v>
      </c>
      <c r="DL1067" s="19">
        <v>0</v>
      </c>
      <c r="DM1067" s="19">
        <v>0</v>
      </c>
      <c r="DN1067" s="19">
        <v>0</v>
      </c>
      <c r="DO1067" s="59">
        <v>0</v>
      </c>
      <c r="DP1067" s="59">
        <v>0</v>
      </c>
      <c r="DQ1067" s="59">
        <v>0</v>
      </c>
      <c r="DR1067" s="59">
        <v>0</v>
      </c>
      <c r="DS1067" s="59">
        <v>0</v>
      </c>
      <c r="DT1067" s="59">
        <v>0</v>
      </c>
      <c r="DU1067" s="59">
        <v>0</v>
      </c>
      <c r="DV1067" s="59">
        <v>0</v>
      </c>
      <c r="DW1067" s="59">
        <v>0</v>
      </c>
      <c r="DX1067" s="59">
        <v>0</v>
      </c>
      <c r="DY1067" s="59">
        <v>0</v>
      </c>
      <c r="DZ1067" s="59">
        <v>0</v>
      </c>
      <c r="EA1067" s="387">
        <v>0</v>
      </c>
      <c r="EB1067" s="283">
        <v>1</v>
      </c>
      <c r="EC1067" s="59">
        <v>0</v>
      </c>
      <c r="ED1067" s="59">
        <v>0</v>
      </c>
      <c r="EE1067" s="59">
        <v>0</v>
      </c>
      <c r="EF1067" s="59">
        <v>0</v>
      </c>
      <c r="EG1067" s="59">
        <v>0</v>
      </c>
      <c r="EH1067" s="59">
        <v>0</v>
      </c>
      <c r="EI1067" s="59">
        <v>0</v>
      </c>
      <c r="EJ1067" s="59">
        <v>0</v>
      </c>
      <c r="EK1067" s="59">
        <v>0</v>
      </c>
      <c r="EL1067" s="59">
        <v>0</v>
      </c>
      <c r="EM1067" s="37">
        <v>0</v>
      </c>
      <c r="EN1067" s="59">
        <v>0</v>
      </c>
      <c r="EO1067" s="268">
        <v>1</v>
      </c>
      <c r="EP1067" s="59">
        <v>1</v>
      </c>
      <c r="EQ1067" s="59">
        <v>2</v>
      </c>
    </row>
    <row r="1068" spans="1:147" ht="15" customHeight="1" x14ac:dyDescent="0.25">
      <c r="A1068" s="6" t="s">
        <v>2587</v>
      </c>
      <c r="B1068" s="22">
        <v>142</v>
      </c>
      <c r="C1068" s="21" t="s">
        <v>1857</v>
      </c>
      <c r="D1068" s="13">
        <v>2016</v>
      </c>
      <c r="E1068" s="21" t="s">
        <v>800</v>
      </c>
      <c r="F1068" s="21" t="s">
        <v>308</v>
      </c>
      <c r="G1068" s="13">
        <v>19</v>
      </c>
      <c r="H1068" s="22" t="s">
        <v>801</v>
      </c>
      <c r="I1068" s="238" t="s">
        <v>1412</v>
      </c>
      <c r="J1068" s="59">
        <v>2</v>
      </c>
      <c r="K1068" s="22" t="s">
        <v>39</v>
      </c>
      <c r="L1068" s="22" t="s">
        <v>89</v>
      </c>
      <c r="M1068" s="22">
        <v>6</v>
      </c>
      <c r="N1068" s="22">
        <v>6</v>
      </c>
      <c r="O1068" s="59">
        <f t="shared" si="612"/>
        <v>0.77815125038364363</v>
      </c>
      <c r="P1068" s="22" t="s">
        <v>1858</v>
      </c>
      <c r="Q1068" s="26"/>
      <c r="R1068" s="22">
        <v>1</v>
      </c>
      <c r="S1068" s="37">
        <v>2</v>
      </c>
      <c r="T1068" s="22">
        <v>1</v>
      </c>
      <c r="U1068" s="239" t="s">
        <v>1859</v>
      </c>
      <c r="V1068" s="34" t="s">
        <v>1861</v>
      </c>
      <c r="W1068" s="13"/>
      <c r="X1068" s="22" t="s">
        <v>608</v>
      </c>
      <c r="Y1068" s="38"/>
      <c r="Z1068" s="244" t="s">
        <v>130</v>
      </c>
      <c r="AA1068" s="22" t="s">
        <v>1257</v>
      </c>
      <c r="AB1068" s="29" t="s">
        <v>1164</v>
      </c>
      <c r="AC1068" s="119">
        <v>16</v>
      </c>
      <c r="AD1068" s="29">
        <v>0</v>
      </c>
      <c r="AE1068" s="29" t="s">
        <v>1576</v>
      </c>
      <c r="AF1068" s="281">
        <v>4.4000000000000004</v>
      </c>
      <c r="AG1068" s="86">
        <f t="shared" si="613"/>
        <v>0.64345267648618742</v>
      </c>
      <c r="AH1068" s="458">
        <f t="shared" ref="AH1068:AH1070" si="631">AF1068*69.5</f>
        <v>305.8</v>
      </c>
      <c r="AI1068" s="72">
        <f t="shared" si="606"/>
        <v>2.4854374810763011</v>
      </c>
      <c r="AJ1068" s="59">
        <f t="shared" si="607"/>
        <v>26.400000000000002</v>
      </c>
      <c r="AK1068" s="59">
        <f t="shared" si="614"/>
        <v>1.4216039268698311</v>
      </c>
      <c r="AL1068" s="72">
        <f t="shared" si="608"/>
        <v>1834.8000000000002</v>
      </c>
      <c r="AM1068" s="72">
        <f t="shared" si="604"/>
        <v>3.263588731459945</v>
      </c>
      <c r="AN1068" s="26" t="s">
        <v>28</v>
      </c>
      <c r="AO1068" s="22" t="s">
        <v>470</v>
      </c>
      <c r="AP1068" s="240"/>
      <c r="AQ1068" s="22" t="s">
        <v>80</v>
      </c>
      <c r="AR1068" s="26" t="s">
        <v>223</v>
      </c>
      <c r="AS1068" s="26" t="s">
        <v>224</v>
      </c>
      <c r="AT1068" s="498">
        <v>113</v>
      </c>
      <c r="AU1068" s="270">
        <v>45.23</v>
      </c>
      <c r="AV1068" s="11">
        <v>-118.5</v>
      </c>
      <c r="AW1068" s="37" t="s">
        <v>225</v>
      </c>
      <c r="AX1068" s="277">
        <v>6.1416666666666666</v>
      </c>
      <c r="AY1068" s="278">
        <v>613</v>
      </c>
      <c r="AZ1068" s="455">
        <f t="shared" si="615"/>
        <v>2.7874604745184151</v>
      </c>
      <c r="BA1068" s="529" t="s">
        <v>137</v>
      </c>
      <c r="BB1068" s="241" t="s">
        <v>226</v>
      </c>
      <c r="BC1068" s="22"/>
      <c r="BD1068" s="23"/>
      <c r="BH1068" s="26" t="s">
        <v>2028</v>
      </c>
      <c r="BI1068" s="26" t="s">
        <v>1877</v>
      </c>
      <c r="BJ1068" s="8" t="s">
        <v>8</v>
      </c>
      <c r="BK1068" s="67" t="s">
        <v>1880</v>
      </c>
      <c r="BO1068" s="29" t="s">
        <v>1669</v>
      </c>
      <c r="BP1068" s="8" t="s">
        <v>1577</v>
      </c>
      <c r="BQ1068" s="29" t="s">
        <v>1862</v>
      </c>
      <c r="BR1068" s="67">
        <v>2.1432692307692349</v>
      </c>
      <c r="BS1068" s="29" t="s">
        <v>21</v>
      </c>
      <c r="BT1068" s="29" t="s">
        <v>9</v>
      </c>
      <c r="BU1068" s="124">
        <v>10.156501055158312</v>
      </c>
      <c r="BW1068" s="14" t="s">
        <v>26</v>
      </c>
      <c r="BX1068" s="29" t="s">
        <v>67</v>
      </c>
      <c r="BZ1068" s="146">
        <f t="shared" si="609"/>
        <v>10.156501055158312</v>
      </c>
      <c r="CA1068" s="250" t="s">
        <v>18</v>
      </c>
      <c r="CB1068" s="248" t="s">
        <v>1861</v>
      </c>
      <c r="CC1068" s="119">
        <v>2</v>
      </c>
      <c r="CD1068" s="119">
        <v>2</v>
      </c>
      <c r="CE1068" s="82" t="s">
        <v>1617</v>
      </c>
      <c r="CF1068" s="8" t="s">
        <v>1578</v>
      </c>
      <c r="CG1068" s="67">
        <v>31.528787878787874</v>
      </c>
      <c r="CH1068" s="29" t="s">
        <v>21</v>
      </c>
      <c r="CI1068" s="67">
        <v>8.7852660692864529E-2</v>
      </c>
      <c r="CL1068" s="30">
        <f t="shared" si="610"/>
        <v>8.7852660692864529E-2</v>
      </c>
      <c r="CM1068" s="119">
        <v>2</v>
      </c>
      <c r="CN1068" s="119">
        <v>2</v>
      </c>
      <c r="CO1068" s="82" t="s">
        <v>2630</v>
      </c>
      <c r="CP1068" s="67">
        <f t="shared" si="619"/>
        <v>-4.0915512335101223</v>
      </c>
      <c r="CQ1068" s="67">
        <f t="shared" si="620"/>
        <v>0.5714285714285714</v>
      </c>
      <c r="CR1068" s="67">
        <f t="shared" si="616"/>
        <v>-2.3380292762914983</v>
      </c>
      <c r="CS1068" s="67">
        <f t="shared" si="621"/>
        <v>1.6832976120995182</v>
      </c>
      <c r="CT1068" s="29">
        <v>1</v>
      </c>
      <c r="CU1068" s="59">
        <v>0</v>
      </c>
      <c r="CV1068" s="19" t="s">
        <v>1782</v>
      </c>
      <c r="CW1068" s="59">
        <v>0</v>
      </c>
      <c r="CX1068" s="59">
        <v>0</v>
      </c>
      <c r="CY1068" s="12">
        <v>0</v>
      </c>
      <c r="CZ1068" s="12">
        <v>2</v>
      </c>
      <c r="DA1068" s="12">
        <v>0</v>
      </c>
      <c r="DB1068" s="12">
        <v>0</v>
      </c>
      <c r="DC1068" s="12">
        <v>0</v>
      </c>
      <c r="DD1068" s="283">
        <v>0</v>
      </c>
      <c r="DE1068" s="60">
        <v>0</v>
      </c>
      <c r="DF1068" s="60">
        <v>0</v>
      </c>
      <c r="DG1068" s="60">
        <v>0</v>
      </c>
      <c r="DH1068" s="60">
        <v>0</v>
      </c>
      <c r="DI1068" s="60">
        <v>0</v>
      </c>
      <c r="DJ1068" s="60">
        <v>0</v>
      </c>
      <c r="DK1068" s="60">
        <v>0</v>
      </c>
      <c r="DL1068" s="19">
        <v>0</v>
      </c>
      <c r="DM1068" s="19">
        <v>0</v>
      </c>
      <c r="DN1068" s="19">
        <v>0</v>
      </c>
      <c r="DO1068" s="59">
        <v>0</v>
      </c>
      <c r="DP1068" s="59">
        <v>0</v>
      </c>
      <c r="DQ1068" s="59">
        <v>0</v>
      </c>
      <c r="DR1068" s="59">
        <v>0</v>
      </c>
      <c r="DS1068" s="59">
        <v>0</v>
      </c>
      <c r="DT1068" s="59">
        <v>0</v>
      </c>
      <c r="DU1068" s="59">
        <v>0</v>
      </c>
      <c r="DV1068" s="59">
        <v>0</v>
      </c>
      <c r="DW1068" s="59">
        <v>0</v>
      </c>
      <c r="DX1068" s="59">
        <v>0</v>
      </c>
      <c r="DY1068" s="59">
        <v>0</v>
      </c>
      <c r="DZ1068" s="59">
        <v>0</v>
      </c>
      <c r="EA1068" s="387">
        <v>0</v>
      </c>
      <c r="EB1068" s="283">
        <v>1</v>
      </c>
      <c r="EC1068" s="59">
        <v>0</v>
      </c>
      <c r="ED1068" s="59">
        <v>0</v>
      </c>
      <c r="EE1068" s="59">
        <v>0</v>
      </c>
      <c r="EF1068" s="59">
        <v>0</v>
      </c>
      <c r="EG1068" s="59">
        <v>0</v>
      </c>
      <c r="EH1068" s="59">
        <v>0</v>
      </c>
      <c r="EI1068" s="59">
        <v>0</v>
      </c>
      <c r="EJ1068" s="59">
        <v>0</v>
      </c>
      <c r="EK1068" s="59">
        <v>0</v>
      </c>
      <c r="EL1068" s="59">
        <v>0</v>
      </c>
      <c r="EM1068" s="37">
        <v>0</v>
      </c>
      <c r="EN1068" s="59">
        <v>0</v>
      </c>
      <c r="EO1068" s="268">
        <v>1</v>
      </c>
      <c r="EP1068" s="59">
        <v>1</v>
      </c>
      <c r="EQ1068" s="59">
        <v>2</v>
      </c>
    </row>
    <row r="1069" spans="1:147" ht="15" customHeight="1" x14ac:dyDescent="0.25">
      <c r="A1069" s="6" t="s">
        <v>2587</v>
      </c>
      <c r="B1069" s="22">
        <v>143</v>
      </c>
      <c r="C1069" s="21" t="s">
        <v>1857</v>
      </c>
      <c r="D1069" s="13">
        <v>2016</v>
      </c>
      <c r="E1069" s="21" t="s">
        <v>800</v>
      </c>
      <c r="F1069" s="21" t="s">
        <v>308</v>
      </c>
      <c r="G1069" s="13">
        <v>19</v>
      </c>
      <c r="H1069" s="22" t="s">
        <v>801</v>
      </c>
      <c r="I1069" s="238" t="s">
        <v>1412</v>
      </c>
      <c r="J1069" s="59">
        <v>2</v>
      </c>
      <c r="K1069" s="22" t="s">
        <v>39</v>
      </c>
      <c r="L1069" s="22" t="s">
        <v>89</v>
      </c>
      <c r="M1069" s="22">
        <v>6</v>
      </c>
      <c r="N1069" s="22">
        <v>6</v>
      </c>
      <c r="O1069" s="59">
        <f t="shared" si="612"/>
        <v>0.77815125038364363</v>
      </c>
      <c r="P1069" s="22" t="s">
        <v>1858</v>
      </c>
      <c r="Q1069" s="26"/>
      <c r="R1069" s="22">
        <v>1</v>
      </c>
      <c r="S1069" s="37">
        <v>2</v>
      </c>
      <c r="T1069" s="22">
        <v>1</v>
      </c>
      <c r="U1069" s="239" t="s">
        <v>1859</v>
      </c>
      <c r="V1069" s="34" t="s">
        <v>1861</v>
      </c>
      <c r="W1069" s="13"/>
      <c r="X1069" s="22" t="s">
        <v>608</v>
      </c>
      <c r="Y1069" s="38"/>
      <c r="Z1069" s="244" t="s">
        <v>130</v>
      </c>
      <c r="AA1069" s="22" t="s">
        <v>1257</v>
      </c>
      <c r="AB1069" s="29" t="s">
        <v>1164</v>
      </c>
      <c r="AC1069" s="119">
        <v>8</v>
      </c>
      <c r="AD1069" s="29">
        <v>0</v>
      </c>
      <c r="AE1069" s="29" t="s">
        <v>1576</v>
      </c>
      <c r="AF1069" s="281">
        <v>2.2000000000000002</v>
      </c>
      <c r="AG1069" s="86">
        <f t="shared" si="613"/>
        <v>0.34242268082220628</v>
      </c>
      <c r="AH1069" s="458">
        <f t="shared" si="631"/>
        <v>152.9</v>
      </c>
      <c r="AI1069" s="72">
        <f t="shared" si="606"/>
        <v>2.1844074854123203</v>
      </c>
      <c r="AJ1069" s="59">
        <f t="shared" si="607"/>
        <v>13.200000000000001</v>
      </c>
      <c r="AK1069" s="59">
        <f t="shared" si="614"/>
        <v>1.1205739312058498</v>
      </c>
      <c r="AL1069" s="72">
        <f t="shared" si="608"/>
        <v>917.40000000000009</v>
      </c>
      <c r="AM1069" s="72">
        <f t="shared" si="604"/>
        <v>2.9625587357959637</v>
      </c>
      <c r="AN1069" s="26" t="s">
        <v>28</v>
      </c>
      <c r="AO1069" s="22" t="s">
        <v>470</v>
      </c>
      <c r="AP1069" s="240"/>
      <c r="AQ1069" s="22" t="s">
        <v>80</v>
      </c>
      <c r="AR1069" s="26" t="s">
        <v>223</v>
      </c>
      <c r="AS1069" s="26" t="s">
        <v>224</v>
      </c>
      <c r="AT1069" s="498">
        <v>113</v>
      </c>
      <c r="AU1069" s="270">
        <v>45.23</v>
      </c>
      <c r="AV1069" s="11">
        <v>-118.5</v>
      </c>
      <c r="AW1069" s="37" t="s">
        <v>225</v>
      </c>
      <c r="AX1069" s="277">
        <v>6.1416666666666666</v>
      </c>
      <c r="AY1069" s="278">
        <v>613</v>
      </c>
      <c r="AZ1069" s="455">
        <f t="shared" si="615"/>
        <v>2.7874604745184151</v>
      </c>
      <c r="BA1069" s="529" t="s">
        <v>137</v>
      </c>
      <c r="BB1069" s="241" t="s">
        <v>226</v>
      </c>
      <c r="BC1069" s="22"/>
      <c r="BD1069" s="23"/>
      <c r="BH1069" s="26" t="s">
        <v>2028</v>
      </c>
      <c r="BI1069" s="26" t="s">
        <v>1878</v>
      </c>
      <c r="BJ1069" s="8" t="s">
        <v>8</v>
      </c>
      <c r="BK1069" s="67" t="s">
        <v>1880</v>
      </c>
      <c r="BO1069" s="29" t="s">
        <v>1669</v>
      </c>
      <c r="BP1069" s="8" t="s">
        <v>1577</v>
      </c>
      <c r="BQ1069" s="29" t="s">
        <v>1862</v>
      </c>
      <c r="BR1069" s="67">
        <v>-3.5164835164835111</v>
      </c>
      <c r="BS1069" s="29" t="s">
        <v>21</v>
      </c>
      <c r="BT1069" s="29" t="s">
        <v>9</v>
      </c>
      <c r="BU1069" s="124">
        <v>2.7507230828575544</v>
      </c>
      <c r="BW1069" s="14" t="s">
        <v>26</v>
      </c>
      <c r="BX1069" s="29" t="s">
        <v>67</v>
      </c>
      <c r="BZ1069" s="146">
        <f t="shared" si="609"/>
        <v>2.7507230828575544</v>
      </c>
      <c r="CA1069" s="250" t="s">
        <v>18</v>
      </c>
      <c r="CB1069" s="248" t="s">
        <v>1861</v>
      </c>
      <c r="CC1069" s="119">
        <v>2</v>
      </c>
      <c r="CD1069" s="119">
        <v>2</v>
      </c>
      <c r="CE1069" s="82" t="s">
        <v>1617</v>
      </c>
      <c r="CF1069" s="8" t="s">
        <v>1578</v>
      </c>
      <c r="CG1069" s="67">
        <v>31.528787878787874</v>
      </c>
      <c r="CH1069" s="29" t="s">
        <v>21</v>
      </c>
      <c r="CI1069" s="67">
        <v>8.7852660692864529E-2</v>
      </c>
      <c r="CL1069" s="30">
        <f t="shared" si="610"/>
        <v>8.7852660692864529E-2</v>
      </c>
      <c r="CM1069" s="119">
        <v>2</v>
      </c>
      <c r="CN1069" s="119">
        <v>2</v>
      </c>
      <c r="CO1069" s="82" t="s">
        <v>2630</v>
      </c>
      <c r="CP1069" s="67">
        <f t="shared" si="619"/>
        <v>-18.008443104871141</v>
      </c>
      <c r="CQ1069" s="67">
        <f t="shared" si="620"/>
        <v>0.5714285714285714</v>
      </c>
      <c r="CR1069" s="67">
        <f t="shared" si="616"/>
        <v>-10.290538917069222</v>
      </c>
      <c r="CS1069" s="67">
        <f t="shared" si="621"/>
        <v>14.236898900464524</v>
      </c>
      <c r="CT1069" s="29">
        <v>1</v>
      </c>
      <c r="CU1069" s="59">
        <v>0</v>
      </c>
      <c r="CV1069" s="19" t="s">
        <v>1782</v>
      </c>
      <c r="CW1069" s="59">
        <v>0</v>
      </c>
      <c r="CX1069" s="59">
        <v>0</v>
      </c>
      <c r="CY1069" s="12">
        <v>0</v>
      </c>
      <c r="CZ1069" s="12">
        <v>2</v>
      </c>
      <c r="DA1069" s="12">
        <v>0</v>
      </c>
      <c r="DB1069" s="12">
        <v>0</v>
      </c>
      <c r="DC1069" s="12">
        <v>0</v>
      </c>
      <c r="DD1069" s="283">
        <v>0</v>
      </c>
      <c r="DE1069" s="60">
        <v>0</v>
      </c>
      <c r="DF1069" s="60">
        <v>0</v>
      </c>
      <c r="DG1069" s="60">
        <v>0</v>
      </c>
      <c r="DH1069" s="60">
        <v>0</v>
      </c>
      <c r="DI1069" s="60">
        <v>0</v>
      </c>
      <c r="DJ1069" s="60">
        <v>0</v>
      </c>
      <c r="DK1069" s="60">
        <v>0</v>
      </c>
      <c r="DL1069" s="19">
        <v>0</v>
      </c>
      <c r="DM1069" s="19">
        <v>0</v>
      </c>
      <c r="DN1069" s="19">
        <v>0</v>
      </c>
      <c r="DO1069" s="59">
        <v>0</v>
      </c>
      <c r="DP1069" s="59">
        <v>0</v>
      </c>
      <c r="DQ1069" s="59">
        <v>0</v>
      </c>
      <c r="DR1069" s="59">
        <v>0</v>
      </c>
      <c r="DS1069" s="59">
        <v>0</v>
      </c>
      <c r="DT1069" s="59">
        <v>0</v>
      </c>
      <c r="DU1069" s="59">
        <v>0</v>
      </c>
      <c r="DV1069" s="59">
        <v>0</v>
      </c>
      <c r="DW1069" s="59">
        <v>0</v>
      </c>
      <c r="DX1069" s="59">
        <v>0</v>
      </c>
      <c r="DY1069" s="59">
        <v>0</v>
      </c>
      <c r="DZ1069" s="59">
        <v>0</v>
      </c>
      <c r="EA1069" s="387">
        <v>0</v>
      </c>
      <c r="EB1069" s="283">
        <v>1</v>
      </c>
      <c r="EC1069" s="59">
        <v>0</v>
      </c>
      <c r="ED1069" s="59">
        <v>0</v>
      </c>
      <c r="EE1069" s="59">
        <v>0</v>
      </c>
      <c r="EF1069" s="59">
        <v>0</v>
      </c>
      <c r="EG1069" s="59">
        <v>0</v>
      </c>
      <c r="EH1069" s="59">
        <v>0</v>
      </c>
      <c r="EI1069" s="59">
        <v>0</v>
      </c>
      <c r="EJ1069" s="59">
        <v>0</v>
      </c>
      <c r="EK1069" s="59">
        <v>0</v>
      </c>
      <c r="EL1069" s="59">
        <v>0</v>
      </c>
      <c r="EM1069" s="37">
        <v>0</v>
      </c>
      <c r="EN1069" s="59">
        <v>0</v>
      </c>
      <c r="EO1069" s="268">
        <v>1</v>
      </c>
      <c r="EP1069" s="59">
        <v>1</v>
      </c>
      <c r="EQ1069" s="59">
        <v>2</v>
      </c>
    </row>
    <row r="1070" spans="1:147" ht="15" customHeight="1" x14ac:dyDescent="0.25">
      <c r="A1070" s="6" t="s">
        <v>2587</v>
      </c>
      <c r="B1070" s="22">
        <v>144</v>
      </c>
      <c r="C1070" s="21" t="s">
        <v>1857</v>
      </c>
      <c r="D1070" s="13">
        <v>2016</v>
      </c>
      <c r="E1070" s="21" t="s">
        <v>800</v>
      </c>
      <c r="F1070" s="21" t="s">
        <v>308</v>
      </c>
      <c r="G1070" s="13">
        <v>19</v>
      </c>
      <c r="H1070" s="22" t="s">
        <v>801</v>
      </c>
      <c r="I1070" s="238" t="s">
        <v>1412</v>
      </c>
      <c r="J1070" s="59">
        <v>2</v>
      </c>
      <c r="K1070" s="22" t="s">
        <v>39</v>
      </c>
      <c r="L1070" s="22" t="s">
        <v>89</v>
      </c>
      <c r="M1070" s="22">
        <v>6</v>
      </c>
      <c r="N1070" s="22">
        <v>6</v>
      </c>
      <c r="O1070" s="59">
        <f t="shared" si="612"/>
        <v>0.77815125038364363</v>
      </c>
      <c r="P1070" s="22" t="s">
        <v>1858</v>
      </c>
      <c r="Q1070" s="26"/>
      <c r="R1070" s="22">
        <v>1</v>
      </c>
      <c r="S1070" s="37">
        <v>2</v>
      </c>
      <c r="T1070" s="22">
        <v>3</v>
      </c>
      <c r="U1070" s="239" t="s">
        <v>1859</v>
      </c>
      <c r="V1070" s="34" t="s">
        <v>1861</v>
      </c>
      <c r="W1070" s="13"/>
      <c r="X1070" s="22" t="s">
        <v>608</v>
      </c>
      <c r="Y1070" s="38"/>
      <c r="Z1070" s="244" t="s">
        <v>130</v>
      </c>
      <c r="AA1070" s="22" t="s">
        <v>1257</v>
      </c>
      <c r="AB1070" s="29" t="s">
        <v>1164</v>
      </c>
      <c r="AC1070" s="243" t="s">
        <v>1864</v>
      </c>
      <c r="AD1070" s="29">
        <v>0</v>
      </c>
      <c r="AE1070" s="29" t="s">
        <v>1576</v>
      </c>
      <c r="AF1070" s="282">
        <v>5.0999999999999996</v>
      </c>
      <c r="AG1070" s="86">
        <f t="shared" si="613"/>
        <v>0.70757017609793638</v>
      </c>
      <c r="AH1070" s="458">
        <f t="shared" si="631"/>
        <v>354.45</v>
      </c>
      <c r="AI1070" s="72">
        <f t="shared" si="606"/>
        <v>2.5495549806880504</v>
      </c>
      <c r="AJ1070" s="59">
        <f t="shared" si="607"/>
        <v>30.599999999999998</v>
      </c>
      <c r="AK1070" s="59">
        <f t="shared" si="614"/>
        <v>1.4857214264815799</v>
      </c>
      <c r="AL1070" s="72">
        <f t="shared" si="608"/>
        <v>2126.6999999999998</v>
      </c>
      <c r="AM1070" s="72">
        <f t="shared" si="604"/>
        <v>3.3277062310716938</v>
      </c>
      <c r="AN1070" s="26" t="s">
        <v>28</v>
      </c>
      <c r="AO1070" s="22" t="s">
        <v>470</v>
      </c>
      <c r="AP1070" s="240"/>
      <c r="AQ1070" s="22" t="s">
        <v>80</v>
      </c>
      <c r="AR1070" s="26" t="s">
        <v>223</v>
      </c>
      <c r="AS1070" s="26" t="s">
        <v>224</v>
      </c>
      <c r="AT1070" s="498">
        <v>113</v>
      </c>
      <c r="AU1070" s="270">
        <v>45.23</v>
      </c>
      <c r="AV1070" s="11">
        <v>-118.5</v>
      </c>
      <c r="AW1070" s="37" t="s">
        <v>225</v>
      </c>
      <c r="AX1070" s="277">
        <v>6.1416666666666666</v>
      </c>
      <c r="AY1070" s="278">
        <v>613</v>
      </c>
      <c r="AZ1070" s="455">
        <f t="shared" si="615"/>
        <v>2.7874604745184151</v>
      </c>
      <c r="BA1070" s="529" t="s">
        <v>137</v>
      </c>
      <c r="BB1070" s="241" t="s">
        <v>226</v>
      </c>
      <c r="BC1070" s="22"/>
      <c r="BD1070" s="23"/>
      <c r="BH1070" s="26" t="s">
        <v>2028</v>
      </c>
      <c r="BI1070" s="26" t="s">
        <v>1879</v>
      </c>
      <c r="BJ1070" s="8" t="s">
        <v>8</v>
      </c>
      <c r="BK1070" s="67" t="s">
        <v>1880</v>
      </c>
      <c r="BO1070" s="29" t="s">
        <v>1669</v>
      </c>
      <c r="BP1070" s="8" t="s">
        <v>1577</v>
      </c>
      <c r="BQ1070" s="29" t="s">
        <v>1862</v>
      </c>
      <c r="BR1070" s="67">
        <v>-0.62208994708994447</v>
      </c>
      <c r="BS1070" s="29" t="s">
        <v>21</v>
      </c>
      <c r="BT1070" s="29" t="s">
        <v>9</v>
      </c>
      <c r="BU1070" s="124">
        <v>10.633156089317497</v>
      </c>
      <c r="BW1070" s="14" t="s">
        <v>26</v>
      </c>
      <c r="BX1070" s="29" t="s">
        <v>67</v>
      </c>
      <c r="BZ1070" s="146">
        <f t="shared" si="609"/>
        <v>10.633156089317497</v>
      </c>
      <c r="CA1070" s="250" t="s">
        <v>18</v>
      </c>
      <c r="CB1070" s="248" t="s">
        <v>1861</v>
      </c>
      <c r="CC1070" s="119">
        <v>6</v>
      </c>
      <c r="CD1070" s="119">
        <v>6</v>
      </c>
      <c r="CE1070" s="82" t="s">
        <v>1617</v>
      </c>
      <c r="CF1070" s="8" t="s">
        <v>1578</v>
      </c>
      <c r="CG1070" s="67">
        <v>31.528787878787874</v>
      </c>
      <c r="CH1070" s="29" t="s">
        <v>21</v>
      </c>
      <c r="CI1070" s="67">
        <v>8.7852660692864529E-2</v>
      </c>
      <c r="CL1070" s="30">
        <f t="shared" si="610"/>
        <v>8.7852660692864529E-2</v>
      </c>
      <c r="CM1070" s="119">
        <v>2</v>
      </c>
      <c r="CN1070" s="119">
        <v>2</v>
      </c>
      <c r="CO1070" s="82" t="s">
        <v>2630</v>
      </c>
      <c r="CP1070" s="67">
        <f t="shared" si="619"/>
        <v>-3.3122133584048075</v>
      </c>
      <c r="CQ1070" s="67">
        <f t="shared" si="620"/>
        <v>0.86956521739130432</v>
      </c>
      <c r="CR1070" s="67">
        <f t="shared" si="616"/>
        <v>-2.8801855290476586</v>
      </c>
      <c r="CS1070" s="67">
        <f t="shared" si="621"/>
        <v>1.1851334592751379</v>
      </c>
      <c r="CT1070" s="29">
        <v>2</v>
      </c>
      <c r="CU1070" s="59">
        <v>0</v>
      </c>
      <c r="CV1070" s="19" t="s">
        <v>1782</v>
      </c>
      <c r="CW1070" s="59">
        <v>0</v>
      </c>
      <c r="CX1070" s="59">
        <v>0</v>
      </c>
      <c r="CY1070" s="12">
        <v>0</v>
      </c>
      <c r="CZ1070" s="12">
        <v>2</v>
      </c>
      <c r="DA1070" s="12">
        <v>0</v>
      </c>
      <c r="DB1070" s="12">
        <v>0</v>
      </c>
      <c r="DC1070" s="12">
        <v>0</v>
      </c>
      <c r="DD1070" s="283">
        <v>0</v>
      </c>
      <c r="DE1070" s="60">
        <v>0</v>
      </c>
      <c r="DF1070" s="60">
        <v>0</v>
      </c>
      <c r="DG1070" s="60">
        <v>0</v>
      </c>
      <c r="DH1070" s="60">
        <v>0</v>
      </c>
      <c r="DI1070" s="60">
        <v>0</v>
      </c>
      <c r="DJ1070" s="60">
        <v>0</v>
      </c>
      <c r="DK1070" s="60">
        <v>0</v>
      </c>
      <c r="DL1070" s="19">
        <v>0</v>
      </c>
      <c r="DM1070" s="19">
        <v>0</v>
      </c>
      <c r="DN1070" s="19">
        <v>0</v>
      </c>
      <c r="DO1070" s="59">
        <v>0</v>
      </c>
      <c r="DP1070" s="59">
        <v>0</v>
      </c>
      <c r="DQ1070" s="59">
        <v>0</v>
      </c>
      <c r="DR1070" s="59">
        <v>0</v>
      </c>
      <c r="DS1070" s="59">
        <v>0</v>
      </c>
      <c r="DT1070" s="59">
        <v>0</v>
      </c>
      <c r="DU1070" s="59">
        <v>0</v>
      </c>
      <c r="DV1070" s="59">
        <v>0</v>
      </c>
      <c r="DW1070" s="59">
        <v>0</v>
      </c>
      <c r="DX1070" s="59">
        <v>0</v>
      </c>
      <c r="DY1070" s="59">
        <v>0</v>
      </c>
      <c r="DZ1070" s="59">
        <v>0</v>
      </c>
      <c r="EA1070" s="387">
        <v>0</v>
      </c>
      <c r="EB1070" s="283">
        <v>1</v>
      </c>
      <c r="EC1070" s="59">
        <v>0</v>
      </c>
      <c r="ED1070" s="59">
        <v>0</v>
      </c>
      <c r="EE1070" s="59">
        <v>0</v>
      </c>
      <c r="EF1070" s="59">
        <v>0</v>
      </c>
      <c r="EG1070" s="59">
        <v>0</v>
      </c>
      <c r="EH1070" s="59">
        <v>0</v>
      </c>
      <c r="EI1070" s="59">
        <v>0</v>
      </c>
      <c r="EJ1070" s="59">
        <v>0</v>
      </c>
      <c r="EK1070" s="59">
        <v>0</v>
      </c>
      <c r="EL1070" s="59">
        <v>0</v>
      </c>
      <c r="EM1070" s="37">
        <v>0</v>
      </c>
      <c r="EN1070" s="59">
        <v>0</v>
      </c>
      <c r="EO1070" s="268">
        <v>1</v>
      </c>
      <c r="EP1070" s="59">
        <v>1</v>
      </c>
      <c r="EQ1070" s="59">
        <v>2</v>
      </c>
    </row>
    <row r="1071" spans="1:147" ht="15" customHeight="1" x14ac:dyDescent="0.25">
      <c r="A1071" s="6" t="s">
        <v>2587</v>
      </c>
      <c r="B1071" s="22">
        <v>145</v>
      </c>
      <c r="C1071" s="21" t="s">
        <v>1857</v>
      </c>
      <c r="D1071" s="13">
        <v>2016</v>
      </c>
      <c r="E1071" s="21" t="s">
        <v>800</v>
      </c>
      <c r="F1071" s="21" t="s">
        <v>308</v>
      </c>
      <c r="G1071" s="13">
        <v>19</v>
      </c>
      <c r="H1071" s="22" t="s">
        <v>801</v>
      </c>
      <c r="I1071" s="238" t="s">
        <v>1412</v>
      </c>
      <c r="J1071" s="59">
        <v>2</v>
      </c>
      <c r="K1071" s="22" t="s">
        <v>39</v>
      </c>
      <c r="L1071" s="22" t="s">
        <v>89</v>
      </c>
      <c r="M1071" s="22">
        <v>6</v>
      </c>
      <c r="N1071" s="22">
        <v>6</v>
      </c>
      <c r="O1071" s="59">
        <f t="shared" si="612"/>
        <v>0.77815125038364363</v>
      </c>
      <c r="P1071" s="22" t="s">
        <v>1858</v>
      </c>
      <c r="Q1071" s="26"/>
      <c r="R1071" s="22">
        <v>1</v>
      </c>
      <c r="S1071" s="22">
        <v>3</v>
      </c>
      <c r="T1071" s="22">
        <v>1</v>
      </c>
      <c r="U1071" s="239" t="s">
        <v>1859</v>
      </c>
      <c r="V1071" s="34" t="s">
        <v>1861</v>
      </c>
      <c r="W1071" s="13"/>
      <c r="X1071" s="22" t="s">
        <v>608</v>
      </c>
      <c r="Y1071" s="26"/>
      <c r="Z1071" s="26" t="s">
        <v>153</v>
      </c>
      <c r="AA1071" s="22" t="s">
        <v>1257</v>
      </c>
      <c r="AB1071" s="29" t="s">
        <v>1164</v>
      </c>
      <c r="AC1071" s="29">
        <v>30</v>
      </c>
      <c r="AD1071" s="29">
        <v>0</v>
      </c>
      <c r="AE1071" s="29" t="s">
        <v>1575</v>
      </c>
      <c r="AF1071" s="27">
        <v>8.1999999999999993</v>
      </c>
      <c r="AG1071" s="86">
        <f t="shared" si="613"/>
        <v>0.91381385238371671</v>
      </c>
      <c r="AH1071" s="458">
        <f>AF1071*110</f>
        <v>901.99999999999989</v>
      </c>
      <c r="AI1071" s="72">
        <f t="shared" si="606"/>
        <v>2.9552065375419416</v>
      </c>
      <c r="AJ1071" s="59">
        <f t="shared" si="607"/>
        <v>49.199999999999996</v>
      </c>
      <c r="AK1071" s="59">
        <f t="shared" si="614"/>
        <v>1.6919651027673603</v>
      </c>
      <c r="AL1071" s="72">
        <f t="shared" si="608"/>
        <v>5411.9999999999991</v>
      </c>
      <c r="AM1071" s="72">
        <f t="shared" si="604"/>
        <v>3.7333577879255855</v>
      </c>
      <c r="AN1071" s="26" t="s">
        <v>28</v>
      </c>
      <c r="AO1071" s="22" t="s">
        <v>470</v>
      </c>
      <c r="AP1071" s="240"/>
      <c r="AQ1071" s="22" t="s">
        <v>80</v>
      </c>
      <c r="AR1071" s="26" t="s">
        <v>223</v>
      </c>
      <c r="AS1071" s="26" t="s">
        <v>224</v>
      </c>
      <c r="AT1071" s="498">
        <v>112</v>
      </c>
      <c r="AU1071" s="270">
        <v>45.23</v>
      </c>
      <c r="AV1071" s="11">
        <v>-118.5</v>
      </c>
      <c r="AW1071" s="37" t="s">
        <v>225</v>
      </c>
      <c r="AX1071" s="277">
        <v>6.1416666666666666</v>
      </c>
      <c r="AY1071" s="278">
        <v>613</v>
      </c>
      <c r="AZ1071" s="455">
        <f t="shared" si="615"/>
        <v>2.7874604745184151</v>
      </c>
      <c r="BA1071" s="529" t="s">
        <v>137</v>
      </c>
      <c r="BB1071" s="241" t="s">
        <v>226</v>
      </c>
      <c r="BC1071" s="22"/>
      <c r="BD1071" s="23"/>
      <c r="BH1071" s="26" t="s">
        <v>2028</v>
      </c>
      <c r="BI1071" s="26" t="s">
        <v>1860</v>
      </c>
      <c r="BJ1071" s="185" t="s">
        <v>12</v>
      </c>
      <c r="BK1071" s="67" t="s">
        <v>1880</v>
      </c>
      <c r="BO1071" s="29" t="s">
        <v>1669</v>
      </c>
      <c r="BP1071" s="8" t="s">
        <v>1577</v>
      </c>
      <c r="BQ1071" s="29" t="s">
        <v>1862</v>
      </c>
      <c r="BR1071" s="67">
        <v>0.81134259259259223</v>
      </c>
      <c r="BS1071" s="29" t="s">
        <v>21</v>
      </c>
      <c r="BT1071" s="29" t="s">
        <v>1214</v>
      </c>
      <c r="BU1071" s="124">
        <v>1.6290027170355035</v>
      </c>
      <c r="BW1071" s="14" t="s">
        <v>26</v>
      </c>
      <c r="BX1071" s="29" t="s">
        <v>67</v>
      </c>
      <c r="BZ1071" s="146">
        <f t="shared" si="609"/>
        <v>1.6290027170355035</v>
      </c>
      <c r="CA1071" s="250" t="s">
        <v>18</v>
      </c>
      <c r="CB1071" s="248" t="s">
        <v>1861</v>
      </c>
      <c r="CC1071" s="29">
        <v>3</v>
      </c>
      <c r="CD1071" s="29">
        <v>3</v>
      </c>
      <c r="CE1071" s="82" t="s">
        <v>1617</v>
      </c>
      <c r="CF1071" s="8" t="s">
        <v>1578</v>
      </c>
      <c r="CG1071" s="67">
        <v>0.6345315904139438</v>
      </c>
      <c r="CH1071" s="29" t="s">
        <v>21</v>
      </c>
      <c r="CI1071" s="67">
        <v>2.1948503689050769</v>
      </c>
      <c r="CL1071" s="30">
        <f t="shared" si="610"/>
        <v>2.1948503689050769</v>
      </c>
      <c r="CM1071" s="29">
        <v>3</v>
      </c>
      <c r="CN1071" s="29">
        <v>3</v>
      </c>
      <c r="CO1071" s="82" t="s">
        <v>2630</v>
      </c>
      <c r="CP1071" s="67">
        <f t="shared" si="619"/>
        <v>9.1481734949170515E-2</v>
      </c>
      <c r="CQ1071" s="67">
        <f t="shared" si="620"/>
        <v>0.8</v>
      </c>
      <c r="CR1071" s="67">
        <f t="shared" si="616"/>
        <v>7.318538795933642E-2</v>
      </c>
      <c r="CS1071" s="67">
        <f t="shared" si="621"/>
        <v>0.66711300841756316</v>
      </c>
      <c r="CT1071" s="29">
        <v>1</v>
      </c>
      <c r="CU1071" s="59">
        <v>0</v>
      </c>
      <c r="CV1071" s="19" t="s">
        <v>1782</v>
      </c>
      <c r="CW1071" s="59">
        <v>0</v>
      </c>
      <c r="CX1071" s="59">
        <v>0</v>
      </c>
      <c r="CY1071" s="12">
        <v>1</v>
      </c>
      <c r="CZ1071" s="12">
        <v>0</v>
      </c>
      <c r="DA1071" s="12">
        <v>0</v>
      </c>
      <c r="DB1071" s="12">
        <v>0</v>
      </c>
      <c r="DC1071" s="12">
        <v>0</v>
      </c>
      <c r="DD1071" s="283">
        <v>0</v>
      </c>
      <c r="DE1071" s="60">
        <v>0</v>
      </c>
      <c r="DF1071" s="60">
        <v>0</v>
      </c>
      <c r="DG1071" s="60">
        <v>0</v>
      </c>
      <c r="DH1071" s="60">
        <v>0</v>
      </c>
      <c r="DI1071" s="60">
        <v>0</v>
      </c>
      <c r="DJ1071" s="60">
        <v>0</v>
      </c>
      <c r="DK1071" s="60">
        <v>0</v>
      </c>
      <c r="DL1071" s="19">
        <v>0</v>
      </c>
      <c r="DM1071" s="19">
        <v>0</v>
      </c>
      <c r="DN1071" s="19">
        <v>0</v>
      </c>
      <c r="DO1071" s="59">
        <v>0</v>
      </c>
      <c r="DP1071" s="59">
        <v>0</v>
      </c>
      <c r="DQ1071" s="59">
        <v>0</v>
      </c>
      <c r="DR1071" s="59">
        <v>0</v>
      </c>
      <c r="DS1071" s="59">
        <v>0</v>
      </c>
      <c r="DT1071" s="59">
        <v>0</v>
      </c>
      <c r="DU1071" s="59">
        <v>0</v>
      </c>
      <c r="DV1071" s="59">
        <v>0</v>
      </c>
      <c r="DW1071" s="59">
        <v>0</v>
      </c>
      <c r="DX1071" s="59">
        <v>0</v>
      </c>
      <c r="DY1071" s="59">
        <v>0</v>
      </c>
      <c r="DZ1071" s="59">
        <v>0</v>
      </c>
      <c r="EA1071" s="387">
        <v>0</v>
      </c>
      <c r="EB1071" s="283">
        <v>1</v>
      </c>
      <c r="EC1071" s="59">
        <v>0</v>
      </c>
      <c r="ED1071" s="59">
        <v>0</v>
      </c>
      <c r="EE1071" s="59">
        <v>0</v>
      </c>
      <c r="EF1071" s="59">
        <v>0</v>
      </c>
      <c r="EG1071" s="59">
        <v>0</v>
      </c>
      <c r="EH1071" s="59">
        <v>0</v>
      </c>
      <c r="EI1071" s="59">
        <v>0</v>
      </c>
      <c r="EJ1071" s="59">
        <v>0</v>
      </c>
      <c r="EK1071" s="59">
        <v>0</v>
      </c>
      <c r="EL1071" s="59">
        <v>0</v>
      </c>
      <c r="EM1071" s="29">
        <v>2</v>
      </c>
      <c r="EN1071" s="59">
        <v>0</v>
      </c>
      <c r="EO1071" s="29">
        <v>2</v>
      </c>
      <c r="EP1071" s="59">
        <v>1</v>
      </c>
      <c r="EQ1071" s="59">
        <v>2</v>
      </c>
    </row>
    <row r="1072" spans="1:147" ht="15" customHeight="1" x14ac:dyDescent="0.25">
      <c r="A1072" s="6" t="s">
        <v>2587</v>
      </c>
      <c r="B1072" s="22">
        <v>146</v>
      </c>
      <c r="C1072" s="21" t="s">
        <v>1857</v>
      </c>
      <c r="D1072" s="13">
        <v>2016</v>
      </c>
      <c r="E1072" s="21" t="s">
        <v>800</v>
      </c>
      <c r="F1072" s="21" t="s">
        <v>308</v>
      </c>
      <c r="G1072" s="13">
        <v>19</v>
      </c>
      <c r="H1072" s="22" t="s">
        <v>801</v>
      </c>
      <c r="I1072" s="238" t="s">
        <v>1412</v>
      </c>
      <c r="J1072" s="59">
        <v>2</v>
      </c>
      <c r="K1072" s="22" t="s">
        <v>39</v>
      </c>
      <c r="L1072" s="22" t="s">
        <v>89</v>
      </c>
      <c r="M1072" s="22">
        <v>6</v>
      </c>
      <c r="N1072" s="22">
        <v>6</v>
      </c>
      <c r="O1072" s="59">
        <f t="shared" si="612"/>
        <v>0.77815125038364363</v>
      </c>
      <c r="P1072" s="22" t="s">
        <v>1858</v>
      </c>
      <c r="Q1072" s="26"/>
      <c r="R1072" s="22">
        <v>1</v>
      </c>
      <c r="S1072" s="22">
        <v>3</v>
      </c>
      <c r="T1072" s="22">
        <v>1</v>
      </c>
      <c r="U1072" s="239" t="s">
        <v>1859</v>
      </c>
      <c r="V1072" s="34" t="s">
        <v>1861</v>
      </c>
      <c r="W1072" s="13"/>
      <c r="X1072" s="22" t="s">
        <v>608</v>
      </c>
      <c r="Y1072" s="38"/>
      <c r="Z1072" s="26" t="s">
        <v>153</v>
      </c>
      <c r="AA1072" s="22" t="s">
        <v>1257</v>
      </c>
      <c r="AB1072" s="29" t="s">
        <v>1164</v>
      </c>
      <c r="AC1072" s="119">
        <v>20</v>
      </c>
      <c r="AD1072" s="29">
        <v>0</v>
      </c>
      <c r="AE1072" s="29" t="s">
        <v>1575</v>
      </c>
      <c r="AF1072" s="281">
        <v>5.5</v>
      </c>
      <c r="AG1072" s="86">
        <f t="shared" si="613"/>
        <v>0.74036268949424389</v>
      </c>
      <c r="AH1072" s="458">
        <f t="shared" ref="AH1072:AH1074" si="632">AF1072*110</f>
        <v>605</v>
      </c>
      <c r="AI1072" s="72">
        <f t="shared" si="606"/>
        <v>2.781755374652469</v>
      </c>
      <c r="AJ1072" s="59">
        <f t="shared" si="607"/>
        <v>33</v>
      </c>
      <c r="AK1072" s="59">
        <f t="shared" si="614"/>
        <v>1.5185139398778875</v>
      </c>
      <c r="AL1072" s="72">
        <f t="shared" si="608"/>
        <v>3630</v>
      </c>
      <c r="AM1072" s="72">
        <f t="shared" si="604"/>
        <v>3.5599066250361124</v>
      </c>
      <c r="AN1072" s="26" t="s">
        <v>28</v>
      </c>
      <c r="AO1072" s="22" t="s">
        <v>470</v>
      </c>
      <c r="AP1072" s="240"/>
      <c r="AQ1072" s="22" t="s">
        <v>80</v>
      </c>
      <c r="AR1072" s="26" t="s">
        <v>223</v>
      </c>
      <c r="AS1072" s="26" t="s">
        <v>224</v>
      </c>
      <c r="AT1072" s="498">
        <v>112</v>
      </c>
      <c r="AU1072" s="270">
        <v>45.23</v>
      </c>
      <c r="AV1072" s="11">
        <v>-118.5</v>
      </c>
      <c r="AW1072" s="37" t="s">
        <v>225</v>
      </c>
      <c r="AX1072" s="277">
        <v>6.1416666666666666</v>
      </c>
      <c r="AY1072" s="278">
        <v>613</v>
      </c>
      <c r="AZ1072" s="455">
        <f t="shared" si="615"/>
        <v>2.7874604745184151</v>
      </c>
      <c r="BA1072" s="529" t="s">
        <v>137</v>
      </c>
      <c r="BB1072" s="241" t="s">
        <v>226</v>
      </c>
      <c r="BC1072" s="22"/>
      <c r="BD1072" s="23"/>
      <c r="BH1072" s="26" t="s">
        <v>2028</v>
      </c>
      <c r="BI1072" s="26" t="s">
        <v>1865</v>
      </c>
      <c r="BJ1072" s="185" t="s">
        <v>12</v>
      </c>
      <c r="BK1072" s="67" t="s">
        <v>1880</v>
      </c>
      <c r="BO1072" s="29" t="s">
        <v>1669</v>
      </c>
      <c r="BP1072" s="8" t="s">
        <v>1577</v>
      </c>
      <c r="BQ1072" s="29" t="s">
        <v>1862</v>
      </c>
      <c r="BR1072" s="67">
        <v>1.8582010582010582</v>
      </c>
      <c r="BS1072" s="29" t="s">
        <v>21</v>
      </c>
      <c r="BT1072" s="29" t="s">
        <v>1214</v>
      </c>
      <c r="BU1072" s="124">
        <v>1.1628068461635577</v>
      </c>
      <c r="BW1072" s="14" t="s">
        <v>26</v>
      </c>
      <c r="BX1072" s="29" t="s">
        <v>67</v>
      </c>
      <c r="BZ1072" s="146">
        <f t="shared" si="609"/>
        <v>1.1628068461635577</v>
      </c>
      <c r="CA1072" s="250" t="s">
        <v>18</v>
      </c>
      <c r="CB1072" s="248" t="s">
        <v>1861</v>
      </c>
      <c r="CC1072" s="29">
        <v>3</v>
      </c>
      <c r="CD1072" s="29">
        <v>3</v>
      </c>
      <c r="CE1072" s="82" t="s">
        <v>1617</v>
      </c>
      <c r="CF1072" s="8" t="s">
        <v>1578</v>
      </c>
      <c r="CG1072" s="67">
        <v>0.6345315904139438</v>
      </c>
      <c r="CH1072" s="29" t="s">
        <v>21</v>
      </c>
      <c r="CI1072" s="67">
        <v>2.1948503689050769</v>
      </c>
      <c r="CL1072" s="30">
        <f t="shared" si="610"/>
        <v>2.1948503689050769</v>
      </c>
      <c r="CM1072" s="29">
        <v>3</v>
      </c>
      <c r="CN1072" s="29">
        <v>3</v>
      </c>
      <c r="CO1072" s="82" t="s">
        <v>2630</v>
      </c>
      <c r="CP1072" s="67">
        <f t="shared" si="619"/>
        <v>0.69671404134330372</v>
      </c>
      <c r="CQ1072" s="67">
        <f t="shared" si="620"/>
        <v>0.8</v>
      </c>
      <c r="CR1072" s="67">
        <f t="shared" si="616"/>
        <v>0.55737123307464298</v>
      </c>
      <c r="CS1072" s="67">
        <f t="shared" si="621"/>
        <v>0.69255522428826233</v>
      </c>
      <c r="CT1072" s="29">
        <v>1</v>
      </c>
      <c r="CU1072" s="59">
        <v>0</v>
      </c>
      <c r="CV1072" s="19" t="s">
        <v>1782</v>
      </c>
      <c r="CW1072" s="59">
        <v>0</v>
      </c>
      <c r="CX1072" s="59">
        <v>0</v>
      </c>
      <c r="CY1072" s="12">
        <v>1</v>
      </c>
      <c r="CZ1072" s="12">
        <v>0</v>
      </c>
      <c r="DA1072" s="12">
        <v>0</v>
      </c>
      <c r="DB1072" s="12">
        <v>0</v>
      </c>
      <c r="DC1072" s="12">
        <v>0</v>
      </c>
      <c r="DD1072" s="283">
        <v>0</v>
      </c>
      <c r="DE1072" s="60">
        <v>0</v>
      </c>
      <c r="DF1072" s="60">
        <v>0</v>
      </c>
      <c r="DG1072" s="60">
        <v>0</v>
      </c>
      <c r="DH1072" s="60">
        <v>0</v>
      </c>
      <c r="DI1072" s="60">
        <v>0</v>
      </c>
      <c r="DJ1072" s="60">
        <v>0</v>
      </c>
      <c r="DK1072" s="60">
        <v>0</v>
      </c>
      <c r="DL1072" s="19">
        <v>0</v>
      </c>
      <c r="DM1072" s="19">
        <v>0</v>
      </c>
      <c r="DN1072" s="19">
        <v>0</v>
      </c>
      <c r="DO1072" s="59">
        <v>0</v>
      </c>
      <c r="DP1072" s="59">
        <v>0</v>
      </c>
      <c r="DQ1072" s="59">
        <v>0</v>
      </c>
      <c r="DR1072" s="59">
        <v>0</v>
      </c>
      <c r="DS1072" s="59">
        <v>0</v>
      </c>
      <c r="DT1072" s="59">
        <v>0</v>
      </c>
      <c r="DU1072" s="59">
        <v>0</v>
      </c>
      <c r="DV1072" s="59">
        <v>0</v>
      </c>
      <c r="DW1072" s="59">
        <v>0</v>
      </c>
      <c r="DX1072" s="59">
        <v>0</v>
      </c>
      <c r="DY1072" s="59">
        <v>0</v>
      </c>
      <c r="DZ1072" s="59">
        <v>0</v>
      </c>
      <c r="EA1072" s="387">
        <v>0</v>
      </c>
      <c r="EB1072" s="283">
        <v>1</v>
      </c>
      <c r="EC1072" s="59">
        <v>0</v>
      </c>
      <c r="ED1072" s="59">
        <v>0</v>
      </c>
      <c r="EE1072" s="59">
        <v>0</v>
      </c>
      <c r="EF1072" s="59">
        <v>0</v>
      </c>
      <c r="EG1072" s="59">
        <v>0</v>
      </c>
      <c r="EH1072" s="59">
        <v>0</v>
      </c>
      <c r="EI1072" s="59">
        <v>0</v>
      </c>
      <c r="EJ1072" s="59">
        <v>0</v>
      </c>
      <c r="EK1072" s="59">
        <v>0</v>
      </c>
      <c r="EL1072" s="59">
        <v>0</v>
      </c>
      <c r="EM1072" s="29">
        <v>2</v>
      </c>
      <c r="EN1072" s="59">
        <v>0</v>
      </c>
      <c r="EO1072" s="29">
        <v>2</v>
      </c>
      <c r="EP1072" s="59">
        <v>1</v>
      </c>
      <c r="EQ1072" s="59">
        <v>2</v>
      </c>
    </row>
    <row r="1073" spans="1:147" ht="15" customHeight="1" x14ac:dyDescent="0.25">
      <c r="A1073" s="6" t="s">
        <v>2587</v>
      </c>
      <c r="B1073" s="22">
        <v>147</v>
      </c>
      <c r="C1073" s="21" t="s">
        <v>1857</v>
      </c>
      <c r="D1073" s="13">
        <v>2016</v>
      </c>
      <c r="E1073" s="21" t="s">
        <v>800</v>
      </c>
      <c r="F1073" s="21" t="s">
        <v>308</v>
      </c>
      <c r="G1073" s="13">
        <v>19</v>
      </c>
      <c r="H1073" s="22" t="s">
        <v>801</v>
      </c>
      <c r="I1073" s="238" t="s">
        <v>1412</v>
      </c>
      <c r="J1073" s="59">
        <v>2</v>
      </c>
      <c r="K1073" s="22" t="s">
        <v>39</v>
      </c>
      <c r="L1073" s="22" t="s">
        <v>89</v>
      </c>
      <c r="M1073" s="22">
        <v>6</v>
      </c>
      <c r="N1073" s="22">
        <v>6</v>
      </c>
      <c r="O1073" s="59">
        <f t="shared" si="612"/>
        <v>0.77815125038364363</v>
      </c>
      <c r="P1073" s="22" t="s">
        <v>1858</v>
      </c>
      <c r="Q1073" s="26"/>
      <c r="R1073" s="22">
        <v>1</v>
      </c>
      <c r="S1073" s="22">
        <v>3</v>
      </c>
      <c r="T1073" s="22">
        <v>1</v>
      </c>
      <c r="U1073" s="239" t="s">
        <v>1859</v>
      </c>
      <c r="V1073" s="34" t="s">
        <v>1861</v>
      </c>
      <c r="W1073" s="13"/>
      <c r="X1073" s="22" t="s">
        <v>608</v>
      </c>
      <c r="Y1073" s="38"/>
      <c r="Z1073" s="26" t="s">
        <v>153</v>
      </c>
      <c r="AA1073" s="22" t="s">
        <v>1257</v>
      </c>
      <c r="AB1073" s="29" t="s">
        <v>1164</v>
      </c>
      <c r="AC1073" s="119">
        <v>10</v>
      </c>
      <c r="AD1073" s="29">
        <v>0</v>
      </c>
      <c r="AE1073" s="29" t="s">
        <v>1575</v>
      </c>
      <c r="AF1073" s="281">
        <v>2.7</v>
      </c>
      <c r="AG1073" s="86">
        <f t="shared" si="613"/>
        <v>0.43136376415898736</v>
      </c>
      <c r="AH1073" s="458">
        <f t="shared" si="632"/>
        <v>297</v>
      </c>
      <c r="AI1073" s="72">
        <f t="shared" si="606"/>
        <v>2.4727564493172123</v>
      </c>
      <c r="AJ1073" s="59">
        <f t="shared" si="607"/>
        <v>16.200000000000003</v>
      </c>
      <c r="AK1073" s="59">
        <f t="shared" si="614"/>
        <v>1.209515014542631</v>
      </c>
      <c r="AL1073" s="72">
        <f t="shared" si="608"/>
        <v>1782</v>
      </c>
      <c r="AM1073" s="72">
        <f t="shared" si="604"/>
        <v>3.2509076997008561</v>
      </c>
      <c r="AN1073" s="26" t="s">
        <v>28</v>
      </c>
      <c r="AO1073" s="22" t="s">
        <v>470</v>
      </c>
      <c r="AP1073" s="240"/>
      <c r="AQ1073" s="22" t="s">
        <v>80</v>
      </c>
      <c r="AR1073" s="26" t="s">
        <v>223</v>
      </c>
      <c r="AS1073" s="26" t="s">
        <v>224</v>
      </c>
      <c r="AT1073" s="498">
        <v>112</v>
      </c>
      <c r="AU1073" s="270">
        <v>45.23</v>
      </c>
      <c r="AV1073" s="11">
        <v>-118.5</v>
      </c>
      <c r="AW1073" s="37" t="s">
        <v>225</v>
      </c>
      <c r="AX1073" s="277">
        <v>6.1416666666666666</v>
      </c>
      <c r="AY1073" s="278">
        <v>613</v>
      </c>
      <c r="AZ1073" s="455">
        <f t="shared" si="615"/>
        <v>2.7874604745184151</v>
      </c>
      <c r="BA1073" s="529" t="s">
        <v>137</v>
      </c>
      <c r="BB1073" s="241" t="s">
        <v>226</v>
      </c>
      <c r="BC1073" s="22"/>
      <c r="BD1073" s="23"/>
      <c r="BH1073" s="26" t="s">
        <v>2028</v>
      </c>
      <c r="BI1073" s="26" t="s">
        <v>1866</v>
      </c>
      <c r="BJ1073" s="185" t="s">
        <v>12</v>
      </c>
      <c r="BK1073" s="67" t="s">
        <v>1880</v>
      </c>
      <c r="BO1073" s="29" t="s">
        <v>1669</v>
      </c>
      <c r="BP1073" s="8" t="s">
        <v>1577</v>
      </c>
      <c r="BQ1073" s="29" t="s">
        <v>1862</v>
      </c>
      <c r="BR1073" s="67">
        <v>1.258771929824561</v>
      </c>
      <c r="BS1073" s="29" t="s">
        <v>21</v>
      </c>
      <c r="BT1073" s="29" t="s">
        <v>1214</v>
      </c>
      <c r="BU1073" s="124">
        <v>1.0988483436597625</v>
      </c>
      <c r="BW1073" s="14" t="s">
        <v>26</v>
      </c>
      <c r="BX1073" s="29" t="s">
        <v>67</v>
      </c>
      <c r="BZ1073" s="146">
        <f t="shared" si="609"/>
        <v>1.0988483436597625</v>
      </c>
      <c r="CA1073" s="250" t="s">
        <v>18</v>
      </c>
      <c r="CB1073" s="248" t="s">
        <v>1861</v>
      </c>
      <c r="CC1073" s="29">
        <v>3</v>
      </c>
      <c r="CD1073" s="29">
        <v>3</v>
      </c>
      <c r="CE1073" s="82" t="s">
        <v>1617</v>
      </c>
      <c r="CF1073" s="8" t="s">
        <v>1578</v>
      </c>
      <c r="CG1073" s="67">
        <v>0.6345315904139438</v>
      </c>
      <c r="CH1073" s="29" t="s">
        <v>21</v>
      </c>
      <c r="CI1073" s="67">
        <v>2.1948503689050769</v>
      </c>
      <c r="CL1073" s="30">
        <f t="shared" si="610"/>
        <v>2.1948503689050769</v>
      </c>
      <c r="CM1073" s="29">
        <v>3</v>
      </c>
      <c r="CN1073" s="29">
        <v>3</v>
      </c>
      <c r="CO1073" s="82" t="s">
        <v>2630</v>
      </c>
      <c r="CP1073" s="67">
        <f t="shared" si="619"/>
        <v>0.35966172209596509</v>
      </c>
      <c r="CQ1073" s="67">
        <f t="shared" si="620"/>
        <v>0.8</v>
      </c>
      <c r="CR1073" s="67">
        <f t="shared" si="616"/>
        <v>0.28772937767677209</v>
      </c>
      <c r="CS1073" s="67">
        <f t="shared" si="621"/>
        <v>0.67356568289818852</v>
      </c>
      <c r="CT1073" s="29">
        <v>1</v>
      </c>
      <c r="CU1073" s="59">
        <v>0</v>
      </c>
      <c r="CV1073" s="19" t="s">
        <v>1782</v>
      </c>
      <c r="CW1073" s="59">
        <v>0</v>
      </c>
      <c r="CX1073" s="59">
        <v>0</v>
      </c>
      <c r="CY1073" s="12">
        <v>1</v>
      </c>
      <c r="CZ1073" s="12">
        <v>0</v>
      </c>
      <c r="DA1073" s="12">
        <v>0</v>
      </c>
      <c r="DB1073" s="12">
        <v>0</v>
      </c>
      <c r="DC1073" s="12">
        <v>0</v>
      </c>
      <c r="DD1073" s="283">
        <v>0</v>
      </c>
      <c r="DE1073" s="60">
        <v>0</v>
      </c>
      <c r="DF1073" s="60">
        <v>0</v>
      </c>
      <c r="DG1073" s="60">
        <v>0</v>
      </c>
      <c r="DH1073" s="60">
        <v>0</v>
      </c>
      <c r="DI1073" s="60">
        <v>0</v>
      </c>
      <c r="DJ1073" s="60">
        <v>0</v>
      </c>
      <c r="DK1073" s="60">
        <v>0</v>
      </c>
      <c r="DL1073" s="19">
        <v>0</v>
      </c>
      <c r="DM1073" s="19">
        <v>0</v>
      </c>
      <c r="DN1073" s="19">
        <v>0</v>
      </c>
      <c r="DO1073" s="59">
        <v>0</v>
      </c>
      <c r="DP1073" s="59">
        <v>0</v>
      </c>
      <c r="DQ1073" s="59">
        <v>0</v>
      </c>
      <c r="DR1073" s="59">
        <v>0</v>
      </c>
      <c r="DS1073" s="59">
        <v>0</v>
      </c>
      <c r="DT1073" s="59">
        <v>0</v>
      </c>
      <c r="DU1073" s="59">
        <v>0</v>
      </c>
      <c r="DV1073" s="59">
        <v>0</v>
      </c>
      <c r="DW1073" s="59">
        <v>0</v>
      </c>
      <c r="DX1073" s="59">
        <v>0</v>
      </c>
      <c r="DY1073" s="59">
        <v>0</v>
      </c>
      <c r="DZ1073" s="59">
        <v>0</v>
      </c>
      <c r="EA1073" s="387">
        <v>0</v>
      </c>
      <c r="EB1073" s="283">
        <v>1</v>
      </c>
      <c r="EC1073" s="59">
        <v>0</v>
      </c>
      <c r="ED1073" s="59">
        <v>0</v>
      </c>
      <c r="EE1073" s="59">
        <v>0</v>
      </c>
      <c r="EF1073" s="59">
        <v>0</v>
      </c>
      <c r="EG1073" s="59">
        <v>0</v>
      </c>
      <c r="EH1073" s="59">
        <v>0</v>
      </c>
      <c r="EI1073" s="59">
        <v>0</v>
      </c>
      <c r="EJ1073" s="59">
        <v>0</v>
      </c>
      <c r="EK1073" s="59">
        <v>0</v>
      </c>
      <c r="EL1073" s="59">
        <v>0</v>
      </c>
      <c r="EM1073" s="29">
        <v>2</v>
      </c>
      <c r="EN1073" s="59">
        <v>0</v>
      </c>
      <c r="EO1073" s="29">
        <v>2</v>
      </c>
      <c r="EP1073" s="59">
        <v>1</v>
      </c>
      <c r="EQ1073" s="59">
        <v>2</v>
      </c>
    </row>
    <row r="1074" spans="1:147" ht="15" customHeight="1" x14ac:dyDescent="0.25">
      <c r="A1074" s="6" t="s">
        <v>2587</v>
      </c>
      <c r="B1074" s="22">
        <v>148</v>
      </c>
      <c r="C1074" s="21" t="s">
        <v>1857</v>
      </c>
      <c r="D1074" s="13">
        <v>2016</v>
      </c>
      <c r="E1074" s="21" t="s">
        <v>800</v>
      </c>
      <c r="F1074" s="21" t="s">
        <v>308</v>
      </c>
      <c r="G1074" s="13">
        <v>19</v>
      </c>
      <c r="H1074" s="22" t="s">
        <v>801</v>
      </c>
      <c r="I1074" s="238" t="s">
        <v>1412</v>
      </c>
      <c r="J1074" s="59">
        <v>2</v>
      </c>
      <c r="K1074" s="22" t="s">
        <v>39</v>
      </c>
      <c r="L1074" s="22" t="s">
        <v>89</v>
      </c>
      <c r="M1074" s="22">
        <v>6</v>
      </c>
      <c r="N1074" s="22">
        <v>6</v>
      </c>
      <c r="O1074" s="59">
        <f t="shared" si="612"/>
        <v>0.77815125038364363</v>
      </c>
      <c r="P1074" s="22" t="s">
        <v>1858</v>
      </c>
      <c r="Q1074" s="26"/>
      <c r="R1074" s="22">
        <v>1</v>
      </c>
      <c r="S1074" s="22">
        <v>3</v>
      </c>
      <c r="T1074" s="22">
        <v>3</v>
      </c>
      <c r="U1074" s="239" t="s">
        <v>1859</v>
      </c>
      <c r="V1074" s="34" t="s">
        <v>1861</v>
      </c>
      <c r="W1074" s="13"/>
      <c r="X1074" s="22" t="s">
        <v>608</v>
      </c>
      <c r="Y1074" s="38"/>
      <c r="Z1074" s="26" t="s">
        <v>153</v>
      </c>
      <c r="AA1074" s="22" t="s">
        <v>1257</v>
      </c>
      <c r="AB1074" s="29" t="s">
        <v>1164</v>
      </c>
      <c r="AC1074" s="243" t="s">
        <v>1863</v>
      </c>
      <c r="AD1074" s="29">
        <v>0</v>
      </c>
      <c r="AE1074" s="29" t="s">
        <v>1575</v>
      </c>
      <c r="AF1074" s="282">
        <v>5.5</v>
      </c>
      <c r="AG1074" s="86">
        <f t="shared" si="613"/>
        <v>0.74036268949424389</v>
      </c>
      <c r="AH1074" s="458">
        <f t="shared" si="632"/>
        <v>605</v>
      </c>
      <c r="AI1074" s="72">
        <f t="shared" si="606"/>
        <v>2.781755374652469</v>
      </c>
      <c r="AJ1074" s="59">
        <f t="shared" si="607"/>
        <v>33</v>
      </c>
      <c r="AK1074" s="59">
        <f t="shared" si="614"/>
        <v>1.5185139398778875</v>
      </c>
      <c r="AL1074" s="72">
        <f t="shared" si="608"/>
        <v>3630</v>
      </c>
      <c r="AM1074" s="72">
        <f t="shared" si="604"/>
        <v>3.5599066250361124</v>
      </c>
      <c r="AN1074" s="26" t="s">
        <v>28</v>
      </c>
      <c r="AO1074" s="22" t="s">
        <v>470</v>
      </c>
      <c r="AP1074" s="240"/>
      <c r="AQ1074" s="22" t="s">
        <v>80</v>
      </c>
      <c r="AR1074" s="26" t="s">
        <v>223</v>
      </c>
      <c r="AS1074" s="26" t="s">
        <v>224</v>
      </c>
      <c r="AT1074" s="498">
        <v>112</v>
      </c>
      <c r="AU1074" s="270">
        <v>45.23</v>
      </c>
      <c r="AV1074" s="11">
        <v>-118.5</v>
      </c>
      <c r="AW1074" s="37" t="s">
        <v>225</v>
      </c>
      <c r="AX1074" s="277">
        <v>6.1416666666666666</v>
      </c>
      <c r="AY1074" s="278">
        <v>613</v>
      </c>
      <c r="AZ1074" s="455">
        <f t="shared" si="615"/>
        <v>2.7874604745184151</v>
      </c>
      <c r="BA1074" s="529" t="s">
        <v>137</v>
      </c>
      <c r="BB1074" s="241" t="s">
        <v>226</v>
      </c>
      <c r="BC1074" s="22"/>
      <c r="BD1074" s="23"/>
      <c r="BH1074" s="26" t="s">
        <v>2028</v>
      </c>
      <c r="BI1074" s="26" t="s">
        <v>1867</v>
      </c>
      <c r="BJ1074" s="185" t="s">
        <v>12</v>
      </c>
      <c r="BK1074" s="67" t="s">
        <v>1880</v>
      </c>
      <c r="BO1074" s="29" t="s">
        <v>1669</v>
      </c>
      <c r="BP1074" s="8" t="s">
        <v>1577</v>
      </c>
      <c r="BQ1074" s="29" t="s">
        <v>1862</v>
      </c>
      <c r="BR1074" s="67">
        <v>1.3094385268727371</v>
      </c>
      <c r="BS1074" s="29" t="s">
        <v>21</v>
      </c>
      <c r="BT1074" s="29" t="s">
        <v>1214</v>
      </c>
      <c r="BU1074" s="124">
        <v>1.2289169790253098</v>
      </c>
      <c r="BW1074" s="14" t="s">
        <v>26</v>
      </c>
      <c r="BX1074" s="29" t="s">
        <v>67</v>
      </c>
      <c r="BZ1074" s="146">
        <f t="shared" si="609"/>
        <v>1.2289169790253098</v>
      </c>
      <c r="CA1074" s="250" t="s">
        <v>18</v>
      </c>
      <c r="CB1074" s="248" t="s">
        <v>1861</v>
      </c>
      <c r="CC1074" s="29">
        <v>9</v>
      </c>
      <c r="CD1074" s="29">
        <v>9</v>
      </c>
      <c r="CE1074" s="82" t="s">
        <v>1617</v>
      </c>
      <c r="CF1074" s="8" t="s">
        <v>1578</v>
      </c>
      <c r="CG1074" s="67">
        <v>0.6345315904139438</v>
      </c>
      <c r="CH1074" s="29" t="s">
        <v>21</v>
      </c>
      <c r="CI1074" s="67">
        <v>2.1948503689050769</v>
      </c>
      <c r="CL1074" s="30">
        <f t="shared" si="610"/>
        <v>2.1948503689050769</v>
      </c>
      <c r="CM1074" s="29">
        <v>3</v>
      </c>
      <c r="CN1074" s="29">
        <v>3</v>
      </c>
      <c r="CO1074" s="82" t="s">
        <v>2630</v>
      </c>
      <c r="CP1074" s="67">
        <f t="shared" si="619"/>
        <v>0.45798120718751828</v>
      </c>
      <c r="CQ1074" s="67">
        <f t="shared" si="620"/>
        <v>0.92307692307692313</v>
      </c>
      <c r="CR1074" s="67">
        <f t="shared" si="616"/>
        <v>0.42275188355770921</v>
      </c>
      <c r="CS1074" s="67">
        <f t="shared" si="621"/>
        <v>0.45189107590492739</v>
      </c>
      <c r="CT1074" s="29">
        <v>2</v>
      </c>
      <c r="CU1074" s="59">
        <v>0</v>
      </c>
      <c r="CV1074" s="19" t="s">
        <v>1782</v>
      </c>
      <c r="CW1074" s="59">
        <v>0</v>
      </c>
      <c r="CX1074" s="59">
        <v>0</v>
      </c>
      <c r="CY1074" s="12">
        <v>1</v>
      </c>
      <c r="CZ1074" s="12">
        <v>0</v>
      </c>
      <c r="DA1074" s="12">
        <v>0</v>
      </c>
      <c r="DB1074" s="12">
        <v>0</v>
      </c>
      <c r="DC1074" s="12">
        <v>0</v>
      </c>
      <c r="DD1074" s="283">
        <v>0</v>
      </c>
      <c r="DE1074" s="60">
        <v>0</v>
      </c>
      <c r="DF1074" s="60">
        <v>0</v>
      </c>
      <c r="DG1074" s="60">
        <v>0</v>
      </c>
      <c r="DH1074" s="60">
        <v>0</v>
      </c>
      <c r="DI1074" s="60">
        <v>0</v>
      </c>
      <c r="DJ1074" s="60">
        <v>0</v>
      </c>
      <c r="DK1074" s="60">
        <v>0</v>
      </c>
      <c r="DL1074" s="19">
        <v>0</v>
      </c>
      <c r="DM1074" s="19">
        <v>0</v>
      </c>
      <c r="DN1074" s="19">
        <v>0</v>
      </c>
      <c r="DO1074" s="59">
        <v>0</v>
      </c>
      <c r="DP1074" s="59">
        <v>0</v>
      </c>
      <c r="DQ1074" s="59">
        <v>0</v>
      </c>
      <c r="DR1074" s="59">
        <v>0</v>
      </c>
      <c r="DS1074" s="59">
        <v>0</v>
      </c>
      <c r="DT1074" s="59">
        <v>0</v>
      </c>
      <c r="DU1074" s="59">
        <v>0</v>
      </c>
      <c r="DV1074" s="59">
        <v>0</v>
      </c>
      <c r="DW1074" s="59">
        <v>0</v>
      </c>
      <c r="DX1074" s="59">
        <v>0</v>
      </c>
      <c r="DY1074" s="59">
        <v>0</v>
      </c>
      <c r="DZ1074" s="59">
        <v>0</v>
      </c>
      <c r="EA1074" s="387">
        <v>0</v>
      </c>
      <c r="EB1074" s="283">
        <v>1</v>
      </c>
      <c r="EC1074" s="59">
        <v>0</v>
      </c>
      <c r="ED1074" s="59">
        <v>0</v>
      </c>
      <c r="EE1074" s="59">
        <v>0</v>
      </c>
      <c r="EF1074" s="59">
        <v>0</v>
      </c>
      <c r="EG1074" s="59">
        <v>0</v>
      </c>
      <c r="EH1074" s="59">
        <v>0</v>
      </c>
      <c r="EI1074" s="59">
        <v>0</v>
      </c>
      <c r="EJ1074" s="59">
        <v>0</v>
      </c>
      <c r="EK1074" s="59">
        <v>0</v>
      </c>
      <c r="EL1074" s="59">
        <v>0</v>
      </c>
      <c r="EM1074" s="29">
        <v>2</v>
      </c>
      <c r="EN1074" s="59">
        <v>0</v>
      </c>
      <c r="EO1074" s="29">
        <v>2</v>
      </c>
      <c r="EP1074" s="59">
        <v>1</v>
      </c>
      <c r="EQ1074" s="59">
        <v>2</v>
      </c>
    </row>
    <row r="1075" spans="1:147" ht="15" customHeight="1" x14ac:dyDescent="0.25">
      <c r="A1075" s="6" t="s">
        <v>2587</v>
      </c>
      <c r="B1075" s="22">
        <v>149</v>
      </c>
      <c r="C1075" s="21" t="s">
        <v>1857</v>
      </c>
      <c r="D1075" s="13">
        <v>2016</v>
      </c>
      <c r="E1075" s="21" t="s">
        <v>800</v>
      </c>
      <c r="F1075" s="21" t="s">
        <v>308</v>
      </c>
      <c r="G1075" s="13">
        <v>19</v>
      </c>
      <c r="H1075" s="22" t="s">
        <v>801</v>
      </c>
      <c r="I1075" s="238" t="s">
        <v>1412</v>
      </c>
      <c r="J1075" s="59">
        <v>2</v>
      </c>
      <c r="K1075" s="22" t="s">
        <v>39</v>
      </c>
      <c r="L1075" s="22" t="s">
        <v>89</v>
      </c>
      <c r="M1075" s="22">
        <v>6</v>
      </c>
      <c r="N1075" s="22">
        <v>6</v>
      </c>
      <c r="O1075" s="59">
        <f t="shared" si="612"/>
        <v>0.77815125038364363</v>
      </c>
      <c r="P1075" s="22" t="s">
        <v>1858</v>
      </c>
      <c r="Q1075" s="26"/>
      <c r="R1075" s="22">
        <v>1</v>
      </c>
      <c r="S1075" s="22">
        <v>3</v>
      </c>
      <c r="T1075" s="22">
        <v>1</v>
      </c>
      <c r="U1075" s="239" t="s">
        <v>1859</v>
      </c>
      <c r="V1075" s="34" t="s">
        <v>1861</v>
      </c>
      <c r="W1075" s="13"/>
      <c r="X1075" s="22" t="s">
        <v>608</v>
      </c>
      <c r="Y1075" s="38"/>
      <c r="Z1075" s="244" t="s">
        <v>130</v>
      </c>
      <c r="AA1075" s="22" t="s">
        <v>1257</v>
      </c>
      <c r="AB1075" s="29" t="s">
        <v>1164</v>
      </c>
      <c r="AC1075" s="119">
        <v>32</v>
      </c>
      <c r="AD1075" s="29">
        <v>0</v>
      </c>
      <c r="AE1075" s="29" t="s">
        <v>1576</v>
      </c>
      <c r="AF1075" s="281">
        <v>8.6999999999999993</v>
      </c>
      <c r="AG1075" s="86">
        <f t="shared" si="613"/>
        <v>0.93951925261861846</v>
      </c>
      <c r="AH1075" s="458">
        <f>AF1075*69.5</f>
        <v>604.65</v>
      </c>
      <c r="AI1075" s="72">
        <f t="shared" si="606"/>
        <v>2.7815040572087324</v>
      </c>
      <c r="AJ1075" s="59">
        <f t="shared" si="607"/>
        <v>52.199999999999996</v>
      </c>
      <c r="AK1075" s="59">
        <f t="shared" si="614"/>
        <v>1.7176705030022621</v>
      </c>
      <c r="AL1075" s="72">
        <f t="shared" si="608"/>
        <v>3627.8999999999996</v>
      </c>
      <c r="AM1075" s="72">
        <f t="shared" si="604"/>
        <v>3.5596553075923758</v>
      </c>
      <c r="AN1075" s="26" t="s">
        <v>28</v>
      </c>
      <c r="AO1075" s="22" t="s">
        <v>470</v>
      </c>
      <c r="AP1075" s="240"/>
      <c r="AQ1075" s="22" t="s">
        <v>80</v>
      </c>
      <c r="AR1075" s="26" t="s">
        <v>223</v>
      </c>
      <c r="AS1075" s="26" t="s">
        <v>224</v>
      </c>
      <c r="AT1075" s="498">
        <v>112</v>
      </c>
      <c r="AU1075" s="270">
        <v>45.23</v>
      </c>
      <c r="AV1075" s="11">
        <v>-118.5</v>
      </c>
      <c r="AW1075" s="37" t="s">
        <v>225</v>
      </c>
      <c r="AX1075" s="277">
        <v>6.1416666666666666</v>
      </c>
      <c r="AY1075" s="278">
        <v>613</v>
      </c>
      <c r="AZ1075" s="455">
        <f t="shared" si="615"/>
        <v>2.7874604745184151</v>
      </c>
      <c r="BA1075" s="529" t="s">
        <v>137</v>
      </c>
      <c r="BB1075" s="241" t="s">
        <v>226</v>
      </c>
      <c r="BC1075" s="22"/>
      <c r="BD1075" s="23"/>
      <c r="BH1075" s="26" t="s">
        <v>2028</v>
      </c>
      <c r="BI1075" s="26" t="s">
        <v>1868</v>
      </c>
      <c r="BJ1075" s="185" t="s">
        <v>12</v>
      </c>
      <c r="BK1075" s="67" t="s">
        <v>1880</v>
      </c>
      <c r="BO1075" s="29" t="s">
        <v>1669</v>
      </c>
      <c r="BP1075" s="8" t="s">
        <v>1577</v>
      </c>
      <c r="BQ1075" s="29" t="s">
        <v>1862</v>
      </c>
      <c r="BR1075" s="67">
        <v>1.0609161793372319</v>
      </c>
      <c r="BS1075" s="29" t="s">
        <v>21</v>
      </c>
      <c r="BT1075" s="29" t="s">
        <v>1214</v>
      </c>
      <c r="BU1075" s="124">
        <v>0.99981438435567005</v>
      </c>
      <c r="BW1075" s="14" t="s">
        <v>26</v>
      </c>
      <c r="BX1075" s="29" t="s">
        <v>67</v>
      </c>
      <c r="BZ1075" s="146">
        <f t="shared" si="609"/>
        <v>0.99981438435567005</v>
      </c>
      <c r="CA1075" s="250" t="s">
        <v>18</v>
      </c>
      <c r="CB1075" s="248" t="s">
        <v>1861</v>
      </c>
      <c r="CC1075" s="29">
        <v>3</v>
      </c>
      <c r="CD1075" s="29">
        <v>3</v>
      </c>
      <c r="CE1075" s="82" t="s">
        <v>1617</v>
      </c>
      <c r="CF1075" s="8" t="s">
        <v>1578</v>
      </c>
      <c r="CG1075" s="67">
        <v>0.6345315904139438</v>
      </c>
      <c r="CH1075" s="29" t="s">
        <v>21</v>
      </c>
      <c r="CI1075" s="67">
        <v>2.1948503689050769</v>
      </c>
      <c r="CL1075" s="30">
        <f t="shared" si="610"/>
        <v>2.1948503689050769</v>
      </c>
      <c r="CM1075" s="29">
        <v>3</v>
      </c>
      <c r="CN1075" s="29">
        <v>3</v>
      </c>
      <c r="CO1075" s="82" t="s">
        <v>2630</v>
      </c>
      <c r="CP1075" s="67">
        <f t="shared" si="619"/>
        <v>0.25001558359575859</v>
      </c>
      <c r="CQ1075" s="67">
        <f t="shared" si="620"/>
        <v>0.8</v>
      </c>
      <c r="CR1075" s="67">
        <f t="shared" si="616"/>
        <v>0.2000124668766069</v>
      </c>
      <c r="CS1075" s="67">
        <f t="shared" si="621"/>
        <v>0.67000041557550549</v>
      </c>
      <c r="CT1075" s="29">
        <v>1</v>
      </c>
      <c r="CU1075" s="59">
        <v>0</v>
      </c>
      <c r="CV1075" s="19" t="s">
        <v>1782</v>
      </c>
      <c r="CW1075" s="59">
        <v>0</v>
      </c>
      <c r="CX1075" s="59">
        <v>0</v>
      </c>
      <c r="CY1075" s="12">
        <v>1</v>
      </c>
      <c r="CZ1075" s="12">
        <v>0</v>
      </c>
      <c r="DA1075" s="12">
        <v>0</v>
      </c>
      <c r="DB1075" s="12">
        <v>0</v>
      </c>
      <c r="DC1075" s="12">
        <v>0</v>
      </c>
      <c r="DD1075" s="283">
        <v>0</v>
      </c>
      <c r="DE1075" s="60">
        <v>0</v>
      </c>
      <c r="DF1075" s="60">
        <v>0</v>
      </c>
      <c r="DG1075" s="60">
        <v>0</v>
      </c>
      <c r="DH1075" s="60">
        <v>0</v>
      </c>
      <c r="DI1075" s="60">
        <v>0</v>
      </c>
      <c r="DJ1075" s="60">
        <v>0</v>
      </c>
      <c r="DK1075" s="60">
        <v>0</v>
      </c>
      <c r="DL1075" s="19">
        <v>0</v>
      </c>
      <c r="DM1075" s="19">
        <v>0</v>
      </c>
      <c r="DN1075" s="19">
        <v>0</v>
      </c>
      <c r="DO1075" s="59">
        <v>0</v>
      </c>
      <c r="DP1075" s="59">
        <v>0</v>
      </c>
      <c r="DQ1075" s="59">
        <v>0</v>
      </c>
      <c r="DR1075" s="59">
        <v>0</v>
      </c>
      <c r="DS1075" s="59">
        <v>0</v>
      </c>
      <c r="DT1075" s="59">
        <v>0</v>
      </c>
      <c r="DU1075" s="59">
        <v>0</v>
      </c>
      <c r="DV1075" s="59">
        <v>0</v>
      </c>
      <c r="DW1075" s="59">
        <v>0</v>
      </c>
      <c r="DX1075" s="59">
        <v>0</v>
      </c>
      <c r="DY1075" s="59">
        <v>0</v>
      </c>
      <c r="DZ1075" s="59">
        <v>0</v>
      </c>
      <c r="EA1075" s="387">
        <v>0</v>
      </c>
      <c r="EB1075" s="283">
        <v>1</v>
      </c>
      <c r="EC1075" s="59">
        <v>0</v>
      </c>
      <c r="ED1075" s="59">
        <v>0</v>
      </c>
      <c r="EE1075" s="59">
        <v>0</v>
      </c>
      <c r="EF1075" s="59">
        <v>0</v>
      </c>
      <c r="EG1075" s="59">
        <v>0</v>
      </c>
      <c r="EH1075" s="59">
        <v>0</v>
      </c>
      <c r="EI1075" s="59">
        <v>0</v>
      </c>
      <c r="EJ1075" s="59">
        <v>0</v>
      </c>
      <c r="EK1075" s="59">
        <v>0</v>
      </c>
      <c r="EL1075" s="59">
        <v>0</v>
      </c>
      <c r="EM1075" s="37">
        <v>0</v>
      </c>
      <c r="EN1075" s="59">
        <v>0</v>
      </c>
      <c r="EO1075" s="268">
        <v>1</v>
      </c>
      <c r="EP1075" s="59">
        <v>1</v>
      </c>
      <c r="EQ1075" s="59">
        <v>2</v>
      </c>
    </row>
    <row r="1076" spans="1:147" ht="15" customHeight="1" x14ac:dyDescent="0.25">
      <c r="A1076" s="6" t="s">
        <v>2587</v>
      </c>
      <c r="B1076" s="22">
        <v>150</v>
      </c>
      <c r="C1076" s="21" t="s">
        <v>1857</v>
      </c>
      <c r="D1076" s="13">
        <v>2016</v>
      </c>
      <c r="E1076" s="21" t="s">
        <v>800</v>
      </c>
      <c r="F1076" s="21" t="s">
        <v>308</v>
      </c>
      <c r="G1076" s="13">
        <v>19</v>
      </c>
      <c r="H1076" s="22" t="s">
        <v>801</v>
      </c>
      <c r="I1076" s="238" t="s">
        <v>1412</v>
      </c>
      <c r="J1076" s="59">
        <v>2</v>
      </c>
      <c r="K1076" s="22" t="s">
        <v>39</v>
      </c>
      <c r="L1076" s="22" t="s">
        <v>89</v>
      </c>
      <c r="M1076" s="22">
        <v>6</v>
      </c>
      <c r="N1076" s="22">
        <v>6</v>
      </c>
      <c r="O1076" s="59">
        <f t="shared" si="612"/>
        <v>0.77815125038364363</v>
      </c>
      <c r="P1076" s="22" t="s">
        <v>1858</v>
      </c>
      <c r="Q1076" s="26"/>
      <c r="R1076" s="22">
        <v>1</v>
      </c>
      <c r="S1076" s="22">
        <v>3</v>
      </c>
      <c r="T1076" s="22">
        <v>1</v>
      </c>
      <c r="U1076" s="239" t="s">
        <v>1859</v>
      </c>
      <c r="V1076" s="34" t="s">
        <v>1861</v>
      </c>
      <c r="W1076" s="13"/>
      <c r="X1076" s="22" t="s">
        <v>608</v>
      </c>
      <c r="Y1076" s="38"/>
      <c r="Z1076" s="244" t="s">
        <v>130</v>
      </c>
      <c r="AA1076" s="22" t="s">
        <v>1257</v>
      </c>
      <c r="AB1076" s="29" t="s">
        <v>1164</v>
      </c>
      <c r="AC1076" s="119">
        <v>16</v>
      </c>
      <c r="AD1076" s="29">
        <v>0</v>
      </c>
      <c r="AE1076" s="29" t="s">
        <v>1576</v>
      </c>
      <c r="AF1076" s="281">
        <v>4.4000000000000004</v>
      </c>
      <c r="AG1076" s="86">
        <f t="shared" si="613"/>
        <v>0.64345267648618742</v>
      </c>
      <c r="AH1076" s="458">
        <f t="shared" ref="AH1076:AH1078" si="633">AF1076*69.5</f>
        <v>305.8</v>
      </c>
      <c r="AI1076" s="72">
        <f t="shared" si="606"/>
        <v>2.4854374810763011</v>
      </c>
      <c r="AJ1076" s="59">
        <f t="shared" si="607"/>
        <v>26.400000000000002</v>
      </c>
      <c r="AK1076" s="59">
        <f t="shared" si="614"/>
        <v>1.4216039268698311</v>
      </c>
      <c r="AL1076" s="72">
        <f t="shared" si="608"/>
        <v>1834.8000000000002</v>
      </c>
      <c r="AM1076" s="72">
        <f t="shared" si="604"/>
        <v>3.263588731459945</v>
      </c>
      <c r="AN1076" s="26" t="s">
        <v>28</v>
      </c>
      <c r="AO1076" s="22" t="s">
        <v>470</v>
      </c>
      <c r="AP1076" s="240"/>
      <c r="AQ1076" s="22" t="s">
        <v>80</v>
      </c>
      <c r="AR1076" s="26" t="s">
        <v>223</v>
      </c>
      <c r="AS1076" s="26" t="s">
        <v>224</v>
      </c>
      <c r="AT1076" s="498">
        <v>112</v>
      </c>
      <c r="AU1076" s="270">
        <v>45.23</v>
      </c>
      <c r="AV1076" s="11">
        <v>-118.5</v>
      </c>
      <c r="AW1076" s="37" t="s">
        <v>225</v>
      </c>
      <c r="AX1076" s="277">
        <v>6.1416666666666666</v>
      </c>
      <c r="AY1076" s="278">
        <v>613</v>
      </c>
      <c r="AZ1076" s="455">
        <f t="shared" si="615"/>
        <v>2.7874604745184151</v>
      </c>
      <c r="BA1076" s="529" t="s">
        <v>137</v>
      </c>
      <c r="BB1076" s="241" t="s">
        <v>226</v>
      </c>
      <c r="BC1076" s="22"/>
      <c r="BD1076" s="23"/>
      <c r="BH1076" s="26" t="s">
        <v>2028</v>
      </c>
      <c r="BI1076" s="26" t="s">
        <v>1869</v>
      </c>
      <c r="BJ1076" s="185" t="s">
        <v>12</v>
      </c>
      <c r="BK1076" s="67" t="s">
        <v>1880</v>
      </c>
      <c r="BO1076" s="29" t="s">
        <v>1669</v>
      </c>
      <c r="BP1076" s="8" t="s">
        <v>1577</v>
      </c>
      <c r="BQ1076" s="29" t="s">
        <v>1862</v>
      </c>
      <c r="BR1076" s="67">
        <v>0.84947612085769941</v>
      </c>
      <c r="BS1076" s="29" t="s">
        <v>21</v>
      </c>
      <c r="BT1076" s="29" t="s">
        <v>1214</v>
      </c>
      <c r="BU1076" s="124">
        <v>0.6976352215129602</v>
      </c>
      <c r="BW1076" s="14" t="s">
        <v>26</v>
      </c>
      <c r="BX1076" s="29" t="s">
        <v>67</v>
      </c>
      <c r="BZ1076" s="146">
        <f t="shared" si="609"/>
        <v>0.6976352215129602</v>
      </c>
      <c r="CA1076" s="250" t="s">
        <v>18</v>
      </c>
      <c r="CB1076" s="248" t="s">
        <v>1861</v>
      </c>
      <c r="CC1076" s="29">
        <v>3</v>
      </c>
      <c r="CD1076" s="29">
        <v>3</v>
      </c>
      <c r="CE1076" s="82" t="s">
        <v>1617</v>
      </c>
      <c r="CF1076" s="8" t="s">
        <v>1578</v>
      </c>
      <c r="CG1076" s="67">
        <v>0.6345315904139438</v>
      </c>
      <c r="CH1076" s="29" t="s">
        <v>21</v>
      </c>
      <c r="CI1076" s="67">
        <v>2.1948503689050769</v>
      </c>
      <c r="CL1076" s="30">
        <f t="shared" si="610"/>
        <v>2.1948503689050769</v>
      </c>
      <c r="CM1076" s="29">
        <v>3</v>
      </c>
      <c r="CN1076" s="29">
        <v>3</v>
      </c>
      <c r="CO1076" s="82" t="s">
        <v>2630</v>
      </c>
      <c r="CP1076" s="67">
        <f t="shared" si="619"/>
        <v>0.13198879303067973</v>
      </c>
      <c r="CQ1076" s="67">
        <f t="shared" si="620"/>
        <v>0.8</v>
      </c>
      <c r="CR1076" s="67">
        <f t="shared" si="616"/>
        <v>0.10559103442454379</v>
      </c>
      <c r="CS1076" s="67">
        <f t="shared" si="621"/>
        <v>0.6675957888792371</v>
      </c>
      <c r="CT1076" s="29">
        <v>1</v>
      </c>
      <c r="CU1076" s="59">
        <v>0</v>
      </c>
      <c r="CV1076" s="19" t="s">
        <v>1782</v>
      </c>
      <c r="CW1076" s="59">
        <v>0</v>
      </c>
      <c r="CX1076" s="59">
        <v>0</v>
      </c>
      <c r="CY1076" s="12">
        <v>1</v>
      </c>
      <c r="CZ1076" s="12">
        <v>0</v>
      </c>
      <c r="DA1076" s="12">
        <v>0</v>
      </c>
      <c r="DB1076" s="12">
        <v>0</v>
      </c>
      <c r="DC1076" s="12">
        <v>0</v>
      </c>
      <c r="DD1076" s="283">
        <v>0</v>
      </c>
      <c r="DE1076" s="60">
        <v>0</v>
      </c>
      <c r="DF1076" s="60">
        <v>0</v>
      </c>
      <c r="DG1076" s="60">
        <v>0</v>
      </c>
      <c r="DH1076" s="60">
        <v>0</v>
      </c>
      <c r="DI1076" s="60">
        <v>0</v>
      </c>
      <c r="DJ1076" s="60">
        <v>0</v>
      </c>
      <c r="DK1076" s="60">
        <v>0</v>
      </c>
      <c r="DL1076" s="19">
        <v>0</v>
      </c>
      <c r="DM1076" s="19">
        <v>0</v>
      </c>
      <c r="DN1076" s="19">
        <v>0</v>
      </c>
      <c r="DO1076" s="59">
        <v>0</v>
      </c>
      <c r="DP1076" s="59">
        <v>0</v>
      </c>
      <c r="DQ1076" s="59">
        <v>0</v>
      </c>
      <c r="DR1076" s="59">
        <v>0</v>
      </c>
      <c r="DS1076" s="59">
        <v>0</v>
      </c>
      <c r="DT1076" s="59">
        <v>0</v>
      </c>
      <c r="DU1076" s="59">
        <v>0</v>
      </c>
      <c r="DV1076" s="59">
        <v>0</v>
      </c>
      <c r="DW1076" s="59">
        <v>0</v>
      </c>
      <c r="DX1076" s="59">
        <v>0</v>
      </c>
      <c r="DY1076" s="59">
        <v>0</v>
      </c>
      <c r="DZ1076" s="59">
        <v>0</v>
      </c>
      <c r="EA1076" s="387">
        <v>0</v>
      </c>
      <c r="EB1076" s="283">
        <v>1</v>
      </c>
      <c r="EC1076" s="59">
        <v>0</v>
      </c>
      <c r="ED1076" s="59">
        <v>0</v>
      </c>
      <c r="EE1076" s="59">
        <v>0</v>
      </c>
      <c r="EF1076" s="59">
        <v>0</v>
      </c>
      <c r="EG1076" s="59">
        <v>0</v>
      </c>
      <c r="EH1076" s="59">
        <v>0</v>
      </c>
      <c r="EI1076" s="59">
        <v>0</v>
      </c>
      <c r="EJ1076" s="59">
        <v>0</v>
      </c>
      <c r="EK1076" s="59">
        <v>0</v>
      </c>
      <c r="EL1076" s="59">
        <v>0</v>
      </c>
      <c r="EM1076" s="37">
        <v>0</v>
      </c>
      <c r="EN1076" s="59">
        <v>0</v>
      </c>
      <c r="EO1076" s="268">
        <v>1</v>
      </c>
      <c r="EP1076" s="59">
        <v>1</v>
      </c>
      <c r="EQ1076" s="59">
        <v>2</v>
      </c>
    </row>
    <row r="1077" spans="1:147" ht="15" customHeight="1" x14ac:dyDescent="0.25">
      <c r="A1077" s="6" t="s">
        <v>2587</v>
      </c>
      <c r="B1077" s="22">
        <v>151</v>
      </c>
      <c r="C1077" s="21" t="s">
        <v>1857</v>
      </c>
      <c r="D1077" s="13">
        <v>2016</v>
      </c>
      <c r="E1077" s="21" t="s">
        <v>800</v>
      </c>
      <c r="F1077" s="21" t="s">
        <v>308</v>
      </c>
      <c r="G1077" s="13">
        <v>19</v>
      </c>
      <c r="H1077" s="22" t="s">
        <v>801</v>
      </c>
      <c r="I1077" s="238" t="s">
        <v>1412</v>
      </c>
      <c r="J1077" s="59">
        <v>2</v>
      </c>
      <c r="K1077" s="22" t="s">
        <v>39</v>
      </c>
      <c r="L1077" s="22" t="s">
        <v>89</v>
      </c>
      <c r="M1077" s="22">
        <v>6</v>
      </c>
      <c r="N1077" s="22">
        <v>6</v>
      </c>
      <c r="O1077" s="59">
        <f t="shared" si="612"/>
        <v>0.77815125038364363</v>
      </c>
      <c r="P1077" s="22" t="s">
        <v>1858</v>
      </c>
      <c r="Q1077" s="26"/>
      <c r="R1077" s="22">
        <v>1</v>
      </c>
      <c r="S1077" s="22">
        <v>3</v>
      </c>
      <c r="T1077" s="22">
        <v>1</v>
      </c>
      <c r="U1077" s="239" t="s">
        <v>1859</v>
      </c>
      <c r="V1077" s="34" t="s">
        <v>1861</v>
      </c>
      <c r="W1077" s="13"/>
      <c r="X1077" s="22" t="s">
        <v>608</v>
      </c>
      <c r="Y1077" s="38"/>
      <c r="Z1077" s="244" t="s">
        <v>130</v>
      </c>
      <c r="AA1077" s="22" t="s">
        <v>1257</v>
      </c>
      <c r="AB1077" s="29" t="s">
        <v>1164</v>
      </c>
      <c r="AC1077" s="119">
        <v>8</v>
      </c>
      <c r="AD1077" s="29">
        <v>0</v>
      </c>
      <c r="AE1077" s="29" t="s">
        <v>1576</v>
      </c>
      <c r="AF1077" s="281">
        <v>2.2000000000000002</v>
      </c>
      <c r="AG1077" s="86">
        <f t="shared" si="613"/>
        <v>0.34242268082220628</v>
      </c>
      <c r="AH1077" s="458">
        <f t="shared" si="633"/>
        <v>152.9</v>
      </c>
      <c r="AI1077" s="72">
        <f t="shared" si="606"/>
        <v>2.1844074854123203</v>
      </c>
      <c r="AJ1077" s="59">
        <f t="shared" si="607"/>
        <v>13.200000000000001</v>
      </c>
      <c r="AK1077" s="59">
        <f t="shared" si="614"/>
        <v>1.1205739312058498</v>
      </c>
      <c r="AL1077" s="72">
        <f t="shared" si="608"/>
        <v>917.40000000000009</v>
      </c>
      <c r="AM1077" s="72">
        <f t="shared" si="604"/>
        <v>2.9625587357959637</v>
      </c>
      <c r="AN1077" s="26" t="s">
        <v>28</v>
      </c>
      <c r="AO1077" s="22" t="s">
        <v>470</v>
      </c>
      <c r="AP1077" s="240"/>
      <c r="AQ1077" s="22" t="s">
        <v>80</v>
      </c>
      <c r="AR1077" s="26" t="s">
        <v>223</v>
      </c>
      <c r="AS1077" s="26" t="s">
        <v>224</v>
      </c>
      <c r="AT1077" s="498">
        <v>112</v>
      </c>
      <c r="AU1077" s="270">
        <v>45.23</v>
      </c>
      <c r="AV1077" s="11">
        <v>-118.5</v>
      </c>
      <c r="AW1077" s="37" t="s">
        <v>225</v>
      </c>
      <c r="AX1077" s="277">
        <v>6.1416666666666666</v>
      </c>
      <c r="AY1077" s="278">
        <v>613</v>
      </c>
      <c r="AZ1077" s="455">
        <f t="shared" si="615"/>
        <v>2.7874604745184151</v>
      </c>
      <c r="BA1077" s="529" t="s">
        <v>137</v>
      </c>
      <c r="BB1077" s="241" t="s">
        <v>226</v>
      </c>
      <c r="BC1077" s="22"/>
      <c r="BD1077" s="23"/>
      <c r="BH1077" s="26" t="s">
        <v>2028</v>
      </c>
      <c r="BI1077" s="26" t="s">
        <v>1870</v>
      </c>
      <c r="BJ1077" s="185" t="s">
        <v>12</v>
      </c>
      <c r="BK1077" s="67" t="s">
        <v>1880</v>
      </c>
      <c r="BO1077" s="29" t="s">
        <v>1669</v>
      </c>
      <c r="BP1077" s="8" t="s">
        <v>1577</v>
      </c>
      <c r="BQ1077" s="29" t="s">
        <v>1862</v>
      </c>
      <c r="BR1077" s="67">
        <v>0.84953703703703753</v>
      </c>
      <c r="BS1077" s="29" t="s">
        <v>21</v>
      </c>
      <c r="BT1077" s="29" t="s">
        <v>1214</v>
      </c>
      <c r="BU1077" s="124">
        <v>0.48377829799943084</v>
      </c>
      <c r="BW1077" s="14" t="s">
        <v>26</v>
      </c>
      <c r="BX1077" s="29" t="s">
        <v>67</v>
      </c>
      <c r="BZ1077" s="146">
        <f t="shared" si="609"/>
        <v>0.48377829799943084</v>
      </c>
      <c r="CA1077" s="250" t="s">
        <v>18</v>
      </c>
      <c r="CB1077" s="248" t="s">
        <v>1861</v>
      </c>
      <c r="CC1077" s="29">
        <v>3</v>
      </c>
      <c r="CD1077" s="29">
        <v>3</v>
      </c>
      <c r="CE1077" s="82" t="s">
        <v>1617</v>
      </c>
      <c r="CF1077" s="8" t="s">
        <v>1578</v>
      </c>
      <c r="CG1077" s="67">
        <v>0.6345315904139438</v>
      </c>
      <c r="CH1077" s="29" t="s">
        <v>21</v>
      </c>
      <c r="CI1077" s="67">
        <v>2.1948503689050769</v>
      </c>
      <c r="CL1077" s="30">
        <f t="shared" si="610"/>
        <v>2.1948503689050769</v>
      </c>
      <c r="CM1077" s="29">
        <v>3</v>
      </c>
      <c r="CN1077" s="29">
        <v>3</v>
      </c>
      <c r="CO1077" s="82" t="s">
        <v>2630</v>
      </c>
      <c r="CP1077" s="67">
        <f t="shared" si="619"/>
        <v>0.13528765459366712</v>
      </c>
      <c r="CQ1077" s="67">
        <f t="shared" si="620"/>
        <v>0.8</v>
      </c>
      <c r="CR1077" s="67">
        <f t="shared" si="616"/>
        <v>0.1082301236749337</v>
      </c>
      <c r="CS1077" s="67">
        <f t="shared" si="621"/>
        <v>0.66764281330589093</v>
      </c>
      <c r="CT1077" s="29">
        <v>1</v>
      </c>
      <c r="CU1077" s="59">
        <v>0</v>
      </c>
      <c r="CV1077" s="19" t="s">
        <v>1782</v>
      </c>
      <c r="CW1077" s="59">
        <v>0</v>
      </c>
      <c r="CX1077" s="59">
        <v>0</v>
      </c>
      <c r="CY1077" s="12">
        <v>1</v>
      </c>
      <c r="CZ1077" s="12">
        <v>0</v>
      </c>
      <c r="DA1077" s="12">
        <v>0</v>
      </c>
      <c r="DB1077" s="12">
        <v>0</v>
      </c>
      <c r="DC1077" s="12">
        <v>0</v>
      </c>
      <c r="DD1077" s="283">
        <v>0</v>
      </c>
      <c r="DE1077" s="60">
        <v>0</v>
      </c>
      <c r="DF1077" s="60">
        <v>0</v>
      </c>
      <c r="DG1077" s="60">
        <v>0</v>
      </c>
      <c r="DH1077" s="60">
        <v>0</v>
      </c>
      <c r="DI1077" s="60">
        <v>0</v>
      </c>
      <c r="DJ1077" s="60">
        <v>0</v>
      </c>
      <c r="DK1077" s="60">
        <v>0</v>
      </c>
      <c r="DL1077" s="19">
        <v>0</v>
      </c>
      <c r="DM1077" s="19">
        <v>0</v>
      </c>
      <c r="DN1077" s="19">
        <v>0</v>
      </c>
      <c r="DO1077" s="59">
        <v>0</v>
      </c>
      <c r="DP1077" s="59">
        <v>0</v>
      </c>
      <c r="DQ1077" s="59">
        <v>0</v>
      </c>
      <c r="DR1077" s="59">
        <v>0</v>
      </c>
      <c r="DS1077" s="59">
        <v>0</v>
      </c>
      <c r="DT1077" s="59">
        <v>0</v>
      </c>
      <c r="DU1077" s="59">
        <v>0</v>
      </c>
      <c r="DV1077" s="59">
        <v>0</v>
      </c>
      <c r="DW1077" s="59">
        <v>0</v>
      </c>
      <c r="DX1077" s="59">
        <v>0</v>
      </c>
      <c r="DY1077" s="59">
        <v>0</v>
      </c>
      <c r="DZ1077" s="59">
        <v>0</v>
      </c>
      <c r="EA1077" s="387">
        <v>0</v>
      </c>
      <c r="EB1077" s="283">
        <v>1</v>
      </c>
      <c r="EC1077" s="59">
        <v>0</v>
      </c>
      <c r="ED1077" s="59">
        <v>0</v>
      </c>
      <c r="EE1077" s="59">
        <v>0</v>
      </c>
      <c r="EF1077" s="59">
        <v>0</v>
      </c>
      <c r="EG1077" s="59">
        <v>0</v>
      </c>
      <c r="EH1077" s="59">
        <v>0</v>
      </c>
      <c r="EI1077" s="59">
        <v>0</v>
      </c>
      <c r="EJ1077" s="59">
        <v>0</v>
      </c>
      <c r="EK1077" s="59">
        <v>0</v>
      </c>
      <c r="EL1077" s="59">
        <v>0</v>
      </c>
      <c r="EM1077" s="37">
        <v>0</v>
      </c>
      <c r="EN1077" s="59">
        <v>0</v>
      </c>
      <c r="EO1077" s="268">
        <v>1</v>
      </c>
      <c r="EP1077" s="59">
        <v>1</v>
      </c>
      <c r="EQ1077" s="59">
        <v>2</v>
      </c>
    </row>
    <row r="1078" spans="1:147" ht="15" customHeight="1" x14ac:dyDescent="0.25">
      <c r="A1078" s="6" t="s">
        <v>2587</v>
      </c>
      <c r="B1078" s="22">
        <v>152</v>
      </c>
      <c r="C1078" s="21" t="s">
        <v>1857</v>
      </c>
      <c r="D1078" s="13">
        <v>2016</v>
      </c>
      <c r="E1078" s="21" t="s">
        <v>800</v>
      </c>
      <c r="F1078" s="21" t="s">
        <v>308</v>
      </c>
      <c r="G1078" s="13">
        <v>19</v>
      </c>
      <c r="H1078" s="22" t="s">
        <v>801</v>
      </c>
      <c r="I1078" s="238" t="s">
        <v>1412</v>
      </c>
      <c r="J1078" s="59">
        <v>2</v>
      </c>
      <c r="K1078" s="22" t="s">
        <v>39</v>
      </c>
      <c r="L1078" s="22" t="s">
        <v>89</v>
      </c>
      <c r="M1078" s="22">
        <v>6</v>
      </c>
      <c r="N1078" s="22">
        <v>6</v>
      </c>
      <c r="O1078" s="59">
        <f t="shared" si="612"/>
        <v>0.77815125038364363</v>
      </c>
      <c r="P1078" s="22" t="s">
        <v>1858</v>
      </c>
      <c r="Q1078" s="26"/>
      <c r="R1078" s="22">
        <v>1</v>
      </c>
      <c r="S1078" s="22">
        <v>3</v>
      </c>
      <c r="T1078" s="22">
        <v>3</v>
      </c>
      <c r="U1078" s="239" t="s">
        <v>1859</v>
      </c>
      <c r="V1078" s="34" t="s">
        <v>1861</v>
      </c>
      <c r="W1078" s="13"/>
      <c r="X1078" s="22" t="s">
        <v>608</v>
      </c>
      <c r="Y1078" s="38"/>
      <c r="Z1078" s="244" t="s">
        <v>130</v>
      </c>
      <c r="AA1078" s="22" t="s">
        <v>1257</v>
      </c>
      <c r="AB1078" s="29" t="s">
        <v>1164</v>
      </c>
      <c r="AC1078" s="243" t="s">
        <v>1864</v>
      </c>
      <c r="AD1078" s="29">
        <v>0</v>
      </c>
      <c r="AE1078" s="29" t="s">
        <v>1576</v>
      </c>
      <c r="AF1078" s="282">
        <v>5.0999999999999996</v>
      </c>
      <c r="AG1078" s="86">
        <f t="shared" si="613"/>
        <v>0.70757017609793638</v>
      </c>
      <c r="AH1078" s="458">
        <f t="shared" si="633"/>
        <v>354.45</v>
      </c>
      <c r="AI1078" s="72">
        <f t="shared" si="606"/>
        <v>2.5495549806880504</v>
      </c>
      <c r="AJ1078" s="59">
        <f t="shared" si="607"/>
        <v>30.599999999999998</v>
      </c>
      <c r="AK1078" s="59">
        <f t="shared" si="614"/>
        <v>1.4857214264815799</v>
      </c>
      <c r="AL1078" s="72">
        <f t="shared" si="608"/>
        <v>2126.6999999999998</v>
      </c>
      <c r="AM1078" s="72">
        <f t="shared" si="604"/>
        <v>3.3277062310716938</v>
      </c>
      <c r="AN1078" s="26" t="s">
        <v>28</v>
      </c>
      <c r="AO1078" s="22" t="s">
        <v>470</v>
      </c>
      <c r="AP1078" s="240"/>
      <c r="AQ1078" s="22" t="s">
        <v>80</v>
      </c>
      <c r="AR1078" s="26" t="s">
        <v>223</v>
      </c>
      <c r="AS1078" s="26" t="s">
        <v>224</v>
      </c>
      <c r="AT1078" s="498">
        <v>112</v>
      </c>
      <c r="AU1078" s="270">
        <v>45.23</v>
      </c>
      <c r="AV1078" s="11">
        <v>-118.5</v>
      </c>
      <c r="AW1078" s="37" t="s">
        <v>225</v>
      </c>
      <c r="AX1078" s="277">
        <v>6.1416666666666666</v>
      </c>
      <c r="AY1078" s="278">
        <v>613</v>
      </c>
      <c r="AZ1078" s="455">
        <f t="shared" si="615"/>
        <v>2.7874604745184151</v>
      </c>
      <c r="BA1078" s="529" t="s">
        <v>137</v>
      </c>
      <c r="BB1078" s="241" t="s">
        <v>226</v>
      </c>
      <c r="BC1078" s="22"/>
      <c r="BD1078" s="23"/>
      <c r="BH1078" s="26" t="s">
        <v>2028</v>
      </c>
      <c r="BI1078" s="26" t="s">
        <v>1871</v>
      </c>
      <c r="BJ1078" s="185" t="s">
        <v>12</v>
      </c>
      <c r="BK1078" s="67" t="s">
        <v>1880</v>
      </c>
      <c r="BO1078" s="29" t="s">
        <v>1669</v>
      </c>
      <c r="BP1078" s="8" t="s">
        <v>1577</v>
      </c>
      <c r="BQ1078" s="29" t="s">
        <v>1862</v>
      </c>
      <c r="BR1078" s="67">
        <v>0.91997644574398962</v>
      </c>
      <c r="BS1078" s="29" t="s">
        <v>21</v>
      </c>
      <c r="BT1078" s="29" t="s">
        <v>1214</v>
      </c>
      <c r="BU1078" s="124">
        <v>0.66427764695856972</v>
      </c>
      <c r="BW1078" s="14" t="s">
        <v>26</v>
      </c>
      <c r="BX1078" s="29" t="s">
        <v>67</v>
      </c>
      <c r="BZ1078" s="146">
        <f t="shared" si="609"/>
        <v>0.66427764695856972</v>
      </c>
      <c r="CA1078" s="250" t="s">
        <v>18</v>
      </c>
      <c r="CB1078" s="248" t="s">
        <v>1861</v>
      </c>
      <c r="CC1078" s="29">
        <v>9</v>
      </c>
      <c r="CD1078" s="29">
        <v>9</v>
      </c>
      <c r="CE1078" s="82" t="s">
        <v>1617</v>
      </c>
      <c r="CF1078" s="8" t="s">
        <v>1578</v>
      </c>
      <c r="CG1078" s="67">
        <v>0.6345315904139438</v>
      </c>
      <c r="CH1078" s="29" t="s">
        <v>21</v>
      </c>
      <c r="CI1078" s="67">
        <v>2.1948503689050769</v>
      </c>
      <c r="CL1078" s="30">
        <f t="shared" si="610"/>
        <v>2.1948503689050769</v>
      </c>
      <c r="CM1078" s="29">
        <v>3</v>
      </c>
      <c r="CN1078" s="29">
        <v>3</v>
      </c>
      <c r="CO1078" s="82" t="s">
        <v>2630</v>
      </c>
      <c r="CP1078" s="67">
        <f t="shared" si="619"/>
        <v>0.24877926831297306</v>
      </c>
      <c r="CQ1078" s="67">
        <f t="shared" si="620"/>
        <v>0.92307692307692313</v>
      </c>
      <c r="CR1078" s="67">
        <f t="shared" si="616"/>
        <v>0.22964240151966744</v>
      </c>
      <c r="CS1078" s="67">
        <f t="shared" si="621"/>
        <v>0.44664176246843273</v>
      </c>
      <c r="CT1078" s="29">
        <v>2</v>
      </c>
      <c r="CU1078" s="59">
        <v>0</v>
      </c>
      <c r="CV1078" s="19" t="s">
        <v>1782</v>
      </c>
      <c r="CW1078" s="59">
        <v>0</v>
      </c>
      <c r="CX1078" s="59">
        <v>0</v>
      </c>
      <c r="CY1078" s="12">
        <v>1</v>
      </c>
      <c r="CZ1078" s="12">
        <v>0</v>
      </c>
      <c r="DA1078" s="12">
        <v>0</v>
      </c>
      <c r="DB1078" s="12">
        <v>0</v>
      </c>
      <c r="DC1078" s="12">
        <v>0</v>
      </c>
      <c r="DD1078" s="283">
        <v>0</v>
      </c>
      <c r="DE1078" s="60">
        <v>0</v>
      </c>
      <c r="DF1078" s="60">
        <v>0</v>
      </c>
      <c r="DG1078" s="60">
        <v>0</v>
      </c>
      <c r="DH1078" s="60">
        <v>0</v>
      </c>
      <c r="DI1078" s="60">
        <v>0</v>
      </c>
      <c r="DJ1078" s="60">
        <v>0</v>
      </c>
      <c r="DK1078" s="60">
        <v>0</v>
      </c>
      <c r="DL1078" s="19">
        <v>0</v>
      </c>
      <c r="DM1078" s="19">
        <v>0</v>
      </c>
      <c r="DN1078" s="19">
        <v>0</v>
      </c>
      <c r="DO1078" s="59">
        <v>0</v>
      </c>
      <c r="DP1078" s="59">
        <v>0</v>
      </c>
      <c r="DQ1078" s="59">
        <v>0</v>
      </c>
      <c r="DR1078" s="59">
        <v>0</v>
      </c>
      <c r="DS1078" s="59">
        <v>0</v>
      </c>
      <c r="DT1078" s="59">
        <v>0</v>
      </c>
      <c r="DU1078" s="59">
        <v>0</v>
      </c>
      <c r="DV1078" s="59">
        <v>0</v>
      </c>
      <c r="DW1078" s="59">
        <v>0</v>
      </c>
      <c r="DX1078" s="59">
        <v>0</v>
      </c>
      <c r="DY1078" s="59">
        <v>0</v>
      </c>
      <c r="DZ1078" s="59">
        <v>0</v>
      </c>
      <c r="EA1078" s="387">
        <v>0</v>
      </c>
      <c r="EB1078" s="283">
        <v>1</v>
      </c>
      <c r="EC1078" s="59">
        <v>0</v>
      </c>
      <c r="ED1078" s="59">
        <v>0</v>
      </c>
      <c r="EE1078" s="59">
        <v>0</v>
      </c>
      <c r="EF1078" s="59">
        <v>0</v>
      </c>
      <c r="EG1078" s="59">
        <v>0</v>
      </c>
      <c r="EH1078" s="59">
        <v>0</v>
      </c>
      <c r="EI1078" s="59">
        <v>0</v>
      </c>
      <c r="EJ1078" s="59">
        <v>0</v>
      </c>
      <c r="EK1078" s="59">
        <v>0</v>
      </c>
      <c r="EL1078" s="59">
        <v>0</v>
      </c>
      <c r="EM1078" s="37">
        <v>0</v>
      </c>
      <c r="EN1078" s="59">
        <v>0</v>
      </c>
      <c r="EO1078" s="268">
        <v>1</v>
      </c>
      <c r="EP1078" s="59">
        <v>1</v>
      </c>
      <c r="EQ1078" s="59">
        <v>2</v>
      </c>
    </row>
    <row r="1079" spans="1:147" ht="15" customHeight="1" x14ac:dyDescent="0.25">
      <c r="A1079" s="6" t="s">
        <v>2587</v>
      </c>
      <c r="B1079" s="22">
        <v>153</v>
      </c>
      <c r="C1079" s="21" t="s">
        <v>1857</v>
      </c>
      <c r="D1079" s="13">
        <v>2016</v>
      </c>
      <c r="E1079" s="21" t="s">
        <v>800</v>
      </c>
      <c r="F1079" s="21" t="s">
        <v>308</v>
      </c>
      <c r="G1079" s="13">
        <v>19</v>
      </c>
      <c r="H1079" s="22" t="s">
        <v>801</v>
      </c>
      <c r="I1079" s="238" t="s">
        <v>1412</v>
      </c>
      <c r="J1079" s="59">
        <v>2</v>
      </c>
      <c r="K1079" s="22" t="s">
        <v>39</v>
      </c>
      <c r="L1079" s="22" t="s">
        <v>89</v>
      </c>
      <c r="M1079" s="22">
        <v>6</v>
      </c>
      <c r="N1079" s="22">
        <v>6</v>
      </c>
      <c r="O1079" s="59">
        <f t="shared" si="612"/>
        <v>0.77815125038364363</v>
      </c>
      <c r="P1079" s="22" t="s">
        <v>1858</v>
      </c>
      <c r="Q1079" s="26"/>
      <c r="R1079" s="22">
        <v>1</v>
      </c>
      <c r="S1079" s="37">
        <v>2</v>
      </c>
      <c r="T1079" s="22">
        <v>1</v>
      </c>
      <c r="U1079" s="239" t="s">
        <v>1859</v>
      </c>
      <c r="V1079" s="34" t="s">
        <v>1861</v>
      </c>
      <c r="W1079" s="13"/>
      <c r="X1079" s="22" t="s">
        <v>608</v>
      </c>
      <c r="Y1079" s="26"/>
      <c r="Z1079" s="26" t="s">
        <v>153</v>
      </c>
      <c r="AA1079" s="22" t="s">
        <v>1257</v>
      </c>
      <c r="AB1079" s="29" t="s">
        <v>1164</v>
      </c>
      <c r="AC1079" s="29">
        <v>30</v>
      </c>
      <c r="AD1079" s="29">
        <v>0</v>
      </c>
      <c r="AE1079" s="29" t="s">
        <v>1575</v>
      </c>
      <c r="AF1079" s="27">
        <v>8.1999999999999993</v>
      </c>
      <c r="AG1079" s="86">
        <f t="shared" si="613"/>
        <v>0.91381385238371671</v>
      </c>
      <c r="AH1079" s="458">
        <f>AF1079*110</f>
        <v>901.99999999999989</v>
      </c>
      <c r="AI1079" s="72">
        <f t="shared" si="606"/>
        <v>2.9552065375419416</v>
      </c>
      <c r="AJ1079" s="59">
        <f t="shared" si="607"/>
        <v>49.199999999999996</v>
      </c>
      <c r="AK1079" s="59">
        <f t="shared" si="614"/>
        <v>1.6919651027673603</v>
      </c>
      <c r="AL1079" s="72">
        <f t="shared" si="608"/>
        <v>5411.9999999999991</v>
      </c>
      <c r="AM1079" s="72">
        <f t="shared" ref="AM1079:AM1142" si="634">LOG10(AL1079)</f>
        <v>3.7333577879255855</v>
      </c>
      <c r="AN1079" s="26" t="s">
        <v>28</v>
      </c>
      <c r="AO1079" s="22" t="s">
        <v>470</v>
      </c>
      <c r="AP1079" s="240"/>
      <c r="AQ1079" s="22" t="s">
        <v>80</v>
      </c>
      <c r="AR1079" s="26" t="s">
        <v>223</v>
      </c>
      <c r="AS1079" s="26" t="s">
        <v>224</v>
      </c>
      <c r="AT1079" s="498">
        <v>113</v>
      </c>
      <c r="AU1079" s="270">
        <v>45.23</v>
      </c>
      <c r="AV1079" s="11">
        <v>-118.5</v>
      </c>
      <c r="AW1079" s="37" t="s">
        <v>225</v>
      </c>
      <c r="AX1079" s="277">
        <v>6.1416666666666666</v>
      </c>
      <c r="AY1079" s="278">
        <v>613</v>
      </c>
      <c r="AZ1079" s="455">
        <f t="shared" si="615"/>
        <v>2.7874604745184151</v>
      </c>
      <c r="BA1079" s="529" t="s">
        <v>137</v>
      </c>
      <c r="BB1079" s="241" t="s">
        <v>226</v>
      </c>
      <c r="BC1079" s="22"/>
      <c r="BD1079" s="23"/>
      <c r="BH1079" s="26" t="s">
        <v>2028</v>
      </c>
      <c r="BI1079" s="26" t="s">
        <v>1872</v>
      </c>
      <c r="BJ1079" s="185" t="s">
        <v>12</v>
      </c>
      <c r="BK1079" s="67" t="s">
        <v>1880</v>
      </c>
      <c r="BO1079" s="29" t="s">
        <v>1669</v>
      </c>
      <c r="BP1079" s="8" t="s">
        <v>1577</v>
      </c>
      <c r="BQ1079" s="29" t="s">
        <v>1862</v>
      </c>
      <c r="BR1079" s="67">
        <v>-2.4284188034188041</v>
      </c>
      <c r="BS1079" s="29" t="s">
        <v>21</v>
      </c>
      <c r="BT1079" s="29" t="s">
        <v>1214</v>
      </c>
      <c r="BU1079" s="124">
        <v>6.1947388950103932E-2</v>
      </c>
      <c r="BW1079" s="14" t="s">
        <v>26</v>
      </c>
      <c r="BX1079" s="29" t="s">
        <v>67</v>
      </c>
      <c r="BZ1079" s="146">
        <f t="shared" si="609"/>
        <v>6.1947388950103932E-2</v>
      </c>
      <c r="CA1079" s="250" t="s">
        <v>18</v>
      </c>
      <c r="CB1079" s="248" t="s">
        <v>1861</v>
      </c>
      <c r="CC1079" s="119">
        <v>2</v>
      </c>
      <c r="CD1079" s="119">
        <v>2</v>
      </c>
      <c r="CE1079" s="82" t="s">
        <v>1617</v>
      </c>
      <c r="CF1079" s="8" t="s">
        <v>1578</v>
      </c>
      <c r="CG1079" s="67">
        <v>-2.4196969696969708</v>
      </c>
      <c r="CH1079" s="29" t="s">
        <v>21</v>
      </c>
      <c r="CI1079" s="67">
        <v>0.49926024247413742</v>
      </c>
      <c r="CL1079" s="30">
        <f t="shared" si="610"/>
        <v>0.49926024247413742</v>
      </c>
      <c r="CM1079" s="119">
        <v>2</v>
      </c>
      <c r="CN1079" s="119">
        <v>2</v>
      </c>
      <c r="CO1079" s="82" t="s">
        <v>2630</v>
      </c>
      <c r="CP1079" s="67">
        <f t="shared" si="619"/>
        <v>-2.4517614568117289E-2</v>
      </c>
      <c r="CQ1079" s="67">
        <f t="shared" si="620"/>
        <v>0.5714285714285714</v>
      </c>
      <c r="CR1079" s="67">
        <f t="shared" si="616"/>
        <v>-1.4010065467495593E-2</v>
      </c>
      <c r="CS1079" s="67">
        <f t="shared" si="621"/>
        <v>1.0000245352418005</v>
      </c>
      <c r="CT1079" s="29">
        <v>1</v>
      </c>
      <c r="CU1079" s="59">
        <v>0</v>
      </c>
      <c r="CV1079" s="19" t="s">
        <v>1782</v>
      </c>
      <c r="CW1079" s="59">
        <v>0</v>
      </c>
      <c r="CX1079" s="59">
        <v>0</v>
      </c>
      <c r="CY1079" s="12">
        <v>1</v>
      </c>
      <c r="CZ1079" s="12">
        <v>0</v>
      </c>
      <c r="DA1079" s="12">
        <v>0</v>
      </c>
      <c r="DB1079" s="12">
        <v>0</v>
      </c>
      <c r="DC1079" s="12">
        <v>0</v>
      </c>
      <c r="DD1079" s="283">
        <v>0</v>
      </c>
      <c r="DE1079" s="60">
        <v>0</v>
      </c>
      <c r="DF1079" s="60">
        <v>0</v>
      </c>
      <c r="DG1079" s="60">
        <v>0</v>
      </c>
      <c r="DH1079" s="60">
        <v>0</v>
      </c>
      <c r="DI1079" s="60">
        <v>0</v>
      </c>
      <c r="DJ1079" s="60">
        <v>0</v>
      </c>
      <c r="DK1079" s="60">
        <v>0</v>
      </c>
      <c r="DL1079" s="19">
        <v>0</v>
      </c>
      <c r="DM1079" s="19">
        <v>0</v>
      </c>
      <c r="DN1079" s="19">
        <v>0</v>
      </c>
      <c r="DO1079" s="59">
        <v>0</v>
      </c>
      <c r="DP1079" s="59">
        <v>0</v>
      </c>
      <c r="DQ1079" s="59">
        <v>0</v>
      </c>
      <c r="DR1079" s="59">
        <v>0</v>
      </c>
      <c r="DS1079" s="59">
        <v>0</v>
      </c>
      <c r="DT1079" s="59">
        <v>0</v>
      </c>
      <c r="DU1079" s="59">
        <v>0</v>
      </c>
      <c r="DV1079" s="59">
        <v>0</v>
      </c>
      <c r="DW1079" s="59">
        <v>0</v>
      </c>
      <c r="DX1079" s="59">
        <v>0</v>
      </c>
      <c r="DY1079" s="59">
        <v>0</v>
      </c>
      <c r="DZ1079" s="59">
        <v>0</v>
      </c>
      <c r="EA1079" s="387">
        <v>0</v>
      </c>
      <c r="EB1079" s="283">
        <v>1</v>
      </c>
      <c r="EC1079" s="59">
        <v>0</v>
      </c>
      <c r="ED1079" s="59">
        <v>0</v>
      </c>
      <c r="EE1079" s="59">
        <v>0</v>
      </c>
      <c r="EF1079" s="59">
        <v>0</v>
      </c>
      <c r="EG1079" s="59">
        <v>0</v>
      </c>
      <c r="EH1079" s="59">
        <v>0</v>
      </c>
      <c r="EI1079" s="59">
        <v>0</v>
      </c>
      <c r="EJ1079" s="59">
        <v>0</v>
      </c>
      <c r="EK1079" s="59">
        <v>0</v>
      </c>
      <c r="EL1079" s="59">
        <v>0</v>
      </c>
      <c r="EM1079" s="29">
        <v>2</v>
      </c>
      <c r="EN1079" s="59">
        <v>0</v>
      </c>
      <c r="EO1079" s="29">
        <v>2</v>
      </c>
      <c r="EP1079" s="59">
        <v>1</v>
      </c>
      <c r="EQ1079" s="59">
        <v>2</v>
      </c>
    </row>
    <row r="1080" spans="1:147" ht="15" customHeight="1" x14ac:dyDescent="0.25">
      <c r="A1080" s="6" t="s">
        <v>2587</v>
      </c>
      <c r="B1080" s="22">
        <v>154</v>
      </c>
      <c r="C1080" s="21" t="s">
        <v>1857</v>
      </c>
      <c r="D1080" s="13">
        <v>2016</v>
      </c>
      <c r="E1080" s="21" t="s">
        <v>800</v>
      </c>
      <c r="F1080" s="21" t="s">
        <v>308</v>
      </c>
      <c r="G1080" s="13">
        <v>19</v>
      </c>
      <c r="H1080" s="22" t="s">
        <v>801</v>
      </c>
      <c r="I1080" s="238" t="s">
        <v>1412</v>
      </c>
      <c r="J1080" s="59">
        <v>2</v>
      </c>
      <c r="K1080" s="22" t="s">
        <v>39</v>
      </c>
      <c r="L1080" s="22" t="s">
        <v>89</v>
      </c>
      <c r="M1080" s="22">
        <v>6</v>
      </c>
      <c r="N1080" s="22">
        <v>6</v>
      </c>
      <c r="O1080" s="59">
        <f t="shared" si="612"/>
        <v>0.77815125038364363</v>
      </c>
      <c r="P1080" s="22" t="s">
        <v>1858</v>
      </c>
      <c r="Q1080" s="26"/>
      <c r="R1080" s="22">
        <v>1</v>
      </c>
      <c r="S1080" s="37">
        <v>2</v>
      </c>
      <c r="T1080" s="22">
        <v>1</v>
      </c>
      <c r="U1080" s="239" t="s">
        <v>1859</v>
      </c>
      <c r="V1080" s="34" t="s">
        <v>1861</v>
      </c>
      <c r="W1080" s="13"/>
      <c r="X1080" s="22" t="s">
        <v>608</v>
      </c>
      <c r="Y1080" s="38"/>
      <c r="Z1080" s="26" t="s">
        <v>153</v>
      </c>
      <c r="AA1080" s="22" t="s">
        <v>1257</v>
      </c>
      <c r="AB1080" s="29" t="s">
        <v>1164</v>
      </c>
      <c r="AC1080" s="119">
        <v>20</v>
      </c>
      <c r="AD1080" s="29">
        <v>0</v>
      </c>
      <c r="AE1080" s="29" t="s">
        <v>1575</v>
      </c>
      <c r="AF1080" s="281">
        <v>5.5</v>
      </c>
      <c r="AG1080" s="86">
        <f t="shared" si="613"/>
        <v>0.74036268949424389</v>
      </c>
      <c r="AH1080" s="458">
        <f t="shared" ref="AH1080:AH1082" si="635">AF1080*110</f>
        <v>605</v>
      </c>
      <c r="AI1080" s="72">
        <f t="shared" si="606"/>
        <v>2.781755374652469</v>
      </c>
      <c r="AJ1080" s="59">
        <f t="shared" si="607"/>
        <v>33</v>
      </c>
      <c r="AK1080" s="59">
        <f t="shared" si="614"/>
        <v>1.5185139398778875</v>
      </c>
      <c r="AL1080" s="72">
        <f t="shared" si="608"/>
        <v>3630</v>
      </c>
      <c r="AM1080" s="72">
        <f t="shared" si="634"/>
        <v>3.5599066250361124</v>
      </c>
      <c r="AN1080" s="26" t="s">
        <v>28</v>
      </c>
      <c r="AO1080" s="22" t="s">
        <v>470</v>
      </c>
      <c r="AP1080" s="240"/>
      <c r="AQ1080" s="22" t="s">
        <v>80</v>
      </c>
      <c r="AR1080" s="26" t="s">
        <v>223</v>
      </c>
      <c r="AS1080" s="26" t="s">
        <v>224</v>
      </c>
      <c r="AT1080" s="498">
        <v>113</v>
      </c>
      <c r="AU1080" s="270">
        <v>45.23</v>
      </c>
      <c r="AV1080" s="11">
        <v>-118.5</v>
      </c>
      <c r="AW1080" s="37" t="s">
        <v>225</v>
      </c>
      <c r="AX1080" s="277">
        <v>6.1416666666666666</v>
      </c>
      <c r="AY1080" s="278">
        <v>613</v>
      </c>
      <c r="AZ1080" s="455">
        <f t="shared" si="615"/>
        <v>2.7874604745184151</v>
      </c>
      <c r="BA1080" s="529" t="s">
        <v>137</v>
      </c>
      <c r="BB1080" s="241" t="s">
        <v>226</v>
      </c>
      <c r="BC1080" s="22"/>
      <c r="BD1080" s="23"/>
      <c r="BH1080" s="26" t="s">
        <v>2028</v>
      </c>
      <c r="BI1080" s="26" t="s">
        <v>1873</v>
      </c>
      <c r="BJ1080" s="185" t="s">
        <v>12</v>
      </c>
      <c r="BK1080" s="67" t="s">
        <v>1880</v>
      </c>
      <c r="BO1080" s="29" t="s">
        <v>1669</v>
      </c>
      <c r="BP1080" s="8" t="s">
        <v>1577</v>
      </c>
      <c r="BQ1080" s="29" t="s">
        <v>1862</v>
      </c>
      <c r="BR1080" s="67">
        <v>-2.4375</v>
      </c>
      <c r="BS1080" s="29" t="s">
        <v>21</v>
      </c>
      <c r="BT1080" s="29" t="s">
        <v>1214</v>
      </c>
      <c r="BU1080" s="124">
        <v>0.91334625903262512</v>
      </c>
      <c r="BW1080" s="14" t="s">
        <v>26</v>
      </c>
      <c r="BX1080" s="29" t="s">
        <v>67</v>
      </c>
      <c r="BZ1080" s="146">
        <f t="shared" si="609"/>
        <v>0.91334625903262512</v>
      </c>
      <c r="CA1080" s="250" t="s">
        <v>18</v>
      </c>
      <c r="CB1080" s="248" t="s">
        <v>1861</v>
      </c>
      <c r="CC1080" s="119">
        <v>2</v>
      </c>
      <c r="CD1080" s="119">
        <v>2</v>
      </c>
      <c r="CE1080" s="82" t="s">
        <v>1617</v>
      </c>
      <c r="CF1080" s="8" t="s">
        <v>1578</v>
      </c>
      <c r="CG1080" s="67">
        <v>-2.4196969696969708</v>
      </c>
      <c r="CH1080" s="29" t="s">
        <v>21</v>
      </c>
      <c r="CI1080" s="67">
        <v>0.49926024247413742</v>
      </c>
      <c r="CL1080" s="30">
        <f t="shared" si="610"/>
        <v>0.49926024247413742</v>
      </c>
      <c r="CM1080" s="119">
        <v>2</v>
      </c>
      <c r="CN1080" s="119">
        <v>2</v>
      </c>
      <c r="CO1080" s="82" t="s">
        <v>2630</v>
      </c>
      <c r="CP1080" s="67">
        <f t="shared" si="619"/>
        <v>-2.4188116467240867E-2</v>
      </c>
      <c r="CQ1080" s="67">
        <f t="shared" si="620"/>
        <v>0.5714285714285714</v>
      </c>
      <c r="CR1080" s="67">
        <f t="shared" si="616"/>
        <v>-1.3821780838423352E-2</v>
      </c>
      <c r="CS1080" s="67">
        <f t="shared" si="621"/>
        <v>1.0000238802031931</v>
      </c>
      <c r="CT1080" s="29">
        <v>1</v>
      </c>
      <c r="CU1080" s="59">
        <v>0</v>
      </c>
      <c r="CV1080" s="19" t="s">
        <v>1782</v>
      </c>
      <c r="CW1080" s="59">
        <v>0</v>
      </c>
      <c r="CX1080" s="59">
        <v>0</v>
      </c>
      <c r="CY1080" s="12">
        <v>1</v>
      </c>
      <c r="CZ1080" s="12">
        <v>0</v>
      </c>
      <c r="DA1080" s="12">
        <v>0</v>
      </c>
      <c r="DB1080" s="12">
        <v>0</v>
      </c>
      <c r="DC1080" s="12">
        <v>0</v>
      </c>
      <c r="DD1080" s="283">
        <v>0</v>
      </c>
      <c r="DE1080" s="60">
        <v>0</v>
      </c>
      <c r="DF1080" s="60">
        <v>0</v>
      </c>
      <c r="DG1080" s="60">
        <v>0</v>
      </c>
      <c r="DH1080" s="60">
        <v>0</v>
      </c>
      <c r="DI1080" s="60">
        <v>0</v>
      </c>
      <c r="DJ1080" s="60">
        <v>0</v>
      </c>
      <c r="DK1080" s="60">
        <v>0</v>
      </c>
      <c r="DL1080" s="19">
        <v>0</v>
      </c>
      <c r="DM1080" s="19">
        <v>0</v>
      </c>
      <c r="DN1080" s="19">
        <v>0</v>
      </c>
      <c r="DO1080" s="59">
        <v>0</v>
      </c>
      <c r="DP1080" s="59">
        <v>0</v>
      </c>
      <c r="DQ1080" s="59">
        <v>0</v>
      </c>
      <c r="DR1080" s="59">
        <v>0</v>
      </c>
      <c r="DS1080" s="59">
        <v>0</v>
      </c>
      <c r="DT1080" s="59">
        <v>0</v>
      </c>
      <c r="DU1080" s="59">
        <v>0</v>
      </c>
      <c r="DV1080" s="59">
        <v>0</v>
      </c>
      <c r="DW1080" s="59">
        <v>0</v>
      </c>
      <c r="DX1080" s="59">
        <v>0</v>
      </c>
      <c r="DY1080" s="59">
        <v>0</v>
      </c>
      <c r="DZ1080" s="59">
        <v>0</v>
      </c>
      <c r="EA1080" s="387">
        <v>0</v>
      </c>
      <c r="EB1080" s="283">
        <v>1</v>
      </c>
      <c r="EC1080" s="59">
        <v>0</v>
      </c>
      <c r="ED1080" s="59">
        <v>0</v>
      </c>
      <c r="EE1080" s="59">
        <v>0</v>
      </c>
      <c r="EF1080" s="59">
        <v>0</v>
      </c>
      <c r="EG1080" s="59">
        <v>0</v>
      </c>
      <c r="EH1080" s="59">
        <v>0</v>
      </c>
      <c r="EI1080" s="59">
        <v>0</v>
      </c>
      <c r="EJ1080" s="59">
        <v>0</v>
      </c>
      <c r="EK1080" s="59">
        <v>0</v>
      </c>
      <c r="EL1080" s="59">
        <v>0</v>
      </c>
      <c r="EM1080" s="29">
        <v>2</v>
      </c>
      <c r="EN1080" s="59">
        <v>0</v>
      </c>
      <c r="EO1080" s="29">
        <v>2</v>
      </c>
      <c r="EP1080" s="59">
        <v>1</v>
      </c>
      <c r="EQ1080" s="59">
        <v>2</v>
      </c>
    </row>
    <row r="1081" spans="1:147" ht="15" customHeight="1" x14ac:dyDescent="0.25">
      <c r="A1081" s="6" t="s">
        <v>2587</v>
      </c>
      <c r="B1081" s="22">
        <v>155</v>
      </c>
      <c r="C1081" s="21" t="s">
        <v>1857</v>
      </c>
      <c r="D1081" s="13">
        <v>2016</v>
      </c>
      <c r="E1081" s="21" t="s">
        <v>800</v>
      </c>
      <c r="F1081" s="21" t="s">
        <v>308</v>
      </c>
      <c r="G1081" s="13">
        <v>19</v>
      </c>
      <c r="H1081" s="22" t="s">
        <v>801</v>
      </c>
      <c r="I1081" s="238" t="s">
        <v>1412</v>
      </c>
      <c r="J1081" s="59">
        <v>2</v>
      </c>
      <c r="K1081" s="22" t="s">
        <v>39</v>
      </c>
      <c r="L1081" s="22" t="s">
        <v>89</v>
      </c>
      <c r="M1081" s="22">
        <v>6</v>
      </c>
      <c r="N1081" s="22">
        <v>6</v>
      </c>
      <c r="O1081" s="59">
        <f t="shared" si="612"/>
        <v>0.77815125038364363</v>
      </c>
      <c r="P1081" s="22" t="s">
        <v>1858</v>
      </c>
      <c r="Q1081" s="26"/>
      <c r="R1081" s="22">
        <v>1</v>
      </c>
      <c r="S1081" s="37">
        <v>2</v>
      </c>
      <c r="T1081" s="22">
        <v>1</v>
      </c>
      <c r="U1081" s="239" t="s">
        <v>1859</v>
      </c>
      <c r="V1081" s="34" t="s">
        <v>1861</v>
      </c>
      <c r="W1081" s="13"/>
      <c r="X1081" s="22" t="s">
        <v>608</v>
      </c>
      <c r="Y1081" s="38"/>
      <c r="Z1081" s="26" t="s">
        <v>153</v>
      </c>
      <c r="AA1081" s="22" t="s">
        <v>1257</v>
      </c>
      <c r="AB1081" s="29" t="s">
        <v>1164</v>
      </c>
      <c r="AC1081" s="119">
        <v>10</v>
      </c>
      <c r="AD1081" s="29">
        <v>0</v>
      </c>
      <c r="AE1081" s="29" t="s">
        <v>1575</v>
      </c>
      <c r="AF1081" s="281">
        <v>2.7</v>
      </c>
      <c r="AG1081" s="86">
        <f t="shared" si="613"/>
        <v>0.43136376415898736</v>
      </c>
      <c r="AH1081" s="458">
        <f t="shared" si="635"/>
        <v>297</v>
      </c>
      <c r="AI1081" s="72">
        <f t="shared" si="606"/>
        <v>2.4727564493172123</v>
      </c>
      <c r="AJ1081" s="59">
        <f t="shared" si="607"/>
        <v>16.200000000000003</v>
      </c>
      <c r="AK1081" s="59">
        <f t="shared" si="614"/>
        <v>1.209515014542631</v>
      </c>
      <c r="AL1081" s="72">
        <f t="shared" si="608"/>
        <v>1782</v>
      </c>
      <c r="AM1081" s="72">
        <f t="shared" si="634"/>
        <v>3.2509076997008561</v>
      </c>
      <c r="AN1081" s="26" t="s">
        <v>28</v>
      </c>
      <c r="AO1081" s="22" t="s">
        <v>470</v>
      </c>
      <c r="AP1081" s="240"/>
      <c r="AQ1081" s="22" t="s">
        <v>80</v>
      </c>
      <c r="AR1081" s="26" t="s">
        <v>223</v>
      </c>
      <c r="AS1081" s="26" t="s">
        <v>224</v>
      </c>
      <c r="AT1081" s="498">
        <v>113</v>
      </c>
      <c r="AU1081" s="270">
        <v>45.23</v>
      </c>
      <c r="AV1081" s="11">
        <v>-118.5</v>
      </c>
      <c r="AW1081" s="37" t="s">
        <v>225</v>
      </c>
      <c r="AX1081" s="277">
        <v>6.1416666666666666</v>
      </c>
      <c r="AY1081" s="278">
        <v>613</v>
      </c>
      <c r="AZ1081" s="455">
        <f t="shared" si="615"/>
        <v>2.7874604745184151</v>
      </c>
      <c r="BA1081" s="529" t="s">
        <v>137</v>
      </c>
      <c r="BB1081" s="241" t="s">
        <v>226</v>
      </c>
      <c r="BC1081" s="22"/>
      <c r="BD1081" s="23"/>
      <c r="BH1081" s="26" t="s">
        <v>2028</v>
      </c>
      <c r="BI1081" s="26" t="s">
        <v>1874</v>
      </c>
      <c r="BJ1081" s="185" t="s">
        <v>12</v>
      </c>
      <c r="BK1081" s="67" t="s">
        <v>1880</v>
      </c>
      <c r="BO1081" s="29" t="s">
        <v>1669</v>
      </c>
      <c r="BP1081" s="8" t="s">
        <v>1577</v>
      </c>
      <c r="BQ1081" s="29" t="s">
        <v>1862</v>
      </c>
      <c r="BR1081" s="67">
        <v>-3.1581196581196584</v>
      </c>
      <c r="BS1081" s="29" t="s">
        <v>21</v>
      </c>
      <c r="BT1081" s="29" t="s">
        <v>1214</v>
      </c>
      <c r="BU1081" s="124">
        <v>0.16922213566857613</v>
      </c>
      <c r="BW1081" s="14" t="s">
        <v>26</v>
      </c>
      <c r="BX1081" s="29" t="s">
        <v>67</v>
      </c>
      <c r="BZ1081" s="146">
        <f t="shared" si="609"/>
        <v>0.16922213566857613</v>
      </c>
      <c r="CA1081" s="250" t="s">
        <v>18</v>
      </c>
      <c r="CB1081" s="248" t="s">
        <v>1861</v>
      </c>
      <c r="CC1081" s="119">
        <v>2</v>
      </c>
      <c r="CD1081" s="119">
        <v>2</v>
      </c>
      <c r="CE1081" s="82" t="s">
        <v>1617</v>
      </c>
      <c r="CF1081" s="8" t="s">
        <v>1578</v>
      </c>
      <c r="CG1081" s="67">
        <v>-2.4196969696969708</v>
      </c>
      <c r="CH1081" s="29" t="s">
        <v>21</v>
      </c>
      <c r="CI1081" s="67">
        <v>0.49926024247413742</v>
      </c>
      <c r="CL1081" s="30">
        <f t="shared" si="610"/>
        <v>0.49926024247413742</v>
      </c>
      <c r="CM1081" s="119">
        <v>2</v>
      </c>
      <c r="CN1081" s="119">
        <v>2</v>
      </c>
      <c r="CO1081" s="82" t="s">
        <v>2630</v>
      </c>
      <c r="CP1081" s="67">
        <f t="shared" si="619"/>
        <v>-1.9809712040490386</v>
      </c>
      <c r="CQ1081" s="67">
        <f t="shared" si="620"/>
        <v>0.5714285714285714</v>
      </c>
      <c r="CR1081" s="67">
        <f t="shared" si="616"/>
        <v>-1.1319835451708791</v>
      </c>
      <c r="CS1081" s="67">
        <f t="shared" si="621"/>
        <v>1.1601733433172039</v>
      </c>
      <c r="CT1081" s="29">
        <v>1</v>
      </c>
      <c r="CU1081" s="59">
        <v>0</v>
      </c>
      <c r="CV1081" s="19" t="s">
        <v>1782</v>
      </c>
      <c r="CW1081" s="59">
        <v>0</v>
      </c>
      <c r="CX1081" s="59">
        <v>0</v>
      </c>
      <c r="CY1081" s="12">
        <v>1</v>
      </c>
      <c r="CZ1081" s="12">
        <v>0</v>
      </c>
      <c r="DA1081" s="12">
        <v>0</v>
      </c>
      <c r="DB1081" s="12">
        <v>0</v>
      </c>
      <c r="DC1081" s="12">
        <v>0</v>
      </c>
      <c r="DD1081" s="283">
        <v>0</v>
      </c>
      <c r="DE1081" s="60">
        <v>0</v>
      </c>
      <c r="DF1081" s="60">
        <v>0</v>
      </c>
      <c r="DG1081" s="60">
        <v>0</v>
      </c>
      <c r="DH1081" s="60">
        <v>0</v>
      </c>
      <c r="DI1081" s="60">
        <v>0</v>
      </c>
      <c r="DJ1081" s="60">
        <v>0</v>
      </c>
      <c r="DK1081" s="60">
        <v>0</v>
      </c>
      <c r="DL1081" s="19">
        <v>0</v>
      </c>
      <c r="DM1081" s="19">
        <v>0</v>
      </c>
      <c r="DN1081" s="19">
        <v>0</v>
      </c>
      <c r="DO1081" s="59">
        <v>0</v>
      </c>
      <c r="DP1081" s="59">
        <v>0</v>
      </c>
      <c r="DQ1081" s="59">
        <v>0</v>
      </c>
      <c r="DR1081" s="59">
        <v>0</v>
      </c>
      <c r="DS1081" s="59">
        <v>0</v>
      </c>
      <c r="DT1081" s="59">
        <v>0</v>
      </c>
      <c r="DU1081" s="59">
        <v>0</v>
      </c>
      <c r="DV1081" s="59">
        <v>0</v>
      </c>
      <c r="DW1081" s="59">
        <v>0</v>
      </c>
      <c r="DX1081" s="59">
        <v>0</v>
      </c>
      <c r="DY1081" s="59">
        <v>0</v>
      </c>
      <c r="DZ1081" s="59">
        <v>0</v>
      </c>
      <c r="EA1081" s="387">
        <v>0</v>
      </c>
      <c r="EB1081" s="283">
        <v>1</v>
      </c>
      <c r="EC1081" s="59">
        <v>0</v>
      </c>
      <c r="ED1081" s="59">
        <v>0</v>
      </c>
      <c r="EE1081" s="59">
        <v>0</v>
      </c>
      <c r="EF1081" s="59">
        <v>0</v>
      </c>
      <c r="EG1081" s="59">
        <v>0</v>
      </c>
      <c r="EH1081" s="59">
        <v>0</v>
      </c>
      <c r="EI1081" s="59">
        <v>0</v>
      </c>
      <c r="EJ1081" s="59">
        <v>0</v>
      </c>
      <c r="EK1081" s="59">
        <v>0</v>
      </c>
      <c r="EL1081" s="59">
        <v>0</v>
      </c>
      <c r="EM1081" s="29">
        <v>2</v>
      </c>
      <c r="EN1081" s="59">
        <v>0</v>
      </c>
      <c r="EO1081" s="29">
        <v>2</v>
      </c>
      <c r="EP1081" s="59">
        <v>1</v>
      </c>
      <c r="EQ1081" s="59">
        <v>2</v>
      </c>
    </row>
    <row r="1082" spans="1:147" ht="15" customHeight="1" x14ac:dyDescent="0.25">
      <c r="A1082" s="6" t="s">
        <v>2587</v>
      </c>
      <c r="B1082" s="22">
        <v>156</v>
      </c>
      <c r="C1082" s="21" t="s">
        <v>1857</v>
      </c>
      <c r="D1082" s="13">
        <v>2016</v>
      </c>
      <c r="E1082" s="21" t="s">
        <v>800</v>
      </c>
      <c r="F1082" s="21" t="s">
        <v>308</v>
      </c>
      <c r="G1082" s="13">
        <v>19</v>
      </c>
      <c r="H1082" s="22" t="s">
        <v>801</v>
      </c>
      <c r="I1082" s="238" t="s">
        <v>1412</v>
      </c>
      <c r="J1082" s="59">
        <v>2</v>
      </c>
      <c r="K1082" s="22" t="s">
        <v>39</v>
      </c>
      <c r="L1082" s="22" t="s">
        <v>89</v>
      </c>
      <c r="M1082" s="22">
        <v>6</v>
      </c>
      <c r="N1082" s="22">
        <v>6</v>
      </c>
      <c r="O1082" s="59">
        <f t="shared" si="612"/>
        <v>0.77815125038364363</v>
      </c>
      <c r="P1082" s="22" t="s">
        <v>1858</v>
      </c>
      <c r="Q1082" s="26"/>
      <c r="R1082" s="22">
        <v>1</v>
      </c>
      <c r="S1082" s="37">
        <v>2</v>
      </c>
      <c r="T1082" s="22">
        <v>3</v>
      </c>
      <c r="U1082" s="239" t="s">
        <v>1859</v>
      </c>
      <c r="V1082" s="34" t="s">
        <v>1861</v>
      </c>
      <c r="W1082" s="13"/>
      <c r="X1082" s="22" t="s">
        <v>608</v>
      </c>
      <c r="Y1082" s="38"/>
      <c r="Z1082" s="26" t="s">
        <v>153</v>
      </c>
      <c r="AA1082" s="22" t="s">
        <v>1257</v>
      </c>
      <c r="AB1082" s="29" t="s">
        <v>1164</v>
      </c>
      <c r="AC1082" s="243" t="s">
        <v>1863</v>
      </c>
      <c r="AD1082" s="29">
        <v>0</v>
      </c>
      <c r="AE1082" s="29" t="s">
        <v>1575</v>
      </c>
      <c r="AF1082" s="282">
        <v>5.5</v>
      </c>
      <c r="AG1082" s="86">
        <f t="shared" si="613"/>
        <v>0.74036268949424389</v>
      </c>
      <c r="AH1082" s="458">
        <f t="shared" si="635"/>
        <v>605</v>
      </c>
      <c r="AI1082" s="72">
        <f t="shared" si="606"/>
        <v>2.781755374652469</v>
      </c>
      <c r="AJ1082" s="59">
        <f t="shared" si="607"/>
        <v>33</v>
      </c>
      <c r="AK1082" s="59">
        <f t="shared" si="614"/>
        <v>1.5185139398778875</v>
      </c>
      <c r="AL1082" s="72">
        <f t="shared" si="608"/>
        <v>3630</v>
      </c>
      <c r="AM1082" s="72">
        <f t="shared" si="634"/>
        <v>3.5599066250361124</v>
      </c>
      <c r="AN1082" s="26" t="s">
        <v>28</v>
      </c>
      <c r="AO1082" s="22" t="s">
        <v>470</v>
      </c>
      <c r="AP1082" s="240"/>
      <c r="AQ1082" s="22" t="s">
        <v>80</v>
      </c>
      <c r="AR1082" s="26" t="s">
        <v>223</v>
      </c>
      <c r="AS1082" s="26" t="s">
        <v>224</v>
      </c>
      <c r="AT1082" s="498">
        <v>113</v>
      </c>
      <c r="AU1082" s="270">
        <v>45.23</v>
      </c>
      <c r="AV1082" s="11">
        <v>-118.5</v>
      </c>
      <c r="AW1082" s="37" t="s">
        <v>225</v>
      </c>
      <c r="AX1082" s="277">
        <v>6.1416666666666666</v>
      </c>
      <c r="AY1082" s="278">
        <v>613</v>
      </c>
      <c r="AZ1082" s="455">
        <f t="shared" si="615"/>
        <v>2.7874604745184151</v>
      </c>
      <c r="BA1082" s="529" t="s">
        <v>137</v>
      </c>
      <c r="BB1082" s="241" t="s">
        <v>226</v>
      </c>
      <c r="BC1082" s="22"/>
      <c r="BD1082" s="23"/>
      <c r="BH1082" s="26" t="s">
        <v>2028</v>
      </c>
      <c r="BI1082" s="26" t="s">
        <v>1875</v>
      </c>
      <c r="BJ1082" s="185" t="s">
        <v>12</v>
      </c>
      <c r="BK1082" s="67" t="s">
        <v>1880</v>
      </c>
      <c r="BO1082" s="29" t="s">
        <v>1669</v>
      </c>
      <c r="BP1082" s="8" t="s">
        <v>1577</v>
      </c>
      <c r="BQ1082" s="29" t="s">
        <v>1862</v>
      </c>
      <c r="BR1082" s="67">
        <v>-2.6746794871794877</v>
      </c>
      <c r="BS1082" s="29" t="s">
        <v>21</v>
      </c>
      <c r="BT1082" s="29" t="s">
        <v>1214</v>
      </c>
      <c r="BU1082" s="124">
        <v>0.5599822611215779</v>
      </c>
      <c r="BW1082" s="14" t="s">
        <v>26</v>
      </c>
      <c r="BX1082" s="29" t="s">
        <v>67</v>
      </c>
      <c r="BZ1082" s="146">
        <f t="shared" si="609"/>
        <v>0.5599822611215779</v>
      </c>
      <c r="CA1082" s="250" t="s">
        <v>18</v>
      </c>
      <c r="CB1082" s="248" t="s">
        <v>1861</v>
      </c>
      <c r="CC1082" s="119">
        <v>6</v>
      </c>
      <c r="CD1082" s="119">
        <v>6</v>
      </c>
      <c r="CE1082" s="82" t="s">
        <v>1617</v>
      </c>
      <c r="CF1082" s="8" t="s">
        <v>1578</v>
      </c>
      <c r="CG1082" s="67">
        <v>-2.4196969696969708</v>
      </c>
      <c r="CH1082" s="29" t="s">
        <v>21</v>
      </c>
      <c r="CI1082" s="67">
        <v>0.49926024247413742</v>
      </c>
      <c r="CL1082" s="30">
        <f t="shared" si="610"/>
        <v>0.49926024247413742</v>
      </c>
      <c r="CM1082" s="119">
        <v>2</v>
      </c>
      <c r="CN1082" s="119">
        <v>2</v>
      </c>
      <c r="CO1082" s="82" t="s">
        <v>2630</v>
      </c>
      <c r="CP1082" s="67">
        <f t="shared" si="619"/>
        <v>-0.46332877403067624</v>
      </c>
      <c r="CQ1082" s="67">
        <f t="shared" si="620"/>
        <v>0.86956521739130432</v>
      </c>
      <c r="CR1082" s="67">
        <f t="shared" si="616"/>
        <v>-0.40289458611363149</v>
      </c>
      <c r="CS1082" s="67">
        <f t="shared" si="621"/>
        <v>0.67681191963664633</v>
      </c>
      <c r="CT1082" s="29">
        <v>2</v>
      </c>
      <c r="CU1082" s="59">
        <v>0</v>
      </c>
      <c r="CV1082" s="19" t="s">
        <v>1782</v>
      </c>
      <c r="CW1082" s="59">
        <v>0</v>
      </c>
      <c r="CX1082" s="59">
        <v>0</v>
      </c>
      <c r="CY1082" s="12">
        <v>1</v>
      </c>
      <c r="CZ1082" s="12">
        <v>0</v>
      </c>
      <c r="DA1082" s="12">
        <v>0</v>
      </c>
      <c r="DB1082" s="12">
        <v>0</v>
      </c>
      <c r="DC1082" s="12">
        <v>0</v>
      </c>
      <c r="DD1082" s="283">
        <v>0</v>
      </c>
      <c r="DE1082" s="60">
        <v>0</v>
      </c>
      <c r="DF1082" s="60">
        <v>0</v>
      </c>
      <c r="DG1082" s="60">
        <v>0</v>
      </c>
      <c r="DH1082" s="60">
        <v>0</v>
      </c>
      <c r="DI1082" s="60">
        <v>0</v>
      </c>
      <c r="DJ1082" s="60">
        <v>0</v>
      </c>
      <c r="DK1082" s="60">
        <v>0</v>
      </c>
      <c r="DL1082" s="19">
        <v>0</v>
      </c>
      <c r="DM1082" s="19">
        <v>0</v>
      </c>
      <c r="DN1082" s="19">
        <v>0</v>
      </c>
      <c r="DO1082" s="59">
        <v>0</v>
      </c>
      <c r="DP1082" s="59">
        <v>0</v>
      </c>
      <c r="DQ1082" s="59">
        <v>0</v>
      </c>
      <c r="DR1082" s="59">
        <v>0</v>
      </c>
      <c r="DS1082" s="59">
        <v>0</v>
      </c>
      <c r="DT1082" s="59">
        <v>0</v>
      </c>
      <c r="DU1082" s="59">
        <v>0</v>
      </c>
      <c r="DV1082" s="59">
        <v>0</v>
      </c>
      <c r="DW1082" s="59">
        <v>0</v>
      </c>
      <c r="DX1082" s="59">
        <v>0</v>
      </c>
      <c r="DY1082" s="59">
        <v>0</v>
      </c>
      <c r="DZ1082" s="59">
        <v>0</v>
      </c>
      <c r="EA1082" s="387">
        <v>0</v>
      </c>
      <c r="EB1082" s="283">
        <v>1</v>
      </c>
      <c r="EC1082" s="59">
        <v>0</v>
      </c>
      <c r="ED1082" s="59">
        <v>0</v>
      </c>
      <c r="EE1082" s="59">
        <v>0</v>
      </c>
      <c r="EF1082" s="59">
        <v>0</v>
      </c>
      <c r="EG1082" s="59">
        <v>0</v>
      </c>
      <c r="EH1082" s="59">
        <v>0</v>
      </c>
      <c r="EI1082" s="59">
        <v>0</v>
      </c>
      <c r="EJ1082" s="59">
        <v>0</v>
      </c>
      <c r="EK1082" s="59">
        <v>0</v>
      </c>
      <c r="EL1082" s="59">
        <v>0</v>
      </c>
      <c r="EM1082" s="29">
        <v>2</v>
      </c>
      <c r="EN1082" s="59">
        <v>0</v>
      </c>
      <c r="EO1082" s="29">
        <v>2</v>
      </c>
      <c r="EP1082" s="59">
        <v>1</v>
      </c>
      <c r="EQ1082" s="59">
        <v>2</v>
      </c>
    </row>
    <row r="1083" spans="1:147" ht="15" customHeight="1" x14ac:dyDescent="0.25">
      <c r="A1083" s="6" t="s">
        <v>2587</v>
      </c>
      <c r="B1083" s="22">
        <v>157</v>
      </c>
      <c r="C1083" s="21" t="s">
        <v>1857</v>
      </c>
      <c r="D1083" s="13">
        <v>2016</v>
      </c>
      <c r="E1083" s="21" t="s">
        <v>800</v>
      </c>
      <c r="F1083" s="21" t="s">
        <v>308</v>
      </c>
      <c r="G1083" s="13">
        <v>19</v>
      </c>
      <c r="H1083" s="22" t="s">
        <v>801</v>
      </c>
      <c r="I1083" s="238" t="s">
        <v>1412</v>
      </c>
      <c r="J1083" s="59">
        <v>2</v>
      </c>
      <c r="K1083" s="22" t="s">
        <v>39</v>
      </c>
      <c r="L1083" s="22" t="s">
        <v>89</v>
      </c>
      <c r="M1083" s="22">
        <v>6</v>
      </c>
      <c r="N1083" s="22">
        <v>6</v>
      </c>
      <c r="O1083" s="59">
        <f t="shared" si="612"/>
        <v>0.77815125038364363</v>
      </c>
      <c r="P1083" s="22" t="s">
        <v>1858</v>
      </c>
      <c r="Q1083" s="26"/>
      <c r="R1083" s="22">
        <v>1</v>
      </c>
      <c r="S1083" s="37">
        <v>2</v>
      </c>
      <c r="T1083" s="22">
        <v>1</v>
      </c>
      <c r="U1083" s="239" t="s">
        <v>1859</v>
      </c>
      <c r="V1083" s="34" t="s">
        <v>1861</v>
      </c>
      <c r="W1083" s="13"/>
      <c r="X1083" s="22" t="s">
        <v>608</v>
      </c>
      <c r="Y1083" s="38"/>
      <c r="Z1083" s="244" t="s">
        <v>130</v>
      </c>
      <c r="AA1083" s="22" t="s">
        <v>1257</v>
      </c>
      <c r="AB1083" s="29" t="s">
        <v>1164</v>
      </c>
      <c r="AC1083" s="119">
        <v>32</v>
      </c>
      <c r="AD1083" s="29">
        <v>0</v>
      </c>
      <c r="AE1083" s="29" t="s">
        <v>1576</v>
      </c>
      <c r="AF1083" s="281">
        <v>8.6999999999999993</v>
      </c>
      <c r="AG1083" s="86">
        <f t="shared" si="613"/>
        <v>0.93951925261861846</v>
      </c>
      <c r="AH1083" s="458">
        <f>AF1083*69.5</f>
        <v>604.65</v>
      </c>
      <c r="AI1083" s="72">
        <f t="shared" ref="AI1083:AI1146" si="636">LOG10(AH1083)</f>
        <v>2.7815040572087324</v>
      </c>
      <c r="AJ1083" s="59">
        <f t="shared" ref="AJ1083:AJ1146" si="637">AF1083*N1083</f>
        <v>52.199999999999996</v>
      </c>
      <c r="AK1083" s="59">
        <f t="shared" si="614"/>
        <v>1.7176705030022621</v>
      </c>
      <c r="AL1083" s="72">
        <f t="shared" ref="AL1083:AL1146" si="638">AH1083*N1083</f>
        <v>3627.8999999999996</v>
      </c>
      <c r="AM1083" s="72">
        <f t="shared" si="634"/>
        <v>3.5596553075923758</v>
      </c>
      <c r="AN1083" s="26" t="s">
        <v>28</v>
      </c>
      <c r="AO1083" s="22" t="s">
        <v>470</v>
      </c>
      <c r="AP1083" s="240"/>
      <c r="AQ1083" s="22" t="s">
        <v>80</v>
      </c>
      <c r="AR1083" s="26" t="s">
        <v>223</v>
      </c>
      <c r="AS1083" s="26" t="s">
        <v>224</v>
      </c>
      <c r="AT1083" s="498">
        <v>113</v>
      </c>
      <c r="AU1083" s="270">
        <v>45.23</v>
      </c>
      <c r="AV1083" s="11">
        <v>-118.5</v>
      </c>
      <c r="AW1083" s="37" t="s">
        <v>225</v>
      </c>
      <c r="AX1083" s="277">
        <v>6.1416666666666666</v>
      </c>
      <c r="AY1083" s="278">
        <v>613</v>
      </c>
      <c r="AZ1083" s="455">
        <f t="shared" si="615"/>
        <v>2.7874604745184151</v>
      </c>
      <c r="BA1083" s="529" t="s">
        <v>137</v>
      </c>
      <c r="BB1083" s="241" t="s">
        <v>226</v>
      </c>
      <c r="BC1083" s="22"/>
      <c r="BD1083" s="23"/>
      <c r="BH1083" s="26" t="s">
        <v>2028</v>
      </c>
      <c r="BI1083" s="26" t="s">
        <v>1876</v>
      </c>
      <c r="BJ1083" s="185" t="s">
        <v>12</v>
      </c>
      <c r="BK1083" s="67" t="s">
        <v>1880</v>
      </c>
      <c r="BO1083" s="29" t="s">
        <v>1669</v>
      </c>
      <c r="BP1083" s="8" t="s">
        <v>1577</v>
      </c>
      <c r="BQ1083" s="29" t="s">
        <v>1862</v>
      </c>
      <c r="BR1083" s="67">
        <v>-2.7638888888888893</v>
      </c>
      <c r="BS1083" s="29" t="s">
        <v>21</v>
      </c>
      <c r="BT1083" s="29" t="s">
        <v>1214</v>
      </c>
      <c r="BU1083" s="124">
        <v>1.0803020268127816</v>
      </c>
      <c r="BW1083" s="14" t="s">
        <v>26</v>
      </c>
      <c r="BX1083" s="29" t="s">
        <v>67</v>
      </c>
      <c r="BZ1083" s="146">
        <f t="shared" ref="BZ1083:BZ1146" si="639">BU1083</f>
        <v>1.0803020268127816</v>
      </c>
      <c r="CA1083" s="250" t="s">
        <v>18</v>
      </c>
      <c r="CB1083" s="248" t="s">
        <v>1861</v>
      </c>
      <c r="CC1083" s="119">
        <v>2</v>
      </c>
      <c r="CD1083" s="119">
        <v>2</v>
      </c>
      <c r="CE1083" s="82" t="s">
        <v>1617</v>
      </c>
      <c r="CF1083" s="8" t="s">
        <v>1578</v>
      </c>
      <c r="CG1083" s="67">
        <v>-2.4196969696969708</v>
      </c>
      <c r="CH1083" s="29" t="s">
        <v>21</v>
      </c>
      <c r="CI1083" s="67">
        <v>0.49926024247413742</v>
      </c>
      <c r="CL1083" s="30">
        <f t="shared" ref="CL1083:CL1146" si="640">CI1083</f>
        <v>0.49926024247413742</v>
      </c>
      <c r="CM1083" s="119">
        <v>2</v>
      </c>
      <c r="CN1083" s="119">
        <v>2</v>
      </c>
      <c r="CO1083" s="82" t="s">
        <v>2630</v>
      </c>
      <c r="CP1083" s="67">
        <f t="shared" si="619"/>
        <v>-0.40901195985187383</v>
      </c>
      <c r="CQ1083" s="67">
        <f t="shared" si="620"/>
        <v>0.5714285714285714</v>
      </c>
      <c r="CR1083" s="67">
        <f t="shared" si="616"/>
        <v>-0.23372111991535646</v>
      </c>
      <c r="CS1083" s="67">
        <f t="shared" si="621"/>
        <v>1.006828195236811</v>
      </c>
      <c r="CT1083" s="29">
        <v>1</v>
      </c>
      <c r="CU1083" s="59">
        <v>0</v>
      </c>
      <c r="CV1083" s="19" t="s">
        <v>1782</v>
      </c>
      <c r="CW1083" s="59">
        <v>0</v>
      </c>
      <c r="CX1083" s="59">
        <v>0</v>
      </c>
      <c r="CY1083" s="12">
        <v>1</v>
      </c>
      <c r="CZ1083" s="12">
        <v>0</v>
      </c>
      <c r="DA1083" s="12">
        <v>0</v>
      </c>
      <c r="DB1083" s="12">
        <v>0</v>
      </c>
      <c r="DC1083" s="12">
        <v>0</v>
      </c>
      <c r="DD1083" s="283">
        <v>0</v>
      </c>
      <c r="DE1083" s="60">
        <v>0</v>
      </c>
      <c r="DF1083" s="60">
        <v>0</v>
      </c>
      <c r="DG1083" s="60">
        <v>0</v>
      </c>
      <c r="DH1083" s="60">
        <v>0</v>
      </c>
      <c r="DI1083" s="60">
        <v>0</v>
      </c>
      <c r="DJ1083" s="60">
        <v>0</v>
      </c>
      <c r="DK1083" s="60">
        <v>0</v>
      </c>
      <c r="DL1083" s="19">
        <v>0</v>
      </c>
      <c r="DM1083" s="19">
        <v>0</v>
      </c>
      <c r="DN1083" s="19">
        <v>0</v>
      </c>
      <c r="DO1083" s="59">
        <v>0</v>
      </c>
      <c r="DP1083" s="59">
        <v>0</v>
      </c>
      <c r="DQ1083" s="59">
        <v>0</v>
      </c>
      <c r="DR1083" s="59">
        <v>0</v>
      </c>
      <c r="DS1083" s="59">
        <v>0</v>
      </c>
      <c r="DT1083" s="59">
        <v>0</v>
      </c>
      <c r="DU1083" s="59">
        <v>0</v>
      </c>
      <c r="DV1083" s="59">
        <v>0</v>
      </c>
      <c r="DW1083" s="59">
        <v>0</v>
      </c>
      <c r="DX1083" s="59">
        <v>0</v>
      </c>
      <c r="DY1083" s="59">
        <v>0</v>
      </c>
      <c r="DZ1083" s="59">
        <v>0</v>
      </c>
      <c r="EA1083" s="387">
        <v>0</v>
      </c>
      <c r="EB1083" s="283">
        <v>1</v>
      </c>
      <c r="EC1083" s="59">
        <v>0</v>
      </c>
      <c r="ED1083" s="59">
        <v>0</v>
      </c>
      <c r="EE1083" s="59">
        <v>0</v>
      </c>
      <c r="EF1083" s="59">
        <v>0</v>
      </c>
      <c r="EG1083" s="59">
        <v>0</v>
      </c>
      <c r="EH1083" s="59">
        <v>0</v>
      </c>
      <c r="EI1083" s="59">
        <v>0</v>
      </c>
      <c r="EJ1083" s="59">
        <v>0</v>
      </c>
      <c r="EK1083" s="59">
        <v>0</v>
      </c>
      <c r="EL1083" s="59">
        <v>0</v>
      </c>
      <c r="EM1083" s="37">
        <v>0</v>
      </c>
      <c r="EN1083" s="59">
        <v>0</v>
      </c>
      <c r="EO1083" s="268">
        <v>1</v>
      </c>
      <c r="EP1083" s="59">
        <v>1</v>
      </c>
      <c r="EQ1083" s="59">
        <v>2</v>
      </c>
    </row>
    <row r="1084" spans="1:147" ht="15" customHeight="1" x14ac:dyDescent="0.25">
      <c r="A1084" s="6" t="s">
        <v>2587</v>
      </c>
      <c r="B1084" s="22">
        <v>158</v>
      </c>
      <c r="C1084" s="21" t="s">
        <v>1857</v>
      </c>
      <c r="D1084" s="13">
        <v>2016</v>
      </c>
      <c r="E1084" s="21" t="s">
        <v>800</v>
      </c>
      <c r="F1084" s="21" t="s">
        <v>308</v>
      </c>
      <c r="G1084" s="13">
        <v>19</v>
      </c>
      <c r="H1084" s="22" t="s">
        <v>801</v>
      </c>
      <c r="I1084" s="238" t="s">
        <v>1412</v>
      </c>
      <c r="J1084" s="59">
        <v>2</v>
      </c>
      <c r="K1084" s="22" t="s">
        <v>39</v>
      </c>
      <c r="L1084" s="22" t="s">
        <v>89</v>
      </c>
      <c r="M1084" s="22">
        <v>6</v>
      </c>
      <c r="N1084" s="22">
        <v>6</v>
      </c>
      <c r="O1084" s="59">
        <f t="shared" si="612"/>
        <v>0.77815125038364363</v>
      </c>
      <c r="P1084" s="22" t="s">
        <v>1858</v>
      </c>
      <c r="Q1084" s="26"/>
      <c r="R1084" s="22">
        <v>1</v>
      </c>
      <c r="S1084" s="37">
        <v>2</v>
      </c>
      <c r="T1084" s="22">
        <v>1</v>
      </c>
      <c r="U1084" s="239" t="s">
        <v>1859</v>
      </c>
      <c r="V1084" s="34" t="s">
        <v>1861</v>
      </c>
      <c r="W1084" s="13"/>
      <c r="X1084" s="22" t="s">
        <v>608</v>
      </c>
      <c r="Y1084" s="38"/>
      <c r="Z1084" s="244" t="s">
        <v>130</v>
      </c>
      <c r="AA1084" s="22" t="s">
        <v>1257</v>
      </c>
      <c r="AB1084" s="29" t="s">
        <v>1164</v>
      </c>
      <c r="AC1084" s="119">
        <v>16</v>
      </c>
      <c r="AD1084" s="29">
        <v>0</v>
      </c>
      <c r="AE1084" s="29" t="s">
        <v>1576</v>
      </c>
      <c r="AF1084" s="281">
        <v>4.4000000000000004</v>
      </c>
      <c r="AG1084" s="86">
        <f t="shared" si="613"/>
        <v>0.64345267648618742</v>
      </c>
      <c r="AH1084" s="458">
        <f t="shared" ref="AH1084:AH1086" si="641">AF1084*69.5</f>
        <v>305.8</v>
      </c>
      <c r="AI1084" s="72">
        <f t="shared" si="636"/>
        <v>2.4854374810763011</v>
      </c>
      <c r="AJ1084" s="59">
        <f t="shared" si="637"/>
        <v>26.400000000000002</v>
      </c>
      <c r="AK1084" s="59">
        <f t="shared" si="614"/>
        <v>1.4216039268698311</v>
      </c>
      <c r="AL1084" s="72">
        <f t="shared" si="638"/>
        <v>1834.8000000000002</v>
      </c>
      <c r="AM1084" s="72">
        <f t="shared" si="634"/>
        <v>3.263588731459945</v>
      </c>
      <c r="AN1084" s="26" t="s">
        <v>28</v>
      </c>
      <c r="AO1084" s="22" t="s">
        <v>470</v>
      </c>
      <c r="AP1084" s="240"/>
      <c r="AQ1084" s="22" t="s">
        <v>80</v>
      </c>
      <c r="AR1084" s="26" t="s">
        <v>223</v>
      </c>
      <c r="AS1084" s="26" t="s">
        <v>224</v>
      </c>
      <c r="AT1084" s="498">
        <v>113</v>
      </c>
      <c r="AU1084" s="270">
        <v>45.23</v>
      </c>
      <c r="AV1084" s="11">
        <v>-118.5</v>
      </c>
      <c r="AW1084" s="37" t="s">
        <v>225</v>
      </c>
      <c r="AX1084" s="277">
        <v>6.1416666666666666</v>
      </c>
      <c r="AY1084" s="278">
        <v>613</v>
      </c>
      <c r="AZ1084" s="455">
        <f t="shared" si="615"/>
        <v>2.7874604745184151</v>
      </c>
      <c r="BA1084" s="529" t="s">
        <v>137</v>
      </c>
      <c r="BB1084" s="241" t="s">
        <v>226</v>
      </c>
      <c r="BC1084" s="22"/>
      <c r="BD1084" s="23"/>
      <c r="BH1084" s="26" t="s">
        <v>2028</v>
      </c>
      <c r="BI1084" s="26" t="s">
        <v>1877</v>
      </c>
      <c r="BJ1084" s="185" t="s">
        <v>12</v>
      </c>
      <c r="BK1084" s="67" t="s">
        <v>1880</v>
      </c>
      <c r="BO1084" s="29" t="s">
        <v>1669</v>
      </c>
      <c r="BP1084" s="8" t="s">
        <v>1577</v>
      </c>
      <c r="BQ1084" s="29" t="s">
        <v>1862</v>
      </c>
      <c r="BR1084" s="67">
        <v>-3.0307692307692315</v>
      </c>
      <c r="BS1084" s="29" t="s">
        <v>21</v>
      </c>
      <c r="BT1084" s="29" t="s">
        <v>1214</v>
      </c>
      <c r="BU1084" s="124">
        <v>9.7907092779676727E-2</v>
      </c>
      <c r="BW1084" s="14" t="s">
        <v>26</v>
      </c>
      <c r="BX1084" s="29" t="s">
        <v>67</v>
      </c>
      <c r="BZ1084" s="146">
        <f t="shared" si="639"/>
        <v>9.7907092779676727E-2</v>
      </c>
      <c r="CA1084" s="250" t="s">
        <v>18</v>
      </c>
      <c r="CB1084" s="248" t="s">
        <v>1861</v>
      </c>
      <c r="CC1084" s="119">
        <v>2</v>
      </c>
      <c r="CD1084" s="119">
        <v>2</v>
      </c>
      <c r="CE1084" s="82" t="s">
        <v>1617</v>
      </c>
      <c r="CF1084" s="8" t="s">
        <v>1578</v>
      </c>
      <c r="CG1084" s="67">
        <v>-2.4196969696969708</v>
      </c>
      <c r="CH1084" s="29" t="s">
        <v>21</v>
      </c>
      <c r="CI1084" s="67">
        <v>0.49926024247413742</v>
      </c>
      <c r="CL1084" s="30">
        <f t="shared" si="640"/>
        <v>0.49926024247413742</v>
      </c>
      <c r="CM1084" s="119">
        <v>2</v>
      </c>
      <c r="CN1084" s="119">
        <v>2</v>
      </c>
      <c r="CO1084" s="82" t="s">
        <v>2630</v>
      </c>
      <c r="CP1084" s="67">
        <f t="shared" si="619"/>
        <v>-1.6985813248949289</v>
      </c>
      <c r="CQ1084" s="67">
        <f t="shared" si="620"/>
        <v>0.5714285714285714</v>
      </c>
      <c r="CR1084" s="67">
        <f t="shared" si="616"/>
        <v>-0.97061789993995928</v>
      </c>
      <c r="CS1084" s="67">
        <f t="shared" si="621"/>
        <v>1.1177623884604821</v>
      </c>
      <c r="CT1084" s="29">
        <v>1</v>
      </c>
      <c r="CU1084" s="59">
        <v>0</v>
      </c>
      <c r="CV1084" s="19" t="s">
        <v>1782</v>
      </c>
      <c r="CW1084" s="59">
        <v>0</v>
      </c>
      <c r="CX1084" s="59">
        <v>0</v>
      </c>
      <c r="CY1084" s="12">
        <v>1</v>
      </c>
      <c r="CZ1084" s="12">
        <v>0</v>
      </c>
      <c r="DA1084" s="12">
        <v>0</v>
      </c>
      <c r="DB1084" s="12">
        <v>0</v>
      </c>
      <c r="DC1084" s="12">
        <v>0</v>
      </c>
      <c r="DD1084" s="283">
        <v>0</v>
      </c>
      <c r="DE1084" s="60">
        <v>0</v>
      </c>
      <c r="DF1084" s="60">
        <v>0</v>
      </c>
      <c r="DG1084" s="60">
        <v>0</v>
      </c>
      <c r="DH1084" s="60">
        <v>0</v>
      </c>
      <c r="DI1084" s="60">
        <v>0</v>
      </c>
      <c r="DJ1084" s="60">
        <v>0</v>
      </c>
      <c r="DK1084" s="60">
        <v>0</v>
      </c>
      <c r="DL1084" s="19">
        <v>0</v>
      </c>
      <c r="DM1084" s="19">
        <v>0</v>
      </c>
      <c r="DN1084" s="19">
        <v>0</v>
      </c>
      <c r="DO1084" s="59">
        <v>0</v>
      </c>
      <c r="DP1084" s="59">
        <v>0</v>
      </c>
      <c r="DQ1084" s="59">
        <v>0</v>
      </c>
      <c r="DR1084" s="59">
        <v>0</v>
      </c>
      <c r="DS1084" s="59">
        <v>0</v>
      </c>
      <c r="DT1084" s="59">
        <v>0</v>
      </c>
      <c r="DU1084" s="59">
        <v>0</v>
      </c>
      <c r="DV1084" s="59">
        <v>0</v>
      </c>
      <c r="DW1084" s="59">
        <v>0</v>
      </c>
      <c r="DX1084" s="59">
        <v>0</v>
      </c>
      <c r="DY1084" s="59">
        <v>0</v>
      </c>
      <c r="DZ1084" s="59">
        <v>0</v>
      </c>
      <c r="EA1084" s="387">
        <v>0</v>
      </c>
      <c r="EB1084" s="283">
        <v>1</v>
      </c>
      <c r="EC1084" s="59">
        <v>0</v>
      </c>
      <c r="ED1084" s="59">
        <v>0</v>
      </c>
      <c r="EE1084" s="59">
        <v>0</v>
      </c>
      <c r="EF1084" s="59">
        <v>0</v>
      </c>
      <c r="EG1084" s="59">
        <v>0</v>
      </c>
      <c r="EH1084" s="59">
        <v>0</v>
      </c>
      <c r="EI1084" s="59">
        <v>0</v>
      </c>
      <c r="EJ1084" s="59">
        <v>0</v>
      </c>
      <c r="EK1084" s="59">
        <v>0</v>
      </c>
      <c r="EL1084" s="59">
        <v>0</v>
      </c>
      <c r="EM1084" s="37">
        <v>0</v>
      </c>
      <c r="EN1084" s="59">
        <v>0</v>
      </c>
      <c r="EO1084" s="268">
        <v>1</v>
      </c>
      <c r="EP1084" s="59">
        <v>1</v>
      </c>
      <c r="EQ1084" s="59">
        <v>2</v>
      </c>
    </row>
    <row r="1085" spans="1:147" ht="15" customHeight="1" x14ac:dyDescent="0.25">
      <c r="A1085" s="6" t="s">
        <v>2587</v>
      </c>
      <c r="B1085" s="22">
        <v>159</v>
      </c>
      <c r="C1085" s="21" t="s">
        <v>1857</v>
      </c>
      <c r="D1085" s="13">
        <v>2016</v>
      </c>
      <c r="E1085" s="21" t="s">
        <v>800</v>
      </c>
      <c r="F1085" s="21" t="s">
        <v>308</v>
      </c>
      <c r="G1085" s="13">
        <v>19</v>
      </c>
      <c r="H1085" s="22" t="s">
        <v>801</v>
      </c>
      <c r="I1085" s="238" t="s">
        <v>1412</v>
      </c>
      <c r="J1085" s="59">
        <v>2</v>
      </c>
      <c r="K1085" s="22" t="s">
        <v>39</v>
      </c>
      <c r="L1085" s="22" t="s">
        <v>89</v>
      </c>
      <c r="M1085" s="22">
        <v>6</v>
      </c>
      <c r="N1085" s="22">
        <v>6</v>
      </c>
      <c r="O1085" s="59">
        <f t="shared" ref="O1085:O1148" si="642">LOG10(N1085)</f>
        <v>0.77815125038364363</v>
      </c>
      <c r="P1085" s="22" t="s">
        <v>1858</v>
      </c>
      <c r="Q1085" s="26"/>
      <c r="R1085" s="22">
        <v>1</v>
      </c>
      <c r="S1085" s="37">
        <v>2</v>
      </c>
      <c r="T1085" s="22">
        <v>1</v>
      </c>
      <c r="U1085" s="239" t="s">
        <v>1859</v>
      </c>
      <c r="V1085" s="34" t="s">
        <v>1861</v>
      </c>
      <c r="W1085" s="13"/>
      <c r="X1085" s="22" t="s">
        <v>608</v>
      </c>
      <c r="Y1085" s="38"/>
      <c r="Z1085" s="244" t="s">
        <v>130</v>
      </c>
      <c r="AA1085" s="22" t="s">
        <v>1257</v>
      </c>
      <c r="AB1085" s="29" t="s">
        <v>1164</v>
      </c>
      <c r="AC1085" s="119">
        <v>8</v>
      </c>
      <c r="AD1085" s="29">
        <v>0</v>
      </c>
      <c r="AE1085" s="29" t="s">
        <v>1576</v>
      </c>
      <c r="AF1085" s="281">
        <v>2.2000000000000002</v>
      </c>
      <c r="AG1085" s="86">
        <f t="shared" ref="AG1085:AG1148" si="643">LOG10(AF1085)</f>
        <v>0.34242268082220628</v>
      </c>
      <c r="AH1085" s="458">
        <f t="shared" si="641"/>
        <v>152.9</v>
      </c>
      <c r="AI1085" s="72">
        <f t="shared" si="636"/>
        <v>2.1844074854123203</v>
      </c>
      <c r="AJ1085" s="59">
        <f t="shared" si="637"/>
        <v>13.200000000000001</v>
      </c>
      <c r="AK1085" s="59">
        <f t="shared" ref="AK1085:AK1148" si="644">LOG10(AJ1085)</f>
        <v>1.1205739312058498</v>
      </c>
      <c r="AL1085" s="72">
        <f t="shared" si="638"/>
        <v>917.40000000000009</v>
      </c>
      <c r="AM1085" s="72">
        <f t="shared" si="634"/>
        <v>2.9625587357959637</v>
      </c>
      <c r="AN1085" s="26" t="s">
        <v>28</v>
      </c>
      <c r="AO1085" s="22" t="s">
        <v>470</v>
      </c>
      <c r="AP1085" s="240"/>
      <c r="AQ1085" s="22" t="s">
        <v>80</v>
      </c>
      <c r="AR1085" s="26" t="s">
        <v>223</v>
      </c>
      <c r="AS1085" s="26" t="s">
        <v>224</v>
      </c>
      <c r="AT1085" s="498">
        <v>113</v>
      </c>
      <c r="AU1085" s="270">
        <v>45.23</v>
      </c>
      <c r="AV1085" s="11">
        <v>-118.5</v>
      </c>
      <c r="AW1085" s="37" t="s">
        <v>225</v>
      </c>
      <c r="AX1085" s="277">
        <v>6.1416666666666666</v>
      </c>
      <c r="AY1085" s="278">
        <v>613</v>
      </c>
      <c r="AZ1085" s="455">
        <f t="shared" ref="AZ1085:AZ1148" si="645">LOG10(AY1085)</f>
        <v>2.7874604745184151</v>
      </c>
      <c r="BA1085" s="529" t="s">
        <v>137</v>
      </c>
      <c r="BB1085" s="241" t="s">
        <v>226</v>
      </c>
      <c r="BC1085" s="22"/>
      <c r="BD1085" s="23"/>
      <c r="BH1085" s="26" t="s">
        <v>2028</v>
      </c>
      <c r="BI1085" s="26" t="s">
        <v>1878</v>
      </c>
      <c r="BJ1085" s="185" t="s">
        <v>12</v>
      </c>
      <c r="BK1085" s="67" t="s">
        <v>1880</v>
      </c>
      <c r="BO1085" s="29" t="s">
        <v>1669</v>
      </c>
      <c r="BP1085" s="8" t="s">
        <v>1577</v>
      </c>
      <c r="BQ1085" s="29" t="s">
        <v>1862</v>
      </c>
      <c r="BR1085" s="67">
        <v>-3.6241758241758237</v>
      </c>
      <c r="BS1085" s="29" t="s">
        <v>21</v>
      </c>
      <c r="BT1085" s="29" t="s">
        <v>1214</v>
      </c>
      <c r="BU1085" s="124">
        <v>0.77393225721076897</v>
      </c>
      <c r="BW1085" s="14" t="s">
        <v>26</v>
      </c>
      <c r="BX1085" s="29" t="s">
        <v>67</v>
      </c>
      <c r="BZ1085" s="146">
        <f t="shared" si="639"/>
        <v>0.77393225721076897</v>
      </c>
      <c r="CA1085" s="250" t="s">
        <v>18</v>
      </c>
      <c r="CB1085" s="248" t="s">
        <v>1861</v>
      </c>
      <c r="CC1085" s="119">
        <v>2</v>
      </c>
      <c r="CD1085" s="119">
        <v>2</v>
      </c>
      <c r="CE1085" s="82" t="s">
        <v>1617</v>
      </c>
      <c r="CF1085" s="8" t="s">
        <v>1578</v>
      </c>
      <c r="CG1085" s="67">
        <v>-2.4196969696969708</v>
      </c>
      <c r="CH1085" s="29" t="s">
        <v>21</v>
      </c>
      <c r="CI1085" s="67">
        <v>0.49926024247413742</v>
      </c>
      <c r="CL1085" s="30">
        <f t="shared" si="640"/>
        <v>0.49926024247413742</v>
      </c>
      <c r="CM1085" s="119">
        <v>2</v>
      </c>
      <c r="CN1085" s="119">
        <v>2</v>
      </c>
      <c r="CO1085" s="82" t="s">
        <v>2630</v>
      </c>
      <c r="CP1085" s="67">
        <f t="shared" si="619"/>
        <v>-1.8495107927715844</v>
      </c>
      <c r="CQ1085" s="67">
        <f t="shared" si="620"/>
        <v>0.5714285714285714</v>
      </c>
      <c r="CR1085" s="67">
        <f t="shared" ref="CR1085:CR1148" si="646">CP1085*CQ1085</f>
        <v>-1.056863310155191</v>
      </c>
      <c r="CS1085" s="67">
        <f t="shared" si="621"/>
        <v>1.1396200070440234</v>
      </c>
      <c r="CT1085" s="29">
        <v>1</v>
      </c>
      <c r="CU1085" s="59">
        <v>0</v>
      </c>
      <c r="CV1085" s="19" t="s">
        <v>1782</v>
      </c>
      <c r="CW1085" s="59">
        <v>0</v>
      </c>
      <c r="CX1085" s="59">
        <v>0</v>
      </c>
      <c r="CY1085" s="12">
        <v>1</v>
      </c>
      <c r="CZ1085" s="12">
        <v>0</v>
      </c>
      <c r="DA1085" s="12">
        <v>0</v>
      </c>
      <c r="DB1085" s="12">
        <v>0</v>
      </c>
      <c r="DC1085" s="12">
        <v>0</v>
      </c>
      <c r="DD1085" s="283">
        <v>0</v>
      </c>
      <c r="DE1085" s="60">
        <v>0</v>
      </c>
      <c r="DF1085" s="60">
        <v>0</v>
      </c>
      <c r="DG1085" s="60">
        <v>0</v>
      </c>
      <c r="DH1085" s="60">
        <v>0</v>
      </c>
      <c r="DI1085" s="60">
        <v>0</v>
      </c>
      <c r="DJ1085" s="60">
        <v>0</v>
      </c>
      <c r="DK1085" s="60">
        <v>0</v>
      </c>
      <c r="DL1085" s="19">
        <v>0</v>
      </c>
      <c r="DM1085" s="19">
        <v>0</v>
      </c>
      <c r="DN1085" s="19">
        <v>0</v>
      </c>
      <c r="DO1085" s="59">
        <v>0</v>
      </c>
      <c r="DP1085" s="59">
        <v>0</v>
      </c>
      <c r="DQ1085" s="59">
        <v>0</v>
      </c>
      <c r="DR1085" s="59">
        <v>0</v>
      </c>
      <c r="DS1085" s="59">
        <v>0</v>
      </c>
      <c r="DT1085" s="59">
        <v>0</v>
      </c>
      <c r="DU1085" s="59">
        <v>0</v>
      </c>
      <c r="DV1085" s="59">
        <v>0</v>
      </c>
      <c r="DW1085" s="59">
        <v>0</v>
      </c>
      <c r="DX1085" s="59">
        <v>0</v>
      </c>
      <c r="DY1085" s="59">
        <v>0</v>
      </c>
      <c r="DZ1085" s="59">
        <v>0</v>
      </c>
      <c r="EA1085" s="387">
        <v>0</v>
      </c>
      <c r="EB1085" s="283">
        <v>1</v>
      </c>
      <c r="EC1085" s="59">
        <v>0</v>
      </c>
      <c r="ED1085" s="59">
        <v>0</v>
      </c>
      <c r="EE1085" s="59">
        <v>0</v>
      </c>
      <c r="EF1085" s="59">
        <v>0</v>
      </c>
      <c r="EG1085" s="59">
        <v>0</v>
      </c>
      <c r="EH1085" s="59">
        <v>0</v>
      </c>
      <c r="EI1085" s="59">
        <v>0</v>
      </c>
      <c r="EJ1085" s="59">
        <v>0</v>
      </c>
      <c r="EK1085" s="59">
        <v>0</v>
      </c>
      <c r="EL1085" s="59">
        <v>0</v>
      </c>
      <c r="EM1085" s="37">
        <v>0</v>
      </c>
      <c r="EN1085" s="59">
        <v>0</v>
      </c>
      <c r="EO1085" s="268">
        <v>1</v>
      </c>
      <c r="EP1085" s="59">
        <v>1</v>
      </c>
      <c r="EQ1085" s="59">
        <v>2</v>
      </c>
    </row>
    <row r="1086" spans="1:147" ht="15" customHeight="1" x14ac:dyDescent="0.25">
      <c r="A1086" s="6" t="s">
        <v>2587</v>
      </c>
      <c r="B1086" s="22">
        <v>160</v>
      </c>
      <c r="C1086" s="21" t="s">
        <v>1857</v>
      </c>
      <c r="D1086" s="13">
        <v>2016</v>
      </c>
      <c r="E1086" s="21" t="s">
        <v>800</v>
      </c>
      <c r="F1086" s="21" t="s">
        <v>308</v>
      </c>
      <c r="G1086" s="13">
        <v>19</v>
      </c>
      <c r="H1086" s="22" t="s">
        <v>801</v>
      </c>
      <c r="I1086" s="238" t="s">
        <v>1412</v>
      </c>
      <c r="J1086" s="59">
        <v>2</v>
      </c>
      <c r="K1086" s="22" t="s">
        <v>39</v>
      </c>
      <c r="L1086" s="22" t="s">
        <v>89</v>
      </c>
      <c r="M1086" s="22">
        <v>6</v>
      </c>
      <c r="N1086" s="22">
        <v>6</v>
      </c>
      <c r="O1086" s="59">
        <f t="shared" si="642"/>
        <v>0.77815125038364363</v>
      </c>
      <c r="P1086" s="22" t="s">
        <v>1858</v>
      </c>
      <c r="Q1086" s="26"/>
      <c r="R1086" s="22">
        <v>1</v>
      </c>
      <c r="S1086" s="37">
        <v>2</v>
      </c>
      <c r="T1086" s="22">
        <v>3</v>
      </c>
      <c r="U1086" s="239" t="s">
        <v>1859</v>
      </c>
      <c r="V1086" s="34" t="s">
        <v>1861</v>
      </c>
      <c r="W1086" s="13"/>
      <c r="X1086" s="22" t="s">
        <v>608</v>
      </c>
      <c r="Y1086" s="38"/>
      <c r="Z1086" s="244" t="s">
        <v>130</v>
      </c>
      <c r="AA1086" s="22" t="s">
        <v>1257</v>
      </c>
      <c r="AB1086" s="29" t="s">
        <v>1164</v>
      </c>
      <c r="AC1086" s="243" t="s">
        <v>1864</v>
      </c>
      <c r="AD1086" s="29">
        <v>0</v>
      </c>
      <c r="AE1086" s="29" t="s">
        <v>1576</v>
      </c>
      <c r="AF1086" s="282">
        <v>5.0999999999999996</v>
      </c>
      <c r="AG1086" s="86">
        <f t="shared" si="643"/>
        <v>0.70757017609793638</v>
      </c>
      <c r="AH1086" s="458">
        <f t="shared" si="641"/>
        <v>354.45</v>
      </c>
      <c r="AI1086" s="72">
        <f t="shared" si="636"/>
        <v>2.5495549806880504</v>
      </c>
      <c r="AJ1086" s="59">
        <f t="shared" si="637"/>
        <v>30.599999999999998</v>
      </c>
      <c r="AK1086" s="59">
        <f t="shared" si="644"/>
        <v>1.4857214264815799</v>
      </c>
      <c r="AL1086" s="72">
        <f t="shared" si="638"/>
        <v>2126.6999999999998</v>
      </c>
      <c r="AM1086" s="72">
        <f t="shared" si="634"/>
        <v>3.3277062310716938</v>
      </c>
      <c r="AN1086" s="26" t="s">
        <v>28</v>
      </c>
      <c r="AO1086" s="22" t="s">
        <v>470</v>
      </c>
      <c r="AP1086" s="240"/>
      <c r="AQ1086" s="22" t="s">
        <v>80</v>
      </c>
      <c r="AR1086" s="26" t="s">
        <v>223</v>
      </c>
      <c r="AS1086" s="26" t="s">
        <v>224</v>
      </c>
      <c r="AT1086" s="498">
        <v>113</v>
      </c>
      <c r="AU1086" s="270">
        <v>45.23</v>
      </c>
      <c r="AV1086" s="11">
        <v>-118.5</v>
      </c>
      <c r="AW1086" s="37" t="s">
        <v>225</v>
      </c>
      <c r="AX1086" s="277">
        <v>6.1416666666666666</v>
      </c>
      <c r="AY1086" s="278">
        <v>613</v>
      </c>
      <c r="AZ1086" s="455">
        <f t="shared" si="645"/>
        <v>2.7874604745184151</v>
      </c>
      <c r="BA1086" s="529" t="s">
        <v>137</v>
      </c>
      <c r="BB1086" s="241" t="s">
        <v>226</v>
      </c>
      <c r="BC1086" s="22"/>
      <c r="BD1086" s="23"/>
      <c r="BH1086" s="26" t="s">
        <v>2028</v>
      </c>
      <c r="BI1086" s="26" t="s">
        <v>1879</v>
      </c>
      <c r="BJ1086" s="185" t="s">
        <v>12</v>
      </c>
      <c r="BK1086" s="67" t="s">
        <v>1880</v>
      </c>
      <c r="BO1086" s="29" t="s">
        <v>1669</v>
      </c>
      <c r="BP1086" s="8" t="s">
        <v>1577</v>
      </c>
      <c r="BQ1086" s="29" t="s">
        <v>1862</v>
      </c>
      <c r="BR1086" s="67">
        <v>-3.1396113146113152</v>
      </c>
      <c r="BS1086" s="29" t="s">
        <v>21</v>
      </c>
      <c r="BT1086" s="29" t="s">
        <v>1214</v>
      </c>
      <c r="BU1086" s="124">
        <v>0.71431685061663852</v>
      </c>
      <c r="BW1086" s="14" t="s">
        <v>26</v>
      </c>
      <c r="BX1086" s="29" t="s">
        <v>67</v>
      </c>
      <c r="BZ1086" s="146">
        <f t="shared" si="639"/>
        <v>0.71431685061663852</v>
      </c>
      <c r="CA1086" s="250" t="s">
        <v>18</v>
      </c>
      <c r="CB1086" s="248" t="s">
        <v>1861</v>
      </c>
      <c r="CC1086" s="119">
        <v>6</v>
      </c>
      <c r="CD1086" s="119">
        <v>6</v>
      </c>
      <c r="CE1086" s="82" t="s">
        <v>1617</v>
      </c>
      <c r="CF1086" s="8" t="s">
        <v>1578</v>
      </c>
      <c r="CG1086" s="67">
        <v>-2.4196969696969708</v>
      </c>
      <c r="CH1086" s="29" t="s">
        <v>21</v>
      </c>
      <c r="CI1086" s="67">
        <v>0.49926024247413742</v>
      </c>
      <c r="CL1086" s="30">
        <f t="shared" si="640"/>
        <v>0.49926024247413742</v>
      </c>
      <c r="CM1086" s="119">
        <v>2</v>
      </c>
      <c r="CN1086" s="119">
        <v>2</v>
      </c>
      <c r="CO1086" s="82" t="s">
        <v>2630</v>
      </c>
      <c r="CP1086" s="67">
        <f t="shared" si="619"/>
        <v>-1.0537519334747869</v>
      </c>
      <c r="CQ1086" s="67">
        <f t="shared" si="620"/>
        <v>0.86956521739130432</v>
      </c>
      <c r="CR1086" s="67">
        <f t="shared" si="646"/>
        <v>-0.91630602910851033</v>
      </c>
      <c r="CS1086" s="67">
        <f t="shared" si="621"/>
        <v>0.7191427128529545</v>
      </c>
      <c r="CT1086" s="29">
        <v>2</v>
      </c>
      <c r="CU1086" s="59">
        <v>0</v>
      </c>
      <c r="CV1086" s="19" t="s">
        <v>1782</v>
      </c>
      <c r="CW1086" s="59">
        <v>0</v>
      </c>
      <c r="CX1086" s="59">
        <v>0</v>
      </c>
      <c r="CY1086" s="12">
        <v>1</v>
      </c>
      <c r="CZ1086" s="12">
        <v>0</v>
      </c>
      <c r="DA1086" s="12">
        <v>0</v>
      </c>
      <c r="DB1086" s="12">
        <v>0</v>
      </c>
      <c r="DC1086" s="12">
        <v>0</v>
      </c>
      <c r="DD1086" s="283">
        <v>0</v>
      </c>
      <c r="DE1086" s="60">
        <v>0</v>
      </c>
      <c r="DF1086" s="60">
        <v>0</v>
      </c>
      <c r="DG1086" s="60">
        <v>0</v>
      </c>
      <c r="DH1086" s="60">
        <v>0</v>
      </c>
      <c r="DI1086" s="60">
        <v>0</v>
      </c>
      <c r="DJ1086" s="60">
        <v>0</v>
      </c>
      <c r="DK1086" s="60">
        <v>0</v>
      </c>
      <c r="DL1086" s="19">
        <v>0</v>
      </c>
      <c r="DM1086" s="19">
        <v>0</v>
      </c>
      <c r="DN1086" s="19">
        <v>0</v>
      </c>
      <c r="DO1086" s="59">
        <v>0</v>
      </c>
      <c r="DP1086" s="59">
        <v>0</v>
      </c>
      <c r="DQ1086" s="59">
        <v>0</v>
      </c>
      <c r="DR1086" s="59">
        <v>0</v>
      </c>
      <c r="DS1086" s="59">
        <v>0</v>
      </c>
      <c r="DT1086" s="59">
        <v>0</v>
      </c>
      <c r="DU1086" s="59">
        <v>0</v>
      </c>
      <c r="DV1086" s="59">
        <v>0</v>
      </c>
      <c r="DW1086" s="59">
        <v>0</v>
      </c>
      <c r="DX1086" s="59">
        <v>0</v>
      </c>
      <c r="DY1086" s="59">
        <v>0</v>
      </c>
      <c r="DZ1086" s="59">
        <v>0</v>
      </c>
      <c r="EA1086" s="387">
        <v>0</v>
      </c>
      <c r="EB1086" s="283">
        <v>1</v>
      </c>
      <c r="EC1086" s="59">
        <v>0</v>
      </c>
      <c r="ED1086" s="59">
        <v>0</v>
      </c>
      <c r="EE1086" s="59">
        <v>0</v>
      </c>
      <c r="EF1086" s="59">
        <v>0</v>
      </c>
      <c r="EG1086" s="59">
        <v>0</v>
      </c>
      <c r="EH1086" s="59">
        <v>0</v>
      </c>
      <c r="EI1086" s="59">
        <v>0</v>
      </c>
      <c r="EJ1086" s="59">
        <v>0</v>
      </c>
      <c r="EK1086" s="59">
        <v>0</v>
      </c>
      <c r="EL1086" s="59">
        <v>0</v>
      </c>
      <c r="EM1086" s="37">
        <v>0</v>
      </c>
      <c r="EN1086" s="59">
        <v>0</v>
      </c>
      <c r="EO1086" s="268">
        <v>1</v>
      </c>
      <c r="EP1086" s="59">
        <v>1</v>
      </c>
      <c r="EQ1086" s="59">
        <v>2</v>
      </c>
    </row>
    <row r="1087" spans="1:147" ht="15" customHeight="1" x14ac:dyDescent="0.25">
      <c r="A1087" s="6" t="s">
        <v>2587</v>
      </c>
      <c r="B1087" s="22">
        <v>161</v>
      </c>
      <c r="C1087" s="21" t="s">
        <v>1857</v>
      </c>
      <c r="D1087" s="13">
        <v>2016</v>
      </c>
      <c r="E1087" s="21" t="s">
        <v>800</v>
      </c>
      <c r="F1087" s="21" t="s">
        <v>308</v>
      </c>
      <c r="G1087" s="13">
        <v>19</v>
      </c>
      <c r="H1087" s="22" t="s">
        <v>801</v>
      </c>
      <c r="I1087" s="238" t="s">
        <v>1412</v>
      </c>
      <c r="J1087" s="59">
        <v>2</v>
      </c>
      <c r="K1087" s="22" t="s">
        <v>39</v>
      </c>
      <c r="L1087" s="22" t="s">
        <v>89</v>
      </c>
      <c r="M1087" s="22">
        <v>6</v>
      </c>
      <c r="N1087" s="22">
        <v>6</v>
      </c>
      <c r="O1087" s="59">
        <f t="shared" si="642"/>
        <v>0.77815125038364363</v>
      </c>
      <c r="P1087" s="22" t="s">
        <v>1858</v>
      </c>
      <c r="Q1087" s="26"/>
      <c r="R1087" s="22">
        <v>1</v>
      </c>
      <c r="S1087" s="22">
        <v>3</v>
      </c>
      <c r="T1087" s="22">
        <v>1</v>
      </c>
      <c r="U1087" s="239" t="s">
        <v>1859</v>
      </c>
      <c r="V1087" s="34" t="s">
        <v>1861</v>
      </c>
      <c r="W1087" s="13"/>
      <c r="X1087" s="22" t="s">
        <v>608</v>
      </c>
      <c r="Y1087" s="26"/>
      <c r="Z1087" s="26" t="s">
        <v>153</v>
      </c>
      <c r="AA1087" s="22" t="s">
        <v>1257</v>
      </c>
      <c r="AB1087" s="29" t="s">
        <v>1164</v>
      </c>
      <c r="AC1087" s="29">
        <v>30</v>
      </c>
      <c r="AD1087" s="29">
        <v>0</v>
      </c>
      <c r="AE1087" s="29" t="s">
        <v>1575</v>
      </c>
      <c r="AF1087" s="27">
        <v>8.1999999999999993</v>
      </c>
      <c r="AG1087" s="86">
        <f t="shared" si="643"/>
        <v>0.91381385238371671</v>
      </c>
      <c r="AH1087" s="458">
        <f>AF1087*110</f>
        <v>901.99999999999989</v>
      </c>
      <c r="AI1087" s="72">
        <f t="shared" si="636"/>
        <v>2.9552065375419416</v>
      </c>
      <c r="AJ1087" s="59">
        <f t="shared" si="637"/>
        <v>49.199999999999996</v>
      </c>
      <c r="AK1087" s="59">
        <f t="shared" si="644"/>
        <v>1.6919651027673603</v>
      </c>
      <c r="AL1087" s="72">
        <f t="shared" si="638"/>
        <v>5411.9999999999991</v>
      </c>
      <c r="AM1087" s="72">
        <f t="shared" si="634"/>
        <v>3.7333577879255855</v>
      </c>
      <c r="AN1087" s="26" t="s">
        <v>28</v>
      </c>
      <c r="AO1087" s="22" t="s">
        <v>470</v>
      </c>
      <c r="AP1087" s="240"/>
      <c r="AQ1087" s="22" t="s">
        <v>80</v>
      </c>
      <c r="AR1087" s="26" t="s">
        <v>223</v>
      </c>
      <c r="AS1087" s="26" t="s">
        <v>224</v>
      </c>
      <c r="AT1087" s="498">
        <v>112</v>
      </c>
      <c r="AU1087" s="270">
        <v>45.23</v>
      </c>
      <c r="AV1087" s="11">
        <v>-118.5</v>
      </c>
      <c r="AW1087" s="37" t="s">
        <v>225</v>
      </c>
      <c r="AX1087" s="277">
        <v>6.1416666666666666</v>
      </c>
      <c r="AY1087" s="278">
        <v>613</v>
      </c>
      <c r="AZ1087" s="455">
        <f t="shared" si="645"/>
        <v>2.7874604745184151</v>
      </c>
      <c r="BA1087" s="529" t="s">
        <v>137</v>
      </c>
      <c r="BB1087" s="241" t="s">
        <v>226</v>
      </c>
      <c r="BC1087" s="22"/>
      <c r="BD1087" s="23"/>
      <c r="BH1087" s="26" t="s">
        <v>2028</v>
      </c>
      <c r="BI1087" s="26" t="s">
        <v>1860</v>
      </c>
      <c r="BJ1087" s="8" t="s">
        <v>8</v>
      </c>
      <c r="BK1087" s="67" t="s">
        <v>1881</v>
      </c>
      <c r="BL1087" s="458"/>
      <c r="BM1087" s="458"/>
      <c r="BO1087" s="29" t="s">
        <v>1669</v>
      </c>
      <c r="BP1087" s="8" t="s">
        <v>1577</v>
      </c>
      <c r="BQ1087" s="29" t="s">
        <v>1862</v>
      </c>
      <c r="BR1087" s="67">
        <v>-5.2536764705882355</v>
      </c>
      <c r="BS1087" s="29" t="s">
        <v>21</v>
      </c>
      <c r="BT1087" s="29" t="s">
        <v>9</v>
      </c>
      <c r="BU1087" s="124">
        <v>4.5020465237766185</v>
      </c>
      <c r="BW1087" s="14" t="s">
        <v>26</v>
      </c>
      <c r="BX1087" s="29" t="s">
        <v>67</v>
      </c>
      <c r="BZ1087" s="146">
        <f t="shared" si="639"/>
        <v>4.5020465237766185</v>
      </c>
      <c r="CA1087" s="250" t="s">
        <v>18</v>
      </c>
      <c r="CB1087" s="248" t="s">
        <v>1861</v>
      </c>
      <c r="CC1087" s="29">
        <v>3</v>
      </c>
      <c r="CD1087" s="29">
        <v>3</v>
      </c>
      <c r="CE1087" s="82" t="s">
        <v>1617</v>
      </c>
      <c r="CF1087" s="8" t="s">
        <v>1578</v>
      </c>
      <c r="CG1087" s="67">
        <v>-4.1372549019607838</v>
      </c>
      <c r="CH1087" s="29" t="s">
        <v>21</v>
      </c>
      <c r="CI1087" s="67">
        <v>2.725049336611459</v>
      </c>
      <c r="CL1087" s="30">
        <f t="shared" si="640"/>
        <v>2.725049336611459</v>
      </c>
      <c r="CM1087" s="29">
        <v>3</v>
      </c>
      <c r="CN1087" s="29">
        <v>3</v>
      </c>
      <c r="CO1087" s="82" t="s">
        <v>2630</v>
      </c>
      <c r="CP1087" s="67">
        <f t="shared" si="619"/>
        <v>-0.30001839832287591</v>
      </c>
      <c r="CQ1087" s="67">
        <f t="shared" si="620"/>
        <v>0.8</v>
      </c>
      <c r="CR1087" s="67">
        <f t="shared" si="646"/>
        <v>-0.24001471865830074</v>
      </c>
      <c r="CS1087" s="67">
        <f t="shared" si="621"/>
        <v>0.6714672554310519</v>
      </c>
      <c r="CT1087" s="29">
        <v>1</v>
      </c>
      <c r="CU1087" s="59">
        <v>0</v>
      </c>
      <c r="CV1087" s="19" t="s">
        <v>1782</v>
      </c>
      <c r="CW1087" s="59">
        <v>0</v>
      </c>
      <c r="CX1087" s="59">
        <v>0</v>
      </c>
      <c r="CY1087" s="12">
        <v>0</v>
      </c>
      <c r="CZ1087" s="12">
        <v>2</v>
      </c>
      <c r="DA1087" s="12">
        <v>0</v>
      </c>
      <c r="DB1087" s="12">
        <v>0</v>
      </c>
      <c r="DC1087" s="12">
        <v>0</v>
      </c>
      <c r="DD1087" s="283">
        <v>0</v>
      </c>
      <c r="DE1087" s="60">
        <v>0</v>
      </c>
      <c r="DF1087" s="60">
        <v>0</v>
      </c>
      <c r="DG1087" s="60">
        <v>0</v>
      </c>
      <c r="DH1087" s="60">
        <v>0</v>
      </c>
      <c r="DI1087" s="60">
        <v>0</v>
      </c>
      <c r="DJ1087" s="60">
        <v>0</v>
      </c>
      <c r="DK1087" s="60">
        <v>0</v>
      </c>
      <c r="DL1087" s="19">
        <v>0</v>
      </c>
      <c r="DM1087" s="19">
        <v>0</v>
      </c>
      <c r="DN1087" s="19">
        <v>0</v>
      </c>
      <c r="DO1087" s="59">
        <v>0</v>
      </c>
      <c r="DP1087" s="59">
        <v>0</v>
      </c>
      <c r="DQ1087" s="59">
        <v>0</v>
      </c>
      <c r="DR1087" s="59">
        <v>0</v>
      </c>
      <c r="DS1087" s="59">
        <v>0</v>
      </c>
      <c r="DT1087" s="59">
        <v>0</v>
      </c>
      <c r="DU1087" s="59">
        <v>0</v>
      </c>
      <c r="DV1087" s="59">
        <v>0</v>
      </c>
      <c r="DW1087" s="59">
        <v>0</v>
      </c>
      <c r="DX1087" s="59">
        <v>0</v>
      </c>
      <c r="DY1087" s="59">
        <v>0</v>
      </c>
      <c r="DZ1087" s="59">
        <v>0</v>
      </c>
      <c r="EA1087" s="59">
        <v>0</v>
      </c>
      <c r="EB1087" s="59">
        <v>0</v>
      </c>
      <c r="EC1087" s="283">
        <v>1</v>
      </c>
      <c r="ED1087" s="59">
        <v>0</v>
      </c>
      <c r="EE1087" s="59">
        <v>0</v>
      </c>
      <c r="EF1087" s="59">
        <v>0</v>
      </c>
      <c r="EG1087" s="59">
        <v>0</v>
      </c>
      <c r="EH1087" s="59">
        <v>0</v>
      </c>
      <c r="EI1087" s="59">
        <v>0</v>
      </c>
      <c r="EJ1087" s="59">
        <v>0</v>
      </c>
      <c r="EK1087" s="59">
        <v>0</v>
      </c>
      <c r="EL1087" s="59">
        <v>0</v>
      </c>
      <c r="EM1087" s="29">
        <v>2</v>
      </c>
      <c r="EN1087" s="59">
        <v>0</v>
      </c>
      <c r="EO1087" s="29">
        <v>2</v>
      </c>
      <c r="EP1087" s="59">
        <v>1</v>
      </c>
      <c r="EQ1087" s="59">
        <v>2</v>
      </c>
    </row>
    <row r="1088" spans="1:147" ht="15" customHeight="1" x14ac:dyDescent="0.25">
      <c r="A1088" s="6" t="s">
        <v>2587</v>
      </c>
      <c r="B1088" s="22">
        <v>162</v>
      </c>
      <c r="C1088" s="21" t="s">
        <v>1857</v>
      </c>
      <c r="D1088" s="13">
        <v>2016</v>
      </c>
      <c r="E1088" s="21" t="s">
        <v>800</v>
      </c>
      <c r="F1088" s="21" t="s">
        <v>308</v>
      </c>
      <c r="G1088" s="13">
        <v>19</v>
      </c>
      <c r="H1088" s="22" t="s">
        <v>801</v>
      </c>
      <c r="I1088" s="238" t="s">
        <v>1412</v>
      </c>
      <c r="J1088" s="59">
        <v>2</v>
      </c>
      <c r="K1088" s="22" t="s">
        <v>39</v>
      </c>
      <c r="L1088" s="22" t="s">
        <v>89</v>
      </c>
      <c r="M1088" s="22">
        <v>6</v>
      </c>
      <c r="N1088" s="22">
        <v>6</v>
      </c>
      <c r="O1088" s="59">
        <f t="shared" si="642"/>
        <v>0.77815125038364363</v>
      </c>
      <c r="P1088" s="22" t="s">
        <v>1858</v>
      </c>
      <c r="Q1088" s="26"/>
      <c r="R1088" s="22">
        <v>1</v>
      </c>
      <c r="S1088" s="22">
        <v>3</v>
      </c>
      <c r="T1088" s="22">
        <v>1</v>
      </c>
      <c r="U1088" s="239" t="s">
        <v>1859</v>
      </c>
      <c r="V1088" s="34" t="s">
        <v>1861</v>
      </c>
      <c r="W1088" s="13"/>
      <c r="X1088" s="22" t="s">
        <v>608</v>
      </c>
      <c r="Y1088" s="38"/>
      <c r="Z1088" s="26" t="s">
        <v>153</v>
      </c>
      <c r="AA1088" s="22" t="s">
        <v>1257</v>
      </c>
      <c r="AB1088" s="29" t="s">
        <v>1164</v>
      </c>
      <c r="AC1088" s="119">
        <v>20</v>
      </c>
      <c r="AD1088" s="29">
        <v>0</v>
      </c>
      <c r="AE1088" s="29" t="s">
        <v>1575</v>
      </c>
      <c r="AF1088" s="281">
        <v>5.5</v>
      </c>
      <c r="AG1088" s="86">
        <f t="shared" si="643"/>
        <v>0.74036268949424389</v>
      </c>
      <c r="AH1088" s="458">
        <f t="shared" ref="AH1088:AH1090" si="647">AF1088*110</f>
        <v>605</v>
      </c>
      <c r="AI1088" s="72">
        <f t="shared" si="636"/>
        <v>2.781755374652469</v>
      </c>
      <c r="AJ1088" s="59">
        <f t="shared" si="637"/>
        <v>33</v>
      </c>
      <c r="AK1088" s="59">
        <f t="shared" si="644"/>
        <v>1.5185139398778875</v>
      </c>
      <c r="AL1088" s="72">
        <f t="shared" si="638"/>
        <v>3630</v>
      </c>
      <c r="AM1088" s="72">
        <f t="shared" si="634"/>
        <v>3.5599066250361124</v>
      </c>
      <c r="AN1088" s="26" t="s">
        <v>28</v>
      </c>
      <c r="AO1088" s="22" t="s">
        <v>470</v>
      </c>
      <c r="AP1088" s="240"/>
      <c r="AQ1088" s="22" t="s">
        <v>80</v>
      </c>
      <c r="AR1088" s="26" t="s">
        <v>223</v>
      </c>
      <c r="AS1088" s="26" t="s">
        <v>224</v>
      </c>
      <c r="AT1088" s="498">
        <v>112</v>
      </c>
      <c r="AU1088" s="270">
        <v>45.23</v>
      </c>
      <c r="AV1088" s="11">
        <v>-118.5</v>
      </c>
      <c r="AW1088" s="37" t="s">
        <v>225</v>
      </c>
      <c r="AX1088" s="277">
        <v>6.1416666666666666</v>
      </c>
      <c r="AY1088" s="278">
        <v>613</v>
      </c>
      <c r="AZ1088" s="455">
        <f t="shared" si="645"/>
        <v>2.7874604745184151</v>
      </c>
      <c r="BA1088" s="529" t="s">
        <v>137</v>
      </c>
      <c r="BB1088" s="241" t="s">
        <v>226</v>
      </c>
      <c r="BC1088" s="22"/>
      <c r="BD1088" s="23"/>
      <c r="BH1088" s="26" t="s">
        <v>2028</v>
      </c>
      <c r="BI1088" s="26" t="s">
        <v>1865</v>
      </c>
      <c r="BJ1088" s="8" t="s">
        <v>8</v>
      </c>
      <c r="BK1088" s="67" t="s">
        <v>1881</v>
      </c>
      <c r="BL1088" s="458"/>
      <c r="BM1088" s="458"/>
      <c r="BO1088" s="29" t="s">
        <v>1669</v>
      </c>
      <c r="BP1088" s="8" t="s">
        <v>1577</v>
      </c>
      <c r="BQ1088" s="29" t="s">
        <v>1862</v>
      </c>
      <c r="BR1088" s="67">
        <v>-2.3243386243386244</v>
      </c>
      <c r="BS1088" s="29" t="s">
        <v>21</v>
      </c>
      <c r="BT1088" s="29" t="s">
        <v>9</v>
      </c>
      <c r="BU1088" s="124">
        <v>1.5718184006875824</v>
      </c>
      <c r="BW1088" s="14" t="s">
        <v>26</v>
      </c>
      <c r="BX1088" s="29" t="s">
        <v>67</v>
      </c>
      <c r="BZ1088" s="146">
        <f t="shared" si="639"/>
        <v>1.5718184006875824</v>
      </c>
      <c r="CA1088" s="250" t="s">
        <v>18</v>
      </c>
      <c r="CB1088" s="248" t="s">
        <v>1861</v>
      </c>
      <c r="CC1088" s="29">
        <v>3</v>
      </c>
      <c r="CD1088" s="29">
        <v>3</v>
      </c>
      <c r="CE1088" s="82" t="s">
        <v>1617</v>
      </c>
      <c r="CF1088" s="8" t="s">
        <v>1578</v>
      </c>
      <c r="CG1088" s="67">
        <v>-4.1372549019607838</v>
      </c>
      <c r="CH1088" s="29" t="s">
        <v>21</v>
      </c>
      <c r="CI1088" s="67">
        <v>2.725049336611459</v>
      </c>
      <c r="CL1088" s="30">
        <f t="shared" si="640"/>
        <v>2.725049336611459</v>
      </c>
      <c r="CM1088" s="29">
        <v>3</v>
      </c>
      <c r="CN1088" s="29">
        <v>3</v>
      </c>
      <c r="CO1088" s="82" t="s">
        <v>2630</v>
      </c>
      <c r="CP1088" s="67">
        <f t="shared" si="619"/>
        <v>0.81498905946439537</v>
      </c>
      <c r="CQ1088" s="67">
        <f t="shared" si="620"/>
        <v>0.8</v>
      </c>
      <c r="CR1088" s="67">
        <f t="shared" si="646"/>
        <v>0.65199124757151639</v>
      </c>
      <c r="CS1088" s="67">
        <f t="shared" si="621"/>
        <v>0.70209104890915519</v>
      </c>
      <c r="CT1088" s="29">
        <v>1</v>
      </c>
      <c r="CU1088" s="59">
        <v>0</v>
      </c>
      <c r="CV1088" s="19" t="s">
        <v>1782</v>
      </c>
      <c r="CW1088" s="59">
        <v>0</v>
      </c>
      <c r="CX1088" s="59">
        <v>0</v>
      </c>
      <c r="CY1088" s="12">
        <v>0</v>
      </c>
      <c r="CZ1088" s="12">
        <v>2</v>
      </c>
      <c r="DA1088" s="12">
        <v>0</v>
      </c>
      <c r="DB1088" s="12">
        <v>0</v>
      </c>
      <c r="DC1088" s="12">
        <v>0</v>
      </c>
      <c r="DD1088" s="283">
        <v>0</v>
      </c>
      <c r="DE1088" s="60">
        <v>0</v>
      </c>
      <c r="DF1088" s="60">
        <v>0</v>
      </c>
      <c r="DG1088" s="60">
        <v>0</v>
      </c>
      <c r="DH1088" s="60">
        <v>0</v>
      </c>
      <c r="DI1088" s="60">
        <v>0</v>
      </c>
      <c r="DJ1088" s="60">
        <v>0</v>
      </c>
      <c r="DK1088" s="60">
        <v>0</v>
      </c>
      <c r="DL1088" s="19">
        <v>0</v>
      </c>
      <c r="DM1088" s="19">
        <v>0</v>
      </c>
      <c r="DN1088" s="19">
        <v>0</v>
      </c>
      <c r="DO1088" s="59">
        <v>0</v>
      </c>
      <c r="DP1088" s="59">
        <v>0</v>
      </c>
      <c r="DQ1088" s="59">
        <v>0</v>
      </c>
      <c r="DR1088" s="59">
        <v>0</v>
      </c>
      <c r="DS1088" s="59">
        <v>0</v>
      </c>
      <c r="DT1088" s="59">
        <v>0</v>
      </c>
      <c r="DU1088" s="59">
        <v>0</v>
      </c>
      <c r="DV1088" s="59">
        <v>0</v>
      </c>
      <c r="DW1088" s="59">
        <v>0</v>
      </c>
      <c r="DX1088" s="59">
        <v>0</v>
      </c>
      <c r="DY1088" s="59">
        <v>0</v>
      </c>
      <c r="DZ1088" s="59">
        <v>0</v>
      </c>
      <c r="EA1088" s="59">
        <v>0</v>
      </c>
      <c r="EB1088" s="59">
        <v>0</v>
      </c>
      <c r="EC1088" s="283">
        <v>1</v>
      </c>
      <c r="ED1088" s="59">
        <v>0</v>
      </c>
      <c r="EE1088" s="59">
        <v>0</v>
      </c>
      <c r="EF1088" s="59">
        <v>0</v>
      </c>
      <c r="EG1088" s="59">
        <v>0</v>
      </c>
      <c r="EH1088" s="59">
        <v>0</v>
      </c>
      <c r="EI1088" s="59">
        <v>0</v>
      </c>
      <c r="EJ1088" s="59">
        <v>0</v>
      </c>
      <c r="EK1088" s="59">
        <v>0</v>
      </c>
      <c r="EL1088" s="59">
        <v>0</v>
      </c>
      <c r="EM1088" s="29">
        <v>2</v>
      </c>
      <c r="EN1088" s="59">
        <v>0</v>
      </c>
      <c r="EO1088" s="29">
        <v>2</v>
      </c>
      <c r="EP1088" s="59">
        <v>1</v>
      </c>
      <c r="EQ1088" s="59">
        <v>2</v>
      </c>
    </row>
    <row r="1089" spans="1:147" ht="15" customHeight="1" x14ac:dyDescent="0.25">
      <c r="A1089" s="6" t="s">
        <v>2587</v>
      </c>
      <c r="B1089" s="22">
        <v>163</v>
      </c>
      <c r="C1089" s="21" t="s">
        <v>1857</v>
      </c>
      <c r="D1089" s="13">
        <v>2016</v>
      </c>
      <c r="E1089" s="21" t="s">
        <v>800</v>
      </c>
      <c r="F1089" s="21" t="s">
        <v>308</v>
      </c>
      <c r="G1089" s="13">
        <v>19</v>
      </c>
      <c r="H1089" s="22" t="s">
        <v>801</v>
      </c>
      <c r="I1089" s="238" t="s">
        <v>1412</v>
      </c>
      <c r="J1089" s="59">
        <v>2</v>
      </c>
      <c r="K1089" s="22" t="s">
        <v>39</v>
      </c>
      <c r="L1089" s="22" t="s">
        <v>89</v>
      </c>
      <c r="M1089" s="22">
        <v>6</v>
      </c>
      <c r="N1089" s="22">
        <v>6</v>
      </c>
      <c r="O1089" s="59">
        <f t="shared" si="642"/>
        <v>0.77815125038364363</v>
      </c>
      <c r="P1089" s="22" t="s">
        <v>1858</v>
      </c>
      <c r="Q1089" s="26"/>
      <c r="R1089" s="22">
        <v>1</v>
      </c>
      <c r="S1089" s="22">
        <v>3</v>
      </c>
      <c r="T1089" s="22">
        <v>1</v>
      </c>
      <c r="U1089" s="239" t="s">
        <v>1859</v>
      </c>
      <c r="V1089" s="34" t="s">
        <v>1861</v>
      </c>
      <c r="W1089" s="13"/>
      <c r="X1089" s="22" t="s">
        <v>608</v>
      </c>
      <c r="Y1089" s="38"/>
      <c r="Z1089" s="26" t="s">
        <v>153</v>
      </c>
      <c r="AA1089" s="22" t="s">
        <v>1257</v>
      </c>
      <c r="AB1089" s="29" t="s">
        <v>1164</v>
      </c>
      <c r="AC1089" s="119">
        <v>10</v>
      </c>
      <c r="AD1089" s="29">
        <v>0</v>
      </c>
      <c r="AE1089" s="29" t="s">
        <v>1575</v>
      </c>
      <c r="AF1089" s="281">
        <v>2.7</v>
      </c>
      <c r="AG1089" s="86">
        <f t="shared" si="643"/>
        <v>0.43136376415898736</v>
      </c>
      <c r="AH1089" s="458">
        <f t="shared" si="647"/>
        <v>297</v>
      </c>
      <c r="AI1089" s="72">
        <f t="shared" si="636"/>
        <v>2.4727564493172123</v>
      </c>
      <c r="AJ1089" s="59">
        <f t="shared" si="637"/>
        <v>16.200000000000003</v>
      </c>
      <c r="AK1089" s="59">
        <f t="shared" si="644"/>
        <v>1.209515014542631</v>
      </c>
      <c r="AL1089" s="72">
        <f t="shared" si="638"/>
        <v>1782</v>
      </c>
      <c r="AM1089" s="72">
        <f t="shared" si="634"/>
        <v>3.2509076997008561</v>
      </c>
      <c r="AN1089" s="26" t="s">
        <v>28</v>
      </c>
      <c r="AO1089" s="22" t="s">
        <v>470</v>
      </c>
      <c r="AP1089" s="240"/>
      <c r="AQ1089" s="22" t="s">
        <v>80</v>
      </c>
      <c r="AR1089" s="26" t="s">
        <v>223</v>
      </c>
      <c r="AS1089" s="26" t="s">
        <v>224</v>
      </c>
      <c r="AT1089" s="498">
        <v>112</v>
      </c>
      <c r="AU1089" s="270">
        <v>45.23</v>
      </c>
      <c r="AV1089" s="11">
        <v>-118.5</v>
      </c>
      <c r="AW1089" s="37" t="s">
        <v>225</v>
      </c>
      <c r="AX1089" s="277">
        <v>6.1416666666666666</v>
      </c>
      <c r="AY1089" s="278">
        <v>613</v>
      </c>
      <c r="AZ1089" s="455">
        <f t="shared" si="645"/>
        <v>2.7874604745184151</v>
      </c>
      <c r="BA1089" s="529" t="s">
        <v>137</v>
      </c>
      <c r="BB1089" s="241" t="s">
        <v>226</v>
      </c>
      <c r="BC1089" s="22"/>
      <c r="BD1089" s="23"/>
      <c r="BH1089" s="26" t="s">
        <v>2028</v>
      </c>
      <c r="BI1089" s="26" t="s">
        <v>1866</v>
      </c>
      <c r="BJ1089" s="8" t="s">
        <v>8</v>
      </c>
      <c r="BK1089" s="67" t="s">
        <v>1881</v>
      </c>
      <c r="BL1089" s="458"/>
      <c r="BM1089" s="458"/>
      <c r="BO1089" s="29" t="s">
        <v>1669</v>
      </c>
      <c r="BP1089" s="8" t="s">
        <v>1577</v>
      </c>
      <c r="BQ1089" s="29" t="s">
        <v>1862</v>
      </c>
      <c r="BR1089" s="67">
        <v>-4.3389985380116958</v>
      </c>
      <c r="BS1089" s="29" t="s">
        <v>21</v>
      </c>
      <c r="BT1089" s="29" t="s">
        <v>9</v>
      </c>
      <c r="BU1089" s="124">
        <v>0.53743741374286869</v>
      </c>
      <c r="BW1089" s="14" t="s">
        <v>26</v>
      </c>
      <c r="BX1089" s="29" t="s">
        <v>67</v>
      </c>
      <c r="BZ1089" s="146">
        <f t="shared" si="639"/>
        <v>0.53743741374286869</v>
      </c>
      <c r="CA1089" s="250" t="s">
        <v>18</v>
      </c>
      <c r="CB1089" s="248" t="s">
        <v>1861</v>
      </c>
      <c r="CC1089" s="29">
        <v>3</v>
      </c>
      <c r="CD1089" s="29">
        <v>3</v>
      </c>
      <c r="CE1089" s="82" t="s">
        <v>1617</v>
      </c>
      <c r="CF1089" s="8" t="s">
        <v>1578</v>
      </c>
      <c r="CG1089" s="67">
        <v>-4.1372549019607838</v>
      </c>
      <c r="CH1089" s="29" t="s">
        <v>21</v>
      </c>
      <c r="CI1089" s="67">
        <v>2.725049336611459</v>
      </c>
      <c r="CL1089" s="30">
        <f t="shared" si="640"/>
        <v>2.725049336611459</v>
      </c>
      <c r="CM1089" s="29">
        <v>3</v>
      </c>
      <c r="CN1089" s="29">
        <v>3</v>
      </c>
      <c r="CO1089" s="82" t="s">
        <v>2630</v>
      </c>
      <c r="CP1089" s="67">
        <f t="shared" si="619"/>
        <v>-0.10271985451050428</v>
      </c>
      <c r="CQ1089" s="67">
        <f t="shared" si="620"/>
        <v>0.8</v>
      </c>
      <c r="CR1089" s="67">
        <f t="shared" si="646"/>
        <v>-8.217588360840343E-2</v>
      </c>
      <c r="CS1089" s="67">
        <f t="shared" si="621"/>
        <v>0.66722940632056849</v>
      </c>
      <c r="CT1089" s="29">
        <v>1</v>
      </c>
      <c r="CU1089" s="59">
        <v>0</v>
      </c>
      <c r="CV1089" s="19" t="s">
        <v>1782</v>
      </c>
      <c r="CW1089" s="59">
        <v>0</v>
      </c>
      <c r="CX1089" s="59">
        <v>0</v>
      </c>
      <c r="CY1089" s="12">
        <v>0</v>
      </c>
      <c r="CZ1089" s="12">
        <v>2</v>
      </c>
      <c r="DA1089" s="12">
        <v>0</v>
      </c>
      <c r="DB1089" s="12">
        <v>0</v>
      </c>
      <c r="DC1089" s="12">
        <v>0</v>
      </c>
      <c r="DD1089" s="283">
        <v>0</v>
      </c>
      <c r="DE1089" s="60">
        <v>0</v>
      </c>
      <c r="DF1089" s="60">
        <v>0</v>
      </c>
      <c r="DG1089" s="60">
        <v>0</v>
      </c>
      <c r="DH1089" s="60">
        <v>0</v>
      </c>
      <c r="DI1089" s="60">
        <v>0</v>
      </c>
      <c r="DJ1089" s="60">
        <v>0</v>
      </c>
      <c r="DK1089" s="60">
        <v>0</v>
      </c>
      <c r="DL1089" s="19">
        <v>0</v>
      </c>
      <c r="DM1089" s="19">
        <v>0</v>
      </c>
      <c r="DN1089" s="19">
        <v>0</v>
      </c>
      <c r="DO1089" s="59">
        <v>0</v>
      </c>
      <c r="DP1089" s="59">
        <v>0</v>
      </c>
      <c r="DQ1089" s="59">
        <v>0</v>
      </c>
      <c r="DR1089" s="59">
        <v>0</v>
      </c>
      <c r="DS1089" s="59">
        <v>0</v>
      </c>
      <c r="DT1089" s="59">
        <v>0</v>
      </c>
      <c r="DU1089" s="59">
        <v>0</v>
      </c>
      <c r="DV1089" s="59">
        <v>0</v>
      </c>
      <c r="DW1089" s="59">
        <v>0</v>
      </c>
      <c r="DX1089" s="59">
        <v>0</v>
      </c>
      <c r="DY1089" s="59">
        <v>0</v>
      </c>
      <c r="DZ1089" s="59">
        <v>0</v>
      </c>
      <c r="EA1089" s="59">
        <v>0</v>
      </c>
      <c r="EB1089" s="59">
        <v>0</v>
      </c>
      <c r="EC1089" s="283">
        <v>1</v>
      </c>
      <c r="ED1089" s="59">
        <v>0</v>
      </c>
      <c r="EE1089" s="59">
        <v>0</v>
      </c>
      <c r="EF1089" s="59">
        <v>0</v>
      </c>
      <c r="EG1089" s="59">
        <v>0</v>
      </c>
      <c r="EH1089" s="59">
        <v>0</v>
      </c>
      <c r="EI1089" s="59">
        <v>0</v>
      </c>
      <c r="EJ1089" s="59">
        <v>0</v>
      </c>
      <c r="EK1089" s="59">
        <v>0</v>
      </c>
      <c r="EL1089" s="59">
        <v>0</v>
      </c>
      <c r="EM1089" s="29">
        <v>2</v>
      </c>
      <c r="EN1089" s="59">
        <v>0</v>
      </c>
      <c r="EO1089" s="29">
        <v>2</v>
      </c>
      <c r="EP1089" s="59">
        <v>1</v>
      </c>
      <c r="EQ1089" s="59">
        <v>2</v>
      </c>
    </row>
    <row r="1090" spans="1:147" ht="15" customHeight="1" x14ac:dyDescent="0.25">
      <c r="A1090" s="6" t="s">
        <v>2587</v>
      </c>
      <c r="B1090" s="22">
        <v>164</v>
      </c>
      <c r="C1090" s="21" t="s">
        <v>1857</v>
      </c>
      <c r="D1090" s="13">
        <v>2016</v>
      </c>
      <c r="E1090" s="21" t="s">
        <v>800</v>
      </c>
      <c r="F1090" s="21" t="s">
        <v>308</v>
      </c>
      <c r="G1090" s="13">
        <v>19</v>
      </c>
      <c r="H1090" s="22" t="s">
        <v>801</v>
      </c>
      <c r="I1090" s="238" t="s">
        <v>1412</v>
      </c>
      <c r="J1090" s="59">
        <v>2</v>
      </c>
      <c r="K1090" s="22" t="s">
        <v>39</v>
      </c>
      <c r="L1090" s="22" t="s">
        <v>89</v>
      </c>
      <c r="M1090" s="22">
        <v>6</v>
      </c>
      <c r="N1090" s="22">
        <v>6</v>
      </c>
      <c r="O1090" s="59">
        <f t="shared" si="642"/>
        <v>0.77815125038364363</v>
      </c>
      <c r="P1090" s="22" t="s">
        <v>1858</v>
      </c>
      <c r="Q1090" s="26"/>
      <c r="R1090" s="22">
        <v>1</v>
      </c>
      <c r="S1090" s="22">
        <v>3</v>
      </c>
      <c r="T1090" s="22">
        <v>3</v>
      </c>
      <c r="U1090" s="239" t="s">
        <v>1859</v>
      </c>
      <c r="V1090" s="34" t="s">
        <v>1861</v>
      </c>
      <c r="W1090" s="13"/>
      <c r="X1090" s="22" t="s">
        <v>608</v>
      </c>
      <c r="Y1090" s="38"/>
      <c r="Z1090" s="26" t="s">
        <v>153</v>
      </c>
      <c r="AA1090" s="22" t="s">
        <v>1257</v>
      </c>
      <c r="AB1090" s="29" t="s">
        <v>1164</v>
      </c>
      <c r="AC1090" s="243" t="s">
        <v>1863</v>
      </c>
      <c r="AD1090" s="29">
        <v>0</v>
      </c>
      <c r="AE1090" s="29" t="s">
        <v>1575</v>
      </c>
      <c r="AF1090" s="282">
        <v>5.5</v>
      </c>
      <c r="AG1090" s="86">
        <f t="shared" si="643"/>
        <v>0.74036268949424389</v>
      </c>
      <c r="AH1090" s="458">
        <f t="shared" si="647"/>
        <v>605</v>
      </c>
      <c r="AI1090" s="72">
        <f t="shared" si="636"/>
        <v>2.781755374652469</v>
      </c>
      <c r="AJ1090" s="59">
        <f t="shared" si="637"/>
        <v>33</v>
      </c>
      <c r="AK1090" s="59">
        <f t="shared" si="644"/>
        <v>1.5185139398778875</v>
      </c>
      <c r="AL1090" s="72">
        <f t="shared" si="638"/>
        <v>3630</v>
      </c>
      <c r="AM1090" s="72">
        <f t="shared" si="634"/>
        <v>3.5599066250361124</v>
      </c>
      <c r="AN1090" s="26" t="s">
        <v>28</v>
      </c>
      <c r="AO1090" s="22" t="s">
        <v>470</v>
      </c>
      <c r="AP1090" s="240"/>
      <c r="AQ1090" s="22" t="s">
        <v>80</v>
      </c>
      <c r="AR1090" s="26" t="s">
        <v>223</v>
      </c>
      <c r="AS1090" s="26" t="s">
        <v>224</v>
      </c>
      <c r="AT1090" s="498">
        <v>112</v>
      </c>
      <c r="AU1090" s="270">
        <v>45.23</v>
      </c>
      <c r="AV1090" s="11">
        <v>-118.5</v>
      </c>
      <c r="AW1090" s="37" t="s">
        <v>225</v>
      </c>
      <c r="AX1090" s="277">
        <v>6.1416666666666666</v>
      </c>
      <c r="AY1090" s="278">
        <v>613</v>
      </c>
      <c r="AZ1090" s="455">
        <f t="shared" si="645"/>
        <v>2.7874604745184151</v>
      </c>
      <c r="BA1090" s="529" t="s">
        <v>137</v>
      </c>
      <c r="BB1090" s="241" t="s">
        <v>226</v>
      </c>
      <c r="BC1090" s="22"/>
      <c r="BD1090" s="23"/>
      <c r="BH1090" s="26" t="s">
        <v>2028</v>
      </c>
      <c r="BI1090" s="26" t="s">
        <v>1867</v>
      </c>
      <c r="BJ1090" s="8" t="s">
        <v>8</v>
      </c>
      <c r="BK1090" s="67" t="s">
        <v>1881</v>
      </c>
      <c r="BL1090" s="458"/>
      <c r="BM1090" s="458"/>
      <c r="BO1090" s="29" t="s">
        <v>1669</v>
      </c>
      <c r="BP1090" s="8" t="s">
        <v>1577</v>
      </c>
      <c r="BQ1090" s="29" t="s">
        <v>1862</v>
      </c>
      <c r="BR1090" s="67">
        <v>-3.9723378776461851</v>
      </c>
      <c r="BS1090" s="29" t="s">
        <v>21</v>
      </c>
      <c r="BT1090" s="29" t="s">
        <v>9</v>
      </c>
      <c r="BU1090" s="124">
        <v>2.7279172555938542</v>
      </c>
      <c r="BW1090" s="14" t="s">
        <v>26</v>
      </c>
      <c r="BX1090" s="29" t="s">
        <v>67</v>
      </c>
      <c r="BZ1090" s="146">
        <f t="shared" si="639"/>
        <v>2.7279172555938542</v>
      </c>
      <c r="CA1090" s="250" t="s">
        <v>18</v>
      </c>
      <c r="CB1090" s="248" t="s">
        <v>1861</v>
      </c>
      <c r="CC1090" s="29">
        <v>9</v>
      </c>
      <c r="CD1090" s="29">
        <v>9</v>
      </c>
      <c r="CE1090" s="82" t="s">
        <v>1617</v>
      </c>
      <c r="CF1090" s="8" t="s">
        <v>1578</v>
      </c>
      <c r="CG1090" s="67">
        <v>-4.1372549019607838</v>
      </c>
      <c r="CH1090" s="29" t="s">
        <v>21</v>
      </c>
      <c r="CI1090" s="67">
        <v>2.725049336611459</v>
      </c>
      <c r="CL1090" s="30">
        <f t="shared" si="640"/>
        <v>2.725049336611459</v>
      </c>
      <c r="CM1090" s="29">
        <v>3</v>
      </c>
      <c r="CN1090" s="29">
        <v>3</v>
      </c>
      <c r="CO1090" s="82" t="s">
        <v>2630</v>
      </c>
      <c r="CP1090" s="67">
        <f t="shared" si="619"/>
        <v>6.04679972793657E-2</v>
      </c>
      <c r="CQ1090" s="67">
        <f t="shared" si="620"/>
        <v>0.92307692307692313</v>
      </c>
      <c r="CR1090" s="67">
        <f t="shared" si="646"/>
        <v>5.5816612873260646E-2</v>
      </c>
      <c r="CS1090" s="67">
        <f t="shared" si="621"/>
        <v>0.44457425670580458</v>
      </c>
      <c r="CT1090" s="29">
        <v>2</v>
      </c>
      <c r="CU1090" s="59">
        <v>0</v>
      </c>
      <c r="CV1090" s="19" t="s">
        <v>1782</v>
      </c>
      <c r="CW1090" s="59">
        <v>0</v>
      </c>
      <c r="CX1090" s="59">
        <v>0</v>
      </c>
      <c r="CY1090" s="12">
        <v>0</v>
      </c>
      <c r="CZ1090" s="12">
        <v>2</v>
      </c>
      <c r="DA1090" s="12">
        <v>0</v>
      </c>
      <c r="DB1090" s="12">
        <v>0</v>
      </c>
      <c r="DC1090" s="12">
        <v>0</v>
      </c>
      <c r="DD1090" s="283">
        <v>0</v>
      </c>
      <c r="DE1090" s="60">
        <v>0</v>
      </c>
      <c r="DF1090" s="60">
        <v>0</v>
      </c>
      <c r="DG1090" s="60">
        <v>0</v>
      </c>
      <c r="DH1090" s="60">
        <v>0</v>
      </c>
      <c r="DI1090" s="60">
        <v>0</v>
      </c>
      <c r="DJ1090" s="60">
        <v>0</v>
      </c>
      <c r="DK1090" s="60">
        <v>0</v>
      </c>
      <c r="DL1090" s="19">
        <v>0</v>
      </c>
      <c r="DM1090" s="19">
        <v>0</v>
      </c>
      <c r="DN1090" s="19">
        <v>0</v>
      </c>
      <c r="DO1090" s="59">
        <v>0</v>
      </c>
      <c r="DP1090" s="59">
        <v>0</v>
      </c>
      <c r="DQ1090" s="59">
        <v>0</v>
      </c>
      <c r="DR1090" s="59">
        <v>0</v>
      </c>
      <c r="DS1090" s="59">
        <v>0</v>
      </c>
      <c r="DT1090" s="59">
        <v>0</v>
      </c>
      <c r="DU1090" s="59">
        <v>0</v>
      </c>
      <c r="DV1090" s="59">
        <v>0</v>
      </c>
      <c r="DW1090" s="59">
        <v>0</v>
      </c>
      <c r="DX1090" s="59">
        <v>0</v>
      </c>
      <c r="DY1090" s="59">
        <v>0</v>
      </c>
      <c r="DZ1090" s="59">
        <v>0</v>
      </c>
      <c r="EA1090" s="59">
        <v>0</v>
      </c>
      <c r="EB1090" s="59">
        <v>0</v>
      </c>
      <c r="EC1090" s="283">
        <v>1</v>
      </c>
      <c r="ED1090" s="59">
        <v>0</v>
      </c>
      <c r="EE1090" s="59">
        <v>0</v>
      </c>
      <c r="EF1090" s="59">
        <v>0</v>
      </c>
      <c r="EG1090" s="59">
        <v>0</v>
      </c>
      <c r="EH1090" s="59">
        <v>0</v>
      </c>
      <c r="EI1090" s="59">
        <v>0</v>
      </c>
      <c r="EJ1090" s="59">
        <v>0</v>
      </c>
      <c r="EK1090" s="59">
        <v>0</v>
      </c>
      <c r="EL1090" s="59">
        <v>0</v>
      </c>
      <c r="EM1090" s="29">
        <v>2</v>
      </c>
      <c r="EN1090" s="59">
        <v>0</v>
      </c>
      <c r="EO1090" s="29">
        <v>2</v>
      </c>
      <c r="EP1090" s="59">
        <v>1</v>
      </c>
      <c r="EQ1090" s="59">
        <v>2</v>
      </c>
    </row>
    <row r="1091" spans="1:147" ht="15" customHeight="1" x14ac:dyDescent="0.25">
      <c r="A1091" s="6" t="s">
        <v>2587</v>
      </c>
      <c r="B1091" s="22">
        <v>165</v>
      </c>
      <c r="C1091" s="21" t="s">
        <v>1857</v>
      </c>
      <c r="D1091" s="13">
        <v>2016</v>
      </c>
      <c r="E1091" s="21" t="s">
        <v>800</v>
      </c>
      <c r="F1091" s="21" t="s">
        <v>308</v>
      </c>
      <c r="G1091" s="13">
        <v>19</v>
      </c>
      <c r="H1091" s="22" t="s">
        <v>801</v>
      </c>
      <c r="I1091" s="238" t="s">
        <v>1412</v>
      </c>
      <c r="J1091" s="59">
        <v>2</v>
      </c>
      <c r="K1091" s="22" t="s">
        <v>39</v>
      </c>
      <c r="L1091" s="22" t="s">
        <v>89</v>
      </c>
      <c r="M1091" s="22">
        <v>6</v>
      </c>
      <c r="N1091" s="22">
        <v>6</v>
      </c>
      <c r="O1091" s="59">
        <f t="shared" si="642"/>
        <v>0.77815125038364363</v>
      </c>
      <c r="P1091" s="22" t="s">
        <v>1858</v>
      </c>
      <c r="Q1091" s="26"/>
      <c r="R1091" s="22">
        <v>1</v>
      </c>
      <c r="S1091" s="22">
        <v>3</v>
      </c>
      <c r="T1091" s="22">
        <v>1</v>
      </c>
      <c r="U1091" s="239" t="s">
        <v>1859</v>
      </c>
      <c r="V1091" s="34" t="s">
        <v>1861</v>
      </c>
      <c r="W1091" s="13"/>
      <c r="X1091" s="22" t="s">
        <v>608</v>
      </c>
      <c r="Y1091" s="38"/>
      <c r="Z1091" s="244" t="s">
        <v>130</v>
      </c>
      <c r="AA1091" s="22" t="s">
        <v>1257</v>
      </c>
      <c r="AB1091" s="29" t="s">
        <v>1164</v>
      </c>
      <c r="AC1091" s="119">
        <v>32</v>
      </c>
      <c r="AD1091" s="29">
        <v>0</v>
      </c>
      <c r="AE1091" s="29" t="s">
        <v>1576</v>
      </c>
      <c r="AF1091" s="281">
        <v>8.6999999999999993</v>
      </c>
      <c r="AG1091" s="86">
        <f t="shared" si="643"/>
        <v>0.93951925261861846</v>
      </c>
      <c r="AH1091" s="458">
        <f>AF1091*69.5</f>
        <v>604.65</v>
      </c>
      <c r="AI1091" s="72">
        <f t="shared" si="636"/>
        <v>2.7815040572087324</v>
      </c>
      <c r="AJ1091" s="59">
        <f t="shared" si="637"/>
        <v>52.199999999999996</v>
      </c>
      <c r="AK1091" s="59">
        <f t="shared" si="644"/>
        <v>1.7176705030022621</v>
      </c>
      <c r="AL1091" s="72">
        <f t="shared" si="638"/>
        <v>3627.8999999999996</v>
      </c>
      <c r="AM1091" s="72">
        <f t="shared" si="634"/>
        <v>3.5596553075923758</v>
      </c>
      <c r="AN1091" s="26" t="s">
        <v>28</v>
      </c>
      <c r="AO1091" s="22" t="s">
        <v>470</v>
      </c>
      <c r="AP1091" s="240"/>
      <c r="AQ1091" s="22" t="s">
        <v>80</v>
      </c>
      <c r="AR1091" s="26" t="s">
        <v>223</v>
      </c>
      <c r="AS1091" s="26" t="s">
        <v>224</v>
      </c>
      <c r="AT1091" s="498">
        <v>112</v>
      </c>
      <c r="AU1091" s="270">
        <v>45.23</v>
      </c>
      <c r="AV1091" s="11">
        <v>-118.5</v>
      </c>
      <c r="AW1091" s="37" t="s">
        <v>225</v>
      </c>
      <c r="AX1091" s="277">
        <v>6.1416666666666666</v>
      </c>
      <c r="AY1091" s="278">
        <v>613</v>
      </c>
      <c r="AZ1091" s="455">
        <f t="shared" si="645"/>
        <v>2.7874604745184151</v>
      </c>
      <c r="BA1091" s="529" t="s">
        <v>137</v>
      </c>
      <c r="BB1091" s="241" t="s">
        <v>226</v>
      </c>
      <c r="BC1091" s="22"/>
      <c r="BD1091" s="23"/>
      <c r="BH1091" s="26" t="s">
        <v>2028</v>
      </c>
      <c r="BI1091" s="26" t="s">
        <v>1868</v>
      </c>
      <c r="BJ1091" s="8" t="s">
        <v>8</v>
      </c>
      <c r="BK1091" s="67" t="s">
        <v>1881</v>
      </c>
      <c r="BL1091" s="458"/>
      <c r="BM1091" s="458"/>
      <c r="BO1091" s="29" t="s">
        <v>1669</v>
      </c>
      <c r="BP1091" s="8" t="s">
        <v>1577</v>
      </c>
      <c r="BQ1091" s="29" t="s">
        <v>1862</v>
      </c>
      <c r="BR1091" s="67">
        <v>-3.3157894736842106</v>
      </c>
      <c r="BS1091" s="29" t="s">
        <v>21</v>
      </c>
      <c r="BT1091" s="29" t="s">
        <v>9</v>
      </c>
      <c r="BU1091" s="124">
        <v>1.6938457938688529</v>
      </c>
      <c r="BW1091" s="14" t="s">
        <v>26</v>
      </c>
      <c r="BX1091" s="29" t="s">
        <v>67</v>
      </c>
      <c r="BZ1091" s="146">
        <f t="shared" si="639"/>
        <v>1.6938457938688529</v>
      </c>
      <c r="CA1091" s="250" t="s">
        <v>18</v>
      </c>
      <c r="CB1091" s="248" t="s">
        <v>1861</v>
      </c>
      <c r="CC1091" s="29">
        <v>3</v>
      </c>
      <c r="CD1091" s="29">
        <v>3</v>
      </c>
      <c r="CE1091" s="82" t="s">
        <v>1617</v>
      </c>
      <c r="CF1091" s="8" t="s">
        <v>1578</v>
      </c>
      <c r="CG1091" s="67">
        <v>-4.1372549019607838</v>
      </c>
      <c r="CH1091" s="29" t="s">
        <v>21</v>
      </c>
      <c r="CI1091" s="67">
        <v>2.725049336611459</v>
      </c>
      <c r="CL1091" s="30">
        <f t="shared" si="640"/>
        <v>2.725049336611459</v>
      </c>
      <c r="CM1091" s="29">
        <v>3</v>
      </c>
      <c r="CN1091" s="29">
        <v>3</v>
      </c>
      <c r="CO1091" s="82" t="s">
        <v>2630</v>
      </c>
      <c r="CP1091" s="67">
        <f t="shared" si="619"/>
        <v>0.36206867748674565</v>
      </c>
      <c r="CQ1091" s="67">
        <f t="shared" si="620"/>
        <v>0.8</v>
      </c>
      <c r="CR1091" s="67">
        <f t="shared" si="646"/>
        <v>0.28965494198939651</v>
      </c>
      <c r="CS1091" s="67">
        <f t="shared" si="621"/>
        <v>0.67365833211824</v>
      </c>
      <c r="CT1091" s="29">
        <v>1</v>
      </c>
      <c r="CU1091" s="59">
        <v>0</v>
      </c>
      <c r="CV1091" s="19" t="s">
        <v>1782</v>
      </c>
      <c r="CW1091" s="59">
        <v>0</v>
      </c>
      <c r="CX1091" s="59">
        <v>0</v>
      </c>
      <c r="CY1091" s="12">
        <v>0</v>
      </c>
      <c r="CZ1091" s="12">
        <v>2</v>
      </c>
      <c r="DA1091" s="12">
        <v>0</v>
      </c>
      <c r="DB1091" s="12">
        <v>0</v>
      </c>
      <c r="DC1091" s="12">
        <v>0</v>
      </c>
      <c r="DD1091" s="283">
        <v>0</v>
      </c>
      <c r="DE1091" s="60">
        <v>0</v>
      </c>
      <c r="DF1091" s="60">
        <v>0</v>
      </c>
      <c r="DG1091" s="60">
        <v>0</v>
      </c>
      <c r="DH1091" s="60">
        <v>0</v>
      </c>
      <c r="DI1091" s="60">
        <v>0</v>
      </c>
      <c r="DJ1091" s="60">
        <v>0</v>
      </c>
      <c r="DK1091" s="60">
        <v>0</v>
      </c>
      <c r="DL1091" s="19">
        <v>0</v>
      </c>
      <c r="DM1091" s="19">
        <v>0</v>
      </c>
      <c r="DN1091" s="19">
        <v>0</v>
      </c>
      <c r="DO1091" s="59">
        <v>0</v>
      </c>
      <c r="DP1091" s="59">
        <v>0</v>
      </c>
      <c r="DQ1091" s="59">
        <v>0</v>
      </c>
      <c r="DR1091" s="59">
        <v>0</v>
      </c>
      <c r="DS1091" s="59">
        <v>0</v>
      </c>
      <c r="DT1091" s="59">
        <v>0</v>
      </c>
      <c r="DU1091" s="59">
        <v>0</v>
      </c>
      <c r="DV1091" s="59">
        <v>0</v>
      </c>
      <c r="DW1091" s="59">
        <v>0</v>
      </c>
      <c r="DX1091" s="59">
        <v>0</v>
      </c>
      <c r="DY1091" s="59">
        <v>0</v>
      </c>
      <c r="DZ1091" s="59">
        <v>0</v>
      </c>
      <c r="EA1091" s="59">
        <v>0</v>
      </c>
      <c r="EB1091" s="59">
        <v>0</v>
      </c>
      <c r="EC1091" s="283">
        <v>1</v>
      </c>
      <c r="ED1091" s="59">
        <v>0</v>
      </c>
      <c r="EE1091" s="59">
        <v>0</v>
      </c>
      <c r="EF1091" s="59">
        <v>0</v>
      </c>
      <c r="EG1091" s="59">
        <v>0</v>
      </c>
      <c r="EH1091" s="59">
        <v>0</v>
      </c>
      <c r="EI1091" s="59">
        <v>0</v>
      </c>
      <c r="EJ1091" s="59">
        <v>0</v>
      </c>
      <c r="EK1091" s="59">
        <v>0</v>
      </c>
      <c r="EL1091" s="59">
        <v>0</v>
      </c>
      <c r="EM1091" s="37">
        <v>0</v>
      </c>
      <c r="EN1091" s="59">
        <v>0</v>
      </c>
      <c r="EO1091" s="268">
        <v>1</v>
      </c>
      <c r="EP1091" s="59">
        <v>1</v>
      </c>
      <c r="EQ1091" s="59">
        <v>2</v>
      </c>
    </row>
    <row r="1092" spans="1:147" ht="15" customHeight="1" x14ac:dyDescent="0.25">
      <c r="A1092" s="6" t="s">
        <v>2587</v>
      </c>
      <c r="B1092" s="22">
        <v>166</v>
      </c>
      <c r="C1092" s="21" t="s">
        <v>1857</v>
      </c>
      <c r="D1092" s="13">
        <v>2016</v>
      </c>
      <c r="E1092" s="21" t="s">
        <v>800</v>
      </c>
      <c r="F1092" s="21" t="s">
        <v>308</v>
      </c>
      <c r="G1092" s="13">
        <v>19</v>
      </c>
      <c r="H1092" s="22" t="s">
        <v>801</v>
      </c>
      <c r="I1092" s="238" t="s">
        <v>1412</v>
      </c>
      <c r="J1092" s="59">
        <v>2</v>
      </c>
      <c r="K1092" s="22" t="s">
        <v>39</v>
      </c>
      <c r="L1092" s="22" t="s">
        <v>89</v>
      </c>
      <c r="M1092" s="22">
        <v>6</v>
      </c>
      <c r="N1092" s="22">
        <v>6</v>
      </c>
      <c r="O1092" s="59">
        <f t="shared" si="642"/>
        <v>0.77815125038364363</v>
      </c>
      <c r="P1092" s="22" t="s">
        <v>1858</v>
      </c>
      <c r="Q1092" s="26"/>
      <c r="R1092" s="22">
        <v>1</v>
      </c>
      <c r="S1092" s="22">
        <v>3</v>
      </c>
      <c r="T1092" s="22">
        <v>1</v>
      </c>
      <c r="U1092" s="239" t="s">
        <v>1859</v>
      </c>
      <c r="V1092" s="34" t="s">
        <v>1861</v>
      </c>
      <c r="W1092" s="13"/>
      <c r="X1092" s="22" t="s">
        <v>608</v>
      </c>
      <c r="Y1092" s="38"/>
      <c r="Z1092" s="244" t="s">
        <v>130</v>
      </c>
      <c r="AA1092" s="22" t="s">
        <v>1257</v>
      </c>
      <c r="AB1092" s="29" t="s">
        <v>1164</v>
      </c>
      <c r="AC1092" s="119">
        <v>16</v>
      </c>
      <c r="AD1092" s="29">
        <v>0</v>
      </c>
      <c r="AE1092" s="29" t="s">
        <v>1576</v>
      </c>
      <c r="AF1092" s="281">
        <v>4.4000000000000004</v>
      </c>
      <c r="AG1092" s="86">
        <f t="shared" si="643"/>
        <v>0.64345267648618742</v>
      </c>
      <c r="AH1092" s="458">
        <f t="shared" ref="AH1092:AH1094" si="648">AF1092*69.5</f>
        <v>305.8</v>
      </c>
      <c r="AI1092" s="72">
        <f t="shared" si="636"/>
        <v>2.4854374810763011</v>
      </c>
      <c r="AJ1092" s="59">
        <f t="shared" si="637"/>
        <v>26.400000000000002</v>
      </c>
      <c r="AK1092" s="59">
        <f t="shared" si="644"/>
        <v>1.4216039268698311</v>
      </c>
      <c r="AL1092" s="72">
        <f t="shared" si="638"/>
        <v>1834.8000000000002</v>
      </c>
      <c r="AM1092" s="72">
        <f t="shared" si="634"/>
        <v>3.263588731459945</v>
      </c>
      <c r="AN1092" s="26" t="s">
        <v>28</v>
      </c>
      <c r="AO1092" s="22" t="s">
        <v>470</v>
      </c>
      <c r="AP1092" s="240"/>
      <c r="AQ1092" s="22" t="s">
        <v>80</v>
      </c>
      <c r="AR1092" s="26" t="s">
        <v>223</v>
      </c>
      <c r="AS1092" s="26" t="s">
        <v>224</v>
      </c>
      <c r="AT1092" s="498">
        <v>112</v>
      </c>
      <c r="AU1092" s="270">
        <v>45.23</v>
      </c>
      <c r="AV1092" s="11">
        <v>-118.5</v>
      </c>
      <c r="AW1092" s="37" t="s">
        <v>225</v>
      </c>
      <c r="AX1092" s="277">
        <v>6.1416666666666666</v>
      </c>
      <c r="AY1092" s="278">
        <v>613</v>
      </c>
      <c r="AZ1092" s="455">
        <f t="shared" si="645"/>
        <v>2.7874604745184151</v>
      </c>
      <c r="BA1092" s="529" t="s">
        <v>137</v>
      </c>
      <c r="BB1092" s="241" t="s">
        <v>226</v>
      </c>
      <c r="BC1092" s="22"/>
      <c r="BD1092" s="23"/>
      <c r="BH1092" s="26" t="s">
        <v>2028</v>
      </c>
      <c r="BI1092" s="26" t="s">
        <v>1869</v>
      </c>
      <c r="BJ1092" s="8" t="s">
        <v>8</v>
      </c>
      <c r="BK1092" s="67" t="s">
        <v>1881</v>
      </c>
      <c r="BL1092" s="458"/>
      <c r="BM1092" s="458"/>
      <c r="BO1092" s="29" t="s">
        <v>1669</v>
      </c>
      <c r="BP1092" s="8" t="s">
        <v>1577</v>
      </c>
      <c r="BQ1092" s="29" t="s">
        <v>1862</v>
      </c>
      <c r="BR1092" s="67">
        <v>-1.6092836257309944</v>
      </c>
      <c r="BS1092" s="29" t="s">
        <v>21</v>
      </c>
      <c r="BT1092" s="29" t="s">
        <v>9</v>
      </c>
      <c r="BU1092" s="124">
        <v>1.0523187659593995</v>
      </c>
      <c r="BW1092" s="14" t="s">
        <v>26</v>
      </c>
      <c r="BX1092" s="29" t="s">
        <v>67</v>
      </c>
      <c r="BZ1092" s="146">
        <f t="shared" si="639"/>
        <v>1.0523187659593995</v>
      </c>
      <c r="CA1092" s="250" t="s">
        <v>18</v>
      </c>
      <c r="CB1092" s="248" t="s">
        <v>1861</v>
      </c>
      <c r="CC1092" s="29">
        <v>3</v>
      </c>
      <c r="CD1092" s="29">
        <v>3</v>
      </c>
      <c r="CE1092" s="82" t="s">
        <v>1617</v>
      </c>
      <c r="CF1092" s="8" t="s">
        <v>1578</v>
      </c>
      <c r="CG1092" s="67">
        <v>-4.1372549019607838</v>
      </c>
      <c r="CH1092" s="29" t="s">
        <v>21</v>
      </c>
      <c r="CI1092" s="67">
        <v>2.725049336611459</v>
      </c>
      <c r="CL1092" s="30">
        <f t="shared" si="640"/>
        <v>2.725049336611459</v>
      </c>
      <c r="CM1092" s="29">
        <v>3</v>
      </c>
      <c r="CN1092" s="29">
        <v>3</v>
      </c>
      <c r="CO1092" s="82" t="s">
        <v>2630</v>
      </c>
      <c r="CP1092" s="67">
        <f t="shared" si="619"/>
        <v>1.223853468438449</v>
      </c>
      <c r="CQ1092" s="67">
        <f t="shared" si="620"/>
        <v>0.8</v>
      </c>
      <c r="CR1092" s="67">
        <f t="shared" si="646"/>
        <v>0.97908277475075922</v>
      </c>
      <c r="CS1092" s="67">
        <f t="shared" si="621"/>
        <v>0.74655025665113717</v>
      </c>
      <c r="CT1092" s="29">
        <v>1</v>
      </c>
      <c r="CU1092" s="59">
        <v>0</v>
      </c>
      <c r="CV1092" s="19" t="s">
        <v>1782</v>
      </c>
      <c r="CW1092" s="59">
        <v>0</v>
      </c>
      <c r="CX1092" s="59">
        <v>0</v>
      </c>
      <c r="CY1092" s="12">
        <v>0</v>
      </c>
      <c r="CZ1092" s="12">
        <v>2</v>
      </c>
      <c r="DA1092" s="12">
        <v>0</v>
      </c>
      <c r="DB1092" s="12">
        <v>0</v>
      </c>
      <c r="DC1092" s="12">
        <v>0</v>
      </c>
      <c r="DD1092" s="283">
        <v>0</v>
      </c>
      <c r="DE1092" s="60">
        <v>0</v>
      </c>
      <c r="DF1092" s="60">
        <v>0</v>
      </c>
      <c r="DG1092" s="60">
        <v>0</v>
      </c>
      <c r="DH1092" s="60">
        <v>0</v>
      </c>
      <c r="DI1092" s="60">
        <v>0</v>
      </c>
      <c r="DJ1092" s="60">
        <v>0</v>
      </c>
      <c r="DK1092" s="60">
        <v>0</v>
      </c>
      <c r="DL1092" s="19">
        <v>0</v>
      </c>
      <c r="DM1092" s="19">
        <v>0</v>
      </c>
      <c r="DN1092" s="19">
        <v>0</v>
      </c>
      <c r="DO1092" s="59">
        <v>0</v>
      </c>
      <c r="DP1092" s="59">
        <v>0</v>
      </c>
      <c r="DQ1092" s="59">
        <v>0</v>
      </c>
      <c r="DR1092" s="59">
        <v>0</v>
      </c>
      <c r="DS1092" s="59">
        <v>0</v>
      </c>
      <c r="DT1092" s="59">
        <v>0</v>
      </c>
      <c r="DU1092" s="59">
        <v>0</v>
      </c>
      <c r="DV1092" s="59">
        <v>0</v>
      </c>
      <c r="DW1092" s="59">
        <v>0</v>
      </c>
      <c r="DX1092" s="59">
        <v>0</v>
      </c>
      <c r="DY1092" s="59">
        <v>0</v>
      </c>
      <c r="DZ1092" s="59">
        <v>0</v>
      </c>
      <c r="EA1092" s="59">
        <v>0</v>
      </c>
      <c r="EB1092" s="59">
        <v>0</v>
      </c>
      <c r="EC1092" s="283">
        <v>1</v>
      </c>
      <c r="ED1092" s="59">
        <v>0</v>
      </c>
      <c r="EE1092" s="59">
        <v>0</v>
      </c>
      <c r="EF1092" s="59">
        <v>0</v>
      </c>
      <c r="EG1092" s="59">
        <v>0</v>
      </c>
      <c r="EH1092" s="59">
        <v>0</v>
      </c>
      <c r="EI1092" s="59">
        <v>0</v>
      </c>
      <c r="EJ1092" s="59">
        <v>0</v>
      </c>
      <c r="EK1092" s="59">
        <v>0</v>
      </c>
      <c r="EL1092" s="59">
        <v>0</v>
      </c>
      <c r="EM1092" s="37">
        <v>0</v>
      </c>
      <c r="EN1092" s="59">
        <v>0</v>
      </c>
      <c r="EO1092" s="268">
        <v>1</v>
      </c>
      <c r="EP1092" s="59">
        <v>1</v>
      </c>
      <c r="EQ1092" s="59">
        <v>2</v>
      </c>
    </row>
    <row r="1093" spans="1:147" ht="15" customHeight="1" x14ac:dyDescent="0.25">
      <c r="A1093" s="6" t="s">
        <v>2587</v>
      </c>
      <c r="B1093" s="22">
        <v>167</v>
      </c>
      <c r="C1093" s="21" t="s">
        <v>1857</v>
      </c>
      <c r="D1093" s="13">
        <v>2016</v>
      </c>
      <c r="E1093" s="21" t="s">
        <v>800</v>
      </c>
      <c r="F1093" s="21" t="s">
        <v>308</v>
      </c>
      <c r="G1093" s="13">
        <v>19</v>
      </c>
      <c r="H1093" s="22" t="s">
        <v>801</v>
      </c>
      <c r="I1093" s="238" t="s">
        <v>1412</v>
      </c>
      <c r="J1093" s="59">
        <v>2</v>
      </c>
      <c r="K1093" s="22" t="s">
        <v>39</v>
      </c>
      <c r="L1093" s="22" t="s">
        <v>89</v>
      </c>
      <c r="M1093" s="22">
        <v>6</v>
      </c>
      <c r="N1093" s="22">
        <v>6</v>
      </c>
      <c r="O1093" s="59">
        <f t="shared" si="642"/>
        <v>0.77815125038364363</v>
      </c>
      <c r="P1093" s="22" t="s">
        <v>1858</v>
      </c>
      <c r="Q1093" s="26"/>
      <c r="R1093" s="22">
        <v>1</v>
      </c>
      <c r="S1093" s="22">
        <v>3</v>
      </c>
      <c r="T1093" s="22">
        <v>1</v>
      </c>
      <c r="U1093" s="239" t="s">
        <v>1859</v>
      </c>
      <c r="V1093" s="34" t="s">
        <v>1861</v>
      </c>
      <c r="W1093" s="13"/>
      <c r="X1093" s="22" t="s">
        <v>608</v>
      </c>
      <c r="Y1093" s="38"/>
      <c r="Z1093" s="244" t="s">
        <v>130</v>
      </c>
      <c r="AA1093" s="22" t="s">
        <v>1257</v>
      </c>
      <c r="AB1093" s="29" t="s">
        <v>1164</v>
      </c>
      <c r="AC1093" s="119">
        <v>8</v>
      </c>
      <c r="AD1093" s="29">
        <v>0</v>
      </c>
      <c r="AE1093" s="29" t="s">
        <v>1576</v>
      </c>
      <c r="AF1093" s="281">
        <v>2.2000000000000002</v>
      </c>
      <c r="AG1093" s="86">
        <f t="shared" si="643"/>
        <v>0.34242268082220628</v>
      </c>
      <c r="AH1093" s="458">
        <f t="shared" si="648"/>
        <v>152.9</v>
      </c>
      <c r="AI1093" s="72">
        <f t="shared" si="636"/>
        <v>2.1844074854123203</v>
      </c>
      <c r="AJ1093" s="59">
        <f t="shared" si="637"/>
        <v>13.200000000000001</v>
      </c>
      <c r="AK1093" s="59">
        <f t="shared" si="644"/>
        <v>1.1205739312058498</v>
      </c>
      <c r="AL1093" s="72">
        <f t="shared" si="638"/>
        <v>917.40000000000009</v>
      </c>
      <c r="AM1093" s="72">
        <f t="shared" si="634"/>
        <v>2.9625587357959637</v>
      </c>
      <c r="AN1093" s="26" t="s">
        <v>28</v>
      </c>
      <c r="AO1093" s="22" t="s">
        <v>470</v>
      </c>
      <c r="AP1093" s="240"/>
      <c r="AQ1093" s="22" t="s">
        <v>80</v>
      </c>
      <c r="AR1093" s="26" t="s">
        <v>223</v>
      </c>
      <c r="AS1093" s="26" t="s">
        <v>224</v>
      </c>
      <c r="AT1093" s="498">
        <v>112</v>
      </c>
      <c r="AU1093" s="270">
        <v>45.23</v>
      </c>
      <c r="AV1093" s="11">
        <v>-118.5</v>
      </c>
      <c r="AW1093" s="37" t="s">
        <v>225</v>
      </c>
      <c r="AX1093" s="277">
        <v>6.1416666666666666</v>
      </c>
      <c r="AY1093" s="278">
        <v>613</v>
      </c>
      <c r="AZ1093" s="455">
        <f t="shared" si="645"/>
        <v>2.7874604745184151</v>
      </c>
      <c r="BA1093" s="529" t="s">
        <v>137</v>
      </c>
      <c r="BB1093" s="241" t="s">
        <v>226</v>
      </c>
      <c r="BC1093" s="22"/>
      <c r="BD1093" s="23"/>
      <c r="BH1093" s="26" t="s">
        <v>2028</v>
      </c>
      <c r="BI1093" s="26" t="s">
        <v>1870</v>
      </c>
      <c r="BJ1093" s="8" t="s">
        <v>8</v>
      </c>
      <c r="BK1093" s="67" t="s">
        <v>1881</v>
      </c>
      <c r="BL1093" s="458"/>
      <c r="BM1093" s="458"/>
      <c r="BO1093" s="29" t="s">
        <v>1669</v>
      </c>
      <c r="BP1093" s="8" t="s">
        <v>1577</v>
      </c>
      <c r="BQ1093" s="29" t="s">
        <v>1862</v>
      </c>
      <c r="BR1093" s="67">
        <v>-3.8796296296296298</v>
      </c>
      <c r="BS1093" s="29" t="s">
        <v>21</v>
      </c>
      <c r="BT1093" s="29" t="s">
        <v>9</v>
      </c>
      <c r="BU1093" s="124">
        <v>2.0119433050937383</v>
      </c>
      <c r="BW1093" s="14" t="s">
        <v>26</v>
      </c>
      <c r="BX1093" s="29" t="s">
        <v>67</v>
      </c>
      <c r="BZ1093" s="146">
        <f t="shared" si="639"/>
        <v>2.0119433050937383</v>
      </c>
      <c r="CA1093" s="250" t="s">
        <v>18</v>
      </c>
      <c r="CB1093" s="248" t="s">
        <v>1861</v>
      </c>
      <c r="CC1093" s="29">
        <v>3</v>
      </c>
      <c r="CD1093" s="29">
        <v>3</v>
      </c>
      <c r="CE1093" s="82" t="s">
        <v>1617</v>
      </c>
      <c r="CF1093" s="8" t="s">
        <v>1578</v>
      </c>
      <c r="CG1093" s="67">
        <v>-4.1372549019607838</v>
      </c>
      <c r="CH1093" s="29" t="s">
        <v>21</v>
      </c>
      <c r="CI1093" s="67">
        <v>2.725049336611459</v>
      </c>
      <c r="CL1093" s="30">
        <f t="shared" si="640"/>
        <v>2.725049336611459</v>
      </c>
      <c r="CM1093" s="29">
        <v>3</v>
      </c>
      <c r="CN1093" s="29">
        <v>3</v>
      </c>
      <c r="CO1093" s="82" t="s">
        <v>2630</v>
      </c>
      <c r="CP1093" s="67">
        <f t="shared" ref="CP1093:CP1156" si="649">(BR1093-CG1093)/SQRT(((CC1093-1)*BZ1093^2+(CM1093-1)*CL1093^2)/(CC1093+CM1093-2))</f>
        <v>0.10755971417473581</v>
      </c>
      <c r="CQ1093" s="67">
        <f t="shared" ref="CQ1093:CQ1156" si="650">1-3/(4*(CC1093+CM1093-2)-1)</f>
        <v>0.8</v>
      </c>
      <c r="CR1093" s="67">
        <f t="shared" si="646"/>
        <v>8.6047771339788651E-2</v>
      </c>
      <c r="CS1093" s="67">
        <f t="shared" ref="CS1093:CS1156" si="651">(CD1093+CN1093)/(CD1093*CN1093)+CR1093^2/(2*(CC1093+CM1093))</f>
        <v>0.66728368491271206</v>
      </c>
      <c r="CT1093" s="29">
        <v>1</v>
      </c>
      <c r="CU1093" s="59">
        <v>0</v>
      </c>
      <c r="CV1093" s="19" t="s">
        <v>1782</v>
      </c>
      <c r="CW1093" s="59">
        <v>0</v>
      </c>
      <c r="CX1093" s="59">
        <v>0</v>
      </c>
      <c r="CY1093" s="12">
        <v>0</v>
      </c>
      <c r="CZ1093" s="12">
        <v>2</v>
      </c>
      <c r="DA1093" s="12">
        <v>0</v>
      </c>
      <c r="DB1093" s="12">
        <v>0</v>
      </c>
      <c r="DC1093" s="12">
        <v>0</v>
      </c>
      <c r="DD1093" s="283">
        <v>0</v>
      </c>
      <c r="DE1093" s="60">
        <v>0</v>
      </c>
      <c r="DF1093" s="60">
        <v>0</v>
      </c>
      <c r="DG1093" s="60">
        <v>0</v>
      </c>
      <c r="DH1093" s="60">
        <v>0</v>
      </c>
      <c r="DI1093" s="60">
        <v>0</v>
      </c>
      <c r="DJ1093" s="60">
        <v>0</v>
      </c>
      <c r="DK1093" s="60">
        <v>0</v>
      </c>
      <c r="DL1093" s="19">
        <v>0</v>
      </c>
      <c r="DM1093" s="19">
        <v>0</v>
      </c>
      <c r="DN1093" s="19">
        <v>0</v>
      </c>
      <c r="DO1093" s="59">
        <v>0</v>
      </c>
      <c r="DP1093" s="59">
        <v>0</v>
      </c>
      <c r="DQ1093" s="59">
        <v>0</v>
      </c>
      <c r="DR1093" s="59">
        <v>0</v>
      </c>
      <c r="DS1093" s="59">
        <v>0</v>
      </c>
      <c r="DT1093" s="59">
        <v>0</v>
      </c>
      <c r="DU1093" s="59">
        <v>0</v>
      </c>
      <c r="DV1093" s="59">
        <v>0</v>
      </c>
      <c r="DW1093" s="59">
        <v>0</v>
      </c>
      <c r="DX1093" s="59">
        <v>0</v>
      </c>
      <c r="DY1093" s="59">
        <v>0</v>
      </c>
      <c r="DZ1093" s="59">
        <v>0</v>
      </c>
      <c r="EA1093" s="59">
        <v>0</v>
      </c>
      <c r="EB1093" s="59">
        <v>0</v>
      </c>
      <c r="EC1093" s="283">
        <v>1</v>
      </c>
      <c r="ED1093" s="59">
        <v>0</v>
      </c>
      <c r="EE1093" s="59">
        <v>0</v>
      </c>
      <c r="EF1093" s="59">
        <v>0</v>
      </c>
      <c r="EG1093" s="59">
        <v>0</v>
      </c>
      <c r="EH1093" s="59">
        <v>0</v>
      </c>
      <c r="EI1093" s="59">
        <v>0</v>
      </c>
      <c r="EJ1093" s="59">
        <v>0</v>
      </c>
      <c r="EK1093" s="59">
        <v>0</v>
      </c>
      <c r="EL1093" s="59">
        <v>0</v>
      </c>
      <c r="EM1093" s="37">
        <v>0</v>
      </c>
      <c r="EN1093" s="59">
        <v>0</v>
      </c>
      <c r="EO1093" s="268">
        <v>1</v>
      </c>
      <c r="EP1093" s="59">
        <v>1</v>
      </c>
      <c r="EQ1093" s="59">
        <v>2</v>
      </c>
    </row>
    <row r="1094" spans="1:147" ht="15" customHeight="1" x14ac:dyDescent="0.25">
      <c r="A1094" s="6" t="s">
        <v>2587</v>
      </c>
      <c r="B1094" s="22">
        <v>168</v>
      </c>
      <c r="C1094" s="21" t="s">
        <v>1857</v>
      </c>
      <c r="D1094" s="13">
        <v>2016</v>
      </c>
      <c r="E1094" s="21" t="s">
        <v>800</v>
      </c>
      <c r="F1094" s="21" t="s">
        <v>308</v>
      </c>
      <c r="G1094" s="13">
        <v>19</v>
      </c>
      <c r="H1094" s="22" t="s">
        <v>801</v>
      </c>
      <c r="I1094" s="238" t="s">
        <v>1412</v>
      </c>
      <c r="J1094" s="59">
        <v>2</v>
      </c>
      <c r="K1094" s="22" t="s">
        <v>39</v>
      </c>
      <c r="L1094" s="22" t="s">
        <v>89</v>
      </c>
      <c r="M1094" s="22">
        <v>6</v>
      </c>
      <c r="N1094" s="22">
        <v>6</v>
      </c>
      <c r="O1094" s="59">
        <f t="shared" si="642"/>
        <v>0.77815125038364363</v>
      </c>
      <c r="P1094" s="22" t="s">
        <v>1858</v>
      </c>
      <c r="Q1094" s="26"/>
      <c r="R1094" s="22">
        <v>1</v>
      </c>
      <c r="S1094" s="22">
        <v>3</v>
      </c>
      <c r="T1094" s="22">
        <v>3</v>
      </c>
      <c r="U1094" s="239" t="s">
        <v>1859</v>
      </c>
      <c r="V1094" s="34" t="s">
        <v>1861</v>
      </c>
      <c r="W1094" s="13"/>
      <c r="X1094" s="22" t="s">
        <v>608</v>
      </c>
      <c r="Y1094" s="38"/>
      <c r="Z1094" s="244" t="s">
        <v>130</v>
      </c>
      <c r="AA1094" s="22" t="s">
        <v>1257</v>
      </c>
      <c r="AB1094" s="29" t="s">
        <v>1164</v>
      </c>
      <c r="AC1094" s="243" t="s">
        <v>1864</v>
      </c>
      <c r="AD1094" s="29">
        <v>0</v>
      </c>
      <c r="AE1094" s="29" t="s">
        <v>1576</v>
      </c>
      <c r="AF1094" s="282">
        <v>5.0999999999999996</v>
      </c>
      <c r="AG1094" s="86">
        <f t="shared" si="643"/>
        <v>0.70757017609793638</v>
      </c>
      <c r="AH1094" s="458">
        <f t="shared" si="648"/>
        <v>354.45</v>
      </c>
      <c r="AI1094" s="72">
        <f t="shared" si="636"/>
        <v>2.5495549806880504</v>
      </c>
      <c r="AJ1094" s="59">
        <f t="shared" si="637"/>
        <v>30.599999999999998</v>
      </c>
      <c r="AK1094" s="59">
        <f t="shared" si="644"/>
        <v>1.4857214264815799</v>
      </c>
      <c r="AL1094" s="72">
        <f t="shared" si="638"/>
        <v>2126.6999999999998</v>
      </c>
      <c r="AM1094" s="72">
        <f t="shared" si="634"/>
        <v>3.3277062310716938</v>
      </c>
      <c r="AN1094" s="26" t="s">
        <v>28</v>
      </c>
      <c r="AO1094" s="22" t="s">
        <v>470</v>
      </c>
      <c r="AP1094" s="240"/>
      <c r="AQ1094" s="22" t="s">
        <v>80</v>
      </c>
      <c r="AR1094" s="26" t="s">
        <v>223</v>
      </c>
      <c r="AS1094" s="26" t="s">
        <v>224</v>
      </c>
      <c r="AT1094" s="498">
        <v>112</v>
      </c>
      <c r="AU1094" s="270">
        <v>45.23</v>
      </c>
      <c r="AV1094" s="11">
        <v>-118.5</v>
      </c>
      <c r="AW1094" s="37" t="s">
        <v>225</v>
      </c>
      <c r="AX1094" s="277">
        <v>6.1416666666666666</v>
      </c>
      <c r="AY1094" s="278">
        <v>613</v>
      </c>
      <c r="AZ1094" s="455">
        <f t="shared" si="645"/>
        <v>2.7874604745184151</v>
      </c>
      <c r="BA1094" s="529" t="s">
        <v>137</v>
      </c>
      <c r="BB1094" s="241" t="s">
        <v>226</v>
      </c>
      <c r="BC1094" s="22"/>
      <c r="BD1094" s="23"/>
      <c r="BH1094" s="26" t="s">
        <v>2028</v>
      </c>
      <c r="BI1094" s="26" t="s">
        <v>1871</v>
      </c>
      <c r="BJ1094" s="8" t="s">
        <v>8</v>
      </c>
      <c r="BK1094" s="67" t="s">
        <v>1881</v>
      </c>
      <c r="BL1094" s="458"/>
      <c r="BM1094" s="458"/>
      <c r="BO1094" s="29" t="s">
        <v>1669</v>
      </c>
      <c r="BP1094" s="8" t="s">
        <v>1577</v>
      </c>
      <c r="BQ1094" s="29" t="s">
        <v>1862</v>
      </c>
      <c r="BR1094" s="67">
        <v>-2.9349009096816112</v>
      </c>
      <c r="BS1094" s="29" t="s">
        <v>21</v>
      </c>
      <c r="BT1094" s="29" t="s">
        <v>9</v>
      </c>
      <c r="BU1094" s="124">
        <v>1.747618284658855</v>
      </c>
      <c r="BW1094" s="14" t="s">
        <v>26</v>
      </c>
      <c r="BX1094" s="29" t="s">
        <v>67</v>
      </c>
      <c r="BZ1094" s="146">
        <f t="shared" si="639"/>
        <v>1.747618284658855</v>
      </c>
      <c r="CA1094" s="250" t="s">
        <v>18</v>
      </c>
      <c r="CB1094" s="248" t="s">
        <v>1861</v>
      </c>
      <c r="CC1094" s="29">
        <v>9</v>
      </c>
      <c r="CD1094" s="29">
        <v>9</v>
      </c>
      <c r="CE1094" s="82" t="s">
        <v>1617</v>
      </c>
      <c r="CF1094" s="8" t="s">
        <v>1578</v>
      </c>
      <c r="CG1094" s="67">
        <v>-4.1372549019607838</v>
      </c>
      <c r="CH1094" s="29" t="s">
        <v>21</v>
      </c>
      <c r="CI1094" s="67">
        <v>2.725049336611459</v>
      </c>
      <c r="CL1094" s="30">
        <f t="shared" si="640"/>
        <v>2.725049336611459</v>
      </c>
      <c r="CM1094" s="29">
        <v>3</v>
      </c>
      <c r="CN1094" s="29">
        <v>3</v>
      </c>
      <c r="CO1094" s="82" t="s">
        <v>2630</v>
      </c>
      <c r="CP1094" s="67">
        <f t="shared" si="649"/>
        <v>0.60662201714055686</v>
      </c>
      <c r="CQ1094" s="67">
        <f t="shared" si="650"/>
        <v>0.92307692307692313</v>
      </c>
      <c r="CR1094" s="67">
        <f t="shared" si="646"/>
        <v>0.55995878505282171</v>
      </c>
      <c r="CS1094" s="67">
        <f t="shared" si="651"/>
        <v>0.4575091878176874</v>
      </c>
      <c r="CT1094" s="29">
        <v>2</v>
      </c>
      <c r="CU1094" s="59">
        <v>0</v>
      </c>
      <c r="CV1094" s="19" t="s">
        <v>1782</v>
      </c>
      <c r="CW1094" s="59">
        <v>0</v>
      </c>
      <c r="CX1094" s="59">
        <v>0</v>
      </c>
      <c r="CY1094" s="12">
        <v>0</v>
      </c>
      <c r="CZ1094" s="12">
        <v>2</v>
      </c>
      <c r="DA1094" s="12">
        <v>0</v>
      </c>
      <c r="DB1094" s="12">
        <v>0</v>
      </c>
      <c r="DC1094" s="12">
        <v>0</v>
      </c>
      <c r="DD1094" s="283">
        <v>0</v>
      </c>
      <c r="DE1094" s="60">
        <v>0</v>
      </c>
      <c r="DF1094" s="60">
        <v>0</v>
      </c>
      <c r="DG1094" s="60">
        <v>0</v>
      </c>
      <c r="DH1094" s="60">
        <v>0</v>
      </c>
      <c r="DI1094" s="60">
        <v>0</v>
      </c>
      <c r="DJ1094" s="60">
        <v>0</v>
      </c>
      <c r="DK1094" s="60">
        <v>0</v>
      </c>
      <c r="DL1094" s="19">
        <v>0</v>
      </c>
      <c r="DM1094" s="19">
        <v>0</v>
      </c>
      <c r="DN1094" s="19">
        <v>0</v>
      </c>
      <c r="DO1094" s="59">
        <v>0</v>
      </c>
      <c r="DP1094" s="59">
        <v>0</v>
      </c>
      <c r="DQ1094" s="59">
        <v>0</v>
      </c>
      <c r="DR1094" s="59">
        <v>0</v>
      </c>
      <c r="DS1094" s="59">
        <v>0</v>
      </c>
      <c r="DT1094" s="59">
        <v>0</v>
      </c>
      <c r="DU1094" s="59">
        <v>0</v>
      </c>
      <c r="DV1094" s="59">
        <v>0</v>
      </c>
      <c r="DW1094" s="59">
        <v>0</v>
      </c>
      <c r="DX1094" s="59">
        <v>0</v>
      </c>
      <c r="DY1094" s="59">
        <v>0</v>
      </c>
      <c r="DZ1094" s="59">
        <v>0</v>
      </c>
      <c r="EA1094" s="59">
        <v>0</v>
      </c>
      <c r="EB1094" s="59">
        <v>0</v>
      </c>
      <c r="EC1094" s="283">
        <v>1</v>
      </c>
      <c r="ED1094" s="59">
        <v>0</v>
      </c>
      <c r="EE1094" s="59">
        <v>0</v>
      </c>
      <c r="EF1094" s="59">
        <v>0</v>
      </c>
      <c r="EG1094" s="59">
        <v>0</v>
      </c>
      <c r="EH1094" s="59">
        <v>0</v>
      </c>
      <c r="EI1094" s="59">
        <v>0</v>
      </c>
      <c r="EJ1094" s="59">
        <v>0</v>
      </c>
      <c r="EK1094" s="59">
        <v>0</v>
      </c>
      <c r="EL1094" s="59">
        <v>0</v>
      </c>
      <c r="EM1094" s="37">
        <v>0</v>
      </c>
      <c r="EN1094" s="59">
        <v>0</v>
      </c>
      <c r="EO1094" s="268">
        <v>1</v>
      </c>
      <c r="EP1094" s="59">
        <v>1</v>
      </c>
      <c r="EQ1094" s="59">
        <v>2</v>
      </c>
    </row>
    <row r="1095" spans="1:147" ht="15" customHeight="1" x14ac:dyDescent="0.25">
      <c r="A1095" s="6" t="s">
        <v>2587</v>
      </c>
      <c r="B1095" s="22">
        <v>169</v>
      </c>
      <c r="C1095" s="21" t="s">
        <v>1857</v>
      </c>
      <c r="D1095" s="13">
        <v>2016</v>
      </c>
      <c r="E1095" s="21" t="s">
        <v>800</v>
      </c>
      <c r="F1095" s="21" t="s">
        <v>308</v>
      </c>
      <c r="G1095" s="13">
        <v>19</v>
      </c>
      <c r="H1095" s="22" t="s">
        <v>801</v>
      </c>
      <c r="I1095" s="238" t="s">
        <v>1412</v>
      </c>
      <c r="J1095" s="59">
        <v>2</v>
      </c>
      <c r="K1095" s="22" t="s">
        <v>39</v>
      </c>
      <c r="L1095" s="22" t="s">
        <v>89</v>
      </c>
      <c r="M1095" s="22">
        <v>6</v>
      </c>
      <c r="N1095" s="22">
        <v>6</v>
      </c>
      <c r="O1095" s="59">
        <f t="shared" si="642"/>
        <v>0.77815125038364363</v>
      </c>
      <c r="P1095" s="22" t="s">
        <v>1858</v>
      </c>
      <c r="Q1095" s="26"/>
      <c r="R1095" s="22">
        <v>1</v>
      </c>
      <c r="S1095" s="37">
        <v>2</v>
      </c>
      <c r="T1095" s="22">
        <v>1</v>
      </c>
      <c r="U1095" s="239" t="s">
        <v>1859</v>
      </c>
      <c r="V1095" s="34" t="s">
        <v>1861</v>
      </c>
      <c r="W1095" s="13"/>
      <c r="X1095" s="22" t="s">
        <v>608</v>
      </c>
      <c r="Y1095" s="26"/>
      <c r="Z1095" s="26" t="s">
        <v>153</v>
      </c>
      <c r="AA1095" s="22" t="s">
        <v>1257</v>
      </c>
      <c r="AB1095" s="29" t="s">
        <v>1164</v>
      </c>
      <c r="AC1095" s="29">
        <v>30</v>
      </c>
      <c r="AD1095" s="29">
        <v>0</v>
      </c>
      <c r="AE1095" s="29" t="s">
        <v>1575</v>
      </c>
      <c r="AF1095" s="27">
        <v>8.1999999999999993</v>
      </c>
      <c r="AG1095" s="86">
        <f t="shared" si="643"/>
        <v>0.91381385238371671</v>
      </c>
      <c r="AH1095" s="458">
        <f>AF1095*110</f>
        <v>901.99999999999989</v>
      </c>
      <c r="AI1095" s="72">
        <f t="shared" si="636"/>
        <v>2.9552065375419416</v>
      </c>
      <c r="AJ1095" s="59">
        <f t="shared" si="637"/>
        <v>49.199999999999996</v>
      </c>
      <c r="AK1095" s="59">
        <f t="shared" si="644"/>
        <v>1.6919651027673603</v>
      </c>
      <c r="AL1095" s="72">
        <f t="shared" si="638"/>
        <v>5411.9999999999991</v>
      </c>
      <c r="AM1095" s="72">
        <f t="shared" si="634"/>
        <v>3.7333577879255855</v>
      </c>
      <c r="AN1095" s="26" t="s">
        <v>28</v>
      </c>
      <c r="AO1095" s="22" t="s">
        <v>470</v>
      </c>
      <c r="AP1095" s="240"/>
      <c r="AQ1095" s="22" t="s">
        <v>80</v>
      </c>
      <c r="AR1095" s="26" t="s">
        <v>223</v>
      </c>
      <c r="AS1095" s="26" t="s">
        <v>224</v>
      </c>
      <c r="AT1095" s="498">
        <v>113</v>
      </c>
      <c r="AU1095" s="270">
        <v>45.23</v>
      </c>
      <c r="AV1095" s="11">
        <v>-118.5</v>
      </c>
      <c r="AW1095" s="37" t="s">
        <v>225</v>
      </c>
      <c r="AX1095" s="277">
        <v>6.1416666666666666</v>
      </c>
      <c r="AY1095" s="278">
        <v>613</v>
      </c>
      <c r="AZ1095" s="455">
        <f t="shared" si="645"/>
        <v>2.7874604745184151</v>
      </c>
      <c r="BA1095" s="529" t="s">
        <v>137</v>
      </c>
      <c r="BB1095" s="241" t="s">
        <v>226</v>
      </c>
      <c r="BC1095" s="22"/>
      <c r="BD1095" s="23"/>
      <c r="BH1095" s="26" t="s">
        <v>2028</v>
      </c>
      <c r="BI1095" s="26" t="s">
        <v>1872</v>
      </c>
      <c r="BJ1095" s="8" t="s">
        <v>8</v>
      </c>
      <c r="BK1095" s="67" t="s">
        <v>1881</v>
      </c>
      <c r="BL1095" s="458"/>
      <c r="BM1095" s="458"/>
      <c r="BO1095" s="29" t="s">
        <v>1669</v>
      </c>
      <c r="BP1095" s="8" t="s">
        <v>1577</v>
      </c>
      <c r="BQ1095" s="29" t="s">
        <v>1862</v>
      </c>
      <c r="BR1095" s="67">
        <v>-6.732905982905983</v>
      </c>
      <c r="BS1095" s="29" t="s">
        <v>21</v>
      </c>
      <c r="BT1095" s="29" t="s">
        <v>9</v>
      </c>
      <c r="BU1095" s="124">
        <v>7.5575814519126281</v>
      </c>
      <c r="BW1095" s="14" t="s">
        <v>26</v>
      </c>
      <c r="BX1095" s="29" t="s">
        <v>67</v>
      </c>
      <c r="BZ1095" s="146">
        <f t="shared" si="639"/>
        <v>7.5575814519126281</v>
      </c>
      <c r="CA1095" s="250" t="s">
        <v>18</v>
      </c>
      <c r="CB1095" s="248" t="s">
        <v>1861</v>
      </c>
      <c r="CC1095" s="119">
        <v>2</v>
      </c>
      <c r="CD1095" s="119">
        <v>2</v>
      </c>
      <c r="CE1095" s="82" t="s">
        <v>1617</v>
      </c>
      <c r="CF1095" s="8" t="s">
        <v>1578</v>
      </c>
      <c r="CG1095" s="67">
        <v>-7.1575757575757573</v>
      </c>
      <c r="CH1095" s="29" t="s">
        <v>21</v>
      </c>
      <c r="CI1095" s="67">
        <v>3.5012499407842976</v>
      </c>
      <c r="CL1095" s="30">
        <f t="shared" si="640"/>
        <v>3.5012499407842976</v>
      </c>
      <c r="CM1095" s="119">
        <v>2</v>
      </c>
      <c r="CN1095" s="119">
        <v>2</v>
      </c>
      <c r="CO1095" s="82" t="s">
        <v>2630</v>
      </c>
      <c r="CP1095" s="67">
        <f t="shared" si="649"/>
        <v>7.2104502271471332E-2</v>
      </c>
      <c r="CQ1095" s="67">
        <f t="shared" si="650"/>
        <v>0.5714285714285714</v>
      </c>
      <c r="CR1095" s="67">
        <f t="shared" si="646"/>
        <v>4.1202572726555045E-2</v>
      </c>
      <c r="CS1095" s="67">
        <f t="shared" si="651"/>
        <v>1.0002122064999108</v>
      </c>
      <c r="CT1095" s="29">
        <v>1</v>
      </c>
      <c r="CU1095" s="59">
        <v>0</v>
      </c>
      <c r="CV1095" s="19" t="s">
        <v>1782</v>
      </c>
      <c r="CW1095" s="59">
        <v>0</v>
      </c>
      <c r="CX1095" s="59">
        <v>0</v>
      </c>
      <c r="CY1095" s="12">
        <v>0</v>
      </c>
      <c r="CZ1095" s="12">
        <v>2</v>
      </c>
      <c r="DA1095" s="12">
        <v>0</v>
      </c>
      <c r="DB1095" s="12">
        <v>0</v>
      </c>
      <c r="DC1095" s="12">
        <v>0</v>
      </c>
      <c r="DD1095" s="283">
        <v>0</v>
      </c>
      <c r="DE1095" s="60">
        <v>0</v>
      </c>
      <c r="DF1095" s="60">
        <v>0</v>
      </c>
      <c r="DG1095" s="60">
        <v>0</v>
      </c>
      <c r="DH1095" s="60">
        <v>0</v>
      </c>
      <c r="DI1095" s="60">
        <v>0</v>
      </c>
      <c r="DJ1095" s="60">
        <v>0</v>
      </c>
      <c r="DK1095" s="60">
        <v>0</v>
      </c>
      <c r="DL1095" s="19">
        <v>0</v>
      </c>
      <c r="DM1095" s="19">
        <v>0</v>
      </c>
      <c r="DN1095" s="19">
        <v>0</v>
      </c>
      <c r="DO1095" s="59">
        <v>0</v>
      </c>
      <c r="DP1095" s="59">
        <v>0</v>
      </c>
      <c r="DQ1095" s="59">
        <v>0</v>
      </c>
      <c r="DR1095" s="59">
        <v>0</v>
      </c>
      <c r="DS1095" s="59">
        <v>0</v>
      </c>
      <c r="DT1095" s="59">
        <v>0</v>
      </c>
      <c r="DU1095" s="59">
        <v>0</v>
      </c>
      <c r="DV1095" s="59">
        <v>0</v>
      </c>
      <c r="DW1095" s="59">
        <v>0</v>
      </c>
      <c r="DX1095" s="59">
        <v>0</v>
      </c>
      <c r="DY1095" s="59">
        <v>0</v>
      </c>
      <c r="DZ1095" s="59">
        <v>0</v>
      </c>
      <c r="EA1095" s="59">
        <v>0</v>
      </c>
      <c r="EB1095" s="59">
        <v>0</v>
      </c>
      <c r="EC1095" s="283">
        <v>1</v>
      </c>
      <c r="ED1095" s="59">
        <v>0</v>
      </c>
      <c r="EE1095" s="59">
        <v>0</v>
      </c>
      <c r="EF1095" s="59">
        <v>0</v>
      </c>
      <c r="EG1095" s="59">
        <v>0</v>
      </c>
      <c r="EH1095" s="59">
        <v>0</v>
      </c>
      <c r="EI1095" s="59">
        <v>0</v>
      </c>
      <c r="EJ1095" s="59">
        <v>0</v>
      </c>
      <c r="EK1095" s="59">
        <v>0</v>
      </c>
      <c r="EL1095" s="59">
        <v>0</v>
      </c>
      <c r="EM1095" s="29">
        <v>2</v>
      </c>
      <c r="EN1095" s="59">
        <v>0</v>
      </c>
      <c r="EO1095" s="29">
        <v>2</v>
      </c>
      <c r="EP1095" s="59">
        <v>1</v>
      </c>
      <c r="EQ1095" s="59">
        <v>2</v>
      </c>
    </row>
    <row r="1096" spans="1:147" ht="15" customHeight="1" x14ac:dyDescent="0.25">
      <c r="A1096" s="6" t="s">
        <v>2587</v>
      </c>
      <c r="B1096" s="22">
        <v>170</v>
      </c>
      <c r="C1096" s="21" t="s">
        <v>1857</v>
      </c>
      <c r="D1096" s="13">
        <v>2016</v>
      </c>
      <c r="E1096" s="21" t="s">
        <v>800</v>
      </c>
      <c r="F1096" s="21" t="s">
        <v>308</v>
      </c>
      <c r="G1096" s="13">
        <v>19</v>
      </c>
      <c r="H1096" s="22" t="s">
        <v>801</v>
      </c>
      <c r="I1096" s="238" t="s">
        <v>1412</v>
      </c>
      <c r="J1096" s="59">
        <v>2</v>
      </c>
      <c r="K1096" s="22" t="s">
        <v>39</v>
      </c>
      <c r="L1096" s="22" t="s">
        <v>89</v>
      </c>
      <c r="M1096" s="22">
        <v>6</v>
      </c>
      <c r="N1096" s="22">
        <v>6</v>
      </c>
      <c r="O1096" s="59">
        <f t="shared" si="642"/>
        <v>0.77815125038364363</v>
      </c>
      <c r="P1096" s="22" t="s">
        <v>1858</v>
      </c>
      <c r="Q1096" s="26"/>
      <c r="R1096" s="22">
        <v>1</v>
      </c>
      <c r="S1096" s="37">
        <v>2</v>
      </c>
      <c r="T1096" s="22">
        <v>1</v>
      </c>
      <c r="U1096" s="239" t="s">
        <v>1859</v>
      </c>
      <c r="V1096" s="34" t="s">
        <v>1861</v>
      </c>
      <c r="W1096" s="13"/>
      <c r="X1096" s="22" t="s">
        <v>608</v>
      </c>
      <c r="Y1096" s="38"/>
      <c r="Z1096" s="26" t="s">
        <v>153</v>
      </c>
      <c r="AA1096" s="22" t="s">
        <v>1257</v>
      </c>
      <c r="AB1096" s="29" t="s">
        <v>1164</v>
      </c>
      <c r="AC1096" s="119">
        <v>20</v>
      </c>
      <c r="AD1096" s="29">
        <v>0</v>
      </c>
      <c r="AE1096" s="29" t="s">
        <v>1575</v>
      </c>
      <c r="AF1096" s="281">
        <v>5.5</v>
      </c>
      <c r="AG1096" s="86">
        <f t="shared" si="643"/>
        <v>0.74036268949424389</v>
      </c>
      <c r="AH1096" s="458">
        <f t="shared" ref="AH1096:AH1098" si="652">AF1096*110</f>
        <v>605</v>
      </c>
      <c r="AI1096" s="72">
        <f t="shared" si="636"/>
        <v>2.781755374652469</v>
      </c>
      <c r="AJ1096" s="59">
        <f t="shared" si="637"/>
        <v>33</v>
      </c>
      <c r="AK1096" s="59">
        <f t="shared" si="644"/>
        <v>1.5185139398778875</v>
      </c>
      <c r="AL1096" s="72">
        <f t="shared" si="638"/>
        <v>3630</v>
      </c>
      <c r="AM1096" s="72">
        <f t="shared" si="634"/>
        <v>3.5599066250361124</v>
      </c>
      <c r="AN1096" s="26" t="s">
        <v>28</v>
      </c>
      <c r="AO1096" s="22" t="s">
        <v>470</v>
      </c>
      <c r="AP1096" s="240"/>
      <c r="AQ1096" s="22" t="s">
        <v>80</v>
      </c>
      <c r="AR1096" s="26" t="s">
        <v>223</v>
      </c>
      <c r="AS1096" s="26" t="s">
        <v>224</v>
      </c>
      <c r="AT1096" s="498">
        <v>113</v>
      </c>
      <c r="AU1096" s="270">
        <v>45.23</v>
      </c>
      <c r="AV1096" s="11">
        <v>-118.5</v>
      </c>
      <c r="AW1096" s="37" t="s">
        <v>225</v>
      </c>
      <c r="AX1096" s="277">
        <v>6.1416666666666666</v>
      </c>
      <c r="AY1096" s="278">
        <v>613</v>
      </c>
      <c r="AZ1096" s="455">
        <f t="shared" si="645"/>
        <v>2.7874604745184151</v>
      </c>
      <c r="BA1096" s="529" t="s">
        <v>137</v>
      </c>
      <c r="BB1096" s="241" t="s">
        <v>226</v>
      </c>
      <c r="BC1096" s="22"/>
      <c r="BD1096" s="23"/>
      <c r="BH1096" s="26" t="s">
        <v>2028</v>
      </c>
      <c r="BI1096" s="26" t="s">
        <v>1873</v>
      </c>
      <c r="BJ1096" s="8" t="s">
        <v>8</v>
      </c>
      <c r="BK1096" s="67" t="s">
        <v>1881</v>
      </c>
      <c r="BL1096" s="458"/>
      <c r="BM1096" s="458"/>
      <c r="BO1096" s="29" t="s">
        <v>1669</v>
      </c>
      <c r="BP1096" s="8" t="s">
        <v>1577</v>
      </c>
      <c r="BQ1096" s="29" t="s">
        <v>1862</v>
      </c>
      <c r="BR1096" s="67">
        <v>-7.1388888888888893</v>
      </c>
      <c r="BS1096" s="29" t="s">
        <v>21</v>
      </c>
      <c r="BT1096" s="29" t="s">
        <v>9</v>
      </c>
      <c r="BU1096" s="124">
        <v>8.6424162145022461</v>
      </c>
      <c r="BW1096" s="14" t="s">
        <v>26</v>
      </c>
      <c r="BX1096" s="29" t="s">
        <v>67</v>
      </c>
      <c r="BZ1096" s="146">
        <f t="shared" si="639"/>
        <v>8.6424162145022461</v>
      </c>
      <c r="CA1096" s="250" t="s">
        <v>18</v>
      </c>
      <c r="CB1096" s="248" t="s">
        <v>1861</v>
      </c>
      <c r="CC1096" s="119">
        <v>2</v>
      </c>
      <c r="CD1096" s="119">
        <v>2</v>
      </c>
      <c r="CE1096" s="82" t="s">
        <v>1617</v>
      </c>
      <c r="CF1096" s="8" t="s">
        <v>1578</v>
      </c>
      <c r="CG1096" s="67">
        <v>-7.1575757575757573</v>
      </c>
      <c r="CH1096" s="29" t="s">
        <v>21</v>
      </c>
      <c r="CI1096" s="67">
        <v>3.5012499407842976</v>
      </c>
      <c r="CL1096" s="30">
        <f t="shared" si="640"/>
        <v>3.5012499407842976</v>
      </c>
      <c r="CM1096" s="119">
        <v>2</v>
      </c>
      <c r="CN1096" s="119">
        <v>2</v>
      </c>
      <c r="CO1096" s="82" t="s">
        <v>2630</v>
      </c>
      <c r="CP1096" s="67">
        <f t="shared" si="649"/>
        <v>2.8341084557419764E-3</v>
      </c>
      <c r="CQ1096" s="67">
        <f t="shared" si="650"/>
        <v>0.5714285714285714</v>
      </c>
      <c r="CR1096" s="67">
        <f t="shared" si="646"/>
        <v>1.6194905461382721E-3</v>
      </c>
      <c r="CS1096" s="67">
        <f t="shared" si="651"/>
        <v>1.0000003278437035</v>
      </c>
      <c r="CT1096" s="29">
        <v>1</v>
      </c>
      <c r="CU1096" s="59">
        <v>0</v>
      </c>
      <c r="CV1096" s="19" t="s">
        <v>1782</v>
      </c>
      <c r="CW1096" s="59">
        <v>0</v>
      </c>
      <c r="CX1096" s="59">
        <v>0</v>
      </c>
      <c r="CY1096" s="12">
        <v>0</v>
      </c>
      <c r="CZ1096" s="12">
        <v>2</v>
      </c>
      <c r="DA1096" s="12">
        <v>0</v>
      </c>
      <c r="DB1096" s="12">
        <v>0</v>
      </c>
      <c r="DC1096" s="12">
        <v>0</v>
      </c>
      <c r="DD1096" s="283">
        <v>0</v>
      </c>
      <c r="DE1096" s="60">
        <v>0</v>
      </c>
      <c r="DF1096" s="60">
        <v>0</v>
      </c>
      <c r="DG1096" s="60">
        <v>0</v>
      </c>
      <c r="DH1096" s="60">
        <v>0</v>
      </c>
      <c r="DI1096" s="60">
        <v>0</v>
      </c>
      <c r="DJ1096" s="60">
        <v>0</v>
      </c>
      <c r="DK1096" s="60">
        <v>0</v>
      </c>
      <c r="DL1096" s="19">
        <v>0</v>
      </c>
      <c r="DM1096" s="19">
        <v>0</v>
      </c>
      <c r="DN1096" s="19">
        <v>0</v>
      </c>
      <c r="DO1096" s="59">
        <v>0</v>
      </c>
      <c r="DP1096" s="59">
        <v>0</v>
      </c>
      <c r="DQ1096" s="59">
        <v>0</v>
      </c>
      <c r="DR1096" s="59">
        <v>0</v>
      </c>
      <c r="DS1096" s="59">
        <v>0</v>
      </c>
      <c r="DT1096" s="59">
        <v>0</v>
      </c>
      <c r="DU1096" s="59">
        <v>0</v>
      </c>
      <c r="DV1096" s="59">
        <v>0</v>
      </c>
      <c r="DW1096" s="59">
        <v>0</v>
      </c>
      <c r="DX1096" s="59">
        <v>0</v>
      </c>
      <c r="DY1096" s="59">
        <v>0</v>
      </c>
      <c r="DZ1096" s="59">
        <v>0</v>
      </c>
      <c r="EA1096" s="59">
        <v>0</v>
      </c>
      <c r="EB1096" s="59">
        <v>0</v>
      </c>
      <c r="EC1096" s="283">
        <v>1</v>
      </c>
      <c r="ED1096" s="59">
        <v>0</v>
      </c>
      <c r="EE1096" s="59">
        <v>0</v>
      </c>
      <c r="EF1096" s="59">
        <v>0</v>
      </c>
      <c r="EG1096" s="59">
        <v>0</v>
      </c>
      <c r="EH1096" s="59">
        <v>0</v>
      </c>
      <c r="EI1096" s="59">
        <v>0</v>
      </c>
      <c r="EJ1096" s="59">
        <v>0</v>
      </c>
      <c r="EK1096" s="59">
        <v>0</v>
      </c>
      <c r="EL1096" s="59">
        <v>0</v>
      </c>
      <c r="EM1096" s="29">
        <v>2</v>
      </c>
      <c r="EN1096" s="59">
        <v>0</v>
      </c>
      <c r="EO1096" s="29">
        <v>2</v>
      </c>
      <c r="EP1096" s="59">
        <v>1</v>
      </c>
      <c r="EQ1096" s="59">
        <v>2</v>
      </c>
    </row>
    <row r="1097" spans="1:147" ht="15" customHeight="1" x14ac:dyDescent="0.25">
      <c r="A1097" s="6" t="s">
        <v>2587</v>
      </c>
      <c r="B1097" s="22">
        <v>171</v>
      </c>
      <c r="C1097" s="21" t="s">
        <v>1857</v>
      </c>
      <c r="D1097" s="13">
        <v>2016</v>
      </c>
      <c r="E1097" s="21" t="s">
        <v>800</v>
      </c>
      <c r="F1097" s="21" t="s">
        <v>308</v>
      </c>
      <c r="G1097" s="13">
        <v>19</v>
      </c>
      <c r="H1097" s="22" t="s">
        <v>801</v>
      </c>
      <c r="I1097" s="238" t="s">
        <v>1412</v>
      </c>
      <c r="J1097" s="59">
        <v>2</v>
      </c>
      <c r="K1097" s="22" t="s">
        <v>39</v>
      </c>
      <c r="L1097" s="22" t="s">
        <v>89</v>
      </c>
      <c r="M1097" s="22">
        <v>6</v>
      </c>
      <c r="N1097" s="22">
        <v>6</v>
      </c>
      <c r="O1097" s="59">
        <f t="shared" si="642"/>
        <v>0.77815125038364363</v>
      </c>
      <c r="P1097" s="22" t="s">
        <v>1858</v>
      </c>
      <c r="Q1097" s="26"/>
      <c r="R1097" s="22">
        <v>1</v>
      </c>
      <c r="S1097" s="37">
        <v>2</v>
      </c>
      <c r="T1097" s="22">
        <v>1</v>
      </c>
      <c r="U1097" s="239" t="s">
        <v>1859</v>
      </c>
      <c r="V1097" s="34" t="s">
        <v>1861</v>
      </c>
      <c r="W1097" s="13"/>
      <c r="X1097" s="22" t="s">
        <v>608</v>
      </c>
      <c r="Y1097" s="38"/>
      <c r="Z1097" s="26" t="s">
        <v>153</v>
      </c>
      <c r="AA1097" s="22" t="s">
        <v>1257</v>
      </c>
      <c r="AB1097" s="29" t="s">
        <v>1164</v>
      </c>
      <c r="AC1097" s="119">
        <v>10</v>
      </c>
      <c r="AD1097" s="29">
        <v>0</v>
      </c>
      <c r="AE1097" s="29" t="s">
        <v>1575</v>
      </c>
      <c r="AF1097" s="281">
        <v>2.7</v>
      </c>
      <c r="AG1097" s="86">
        <f t="shared" si="643"/>
        <v>0.43136376415898736</v>
      </c>
      <c r="AH1097" s="458">
        <f t="shared" si="652"/>
        <v>297</v>
      </c>
      <c r="AI1097" s="72">
        <f t="shared" si="636"/>
        <v>2.4727564493172123</v>
      </c>
      <c r="AJ1097" s="59">
        <f t="shared" si="637"/>
        <v>16.200000000000003</v>
      </c>
      <c r="AK1097" s="59">
        <f t="shared" si="644"/>
        <v>1.209515014542631</v>
      </c>
      <c r="AL1097" s="72">
        <f t="shared" si="638"/>
        <v>1782</v>
      </c>
      <c r="AM1097" s="72">
        <f t="shared" si="634"/>
        <v>3.2509076997008561</v>
      </c>
      <c r="AN1097" s="26" t="s">
        <v>28</v>
      </c>
      <c r="AO1097" s="22" t="s">
        <v>470</v>
      </c>
      <c r="AP1097" s="240"/>
      <c r="AQ1097" s="22" t="s">
        <v>80</v>
      </c>
      <c r="AR1097" s="26" t="s">
        <v>223</v>
      </c>
      <c r="AS1097" s="26" t="s">
        <v>224</v>
      </c>
      <c r="AT1097" s="498">
        <v>113</v>
      </c>
      <c r="AU1097" s="270">
        <v>45.23</v>
      </c>
      <c r="AV1097" s="11">
        <v>-118.5</v>
      </c>
      <c r="AW1097" s="37" t="s">
        <v>225</v>
      </c>
      <c r="AX1097" s="277">
        <v>6.1416666666666666</v>
      </c>
      <c r="AY1097" s="278">
        <v>613</v>
      </c>
      <c r="AZ1097" s="455">
        <f t="shared" si="645"/>
        <v>2.7874604745184151</v>
      </c>
      <c r="BA1097" s="529" t="s">
        <v>137</v>
      </c>
      <c r="BB1097" s="241" t="s">
        <v>226</v>
      </c>
      <c r="BC1097" s="22"/>
      <c r="BD1097" s="23"/>
      <c r="BH1097" s="26" t="s">
        <v>2028</v>
      </c>
      <c r="BI1097" s="26" t="s">
        <v>1874</v>
      </c>
      <c r="BJ1097" s="8" t="s">
        <v>8</v>
      </c>
      <c r="BK1097" s="67" t="s">
        <v>1881</v>
      </c>
      <c r="BL1097" s="458"/>
      <c r="BM1097" s="458"/>
      <c r="BO1097" s="29" t="s">
        <v>1669</v>
      </c>
      <c r="BP1097" s="8" t="s">
        <v>1577</v>
      </c>
      <c r="BQ1097" s="29" t="s">
        <v>1862</v>
      </c>
      <c r="BR1097" s="67">
        <v>-8.4839743589743577</v>
      </c>
      <c r="BS1097" s="29" t="s">
        <v>21</v>
      </c>
      <c r="BT1097" s="29" t="s">
        <v>9</v>
      </c>
      <c r="BU1097" s="124">
        <v>3.3950190968507949</v>
      </c>
      <c r="BW1097" s="14" t="s">
        <v>26</v>
      </c>
      <c r="BX1097" s="29" t="s">
        <v>67</v>
      </c>
      <c r="BZ1097" s="146">
        <f t="shared" si="639"/>
        <v>3.3950190968507949</v>
      </c>
      <c r="CA1097" s="250" t="s">
        <v>18</v>
      </c>
      <c r="CB1097" s="248" t="s">
        <v>1861</v>
      </c>
      <c r="CC1097" s="119">
        <v>2</v>
      </c>
      <c r="CD1097" s="119">
        <v>2</v>
      </c>
      <c r="CE1097" s="82" t="s">
        <v>1617</v>
      </c>
      <c r="CF1097" s="8" t="s">
        <v>1578</v>
      </c>
      <c r="CG1097" s="67">
        <v>-7.1575757575757573</v>
      </c>
      <c r="CH1097" s="29" t="s">
        <v>21</v>
      </c>
      <c r="CI1097" s="67">
        <v>3.5012499407842976</v>
      </c>
      <c r="CL1097" s="30">
        <f t="shared" si="640"/>
        <v>3.5012499407842976</v>
      </c>
      <c r="CM1097" s="119">
        <v>2</v>
      </c>
      <c r="CN1097" s="119">
        <v>2</v>
      </c>
      <c r="CO1097" s="82" t="s">
        <v>2630</v>
      </c>
      <c r="CP1097" s="67">
        <f t="shared" si="649"/>
        <v>-0.38462573138549488</v>
      </c>
      <c r="CQ1097" s="67">
        <f t="shared" si="650"/>
        <v>0.5714285714285714</v>
      </c>
      <c r="CR1097" s="67">
        <f t="shared" si="646"/>
        <v>-0.21978613222028279</v>
      </c>
      <c r="CS1097" s="67">
        <f t="shared" si="651"/>
        <v>1.006038242989544</v>
      </c>
      <c r="CT1097" s="29">
        <v>1</v>
      </c>
      <c r="CU1097" s="59">
        <v>0</v>
      </c>
      <c r="CV1097" s="19" t="s">
        <v>1782</v>
      </c>
      <c r="CW1097" s="59">
        <v>0</v>
      </c>
      <c r="CX1097" s="59">
        <v>0</v>
      </c>
      <c r="CY1097" s="12">
        <v>0</v>
      </c>
      <c r="CZ1097" s="12">
        <v>2</v>
      </c>
      <c r="DA1097" s="12">
        <v>0</v>
      </c>
      <c r="DB1097" s="12">
        <v>0</v>
      </c>
      <c r="DC1097" s="12">
        <v>0</v>
      </c>
      <c r="DD1097" s="283">
        <v>0</v>
      </c>
      <c r="DE1097" s="60">
        <v>0</v>
      </c>
      <c r="DF1097" s="60">
        <v>0</v>
      </c>
      <c r="DG1097" s="60">
        <v>0</v>
      </c>
      <c r="DH1097" s="60">
        <v>0</v>
      </c>
      <c r="DI1097" s="60">
        <v>0</v>
      </c>
      <c r="DJ1097" s="60">
        <v>0</v>
      </c>
      <c r="DK1097" s="60">
        <v>0</v>
      </c>
      <c r="DL1097" s="19">
        <v>0</v>
      </c>
      <c r="DM1097" s="19">
        <v>0</v>
      </c>
      <c r="DN1097" s="19">
        <v>0</v>
      </c>
      <c r="DO1097" s="59">
        <v>0</v>
      </c>
      <c r="DP1097" s="59">
        <v>0</v>
      </c>
      <c r="DQ1097" s="59">
        <v>0</v>
      </c>
      <c r="DR1097" s="59">
        <v>0</v>
      </c>
      <c r="DS1097" s="59">
        <v>0</v>
      </c>
      <c r="DT1097" s="59">
        <v>0</v>
      </c>
      <c r="DU1097" s="59">
        <v>0</v>
      </c>
      <c r="DV1097" s="59">
        <v>0</v>
      </c>
      <c r="DW1097" s="59">
        <v>0</v>
      </c>
      <c r="DX1097" s="59">
        <v>0</v>
      </c>
      <c r="DY1097" s="59">
        <v>0</v>
      </c>
      <c r="DZ1097" s="59">
        <v>0</v>
      </c>
      <c r="EA1097" s="59">
        <v>0</v>
      </c>
      <c r="EB1097" s="59">
        <v>0</v>
      </c>
      <c r="EC1097" s="283">
        <v>1</v>
      </c>
      <c r="ED1097" s="59">
        <v>0</v>
      </c>
      <c r="EE1097" s="59">
        <v>0</v>
      </c>
      <c r="EF1097" s="59">
        <v>0</v>
      </c>
      <c r="EG1097" s="59">
        <v>0</v>
      </c>
      <c r="EH1097" s="59">
        <v>0</v>
      </c>
      <c r="EI1097" s="59">
        <v>0</v>
      </c>
      <c r="EJ1097" s="59">
        <v>0</v>
      </c>
      <c r="EK1097" s="59">
        <v>0</v>
      </c>
      <c r="EL1097" s="59">
        <v>0</v>
      </c>
      <c r="EM1097" s="29">
        <v>2</v>
      </c>
      <c r="EN1097" s="59">
        <v>0</v>
      </c>
      <c r="EO1097" s="29">
        <v>2</v>
      </c>
      <c r="EP1097" s="59">
        <v>1</v>
      </c>
      <c r="EQ1097" s="59">
        <v>2</v>
      </c>
    </row>
    <row r="1098" spans="1:147" ht="15" customHeight="1" x14ac:dyDescent="0.25">
      <c r="A1098" s="6" t="s">
        <v>2587</v>
      </c>
      <c r="B1098" s="22">
        <v>172</v>
      </c>
      <c r="C1098" s="21" t="s">
        <v>1857</v>
      </c>
      <c r="D1098" s="13">
        <v>2016</v>
      </c>
      <c r="E1098" s="21" t="s">
        <v>800</v>
      </c>
      <c r="F1098" s="21" t="s">
        <v>308</v>
      </c>
      <c r="G1098" s="13">
        <v>19</v>
      </c>
      <c r="H1098" s="22" t="s">
        <v>801</v>
      </c>
      <c r="I1098" s="238" t="s">
        <v>1412</v>
      </c>
      <c r="J1098" s="59">
        <v>2</v>
      </c>
      <c r="K1098" s="22" t="s">
        <v>39</v>
      </c>
      <c r="L1098" s="22" t="s">
        <v>89</v>
      </c>
      <c r="M1098" s="22">
        <v>6</v>
      </c>
      <c r="N1098" s="22">
        <v>6</v>
      </c>
      <c r="O1098" s="59">
        <f t="shared" si="642"/>
        <v>0.77815125038364363</v>
      </c>
      <c r="P1098" s="22" t="s">
        <v>1858</v>
      </c>
      <c r="Q1098" s="26"/>
      <c r="R1098" s="22">
        <v>1</v>
      </c>
      <c r="S1098" s="37">
        <v>2</v>
      </c>
      <c r="T1098" s="22">
        <v>3</v>
      </c>
      <c r="U1098" s="239" t="s">
        <v>1859</v>
      </c>
      <c r="V1098" s="34" t="s">
        <v>1861</v>
      </c>
      <c r="W1098" s="13"/>
      <c r="X1098" s="22" t="s">
        <v>608</v>
      </c>
      <c r="Y1098" s="38"/>
      <c r="Z1098" s="26" t="s">
        <v>153</v>
      </c>
      <c r="AA1098" s="22" t="s">
        <v>1257</v>
      </c>
      <c r="AB1098" s="29" t="s">
        <v>1164</v>
      </c>
      <c r="AC1098" s="243" t="s">
        <v>1863</v>
      </c>
      <c r="AD1098" s="29">
        <v>0</v>
      </c>
      <c r="AE1098" s="29" t="s">
        <v>1575</v>
      </c>
      <c r="AF1098" s="282">
        <v>5.5</v>
      </c>
      <c r="AG1098" s="86">
        <f t="shared" si="643"/>
        <v>0.74036268949424389</v>
      </c>
      <c r="AH1098" s="458">
        <f t="shared" si="652"/>
        <v>605</v>
      </c>
      <c r="AI1098" s="72">
        <f t="shared" si="636"/>
        <v>2.781755374652469</v>
      </c>
      <c r="AJ1098" s="59">
        <f t="shared" si="637"/>
        <v>33</v>
      </c>
      <c r="AK1098" s="59">
        <f t="shared" si="644"/>
        <v>1.5185139398778875</v>
      </c>
      <c r="AL1098" s="72">
        <f t="shared" si="638"/>
        <v>3630</v>
      </c>
      <c r="AM1098" s="72">
        <f t="shared" si="634"/>
        <v>3.5599066250361124</v>
      </c>
      <c r="AN1098" s="26" t="s">
        <v>28</v>
      </c>
      <c r="AO1098" s="22" t="s">
        <v>470</v>
      </c>
      <c r="AP1098" s="240"/>
      <c r="AQ1098" s="22" t="s">
        <v>80</v>
      </c>
      <c r="AR1098" s="26" t="s">
        <v>223</v>
      </c>
      <c r="AS1098" s="26" t="s">
        <v>224</v>
      </c>
      <c r="AT1098" s="498">
        <v>113</v>
      </c>
      <c r="AU1098" s="270">
        <v>45.23</v>
      </c>
      <c r="AV1098" s="11">
        <v>-118.5</v>
      </c>
      <c r="AW1098" s="37" t="s">
        <v>225</v>
      </c>
      <c r="AX1098" s="277">
        <v>6.1416666666666666</v>
      </c>
      <c r="AY1098" s="278">
        <v>613</v>
      </c>
      <c r="AZ1098" s="455">
        <f t="shared" si="645"/>
        <v>2.7874604745184151</v>
      </c>
      <c r="BA1098" s="529" t="s">
        <v>137</v>
      </c>
      <c r="BB1098" s="241" t="s">
        <v>226</v>
      </c>
      <c r="BC1098" s="22"/>
      <c r="BD1098" s="23"/>
      <c r="BH1098" s="26" t="s">
        <v>2028</v>
      </c>
      <c r="BI1098" s="26" t="s">
        <v>1875</v>
      </c>
      <c r="BJ1098" s="8" t="s">
        <v>8</v>
      </c>
      <c r="BK1098" s="67" t="s">
        <v>1881</v>
      </c>
      <c r="BL1098" s="458"/>
      <c r="BM1098" s="458"/>
      <c r="BO1098" s="29" t="s">
        <v>1669</v>
      </c>
      <c r="BP1098" s="8" t="s">
        <v>1577</v>
      </c>
      <c r="BQ1098" s="29" t="s">
        <v>1862</v>
      </c>
      <c r="BR1098" s="67">
        <v>-7.4519230769230766</v>
      </c>
      <c r="BS1098" s="29" t="s">
        <v>21</v>
      </c>
      <c r="BT1098" s="29" t="s">
        <v>9</v>
      </c>
      <c r="BU1098" s="124">
        <v>5.4165443183134414</v>
      </c>
      <c r="BW1098" s="14" t="s">
        <v>26</v>
      </c>
      <c r="BX1098" s="29" t="s">
        <v>67</v>
      </c>
      <c r="BZ1098" s="146">
        <f t="shared" si="639"/>
        <v>5.4165443183134414</v>
      </c>
      <c r="CA1098" s="250" t="s">
        <v>18</v>
      </c>
      <c r="CB1098" s="248" t="s">
        <v>1861</v>
      </c>
      <c r="CC1098" s="119">
        <v>6</v>
      </c>
      <c r="CD1098" s="119">
        <v>6</v>
      </c>
      <c r="CE1098" s="82" t="s">
        <v>1617</v>
      </c>
      <c r="CF1098" s="8" t="s">
        <v>1578</v>
      </c>
      <c r="CG1098" s="67">
        <v>-7.1575757575757573</v>
      </c>
      <c r="CH1098" s="29" t="s">
        <v>21</v>
      </c>
      <c r="CI1098" s="67">
        <v>3.5012499407842976</v>
      </c>
      <c r="CL1098" s="30">
        <f t="shared" si="640"/>
        <v>3.5012499407842976</v>
      </c>
      <c r="CM1098" s="119">
        <v>2</v>
      </c>
      <c r="CN1098" s="119">
        <v>2</v>
      </c>
      <c r="CO1098" s="82" t="s">
        <v>2630</v>
      </c>
      <c r="CP1098" s="67">
        <f t="shared" si="649"/>
        <v>-5.7187438584734122E-2</v>
      </c>
      <c r="CQ1098" s="67">
        <f t="shared" si="650"/>
        <v>0.86956521739130432</v>
      </c>
      <c r="CR1098" s="67">
        <f t="shared" si="646"/>
        <v>-4.9728207464986192E-2</v>
      </c>
      <c r="CS1098" s="67">
        <f t="shared" si="651"/>
        <v>0.66682122258027166</v>
      </c>
      <c r="CT1098" s="29">
        <v>2</v>
      </c>
      <c r="CU1098" s="59">
        <v>0</v>
      </c>
      <c r="CV1098" s="19" t="s">
        <v>1782</v>
      </c>
      <c r="CW1098" s="59">
        <v>0</v>
      </c>
      <c r="CX1098" s="59">
        <v>0</v>
      </c>
      <c r="CY1098" s="12">
        <v>0</v>
      </c>
      <c r="CZ1098" s="12">
        <v>2</v>
      </c>
      <c r="DA1098" s="12">
        <v>0</v>
      </c>
      <c r="DB1098" s="12">
        <v>0</v>
      </c>
      <c r="DC1098" s="12">
        <v>0</v>
      </c>
      <c r="DD1098" s="283">
        <v>0</v>
      </c>
      <c r="DE1098" s="60">
        <v>0</v>
      </c>
      <c r="DF1098" s="60">
        <v>0</v>
      </c>
      <c r="DG1098" s="60">
        <v>0</v>
      </c>
      <c r="DH1098" s="60">
        <v>0</v>
      </c>
      <c r="DI1098" s="60">
        <v>0</v>
      </c>
      <c r="DJ1098" s="60">
        <v>0</v>
      </c>
      <c r="DK1098" s="60">
        <v>0</v>
      </c>
      <c r="DL1098" s="19">
        <v>0</v>
      </c>
      <c r="DM1098" s="19">
        <v>0</v>
      </c>
      <c r="DN1098" s="19">
        <v>0</v>
      </c>
      <c r="DO1098" s="59">
        <v>0</v>
      </c>
      <c r="DP1098" s="59">
        <v>0</v>
      </c>
      <c r="DQ1098" s="59">
        <v>0</v>
      </c>
      <c r="DR1098" s="59">
        <v>0</v>
      </c>
      <c r="DS1098" s="59">
        <v>0</v>
      </c>
      <c r="DT1098" s="59">
        <v>0</v>
      </c>
      <c r="DU1098" s="59">
        <v>0</v>
      </c>
      <c r="DV1098" s="59">
        <v>0</v>
      </c>
      <c r="DW1098" s="59">
        <v>0</v>
      </c>
      <c r="DX1098" s="59">
        <v>0</v>
      </c>
      <c r="DY1098" s="59">
        <v>0</v>
      </c>
      <c r="DZ1098" s="59">
        <v>0</v>
      </c>
      <c r="EA1098" s="59">
        <v>0</v>
      </c>
      <c r="EB1098" s="59">
        <v>0</v>
      </c>
      <c r="EC1098" s="283">
        <v>1</v>
      </c>
      <c r="ED1098" s="59">
        <v>0</v>
      </c>
      <c r="EE1098" s="59">
        <v>0</v>
      </c>
      <c r="EF1098" s="59">
        <v>0</v>
      </c>
      <c r="EG1098" s="59">
        <v>0</v>
      </c>
      <c r="EH1098" s="59">
        <v>0</v>
      </c>
      <c r="EI1098" s="59">
        <v>0</v>
      </c>
      <c r="EJ1098" s="59">
        <v>0</v>
      </c>
      <c r="EK1098" s="59">
        <v>0</v>
      </c>
      <c r="EL1098" s="59">
        <v>0</v>
      </c>
      <c r="EM1098" s="29">
        <v>2</v>
      </c>
      <c r="EN1098" s="59">
        <v>0</v>
      </c>
      <c r="EO1098" s="29">
        <v>2</v>
      </c>
      <c r="EP1098" s="59">
        <v>1</v>
      </c>
      <c r="EQ1098" s="59">
        <v>2</v>
      </c>
    </row>
    <row r="1099" spans="1:147" ht="15" customHeight="1" x14ac:dyDescent="0.25">
      <c r="A1099" s="6" t="s">
        <v>2587</v>
      </c>
      <c r="B1099" s="22">
        <v>173</v>
      </c>
      <c r="C1099" s="21" t="s">
        <v>1857</v>
      </c>
      <c r="D1099" s="13">
        <v>2016</v>
      </c>
      <c r="E1099" s="21" t="s">
        <v>800</v>
      </c>
      <c r="F1099" s="21" t="s">
        <v>308</v>
      </c>
      <c r="G1099" s="13">
        <v>19</v>
      </c>
      <c r="H1099" s="22" t="s">
        <v>801</v>
      </c>
      <c r="I1099" s="238" t="s">
        <v>1412</v>
      </c>
      <c r="J1099" s="59">
        <v>2</v>
      </c>
      <c r="K1099" s="22" t="s">
        <v>39</v>
      </c>
      <c r="L1099" s="22" t="s">
        <v>89</v>
      </c>
      <c r="M1099" s="22">
        <v>6</v>
      </c>
      <c r="N1099" s="22">
        <v>6</v>
      </c>
      <c r="O1099" s="59">
        <f t="shared" si="642"/>
        <v>0.77815125038364363</v>
      </c>
      <c r="P1099" s="22" t="s">
        <v>1858</v>
      </c>
      <c r="Q1099" s="26"/>
      <c r="R1099" s="22">
        <v>1</v>
      </c>
      <c r="S1099" s="37">
        <v>2</v>
      </c>
      <c r="T1099" s="22">
        <v>1</v>
      </c>
      <c r="U1099" s="239" t="s">
        <v>1859</v>
      </c>
      <c r="V1099" s="34" t="s">
        <v>1861</v>
      </c>
      <c r="W1099" s="13"/>
      <c r="X1099" s="22" t="s">
        <v>608</v>
      </c>
      <c r="Y1099" s="38"/>
      <c r="Z1099" s="244" t="s">
        <v>130</v>
      </c>
      <c r="AA1099" s="22" t="s">
        <v>1257</v>
      </c>
      <c r="AB1099" s="29" t="s">
        <v>1164</v>
      </c>
      <c r="AC1099" s="119">
        <v>32</v>
      </c>
      <c r="AD1099" s="29">
        <v>0</v>
      </c>
      <c r="AE1099" s="29" t="s">
        <v>1576</v>
      </c>
      <c r="AF1099" s="281">
        <v>8.6999999999999993</v>
      </c>
      <c r="AG1099" s="86">
        <f t="shared" si="643"/>
        <v>0.93951925261861846</v>
      </c>
      <c r="AH1099" s="458">
        <f>AF1099*69.5</f>
        <v>604.65</v>
      </c>
      <c r="AI1099" s="72">
        <f t="shared" si="636"/>
        <v>2.7815040572087324</v>
      </c>
      <c r="AJ1099" s="59">
        <f t="shared" si="637"/>
        <v>52.199999999999996</v>
      </c>
      <c r="AK1099" s="59">
        <f t="shared" si="644"/>
        <v>1.7176705030022621</v>
      </c>
      <c r="AL1099" s="72">
        <f t="shared" si="638"/>
        <v>3627.8999999999996</v>
      </c>
      <c r="AM1099" s="72">
        <f t="shared" si="634"/>
        <v>3.5596553075923758</v>
      </c>
      <c r="AN1099" s="26" t="s">
        <v>28</v>
      </c>
      <c r="AO1099" s="22" t="s">
        <v>470</v>
      </c>
      <c r="AP1099" s="240"/>
      <c r="AQ1099" s="22" t="s">
        <v>80</v>
      </c>
      <c r="AR1099" s="26" t="s">
        <v>223</v>
      </c>
      <c r="AS1099" s="26" t="s">
        <v>224</v>
      </c>
      <c r="AT1099" s="498">
        <v>113</v>
      </c>
      <c r="AU1099" s="270">
        <v>45.23</v>
      </c>
      <c r="AV1099" s="11">
        <v>-118.5</v>
      </c>
      <c r="AW1099" s="37" t="s">
        <v>225</v>
      </c>
      <c r="AX1099" s="277">
        <v>6.1416666666666666</v>
      </c>
      <c r="AY1099" s="278">
        <v>613</v>
      </c>
      <c r="AZ1099" s="455">
        <f t="shared" si="645"/>
        <v>2.7874604745184151</v>
      </c>
      <c r="BA1099" s="529" t="s">
        <v>137</v>
      </c>
      <c r="BB1099" s="241" t="s">
        <v>226</v>
      </c>
      <c r="BC1099" s="22"/>
      <c r="BD1099" s="23"/>
      <c r="BH1099" s="26" t="s">
        <v>2028</v>
      </c>
      <c r="BI1099" s="26" t="s">
        <v>1876</v>
      </c>
      <c r="BJ1099" s="8" t="s">
        <v>8</v>
      </c>
      <c r="BK1099" s="67" t="s">
        <v>1881</v>
      </c>
      <c r="BL1099" s="458"/>
      <c r="BM1099" s="458"/>
      <c r="BO1099" s="29" t="s">
        <v>1669</v>
      </c>
      <c r="BP1099" s="8" t="s">
        <v>1577</v>
      </c>
      <c r="BQ1099" s="29" t="s">
        <v>1862</v>
      </c>
      <c r="BR1099" s="67">
        <v>-4.875</v>
      </c>
      <c r="BS1099" s="29" t="s">
        <v>21</v>
      </c>
      <c r="BT1099" s="29" t="s">
        <v>9</v>
      </c>
      <c r="BU1099" s="124">
        <v>2.1802459086585197</v>
      </c>
      <c r="BW1099" s="14" t="s">
        <v>26</v>
      </c>
      <c r="BX1099" s="29" t="s">
        <v>67</v>
      </c>
      <c r="BZ1099" s="146">
        <f t="shared" si="639"/>
        <v>2.1802459086585197</v>
      </c>
      <c r="CA1099" s="250" t="s">
        <v>18</v>
      </c>
      <c r="CB1099" s="248" t="s">
        <v>1861</v>
      </c>
      <c r="CC1099" s="119">
        <v>2</v>
      </c>
      <c r="CD1099" s="119">
        <v>2</v>
      </c>
      <c r="CE1099" s="82" t="s">
        <v>1617</v>
      </c>
      <c r="CF1099" s="8" t="s">
        <v>1578</v>
      </c>
      <c r="CG1099" s="67">
        <v>-7.1575757575757573</v>
      </c>
      <c r="CH1099" s="29" t="s">
        <v>21</v>
      </c>
      <c r="CI1099" s="67">
        <v>3.5012499407842976</v>
      </c>
      <c r="CL1099" s="30">
        <f t="shared" si="640"/>
        <v>3.5012499407842976</v>
      </c>
      <c r="CM1099" s="119">
        <v>2</v>
      </c>
      <c r="CN1099" s="119">
        <v>2</v>
      </c>
      <c r="CO1099" s="82" t="s">
        <v>2630</v>
      </c>
      <c r="CP1099" s="67">
        <f t="shared" si="649"/>
        <v>0.78263571031231571</v>
      </c>
      <c r="CQ1099" s="67">
        <f t="shared" si="650"/>
        <v>0.5714285714285714</v>
      </c>
      <c r="CR1099" s="67">
        <f t="shared" si="646"/>
        <v>0.4472204058927518</v>
      </c>
      <c r="CS1099" s="67">
        <f t="shared" si="651"/>
        <v>1.0250007614308596</v>
      </c>
      <c r="CT1099" s="29">
        <v>1</v>
      </c>
      <c r="CU1099" s="59">
        <v>0</v>
      </c>
      <c r="CV1099" s="19" t="s">
        <v>1782</v>
      </c>
      <c r="CW1099" s="59">
        <v>0</v>
      </c>
      <c r="CX1099" s="59">
        <v>0</v>
      </c>
      <c r="CY1099" s="12">
        <v>0</v>
      </c>
      <c r="CZ1099" s="12">
        <v>2</v>
      </c>
      <c r="DA1099" s="12">
        <v>0</v>
      </c>
      <c r="DB1099" s="12">
        <v>0</v>
      </c>
      <c r="DC1099" s="12">
        <v>0</v>
      </c>
      <c r="DD1099" s="283">
        <v>0</v>
      </c>
      <c r="DE1099" s="60">
        <v>0</v>
      </c>
      <c r="DF1099" s="60">
        <v>0</v>
      </c>
      <c r="DG1099" s="60">
        <v>0</v>
      </c>
      <c r="DH1099" s="60">
        <v>0</v>
      </c>
      <c r="DI1099" s="60">
        <v>0</v>
      </c>
      <c r="DJ1099" s="60">
        <v>0</v>
      </c>
      <c r="DK1099" s="60">
        <v>0</v>
      </c>
      <c r="DL1099" s="19">
        <v>0</v>
      </c>
      <c r="DM1099" s="19">
        <v>0</v>
      </c>
      <c r="DN1099" s="19">
        <v>0</v>
      </c>
      <c r="DO1099" s="59">
        <v>0</v>
      </c>
      <c r="DP1099" s="59">
        <v>0</v>
      </c>
      <c r="DQ1099" s="59">
        <v>0</v>
      </c>
      <c r="DR1099" s="59">
        <v>0</v>
      </c>
      <c r="DS1099" s="59">
        <v>0</v>
      </c>
      <c r="DT1099" s="59">
        <v>0</v>
      </c>
      <c r="DU1099" s="59">
        <v>0</v>
      </c>
      <c r="DV1099" s="59">
        <v>0</v>
      </c>
      <c r="DW1099" s="59">
        <v>0</v>
      </c>
      <c r="DX1099" s="59">
        <v>0</v>
      </c>
      <c r="DY1099" s="59">
        <v>0</v>
      </c>
      <c r="DZ1099" s="59">
        <v>0</v>
      </c>
      <c r="EA1099" s="59">
        <v>0</v>
      </c>
      <c r="EB1099" s="59">
        <v>0</v>
      </c>
      <c r="EC1099" s="283">
        <v>1</v>
      </c>
      <c r="ED1099" s="59">
        <v>0</v>
      </c>
      <c r="EE1099" s="59">
        <v>0</v>
      </c>
      <c r="EF1099" s="59">
        <v>0</v>
      </c>
      <c r="EG1099" s="59">
        <v>0</v>
      </c>
      <c r="EH1099" s="59">
        <v>0</v>
      </c>
      <c r="EI1099" s="59">
        <v>0</v>
      </c>
      <c r="EJ1099" s="59">
        <v>0</v>
      </c>
      <c r="EK1099" s="59">
        <v>0</v>
      </c>
      <c r="EL1099" s="59">
        <v>0</v>
      </c>
      <c r="EM1099" s="37">
        <v>0</v>
      </c>
      <c r="EN1099" s="59">
        <v>0</v>
      </c>
      <c r="EO1099" s="268">
        <v>1</v>
      </c>
      <c r="EP1099" s="59">
        <v>1</v>
      </c>
      <c r="EQ1099" s="59">
        <v>2</v>
      </c>
    </row>
    <row r="1100" spans="1:147" ht="15" customHeight="1" x14ac:dyDescent="0.25">
      <c r="A1100" s="6" t="s">
        <v>2587</v>
      </c>
      <c r="B1100" s="22">
        <v>174</v>
      </c>
      <c r="C1100" s="21" t="s">
        <v>1857</v>
      </c>
      <c r="D1100" s="13">
        <v>2016</v>
      </c>
      <c r="E1100" s="21" t="s">
        <v>800</v>
      </c>
      <c r="F1100" s="21" t="s">
        <v>308</v>
      </c>
      <c r="G1100" s="13">
        <v>19</v>
      </c>
      <c r="H1100" s="22" t="s">
        <v>801</v>
      </c>
      <c r="I1100" s="238" t="s">
        <v>1412</v>
      </c>
      <c r="J1100" s="59">
        <v>2</v>
      </c>
      <c r="K1100" s="22" t="s">
        <v>39</v>
      </c>
      <c r="L1100" s="22" t="s">
        <v>89</v>
      </c>
      <c r="M1100" s="22">
        <v>6</v>
      </c>
      <c r="N1100" s="22">
        <v>6</v>
      </c>
      <c r="O1100" s="59">
        <f t="shared" si="642"/>
        <v>0.77815125038364363</v>
      </c>
      <c r="P1100" s="22" t="s">
        <v>1858</v>
      </c>
      <c r="Q1100" s="26"/>
      <c r="R1100" s="22">
        <v>1</v>
      </c>
      <c r="S1100" s="37">
        <v>2</v>
      </c>
      <c r="T1100" s="22">
        <v>1</v>
      </c>
      <c r="U1100" s="239" t="s">
        <v>1859</v>
      </c>
      <c r="V1100" s="34" t="s">
        <v>1861</v>
      </c>
      <c r="W1100" s="13"/>
      <c r="X1100" s="22" t="s">
        <v>608</v>
      </c>
      <c r="Y1100" s="38"/>
      <c r="Z1100" s="244" t="s">
        <v>130</v>
      </c>
      <c r="AA1100" s="22" t="s">
        <v>1257</v>
      </c>
      <c r="AB1100" s="29" t="s">
        <v>1164</v>
      </c>
      <c r="AC1100" s="119">
        <v>16</v>
      </c>
      <c r="AD1100" s="29">
        <v>0</v>
      </c>
      <c r="AE1100" s="29" t="s">
        <v>1576</v>
      </c>
      <c r="AF1100" s="281">
        <v>4.4000000000000004</v>
      </c>
      <c r="AG1100" s="86">
        <f t="shared" si="643"/>
        <v>0.64345267648618742</v>
      </c>
      <c r="AH1100" s="458">
        <f t="shared" ref="AH1100:AH1102" si="653">AF1100*69.5</f>
        <v>305.8</v>
      </c>
      <c r="AI1100" s="72">
        <f t="shared" si="636"/>
        <v>2.4854374810763011</v>
      </c>
      <c r="AJ1100" s="59">
        <f t="shared" si="637"/>
        <v>26.400000000000002</v>
      </c>
      <c r="AK1100" s="59">
        <f t="shared" si="644"/>
        <v>1.4216039268698311</v>
      </c>
      <c r="AL1100" s="72">
        <f t="shared" si="638"/>
        <v>1834.8000000000002</v>
      </c>
      <c r="AM1100" s="72">
        <f t="shared" si="634"/>
        <v>3.263588731459945</v>
      </c>
      <c r="AN1100" s="26" t="s">
        <v>28</v>
      </c>
      <c r="AO1100" s="22" t="s">
        <v>470</v>
      </c>
      <c r="AP1100" s="240"/>
      <c r="AQ1100" s="22" t="s">
        <v>80</v>
      </c>
      <c r="AR1100" s="26" t="s">
        <v>223</v>
      </c>
      <c r="AS1100" s="26" t="s">
        <v>224</v>
      </c>
      <c r="AT1100" s="498">
        <v>113</v>
      </c>
      <c r="AU1100" s="270">
        <v>45.23</v>
      </c>
      <c r="AV1100" s="11">
        <v>-118.5</v>
      </c>
      <c r="AW1100" s="37" t="s">
        <v>225</v>
      </c>
      <c r="AX1100" s="277">
        <v>6.1416666666666666</v>
      </c>
      <c r="AY1100" s="278">
        <v>613</v>
      </c>
      <c r="AZ1100" s="455">
        <f t="shared" si="645"/>
        <v>2.7874604745184151</v>
      </c>
      <c r="BA1100" s="529" t="s">
        <v>137</v>
      </c>
      <c r="BB1100" s="241" t="s">
        <v>226</v>
      </c>
      <c r="BC1100" s="22"/>
      <c r="BD1100" s="23"/>
      <c r="BH1100" s="26" t="s">
        <v>2028</v>
      </c>
      <c r="BI1100" s="26" t="s">
        <v>1877</v>
      </c>
      <c r="BJ1100" s="8" t="s">
        <v>8</v>
      </c>
      <c r="BK1100" s="67" t="s">
        <v>1881</v>
      </c>
      <c r="BL1100" s="458"/>
      <c r="BM1100" s="458"/>
      <c r="BO1100" s="29" t="s">
        <v>1669</v>
      </c>
      <c r="BP1100" s="8" t="s">
        <v>1577</v>
      </c>
      <c r="BQ1100" s="29" t="s">
        <v>1862</v>
      </c>
      <c r="BR1100" s="67">
        <v>-5.7009615384615389</v>
      </c>
      <c r="BS1100" s="29" t="s">
        <v>21</v>
      </c>
      <c r="BT1100" s="29" t="s">
        <v>9</v>
      </c>
      <c r="BU1100" s="124">
        <v>0.53168990662296078</v>
      </c>
      <c r="BW1100" s="14" t="s">
        <v>26</v>
      </c>
      <c r="BX1100" s="29" t="s">
        <v>67</v>
      </c>
      <c r="BZ1100" s="146">
        <f t="shared" si="639"/>
        <v>0.53168990662296078</v>
      </c>
      <c r="CA1100" s="250" t="s">
        <v>18</v>
      </c>
      <c r="CB1100" s="248" t="s">
        <v>1861</v>
      </c>
      <c r="CC1100" s="119">
        <v>2</v>
      </c>
      <c r="CD1100" s="119">
        <v>2</v>
      </c>
      <c r="CE1100" s="82" t="s">
        <v>1617</v>
      </c>
      <c r="CF1100" s="8" t="s">
        <v>1578</v>
      </c>
      <c r="CG1100" s="67">
        <v>-7.1575757575757573</v>
      </c>
      <c r="CH1100" s="29" t="s">
        <v>21</v>
      </c>
      <c r="CI1100" s="67">
        <v>3.5012499407842976</v>
      </c>
      <c r="CL1100" s="30">
        <f t="shared" si="640"/>
        <v>3.5012499407842976</v>
      </c>
      <c r="CM1100" s="119">
        <v>2</v>
      </c>
      <c r="CN1100" s="119">
        <v>2</v>
      </c>
      <c r="CO1100" s="82" t="s">
        <v>2630</v>
      </c>
      <c r="CP1100" s="67">
        <f t="shared" si="649"/>
        <v>0.5816821658709459</v>
      </c>
      <c r="CQ1100" s="67">
        <f t="shared" si="650"/>
        <v>0.5714285714285714</v>
      </c>
      <c r="CR1100" s="67">
        <f t="shared" si="646"/>
        <v>0.33238980906911192</v>
      </c>
      <c r="CS1100" s="67">
        <f t="shared" si="651"/>
        <v>1.013810373146625</v>
      </c>
      <c r="CT1100" s="29">
        <v>1</v>
      </c>
      <c r="CU1100" s="59">
        <v>0</v>
      </c>
      <c r="CV1100" s="19" t="s">
        <v>1782</v>
      </c>
      <c r="CW1100" s="59">
        <v>0</v>
      </c>
      <c r="CX1100" s="59">
        <v>0</v>
      </c>
      <c r="CY1100" s="12">
        <v>0</v>
      </c>
      <c r="CZ1100" s="12">
        <v>2</v>
      </c>
      <c r="DA1100" s="12">
        <v>0</v>
      </c>
      <c r="DB1100" s="12">
        <v>0</v>
      </c>
      <c r="DC1100" s="12">
        <v>0</v>
      </c>
      <c r="DD1100" s="283">
        <v>0</v>
      </c>
      <c r="DE1100" s="60">
        <v>0</v>
      </c>
      <c r="DF1100" s="60">
        <v>0</v>
      </c>
      <c r="DG1100" s="60">
        <v>0</v>
      </c>
      <c r="DH1100" s="60">
        <v>0</v>
      </c>
      <c r="DI1100" s="60">
        <v>0</v>
      </c>
      <c r="DJ1100" s="60">
        <v>0</v>
      </c>
      <c r="DK1100" s="60">
        <v>0</v>
      </c>
      <c r="DL1100" s="19">
        <v>0</v>
      </c>
      <c r="DM1100" s="19">
        <v>0</v>
      </c>
      <c r="DN1100" s="19">
        <v>0</v>
      </c>
      <c r="DO1100" s="59">
        <v>0</v>
      </c>
      <c r="DP1100" s="59">
        <v>0</v>
      </c>
      <c r="DQ1100" s="59">
        <v>0</v>
      </c>
      <c r="DR1100" s="59">
        <v>0</v>
      </c>
      <c r="DS1100" s="59">
        <v>0</v>
      </c>
      <c r="DT1100" s="59">
        <v>0</v>
      </c>
      <c r="DU1100" s="59">
        <v>0</v>
      </c>
      <c r="DV1100" s="59">
        <v>0</v>
      </c>
      <c r="DW1100" s="59">
        <v>0</v>
      </c>
      <c r="DX1100" s="59">
        <v>0</v>
      </c>
      <c r="DY1100" s="59">
        <v>0</v>
      </c>
      <c r="DZ1100" s="59">
        <v>0</v>
      </c>
      <c r="EA1100" s="59">
        <v>0</v>
      </c>
      <c r="EB1100" s="59">
        <v>0</v>
      </c>
      <c r="EC1100" s="283">
        <v>1</v>
      </c>
      <c r="ED1100" s="59">
        <v>0</v>
      </c>
      <c r="EE1100" s="59">
        <v>0</v>
      </c>
      <c r="EF1100" s="59">
        <v>0</v>
      </c>
      <c r="EG1100" s="59">
        <v>0</v>
      </c>
      <c r="EH1100" s="59">
        <v>0</v>
      </c>
      <c r="EI1100" s="59">
        <v>0</v>
      </c>
      <c r="EJ1100" s="59">
        <v>0</v>
      </c>
      <c r="EK1100" s="59">
        <v>0</v>
      </c>
      <c r="EL1100" s="59">
        <v>0</v>
      </c>
      <c r="EM1100" s="37">
        <v>0</v>
      </c>
      <c r="EN1100" s="59">
        <v>0</v>
      </c>
      <c r="EO1100" s="268">
        <v>1</v>
      </c>
      <c r="EP1100" s="59">
        <v>1</v>
      </c>
      <c r="EQ1100" s="59">
        <v>2</v>
      </c>
    </row>
    <row r="1101" spans="1:147" ht="15" customHeight="1" x14ac:dyDescent="0.25">
      <c r="A1101" s="6" t="s">
        <v>2587</v>
      </c>
      <c r="B1101" s="22">
        <v>175</v>
      </c>
      <c r="C1101" s="21" t="s">
        <v>1857</v>
      </c>
      <c r="D1101" s="13">
        <v>2016</v>
      </c>
      <c r="E1101" s="21" t="s">
        <v>800</v>
      </c>
      <c r="F1101" s="21" t="s">
        <v>308</v>
      </c>
      <c r="G1101" s="13">
        <v>19</v>
      </c>
      <c r="H1101" s="22" t="s">
        <v>801</v>
      </c>
      <c r="I1101" s="238" t="s">
        <v>1412</v>
      </c>
      <c r="J1101" s="59">
        <v>2</v>
      </c>
      <c r="K1101" s="22" t="s">
        <v>39</v>
      </c>
      <c r="L1101" s="22" t="s">
        <v>89</v>
      </c>
      <c r="M1101" s="22">
        <v>6</v>
      </c>
      <c r="N1101" s="22">
        <v>6</v>
      </c>
      <c r="O1101" s="59">
        <f t="shared" si="642"/>
        <v>0.77815125038364363</v>
      </c>
      <c r="P1101" s="22" t="s">
        <v>1858</v>
      </c>
      <c r="Q1101" s="26"/>
      <c r="R1101" s="22">
        <v>1</v>
      </c>
      <c r="S1101" s="37">
        <v>2</v>
      </c>
      <c r="T1101" s="22">
        <v>1</v>
      </c>
      <c r="U1101" s="239" t="s">
        <v>1859</v>
      </c>
      <c r="V1101" s="34" t="s">
        <v>1861</v>
      </c>
      <c r="W1101" s="13"/>
      <c r="X1101" s="22" t="s">
        <v>608</v>
      </c>
      <c r="Y1101" s="38"/>
      <c r="Z1101" s="244" t="s">
        <v>130</v>
      </c>
      <c r="AA1101" s="22" t="s">
        <v>1257</v>
      </c>
      <c r="AB1101" s="29" t="s">
        <v>1164</v>
      </c>
      <c r="AC1101" s="119">
        <v>8</v>
      </c>
      <c r="AD1101" s="29">
        <v>0</v>
      </c>
      <c r="AE1101" s="29" t="s">
        <v>1576</v>
      </c>
      <c r="AF1101" s="281">
        <v>2.2000000000000002</v>
      </c>
      <c r="AG1101" s="86">
        <f t="shared" si="643"/>
        <v>0.34242268082220628</v>
      </c>
      <c r="AH1101" s="458">
        <f t="shared" si="653"/>
        <v>152.9</v>
      </c>
      <c r="AI1101" s="72">
        <f t="shared" si="636"/>
        <v>2.1844074854123203</v>
      </c>
      <c r="AJ1101" s="59">
        <f t="shared" si="637"/>
        <v>13.200000000000001</v>
      </c>
      <c r="AK1101" s="59">
        <f t="shared" si="644"/>
        <v>1.1205739312058498</v>
      </c>
      <c r="AL1101" s="72">
        <f t="shared" si="638"/>
        <v>917.40000000000009</v>
      </c>
      <c r="AM1101" s="72">
        <f t="shared" si="634"/>
        <v>2.9625587357959637</v>
      </c>
      <c r="AN1101" s="26" t="s">
        <v>28</v>
      </c>
      <c r="AO1101" s="22" t="s">
        <v>470</v>
      </c>
      <c r="AP1101" s="240"/>
      <c r="AQ1101" s="22" t="s">
        <v>80</v>
      </c>
      <c r="AR1101" s="26" t="s">
        <v>223</v>
      </c>
      <c r="AS1101" s="26" t="s">
        <v>224</v>
      </c>
      <c r="AT1101" s="498">
        <v>113</v>
      </c>
      <c r="AU1101" s="270">
        <v>45.23</v>
      </c>
      <c r="AV1101" s="11">
        <v>-118.5</v>
      </c>
      <c r="AW1101" s="37" t="s">
        <v>225</v>
      </c>
      <c r="AX1101" s="277">
        <v>6.1416666666666666</v>
      </c>
      <c r="AY1101" s="278">
        <v>613</v>
      </c>
      <c r="AZ1101" s="455">
        <f t="shared" si="645"/>
        <v>2.7874604745184151</v>
      </c>
      <c r="BA1101" s="529" t="s">
        <v>137</v>
      </c>
      <c r="BB1101" s="241" t="s">
        <v>226</v>
      </c>
      <c r="BC1101" s="22"/>
      <c r="BD1101" s="23"/>
      <c r="BH1101" s="26" t="s">
        <v>2028</v>
      </c>
      <c r="BI1101" s="26" t="s">
        <v>1878</v>
      </c>
      <c r="BJ1101" s="8" t="s">
        <v>8</v>
      </c>
      <c r="BK1101" s="67" t="s">
        <v>1881</v>
      </c>
      <c r="BL1101" s="458"/>
      <c r="BM1101" s="458"/>
      <c r="BO1101" s="29" t="s">
        <v>1669</v>
      </c>
      <c r="BP1101" s="8" t="s">
        <v>1577</v>
      </c>
      <c r="BQ1101" s="29" t="s">
        <v>1862</v>
      </c>
      <c r="BR1101" s="67">
        <v>-9.0686813186813193</v>
      </c>
      <c r="BS1101" s="29" t="s">
        <v>21</v>
      </c>
      <c r="BT1101" s="29" t="s">
        <v>9</v>
      </c>
      <c r="BU1101" s="124">
        <v>2.3272360545645183</v>
      </c>
      <c r="BW1101" s="14" t="s">
        <v>26</v>
      </c>
      <c r="BX1101" s="29" t="s">
        <v>67</v>
      </c>
      <c r="BZ1101" s="146">
        <f t="shared" si="639"/>
        <v>2.3272360545645183</v>
      </c>
      <c r="CA1101" s="250" t="s">
        <v>18</v>
      </c>
      <c r="CB1101" s="248" t="s">
        <v>1861</v>
      </c>
      <c r="CC1101" s="119">
        <v>2</v>
      </c>
      <c r="CD1101" s="119">
        <v>2</v>
      </c>
      <c r="CE1101" s="82" t="s">
        <v>1617</v>
      </c>
      <c r="CF1101" s="8" t="s">
        <v>1578</v>
      </c>
      <c r="CG1101" s="67">
        <v>-7.1575757575757573</v>
      </c>
      <c r="CH1101" s="29" t="s">
        <v>21</v>
      </c>
      <c r="CI1101" s="67">
        <v>3.5012499407842976</v>
      </c>
      <c r="CL1101" s="30">
        <f t="shared" si="640"/>
        <v>3.5012499407842976</v>
      </c>
      <c r="CM1101" s="119">
        <v>2</v>
      </c>
      <c r="CN1101" s="119">
        <v>2</v>
      </c>
      <c r="CO1101" s="82" t="s">
        <v>2630</v>
      </c>
      <c r="CP1101" s="67">
        <f t="shared" si="649"/>
        <v>-0.64286929071951338</v>
      </c>
      <c r="CQ1101" s="67">
        <f t="shared" si="650"/>
        <v>0.5714285714285714</v>
      </c>
      <c r="CR1101" s="67">
        <f t="shared" si="646"/>
        <v>-0.36735388041115047</v>
      </c>
      <c r="CS1101" s="67">
        <f t="shared" si="651"/>
        <v>1.0168686091816412</v>
      </c>
      <c r="CT1101" s="29">
        <v>1</v>
      </c>
      <c r="CU1101" s="59">
        <v>0</v>
      </c>
      <c r="CV1101" s="19" t="s">
        <v>1782</v>
      </c>
      <c r="CW1101" s="59">
        <v>0</v>
      </c>
      <c r="CX1101" s="59">
        <v>0</v>
      </c>
      <c r="CY1101" s="12">
        <v>0</v>
      </c>
      <c r="CZ1101" s="12">
        <v>2</v>
      </c>
      <c r="DA1101" s="12">
        <v>0</v>
      </c>
      <c r="DB1101" s="12">
        <v>0</v>
      </c>
      <c r="DC1101" s="12">
        <v>0</v>
      </c>
      <c r="DD1101" s="283">
        <v>0</v>
      </c>
      <c r="DE1101" s="60">
        <v>0</v>
      </c>
      <c r="DF1101" s="60">
        <v>0</v>
      </c>
      <c r="DG1101" s="60">
        <v>0</v>
      </c>
      <c r="DH1101" s="60">
        <v>0</v>
      </c>
      <c r="DI1101" s="60">
        <v>0</v>
      </c>
      <c r="DJ1101" s="60">
        <v>0</v>
      </c>
      <c r="DK1101" s="60">
        <v>0</v>
      </c>
      <c r="DL1101" s="19">
        <v>0</v>
      </c>
      <c r="DM1101" s="19">
        <v>0</v>
      </c>
      <c r="DN1101" s="19">
        <v>0</v>
      </c>
      <c r="DO1101" s="59">
        <v>0</v>
      </c>
      <c r="DP1101" s="59">
        <v>0</v>
      </c>
      <c r="DQ1101" s="59">
        <v>0</v>
      </c>
      <c r="DR1101" s="59">
        <v>0</v>
      </c>
      <c r="DS1101" s="59">
        <v>0</v>
      </c>
      <c r="DT1101" s="59">
        <v>0</v>
      </c>
      <c r="DU1101" s="59">
        <v>0</v>
      </c>
      <c r="DV1101" s="59">
        <v>0</v>
      </c>
      <c r="DW1101" s="59">
        <v>0</v>
      </c>
      <c r="DX1101" s="59">
        <v>0</v>
      </c>
      <c r="DY1101" s="59">
        <v>0</v>
      </c>
      <c r="DZ1101" s="59">
        <v>0</v>
      </c>
      <c r="EA1101" s="59">
        <v>0</v>
      </c>
      <c r="EB1101" s="59">
        <v>0</v>
      </c>
      <c r="EC1101" s="283">
        <v>1</v>
      </c>
      <c r="ED1101" s="59">
        <v>0</v>
      </c>
      <c r="EE1101" s="59">
        <v>0</v>
      </c>
      <c r="EF1101" s="59">
        <v>0</v>
      </c>
      <c r="EG1101" s="59">
        <v>0</v>
      </c>
      <c r="EH1101" s="59">
        <v>0</v>
      </c>
      <c r="EI1101" s="59">
        <v>0</v>
      </c>
      <c r="EJ1101" s="59">
        <v>0</v>
      </c>
      <c r="EK1101" s="59">
        <v>0</v>
      </c>
      <c r="EL1101" s="59">
        <v>0</v>
      </c>
      <c r="EM1101" s="37">
        <v>0</v>
      </c>
      <c r="EN1101" s="59">
        <v>0</v>
      </c>
      <c r="EO1101" s="268">
        <v>1</v>
      </c>
      <c r="EP1101" s="59">
        <v>1</v>
      </c>
      <c r="EQ1101" s="59">
        <v>2</v>
      </c>
    </row>
    <row r="1102" spans="1:147" ht="15" customHeight="1" x14ac:dyDescent="0.25">
      <c r="A1102" s="6" t="s">
        <v>2587</v>
      </c>
      <c r="B1102" s="22">
        <v>176</v>
      </c>
      <c r="C1102" s="21" t="s">
        <v>1857</v>
      </c>
      <c r="D1102" s="13">
        <v>2016</v>
      </c>
      <c r="E1102" s="21" t="s">
        <v>800</v>
      </c>
      <c r="F1102" s="21" t="s">
        <v>308</v>
      </c>
      <c r="G1102" s="13">
        <v>19</v>
      </c>
      <c r="H1102" s="22" t="s">
        <v>801</v>
      </c>
      <c r="I1102" s="238" t="s">
        <v>1412</v>
      </c>
      <c r="J1102" s="59">
        <v>2</v>
      </c>
      <c r="K1102" s="22" t="s">
        <v>39</v>
      </c>
      <c r="L1102" s="22" t="s">
        <v>89</v>
      </c>
      <c r="M1102" s="22">
        <v>6</v>
      </c>
      <c r="N1102" s="22">
        <v>6</v>
      </c>
      <c r="O1102" s="59">
        <f t="shared" si="642"/>
        <v>0.77815125038364363</v>
      </c>
      <c r="P1102" s="22" t="s">
        <v>1858</v>
      </c>
      <c r="Q1102" s="26"/>
      <c r="R1102" s="22">
        <v>1</v>
      </c>
      <c r="S1102" s="37">
        <v>2</v>
      </c>
      <c r="T1102" s="22">
        <v>3</v>
      </c>
      <c r="U1102" s="239" t="s">
        <v>1859</v>
      </c>
      <c r="V1102" s="34" t="s">
        <v>1861</v>
      </c>
      <c r="W1102" s="13"/>
      <c r="X1102" s="22" t="s">
        <v>608</v>
      </c>
      <c r="Y1102" s="38"/>
      <c r="Z1102" s="244" t="s">
        <v>130</v>
      </c>
      <c r="AA1102" s="22" t="s">
        <v>1257</v>
      </c>
      <c r="AB1102" s="29" t="s">
        <v>1164</v>
      </c>
      <c r="AC1102" s="243" t="s">
        <v>1864</v>
      </c>
      <c r="AD1102" s="29">
        <v>0</v>
      </c>
      <c r="AE1102" s="29" t="s">
        <v>1576</v>
      </c>
      <c r="AF1102" s="282">
        <v>5.0999999999999996</v>
      </c>
      <c r="AG1102" s="86">
        <f t="shared" si="643"/>
        <v>0.70757017609793638</v>
      </c>
      <c r="AH1102" s="458">
        <f t="shared" si="653"/>
        <v>354.45</v>
      </c>
      <c r="AI1102" s="72">
        <f t="shared" si="636"/>
        <v>2.5495549806880504</v>
      </c>
      <c r="AJ1102" s="59">
        <f t="shared" si="637"/>
        <v>30.599999999999998</v>
      </c>
      <c r="AK1102" s="59">
        <f t="shared" si="644"/>
        <v>1.4857214264815799</v>
      </c>
      <c r="AL1102" s="72">
        <f t="shared" si="638"/>
        <v>2126.6999999999998</v>
      </c>
      <c r="AM1102" s="72">
        <f t="shared" si="634"/>
        <v>3.3277062310716938</v>
      </c>
      <c r="AN1102" s="26" t="s">
        <v>28</v>
      </c>
      <c r="AO1102" s="22" t="s">
        <v>470</v>
      </c>
      <c r="AP1102" s="240"/>
      <c r="AQ1102" s="22" t="s">
        <v>80</v>
      </c>
      <c r="AR1102" s="26" t="s">
        <v>223</v>
      </c>
      <c r="AS1102" s="26" t="s">
        <v>224</v>
      </c>
      <c r="AT1102" s="498">
        <v>113</v>
      </c>
      <c r="AU1102" s="270">
        <v>45.23</v>
      </c>
      <c r="AV1102" s="11">
        <v>-118.5</v>
      </c>
      <c r="AW1102" s="37" t="s">
        <v>225</v>
      </c>
      <c r="AX1102" s="277">
        <v>6.1416666666666666</v>
      </c>
      <c r="AY1102" s="278">
        <v>613</v>
      </c>
      <c r="AZ1102" s="455">
        <f t="shared" si="645"/>
        <v>2.7874604745184151</v>
      </c>
      <c r="BA1102" s="529" t="s">
        <v>137</v>
      </c>
      <c r="BB1102" s="241" t="s">
        <v>226</v>
      </c>
      <c r="BC1102" s="22"/>
      <c r="BD1102" s="23"/>
      <c r="BH1102" s="26" t="s">
        <v>2028</v>
      </c>
      <c r="BI1102" s="26" t="s">
        <v>1879</v>
      </c>
      <c r="BJ1102" s="8" t="s">
        <v>8</v>
      </c>
      <c r="BK1102" s="67" t="s">
        <v>1881</v>
      </c>
      <c r="BL1102" s="458"/>
      <c r="BM1102" s="458"/>
      <c r="BO1102" s="29" t="s">
        <v>1669</v>
      </c>
      <c r="BP1102" s="8" t="s">
        <v>1577</v>
      </c>
      <c r="BQ1102" s="29" t="s">
        <v>1862</v>
      </c>
      <c r="BR1102" s="67">
        <v>-6.5482142857142867</v>
      </c>
      <c r="BS1102" s="29" t="s">
        <v>21</v>
      </c>
      <c r="BT1102" s="29" t="s">
        <v>9</v>
      </c>
      <c r="BU1102" s="124">
        <v>2.4573428205494894</v>
      </c>
      <c r="BW1102" s="14" t="s">
        <v>26</v>
      </c>
      <c r="BX1102" s="29" t="s">
        <v>67</v>
      </c>
      <c r="BZ1102" s="146">
        <f t="shared" si="639"/>
        <v>2.4573428205494894</v>
      </c>
      <c r="CA1102" s="250" t="s">
        <v>18</v>
      </c>
      <c r="CB1102" s="248" t="s">
        <v>1861</v>
      </c>
      <c r="CC1102" s="119">
        <v>6</v>
      </c>
      <c r="CD1102" s="119">
        <v>6</v>
      </c>
      <c r="CE1102" s="82" t="s">
        <v>1617</v>
      </c>
      <c r="CF1102" s="8" t="s">
        <v>1578</v>
      </c>
      <c r="CG1102" s="67">
        <v>-7.1575757575757573</v>
      </c>
      <c r="CH1102" s="29" t="s">
        <v>21</v>
      </c>
      <c r="CI1102" s="67">
        <v>3.5012499407842976</v>
      </c>
      <c r="CL1102" s="30">
        <f t="shared" si="640"/>
        <v>3.5012499407842976</v>
      </c>
      <c r="CM1102" s="119">
        <v>2</v>
      </c>
      <c r="CN1102" s="119">
        <v>2</v>
      </c>
      <c r="CO1102" s="82" t="s">
        <v>2630</v>
      </c>
      <c r="CP1102" s="67">
        <f t="shared" si="649"/>
        <v>0.22908914249965162</v>
      </c>
      <c r="CQ1102" s="67">
        <f t="shared" si="650"/>
        <v>0.86956521739130432</v>
      </c>
      <c r="CR1102" s="67">
        <f t="shared" si="646"/>
        <v>0.19920794999969704</v>
      </c>
      <c r="CS1102" s="67">
        <f t="shared" si="651"/>
        <v>0.66914690462560922</v>
      </c>
      <c r="CT1102" s="29">
        <v>2</v>
      </c>
      <c r="CU1102" s="59">
        <v>0</v>
      </c>
      <c r="CV1102" s="19" t="s">
        <v>1782</v>
      </c>
      <c r="CW1102" s="59">
        <v>0</v>
      </c>
      <c r="CX1102" s="59">
        <v>0</v>
      </c>
      <c r="CY1102" s="12">
        <v>0</v>
      </c>
      <c r="CZ1102" s="12">
        <v>2</v>
      </c>
      <c r="DA1102" s="12">
        <v>0</v>
      </c>
      <c r="DB1102" s="12">
        <v>0</v>
      </c>
      <c r="DC1102" s="12">
        <v>0</v>
      </c>
      <c r="DD1102" s="283">
        <v>0</v>
      </c>
      <c r="DE1102" s="60">
        <v>0</v>
      </c>
      <c r="DF1102" s="60">
        <v>0</v>
      </c>
      <c r="DG1102" s="60">
        <v>0</v>
      </c>
      <c r="DH1102" s="60">
        <v>0</v>
      </c>
      <c r="DI1102" s="60">
        <v>0</v>
      </c>
      <c r="DJ1102" s="60">
        <v>0</v>
      </c>
      <c r="DK1102" s="60">
        <v>0</v>
      </c>
      <c r="DL1102" s="19">
        <v>0</v>
      </c>
      <c r="DM1102" s="19">
        <v>0</v>
      </c>
      <c r="DN1102" s="19">
        <v>0</v>
      </c>
      <c r="DO1102" s="59">
        <v>0</v>
      </c>
      <c r="DP1102" s="59">
        <v>0</v>
      </c>
      <c r="DQ1102" s="59">
        <v>0</v>
      </c>
      <c r="DR1102" s="59">
        <v>0</v>
      </c>
      <c r="DS1102" s="59">
        <v>0</v>
      </c>
      <c r="DT1102" s="59">
        <v>0</v>
      </c>
      <c r="DU1102" s="59">
        <v>0</v>
      </c>
      <c r="DV1102" s="59">
        <v>0</v>
      </c>
      <c r="DW1102" s="59">
        <v>0</v>
      </c>
      <c r="DX1102" s="59">
        <v>0</v>
      </c>
      <c r="DY1102" s="59">
        <v>0</v>
      </c>
      <c r="DZ1102" s="59">
        <v>0</v>
      </c>
      <c r="EA1102" s="59">
        <v>0</v>
      </c>
      <c r="EB1102" s="59">
        <v>0</v>
      </c>
      <c r="EC1102" s="283">
        <v>1</v>
      </c>
      <c r="ED1102" s="59">
        <v>0</v>
      </c>
      <c r="EE1102" s="59">
        <v>0</v>
      </c>
      <c r="EF1102" s="59">
        <v>0</v>
      </c>
      <c r="EG1102" s="59">
        <v>0</v>
      </c>
      <c r="EH1102" s="59">
        <v>0</v>
      </c>
      <c r="EI1102" s="59">
        <v>0</v>
      </c>
      <c r="EJ1102" s="59">
        <v>0</v>
      </c>
      <c r="EK1102" s="59">
        <v>0</v>
      </c>
      <c r="EL1102" s="59">
        <v>0</v>
      </c>
      <c r="EM1102" s="37">
        <v>0</v>
      </c>
      <c r="EN1102" s="59">
        <v>0</v>
      </c>
      <c r="EO1102" s="268">
        <v>1</v>
      </c>
      <c r="EP1102" s="59">
        <v>1</v>
      </c>
      <c r="EQ1102" s="59">
        <v>2</v>
      </c>
    </row>
    <row r="1103" spans="1:147" ht="15" customHeight="1" x14ac:dyDescent="0.25">
      <c r="A1103" s="6" t="s">
        <v>2587</v>
      </c>
      <c r="B1103" s="22">
        <v>177</v>
      </c>
      <c r="C1103" s="21" t="s">
        <v>1857</v>
      </c>
      <c r="D1103" s="13">
        <v>2016</v>
      </c>
      <c r="E1103" s="21" t="s">
        <v>800</v>
      </c>
      <c r="F1103" s="21" t="s">
        <v>308</v>
      </c>
      <c r="G1103" s="13">
        <v>19</v>
      </c>
      <c r="H1103" s="22" t="s">
        <v>801</v>
      </c>
      <c r="I1103" s="238" t="s">
        <v>1412</v>
      </c>
      <c r="J1103" s="59">
        <v>2</v>
      </c>
      <c r="K1103" s="22" t="s">
        <v>39</v>
      </c>
      <c r="L1103" s="22" t="s">
        <v>89</v>
      </c>
      <c r="M1103" s="22">
        <v>6</v>
      </c>
      <c r="N1103" s="22">
        <v>6</v>
      </c>
      <c r="O1103" s="59">
        <f t="shared" si="642"/>
        <v>0.77815125038364363</v>
      </c>
      <c r="P1103" s="22" t="s">
        <v>1858</v>
      </c>
      <c r="Q1103" s="26"/>
      <c r="R1103" s="22">
        <v>1</v>
      </c>
      <c r="S1103" s="22">
        <v>3</v>
      </c>
      <c r="T1103" s="22">
        <v>1</v>
      </c>
      <c r="U1103" s="239" t="s">
        <v>1859</v>
      </c>
      <c r="V1103" s="34" t="s">
        <v>1861</v>
      </c>
      <c r="W1103" s="13"/>
      <c r="X1103" s="22" t="s">
        <v>608</v>
      </c>
      <c r="Y1103" s="26"/>
      <c r="Z1103" s="26" t="s">
        <v>153</v>
      </c>
      <c r="AA1103" s="22" t="s">
        <v>1257</v>
      </c>
      <c r="AB1103" s="29" t="s">
        <v>1164</v>
      </c>
      <c r="AC1103" s="29">
        <v>30</v>
      </c>
      <c r="AD1103" s="29">
        <v>0</v>
      </c>
      <c r="AE1103" s="29" t="s">
        <v>1575</v>
      </c>
      <c r="AF1103" s="27">
        <v>8.1999999999999993</v>
      </c>
      <c r="AG1103" s="86">
        <f t="shared" si="643"/>
        <v>0.91381385238371671</v>
      </c>
      <c r="AH1103" s="458">
        <f>AF1103*110</f>
        <v>901.99999999999989</v>
      </c>
      <c r="AI1103" s="72">
        <f t="shared" si="636"/>
        <v>2.9552065375419416</v>
      </c>
      <c r="AJ1103" s="59">
        <f t="shared" si="637"/>
        <v>49.199999999999996</v>
      </c>
      <c r="AK1103" s="59">
        <f t="shared" si="644"/>
        <v>1.6919651027673603</v>
      </c>
      <c r="AL1103" s="72">
        <f t="shared" si="638"/>
        <v>5411.9999999999991</v>
      </c>
      <c r="AM1103" s="72">
        <f t="shared" si="634"/>
        <v>3.7333577879255855</v>
      </c>
      <c r="AN1103" s="26" t="s">
        <v>28</v>
      </c>
      <c r="AO1103" s="22" t="s">
        <v>470</v>
      </c>
      <c r="AP1103" s="240"/>
      <c r="AQ1103" s="22" t="s">
        <v>80</v>
      </c>
      <c r="AR1103" s="26" t="s">
        <v>223</v>
      </c>
      <c r="AS1103" s="26" t="s">
        <v>224</v>
      </c>
      <c r="AT1103" s="498">
        <v>112</v>
      </c>
      <c r="AU1103" s="270">
        <v>45.23</v>
      </c>
      <c r="AV1103" s="11">
        <v>-118.5</v>
      </c>
      <c r="AW1103" s="37" t="s">
        <v>225</v>
      </c>
      <c r="AX1103" s="277">
        <v>6.1416666666666666</v>
      </c>
      <c r="AY1103" s="278">
        <v>613</v>
      </c>
      <c r="AZ1103" s="455">
        <f t="shared" si="645"/>
        <v>2.7874604745184151</v>
      </c>
      <c r="BA1103" s="529" t="s">
        <v>137</v>
      </c>
      <c r="BB1103" s="241" t="s">
        <v>226</v>
      </c>
      <c r="BC1103" s="22"/>
      <c r="BD1103" s="23"/>
      <c r="BH1103" s="26" t="s">
        <v>2028</v>
      </c>
      <c r="BI1103" s="26" t="s">
        <v>1860</v>
      </c>
      <c r="BJ1103" s="185" t="s">
        <v>12</v>
      </c>
      <c r="BK1103" s="67" t="s">
        <v>1881</v>
      </c>
      <c r="BL1103" s="458"/>
      <c r="BM1103" s="458"/>
      <c r="BO1103" s="29" t="s">
        <v>1669</v>
      </c>
      <c r="BP1103" s="8" t="s">
        <v>1577</v>
      </c>
      <c r="BQ1103" s="29" t="s">
        <v>1862</v>
      </c>
      <c r="BR1103" s="67">
        <v>-1.3107979302832244</v>
      </c>
      <c r="BS1103" s="29" t="s">
        <v>21</v>
      </c>
      <c r="BT1103" s="29" t="s">
        <v>1214</v>
      </c>
      <c r="BU1103" s="124">
        <v>0.34286094231405995</v>
      </c>
      <c r="BW1103" s="14" t="s">
        <v>26</v>
      </c>
      <c r="BX1103" s="29" t="s">
        <v>67</v>
      </c>
      <c r="BZ1103" s="146">
        <f t="shared" si="639"/>
        <v>0.34286094231405995</v>
      </c>
      <c r="CA1103" s="250" t="s">
        <v>18</v>
      </c>
      <c r="CB1103" s="248" t="s">
        <v>1861</v>
      </c>
      <c r="CC1103" s="29">
        <v>3</v>
      </c>
      <c r="CD1103" s="29">
        <v>3</v>
      </c>
      <c r="CE1103" s="82" t="s">
        <v>1617</v>
      </c>
      <c r="CF1103" s="8" t="s">
        <v>1578</v>
      </c>
      <c r="CG1103" s="67">
        <v>-1.6394335511982572</v>
      </c>
      <c r="CH1103" s="29" t="s">
        <v>21</v>
      </c>
      <c r="CI1103" s="67">
        <v>0.23423265781443414</v>
      </c>
      <c r="CL1103" s="30">
        <f t="shared" si="640"/>
        <v>0.23423265781443414</v>
      </c>
      <c r="CM1103" s="29">
        <v>3</v>
      </c>
      <c r="CN1103" s="29">
        <v>3</v>
      </c>
      <c r="CO1103" s="82" t="s">
        <v>2630</v>
      </c>
      <c r="CP1103" s="67">
        <f t="shared" si="649"/>
        <v>1.1192771074776702</v>
      </c>
      <c r="CQ1103" s="67">
        <f t="shared" si="650"/>
        <v>0.8</v>
      </c>
      <c r="CR1103" s="67">
        <f t="shared" si="646"/>
        <v>0.89542168598213623</v>
      </c>
      <c r="CS1103" s="67">
        <f t="shared" si="651"/>
        <v>0.73348166631059086</v>
      </c>
      <c r="CT1103" s="29">
        <v>1</v>
      </c>
      <c r="CU1103" s="59">
        <v>0</v>
      </c>
      <c r="CV1103" s="19" t="s">
        <v>1782</v>
      </c>
      <c r="CW1103" s="59">
        <v>0</v>
      </c>
      <c r="CX1103" s="59">
        <v>0</v>
      </c>
      <c r="CY1103" s="12">
        <v>1</v>
      </c>
      <c r="CZ1103" s="12">
        <v>0</v>
      </c>
      <c r="DA1103" s="12">
        <v>0</v>
      </c>
      <c r="DB1103" s="12">
        <v>0</v>
      </c>
      <c r="DC1103" s="12">
        <v>0</v>
      </c>
      <c r="DD1103" s="283">
        <v>0</v>
      </c>
      <c r="DE1103" s="60">
        <v>0</v>
      </c>
      <c r="DF1103" s="60">
        <v>0</v>
      </c>
      <c r="DG1103" s="60">
        <v>0</v>
      </c>
      <c r="DH1103" s="60">
        <v>0</v>
      </c>
      <c r="DI1103" s="60">
        <v>0</v>
      </c>
      <c r="DJ1103" s="60">
        <v>0</v>
      </c>
      <c r="DK1103" s="60">
        <v>0</v>
      </c>
      <c r="DL1103" s="19">
        <v>0</v>
      </c>
      <c r="DM1103" s="19">
        <v>0</v>
      </c>
      <c r="DN1103" s="19">
        <v>0</v>
      </c>
      <c r="DO1103" s="59">
        <v>0</v>
      </c>
      <c r="DP1103" s="59">
        <v>0</v>
      </c>
      <c r="DQ1103" s="59">
        <v>0</v>
      </c>
      <c r="DR1103" s="59">
        <v>0</v>
      </c>
      <c r="DS1103" s="59">
        <v>0</v>
      </c>
      <c r="DT1103" s="59">
        <v>0</v>
      </c>
      <c r="DU1103" s="59">
        <v>0</v>
      </c>
      <c r="DV1103" s="59">
        <v>0</v>
      </c>
      <c r="DW1103" s="59">
        <v>0</v>
      </c>
      <c r="DX1103" s="59">
        <v>0</v>
      </c>
      <c r="DY1103" s="59">
        <v>0</v>
      </c>
      <c r="DZ1103" s="59">
        <v>0</v>
      </c>
      <c r="EA1103" s="59">
        <v>0</v>
      </c>
      <c r="EB1103" s="59">
        <v>0</v>
      </c>
      <c r="EC1103" s="283">
        <v>1</v>
      </c>
      <c r="ED1103" s="59">
        <v>0</v>
      </c>
      <c r="EE1103" s="59">
        <v>0</v>
      </c>
      <c r="EF1103" s="59">
        <v>0</v>
      </c>
      <c r="EG1103" s="59">
        <v>0</v>
      </c>
      <c r="EH1103" s="59">
        <v>0</v>
      </c>
      <c r="EI1103" s="59">
        <v>0</v>
      </c>
      <c r="EJ1103" s="59">
        <v>0</v>
      </c>
      <c r="EK1103" s="59">
        <v>0</v>
      </c>
      <c r="EL1103" s="59">
        <v>0</v>
      </c>
      <c r="EM1103" s="29">
        <v>2</v>
      </c>
      <c r="EN1103" s="59">
        <v>0</v>
      </c>
      <c r="EO1103" s="29">
        <v>2</v>
      </c>
      <c r="EP1103" s="59">
        <v>1</v>
      </c>
      <c r="EQ1103" s="59">
        <v>2</v>
      </c>
    </row>
    <row r="1104" spans="1:147" ht="15" customHeight="1" x14ac:dyDescent="0.25">
      <c r="A1104" s="6" t="s">
        <v>2587</v>
      </c>
      <c r="B1104" s="22">
        <v>178</v>
      </c>
      <c r="C1104" s="21" t="s">
        <v>1857</v>
      </c>
      <c r="D1104" s="13">
        <v>2016</v>
      </c>
      <c r="E1104" s="21" t="s">
        <v>800</v>
      </c>
      <c r="F1104" s="21" t="s">
        <v>308</v>
      </c>
      <c r="G1104" s="13">
        <v>19</v>
      </c>
      <c r="H1104" s="22" t="s">
        <v>801</v>
      </c>
      <c r="I1104" s="238" t="s">
        <v>1412</v>
      </c>
      <c r="J1104" s="59">
        <v>2</v>
      </c>
      <c r="K1104" s="22" t="s">
        <v>39</v>
      </c>
      <c r="L1104" s="22" t="s">
        <v>89</v>
      </c>
      <c r="M1104" s="22">
        <v>6</v>
      </c>
      <c r="N1104" s="22">
        <v>6</v>
      </c>
      <c r="O1104" s="59">
        <f t="shared" si="642"/>
        <v>0.77815125038364363</v>
      </c>
      <c r="P1104" s="22" t="s">
        <v>1858</v>
      </c>
      <c r="Q1104" s="26"/>
      <c r="R1104" s="22">
        <v>1</v>
      </c>
      <c r="S1104" s="22">
        <v>3</v>
      </c>
      <c r="T1104" s="22">
        <v>1</v>
      </c>
      <c r="U1104" s="239" t="s">
        <v>1859</v>
      </c>
      <c r="V1104" s="34" t="s">
        <v>1861</v>
      </c>
      <c r="W1104" s="13"/>
      <c r="X1104" s="22" t="s">
        <v>608</v>
      </c>
      <c r="Y1104" s="38"/>
      <c r="Z1104" s="26" t="s">
        <v>153</v>
      </c>
      <c r="AA1104" s="22" t="s">
        <v>1257</v>
      </c>
      <c r="AB1104" s="29" t="s">
        <v>1164</v>
      </c>
      <c r="AC1104" s="119">
        <v>20</v>
      </c>
      <c r="AD1104" s="29">
        <v>0</v>
      </c>
      <c r="AE1104" s="29" t="s">
        <v>1575</v>
      </c>
      <c r="AF1104" s="281">
        <v>5.5</v>
      </c>
      <c r="AG1104" s="86">
        <f t="shared" si="643"/>
        <v>0.74036268949424389</v>
      </c>
      <c r="AH1104" s="458">
        <f t="shared" ref="AH1104:AH1106" si="654">AF1104*110</f>
        <v>605</v>
      </c>
      <c r="AI1104" s="72">
        <f t="shared" si="636"/>
        <v>2.781755374652469</v>
      </c>
      <c r="AJ1104" s="59">
        <f t="shared" si="637"/>
        <v>33</v>
      </c>
      <c r="AK1104" s="59">
        <f t="shared" si="644"/>
        <v>1.5185139398778875</v>
      </c>
      <c r="AL1104" s="72">
        <f t="shared" si="638"/>
        <v>3630</v>
      </c>
      <c r="AM1104" s="72">
        <f t="shared" si="634"/>
        <v>3.5599066250361124</v>
      </c>
      <c r="AN1104" s="26" t="s">
        <v>28</v>
      </c>
      <c r="AO1104" s="22" t="s">
        <v>470</v>
      </c>
      <c r="AP1104" s="240"/>
      <c r="AQ1104" s="22" t="s">
        <v>80</v>
      </c>
      <c r="AR1104" s="26" t="s">
        <v>223</v>
      </c>
      <c r="AS1104" s="26" t="s">
        <v>224</v>
      </c>
      <c r="AT1104" s="498">
        <v>112</v>
      </c>
      <c r="AU1104" s="270">
        <v>45.23</v>
      </c>
      <c r="AV1104" s="11">
        <v>-118.5</v>
      </c>
      <c r="AW1104" s="37" t="s">
        <v>225</v>
      </c>
      <c r="AX1104" s="277">
        <v>6.1416666666666666</v>
      </c>
      <c r="AY1104" s="278">
        <v>613</v>
      </c>
      <c r="AZ1104" s="455">
        <f t="shared" si="645"/>
        <v>2.7874604745184151</v>
      </c>
      <c r="BA1104" s="529" t="s">
        <v>137</v>
      </c>
      <c r="BB1104" s="241" t="s">
        <v>226</v>
      </c>
      <c r="BC1104" s="22"/>
      <c r="BD1104" s="23"/>
      <c r="BH1104" s="26" t="s">
        <v>2028</v>
      </c>
      <c r="BI1104" s="26" t="s">
        <v>1865</v>
      </c>
      <c r="BJ1104" s="185" t="s">
        <v>12</v>
      </c>
      <c r="BK1104" s="67" t="s">
        <v>1881</v>
      </c>
      <c r="BL1104" s="458"/>
      <c r="BM1104" s="458"/>
      <c r="BO1104" s="29" t="s">
        <v>1669</v>
      </c>
      <c r="BP1104" s="8" t="s">
        <v>1577</v>
      </c>
      <c r="BQ1104" s="29" t="s">
        <v>1862</v>
      </c>
      <c r="BR1104" s="67">
        <v>-0.9724867724867724</v>
      </c>
      <c r="BS1104" s="29" t="s">
        <v>21</v>
      </c>
      <c r="BT1104" s="29" t="s">
        <v>1214</v>
      </c>
      <c r="BU1104" s="124">
        <v>0.53144111924399851</v>
      </c>
      <c r="BW1104" s="14" t="s">
        <v>26</v>
      </c>
      <c r="BX1104" s="29" t="s">
        <v>67</v>
      </c>
      <c r="BZ1104" s="146">
        <f t="shared" si="639"/>
        <v>0.53144111924399851</v>
      </c>
      <c r="CA1104" s="250" t="s">
        <v>18</v>
      </c>
      <c r="CB1104" s="248" t="s">
        <v>1861</v>
      </c>
      <c r="CC1104" s="29">
        <v>3</v>
      </c>
      <c r="CD1104" s="29">
        <v>3</v>
      </c>
      <c r="CE1104" s="82" t="s">
        <v>1617</v>
      </c>
      <c r="CF1104" s="8" t="s">
        <v>1578</v>
      </c>
      <c r="CG1104" s="67">
        <v>-1.6394335511982572</v>
      </c>
      <c r="CH1104" s="29" t="s">
        <v>21</v>
      </c>
      <c r="CI1104" s="67">
        <v>0.23423265781443414</v>
      </c>
      <c r="CL1104" s="30">
        <f t="shared" si="640"/>
        <v>0.23423265781443414</v>
      </c>
      <c r="CM1104" s="29">
        <v>3</v>
      </c>
      <c r="CN1104" s="29">
        <v>3</v>
      </c>
      <c r="CO1104" s="82" t="s">
        <v>2630</v>
      </c>
      <c r="CP1104" s="67">
        <f t="shared" si="649"/>
        <v>1.62405780198952</v>
      </c>
      <c r="CQ1104" s="67">
        <f t="shared" si="650"/>
        <v>0.8</v>
      </c>
      <c r="CR1104" s="67">
        <f t="shared" si="646"/>
        <v>1.2992462415916162</v>
      </c>
      <c r="CS1104" s="67">
        <f t="shared" si="651"/>
        <v>0.80733673302416165</v>
      </c>
      <c r="CT1104" s="29">
        <v>1</v>
      </c>
      <c r="CU1104" s="59">
        <v>0</v>
      </c>
      <c r="CV1104" s="19" t="s">
        <v>1782</v>
      </c>
      <c r="CW1104" s="59">
        <v>0</v>
      </c>
      <c r="CX1104" s="59">
        <v>0</v>
      </c>
      <c r="CY1104" s="12">
        <v>1</v>
      </c>
      <c r="CZ1104" s="12">
        <v>0</v>
      </c>
      <c r="DA1104" s="12">
        <v>0</v>
      </c>
      <c r="DB1104" s="12">
        <v>0</v>
      </c>
      <c r="DC1104" s="12">
        <v>0</v>
      </c>
      <c r="DD1104" s="283">
        <v>0</v>
      </c>
      <c r="DE1104" s="60">
        <v>0</v>
      </c>
      <c r="DF1104" s="60">
        <v>0</v>
      </c>
      <c r="DG1104" s="60">
        <v>0</v>
      </c>
      <c r="DH1104" s="60">
        <v>0</v>
      </c>
      <c r="DI1104" s="60">
        <v>0</v>
      </c>
      <c r="DJ1104" s="60">
        <v>0</v>
      </c>
      <c r="DK1104" s="60">
        <v>0</v>
      </c>
      <c r="DL1104" s="19">
        <v>0</v>
      </c>
      <c r="DM1104" s="19">
        <v>0</v>
      </c>
      <c r="DN1104" s="19">
        <v>0</v>
      </c>
      <c r="DO1104" s="59">
        <v>0</v>
      </c>
      <c r="DP1104" s="59">
        <v>0</v>
      </c>
      <c r="DQ1104" s="59">
        <v>0</v>
      </c>
      <c r="DR1104" s="59">
        <v>0</v>
      </c>
      <c r="DS1104" s="59">
        <v>0</v>
      </c>
      <c r="DT1104" s="59">
        <v>0</v>
      </c>
      <c r="DU1104" s="59">
        <v>0</v>
      </c>
      <c r="DV1104" s="59">
        <v>0</v>
      </c>
      <c r="DW1104" s="59">
        <v>0</v>
      </c>
      <c r="DX1104" s="59">
        <v>0</v>
      </c>
      <c r="DY1104" s="59">
        <v>0</v>
      </c>
      <c r="DZ1104" s="59">
        <v>0</v>
      </c>
      <c r="EA1104" s="59">
        <v>0</v>
      </c>
      <c r="EB1104" s="59">
        <v>0</v>
      </c>
      <c r="EC1104" s="283">
        <v>1</v>
      </c>
      <c r="ED1104" s="59">
        <v>0</v>
      </c>
      <c r="EE1104" s="59">
        <v>0</v>
      </c>
      <c r="EF1104" s="59">
        <v>0</v>
      </c>
      <c r="EG1104" s="59">
        <v>0</v>
      </c>
      <c r="EH1104" s="59">
        <v>0</v>
      </c>
      <c r="EI1104" s="59">
        <v>0</v>
      </c>
      <c r="EJ1104" s="59">
        <v>0</v>
      </c>
      <c r="EK1104" s="59">
        <v>0</v>
      </c>
      <c r="EL1104" s="59">
        <v>0</v>
      </c>
      <c r="EM1104" s="29">
        <v>2</v>
      </c>
      <c r="EN1104" s="59">
        <v>0</v>
      </c>
      <c r="EO1104" s="29">
        <v>2</v>
      </c>
      <c r="EP1104" s="59">
        <v>1</v>
      </c>
      <c r="EQ1104" s="59">
        <v>2</v>
      </c>
    </row>
    <row r="1105" spans="1:147" ht="15" customHeight="1" x14ac:dyDescent="0.25">
      <c r="A1105" s="6" t="s">
        <v>2587</v>
      </c>
      <c r="B1105" s="22">
        <v>179</v>
      </c>
      <c r="C1105" s="21" t="s">
        <v>1857</v>
      </c>
      <c r="D1105" s="13">
        <v>2016</v>
      </c>
      <c r="E1105" s="21" t="s">
        <v>800</v>
      </c>
      <c r="F1105" s="21" t="s">
        <v>308</v>
      </c>
      <c r="G1105" s="13">
        <v>19</v>
      </c>
      <c r="H1105" s="22" t="s">
        <v>801</v>
      </c>
      <c r="I1105" s="238" t="s">
        <v>1412</v>
      </c>
      <c r="J1105" s="59">
        <v>2</v>
      </c>
      <c r="K1105" s="22" t="s">
        <v>39</v>
      </c>
      <c r="L1105" s="22" t="s">
        <v>89</v>
      </c>
      <c r="M1105" s="22">
        <v>6</v>
      </c>
      <c r="N1105" s="22">
        <v>6</v>
      </c>
      <c r="O1105" s="59">
        <f t="shared" si="642"/>
        <v>0.77815125038364363</v>
      </c>
      <c r="P1105" s="22" t="s">
        <v>1858</v>
      </c>
      <c r="Q1105" s="26"/>
      <c r="R1105" s="22">
        <v>1</v>
      </c>
      <c r="S1105" s="22">
        <v>3</v>
      </c>
      <c r="T1105" s="22">
        <v>1</v>
      </c>
      <c r="U1105" s="239" t="s">
        <v>1859</v>
      </c>
      <c r="V1105" s="34" t="s">
        <v>1861</v>
      </c>
      <c r="W1105" s="13"/>
      <c r="X1105" s="22" t="s">
        <v>608</v>
      </c>
      <c r="Y1105" s="38"/>
      <c r="Z1105" s="26" t="s">
        <v>153</v>
      </c>
      <c r="AA1105" s="22" t="s">
        <v>1257</v>
      </c>
      <c r="AB1105" s="29" t="s">
        <v>1164</v>
      </c>
      <c r="AC1105" s="119">
        <v>10</v>
      </c>
      <c r="AD1105" s="29">
        <v>0</v>
      </c>
      <c r="AE1105" s="29" t="s">
        <v>1575</v>
      </c>
      <c r="AF1105" s="281">
        <v>2.7</v>
      </c>
      <c r="AG1105" s="86">
        <f t="shared" si="643"/>
        <v>0.43136376415898736</v>
      </c>
      <c r="AH1105" s="458">
        <f t="shared" si="654"/>
        <v>297</v>
      </c>
      <c r="AI1105" s="72">
        <f t="shared" si="636"/>
        <v>2.4727564493172123</v>
      </c>
      <c r="AJ1105" s="59">
        <f t="shared" si="637"/>
        <v>16.200000000000003</v>
      </c>
      <c r="AK1105" s="59">
        <f t="shared" si="644"/>
        <v>1.209515014542631</v>
      </c>
      <c r="AL1105" s="72">
        <f t="shared" si="638"/>
        <v>1782</v>
      </c>
      <c r="AM1105" s="72">
        <f t="shared" si="634"/>
        <v>3.2509076997008561</v>
      </c>
      <c r="AN1105" s="26" t="s">
        <v>28</v>
      </c>
      <c r="AO1105" s="22" t="s">
        <v>470</v>
      </c>
      <c r="AP1105" s="240"/>
      <c r="AQ1105" s="22" t="s">
        <v>80</v>
      </c>
      <c r="AR1105" s="26" t="s">
        <v>223</v>
      </c>
      <c r="AS1105" s="26" t="s">
        <v>224</v>
      </c>
      <c r="AT1105" s="498">
        <v>112</v>
      </c>
      <c r="AU1105" s="270">
        <v>45.23</v>
      </c>
      <c r="AV1105" s="11">
        <v>-118.5</v>
      </c>
      <c r="AW1105" s="37" t="s">
        <v>225</v>
      </c>
      <c r="AX1105" s="277">
        <v>6.1416666666666666</v>
      </c>
      <c r="AY1105" s="278">
        <v>613</v>
      </c>
      <c r="AZ1105" s="455">
        <f t="shared" si="645"/>
        <v>2.7874604745184151</v>
      </c>
      <c r="BA1105" s="529" t="s">
        <v>137</v>
      </c>
      <c r="BB1105" s="241" t="s">
        <v>226</v>
      </c>
      <c r="BC1105" s="22"/>
      <c r="BD1105" s="23"/>
      <c r="BH1105" s="26" t="s">
        <v>2028</v>
      </c>
      <c r="BI1105" s="26" t="s">
        <v>1866</v>
      </c>
      <c r="BJ1105" s="185" t="s">
        <v>12</v>
      </c>
      <c r="BK1105" s="67" t="s">
        <v>1881</v>
      </c>
      <c r="BL1105" s="458"/>
      <c r="BM1105" s="458"/>
      <c r="BO1105" s="29" t="s">
        <v>1669</v>
      </c>
      <c r="BP1105" s="8" t="s">
        <v>1577</v>
      </c>
      <c r="BQ1105" s="29" t="s">
        <v>1862</v>
      </c>
      <c r="BR1105" s="67">
        <v>-1.5374025341130604</v>
      </c>
      <c r="BS1105" s="29" t="s">
        <v>21</v>
      </c>
      <c r="BT1105" s="29" t="s">
        <v>1214</v>
      </c>
      <c r="BU1105" s="124">
        <v>0.66053445542446287</v>
      </c>
      <c r="BW1105" s="14" t="s">
        <v>26</v>
      </c>
      <c r="BX1105" s="29" t="s">
        <v>67</v>
      </c>
      <c r="BZ1105" s="146">
        <f t="shared" si="639"/>
        <v>0.66053445542446287</v>
      </c>
      <c r="CA1105" s="250" t="s">
        <v>18</v>
      </c>
      <c r="CB1105" s="248" t="s">
        <v>1861</v>
      </c>
      <c r="CC1105" s="29">
        <v>3</v>
      </c>
      <c r="CD1105" s="29">
        <v>3</v>
      </c>
      <c r="CE1105" s="82" t="s">
        <v>1617</v>
      </c>
      <c r="CF1105" s="8" t="s">
        <v>1578</v>
      </c>
      <c r="CG1105" s="67">
        <v>-1.6394335511982572</v>
      </c>
      <c r="CH1105" s="29" t="s">
        <v>21</v>
      </c>
      <c r="CI1105" s="67">
        <v>0.23423265781443414</v>
      </c>
      <c r="CL1105" s="30">
        <f t="shared" si="640"/>
        <v>0.23423265781443414</v>
      </c>
      <c r="CM1105" s="29">
        <v>3</v>
      </c>
      <c r="CN1105" s="29">
        <v>3</v>
      </c>
      <c r="CO1105" s="82" t="s">
        <v>2630</v>
      </c>
      <c r="CP1105" s="67">
        <f t="shared" si="649"/>
        <v>0.2058879766933672</v>
      </c>
      <c r="CQ1105" s="67">
        <f t="shared" si="650"/>
        <v>0.8</v>
      </c>
      <c r="CR1105" s="67">
        <f t="shared" si="646"/>
        <v>0.16471038135469376</v>
      </c>
      <c r="CS1105" s="67">
        <f t="shared" si="651"/>
        <v>0.668927459143834</v>
      </c>
      <c r="CT1105" s="29">
        <v>1</v>
      </c>
      <c r="CU1105" s="59">
        <v>0</v>
      </c>
      <c r="CV1105" s="19" t="s">
        <v>1782</v>
      </c>
      <c r="CW1105" s="59">
        <v>0</v>
      </c>
      <c r="CX1105" s="59">
        <v>0</v>
      </c>
      <c r="CY1105" s="12">
        <v>1</v>
      </c>
      <c r="CZ1105" s="12">
        <v>0</v>
      </c>
      <c r="DA1105" s="12">
        <v>0</v>
      </c>
      <c r="DB1105" s="12">
        <v>0</v>
      </c>
      <c r="DC1105" s="12">
        <v>0</v>
      </c>
      <c r="DD1105" s="283">
        <v>0</v>
      </c>
      <c r="DE1105" s="60">
        <v>0</v>
      </c>
      <c r="DF1105" s="60">
        <v>0</v>
      </c>
      <c r="DG1105" s="60">
        <v>0</v>
      </c>
      <c r="DH1105" s="60">
        <v>0</v>
      </c>
      <c r="DI1105" s="60">
        <v>0</v>
      </c>
      <c r="DJ1105" s="60">
        <v>0</v>
      </c>
      <c r="DK1105" s="60">
        <v>0</v>
      </c>
      <c r="DL1105" s="19">
        <v>0</v>
      </c>
      <c r="DM1105" s="19">
        <v>0</v>
      </c>
      <c r="DN1105" s="19">
        <v>0</v>
      </c>
      <c r="DO1105" s="59">
        <v>0</v>
      </c>
      <c r="DP1105" s="59">
        <v>0</v>
      </c>
      <c r="DQ1105" s="59">
        <v>0</v>
      </c>
      <c r="DR1105" s="59">
        <v>0</v>
      </c>
      <c r="DS1105" s="59">
        <v>0</v>
      </c>
      <c r="DT1105" s="59">
        <v>0</v>
      </c>
      <c r="DU1105" s="59">
        <v>0</v>
      </c>
      <c r="DV1105" s="59">
        <v>0</v>
      </c>
      <c r="DW1105" s="59">
        <v>0</v>
      </c>
      <c r="DX1105" s="59">
        <v>0</v>
      </c>
      <c r="DY1105" s="59">
        <v>0</v>
      </c>
      <c r="DZ1105" s="59">
        <v>0</v>
      </c>
      <c r="EA1105" s="59">
        <v>0</v>
      </c>
      <c r="EB1105" s="59">
        <v>0</v>
      </c>
      <c r="EC1105" s="283">
        <v>1</v>
      </c>
      <c r="ED1105" s="59">
        <v>0</v>
      </c>
      <c r="EE1105" s="59">
        <v>0</v>
      </c>
      <c r="EF1105" s="59">
        <v>0</v>
      </c>
      <c r="EG1105" s="59">
        <v>0</v>
      </c>
      <c r="EH1105" s="59">
        <v>0</v>
      </c>
      <c r="EI1105" s="59">
        <v>0</v>
      </c>
      <c r="EJ1105" s="59">
        <v>0</v>
      </c>
      <c r="EK1105" s="59">
        <v>0</v>
      </c>
      <c r="EL1105" s="59">
        <v>0</v>
      </c>
      <c r="EM1105" s="29">
        <v>2</v>
      </c>
      <c r="EN1105" s="59">
        <v>0</v>
      </c>
      <c r="EO1105" s="29">
        <v>2</v>
      </c>
      <c r="EP1105" s="59">
        <v>1</v>
      </c>
      <c r="EQ1105" s="59">
        <v>2</v>
      </c>
    </row>
    <row r="1106" spans="1:147" ht="15" customHeight="1" x14ac:dyDescent="0.25">
      <c r="A1106" s="6" t="s">
        <v>2587</v>
      </c>
      <c r="B1106" s="22">
        <v>180</v>
      </c>
      <c r="C1106" s="21" t="s">
        <v>1857</v>
      </c>
      <c r="D1106" s="13">
        <v>2016</v>
      </c>
      <c r="E1106" s="21" t="s">
        <v>800</v>
      </c>
      <c r="F1106" s="21" t="s">
        <v>308</v>
      </c>
      <c r="G1106" s="13">
        <v>19</v>
      </c>
      <c r="H1106" s="22" t="s">
        <v>801</v>
      </c>
      <c r="I1106" s="238" t="s">
        <v>1412</v>
      </c>
      <c r="J1106" s="59">
        <v>2</v>
      </c>
      <c r="K1106" s="22" t="s">
        <v>39</v>
      </c>
      <c r="L1106" s="22" t="s">
        <v>89</v>
      </c>
      <c r="M1106" s="22">
        <v>6</v>
      </c>
      <c r="N1106" s="22">
        <v>6</v>
      </c>
      <c r="O1106" s="59">
        <f t="shared" si="642"/>
        <v>0.77815125038364363</v>
      </c>
      <c r="P1106" s="22" t="s">
        <v>1858</v>
      </c>
      <c r="Q1106" s="26"/>
      <c r="R1106" s="22">
        <v>1</v>
      </c>
      <c r="S1106" s="22">
        <v>3</v>
      </c>
      <c r="T1106" s="22">
        <v>3</v>
      </c>
      <c r="U1106" s="239" t="s">
        <v>1859</v>
      </c>
      <c r="V1106" s="34" t="s">
        <v>1861</v>
      </c>
      <c r="W1106" s="13"/>
      <c r="X1106" s="22" t="s">
        <v>608</v>
      </c>
      <c r="Y1106" s="38"/>
      <c r="Z1106" s="26" t="s">
        <v>153</v>
      </c>
      <c r="AA1106" s="22" t="s">
        <v>1257</v>
      </c>
      <c r="AB1106" s="29" t="s">
        <v>1164</v>
      </c>
      <c r="AC1106" s="243" t="s">
        <v>1863</v>
      </c>
      <c r="AD1106" s="29">
        <v>0</v>
      </c>
      <c r="AE1106" s="29" t="s">
        <v>1575</v>
      </c>
      <c r="AF1106" s="282">
        <v>5.5</v>
      </c>
      <c r="AG1106" s="86">
        <f t="shared" si="643"/>
        <v>0.74036268949424389</v>
      </c>
      <c r="AH1106" s="458">
        <f t="shared" si="654"/>
        <v>605</v>
      </c>
      <c r="AI1106" s="72">
        <f t="shared" si="636"/>
        <v>2.781755374652469</v>
      </c>
      <c r="AJ1106" s="59">
        <f t="shared" si="637"/>
        <v>33</v>
      </c>
      <c r="AK1106" s="59">
        <f t="shared" si="644"/>
        <v>1.5185139398778875</v>
      </c>
      <c r="AL1106" s="72">
        <f t="shared" si="638"/>
        <v>3630</v>
      </c>
      <c r="AM1106" s="72">
        <f t="shared" si="634"/>
        <v>3.5599066250361124</v>
      </c>
      <c r="AN1106" s="26" t="s">
        <v>28</v>
      </c>
      <c r="AO1106" s="22" t="s">
        <v>470</v>
      </c>
      <c r="AP1106" s="240"/>
      <c r="AQ1106" s="22" t="s">
        <v>80</v>
      </c>
      <c r="AR1106" s="26" t="s">
        <v>223</v>
      </c>
      <c r="AS1106" s="26" t="s">
        <v>224</v>
      </c>
      <c r="AT1106" s="498">
        <v>112</v>
      </c>
      <c r="AU1106" s="270">
        <v>45.23</v>
      </c>
      <c r="AV1106" s="11">
        <v>-118.5</v>
      </c>
      <c r="AW1106" s="37" t="s">
        <v>225</v>
      </c>
      <c r="AX1106" s="277">
        <v>6.1416666666666666</v>
      </c>
      <c r="AY1106" s="278">
        <v>613</v>
      </c>
      <c r="AZ1106" s="455">
        <f t="shared" si="645"/>
        <v>2.7874604745184151</v>
      </c>
      <c r="BA1106" s="529" t="s">
        <v>137</v>
      </c>
      <c r="BB1106" s="241" t="s">
        <v>226</v>
      </c>
      <c r="BC1106" s="22"/>
      <c r="BD1106" s="23"/>
      <c r="BH1106" s="26" t="s">
        <v>2028</v>
      </c>
      <c r="BI1106" s="26" t="s">
        <v>1867</v>
      </c>
      <c r="BJ1106" s="185" t="s">
        <v>12</v>
      </c>
      <c r="BK1106" s="67" t="s">
        <v>1881</v>
      </c>
      <c r="BL1106" s="458"/>
      <c r="BM1106" s="458"/>
      <c r="BO1106" s="29" t="s">
        <v>1669</v>
      </c>
      <c r="BP1106" s="8" t="s">
        <v>1577</v>
      </c>
      <c r="BQ1106" s="29" t="s">
        <v>1862</v>
      </c>
      <c r="BR1106" s="67">
        <v>-1.2735624122943525</v>
      </c>
      <c r="BS1106" s="29" t="s">
        <v>21</v>
      </c>
      <c r="BT1106" s="29" t="s">
        <v>1214</v>
      </c>
      <c r="BU1106" s="124">
        <v>0.51931589799485656</v>
      </c>
      <c r="BW1106" s="14" t="s">
        <v>26</v>
      </c>
      <c r="BX1106" s="29" t="s">
        <v>67</v>
      </c>
      <c r="BZ1106" s="146">
        <f t="shared" si="639"/>
        <v>0.51931589799485656</v>
      </c>
      <c r="CA1106" s="250" t="s">
        <v>18</v>
      </c>
      <c r="CB1106" s="248" t="s">
        <v>1861</v>
      </c>
      <c r="CC1106" s="29">
        <v>9</v>
      </c>
      <c r="CD1106" s="29">
        <v>9</v>
      </c>
      <c r="CE1106" s="82" t="s">
        <v>1617</v>
      </c>
      <c r="CF1106" s="8" t="s">
        <v>1578</v>
      </c>
      <c r="CG1106" s="67">
        <v>-1.6394335511982572</v>
      </c>
      <c r="CH1106" s="29" t="s">
        <v>21</v>
      </c>
      <c r="CI1106" s="67">
        <v>0.23423265781443414</v>
      </c>
      <c r="CL1106" s="30">
        <f t="shared" si="640"/>
        <v>0.23423265781443414</v>
      </c>
      <c r="CM1106" s="29">
        <v>3</v>
      </c>
      <c r="CN1106" s="29">
        <v>3</v>
      </c>
      <c r="CO1106" s="82" t="s">
        <v>2630</v>
      </c>
      <c r="CP1106" s="67">
        <f t="shared" si="649"/>
        <v>0.76838561113459369</v>
      </c>
      <c r="CQ1106" s="67">
        <f t="shared" si="650"/>
        <v>0.92307692307692313</v>
      </c>
      <c r="CR1106" s="67">
        <f t="shared" si="646"/>
        <v>0.70927902566270196</v>
      </c>
      <c r="CS1106" s="67">
        <f t="shared" si="651"/>
        <v>0.46540597512132076</v>
      </c>
      <c r="CT1106" s="29">
        <v>2</v>
      </c>
      <c r="CU1106" s="59">
        <v>0</v>
      </c>
      <c r="CV1106" s="19" t="s">
        <v>1782</v>
      </c>
      <c r="CW1106" s="59">
        <v>0</v>
      </c>
      <c r="CX1106" s="59">
        <v>0</v>
      </c>
      <c r="CY1106" s="12">
        <v>1</v>
      </c>
      <c r="CZ1106" s="12">
        <v>0</v>
      </c>
      <c r="DA1106" s="12">
        <v>0</v>
      </c>
      <c r="DB1106" s="12">
        <v>0</v>
      </c>
      <c r="DC1106" s="12">
        <v>0</v>
      </c>
      <c r="DD1106" s="283">
        <v>0</v>
      </c>
      <c r="DE1106" s="60">
        <v>0</v>
      </c>
      <c r="DF1106" s="60">
        <v>0</v>
      </c>
      <c r="DG1106" s="60">
        <v>0</v>
      </c>
      <c r="DH1106" s="60">
        <v>0</v>
      </c>
      <c r="DI1106" s="60">
        <v>0</v>
      </c>
      <c r="DJ1106" s="60">
        <v>0</v>
      </c>
      <c r="DK1106" s="60">
        <v>0</v>
      </c>
      <c r="DL1106" s="19">
        <v>0</v>
      </c>
      <c r="DM1106" s="19">
        <v>0</v>
      </c>
      <c r="DN1106" s="19">
        <v>0</v>
      </c>
      <c r="DO1106" s="59">
        <v>0</v>
      </c>
      <c r="DP1106" s="59">
        <v>0</v>
      </c>
      <c r="DQ1106" s="59">
        <v>0</v>
      </c>
      <c r="DR1106" s="59">
        <v>0</v>
      </c>
      <c r="DS1106" s="59">
        <v>0</v>
      </c>
      <c r="DT1106" s="59">
        <v>0</v>
      </c>
      <c r="DU1106" s="59">
        <v>0</v>
      </c>
      <c r="DV1106" s="59">
        <v>0</v>
      </c>
      <c r="DW1106" s="59">
        <v>0</v>
      </c>
      <c r="DX1106" s="59">
        <v>0</v>
      </c>
      <c r="DY1106" s="59">
        <v>0</v>
      </c>
      <c r="DZ1106" s="59">
        <v>0</v>
      </c>
      <c r="EA1106" s="59">
        <v>0</v>
      </c>
      <c r="EB1106" s="59">
        <v>0</v>
      </c>
      <c r="EC1106" s="283">
        <v>1</v>
      </c>
      <c r="ED1106" s="59">
        <v>0</v>
      </c>
      <c r="EE1106" s="59">
        <v>0</v>
      </c>
      <c r="EF1106" s="59">
        <v>0</v>
      </c>
      <c r="EG1106" s="59">
        <v>0</v>
      </c>
      <c r="EH1106" s="59">
        <v>0</v>
      </c>
      <c r="EI1106" s="59">
        <v>0</v>
      </c>
      <c r="EJ1106" s="59">
        <v>0</v>
      </c>
      <c r="EK1106" s="59">
        <v>0</v>
      </c>
      <c r="EL1106" s="59">
        <v>0</v>
      </c>
      <c r="EM1106" s="29">
        <v>2</v>
      </c>
      <c r="EN1106" s="59">
        <v>0</v>
      </c>
      <c r="EO1106" s="29">
        <v>2</v>
      </c>
      <c r="EP1106" s="59">
        <v>1</v>
      </c>
      <c r="EQ1106" s="59">
        <v>2</v>
      </c>
    </row>
    <row r="1107" spans="1:147" ht="15" customHeight="1" x14ac:dyDescent="0.25">
      <c r="A1107" s="6" t="s">
        <v>2587</v>
      </c>
      <c r="B1107" s="22">
        <v>181</v>
      </c>
      <c r="C1107" s="21" t="s">
        <v>1857</v>
      </c>
      <c r="D1107" s="13">
        <v>2016</v>
      </c>
      <c r="E1107" s="21" t="s">
        <v>800</v>
      </c>
      <c r="F1107" s="21" t="s">
        <v>308</v>
      </c>
      <c r="G1107" s="13">
        <v>19</v>
      </c>
      <c r="H1107" s="22" t="s">
        <v>801</v>
      </c>
      <c r="I1107" s="238" t="s">
        <v>1412</v>
      </c>
      <c r="J1107" s="59">
        <v>2</v>
      </c>
      <c r="K1107" s="22" t="s">
        <v>39</v>
      </c>
      <c r="L1107" s="22" t="s">
        <v>89</v>
      </c>
      <c r="M1107" s="22">
        <v>6</v>
      </c>
      <c r="N1107" s="22">
        <v>6</v>
      </c>
      <c r="O1107" s="59">
        <f t="shared" si="642"/>
        <v>0.77815125038364363</v>
      </c>
      <c r="P1107" s="22" t="s">
        <v>1858</v>
      </c>
      <c r="Q1107" s="26"/>
      <c r="R1107" s="22">
        <v>1</v>
      </c>
      <c r="S1107" s="22">
        <v>3</v>
      </c>
      <c r="T1107" s="22">
        <v>1</v>
      </c>
      <c r="U1107" s="239" t="s">
        <v>1859</v>
      </c>
      <c r="V1107" s="34" t="s">
        <v>1861</v>
      </c>
      <c r="W1107" s="13"/>
      <c r="X1107" s="22" t="s">
        <v>608</v>
      </c>
      <c r="Y1107" s="38"/>
      <c r="Z1107" s="244" t="s">
        <v>130</v>
      </c>
      <c r="AA1107" s="22" t="s">
        <v>1257</v>
      </c>
      <c r="AB1107" s="29" t="s">
        <v>1164</v>
      </c>
      <c r="AC1107" s="119">
        <v>32</v>
      </c>
      <c r="AD1107" s="29">
        <v>0</v>
      </c>
      <c r="AE1107" s="29" t="s">
        <v>1576</v>
      </c>
      <c r="AF1107" s="281">
        <v>8.6999999999999993</v>
      </c>
      <c r="AG1107" s="86">
        <f t="shared" si="643"/>
        <v>0.93951925261861846</v>
      </c>
      <c r="AH1107" s="458">
        <f>AF1107*69.5</f>
        <v>604.65</v>
      </c>
      <c r="AI1107" s="72">
        <f t="shared" si="636"/>
        <v>2.7815040572087324</v>
      </c>
      <c r="AJ1107" s="59">
        <f t="shared" si="637"/>
        <v>52.199999999999996</v>
      </c>
      <c r="AK1107" s="59">
        <f t="shared" si="644"/>
        <v>1.7176705030022621</v>
      </c>
      <c r="AL1107" s="72">
        <f t="shared" si="638"/>
        <v>3627.8999999999996</v>
      </c>
      <c r="AM1107" s="72">
        <f t="shared" si="634"/>
        <v>3.5596553075923758</v>
      </c>
      <c r="AN1107" s="26" t="s">
        <v>28</v>
      </c>
      <c r="AO1107" s="22" t="s">
        <v>470</v>
      </c>
      <c r="AP1107" s="240"/>
      <c r="AQ1107" s="22" t="s">
        <v>80</v>
      </c>
      <c r="AR1107" s="26" t="s">
        <v>223</v>
      </c>
      <c r="AS1107" s="26" t="s">
        <v>224</v>
      </c>
      <c r="AT1107" s="498">
        <v>112</v>
      </c>
      <c r="AU1107" s="270">
        <v>45.23</v>
      </c>
      <c r="AV1107" s="11">
        <v>-118.5</v>
      </c>
      <c r="AW1107" s="37" t="s">
        <v>225</v>
      </c>
      <c r="AX1107" s="277">
        <v>6.1416666666666666</v>
      </c>
      <c r="AY1107" s="278">
        <v>613</v>
      </c>
      <c r="AZ1107" s="455">
        <f t="shared" si="645"/>
        <v>2.7874604745184151</v>
      </c>
      <c r="BA1107" s="529" t="s">
        <v>137</v>
      </c>
      <c r="BB1107" s="241" t="s">
        <v>226</v>
      </c>
      <c r="BC1107" s="22"/>
      <c r="BD1107" s="23"/>
      <c r="BH1107" s="26" t="s">
        <v>2028</v>
      </c>
      <c r="BI1107" s="26" t="s">
        <v>1868</v>
      </c>
      <c r="BJ1107" s="185" t="s">
        <v>12</v>
      </c>
      <c r="BK1107" s="67" t="s">
        <v>1881</v>
      </c>
      <c r="BL1107" s="458"/>
      <c r="BM1107" s="458"/>
      <c r="BO1107" s="29" t="s">
        <v>1669</v>
      </c>
      <c r="BP1107" s="8" t="s">
        <v>1577</v>
      </c>
      <c r="BQ1107" s="29" t="s">
        <v>1862</v>
      </c>
      <c r="BR1107" s="67">
        <v>-1.185672514619883</v>
      </c>
      <c r="BS1107" s="29" t="s">
        <v>21</v>
      </c>
      <c r="BT1107" s="29" t="s">
        <v>1214</v>
      </c>
      <c r="BU1107" s="124">
        <v>0.52313242943815497</v>
      </c>
      <c r="BW1107" s="14" t="s">
        <v>26</v>
      </c>
      <c r="BX1107" s="29" t="s">
        <v>67</v>
      </c>
      <c r="BZ1107" s="146">
        <f t="shared" si="639"/>
        <v>0.52313242943815497</v>
      </c>
      <c r="CA1107" s="250" t="s">
        <v>18</v>
      </c>
      <c r="CB1107" s="248" t="s">
        <v>1861</v>
      </c>
      <c r="CC1107" s="29">
        <v>3</v>
      </c>
      <c r="CD1107" s="29">
        <v>3</v>
      </c>
      <c r="CE1107" s="82" t="s">
        <v>1617</v>
      </c>
      <c r="CF1107" s="8" t="s">
        <v>1578</v>
      </c>
      <c r="CG1107" s="67">
        <v>-1.6394335511982572</v>
      </c>
      <c r="CH1107" s="29" t="s">
        <v>21</v>
      </c>
      <c r="CI1107" s="67">
        <v>0.23423265781443414</v>
      </c>
      <c r="CL1107" s="30">
        <f t="shared" si="640"/>
        <v>0.23423265781443414</v>
      </c>
      <c r="CM1107" s="29">
        <v>3</v>
      </c>
      <c r="CN1107" s="29">
        <v>3</v>
      </c>
      <c r="CO1107" s="82" t="s">
        <v>2630</v>
      </c>
      <c r="CP1107" s="67">
        <f t="shared" si="649"/>
        <v>1.11957462130132</v>
      </c>
      <c r="CQ1107" s="67">
        <f t="shared" si="650"/>
        <v>0.8</v>
      </c>
      <c r="CR1107" s="67">
        <f t="shared" si="646"/>
        <v>0.89565969704105608</v>
      </c>
      <c r="CS1107" s="67">
        <f t="shared" si="651"/>
        <v>0.73351719107530633</v>
      </c>
      <c r="CT1107" s="29">
        <v>1</v>
      </c>
      <c r="CU1107" s="59">
        <v>0</v>
      </c>
      <c r="CV1107" s="19" t="s">
        <v>1782</v>
      </c>
      <c r="CW1107" s="59">
        <v>0</v>
      </c>
      <c r="CX1107" s="59">
        <v>0</v>
      </c>
      <c r="CY1107" s="12">
        <v>1</v>
      </c>
      <c r="CZ1107" s="12">
        <v>0</v>
      </c>
      <c r="DA1107" s="12">
        <v>0</v>
      </c>
      <c r="DB1107" s="12">
        <v>0</v>
      </c>
      <c r="DC1107" s="12">
        <v>0</v>
      </c>
      <c r="DD1107" s="283">
        <v>0</v>
      </c>
      <c r="DE1107" s="60">
        <v>0</v>
      </c>
      <c r="DF1107" s="60">
        <v>0</v>
      </c>
      <c r="DG1107" s="60">
        <v>0</v>
      </c>
      <c r="DH1107" s="60">
        <v>0</v>
      </c>
      <c r="DI1107" s="60">
        <v>0</v>
      </c>
      <c r="DJ1107" s="60">
        <v>0</v>
      </c>
      <c r="DK1107" s="60">
        <v>0</v>
      </c>
      <c r="DL1107" s="19">
        <v>0</v>
      </c>
      <c r="DM1107" s="19">
        <v>0</v>
      </c>
      <c r="DN1107" s="19">
        <v>0</v>
      </c>
      <c r="DO1107" s="59">
        <v>0</v>
      </c>
      <c r="DP1107" s="59">
        <v>0</v>
      </c>
      <c r="DQ1107" s="59">
        <v>0</v>
      </c>
      <c r="DR1107" s="59">
        <v>0</v>
      </c>
      <c r="DS1107" s="59">
        <v>0</v>
      </c>
      <c r="DT1107" s="59">
        <v>0</v>
      </c>
      <c r="DU1107" s="59">
        <v>0</v>
      </c>
      <c r="DV1107" s="59">
        <v>0</v>
      </c>
      <c r="DW1107" s="59">
        <v>0</v>
      </c>
      <c r="DX1107" s="59">
        <v>0</v>
      </c>
      <c r="DY1107" s="59">
        <v>0</v>
      </c>
      <c r="DZ1107" s="59">
        <v>0</v>
      </c>
      <c r="EA1107" s="59">
        <v>0</v>
      </c>
      <c r="EB1107" s="59">
        <v>0</v>
      </c>
      <c r="EC1107" s="283">
        <v>1</v>
      </c>
      <c r="ED1107" s="59">
        <v>0</v>
      </c>
      <c r="EE1107" s="59">
        <v>0</v>
      </c>
      <c r="EF1107" s="59">
        <v>0</v>
      </c>
      <c r="EG1107" s="59">
        <v>0</v>
      </c>
      <c r="EH1107" s="59">
        <v>0</v>
      </c>
      <c r="EI1107" s="59">
        <v>0</v>
      </c>
      <c r="EJ1107" s="59">
        <v>0</v>
      </c>
      <c r="EK1107" s="59">
        <v>0</v>
      </c>
      <c r="EL1107" s="59">
        <v>0</v>
      </c>
      <c r="EM1107" s="37">
        <v>0</v>
      </c>
      <c r="EN1107" s="59">
        <v>0</v>
      </c>
      <c r="EO1107" s="268">
        <v>1</v>
      </c>
      <c r="EP1107" s="59">
        <v>1</v>
      </c>
      <c r="EQ1107" s="59">
        <v>2</v>
      </c>
    </row>
    <row r="1108" spans="1:147" ht="15" customHeight="1" x14ac:dyDescent="0.25">
      <c r="A1108" s="6" t="s">
        <v>2587</v>
      </c>
      <c r="B1108" s="22">
        <v>182</v>
      </c>
      <c r="C1108" s="21" t="s">
        <v>1857</v>
      </c>
      <c r="D1108" s="13">
        <v>2016</v>
      </c>
      <c r="E1108" s="21" t="s">
        <v>800</v>
      </c>
      <c r="F1108" s="21" t="s">
        <v>308</v>
      </c>
      <c r="G1108" s="13">
        <v>19</v>
      </c>
      <c r="H1108" s="22" t="s">
        <v>801</v>
      </c>
      <c r="I1108" s="238" t="s">
        <v>1412</v>
      </c>
      <c r="J1108" s="59">
        <v>2</v>
      </c>
      <c r="K1108" s="22" t="s">
        <v>39</v>
      </c>
      <c r="L1108" s="22" t="s">
        <v>89</v>
      </c>
      <c r="M1108" s="22">
        <v>6</v>
      </c>
      <c r="N1108" s="22">
        <v>6</v>
      </c>
      <c r="O1108" s="59">
        <f t="shared" si="642"/>
        <v>0.77815125038364363</v>
      </c>
      <c r="P1108" s="22" t="s">
        <v>1858</v>
      </c>
      <c r="Q1108" s="26"/>
      <c r="R1108" s="22">
        <v>1</v>
      </c>
      <c r="S1108" s="22">
        <v>3</v>
      </c>
      <c r="T1108" s="22">
        <v>1</v>
      </c>
      <c r="U1108" s="239" t="s">
        <v>1859</v>
      </c>
      <c r="V1108" s="34" t="s">
        <v>1861</v>
      </c>
      <c r="W1108" s="13"/>
      <c r="X1108" s="22" t="s">
        <v>608</v>
      </c>
      <c r="Y1108" s="38"/>
      <c r="Z1108" s="244" t="s">
        <v>130</v>
      </c>
      <c r="AA1108" s="22" t="s">
        <v>1257</v>
      </c>
      <c r="AB1108" s="29" t="s">
        <v>1164</v>
      </c>
      <c r="AC1108" s="119">
        <v>16</v>
      </c>
      <c r="AD1108" s="29">
        <v>0</v>
      </c>
      <c r="AE1108" s="29" t="s">
        <v>1576</v>
      </c>
      <c r="AF1108" s="281">
        <v>4.4000000000000004</v>
      </c>
      <c r="AG1108" s="86">
        <f t="shared" si="643"/>
        <v>0.64345267648618742</v>
      </c>
      <c r="AH1108" s="458">
        <f t="shared" ref="AH1108:AH1110" si="655">AF1108*69.5</f>
        <v>305.8</v>
      </c>
      <c r="AI1108" s="72">
        <f t="shared" si="636"/>
        <v>2.4854374810763011</v>
      </c>
      <c r="AJ1108" s="59">
        <f t="shared" si="637"/>
        <v>26.400000000000002</v>
      </c>
      <c r="AK1108" s="59">
        <f t="shared" si="644"/>
        <v>1.4216039268698311</v>
      </c>
      <c r="AL1108" s="72">
        <f t="shared" si="638"/>
        <v>1834.8000000000002</v>
      </c>
      <c r="AM1108" s="72">
        <f t="shared" si="634"/>
        <v>3.263588731459945</v>
      </c>
      <c r="AN1108" s="26" t="s">
        <v>28</v>
      </c>
      <c r="AO1108" s="22" t="s">
        <v>470</v>
      </c>
      <c r="AP1108" s="240"/>
      <c r="AQ1108" s="22" t="s">
        <v>80</v>
      </c>
      <c r="AR1108" s="26" t="s">
        <v>223</v>
      </c>
      <c r="AS1108" s="26" t="s">
        <v>224</v>
      </c>
      <c r="AT1108" s="498">
        <v>112</v>
      </c>
      <c r="AU1108" s="270">
        <v>45.23</v>
      </c>
      <c r="AV1108" s="11">
        <v>-118.5</v>
      </c>
      <c r="AW1108" s="37" t="s">
        <v>225</v>
      </c>
      <c r="AX1108" s="277">
        <v>6.1416666666666666</v>
      </c>
      <c r="AY1108" s="278">
        <v>613</v>
      </c>
      <c r="AZ1108" s="455">
        <f t="shared" si="645"/>
        <v>2.7874604745184151</v>
      </c>
      <c r="BA1108" s="529" t="s">
        <v>137</v>
      </c>
      <c r="BB1108" s="241" t="s">
        <v>226</v>
      </c>
      <c r="BC1108" s="22"/>
      <c r="BD1108" s="23"/>
      <c r="BH1108" s="26" t="s">
        <v>2028</v>
      </c>
      <c r="BI1108" s="26" t="s">
        <v>1869</v>
      </c>
      <c r="BJ1108" s="185" t="s">
        <v>12</v>
      </c>
      <c r="BK1108" s="67" t="s">
        <v>1881</v>
      </c>
      <c r="BL1108" s="458"/>
      <c r="BM1108" s="458"/>
      <c r="BO1108" s="29" t="s">
        <v>1669</v>
      </c>
      <c r="BP1108" s="8" t="s">
        <v>1577</v>
      </c>
      <c r="BQ1108" s="29" t="s">
        <v>1862</v>
      </c>
      <c r="BR1108" s="67">
        <v>-0.79982943469785572</v>
      </c>
      <c r="BS1108" s="29" t="s">
        <v>21</v>
      </c>
      <c r="BT1108" s="29" t="s">
        <v>1214</v>
      </c>
      <c r="BU1108" s="124">
        <v>0.5360301331565569</v>
      </c>
      <c r="BW1108" s="14" t="s">
        <v>26</v>
      </c>
      <c r="BX1108" s="29" t="s">
        <v>67</v>
      </c>
      <c r="BZ1108" s="146">
        <f t="shared" si="639"/>
        <v>0.5360301331565569</v>
      </c>
      <c r="CA1108" s="250" t="s">
        <v>18</v>
      </c>
      <c r="CB1108" s="248" t="s">
        <v>1861</v>
      </c>
      <c r="CC1108" s="29">
        <v>3</v>
      </c>
      <c r="CD1108" s="29">
        <v>3</v>
      </c>
      <c r="CE1108" s="82" t="s">
        <v>1617</v>
      </c>
      <c r="CF1108" s="8" t="s">
        <v>1578</v>
      </c>
      <c r="CG1108" s="67">
        <v>-1.6394335511982572</v>
      </c>
      <c r="CH1108" s="29" t="s">
        <v>21</v>
      </c>
      <c r="CI1108" s="67">
        <v>0.23423265781443414</v>
      </c>
      <c r="CL1108" s="30">
        <f t="shared" si="640"/>
        <v>0.23423265781443414</v>
      </c>
      <c r="CM1108" s="29">
        <v>3</v>
      </c>
      <c r="CN1108" s="29">
        <v>3</v>
      </c>
      <c r="CO1108" s="82" t="s">
        <v>2630</v>
      </c>
      <c r="CP1108" s="67">
        <f t="shared" si="649"/>
        <v>2.0298027805440682</v>
      </c>
      <c r="CQ1108" s="67">
        <f t="shared" si="650"/>
        <v>0.8</v>
      </c>
      <c r="CR1108" s="67">
        <f t="shared" si="646"/>
        <v>1.6238422244352546</v>
      </c>
      <c r="CS1108" s="67">
        <f t="shared" si="651"/>
        <v>0.88640529748823627</v>
      </c>
      <c r="CT1108" s="29">
        <v>1</v>
      </c>
      <c r="CU1108" s="59">
        <v>0</v>
      </c>
      <c r="CV1108" s="19" t="s">
        <v>1782</v>
      </c>
      <c r="CW1108" s="59">
        <v>0</v>
      </c>
      <c r="CX1108" s="59">
        <v>0</v>
      </c>
      <c r="CY1108" s="12">
        <v>1</v>
      </c>
      <c r="CZ1108" s="12">
        <v>0</v>
      </c>
      <c r="DA1108" s="12">
        <v>0</v>
      </c>
      <c r="DB1108" s="12">
        <v>0</v>
      </c>
      <c r="DC1108" s="12">
        <v>0</v>
      </c>
      <c r="DD1108" s="283">
        <v>0</v>
      </c>
      <c r="DE1108" s="60">
        <v>0</v>
      </c>
      <c r="DF1108" s="60">
        <v>0</v>
      </c>
      <c r="DG1108" s="60">
        <v>0</v>
      </c>
      <c r="DH1108" s="60">
        <v>0</v>
      </c>
      <c r="DI1108" s="60">
        <v>0</v>
      </c>
      <c r="DJ1108" s="60">
        <v>0</v>
      </c>
      <c r="DK1108" s="60">
        <v>0</v>
      </c>
      <c r="DL1108" s="19">
        <v>0</v>
      </c>
      <c r="DM1108" s="19">
        <v>0</v>
      </c>
      <c r="DN1108" s="19">
        <v>0</v>
      </c>
      <c r="DO1108" s="59">
        <v>0</v>
      </c>
      <c r="DP1108" s="59">
        <v>0</v>
      </c>
      <c r="DQ1108" s="59">
        <v>0</v>
      </c>
      <c r="DR1108" s="59">
        <v>0</v>
      </c>
      <c r="DS1108" s="59">
        <v>0</v>
      </c>
      <c r="DT1108" s="59">
        <v>0</v>
      </c>
      <c r="DU1108" s="59">
        <v>0</v>
      </c>
      <c r="DV1108" s="59">
        <v>0</v>
      </c>
      <c r="DW1108" s="59">
        <v>0</v>
      </c>
      <c r="DX1108" s="59">
        <v>0</v>
      </c>
      <c r="DY1108" s="59">
        <v>0</v>
      </c>
      <c r="DZ1108" s="59">
        <v>0</v>
      </c>
      <c r="EA1108" s="59">
        <v>0</v>
      </c>
      <c r="EB1108" s="59">
        <v>0</v>
      </c>
      <c r="EC1108" s="283">
        <v>1</v>
      </c>
      <c r="ED1108" s="59">
        <v>0</v>
      </c>
      <c r="EE1108" s="59">
        <v>0</v>
      </c>
      <c r="EF1108" s="59">
        <v>0</v>
      </c>
      <c r="EG1108" s="59">
        <v>0</v>
      </c>
      <c r="EH1108" s="59">
        <v>0</v>
      </c>
      <c r="EI1108" s="59">
        <v>0</v>
      </c>
      <c r="EJ1108" s="59">
        <v>0</v>
      </c>
      <c r="EK1108" s="59">
        <v>0</v>
      </c>
      <c r="EL1108" s="59">
        <v>0</v>
      </c>
      <c r="EM1108" s="37">
        <v>0</v>
      </c>
      <c r="EN1108" s="59">
        <v>0</v>
      </c>
      <c r="EO1108" s="268">
        <v>1</v>
      </c>
      <c r="EP1108" s="59">
        <v>1</v>
      </c>
      <c r="EQ1108" s="59">
        <v>2</v>
      </c>
    </row>
    <row r="1109" spans="1:147" ht="15" customHeight="1" x14ac:dyDescent="0.25">
      <c r="A1109" s="6" t="s">
        <v>2587</v>
      </c>
      <c r="B1109" s="22">
        <v>183</v>
      </c>
      <c r="C1109" s="21" t="s">
        <v>1857</v>
      </c>
      <c r="D1109" s="13">
        <v>2016</v>
      </c>
      <c r="E1109" s="21" t="s">
        <v>800</v>
      </c>
      <c r="F1109" s="21" t="s">
        <v>308</v>
      </c>
      <c r="G1109" s="13">
        <v>19</v>
      </c>
      <c r="H1109" s="22" t="s">
        <v>801</v>
      </c>
      <c r="I1109" s="238" t="s">
        <v>1412</v>
      </c>
      <c r="J1109" s="59">
        <v>2</v>
      </c>
      <c r="K1109" s="22" t="s">
        <v>39</v>
      </c>
      <c r="L1109" s="22" t="s">
        <v>89</v>
      </c>
      <c r="M1109" s="22">
        <v>6</v>
      </c>
      <c r="N1109" s="22">
        <v>6</v>
      </c>
      <c r="O1109" s="59">
        <f t="shared" si="642"/>
        <v>0.77815125038364363</v>
      </c>
      <c r="P1109" s="22" t="s">
        <v>1858</v>
      </c>
      <c r="Q1109" s="26"/>
      <c r="R1109" s="22">
        <v>1</v>
      </c>
      <c r="S1109" s="22">
        <v>3</v>
      </c>
      <c r="T1109" s="22">
        <v>1</v>
      </c>
      <c r="U1109" s="239" t="s">
        <v>1859</v>
      </c>
      <c r="V1109" s="34" t="s">
        <v>1861</v>
      </c>
      <c r="W1109" s="13"/>
      <c r="X1109" s="22" t="s">
        <v>608</v>
      </c>
      <c r="Y1109" s="38"/>
      <c r="Z1109" s="244" t="s">
        <v>130</v>
      </c>
      <c r="AA1109" s="22" t="s">
        <v>1257</v>
      </c>
      <c r="AB1109" s="29" t="s">
        <v>1164</v>
      </c>
      <c r="AC1109" s="119">
        <v>8</v>
      </c>
      <c r="AD1109" s="29">
        <v>0</v>
      </c>
      <c r="AE1109" s="29" t="s">
        <v>1576</v>
      </c>
      <c r="AF1109" s="281">
        <v>2.2000000000000002</v>
      </c>
      <c r="AG1109" s="86">
        <f t="shared" si="643"/>
        <v>0.34242268082220628</v>
      </c>
      <c r="AH1109" s="458">
        <f t="shared" si="655"/>
        <v>152.9</v>
      </c>
      <c r="AI1109" s="72">
        <f t="shared" si="636"/>
        <v>2.1844074854123203</v>
      </c>
      <c r="AJ1109" s="59">
        <f t="shared" si="637"/>
        <v>13.200000000000001</v>
      </c>
      <c r="AK1109" s="59">
        <f t="shared" si="644"/>
        <v>1.1205739312058498</v>
      </c>
      <c r="AL1109" s="72">
        <f t="shared" si="638"/>
        <v>917.40000000000009</v>
      </c>
      <c r="AM1109" s="72">
        <f t="shared" si="634"/>
        <v>2.9625587357959637</v>
      </c>
      <c r="AN1109" s="26" t="s">
        <v>28</v>
      </c>
      <c r="AO1109" s="22" t="s">
        <v>470</v>
      </c>
      <c r="AP1109" s="240"/>
      <c r="AQ1109" s="22" t="s">
        <v>80</v>
      </c>
      <c r="AR1109" s="26" t="s">
        <v>223</v>
      </c>
      <c r="AS1109" s="26" t="s">
        <v>224</v>
      </c>
      <c r="AT1109" s="498">
        <v>112</v>
      </c>
      <c r="AU1109" s="270">
        <v>45.23</v>
      </c>
      <c r="AV1109" s="11">
        <v>-118.5</v>
      </c>
      <c r="AW1109" s="37" t="s">
        <v>225</v>
      </c>
      <c r="AX1109" s="277">
        <v>6.1416666666666666</v>
      </c>
      <c r="AY1109" s="278">
        <v>613</v>
      </c>
      <c r="AZ1109" s="455">
        <f t="shared" si="645"/>
        <v>2.7874604745184151</v>
      </c>
      <c r="BA1109" s="529" t="s">
        <v>137</v>
      </c>
      <c r="BB1109" s="241" t="s">
        <v>226</v>
      </c>
      <c r="BC1109" s="22"/>
      <c r="BD1109" s="23"/>
      <c r="BH1109" s="26" t="s">
        <v>2028</v>
      </c>
      <c r="BI1109" s="26" t="s">
        <v>1870</v>
      </c>
      <c r="BJ1109" s="185" t="s">
        <v>12</v>
      </c>
      <c r="BK1109" s="67" t="s">
        <v>1881</v>
      </c>
      <c r="BL1109" s="458"/>
      <c r="BM1109" s="458"/>
      <c r="BO1109" s="29" t="s">
        <v>1669</v>
      </c>
      <c r="BP1109" s="8" t="s">
        <v>1577</v>
      </c>
      <c r="BQ1109" s="29" t="s">
        <v>1862</v>
      </c>
      <c r="BR1109" s="67">
        <v>-1.5</v>
      </c>
      <c r="BS1109" s="29" t="s">
        <v>21</v>
      </c>
      <c r="BT1109" s="29" t="s">
        <v>1214</v>
      </c>
      <c r="BU1109" s="124">
        <v>0.4330127018922188</v>
      </c>
      <c r="BW1109" s="14" t="s">
        <v>26</v>
      </c>
      <c r="BX1109" s="29" t="s">
        <v>67</v>
      </c>
      <c r="BZ1109" s="146">
        <f t="shared" si="639"/>
        <v>0.4330127018922188</v>
      </c>
      <c r="CA1109" s="250" t="s">
        <v>18</v>
      </c>
      <c r="CB1109" s="248" t="s">
        <v>1861</v>
      </c>
      <c r="CC1109" s="29">
        <v>3</v>
      </c>
      <c r="CD1109" s="29">
        <v>3</v>
      </c>
      <c r="CE1109" s="82" t="s">
        <v>1617</v>
      </c>
      <c r="CF1109" s="8" t="s">
        <v>1578</v>
      </c>
      <c r="CG1109" s="67">
        <v>-1.6394335511982572</v>
      </c>
      <c r="CH1109" s="29" t="s">
        <v>21</v>
      </c>
      <c r="CI1109" s="67">
        <v>0.23423265781443414</v>
      </c>
      <c r="CL1109" s="30">
        <f t="shared" si="640"/>
        <v>0.23423265781443414</v>
      </c>
      <c r="CM1109" s="29">
        <v>3</v>
      </c>
      <c r="CN1109" s="29">
        <v>3</v>
      </c>
      <c r="CO1109" s="82" t="s">
        <v>2630</v>
      </c>
      <c r="CP1109" s="67">
        <f t="shared" si="649"/>
        <v>0.40054138032048647</v>
      </c>
      <c r="CQ1109" s="67">
        <f t="shared" si="650"/>
        <v>0.8</v>
      </c>
      <c r="CR1109" s="67">
        <f t="shared" si="646"/>
        <v>0.32043310425638921</v>
      </c>
      <c r="CS1109" s="67">
        <f t="shared" si="651"/>
        <v>0.67522311452528216</v>
      </c>
      <c r="CT1109" s="29">
        <v>1</v>
      </c>
      <c r="CU1109" s="59">
        <v>0</v>
      </c>
      <c r="CV1109" s="19" t="s">
        <v>1782</v>
      </c>
      <c r="CW1109" s="59">
        <v>0</v>
      </c>
      <c r="CX1109" s="59">
        <v>0</v>
      </c>
      <c r="CY1109" s="12">
        <v>1</v>
      </c>
      <c r="CZ1109" s="12">
        <v>0</v>
      </c>
      <c r="DA1109" s="12">
        <v>0</v>
      </c>
      <c r="DB1109" s="12">
        <v>0</v>
      </c>
      <c r="DC1109" s="12">
        <v>0</v>
      </c>
      <c r="DD1109" s="283">
        <v>0</v>
      </c>
      <c r="DE1109" s="60">
        <v>0</v>
      </c>
      <c r="DF1109" s="60">
        <v>0</v>
      </c>
      <c r="DG1109" s="60">
        <v>0</v>
      </c>
      <c r="DH1109" s="60">
        <v>0</v>
      </c>
      <c r="DI1109" s="60">
        <v>0</v>
      </c>
      <c r="DJ1109" s="60">
        <v>0</v>
      </c>
      <c r="DK1109" s="60">
        <v>0</v>
      </c>
      <c r="DL1109" s="19">
        <v>0</v>
      </c>
      <c r="DM1109" s="19">
        <v>0</v>
      </c>
      <c r="DN1109" s="19">
        <v>0</v>
      </c>
      <c r="DO1109" s="59">
        <v>0</v>
      </c>
      <c r="DP1109" s="59">
        <v>0</v>
      </c>
      <c r="DQ1109" s="59">
        <v>0</v>
      </c>
      <c r="DR1109" s="59">
        <v>0</v>
      </c>
      <c r="DS1109" s="59">
        <v>0</v>
      </c>
      <c r="DT1109" s="59">
        <v>0</v>
      </c>
      <c r="DU1109" s="59">
        <v>0</v>
      </c>
      <c r="DV1109" s="59">
        <v>0</v>
      </c>
      <c r="DW1109" s="59">
        <v>0</v>
      </c>
      <c r="DX1109" s="59">
        <v>0</v>
      </c>
      <c r="DY1109" s="59">
        <v>0</v>
      </c>
      <c r="DZ1109" s="59">
        <v>0</v>
      </c>
      <c r="EA1109" s="59">
        <v>0</v>
      </c>
      <c r="EB1109" s="59">
        <v>0</v>
      </c>
      <c r="EC1109" s="283">
        <v>1</v>
      </c>
      <c r="ED1109" s="59">
        <v>0</v>
      </c>
      <c r="EE1109" s="59">
        <v>0</v>
      </c>
      <c r="EF1109" s="59">
        <v>0</v>
      </c>
      <c r="EG1109" s="59">
        <v>0</v>
      </c>
      <c r="EH1109" s="59">
        <v>0</v>
      </c>
      <c r="EI1109" s="59">
        <v>0</v>
      </c>
      <c r="EJ1109" s="59">
        <v>0</v>
      </c>
      <c r="EK1109" s="59">
        <v>0</v>
      </c>
      <c r="EL1109" s="59">
        <v>0</v>
      </c>
      <c r="EM1109" s="37">
        <v>0</v>
      </c>
      <c r="EN1109" s="59">
        <v>0</v>
      </c>
      <c r="EO1109" s="268">
        <v>1</v>
      </c>
      <c r="EP1109" s="59">
        <v>1</v>
      </c>
      <c r="EQ1109" s="59">
        <v>2</v>
      </c>
    </row>
    <row r="1110" spans="1:147" ht="15" customHeight="1" x14ac:dyDescent="0.25">
      <c r="A1110" s="6" t="s">
        <v>2587</v>
      </c>
      <c r="B1110" s="22">
        <v>184</v>
      </c>
      <c r="C1110" s="21" t="s">
        <v>1857</v>
      </c>
      <c r="D1110" s="13">
        <v>2016</v>
      </c>
      <c r="E1110" s="21" t="s">
        <v>800</v>
      </c>
      <c r="F1110" s="21" t="s">
        <v>308</v>
      </c>
      <c r="G1110" s="13">
        <v>19</v>
      </c>
      <c r="H1110" s="22" t="s">
        <v>801</v>
      </c>
      <c r="I1110" s="238" t="s">
        <v>1412</v>
      </c>
      <c r="J1110" s="59">
        <v>2</v>
      </c>
      <c r="K1110" s="22" t="s">
        <v>39</v>
      </c>
      <c r="L1110" s="22" t="s">
        <v>89</v>
      </c>
      <c r="M1110" s="22">
        <v>6</v>
      </c>
      <c r="N1110" s="22">
        <v>6</v>
      </c>
      <c r="O1110" s="59">
        <f t="shared" si="642"/>
        <v>0.77815125038364363</v>
      </c>
      <c r="P1110" s="22" t="s">
        <v>1858</v>
      </c>
      <c r="Q1110" s="26"/>
      <c r="R1110" s="22">
        <v>1</v>
      </c>
      <c r="S1110" s="22">
        <v>3</v>
      </c>
      <c r="T1110" s="22">
        <v>3</v>
      </c>
      <c r="U1110" s="239" t="s">
        <v>1859</v>
      </c>
      <c r="V1110" s="34" t="s">
        <v>1861</v>
      </c>
      <c r="W1110" s="13"/>
      <c r="X1110" s="22" t="s">
        <v>608</v>
      </c>
      <c r="Y1110" s="38"/>
      <c r="Z1110" s="244" t="s">
        <v>130</v>
      </c>
      <c r="AA1110" s="22" t="s">
        <v>1257</v>
      </c>
      <c r="AB1110" s="29" t="s">
        <v>1164</v>
      </c>
      <c r="AC1110" s="243" t="s">
        <v>1864</v>
      </c>
      <c r="AD1110" s="29">
        <v>0</v>
      </c>
      <c r="AE1110" s="29" t="s">
        <v>1576</v>
      </c>
      <c r="AF1110" s="282">
        <v>5.0999999999999996</v>
      </c>
      <c r="AG1110" s="86">
        <f t="shared" si="643"/>
        <v>0.70757017609793638</v>
      </c>
      <c r="AH1110" s="458">
        <f t="shared" si="655"/>
        <v>354.45</v>
      </c>
      <c r="AI1110" s="72">
        <f t="shared" si="636"/>
        <v>2.5495549806880504</v>
      </c>
      <c r="AJ1110" s="59">
        <f t="shared" si="637"/>
        <v>30.599999999999998</v>
      </c>
      <c r="AK1110" s="59">
        <f t="shared" si="644"/>
        <v>1.4857214264815799</v>
      </c>
      <c r="AL1110" s="72">
        <f t="shared" si="638"/>
        <v>2126.6999999999998</v>
      </c>
      <c r="AM1110" s="72">
        <f t="shared" si="634"/>
        <v>3.3277062310716938</v>
      </c>
      <c r="AN1110" s="26" t="s">
        <v>28</v>
      </c>
      <c r="AO1110" s="22" t="s">
        <v>470</v>
      </c>
      <c r="AP1110" s="240"/>
      <c r="AQ1110" s="22" t="s">
        <v>80</v>
      </c>
      <c r="AR1110" s="26" t="s">
        <v>223</v>
      </c>
      <c r="AS1110" s="26" t="s">
        <v>224</v>
      </c>
      <c r="AT1110" s="498">
        <v>112</v>
      </c>
      <c r="AU1110" s="270">
        <v>45.23</v>
      </c>
      <c r="AV1110" s="11">
        <v>-118.5</v>
      </c>
      <c r="AW1110" s="37" t="s">
        <v>225</v>
      </c>
      <c r="AX1110" s="277">
        <v>6.1416666666666666</v>
      </c>
      <c r="AY1110" s="278">
        <v>613</v>
      </c>
      <c r="AZ1110" s="455">
        <f t="shared" si="645"/>
        <v>2.7874604745184151</v>
      </c>
      <c r="BA1110" s="529" t="s">
        <v>137</v>
      </c>
      <c r="BB1110" s="241" t="s">
        <v>226</v>
      </c>
      <c r="BC1110" s="22"/>
      <c r="BD1110" s="23"/>
      <c r="BH1110" s="26" t="s">
        <v>2028</v>
      </c>
      <c r="BI1110" s="26" t="s">
        <v>1871</v>
      </c>
      <c r="BJ1110" s="185" t="s">
        <v>12</v>
      </c>
      <c r="BK1110" s="67" t="s">
        <v>1881</v>
      </c>
      <c r="BL1110" s="458"/>
      <c r="BM1110" s="458"/>
      <c r="BO1110" s="29" t="s">
        <v>1669</v>
      </c>
      <c r="BP1110" s="8" t="s">
        <v>1577</v>
      </c>
      <c r="BQ1110" s="29" t="s">
        <v>1862</v>
      </c>
      <c r="BR1110" s="67">
        <v>-1.161833983105913</v>
      </c>
      <c r="BS1110" s="29" t="s">
        <v>21</v>
      </c>
      <c r="BT1110" s="29" t="s">
        <v>1214</v>
      </c>
      <c r="BU1110" s="124">
        <v>0.52854838421709671</v>
      </c>
      <c r="BW1110" s="14" t="s">
        <v>26</v>
      </c>
      <c r="BX1110" s="29" t="s">
        <v>67</v>
      </c>
      <c r="BZ1110" s="146">
        <f t="shared" si="639"/>
        <v>0.52854838421709671</v>
      </c>
      <c r="CA1110" s="250" t="s">
        <v>18</v>
      </c>
      <c r="CB1110" s="248" t="s">
        <v>1861</v>
      </c>
      <c r="CC1110" s="29">
        <v>9</v>
      </c>
      <c r="CD1110" s="29">
        <v>9</v>
      </c>
      <c r="CE1110" s="82" t="s">
        <v>1617</v>
      </c>
      <c r="CF1110" s="8" t="s">
        <v>1578</v>
      </c>
      <c r="CG1110" s="67">
        <v>-1.6394335511982572</v>
      </c>
      <c r="CH1110" s="29" t="s">
        <v>21</v>
      </c>
      <c r="CI1110" s="67">
        <v>0.23423265781443414</v>
      </c>
      <c r="CL1110" s="30">
        <f t="shared" si="640"/>
        <v>0.23423265781443414</v>
      </c>
      <c r="CM1110" s="29">
        <v>3</v>
      </c>
      <c r="CN1110" s="29">
        <v>3</v>
      </c>
      <c r="CO1110" s="82" t="s">
        <v>2630</v>
      </c>
      <c r="CP1110" s="67">
        <f t="shared" si="649"/>
        <v>0.98633879519761525</v>
      </c>
      <c r="CQ1110" s="67">
        <f t="shared" si="650"/>
        <v>0.92307692307692313</v>
      </c>
      <c r="CR1110" s="67">
        <f t="shared" si="646"/>
        <v>0.91046658018241411</v>
      </c>
      <c r="CS1110" s="67">
        <f t="shared" si="651"/>
        <v>0.47898400251232193</v>
      </c>
      <c r="CT1110" s="29">
        <v>2</v>
      </c>
      <c r="CU1110" s="59">
        <v>0</v>
      </c>
      <c r="CV1110" s="19" t="s">
        <v>1782</v>
      </c>
      <c r="CW1110" s="59">
        <v>0</v>
      </c>
      <c r="CX1110" s="59">
        <v>0</v>
      </c>
      <c r="CY1110" s="12">
        <v>1</v>
      </c>
      <c r="CZ1110" s="12">
        <v>0</v>
      </c>
      <c r="DA1110" s="12">
        <v>0</v>
      </c>
      <c r="DB1110" s="12">
        <v>0</v>
      </c>
      <c r="DC1110" s="12">
        <v>0</v>
      </c>
      <c r="DD1110" s="283">
        <v>0</v>
      </c>
      <c r="DE1110" s="60">
        <v>0</v>
      </c>
      <c r="DF1110" s="60">
        <v>0</v>
      </c>
      <c r="DG1110" s="60">
        <v>0</v>
      </c>
      <c r="DH1110" s="60">
        <v>0</v>
      </c>
      <c r="DI1110" s="60">
        <v>0</v>
      </c>
      <c r="DJ1110" s="60">
        <v>0</v>
      </c>
      <c r="DK1110" s="60">
        <v>0</v>
      </c>
      <c r="DL1110" s="19">
        <v>0</v>
      </c>
      <c r="DM1110" s="19">
        <v>0</v>
      </c>
      <c r="DN1110" s="19">
        <v>0</v>
      </c>
      <c r="DO1110" s="59">
        <v>0</v>
      </c>
      <c r="DP1110" s="59">
        <v>0</v>
      </c>
      <c r="DQ1110" s="59">
        <v>0</v>
      </c>
      <c r="DR1110" s="59">
        <v>0</v>
      </c>
      <c r="DS1110" s="59">
        <v>0</v>
      </c>
      <c r="DT1110" s="59">
        <v>0</v>
      </c>
      <c r="DU1110" s="59">
        <v>0</v>
      </c>
      <c r="DV1110" s="59">
        <v>0</v>
      </c>
      <c r="DW1110" s="59">
        <v>0</v>
      </c>
      <c r="DX1110" s="59">
        <v>0</v>
      </c>
      <c r="DY1110" s="59">
        <v>0</v>
      </c>
      <c r="DZ1110" s="59">
        <v>0</v>
      </c>
      <c r="EA1110" s="59">
        <v>0</v>
      </c>
      <c r="EB1110" s="59">
        <v>0</v>
      </c>
      <c r="EC1110" s="283">
        <v>1</v>
      </c>
      <c r="ED1110" s="59">
        <v>0</v>
      </c>
      <c r="EE1110" s="59">
        <v>0</v>
      </c>
      <c r="EF1110" s="59">
        <v>0</v>
      </c>
      <c r="EG1110" s="59">
        <v>0</v>
      </c>
      <c r="EH1110" s="59">
        <v>0</v>
      </c>
      <c r="EI1110" s="59">
        <v>0</v>
      </c>
      <c r="EJ1110" s="59">
        <v>0</v>
      </c>
      <c r="EK1110" s="59">
        <v>0</v>
      </c>
      <c r="EL1110" s="59">
        <v>0</v>
      </c>
      <c r="EM1110" s="37">
        <v>0</v>
      </c>
      <c r="EN1110" s="59">
        <v>0</v>
      </c>
      <c r="EO1110" s="268">
        <v>1</v>
      </c>
      <c r="EP1110" s="59">
        <v>1</v>
      </c>
      <c r="EQ1110" s="59">
        <v>2</v>
      </c>
    </row>
    <row r="1111" spans="1:147" ht="15" customHeight="1" x14ac:dyDescent="0.25">
      <c r="A1111" s="6" t="s">
        <v>2587</v>
      </c>
      <c r="B1111" s="22">
        <v>185</v>
      </c>
      <c r="C1111" s="21" t="s">
        <v>1857</v>
      </c>
      <c r="D1111" s="13">
        <v>2016</v>
      </c>
      <c r="E1111" s="21" t="s">
        <v>800</v>
      </c>
      <c r="F1111" s="21" t="s">
        <v>308</v>
      </c>
      <c r="G1111" s="13">
        <v>19</v>
      </c>
      <c r="H1111" s="22" t="s">
        <v>801</v>
      </c>
      <c r="I1111" s="238" t="s">
        <v>1412</v>
      </c>
      <c r="J1111" s="59">
        <v>2</v>
      </c>
      <c r="K1111" s="22" t="s">
        <v>39</v>
      </c>
      <c r="L1111" s="22" t="s">
        <v>89</v>
      </c>
      <c r="M1111" s="22">
        <v>6</v>
      </c>
      <c r="N1111" s="22">
        <v>6</v>
      </c>
      <c r="O1111" s="59">
        <f t="shared" si="642"/>
        <v>0.77815125038364363</v>
      </c>
      <c r="P1111" s="22" t="s">
        <v>1858</v>
      </c>
      <c r="Q1111" s="26"/>
      <c r="R1111" s="22">
        <v>1</v>
      </c>
      <c r="S1111" s="37">
        <v>2</v>
      </c>
      <c r="T1111" s="22">
        <v>1</v>
      </c>
      <c r="U1111" s="239" t="s">
        <v>1859</v>
      </c>
      <c r="V1111" s="34" t="s">
        <v>1861</v>
      </c>
      <c r="W1111" s="13"/>
      <c r="X1111" s="22" t="s">
        <v>608</v>
      </c>
      <c r="Y1111" s="26"/>
      <c r="Z1111" s="26" t="s">
        <v>153</v>
      </c>
      <c r="AA1111" s="22" t="s">
        <v>1257</v>
      </c>
      <c r="AB1111" s="29" t="s">
        <v>1164</v>
      </c>
      <c r="AC1111" s="29">
        <v>30</v>
      </c>
      <c r="AD1111" s="29">
        <v>0</v>
      </c>
      <c r="AE1111" s="29" t="s">
        <v>1575</v>
      </c>
      <c r="AF1111" s="27">
        <v>8.1999999999999993</v>
      </c>
      <c r="AG1111" s="86">
        <f t="shared" si="643"/>
        <v>0.91381385238371671</v>
      </c>
      <c r="AH1111" s="458">
        <f>AF1111*110</f>
        <v>901.99999999999989</v>
      </c>
      <c r="AI1111" s="72">
        <f t="shared" si="636"/>
        <v>2.9552065375419416</v>
      </c>
      <c r="AJ1111" s="59">
        <f t="shared" si="637"/>
        <v>49.199999999999996</v>
      </c>
      <c r="AK1111" s="59">
        <f t="shared" si="644"/>
        <v>1.6919651027673603</v>
      </c>
      <c r="AL1111" s="72">
        <f t="shared" si="638"/>
        <v>5411.9999999999991</v>
      </c>
      <c r="AM1111" s="72">
        <f t="shared" si="634"/>
        <v>3.7333577879255855</v>
      </c>
      <c r="AN1111" s="26" t="s">
        <v>28</v>
      </c>
      <c r="AO1111" s="22" t="s">
        <v>470</v>
      </c>
      <c r="AP1111" s="240"/>
      <c r="AQ1111" s="22" t="s">
        <v>80</v>
      </c>
      <c r="AR1111" s="26" t="s">
        <v>223</v>
      </c>
      <c r="AS1111" s="26" t="s">
        <v>224</v>
      </c>
      <c r="AT1111" s="498">
        <v>113</v>
      </c>
      <c r="AU1111" s="270">
        <v>45.23</v>
      </c>
      <c r="AV1111" s="11">
        <v>-118.5</v>
      </c>
      <c r="AW1111" s="37" t="s">
        <v>225</v>
      </c>
      <c r="AX1111" s="277">
        <v>6.1416666666666666</v>
      </c>
      <c r="AY1111" s="278">
        <v>613</v>
      </c>
      <c r="AZ1111" s="455">
        <f t="shared" si="645"/>
        <v>2.7874604745184151</v>
      </c>
      <c r="BA1111" s="529" t="s">
        <v>137</v>
      </c>
      <c r="BB1111" s="241" t="s">
        <v>226</v>
      </c>
      <c r="BC1111" s="22"/>
      <c r="BD1111" s="23"/>
      <c r="BH1111" s="26" t="s">
        <v>2028</v>
      </c>
      <c r="BI1111" s="26" t="s">
        <v>1872</v>
      </c>
      <c r="BJ1111" s="185" t="s">
        <v>12</v>
      </c>
      <c r="BK1111" s="67" t="s">
        <v>1881</v>
      </c>
      <c r="BL1111" s="458"/>
      <c r="BM1111" s="458"/>
      <c r="BO1111" s="29" t="s">
        <v>1669</v>
      </c>
      <c r="BP1111" s="8" t="s">
        <v>1577</v>
      </c>
      <c r="BQ1111" s="29" t="s">
        <v>1862</v>
      </c>
      <c r="BR1111" s="67">
        <v>-1.1805555555555558</v>
      </c>
      <c r="BS1111" s="29" t="s">
        <v>21</v>
      </c>
      <c r="BT1111" s="29" t="s">
        <v>1214</v>
      </c>
      <c r="BU1111" s="124">
        <v>0.45176266575807189</v>
      </c>
      <c r="BW1111" s="14" t="s">
        <v>26</v>
      </c>
      <c r="BX1111" s="29" t="s">
        <v>67</v>
      </c>
      <c r="BZ1111" s="146">
        <f t="shared" si="639"/>
        <v>0.45176266575807189</v>
      </c>
      <c r="CA1111" s="250" t="s">
        <v>18</v>
      </c>
      <c r="CB1111" s="248" t="s">
        <v>1861</v>
      </c>
      <c r="CC1111" s="119">
        <v>2</v>
      </c>
      <c r="CD1111" s="119">
        <v>2</v>
      </c>
      <c r="CE1111" s="82" t="s">
        <v>1617</v>
      </c>
      <c r="CF1111" s="8" t="s">
        <v>1578</v>
      </c>
      <c r="CG1111" s="67">
        <v>-1.6863636363636365</v>
      </c>
      <c r="CH1111" s="29" t="s">
        <v>21</v>
      </c>
      <c r="CI1111" s="67">
        <v>0.58497015534523433</v>
      </c>
      <c r="CL1111" s="30">
        <f t="shared" si="640"/>
        <v>0.58497015534523433</v>
      </c>
      <c r="CM1111" s="119">
        <v>2</v>
      </c>
      <c r="CN1111" s="119">
        <v>2</v>
      </c>
      <c r="CO1111" s="82" t="s">
        <v>2630</v>
      </c>
      <c r="CP1111" s="67">
        <f t="shared" si="649"/>
        <v>0.96781706222638397</v>
      </c>
      <c r="CQ1111" s="67">
        <f t="shared" si="650"/>
        <v>0.5714285714285714</v>
      </c>
      <c r="CR1111" s="67">
        <f t="shared" si="646"/>
        <v>0.55303832127221941</v>
      </c>
      <c r="CS1111" s="67">
        <f t="shared" si="651"/>
        <v>1.0382314230994494</v>
      </c>
      <c r="CT1111" s="29">
        <v>1</v>
      </c>
      <c r="CU1111" s="59">
        <v>0</v>
      </c>
      <c r="CV1111" s="19" t="s">
        <v>1782</v>
      </c>
      <c r="CW1111" s="59">
        <v>0</v>
      </c>
      <c r="CX1111" s="59">
        <v>0</v>
      </c>
      <c r="CY1111" s="12">
        <v>1</v>
      </c>
      <c r="CZ1111" s="12">
        <v>0</v>
      </c>
      <c r="DA1111" s="12">
        <v>0</v>
      </c>
      <c r="DB1111" s="12">
        <v>0</v>
      </c>
      <c r="DC1111" s="12">
        <v>0</v>
      </c>
      <c r="DD1111" s="283">
        <v>0</v>
      </c>
      <c r="DE1111" s="60">
        <v>0</v>
      </c>
      <c r="DF1111" s="60">
        <v>0</v>
      </c>
      <c r="DG1111" s="60">
        <v>0</v>
      </c>
      <c r="DH1111" s="60">
        <v>0</v>
      </c>
      <c r="DI1111" s="60">
        <v>0</v>
      </c>
      <c r="DJ1111" s="60">
        <v>0</v>
      </c>
      <c r="DK1111" s="60">
        <v>0</v>
      </c>
      <c r="DL1111" s="19">
        <v>0</v>
      </c>
      <c r="DM1111" s="19">
        <v>0</v>
      </c>
      <c r="DN1111" s="19">
        <v>0</v>
      </c>
      <c r="DO1111" s="59">
        <v>0</v>
      </c>
      <c r="DP1111" s="59">
        <v>0</v>
      </c>
      <c r="DQ1111" s="59">
        <v>0</v>
      </c>
      <c r="DR1111" s="59">
        <v>0</v>
      </c>
      <c r="DS1111" s="59">
        <v>0</v>
      </c>
      <c r="DT1111" s="59">
        <v>0</v>
      </c>
      <c r="DU1111" s="59">
        <v>0</v>
      </c>
      <c r="DV1111" s="59">
        <v>0</v>
      </c>
      <c r="DW1111" s="59">
        <v>0</v>
      </c>
      <c r="DX1111" s="59">
        <v>0</v>
      </c>
      <c r="DY1111" s="59">
        <v>0</v>
      </c>
      <c r="DZ1111" s="59">
        <v>0</v>
      </c>
      <c r="EA1111" s="59">
        <v>0</v>
      </c>
      <c r="EB1111" s="59">
        <v>0</v>
      </c>
      <c r="EC1111" s="283">
        <v>1</v>
      </c>
      <c r="ED1111" s="59">
        <v>0</v>
      </c>
      <c r="EE1111" s="59">
        <v>0</v>
      </c>
      <c r="EF1111" s="59">
        <v>0</v>
      </c>
      <c r="EG1111" s="59">
        <v>0</v>
      </c>
      <c r="EH1111" s="59">
        <v>0</v>
      </c>
      <c r="EI1111" s="59">
        <v>0</v>
      </c>
      <c r="EJ1111" s="59">
        <v>0</v>
      </c>
      <c r="EK1111" s="59">
        <v>0</v>
      </c>
      <c r="EL1111" s="59">
        <v>0</v>
      </c>
      <c r="EM1111" s="29">
        <v>2</v>
      </c>
      <c r="EN1111" s="59">
        <v>0</v>
      </c>
      <c r="EO1111" s="29">
        <v>2</v>
      </c>
      <c r="EP1111" s="59">
        <v>1</v>
      </c>
      <c r="EQ1111" s="59">
        <v>2</v>
      </c>
    </row>
    <row r="1112" spans="1:147" ht="15" customHeight="1" x14ac:dyDescent="0.25">
      <c r="A1112" s="6" t="s">
        <v>2587</v>
      </c>
      <c r="B1112" s="22">
        <v>186</v>
      </c>
      <c r="C1112" s="21" t="s">
        <v>1857</v>
      </c>
      <c r="D1112" s="13">
        <v>2016</v>
      </c>
      <c r="E1112" s="21" t="s">
        <v>800</v>
      </c>
      <c r="F1112" s="21" t="s">
        <v>308</v>
      </c>
      <c r="G1112" s="13">
        <v>19</v>
      </c>
      <c r="H1112" s="22" t="s">
        <v>801</v>
      </c>
      <c r="I1112" s="238" t="s">
        <v>1412</v>
      </c>
      <c r="J1112" s="59">
        <v>2</v>
      </c>
      <c r="K1112" s="22" t="s">
        <v>39</v>
      </c>
      <c r="L1112" s="22" t="s">
        <v>89</v>
      </c>
      <c r="M1112" s="22">
        <v>6</v>
      </c>
      <c r="N1112" s="22">
        <v>6</v>
      </c>
      <c r="O1112" s="59">
        <f t="shared" si="642"/>
        <v>0.77815125038364363</v>
      </c>
      <c r="P1112" s="22" t="s">
        <v>1858</v>
      </c>
      <c r="Q1112" s="26"/>
      <c r="R1112" s="22">
        <v>1</v>
      </c>
      <c r="S1112" s="37">
        <v>2</v>
      </c>
      <c r="T1112" s="22">
        <v>1</v>
      </c>
      <c r="U1112" s="239" t="s">
        <v>1859</v>
      </c>
      <c r="V1112" s="34" t="s">
        <v>1861</v>
      </c>
      <c r="W1112" s="13"/>
      <c r="X1112" s="22" t="s">
        <v>608</v>
      </c>
      <c r="Y1112" s="38"/>
      <c r="Z1112" s="26" t="s">
        <v>153</v>
      </c>
      <c r="AA1112" s="22" t="s">
        <v>1257</v>
      </c>
      <c r="AB1112" s="29" t="s">
        <v>1164</v>
      </c>
      <c r="AC1112" s="119">
        <v>20</v>
      </c>
      <c r="AD1112" s="29">
        <v>0</v>
      </c>
      <c r="AE1112" s="29" t="s">
        <v>1575</v>
      </c>
      <c r="AF1112" s="281">
        <v>5.5</v>
      </c>
      <c r="AG1112" s="86">
        <f t="shared" si="643"/>
        <v>0.74036268949424389</v>
      </c>
      <c r="AH1112" s="458">
        <f t="shared" ref="AH1112:AH1114" si="656">AF1112*110</f>
        <v>605</v>
      </c>
      <c r="AI1112" s="72">
        <f t="shared" si="636"/>
        <v>2.781755374652469</v>
      </c>
      <c r="AJ1112" s="59">
        <f t="shared" si="637"/>
        <v>33</v>
      </c>
      <c r="AK1112" s="59">
        <f t="shared" si="644"/>
        <v>1.5185139398778875</v>
      </c>
      <c r="AL1112" s="72">
        <f t="shared" si="638"/>
        <v>3630</v>
      </c>
      <c r="AM1112" s="72">
        <f t="shared" si="634"/>
        <v>3.5599066250361124</v>
      </c>
      <c r="AN1112" s="26" t="s">
        <v>28</v>
      </c>
      <c r="AO1112" s="22" t="s">
        <v>470</v>
      </c>
      <c r="AP1112" s="240"/>
      <c r="AQ1112" s="22" t="s">
        <v>80</v>
      </c>
      <c r="AR1112" s="26" t="s">
        <v>223</v>
      </c>
      <c r="AS1112" s="26" t="s">
        <v>224</v>
      </c>
      <c r="AT1112" s="498">
        <v>113</v>
      </c>
      <c r="AU1112" s="270">
        <v>45.23</v>
      </c>
      <c r="AV1112" s="11">
        <v>-118.5</v>
      </c>
      <c r="AW1112" s="37" t="s">
        <v>225</v>
      </c>
      <c r="AX1112" s="277">
        <v>6.1416666666666666</v>
      </c>
      <c r="AY1112" s="278">
        <v>613</v>
      </c>
      <c r="AZ1112" s="455">
        <f t="shared" si="645"/>
        <v>2.7874604745184151</v>
      </c>
      <c r="BA1112" s="529" t="s">
        <v>137</v>
      </c>
      <c r="BB1112" s="241" t="s">
        <v>226</v>
      </c>
      <c r="BC1112" s="22"/>
      <c r="BD1112" s="23"/>
      <c r="BH1112" s="26" t="s">
        <v>2028</v>
      </c>
      <c r="BI1112" s="26" t="s">
        <v>1873</v>
      </c>
      <c r="BJ1112" s="185" t="s">
        <v>12</v>
      </c>
      <c r="BK1112" s="67" t="s">
        <v>1881</v>
      </c>
      <c r="BL1112" s="458"/>
      <c r="BM1112" s="458"/>
      <c r="BO1112" s="29" t="s">
        <v>1669</v>
      </c>
      <c r="BP1112" s="8" t="s">
        <v>1577</v>
      </c>
      <c r="BQ1112" s="29" t="s">
        <v>1862</v>
      </c>
      <c r="BR1112" s="67">
        <v>-1.5763888888888888</v>
      </c>
      <c r="BS1112" s="29" t="s">
        <v>21</v>
      </c>
      <c r="BT1112" s="29" t="s">
        <v>1214</v>
      </c>
      <c r="BU1112" s="124">
        <v>0.30444875301087471</v>
      </c>
      <c r="BW1112" s="14" t="s">
        <v>26</v>
      </c>
      <c r="BX1112" s="29" t="s">
        <v>67</v>
      </c>
      <c r="BZ1112" s="146">
        <f t="shared" si="639"/>
        <v>0.30444875301087471</v>
      </c>
      <c r="CA1112" s="250" t="s">
        <v>18</v>
      </c>
      <c r="CB1112" s="248" t="s">
        <v>1861</v>
      </c>
      <c r="CC1112" s="119">
        <v>2</v>
      </c>
      <c r="CD1112" s="119">
        <v>2</v>
      </c>
      <c r="CE1112" s="82" t="s">
        <v>1617</v>
      </c>
      <c r="CF1112" s="8" t="s">
        <v>1578</v>
      </c>
      <c r="CG1112" s="67">
        <v>-1.6863636363636365</v>
      </c>
      <c r="CH1112" s="29" t="s">
        <v>21</v>
      </c>
      <c r="CI1112" s="67">
        <v>0.58497015534523433</v>
      </c>
      <c r="CL1112" s="30">
        <f t="shared" si="640"/>
        <v>0.58497015534523433</v>
      </c>
      <c r="CM1112" s="119">
        <v>2</v>
      </c>
      <c r="CN1112" s="119">
        <v>2</v>
      </c>
      <c r="CO1112" s="82" t="s">
        <v>2630</v>
      </c>
      <c r="CP1112" s="67">
        <f t="shared" si="649"/>
        <v>0.23584337993170218</v>
      </c>
      <c r="CQ1112" s="67">
        <f t="shared" si="650"/>
        <v>0.5714285714285714</v>
      </c>
      <c r="CR1112" s="67">
        <f t="shared" si="646"/>
        <v>0.13476764567525837</v>
      </c>
      <c r="CS1112" s="67">
        <f t="shared" si="651"/>
        <v>1.0022702897901066</v>
      </c>
      <c r="CT1112" s="29">
        <v>1</v>
      </c>
      <c r="CU1112" s="59">
        <v>0</v>
      </c>
      <c r="CV1112" s="19" t="s">
        <v>1782</v>
      </c>
      <c r="CW1112" s="59">
        <v>0</v>
      </c>
      <c r="CX1112" s="59">
        <v>0</v>
      </c>
      <c r="CY1112" s="12">
        <v>1</v>
      </c>
      <c r="CZ1112" s="12">
        <v>0</v>
      </c>
      <c r="DA1112" s="12">
        <v>0</v>
      </c>
      <c r="DB1112" s="12">
        <v>0</v>
      </c>
      <c r="DC1112" s="12">
        <v>0</v>
      </c>
      <c r="DD1112" s="283">
        <v>0</v>
      </c>
      <c r="DE1112" s="60">
        <v>0</v>
      </c>
      <c r="DF1112" s="60">
        <v>0</v>
      </c>
      <c r="DG1112" s="60">
        <v>0</v>
      </c>
      <c r="DH1112" s="60">
        <v>0</v>
      </c>
      <c r="DI1112" s="60">
        <v>0</v>
      </c>
      <c r="DJ1112" s="60">
        <v>0</v>
      </c>
      <c r="DK1112" s="60">
        <v>0</v>
      </c>
      <c r="DL1112" s="19">
        <v>0</v>
      </c>
      <c r="DM1112" s="19">
        <v>0</v>
      </c>
      <c r="DN1112" s="19">
        <v>0</v>
      </c>
      <c r="DO1112" s="59">
        <v>0</v>
      </c>
      <c r="DP1112" s="59">
        <v>0</v>
      </c>
      <c r="DQ1112" s="59">
        <v>0</v>
      </c>
      <c r="DR1112" s="59">
        <v>0</v>
      </c>
      <c r="DS1112" s="59">
        <v>0</v>
      </c>
      <c r="DT1112" s="59">
        <v>0</v>
      </c>
      <c r="DU1112" s="59">
        <v>0</v>
      </c>
      <c r="DV1112" s="59">
        <v>0</v>
      </c>
      <c r="DW1112" s="59">
        <v>0</v>
      </c>
      <c r="DX1112" s="59">
        <v>0</v>
      </c>
      <c r="DY1112" s="59">
        <v>0</v>
      </c>
      <c r="DZ1112" s="59">
        <v>0</v>
      </c>
      <c r="EA1112" s="59">
        <v>0</v>
      </c>
      <c r="EB1112" s="59">
        <v>0</v>
      </c>
      <c r="EC1112" s="283">
        <v>1</v>
      </c>
      <c r="ED1112" s="59">
        <v>0</v>
      </c>
      <c r="EE1112" s="59">
        <v>0</v>
      </c>
      <c r="EF1112" s="59">
        <v>0</v>
      </c>
      <c r="EG1112" s="59">
        <v>0</v>
      </c>
      <c r="EH1112" s="59">
        <v>0</v>
      </c>
      <c r="EI1112" s="59">
        <v>0</v>
      </c>
      <c r="EJ1112" s="59">
        <v>0</v>
      </c>
      <c r="EK1112" s="59">
        <v>0</v>
      </c>
      <c r="EL1112" s="59">
        <v>0</v>
      </c>
      <c r="EM1112" s="29">
        <v>2</v>
      </c>
      <c r="EN1112" s="59">
        <v>0</v>
      </c>
      <c r="EO1112" s="29">
        <v>2</v>
      </c>
      <c r="EP1112" s="59">
        <v>1</v>
      </c>
      <c r="EQ1112" s="59">
        <v>2</v>
      </c>
    </row>
    <row r="1113" spans="1:147" ht="15" customHeight="1" x14ac:dyDescent="0.25">
      <c r="A1113" s="6" t="s">
        <v>2587</v>
      </c>
      <c r="B1113" s="22">
        <v>187</v>
      </c>
      <c r="C1113" s="21" t="s">
        <v>1857</v>
      </c>
      <c r="D1113" s="13">
        <v>2016</v>
      </c>
      <c r="E1113" s="21" t="s">
        <v>800</v>
      </c>
      <c r="F1113" s="21" t="s">
        <v>308</v>
      </c>
      <c r="G1113" s="13">
        <v>19</v>
      </c>
      <c r="H1113" s="22" t="s">
        <v>801</v>
      </c>
      <c r="I1113" s="238" t="s">
        <v>1412</v>
      </c>
      <c r="J1113" s="59">
        <v>2</v>
      </c>
      <c r="K1113" s="22" t="s">
        <v>39</v>
      </c>
      <c r="L1113" s="22" t="s">
        <v>89</v>
      </c>
      <c r="M1113" s="22">
        <v>6</v>
      </c>
      <c r="N1113" s="22">
        <v>6</v>
      </c>
      <c r="O1113" s="59">
        <f t="shared" si="642"/>
        <v>0.77815125038364363</v>
      </c>
      <c r="P1113" s="22" t="s">
        <v>1858</v>
      </c>
      <c r="Q1113" s="26"/>
      <c r="R1113" s="22">
        <v>1</v>
      </c>
      <c r="S1113" s="37">
        <v>2</v>
      </c>
      <c r="T1113" s="22">
        <v>1</v>
      </c>
      <c r="U1113" s="239" t="s">
        <v>1859</v>
      </c>
      <c r="V1113" s="34" t="s">
        <v>1861</v>
      </c>
      <c r="W1113" s="13"/>
      <c r="X1113" s="22" t="s">
        <v>608</v>
      </c>
      <c r="Y1113" s="38"/>
      <c r="Z1113" s="26" t="s">
        <v>153</v>
      </c>
      <c r="AA1113" s="22" t="s">
        <v>1257</v>
      </c>
      <c r="AB1113" s="29" t="s">
        <v>1164</v>
      </c>
      <c r="AC1113" s="119">
        <v>10</v>
      </c>
      <c r="AD1113" s="29">
        <v>0</v>
      </c>
      <c r="AE1113" s="29" t="s">
        <v>1575</v>
      </c>
      <c r="AF1113" s="281">
        <v>2.7</v>
      </c>
      <c r="AG1113" s="86">
        <f t="shared" si="643"/>
        <v>0.43136376415898736</v>
      </c>
      <c r="AH1113" s="458">
        <f t="shared" si="656"/>
        <v>297</v>
      </c>
      <c r="AI1113" s="72">
        <f t="shared" si="636"/>
        <v>2.4727564493172123</v>
      </c>
      <c r="AJ1113" s="59">
        <f t="shared" si="637"/>
        <v>16.200000000000003</v>
      </c>
      <c r="AK1113" s="59">
        <f t="shared" si="644"/>
        <v>1.209515014542631</v>
      </c>
      <c r="AL1113" s="72">
        <f t="shared" si="638"/>
        <v>1782</v>
      </c>
      <c r="AM1113" s="72">
        <f t="shared" si="634"/>
        <v>3.2509076997008561</v>
      </c>
      <c r="AN1113" s="26" t="s">
        <v>28</v>
      </c>
      <c r="AO1113" s="22" t="s">
        <v>470</v>
      </c>
      <c r="AP1113" s="240"/>
      <c r="AQ1113" s="22" t="s">
        <v>80</v>
      </c>
      <c r="AR1113" s="26" t="s">
        <v>223</v>
      </c>
      <c r="AS1113" s="26" t="s">
        <v>224</v>
      </c>
      <c r="AT1113" s="498">
        <v>113</v>
      </c>
      <c r="AU1113" s="270">
        <v>45.23</v>
      </c>
      <c r="AV1113" s="11">
        <v>-118.5</v>
      </c>
      <c r="AW1113" s="37" t="s">
        <v>225</v>
      </c>
      <c r="AX1113" s="277">
        <v>6.1416666666666666</v>
      </c>
      <c r="AY1113" s="278">
        <v>613</v>
      </c>
      <c r="AZ1113" s="455">
        <f t="shared" si="645"/>
        <v>2.7874604745184151</v>
      </c>
      <c r="BA1113" s="529" t="s">
        <v>137</v>
      </c>
      <c r="BB1113" s="241" t="s">
        <v>226</v>
      </c>
      <c r="BC1113" s="22"/>
      <c r="BD1113" s="23"/>
      <c r="BH1113" s="26" t="s">
        <v>2028</v>
      </c>
      <c r="BI1113" s="26" t="s">
        <v>1874</v>
      </c>
      <c r="BJ1113" s="185" t="s">
        <v>12</v>
      </c>
      <c r="BK1113" s="67" t="s">
        <v>1881</v>
      </c>
      <c r="BL1113" s="458"/>
      <c r="BM1113" s="458"/>
      <c r="BO1113" s="29" t="s">
        <v>1669</v>
      </c>
      <c r="BP1113" s="8" t="s">
        <v>1577</v>
      </c>
      <c r="BQ1113" s="29" t="s">
        <v>1862</v>
      </c>
      <c r="BR1113" s="67">
        <v>-1.7297008547008548</v>
      </c>
      <c r="BS1113" s="29" t="s">
        <v>21</v>
      </c>
      <c r="BT1113" s="29" t="s">
        <v>1214</v>
      </c>
      <c r="BU1113" s="124">
        <v>0.10727474671847188</v>
      </c>
      <c r="BW1113" s="14" t="s">
        <v>26</v>
      </c>
      <c r="BX1113" s="29" t="s">
        <v>67</v>
      </c>
      <c r="BZ1113" s="146">
        <f t="shared" si="639"/>
        <v>0.10727474671847188</v>
      </c>
      <c r="CA1113" s="250" t="s">
        <v>18</v>
      </c>
      <c r="CB1113" s="248" t="s">
        <v>1861</v>
      </c>
      <c r="CC1113" s="119">
        <v>2</v>
      </c>
      <c r="CD1113" s="119">
        <v>2</v>
      </c>
      <c r="CE1113" s="82" t="s">
        <v>1617</v>
      </c>
      <c r="CF1113" s="8" t="s">
        <v>1578</v>
      </c>
      <c r="CG1113" s="67">
        <v>-1.6863636363636365</v>
      </c>
      <c r="CH1113" s="29" t="s">
        <v>21</v>
      </c>
      <c r="CI1113" s="67">
        <v>0.58497015534523433</v>
      </c>
      <c r="CL1113" s="30">
        <f t="shared" si="640"/>
        <v>0.58497015534523433</v>
      </c>
      <c r="CM1113" s="119">
        <v>2</v>
      </c>
      <c r="CN1113" s="119">
        <v>2</v>
      </c>
      <c r="CO1113" s="82" t="s">
        <v>2630</v>
      </c>
      <c r="CP1113" s="67">
        <f t="shared" si="649"/>
        <v>-0.1030527904694773</v>
      </c>
      <c r="CQ1113" s="67">
        <f t="shared" si="650"/>
        <v>0.5714285714285714</v>
      </c>
      <c r="CR1113" s="67">
        <f t="shared" si="646"/>
        <v>-5.8887308839701308E-2</v>
      </c>
      <c r="CS1113" s="67">
        <f t="shared" si="651"/>
        <v>1.0004334643927979</v>
      </c>
      <c r="CT1113" s="29">
        <v>1</v>
      </c>
      <c r="CU1113" s="59">
        <v>0</v>
      </c>
      <c r="CV1113" s="19" t="s">
        <v>1782</v>
      </c>
      <c r="CW1113" s="59">
        <v>0</v>
      </c>
      <c r="CX1113" s="59">
        <v>0</v>
      </c>
      <c r="CY1113" s="12">
        <v>1</v>
      </c>
      <c r="CZ1113" s="12">
        <v>0</v>
      </c>
      <c r="DA1113" s="12">
        <v>0</v>
      </c>
      <c r="DB1113" s="12">
        <v>0</v>
      </c>
      <c r="DC1113" s="12">
        <v>0</v>
      </c>
      <c r="DD1113" s="283">
        <v>0</v>
      </c>
      <c r="DE1113" s="60">
        <v>0</v>
      </c>
      <c r="DF1113" s="60">
        <v>0</v>
      </c>
      <c r="DG1113" s="60">
        <v>0</v>
      </c>
      <c r="DH1113" s="60">
        <v>0</v>
      </c>
      <c r="DI1113" s="60">
        <v>0</v>
      </c>
      <c r="DJ1113" s="60">
        <v>0</v>
      </c>
      <c r="DK1113" s="60">
        <v>0</v>
      </c>
      <c r="DL1113" s="19">
        <v>0</v>
      </c>
      <c r="DM1113" s="19">
        <v>0</v>
      </c>
      <c r="DN1113" s="19">
        <v>0</v>
      </c>
      <c r="DO1113" s="59">
        <v>0</v>
      </c>
      <c r="DP1113" s="59">
        <v>0</v>
      </c>
      <c r="DQ1113" s="59">
        <v>0</v>
      </c>
      <c r="DR1113" s="59">
        <v>0</v>
      </c>
      <c r="DS1113" s="59">
        <v>0</v>
      </c>
      <c r="DT1113" s="59">
        <v>0</v>
      </c>
      <c r="DU1113" s="59">
        <v>0</v>
      </c>
      <c r="DV1113" s="59">
        <v>0</v>
      </c>
      <c r="DW1113" s="59">
        <v>0</v>
      </c>
      <c r="DX1113" s="59">
        <v>0</v>
      </c>
      <c r="DY1113" s="59">
        <v>0</v>
      </c>
      <c r="DZ1113" s="59">
        <v>0</v>
      </c>
      <c r="EA1113" s="59">
        <v>0</v>
      </c>
      <c r="EB1113" s="59">
        <v>0</v>
      </c>
      <c r="EC1113" s="283">
        <v>1</v>
      </c>
      <c r="ED1113" s="59">
        <v>0</v>
      </c>
      <c r="EE1113" s="59">
        <v>0</v>
      </c>
      <c r="EF1113" s="59">
        <v>0</v>
      </c>
      <c r="EG1113" s="59">
        <v>0</v>
      </c>
      <c r="EH1113" s="59">
        <v>0</v>
      </c>
      <c r="EI1113" s="59">
        <v>0</v>
      </c>
      <c r="EJ1113" s="59">
        <v>0</v>
      </c>
      <c r="EK1113" s="59">
        <v>0</v>
      </c>
      <c r="EL1113" s="59">
        <v>0</v>
      </c>
      <c r="EM1113" s="29">
        <v>2</v>
      </c>
      <c r="EN1113" s="59">
        <v>0</v>
      </c>
      <c r="EO1113" s="29">
        <v>2</v>
      </c>
      <c r="EP1113" s="59">
        <v>1</v>
      </c>
      <c r="EQ1113" s="59">
        <v>2</v>
      </c>
    </row>
    <row r="1114" spans="1:147" ht="15" customHeight="1" x14ac:dyDescent="0.25">
      <c r="A1114" s="6" t="s">
        <v>2587</v>
      </c>
      <c r="B1114" s="22">
        <v>188</v>
      </c>
      <c r="C1114" s="21" t="s">
        <v>1857</v>
      </c>
      <c r="D1114" s="13">
        <v>2016</v>
      </c>
      <c r="E1114" s="21" t="s">
        <v>800</v>
      </c>
      <c r="F1114" s="21" t="s">
        <v>308</v>
      </c>
      <c r="G1114" s="13">
        <v>19</v>
      </c>
      <c r="H1114" s="22" t="s">
        <v>801</v>
      </c>
      <c r="I1114" s="238" t="s">
        <v>1412</v>
      </c>
      <c r="J1114" s="59">
        <v>2</v>
      </c>
      <c r="K1114" s="22" t="s">
        <v>39</v>
      </c>
      <c r="L1114" s="22" t="s">
        <v>89</v>
      </c>
      <c r="M1114" s="22">
        <v>6</v>
      </c>
      <c r="N1114" s="22">
        <v>6</v>
      </c>
      <c r="O1114" s="59">
        <f t="shared" si="642"/>
        <v>0.77815125038364363</v>
      </c>
      <c r="P1114" s="22" t="s">
        <v>1858</v>
      </c>
      <c r="Q1114" s="26"/>
      <c r="R1114" s="22">
        <v>1</v>
      </c>
      <c r="S1114" s="37">
        <v>2</v>
      </c>
      <c r="T1114" s="22">
        <v>3</v>
      </c>
      <c r="U1114" s="239" t="s">
        <v>1859</v>
      </c>
      <c r="V1114" s="34" t="s">
        <v>1861</v>
      </c>
      <c r="W1114" s="13"/>
      <c r="X1114" s="22" t="s">
        <v>608</v>
      </c>
      <c r="Y1114" s="38"/>
      <c r="Z1114" s="26" t="s">
        <v>153</v>
      </c>
      <c r="AA1114" s="22" t="s">
        <v>1257</v>
      </c>
      <c r="AB1114" s="29" t="s">
        <v>1164</v>
      </c>
      <c r="AC1114" s="243" t="s">
        <v>1863</v>
      </c>
      <c r="AD1114" s="29">
        <v>0</v>
      </c>
      <c r="AE1114" s="29" t="s">
        <v>1575</v>
      </c>
      <c r="AF1114" s="282">
        <v>5.5</v>
      </c>
      <c r="AG1114" s="86">
        <f t="shared" si="643"/>
        <v>0.74036268949424389</v>
      </c>
      <c r="AH1114" s="458">
        <f t="shared" si="656"/>
        <v>605</v>
      </c>
      <c r="AI1114" s="72">
        <f t="shared" si="636"/>
        <v>2.781755374652469</v>
      </c>
      <c r="AJ1114" s="59">
        <f t="shared" si="637"/>
        <v>33</v>
      </c>
      <c r="AK1114" s="59">
        <f t="shared" si="644"/>
        <v>1.5185139398778875</v>
      </c>
      <c r="AL1114" s="72">
        <f t="shared" si="638"/>
        <v>3630</v>
      </c>
      <c r="AM1114" s="72">
        <f t="shared" si="634"/>
        <v>3.5599066250361124</v>
      </c>
      <c r="AN1114" s="26" t="s">
        <v>28</v>
      </c>
      <c r="AO1114" s="22" t="s">
        <v>470</v>
      </c>
      <c r="AP1114" s="240"/>
      <c r="AQ1114" s="22" t="s">
        <v>80</v>
      </c>
      <c r="AR1114" s="26" t="s">
        <v>223</v>
      </c>
      <c r="AS1114" s="26" t="s">
        <v>224</v>
      </c>
      <c r="AT1114" s="498">
        <v>113</v>
      </c>
      <c r="AU1114" s="270">
        <v>45.23</v>
      </c>
      <c r="AV1114" s="11">
        <v>-118.5</v>
      </c>
      <c r="AW1114" s="37" t="s">
        <v>225</v>
      </c>
      <c r="AX1114" s="277">
        <v>6.1416666666666666</v>
      </c>
      <c r="AY1114" s="278">
        <v>613</v>
      </c>
      <c r="AZ1114" s="455">
        <f t="shared" si="645"/>
        <v>2.7874604745184151</v>
      </c>
      <c r="BA1114" s="529" t="s">
        <v>137</v>
      </c>
      <c r="BB1114" s="241" t="s">
        <v>226</v>
      </c>
      <c r="BC1114" s="22"/>
      <c r="BD1114" s="23"/>
      <c r="BH1114" s="26" t="s">
        <v>2028</v>
      </c>
      <c r="BI1114" s="26" t="s">
        <v>1875</v>
      </c>
      <c r="BJ1114" s="185" t="s">
        <v>12</v>
      </c>
      <c r="BK1114" s="67" t="s">
        <v>1881</v>
      </c>
      <c r="BL1114" s="458"/>
      <c r="BM1114" s="458"/>
      <c r="BO1114" s="29" t="s">
        <v>1669</v>
      </c>
      <c r="BP1114" s="8" t="s">
        <v>1577</v>
      </c>
      <c r="BQ1114" s="29" t="s">
        <v>1862</v>
      </c>
      <c r="BR1114" s="67">
        <v>-1.4955484330484332</v>
      </c>
      <c r="BS1114" s="29" t="s">
        <v>21</v>
      </c>
      <c r="BT1114" s="29" t="s">
        <v>1214</v>
      </c>
      <c r="BU1114" s="124">
        <v>0.35481051792219537</v>
      </c>
      <c r="BW1114" s="14" t="s">
        <v>26</v>
      </c>
      <c r="BX1114" s="29" t="s">
        <v>67</v>
      </c>
      <c r="BZ1114" s="146">
        <f t="shared" si="639"/>
        <v>0.35481051792219537</v>
      </c>
      <c r="CA1114" s="250" t="s">
        <v>18</v>
      </c>
      <c r="CB1114" s="248" t="s">
        <v>1861</v>
      </c>
      <c r="CC1114" s="119">
        <v>6</v>
      </c>
      <c r="CD1114" s="119">
        <v>6</v>
      </c>
      <c r="CE1114" s="82" t="s">
        <v>1617</v>
      </c>
      <c r="CF1114" s="8" t="s">
        <v>1578</v>
      </c>
      <c r="CG1114" s="67">
        <v>-1.6863636363636365</v>
      </c>
      <c r="CH1114" s="29" t="s">
        <v>21</v>
      </c>
      <c r="CI1114" s="67">
        <v>0.58497015534523433</v>
      </c>
      <c r="CL1114" s="30">
        <f t="shared" si="640"/>
        <v>0.58497015534523433</v>
      </c>
      <c r="CM1114" s="119">
        <v>2</v>
      </c>
      <c r="CN1114" s="119">
        <v>2</v>
      </c>
      <c r="CO1114" s="82" t="s">
        <v>2630</v>
      </c>
      <c r="CP1114" s="67">
        <f t="shared" si="649"/>
        <v>0.47417136732620518</v>
      </c>
      <c r="CQ1114" s="67">
        <f t="shared" si="650"/>
        <v>0.86956521739130432</v>
      </c>
      <c r="CR1114" s="67">
        <f t="shared" si="646"/>
        <v>0.41232292810974364</v>
      </c>
      <c r="CS1114" s="67">
        <f t="shared" si="651"/>
        <v>0.6772923039819787</v>
      </c>
      <c r="CT1114" s="29">
        <v>2</v>
      </c>
      <c r="CU1114" s="59">
        <v>0</v>
      </c>
      <c r="CV1114" s="19" t="s">
        <v>1782</v>
      </c>
      <c r="CW1114" s="59">
        <v>0</v>
      </c>
      <c r="CX1114" s="59">
        <v>0</v>
      </c>
      <c r="CY1114" s="12">
        <v>1</v>
      </c>
      <c r="CZ1114" s="12">
        <v>0</v>
      </c>
      <c r="DA1114" s="12">
        <v>0</v>
      </c>
      <c r="DB1114" s="12">
        <v>0</v>
      </c>
      <c r="DC1114" s="12">
        <v>0</v>
      </c>
      <c r="DD1114" s="283">
        <v>0</v>
      </c>
      <c r="DE1114" s="60">
        <v>0</v>
      </c>
      <c r="DF1114" s="60">
        <v>0</v>
      </c>
      <c r="DG1114" s="60">
        <v>0</v>
      </c>
      <c r="DH1114" s="60">
        <v>0</v>
      </c>
      <c r="DI1114" s="60">
        <v>0</v>
      </c>
      <c r="DJ1114" s="60">
        <v>0</v>
      </c>
      <c r="DK1114" s="60">
        <v>0</v>
      </c>
      <c r="DL1114" s="19">
        <v>0</v>
      </c>
      <c r="DM1114" s="19">
        <v>0</v>
      </c>
      <c r="DN1114" s="19">
        <v>0</v>
      </c>
      <c r="DO1114" s="59">
        <v>0</v>
      </c>
      <c r="DP1114" s="59">
        <v>0</v>
      </c>
      <c r="DQ1114" s="59">
        <v>0</v>
      </c>
      <c r="DR1114" s="59">
        <v>0</v>
      </c>
      <c r="DS1114" s="59">
        <v>0</v>
      </c>
      <c r="DT1114" s="59">
        <v>0</v>
      </c>
      <c r="DU1114" s="59">
        <v>0</v>
      </c>
      <c r="DV1114" s="59">
        <v>0</v>
      </c>
      <c r="DW1114" s="59">
        <v>0</v>
      </c>
      <c r="DX1114" s="59">
        <v>0</v>
      </c>
      <c r="DY1114" s="59">
        <v>0</v>
      </c>
      <c r="DZ1114" s="59">
        <v>0</v>
      </c>
      <c r="EA1114" s="59">
        <v>0</v>
      </c>
      <c r="EB1114" s="59">
        <v>0</v>
      </c>
      <c r="EC1114" s="283">
        <v>1</v>
      </c>
      <c r="ED1114" s="59">
        <v>0</v>
      </c>
      <c r="EE1114" s="59">
        <v>0</v>
      </c>
      <c r="EF1114" s="59">
        <v>0</v>
      </c>
      <c r="EG1114" s="59">
        <v>0</v>
      </c>
      <c r="EH1114" s="59">
        <v>0</v>
      </c>
      <c r="EI1114" s="59">
        <v>0</v>
      </c>
      <c r="EJ1114" s="59">
        <v>0</v>
      </c>
      <c r="EK1114" s="59">
        <v>0</v>
      </c>
      <c r="EL1114" s="59">
        <v>0</v>
      </c>
      <c r="EM1114" s="29">
        <v>2</v>
      </c>
      <c r="EN1114" s="59">
        <v>0</v>
      </c>
      <c r="EO1114" s="29">
        <v>2</v>
      </c>
      <c r="EP1114" s="59">
        <v>1</v>
      </c>
      <c r="EQ1114" s="59">
        <v>2</v>
      </c>
    </row>
    <row r="1115" spans="1:147" ht="15" customHeight="1" x14ac:dyDescent="0.25">
      <c r="A1115" s="6" t="s">
        <v>2587</v>
      </c>
      <c r="B1115" s="22">
        <v>189</v>
      </c>
      <c r="C1115" s="21" t="s">
        <v>1857</v>
      </c>
      <c r="D1115" s="13">
        <v>2016</v>
      </c>
      <c r="E1115" s="21" t="s">
        <v>800</v>
      </c>
      <c r="F1115" s="21" t="s">
        <v>308</v>
      </c>
      <c r="G1115" s="13">
        <v>19</v>
      </c>
      <c r="H1115" s="22" t="s">
        <v>801</v>
      </c>
      <c r="I1115" s="238" t="s">
        <v>1412</v>
      </c>
      <c r="J1115" s="59">
        <v>2</v>
      </c>
      <c r="K1115" s="22" t="s">
        <v>39</v>
      </c>
      <c r="L1115" s="22" t="s">
        <v>89</v>
      </c>
      <c r="M1115" s="22">
        <v>6</v>
      </c>
      <c r="N1115" s="22">
        <v>6</v>
      </c>
      <c r="O1115" s="59">
        <f t="shared" si="642"/>
        <v>0.77815125038364363</v>
      </c>
      <c r="P1115" s="22" t="s">
        <v>1858</v>
      </c>
      <c r="Q1115" s="26"/>
      <c r="R1115" s="22">
        <v>1</v>
      </c>
      <c r="S1115" s="37">
        <v>2</v>
      </c>
      <c r="T1115" s="22">
        <v>1</v>
      </c>
      <c r="U1115" s="239" t="s">
        <v>1859</v>
      </c>
      <c r="V1115" s="34" t="s">
        <v>1861</v>
      </c>
      <c r="W1115" s="13"/>
      <c r="X1115" s="22" t="s">
        <v>608</v>
      </c>
      <c r="Y1115" s="38"/>
      <c r="Z1115" s="244" t="s">
        <v>130</v>
      </c>
      <c r="AA1115" s="22" t="s">
        <v>1257</v>
      </c>
      <c r="AB1115" s="29" t="s">
        <v>1164</v>
      </c>
      <c r="AC1115" s="119">
        <v>32</v>
      </c>
      <c r="AD1115" s="29">
        <v>0</v>
      </c>
      <c r="AE1115" s="29" t="s">
        <v>1576</v>
      </c>
      <c r="AF1115" s="281">
        <v>8.6999999999999993</v>
      </c>
      <c r="AG1115" s="86">
        <f t="shared" si="643"/>
        <v>0.93951925261861846</v>
      </c>
      <c r="AH1115" s="458">
        <f>AF1115*69.5</f>
        <v>604.65</v>
      </c>
      <c r="AI1115" s="72">
        <f t="shared" si="636"/>
        <v>2.7815040572087324</v>
      </c>
      <c r="AJ1115" s="59">
        <f t="shared" si="637"/>
        <v>52.199999999999996</v>
      </c>
      <c r="AK1115" s="59">
        <f t="shared" si="644"/>
        <v>1.7176705030022621</v>
      </c>
      <c r="AL1115" s="72">
        <f t="shared" si="638"/>
        <v>3627.8999999999996</v>
      </c>
      <c r="AM1115" s="72">
        <f t="shared" si="634"/>
        <v>3.5596553075923758</v>
      </c>
      <c r="AN1115" s="26" t="s">
        <v>28</v>
      </c>
      <c r="AO1115" s="22" t="s">
        <v>470</v>
      </c>
      <c r="AP1115" s="240"/>
      <c r="AQ1115" s="22" t="s">
        <v>80</v>
      </c>
      <c r="AR1115" s="26" t="s">
        <v>223</v>
      </c>
      <c r="AS1115" s="26" t="s">
        <v>224</v>
      </c>
      <c r="AT1115" s="498">
        <v>113</v>
      </c>
      <c r="AU1115" s="270">
        <v>45.23</v>
      </c>
      <c r="AV1115" s="11">
        <v>-118.5</v>
      </c>
      <c r="AW1115" s="37" t="s">
        <v>225</v>
      </c>
      <c r="AX1115" s="277">
        <v>6.1416666666666666</v>
      </c>
      <c r="AY1115" s="278">
        <v>613</v>
      </c>
      <c r="AZ1115" s="455">
        <f t="shared" si="645"/>
        <v>2.7874604745184151</v>
      </c>
      <c r="BA1115" s="529" t="s">
        <v>137</v>
      </c>
      <c r="BB1115" s="241" t="s">
        <v>226</v>
      </c>
      <c r="BC1115" s="22"/>
      <c r="BD1115" s="23"/>
      <c r="BH1115" s="26" t="s">
        <v>2028</v>
      </c>
      <c r="BI1115" s="26" t="s">
        <v>1876</v>
      </c>
      <c r="BJ1115" s="185" t="s">
        <v>12</v>
      </c>
      <c r="BK1115" s="67" t="s">
        <v>1881</v>
      </c>
      <c r="BL1115" s="458"/>
      <c r="BM1115" s="458"/>
      <c r="BO1115" s="29" t="s">
        <v>1669</v>
      </c>
      <c r="BP1115" s="8" t="s">
        <v>1577</v>
      </c>
      <c r="BQ1115" s="29" t="s">
        <v>1862</v>
      </c>
      <c r="BR1115" s="67">
        <v>-1.0972222222222223</v>
      </c>
      <c r="BS1115" s="29" t="s">
        <v>21</v>
      </c>
      <c r="BT1115" s="29" t="s">
        <v>1214</v>
      </c>
      <c r="BU1115" s="124">
        <v>9.8209275164798077E-2</v>
      </c>
      <c r="BW1115" s="14" t="s">
        <v>26</v>
      </c>
      <c r="BX1115" s="29" t="s">
        <v>67</v>
      </c>
      <c r="BZ1115" s="146">
        <f t="shared" si="639"/>
        <v>9.8209275164798077E-2</v>
      </c>
      <c r="CA1115" s="250" t="s">
        <v>18</v>
      </c>
      <c r="CB1115" s="248" t="s">
        <v>1861</v>
      </c>
      <c r="CC1115" s="119">
        <v>2</v>
      </c>
      <c r="CD1115" s="119">
        <v>2</v>
      </c>
      <c r="CE1115" s="82" t="s">
        <v>1617</v>
      </c>
      <c r="CF1115" s="8" t="s">
        <v>1578</v>
      </c>
      <c r="CG1115" s="67">
        <v>-1.6863636363636365</v>
      </c>
      <c r="CH1115" s="29" t="s">
        <v>21</v>
      </c>
      <c r="CI1115" s="67">
        <v>0.58497015534523433</v>
      </c>
      <c r="CL1115" s="30">
        <f t="shared" si="640"/>
        <v>0.58497015534523433</v>
      </c>
      <c r="CM1115" s="119">
        <v>2</v>
      </c>
      <c r="CN1115" s="119">
        <v>2</v>
      </c>
      <c r="CO1115" s="82" t="s">
        <v>2630</v>
      </c>
      <c r="CP1115" s="67">
        <f t="shared" si="649"/>
        <v>1.4046397082935245</v>
      </c>
      <c r="CQ1115" s="67">
        <f t="shared" si="650"/>
        <v>0.5714285714285714</v>
      </c>
      <c r="CR1115" s="67">
        <f t="shared" si="646"/>
        <v>0.80265126188201397</v>
      </c>
      <c r="CS1115" s="67">
        <f t="shared" si="651"/>
        <v>1.0805311310250987</v>
      </c>
      <c r="CT1115" s="29">
        <v>1</v>
      </c>
      <c r="CU1115" s="59">
        <v>0</v>
      </c>
      <c r="CV1115" s="19" t="s">
        <v>1782</v>
      </c>
      <c r="CW1115" s="59">
        <v>0</v>
      </c>
      <c r="CX1115" s="59">
        <v>0</v>
      </c>
      <c r="CY1115" s="12">
        <v>1</v>
      </c>
      <c r="CZ1115" s="12">
        <v>0</v>
      </c>
      <c r="DA1115" s="12">
        <v>0</v>
      </c>
      <c r="DB1115" s="12">
        <v>0</v>
      </c>
      <c r="DC1115" s="12">
        <v>0</v>
      </c>
      <c r="DD1115" s="283">
        <v>0</v>
      </c>
      <c r="DE1115" s="60">
        <v>0</v>
      </c>
      <c r="DF1115" s="60">
        <v>0</v>
      </c>
      <c r="DG1115" s="60">
        <v>0</v>
      </c>
      <c r="DH1115" s="60">
        <v>0</v>
      </c>
      <c r="DI1115" s="60">
        <v>0</v>
      </c>
      <c r="DJ1115" s="60">
        <v>0</v>
      </c>
      <c r="DK1115" s="60">
        <v>0</v>
      </c>
      <c r="DL1115" s="19">
        <v>0</v>
      </c>
      <c r="DM1115" s="19">
        <v>0</v>
      </c>
      <c r="DN1115" s="19">
        <v>0</v>
      </c>
      <c r="DO1115" s="59">
        <v>0</v>
      </c>
      <c r="DP1115" s="59">
        <v>0</v>
      </c>
      <c r="DQ1115" s="59">
        <v>0</v>
      </c>
      <c r="DR1115" s="59">
        <v>0</v>
      </c>
      <c r="DS1115" s="59">
        <v>0</v>
      </c>
      <c r="DT1115" s="59">
        <v>0</v>
      </c>
      <c r="DU1115" s="59">
        <v>0</v>
      </c>
      <c r="DV1115" s="59">
        <v>0</v>
      </c>
      <c r="DW1115" s="59">
        <v>0</v>
      </c>
      <c r="DX1115" s="59">
        <v>0</v>
      </c>
      <c r="DY1115" s="59">
        <v>0</v>
      </c>
      <c r="DZ1115" s="59">
        <v>0</v>
      </c>
      <c r="EA1115" s="59">
        <v>0</v>
      </c>
      <c r="EB1115" s="59">
        <v>0</v>
      </c>
      <c r="EC1115" s="283">
        <v>1</v>
      </c>
      <c r="ED1115" s="59">
        <v>0</v>
      </c>
      <c r="EE1115" s="59">
        <v>0</v>
      </c>
      <c r="EF1115" s="59">
        <v>0</v>
      </c>
      <c r="EG1115" s="59">
        <v>0</v>
      </c>
      <c r="EH1115" s="59">
        <v>0</v>
      </c>
      <c r="EI1115" s="59">
        <v>0</v>
      </c>
      <c r="EJ1115" s="59">
        <v>0</v>
      </c>
      <c r="EK1115" s="59">
        <v>0</v>
      </c>
      <c r="EL1115" s="59">
        <v>0</v>
      </c>
      <c r="EM1115" s="37">
        <v>0</v>
      </c>
      <c r="EN1115" s="59">
        <v>0</v>
      </c>
      <c r="EO1115" s="268">
        <v>1</v>
      </c>
      <c r="EP1115" s="59">
        <v>1</v>
      </c>
      <c r="EQ1115" s="59">
        <v>2</v>
      </c>
    </row>
    <row r="1116" spans="1:147" ht="15" customHeight="1" x14ac:dyDescent="0.25">
      <c r="A1116" s="6" t="s">
        <v>2587</v>
      </c>
      <c r="B1116" s="22">
        <v>190</v>
      </c>
      <c r="C1116" s="21" t="s">
        <v>1857</v>
      </c>
      <c r="D1116" s="13">
        <v>2016</v>
      </c>
      <c r="E1116" s="21" t="s">
        <v>800</v>
      </c>
      <c r="F1116" s="21" t="s">
        <v>308</v>
      </c>
      <c r="G1116" s="13">
        <v>19</v>
      </c>
      <c r="H1116" s="22" t="s">
        <v>801</v>
      </c>
      <c r="I1116" s="238" t="s">
        <v>1412</v>
      </c>
      <c r="J1116" s="59">
        <v>2</v>
      </c>
      <c r="K1116" s="22" t="s">
        <v>39</v>
      </c>
      <c r="L1116" s="22" t="s">
        <v>89</v>
      </c>
      <c r="M1116" s="22">
        <v>6</v>
      </c>
      <c r="N1116" s="22">
        <v>6</v>
      </c>
      <c r="O1116" s="59">
        <f t="shared" si="642"/>
        <v>0.77815125038364363</v>
      </c>
      <c r="P1116" s="22" t="s">
        <v>1858</v>
      </c>
      <c r="Q1116" s="26"/>
      <c r="R1116" s="22">
        <v>1</v>
      </c>
      <c r="S1116" s="37">
        <v>2</v>
      </c>
      <c r="T1116" s="22">
        <v>1</v>
      </c>
      <c r="U1116" s="239" t="s">
        <v>1859</v>
      </c>
      <c r="V1116" s="34" t="s">
        <v>1861</v>
      </c>
      <c r="W1116" s="13"/>
      <c r="X1116" s="22" t="s">
        <v>608</v>
      </c>
      <c r="Y1116" s="38"/>
      <c r="Z1116" s="244" t="s">
        <v>130</v>
      </c>
      <c r="AA1116" s="22" t="s">
        <v>1257</v>
      </c>
      <c r="AB1116" s="29" t="s">
        <v>1164</v>
      </c>
      <c r="AC1116" s="119">
        <v>16</v>
      </c>
      <c r="AD1116" s="29">
        <v>0</v>
      </c>
      <c r="AE1116" s="29" t="s">
        <v>1576</v>
      </c>
      <c r="AF1116" s="281">
        <v>4.4000000000000004</v>
      </c>
      <c r="AG1116" s="86">
        <f t="shared" si="643"/>
        <v>0.64345267648618742</v>
      </c>
      <c r="AH1116" s="458">
        <f t="shared" ref="AH1116:AH1118" si="657">AF1116*69.5</f>
        <v>305.8</v>
      </c>
      <c r="AI1116" s="72">
        <f t="shared" si="636"/>
        <v>2.4854374810763011</v>
      </c>
      <c r="AJ1116" s="59">
        <f t="shared" si="637"/>
        <v>26.400000000000002</v>
      </c>
      <c r="AK1116" s="59">
        <f t="shared" si="644"/>
        <v>1.4216039268698311</v>
      </c>
      <c r="AL1116" s="72">
        <f t="shared" si="638"/>
        <v>1834.8000000000002</v>
      </c>
      <c r="AM1116" s="72">
        <f t="shared" si="634"/>
        <v>3.263588731459945</v>
      </c>
      <c r="AN1116" s="26" t="s">
        <v>28</v>
      </c>
      <c r="AO1116" s="22" t="s">
        <v>470</v>
      </c>
      <c r="AP1116" s="240"/>
      <c r="AQ1116" s="22" t="s">
        <v>80</v>
      </c>
      <c r="AR1116" s="26" t="s">
        <v>223</v>
      </c>
      <c r="AS1116" s="26" t="s">
        <v>224</v>
      </c>
      <c r="AT1116" s="498">
        <v>113</v>
      </c>
      <c r="AU1116" s="270">
        <v>45.23</v>
      </c>
      <c r="AV1116" s="11">
        <v>-118.5</v>
      </c>
      <c r="AW1116" s="37" t="s">
        <v>225</v>
      </c>
      <c r="AX1116" s="277">
        <v>6.1416666666666666</v>
      </c>
      <c r="AY1116" s="278">
        <v>613</v>
      </c>
      <c r="AZ1116" s="455">
        <f t="shared" si="645"/>
        <v>2.7874604745184151</v>
      </c>
      <c r="BA1116" s="529" t="s">
        <v>137</v>
      </c>
      <c r="BB1116" s="241" t="s">
        <v>226</v>
      </c>
      <c r="BC1116" s="22"/>
      <c r="BD1116" s="23"/>
      <c r="BH1116" s="26" t="s">
        <v>2028</v>
      </c>
      <c r="BI1116" s="26" t="s">
        <v>1877</v>
      </c>
      <c r="BJ1116" s="185" t="s">
        <v>12</v>
      </c>
      <c r="BK1116" s="67" t="s">
        <v>1881</v>
      </c>
      <c r="BL1116" s="458"/>
      <c r="BM1116" s="458"/>
      <c r="BO1116" s="29" t="s">
        <v>1669</v>
      </c>
      <c r="BP1116" s="8" t="s">
        <v>1577</v>
      </c>
      <c r="BQ1116" s="29" t="s">
        <v>1862</v>
      </c>
      <c r="BR1116" s="67">
        <v>-1.4259615384615385</v>
      </c>
      <c r="BS1116" s="29" t="s">
        <v>21</v>
      </c>
      <c r="BT1116" s="29" t="s">
        <v>1214</v>
      </c>
      <c r="BU1116" s="124">
        <v>0.49361492609753166</v>
      </c>
      <c r="BW1116" s="14" t="s">
        <v>26</v>
      </c>
      <c r="BX1116" s="29" t="s">
        <v>67</v>
      </c>
      <c r="BZ1116" s="146">
        <f t="shared" si="639"/>
        <v>0.49361492609753166</v>
      </c>
      <c r="CA1116" s="250" t="s">
        <v>18</v>
      </c>
      <c r="CB1116" s="248" t="s">
        <v>1861</v>
      </c>
      <c r="CC1116" s="119">
        <v>2</v>
      </c>
      <c r="CD1116" s="119">
        <v>2</v>
      </c>
      <c r="CE1116" s="82" t="s">
        <v>1617</v>
      </c>
      <c r="CF1116" s="8" t="s">
        <v>1578</v>
      </c>
      <c r="CG1116" s="67">
        <v>-1.6863636363636365</v>
      </c>
      <c r="CH1116" s="29" t="s">
        <v>21</v>
      </c>
      <c r="CI1116" s="67">
        <v>0.58497015534523433</v>
      </c>
      <c r="CL1116" s="30">
        <f t="shared" si="640"/>
        <v>0.58497015534523433</v>
      </c>
      <c r="CM1116" s="119">
        <v>2</v>
      </c>
      <c r="CN1116" s="119">
        <v>2</v>
      </c>
      <c r="CO1116" s="82" t="s">
        <v>2630</v>
      </c>
      <c r="CP1116" s="67">
        <f t="shared" si="649"/>
        <v>0.48113596798144542</v>
      </c>
      <c r="CQ1116" s="67">
        <f t="shared" si="650"/>
        <v>0.5714285714285714</v>
      </c>
      <c r="CR1116" s="67">
        <f t="shared" si="646"/>
        <v>0.27493483884654024</v>
      </c>
      <c r="CS1116" s="67">
        <f t="shared" si="651"/>
        <v>1.0094486457014467</v>
      </c>
      <c r="CT1116" s="29">
        <v>1</v>
      </c>
      <c r="CU1116" s="59">
        <v>0</v>
      </c>
      <c r="CV1116" s="19" t="s">
        <v>1782</v>
      </c>
      <c r="CW1116" s="59">
        <v>0</v>
      </c>
      <c r="CX1116" s="59">
        <v>0</v>
      </c>
      <c r="CY1116" s="12">
        <v>1</v>
      </c>
      <c r="CZ1116" s="12">
        <v>0</v>
      </c>
      <c r="DA1116" s="12">
        <v>0</v>
      </c>
      <c r="DB1116" s="12">
        <v>0</v>
      </c>
      <c r="DC1116" s="12">
        <v>0</v>
      </c>
      <c r="DD1116" s="283">
        <v>0</v>
      </c>
      <c r="DE1116" s="60">
        <v>0</v>
      </c>
      <c r="DF1116" s="60">
        <v>0</v>
      </c>
      <c r="DG1116" s="60">
        <v>0</v>
      </c>
      <c r="DH1116" s="60">
        <v>0</v>
      </c>
      <c r="DI1116" s="60">
        <v>0</v>
      </c>
      <c r="DJ1116" s="60">
        <v>0</v>
      </c>
      <c r="DK1116" s="60">
        <v>0</v>
      </c>
      <c r="DL1116" s="19">
        <v>0</v>
      </c>
      <c r="DM1116" s="19">
        <v>0</v>
      </c>
      <c r="DN1116" s="19">
        <v>0</v>
      </c>
      <c r="DO1116" s="59">
        <v>0</v>
      </c>
      <c r="DP1116" s="59">
        <v>0</v>
      </c>
      <c r="DQ1116" s="59">
        <v>0</v>
      </c>
      <c r="DR1116" s="59">
        <v>0</v>
      </c>
      <c r="DS1116" s="59">
        <v>0</v>
      </c>
      <c r="DT1116" s="59">
        <v>0</v>
      </c>
      <c r="DU1116" s="59">
        <v>0</v>
      </c>
      <c r="DV1116" s="59">
        <v>0</v>
      </c>
      <c r="DW1116" s="59">
        <v>0</v>
      </c>
      <c r="DX1116" s="59">
        <v>0</v>
      </c>
      <c r="DY1116" s="59">
        <v>0</v>
      </c>
      <c r="DZ1116" s="59">
        <v>0</v>
      </c>
      <c r="EA1116" s="59">
        <v>0</v>
      </c>
      <c r="EB1116" s="59">
        <v>0</v>
      </c>
      <c r="EC1116" s="283">
        <v>1</v>
      </c>
      <c r="ED1116" s="59">
        <v>0</v>
      </c>
      <c r="EE1116" s="59">
        <v>0</v>
      </c>
      <c r="EF1116" s="59">
        <v>0</v>
      </c>
      <c r="EG1116" s="59">
        <v>0</v>
      </c>
      <c r="EH1116" s="59">
        <v>0</v>
      </c>
      <c r="EI1116" s="59">
        <v>0</v>
      </c>
      <c r="EJ1116" s="59">
        <v>0</v>
      </c>
      <c r="EK1116" s="59">
        <v>0</v>
      </c>
      <c r="EL1116" s="59">
        <v>0</v>
      </c>
      <c r="EM1116" s="37">
        <v>0</v>
      </c>
      <c r="EN1116" s="59">
        <v>0</v>
      </c>
      <c r="EO1116" s="268">
        <v>1</v>
      </c>
      <c r="EP1116" s="59">
        <v>1</v>
      </c>
      <c r="EQ1116" s="59">
        <v>2</v>
      </c>
    </row>
    <row r="1117" spans="1:147" ht="15" customHeight="1" x14ac:dyDescent="0.25">
      <c r="A1117" s="6" t="s">
        <v>2587</v>
      </c>
      <c r="B1117" s="22">
        <v>191</v>
      </c>
      <c r="C1117" s="21" t="s">
        <v>1857</v>
      </c>
      <c r="D1117" s="13">
        <v>2016</v>
      </c>
      <c r="E1117" s="21" t="s">
        <v>800</v>
      </c>
      <c r="F1117" s="21" t="s">
        <v>308</v>
      </c>
      <c r="G1117" s="13">
        <v>19</v>
      </c>
      <c r="H1117" s="22" t="s">
        <v>801</v>
      </c>
      <c r="I1117" s="238" t="s">
        <v>1412</v>
      </c>
      <c r="J1117" s="59">
        <v>2</v>
      </c>
      <c r="K1117" s="22" t="s">
        <v>39</v>
      </c>
      <c r="L1117" s="22" t="s">
        <v>89</v>
      </c>
      <c r="M1117" s="22">
        <v>6</v>
      </c>
      <c r="N1117" s="22">
        <v>6</v>
      </c>
      <c r="O1117" s="59">
        <f t="shared" si="642"/>
        <v>0.77815125038364363</v>
      </c>
      <c r="P1117" s="22" t="s">
        <v>1858</v>
      </c>
      <c r="Q1117" s="26"/>
      <c r="R1117" s="22">
        <v>1</v>
      </c>
      <c r="S1117" s="37">
        <v>2</v>
      </c>
      <c r="T1117" s="22">
        <v>1</v>
      </c>
      <c r="U1117" s="239" t="s">
        <v>1859</v>
      </c>
      <c r="V1117" s="34" t="s">
        <v>1861</v>
      </c>
      <c r="W1117" s="13"/>
      <c r="X1117" s="22" t="s">
        <v>608</v>
      </c>
      <c r="Y1117" s="38"/>
      <c r="Z1117" s="244" t="s">
        <v>130</v>
      </c>
      <c r="AA1117" s="22" t="s">
        <v>1257</v>
      </c>
      <c r="AB1117" s="29" t="s">
        <v>1164</v>
      </c>
      <c r="AC1117" s="119">
        <v>8</v>
      </c>
      <c r="AD1117" s="29">
        <v>0</v>
      </c>
      <c r="AE1117" s="29" t="s">
        <v>1576</v>
      </c>
      <c r="AF1117" s="281">
        <v>2.2000000000000002</v>
      </c>
      <c r="AG1117" s="86">
        <f t="shared" si="643"/>
        <v>0.34242268082220628</v>
      </c>
      <c r="AH1117" s="458">
        <f t="shared" si="657"/>
        <v>152.9</v>
      </c>
      <c r="AI1117" s="72">
        <f t="shared" si="636"/>
        <v>2.1844074854123203</v>
      </c>
      <c r="AJ1117" s="59">
        <f t="shared" si="637"/>
        <v>13.200000000000001</v>
      </c>
      <c r="AK1117" s="59">
        <f t="shared" si="644"/>
        <v>1.1205739312058498</v>
      </c>
      <c r="AL1117" s="72">
        <f t="shared" si="638"/>
        <v>917.40000000000009</v>
      </c>
      <c r="AM1117" s="72">
        <f t="shared" si="634"/>
        <v>2.9625587357959637</v>
      </c>
      <c r="AN1117" s="26" t="s">
        <v>28</v>
      </c>
      <c r="AO1117" s="22" t="s">
        <v>470</v>
      </c>
      <c r="AP1117" s="240"/>
      <c r="AQ1117" s="22" t="s">
        <v>80</v>
      </c>
      <c r="AR1117" s="26" t="s">
        <v>223</v>
      </c>
      <c r="AS1117" s="26" t="s">
        <v>224</v>
      </c>
      <c r="AT1117" s="498">
        <v>113</v>
      </c>
      <c r="AU1117" s="270">
        <v>45.23</v>
      </c>
      <c r="AV1117" s="11">
        <v>-118.5</v>
      </c>
      <c r="AW1117" s="37" t="s">
        <v>225</v>
      </c>
      <c r="AX1117" s="277">
        <v>6.1416666666666666</v>
      </c>
      <c r="AY1117" s="278">
        <v>613</v>
      </c>
      <c r="AZ1117" s="455">
        <f t="shared" si="645"/>
        <v>2.7874604745184151</v>
      </c>
      <c r="BA1117" s="529" t="s">
        <v>137</v>
      </c>
      <c r="BB1117" s="241" t="s">
        <v>226</v>
      </c>
      <c r="BC1117" s="22"/>
      <c r="BD1117" s="23"/>
      <c r="BH1117" s="26" t="s">
        <v>2028</v>
      </c>
      <c r="BI1117" s="26" t="s">
        <v>1878</v>
      </c>
      <c r="BJ1117" s="185" t="s">
        <v>12</v>
      </c>
      <c r="BK1117" s="67" t="s">
        <v>1881</v>
      </c>
      <c r="BL1117" s="458"/>
      <c r="BM1117" s="458"/>
      <c r="BO1117" s="29" t="s">
        <v>1669</v>
      </c>
      <c r="BP1117" s="8" t="s">
        <v>1577</v>
      </c>
      <c r="BQ1117" s="29" t="s">
        <v>1862</v>
      </c>
      <c r="BR1117" s="67">
        <v>-1.6175824175824176</v>
      </c>
      <c r="BS1117" s="29" t="s">
        <v>21</v>
      </c>
      <c r="BT1117" s="29" t="s">
        <v>1214</v>
      </c>
      <c r="BU1117" s="124">
        <v>0.10567749696853906</v>
      </c>
      <c r="BW1117" s="14" t="s">
        <v>26</v>
      </c>
      <c r="BX1117" s="29" t="s">
        <v>67</v>
      </c>
      <c r="BZ1117" s="146">
        <f t="shared" si="639"/>
        <v>0.10567749696853906</v>
      </c>
      <c r="CA1117" s="250" t="s">
        <v>18</v>
      </c>
      <c r="CB1117" s="248" t="s">
        <v>1861</v>
      </c>
      <c r="CC1117" s="119">
        <v>2</v>
      </c>
      <c r="CD1117" s="119">
        <v>2</v>
      </c>
      <c r="CE1117" s="82" t="s">
        <v>1617</v>
      </c>
      <c r="CF1117" s="8" t="s">
        <v>1578</v>
      </c>
      <c r="CG1117" s="67">
        <v>-1.6863636363636365</v>
      </c>
      <c r="CH1117" s="29" t="s">
        <v>21</v>
      </c>
      <c r="CI1117" s="67">
        <v>0.58497015534523433</v>
      </c>
      <c r="CL1117" s="30">
        <f t="shared" si="640"/>
        <v>0.58497015534523433</v>
      </c>
      <c r="CM1117" s="119">
        <v>2</v>
      </c>
      <c r="CN1117" s="119">
        <v>2</v>
      </c>
      <c r="CO1117" s="82" t="s">
        <v>2630</v>
      </c>
      <c r="CP1117" s="67">
        <f t="shared" si="649"/>
        <v>0.16363549476403749</v>
      </c>
      <c r="CQ1117" s="67">
        <f t="shared" si="650"/>
        <v>0.5714285714285714</v>
      </c>
      <c r="CR1117" s="67">
        <f t="shared" si="646"/>
        <v>9.3505997008021424E-2</v>
      </c>
      <c r="CS1117" s="67">
        <f t="shared" si="651"/>
        <v>1.0010929214345581</v>
      </c>
      <c r="CT1117" s="29">
        <v>1</v>
      </c>
      <c r="CU1117" s="59">
        <v>0</v>
      </c>
      <c r="CV1117" s="19" t="s">
        <v>1782</v>
      </c>
      <c r="CW1117" s="59">
        <v>0</v>
      </c>
      <c r="CX1117" s="59">
        <v>0</v>
      </c>
      <c r="CY1117" s="12">
        <v>1</v>
      </c>
      <c r="CZ1117" s="12">
        <v>0</v>
      </c>
      <c r="DA1117" s="12">
        <v>0</v>
      </c>
      <c r="DB1117" s="12">
        <v>0</v>
      </c>
      <c r="DC1117" s="12">
        <v>0</v>
      </c>
      <c r="DD1117" s="283">
        <v>0</v>
      </c>
      <c r="DE1117" s="60">
        <v>0</v>
      </c>
      <c r="DF1117" s="60">
        <v>0</v>
      </c>
      <c r="DG1117" s="60">
        <v>0</v>
      </c>
      <c r="DH1117" s="60">
        <v>0</v>
      </c>
      <c r="DI1117" s="60">
        <v>0</v>
      </c>
      <c r="DJ1117" s="60">
        <v>0</v>
      </c>
      <c r="DK1117" s="60">
        <v>0</v>
      </c>
      <c r="DL1117" s="19">
        <v>0</v>
      </c>
      <c r="DM1117" s="19">
        <v>0</v>
      </c>
      <c r="DN1117" s="19">
        <v>0</v>
      </c>
      <c r="DO1117" s="59">
        <v>0</v>
      </c>
      <c r="DP1117" s="59">
        <v>0</v>
      </c>
      <c r="DQ1117" s="59">
        <v>0</v>
      </c>
      <c r="DR1117" s="59">
        <v>0</v>
      </c>
      <c r="DS1117" s="59">
        <v>0</v>
      </c>
      <c r="DT1117" s="59">
        <v>0</v>
      </c>
      <c r="DU1117" s="59">
        <v>0</v>
      </c>
      <c r="DV1117" s="59">
        <v>0</v>
      </c>
      <c r="DW1117" s="59">
        <v>0</v>
      </c>
      <c r="DX1117" s="59">
        <v>0</v>
      </c>
      <c r="DY1117" s="59">
        <v>0</v>
      </c>
      <c r="DZ1117" s="59">
        <v>0</v>
      </c>
      <c r="EA1117" s="59">
        <v>0</v>
      </c>
      <c r="EB1117" s="59">
        <v>0</v>
      </c>
      <c r="EC1117" s="283">
        <v>1</v>
      </c>
      <c r="ED1117" s="59">
        <v>0</v>
      </c>
      <c r="EE1117" s="59">
        <v>0</v>
      </c>
      <c r="EF1117" s="59">
        <v>0</v>
      </c>
      <c r="EG1117" s="59">
        <v>0</v>
      </c>
      <c r="EH1117" s="59">
        <v>0</v>
      </c>
      <c r="EI1117" s="59">
        <v>0</v>
      </c>
      <c r="EJ1117" s="59">
        <v>0</v>
      </c>
      <c r="EK1117" s="59">
        <v>0</v>
      </c>
      <c r="EL1117" s="59">
        <v>0</v>
      </c>
      <c r="EM1117" s="37">
        <v>0</v>
      </c>
      <c r="EN1117" s="59">
        <v>0</v>
      </c>
      <c r="EO1117" s="268">
        <v>1</v>
      </c>
      <c r="EP1117" s="59">
        <v>1</v>
      </c>
      <c r="EQ1117" s="59">
        <v>2</v>
      </c>
    </row>
    <row r="1118" spans="1:147" ht="15" customHeight="1" x14ac:dyDescent="0.25">
      <c r="A1118" s="6" t="s">
        <v>2587</v>
      </c>
      <c r="B1118" s="22">
        <v>192</v>
      </c>
      <c r="C1118" s="21" t="s">
        <v>1857</v>
      </c>
      <c r="D1118" s="13">
        <v>2016</v>
      </c>
      <c r="E1118" s="21" t="s">
        <v>800</v>
      </c>
      <c r="F1118" s="21" t="s">
        <v>308</v>
      </c>
      <c r="G1118" s="13">
        <v>19</v>
      </c>
      <c r="H1118" s="22" t="s">
        <v>801</v>
      </c>
      <c r="I1118" s="238" t="s">
        <v>1412</v>
      </c>
      <c r="J1118" s="59">
        <v>2</v>
      </c>
      <c r="K1118" s="22" t="s">
        <v>39</v>
      </c>
      <c r="L1118" s="22" t="s">
        <v>89</v>
      </c>
      <c r="M1118" s="22">
        <v>6</v>
      </c>
      <c r="N1118" s="22">
        <v>6</v>
      </c>
      <c r="O1118" s="59">
        <f t="shared" si="642"/>
        <v>0.77815125038364363</v>
      </c>
      <c r="P1118" s="22" t="s">
        <v>1858</v>
      </c>
      <c r="Q1118" s="26"/>
      <c r="R1118" s="22">
        <v>1</v>
      </c>
      <c r="S1118" s="37">
        <v>2</v>
      </c>
      <c r="T1118" s="22">
        <v>3</v>
      </c>
      <c r="U1118" s="239" t="s">
        <v>1859</v>
      </c>
      <c r="V1118" s="34" t="s">
        <v>1861</v>
      </c>
      <c r="W1118" s="13"/>
      <c r="X1118" s="22" t="s">
        <v>608</v>
      </c>
      <c r="Y1118" s="38"/>
      <c r="Z1118" s="244" t="s">
        <v>130</v>
      </c>
      <c r="AA1118" s="22" t="s">
        <v>1257</v>
      </c>
      <c r="AB1118" s="29" t="s">
        <v>1164</v>
      </c>
      <c r="AC1118" s="243" t="s">
        <v>1864</v>
      </c>
      <c r="AD1118" s="29">
        <v>0</v>
      </c>
      <c r="AE1118" s="29" t="s">
        <v>1576</v>
      </c>
      <c r="AF1118" s="282">
        <v>5.0999999999999996</v>
      </c>
      <c r="AG1118" s="86">
        <f t="shared" si="643"/>
        <v>0.70757017609793638</v>
      </c>
      <c r="AH1118" s="458">
        <f t="shared" si="657"/>
        <v>354.45</v>
      </c>
      <c r="AI1118" s="72">
        <f t="shared" si="636"/>
        <v>2.5495549806880504</v>
      </c>
      <c r="AJ1118" s="59">
        <f t="shared" si="637"/>
        <v>30.599999999999998</v>
      </c>
      <c r="AK1118" s="59">
        <f t="shared" si="644"/>
        <v>1.4857214264815799</v>
      </c>
      <c r="AL1118" s="72">
        <f t="shared" si="638"/>
        <v>2126.6999999999998</v>
      </c>
      <c r="AM1118" s="72">
        <f t="shared" si="634"/>
        <v>3.3277062310716938</v>
      </c>
      <c r="AN1118" s="26" t="s">
        <v>28</v>
      </c>
      <c r="AO1118" s="22" t="s">
        <v>470</v>
      </c>
      <c r="AP1118" s="240"/>
      <c r="AQ1118" s="22" t="s">
        <v>80</v>
      </c>
      <c r="AR1118" s="26" t="s">
        <v>223</v>
      </c>
      <c r="AS1118" s="26" t="s">
        <v>224</v>
      </c>
      <c r="AT1118" s="498">
        <v>113</v>
      </c>
      <c r="AU1118" s="270">
        <v>45.23</v>
      </c>
      <c r="AV1118" s="11">
        <v>-118.5</v>
      </c>
      <c r="AW1118" s="37" t="s">
        <v>225</v>
      </c>
      <c r="AX1118" s="277">
        <v>6.1416666666666666</v>
      </c>
      <c r="AY1118" s="278">
        <v>613</v>
      </c>
      <c r="AZ1118" s="455">
        <f t="shared" si="645"/>
        <v>2.7874604745184151</v>
      </c>
      <c r="BA1118" s="529" t="s">
        <v>137</v>
      </c>
      <c r="BB1118" s="241" t="s">
        <v>226</v>
      </c>
      <c r="BC1118" s="22"/>
      <c r="BD1118" s="23"/>
      <c r="BH1118" s="26" t="s">
        <v>2028</v>
      </c>
      <c r="BI1118" s="26" t="s">
        <v>1879</v>
      </c>
      <c r="BJ1118" s="185" t="s">
        <v>12</v>
      </c>
      <c r="BK1118" s="67" t="s">
        <v>1881</v>
      </c>
      <c r="BL1118" s="458"/>
      <c r="BM1118" s="458"/>
      <c r="BO1118" s="29" t="s">
        <v>1669</v>
      </c>
      <c r="BP1118" s="8" t="s">
        <v>1577</v>
      </c>
      <c r="BQ1118" s="29" t="s">
        <v>1862</v>
      </c>
      <c r="BR1118" s="67">
        <v>-1.3802553927553927</v>
      </c>
      <c r="BS1118" s="29" t="s">
        <v>21</v>
      </c>
      <c r="BT1118" s="29" t="s">
        <v>1214</v>
      </c>
      <c r="BU1118" s="124">
        <v>0.32909280713544586</v>
      </c>
      <c r="BW1118" s="14" t="s">
        <v>26</v>
      </c>
      <c r="BX1118" s="29" t="s">
        <v>67</v>
      </c>
      <c r="BZ1118" s="146">
        <f t="shared" si="639"/>
        <v>0.32909280713544586</v>
      </c>
      <c r="CA1118" s="250" t="s">
        <v>18</v>
      </c>
      <c r="CB1118" s="248" t="s">
        <v>1861</v>
      </c>
      <c r="CC1118" s="119">
        <v>6</v>
      </c>
      <c r="CD1118" s="119">
        <v>6</v>
      </c>
      <c r="CE1118" s="82" t="s">
        <v>1617</v>
      </c>
      <c r="CF1118" s="8" t="s">
        <v>1578</v>
      </c>
      <c r="CG1118" s="67">
        <v>-1.6863636363636365</v>
      </c>
      <c r="CH1118" s="29" t="s">
        <v>21</v>
      </c>
      <c r="CI1118" s="67">
        <v>0.58497015534523433</v>
      </c>
      <c r="CL1118" s="30">
        <f t="shared" si="640"/>
        <v>0.58497015534523433</v>
      </c>
      <c r="CM1118" s="119">
        <v>2</v>
      </c>
      <c r="CN1118" s="119">
        <v>2</v>
      </c>
      <c r="CO1118" s="82" t="s">
        <v>2630</v>
      </c>
      <c r="CP1118" s="67">
        <f t="shared" si="649"/>
        <v>0.79762381026201234</v>
      </c>
      <c r="CQ1118" s="67">
        <f t="shared" si="650"/>
        <v>0.86956521739130432</v>
      </c>
      <c r="CR1118" s="67">
        <f t="shared" si="646"/>
        <v>0.69358592196696722</v>
      </c>
      <c r="CS1118" s="67">
        <f t="shared" si="651"/>
        <v>0.69673300611358968</v>
      </c>
      <c r="CT1118" s="29">
        <v>2</v>
      </c>
      <c r="CU1118" s="59">
        <v>0</v>
      </c>
      <c r="CV1118" s="19" t="s">
        <v>1782</v>
      </c>
      <c r="CW1118" s="59">
        <v>0</v>
      </c>
      <c r="CX1118" s="59">
        <v>0</v>
      </c>
      <c r="CY1118" s="12">
        <v>1</v>
      </c>
      <c r="CZ1118" s="12">
        <v>0</v>
      </c>
      <c r="DA1118" s="12">
        <v>0</v>
      </c>
      <c r="DB1118" s="12">
        <v>0</v>
      </c>
      <c r="DC1118" s="12">
        <v>0</v>
      </c>
      <c r="DD1118" s="283">
        <v>0</v>
      </c>
      <c r="DE1118" s="60">
        <v>0</v>
      </c>
      <c r="DF1118" s="60">
        <v>0</v>
      </c>
      <c r="DG1118" s="60">
        <v>0</v>
      </c>
      <c r="DH1118" s="60">
        <v>0</v>
      </c>
      <c r="DI1118" s="60">
        <v>0</v>
      </c>
      <c r="DJ1118" s="60">
        <v>0</v>
      </c>
      <c r="DK1118" s="60">
        <v>0</v>
      </c>
      <c r="DL1118" s="19">
        <v>0</v>
      </c>
      <c r="DM1118" s="19">
        <v>0</v>
      </c>
      <c r="DN1118" s="19">
        <v>0</v>
      </c>
      <c r="DO1118" s="59">
        <v>0</v>
      </c>
      <c r="DP1118" s="59">
        <v>0</v>
      </c>
      <c r="DQ1118" s="59">
        <v>0</v>
      </c>
      <c r="DR1118" s="59">
        <v>0</v>
      </c>
      <c r="DS1118" s="59">
        <v>0</v>
      </c>
      <c r="DT1118" s="59">
        <v>0</v>
      </c>
      <c r="DU1118" s="59">
        <v>0</v>
      </c>
      <c r="DV1118" s="59">
        <v>0</v>
      </c>
      <c r="DW1118" s="59">
        <v>0</v>
      </c>
      <c r="DX1118" s="59">
        <v>0</v>
      </c>
      <c r="DY1118" s="59">
        <v>0</v>
      </c>
      <c r="DZ1118" s="59">
        <v>0</v>
      </c>
      <c r="EA1118" s="59">
        <v>0</v>
      </c>
      <c r="EB1118" s="59">
        <v>0</v>
      </c>
      <c r="EC1118" s="283">
        <v>1</v>
      </c>
      <c r="ED1118" s="59">
        <v>0</v>
      </c>
      <c r="EE1118" s="59">
        <v>0</v>
      </c>
      <c r="EF1118" s="59">
        <v>0</v>
      </c>
      <c r="EG1118" s="59">
        <v>0</v>
      </c>
      <c r="EH1118" s="59">
        <v>0</v>
      </c>
      <c r="EI1118" s="59">
        <v>0</v>
      </c>
      <c r="EJ1118" s="59">
        <v>0</v>
      </c>
      <c r="EK1118" s="59">
        <v>0</v>
      </c>
      <c r="EL1118" s="59">
        <v>0</v>
      </c>
      <c r="EM1118" s="37">
        <v>0</v>
      </c>
      <c r="EN1118" s="59">
        <v>0</v>
      </c>
      <c r="EO1118" s="268">
        <v>1</v>
      </c>
      <c r="EP1118" s="59">
        <v>1</v>
      </c>
      <c r="EQ1118" s="59">
        <v>2</v>
      </c>
    </row>
    <row r="1119" spans="1:147" ht="15" customHeight="1" x14ac:dyDescent="0.25">
      <c r="A1119" s="6" t="s">
        <v>2587</v>
      </c>
      <c r="B1119" s="22">
        <v>193</v>
      </c>
      <c r="C1119" s="21" t="s">
        <v>1857</v>
      </c>
      <c r="D1119" s="13">
        <v>2016</v>
      </c>
      <c r="E1119" s="21" t="s">
        <v>800</v>
      </c>
      <c r="F1119" s="21" t="s">
        <v>308</v>
      </c>
      <c r="G1119" s="13">
        <v>19</v>
      </c>
      <c r="H1119" s="22" t="s">
        <v>801</v>
      </c>
      <c r="I1119" s="238" t="s">
        <v>1412</v>
      </c>
      <c r="J1119" s="59">
        <v>2</v>
      </c>
      <c r="K1119" s="22" t="s">
        <v>39</v>
      </c>
      <c r="L1119" s="22" t="s">
        <v>89</v>
      </c>
      <c r="M1119" s="22">
        <v>6</v>
      </c>
      <c r="N1119" s="22">
        <v>6</v>
      </c>
      <c r="O1119" s="59">
        <f t="shared" si="642"/>
        <v>0.77815125038364363</v>
      </c>
      <c r="P1119" s="22" t="s">
        <v>1858</v>
      </c>
      <c r="Q1119" s="26"/>
      <c r="R1119" s="22">
        <v>1</v>
      </c>
      <c r="S1119" s="22">
        <v>3</v>
      </c>
      <c r="T1119" s="22">
        <v>1</v>
      </c>
      <c r="U1119" s="239" t="s">
        <v>1859</v>
      </c>
      <c r="V1119" s="34" t="s">
        <v>1861</v>
      </c>
      <c r="W1119" s="13"/>
      <c r="X1119" s="22" t="s">
        <v>608</v>
      </c>
      <c r="Y1119" s="26"/>
      <c r="Z1119" s="26" t="s">
        <v>153</v>
      </c>
      <c r="AA1119" s="22" t="s">
        <v>1257</v>
      </c>
      <c r="AB1119" s="29" t="s">
        <v>1164</v>
      </c>
      <c r="AC1119" s="29">
        <v>30</v>
      </c>
      <c r="AD1119" s="29">
        <v>0</v>
      </c>
      <c r="AE1119" s="29" t="s">
        <v>1575</v>
      </c>
      <c r="AF1119" s="27">
        <v>8.1999999999999993</v>
      </c>
      <c r="AG1119" s="86">
        <f t="shared" si="643"/>
        <v>0.91381385238371671</v>
      </c>
      <c r="AH1119" s="458">
        <f>AF1119*110</f>
        <v>901.99999999999989</v>
      </c>
      <c r="AI1119" s="72">
        <f t="shared" si="636"/>
        <v>2.9552065375419416</v>
      </c>
      <c r="AJ1119" s="59">
        <f t="shared" si="637"/>
        <v>49.199999999999996</v>
      </c>
      <c r="AK1119" s="59">
        <f t="shared" si="644"/>
        <v>1.6919651027673603</v>
      </c>
      <c r="AL1119" s="72">
        <f t="shared" si="638"/>
        <v>5411.9999999999991</v>
      </c>
      <c r="AM1119" s="72">
        <f t="shared" si="634"/>
        <v>3.7333577879255855</v>
      </c>
      <c r="AN1119" s="26" t="s">
        <v>28</v>
      </c>
      <c r="AO1119" s="22" t="s">
        <v>470</v>
      </c>
      <c r="AP1119" s="240"/>
      <c r="AQ1119" s="22" t="s">
        <v>80</v>
      </c>
      <c r="AR1119" s="26" t="s">
        <v>223</v>
      </c>
      <c r="AS1119" s="26" t="s">
        <v>224</v>
      </c>
      <c r="AT1119" s="498">
        <v>112</v>
      </c>
      <c r="AU1119" s="270">
        <v>45.23</v>
      </c>
      <c r="AV1119" s="11">
        <v>-118.5</v>
      </c>
      <c r="AW1119" s="37" t="s">
        <v>225</v>
      </c>
      <c r="AX1119" s="277">
        <v>6.1416666666666666</v>
      </c>
      <c r="AY1119" s="278">
        <v>613</v>
      </c>
      <c r="AZ1119" s="455">
        <f t="shared" si="645"/>
        <v>2.7874604745184151</v>
      </c>
      <c r="BA1119" s="529" t="s">
        <v>137</v>
      </c>
      <c r="BB1119" s="241" t="s">
        <v>226</v>
      </c>
      <c r="BC1119" s="22"/>
      <c r="BD1119" s="23"/>
      <c r="BH1119" s="26" t="s">
        <v>2028</v>
      </c>
      <c r="BI1119" s="26" t="s">
        <v>1860</v>
      </c>
      <c r="BJ1119" s="8" t="s">
        <v>8</v>
      </c>
      <c r="BK1119" s="67" t="s">
        <v>1882</v>
      </c>
      <c r="BO1119" s="29" t="s">
        <v>1669</v>
      </c>
      <c r="BP1119" s="8" t="s">
        <v>1577</v>
      </c>
      <c r="BQ1119" s="29" t="s">
        <v>1862</v>
      </c>
      <c r="BR1119" s="67">
        <v>11.397126906318084</v>
      </c>
      <c r="BS1119" s="29" t="s">
        <v>21</v>
      </c>
      <c r="BT1119" s="29" t="s">
        <v>9</v>
      </c>
      <c r="BU1119" s="124">
        <v>1.8539913028194122</v>
      </c>
      <c r="BW1119" s="14" t="s">
        <v>26</v>
      </c>
      <c r="BX1119" s="29" t="s">
        <v>67</v>
      </c>
      <c r="BZ1119" s="146">
        <f t="shared" si="639"/>
        <v>1.8539913028194122</v>
      </c>
      <c r="CA1119" s="250" t="s">
        <v>18</v>
      </c>
      <c r="CB1119" s="248" t="s">
        <v>1861</v>
      </c>
      <c r="CC1119" s="29">
        <v>3</v>
      </c>
      <c r="CD1119" s="29">
        <v>3</v>
      </c>
      <c r="CE1119" s="82" t="s">
        <v>1617</v>
      </c>
      <c r="CF1119" s="8" t="s">
        <v>1578</v>
      </c>
      <c r="CG1119" s="67">
        <v>10.257080610021786</v>
      </c>
      <c r="CH1119" s="29" t="s">
        <v>21</v>
      </c>
      <c r="CI1119" s="67">
        <v>3.493028906746892</v>
      </c>
      <c r="CL1119" s="30">
        <f t="shared" si="640"/>
        <v>3.493028906746892</v>
      </c>
      <c r="CM1119" s="29">
        <v>3</v>
      </c>
      <c r="CN1119" s="29">
        <v>3</v>
      </c>
      <c r="CO1119" s="82" t="s">
        <v>2630</v>
      </c>
      <c r="CP1119" s="67">
        <f t="shared" si="649"/>
        <v>0.40769882225927495</v>
      </c>
      <c r="CQ1119" s="67">
        <f t="shared" si="650"/>
        <v>0.8</v>
      </c>
      <c r="CR1119" s="67">
        <f t="shared" si="646"/>
        <v>0.32615905780741999</v>
      </c>
      <c r="CS1119" s="67">
        <f t="shared" si="651"/>
        <v>0.67553164424915191</v>
      </c>
      <c r="CT1119" s="29">
        <v>1</v>
      </c>
      <c r="CU1119" s="59">
        <v>0</v>
      </c>
      <c r="CV1119" s="19" t="s">
        <v>1782</v>
      </c>
      <c r="CW1119" s="59">
        <v>0</v>
      </c>
      <c r="CX1119" s="59">
        <v>0</v>
      </c>
      <c r="CY1119" s="12">
        <v>0</v>
      </c>
      <c r="CZ1119" s="12">
        <v>2</v>
      </c>
      <c r="DA1119" s="12">
        <v>0</v>
      </c>
      <c r="DB1119" s="12">
        <v>0</v>
      </c>
      <c r="DC1119" s="12">
        <v>0</v>
      </c>
      <c r="DD1119" s="283">
        <v>0</v>
      </c>
      <c r="DE1119" s="60">
        <v>0</v>
      </c>
      <c r="DF1119" s="60">
        <v>0</v>
      </c>
      <c r="DG1119" s="60">
        <v>0</v>
      </c>
      <c r="DH1119" s="60">
        <v>1</v>
      </c>
      <c r="DI1119" s="60">
        <v>0</v>
      </c>
      <c r="DJ1119" s="60">
        <v>0</v>
      </c>
      <c r="DK1119" s="60">
        <v>0</v>
      </c>
      <c r="DL1119" s="19">
        <v>0</v>
      </c>
      <c r="DM1119" s="19">
        <v>0</v>
      </c>
      <c r="DN1119" s="19">
        <v>0</v>
      </c>
      <c r="DO1119" s="59">
        <v>0</v>
      </c>
      <c r="DP1119" s="59">
        <v>0</v>
      </c>
      <c r="DQ1119" s="59">
        <v>0</v>
      </c>
      <c r="DR1119" s="59">
        <v>0</v>
      </c>
      <c r="DS1119" s="59">
        <v>0</v>
      </c>
      <c r="DT1119" s="59">
        <v>0</v>
      </c>
      <c r="DU1119" s="59">
        <v>0</v>
      </c>
      <c r="DV1119" s="59">
        <v>0</v>
      </c>
      <c r="DW1119" s="59">
        <v>0</v>
      </c>
      <c r="DX1119" s="59">
        <v>0</v>
      </c>
      <c r="DY1119" s="59">
        <v>0</v>
      </c>
      <c r="DZ1119" s="59">
        <v>0</v>
      </c>
      <c r="EA1119" s="59">
        <v>0</v>
      </c>
      <c r="EB1119" s="59">
        <v>0</v>
      </c>
      <c r="EC1119" s="59">
        <v>0</v>
      </c>
      <c r="ED1119" s="59">
        <v>0</v>
      </c>
      <c r="EE1119" s="59">
        <v>0</v>
      </c>
      <c r="EF1119" s="59">
        <v>0</v>
      </c>
      <c r="EG1119" s="59">
        <v>0</v>
      </c>
      <c r="EH1119" s="59">
        <v>0</v>
      </c>
      <c r="EI1119" s="59">
        <v>0</v>
      </c>
      <c r="EJ1119" s="59">
        <v>0</v>
      </c>
      <c r="EK1119" s="59">
        <v>0</v>
      </c>
      <c r="EL1119" s="59">
        <v>0</v>
      </c>
      <c r="EM1119" s="29">
        <v>2</v>
      </c>
      <c r="EN1119" s="59">
        <v>0</v>
      </c>
      <c r="EO1119" s="29">
        <v>2</v>
      </c>
      <c r="EP1119" s="59">
        <v>1</v>
      </c>
      <c r="EQ1119" s="59">
        <v>2</v>
      </c>
    </row>
    <row r="1120" spans="1:147" ht="15" customHeight="1" x14ac:dyDescent="0.25">
      <c r="A1120" s="6" t="s">
        <v>2587</v>
      </c>
      <c r="B1120" s="22">
        <v>194</v>
      </c>
      <c r="C1120" s="21" t="s">
        <v>1857</v>
      </c>
      <c r="D1120" s="13">
        <v>2016</v>
      </c>
      <c r="E1120" s="21" t="s">
        <v>800</v>
      </c>
      <c r="F1120" s="21" t="s">
        <v>308</v>
      </c>
      <c r="G1120" s="13">
        <v>19</v>
      </c>
      <c r="H1120" s="22" t="s">
        <v>801</v>
      </c>
      <c r="I1120" s="238" t="s">
        <v>1412</v>
      </c>
      <c r="J1120" s="59">
        <v>2</v>
      </c>
      <c r="K1120" s="22" t="s">
        <v>39</v>
      </c>
      <c r="L1120" s="22" t="s">
        <v>89</v>
      </c>
      <c r="M1120" s="22">
        <v>6</v>
      </c>
      <c r="N1120" s="22">
        <v>6</v>
      </c>
      <c r="O1120" s="59">
        <f t="shared" si="642"/>
        <v>0.77815125038364363</v>
      </c>
      <c r="P1120" s="22" t="s">
        <v>1858</v>
      </c>
      <c r="Q1120" s="26"/>
      <c r="R1120" s="22">
        <v>1</v>
      </c>
      <c r="S1120" s="22">
        <v>3</v>
      </c>
      <c r="T1120" s="22">
        <v>1</v>
      </c>
      <c r="U1120" s="239" t="s">
        <v>1859</v>
      </c>
      <c r="V1120" s="34" t="s">
        <v>1861</v>
      </c>
      <c r="W1120" s="13"/>
      <c r="X1120" s="22" t="s">
        <v>608</v>
      </c>
      <c r="Y1120" s="38"/>
      <c r="Z1120" s="26" t="s">
        <v>153</v>
      </c>
      <c r="AA1120" s="22" t="s">
        <v>1257</v>
      </c>
      <c r="AB1120" s="29" t="s">
        <v>1164</v>
      </c>
      <c r="AC1120" s="119">
        <v>20</v>
      </c>
      <c r="AD1120" s="29">
        <v>0</v>
      </c>
      <c r="AE1120" s="29" t="s">
        <v>1575</v>
      </c>
      <c r="AF1120" s="281">
        <v>5.5</v>
      </c>
      <c r="AG1120" s="86">
        <f t="shared" si="643"/>
        <v>0.74036268949424389</v>
      </c>
      <c r="AH1120" s="458">
        <f t="shared" ref="AH1120:AH1122" si="658">AF1120*110</f>
        <v>605</v>
      </c>
      <c r="AI1120" s="72">
        <f t="shared" si="636"/>
        <v>2.781755374652469</v>
      </c>
      <c r="AJ1120" s="59">
        <f t="shared" si="637"/>
        <v>33</v>
      </c>
      <c r="AK1120" s="59">
        <f t="shared" si="644"/>
        <v>1.5185139398778875</v>
      </c>
      <c r="AL1120" s="72">
        <f t="shared" si="638"/>
        <v>3630</v>
      </c>
      <c r="AM1120" s="72">
        <f t="shared" si="634"/>
        <v>3.5599066250361124</v>
      </c>
      <c r="AN1120" s="26" t="s">
        <v>28</v>
      </c>
      <c r="AO1120" s="22" t="s">
        <v>470</v>
      </c>
      <c r="AP1120" s="240"/>
      <c r="AQ1120" s="22" t="s">
        <v>80</v>
      </c>
      <c r="AR1120" s="26" t="s">
        <v>223</v>
      </c>
      <c r="AS1120" s="26" t="s">
        <v>224</v>
      </c>
      <c r="AT1120" s="498">
        <v>112</v>
      </c>
      <c r="AU1120" s="270">
        <v>45.23</v>
      </c>
      <c r="AV1120" s="11">
        <v>-118.5</v>
      </c>
      <c r="AW1120" s="37" t="s">
        <v>225</v>
      </c>
      <c r="AX1120" s="277">
        <v>6.1416666666666666</v>
      </c>
      <c r="AY1120" s="278">
        <v>613</v>
      </c>
      <c r="AZ1120" s="455">
        <f t="shared" si="645"/>
        <v>2.7874604745184151</v>
      </c>
      <c r="BA1120" s="529" t="s">
        <v>137</v>
      </c>
      <c r="BB1120" s="241" t="s">
        <v>226</v>
      </c>
      <c r="BC1120" s="22"/>
      <c r="BD1120" s="23"/>
      <c r="BH1120" s="26" t="s">
        <v>2028</v>
      </c>
      <c r="BI1120" s="26" t="s">
        <v>1865</v>
      </c>
      <c r="BJ1120" s="8" t="s">
        <v>8</v>
      </c>
      <c r="BK1120" s="67" t="s">
        <v>1882</v>
      </c>
      <c r="BO1120" s="29" t="s">
        <v>1669</v>
      </c>
      <c r="BP1120" s="8" t="s">
        <v>1577</v>
      </c>
      <c r="BQ1120" s="29" t="s">
        <v>1862</v>
      </c>
      <c r="BR1120" s="67">
        <v>14.362698412698412</v>
      </c>
      <c r="BS1120" s="29" t="s">
        <v>21</v>
      </c>
      <c r="BT1120" s="29" t="s">
        <v>9</v>
      </c>
      <c r="BU1120" s="124">
        <v>1.5637915674780638</v>
      </c>
      <c r="BW1120" s="14" t="s">
        <v>26</v>
      </c>
      <c r="BX1120" s="29" t="s">
        <v>67</v>
      </c>
      <c r="BZ1120" s="146">
        <f t="shared" si="639"/>
        <v>1.5637915674780638</v>
      </c>
      <c r="CA1120" s="250" t="s">
        <v>18</v>
      </c>
      <c r="CB1120" s="248" t="s">
        <v>1861</v>
      </c>
      <c r="CC1120" s="29">
        <v>3</v>
      </c>
      <c r="CD1120" s="29">
        <v>3</v>
      </c>
      <c r="CE1120" s="82" t="s">
        <v>1617</v>
      </c>
      <c r="CF1120" s="8" t="s">
        <v>1578</v>
      </c>
      <c r="CG1120" s="67">
        <v>10.257080610021786</v>
      </c>
      <c r="CH1120" s="29" t="s">
        <v>21</v>
      </c>
      <c r="CI1120" s="67">
        <v>3.493028906746892</v>
      </c>
      <c r="CL1120" s="30">
        <f t="shared" si="640"/>
        <v>3.493028906746892</v>
      </c>
      <c r="CM1120" s="29">
        <v>3</v>
      </c>
      <c r="CN1120" s="29">
        <v>3</v>
      </c>
      <c r="CO1120" s="82" t="s">
        <v>2630</v>
      </c>
      <c r="CP1120" s="67">
        <f t="shared" si="649"/>
        <v>1.5171331450871379</v>
      </c>
      <c r="CQ1120" s="67">
        <f t="shared" si="650"/>
        <v>0.8</v>
      </c>
      <c r="CR1120" s="67">
        <f t="shared" si="646"/>
        <v>1.2137065160697105</v>
      </c>
      <c r="CS1120" s="67">
        <f t="shared" si="651"/>
        <v>0.78942362559583945</v>
      </c>
      <c r="CT1120" s="29">
        <v>1</v>
      </c>
      <c r="CU1120" s="59">
        <v>0</v>
      </c>
      <c r="CV1120" s="19" t="s">
        <v>1782</v>
      </c>
      <c r="CW1120" s="59">
        <v>0</v>
      </c>
      <c r="CX1120" s="59">
        <v>0</v>
      </c>
      <c r="CY1120" s="12">
        <v>0</v>
      </c>
      <c r="CZ1120" s="12">
        <v>2</v>
      </c>
      <c r="DA1120" s="12">
        <v>0</v>
      </c>
      <c r="DB1120" s="12">
        <v>0</v>
      </c>
      <c r="DC1120" s="12">
        <v>0</v>
      </c>
      <c r="DD1120" s="283">
        <v>0</v>
      </c>
      <c r="DE1120" s="60">
        <v>0</v>
      </c>
      <c r="DF1120" s="60">
        <v>0</v>
      </c>
      <c r="DG1120" s="60">
        <v>0</v>
      </c>
      <c r="DH1120" s="60">
        <v>1</v>
      </c>
      <c r="DI1120" s="60">
        <v>0</v>
      </c>
      <c r="DJ1120" s="60">
        <v>0</v>
      </c>
      <c r="DK1120" s="60">
        <v>0</v>
      </c>
      <c r="DL1120" s="19">
        <v>0</v>
      </c>
      <c r="DM1120" s="19">
        <v>0</v>
      </c>
      <c r="DN1120" s="19">
        <v>0</v>
      </c>
      <c r="DO1120" s="59">
        <v>0</v>
      </c>
      <c r="DP1120" s="59">
        <v>0</v>
      </c>
      <c r="DQ1120" s="59">
        <v>0</v>
      </c>
      <c r="DR1120" s="59">
        <v>0</v>
      </c>
      <c r="DS1120" s="59">
        <v>0</v>
      </c>
      <c r="DT1120" s="59">
        <v>0</v>
      </c>
      <c r="DU1120" s="59">
        <v>0</v>
      </c>
      <c r="DV1120" s="59">
        <v>0</v>
      </c>
      <c r="DW1120" s="59">
        <v>0</v>
      </c>
      <c r="DX1120" s="59">
        <v>0</v>
      </c>
      <c r="DY1120" s="59">
        <v>0</v>
      </c>
      <c r="DZ1120" s="59">
        <v>0</v>
      </c>
      <c r="EA1120" s="59">
        <v>0</v>
      </c>
      <c r="EB1120" s="59">
        <v>0</v>
      </c>
      <c r="EC1120" s="59">
        <v>0</v>
      </c>
      <c r="ED1120" s="59">
        <v>0</v>
      </c>
      <c r="EE1120" s="59">
        <v>0</v>
      </c>
      <c r="EF1120" s="59">
        <v>0</v>
      </c>
      <c r="EG1120" s="59">
        <v>0</v>
      </c>
      <c r="EH1120" s="59">
        <v>0</v>
      </c>
      <c r="EI1120" s="59">
        <v>0</v>
      </c>
      <c r="EJ1120" s="59">
        <v>0</v>
      </c>
      <c r="EK1120" s="59">
        <v>0</v>
      </c>
      <c r="EL1120" s="59">
        <v>0</v>
      </c>
      <c r="EM1120" s="29">
        <v>2</v>
      </c>
      <c r="EN1120" s="59">
        <v>0</v>
      </c>
      <c r="EO1120" s="29">
        <v>2</v>
      </c>
      <c r="EP1120" s="59">
        <v>1</v>
      </c>
      <c r="EQ1120" s="59">
        <v>2</v>
      </c>
    </row>
    <row r="1121" spans="1:147" ht="15" customHeight="1" x14ac:dyDescent="0.25">
      <c r="A1121" s="6" t="s">
        <v>2587</v>
      </c>
      <c r="B1121" s="22">
        <v>195</v>
      </c>
      <c r="C1121" s="21" t="s">
        <v>1857</v>
      </c>
      <c r="D1121" s="13">
        <v>2016</v>
      </c>
      <c r="E1121" s="21" t="s">
        <v>800</v>
      </c>
      <c r="F1121" s="21" t="s">
        <v>308</v>
      </c>
      <c r="G1121" s="13">
        <v>19</v>
      </c>
      <c r="H1121" s="22" t="s">
        <v>801</v>
      </c>
      <c r="I1121" s="238" t="s">
        <v>1412</v>
      </c>
      <c r="J1121" s="59">
        <v>2</v>
      </c>
      <c r="K1121" s="22" t="s">
        <v>39</v>
      </c>
      <c r="L1121" s="22" t="s">
        <v>89</v>
      </c>
      <c r="M1121" s="22">
        <v>6</v>
      </c>
      <c r="N1121" s="22">
        <v>6</v>
      </c>
      <c r="O1121" s="59">
        <f t="shared" si="642"/>
        <v>0.77815125038364363</v>
      </c>
      <c r="P1121" s="22" t="s">
        <v>1858</v>
      </c>
      <c r="Q1121" s="26"/>
      <c r="R1121" s="22">
        <v>1</v>
      </c>
      <c r="S1121" s="22">
        <v>3</v>
      </c>
      <c r="T1121" s="22">
        <v>1</v>
      </c>
      <c r="U1121" s="239" t="s">
        <v>1859</v>
      </c>
      <c r="V1121" s="34" t="s">
        <v>1861</v>
      </c>
      <c r="W1121" s="13"/>
      <c r="X1121" s="22" t="s">
        <v>608</v>
      </c>
      <c r="Y1121" s="38"/>
      <c r="Z1121" s="26" t="s">
        <v>153</v>
      </c>
      <c r="AA1121" s="22" t="s">
        <v>1257</v>
      </c>
      <c r="AB1121" s="29" t="s">
        <v>1164</v>
      </c>
      <c r="AC1121" s="119">
        <v>10</v>
      </c>
      <c r="AD1121" s="29">
        <v>0</v>
      </c>
      <c r="AE1121" s="29" t="s">
        <v>1575</v>
      </c>
      <c r="AF1121" s="281">
        <v>2.7</v>
      </c>
      <c r="AG1121" s="86">
        <f t="shared" si="643"/>
        <v>0.43136376415898736</v>
      </c>
      <c r="AH1121" s="458">
        <f t="shared" si="658"/>
        <v>297</v>
      </c>
      <c r="AI1121" s="72">
        <f t="shared" si="636"/>
        <v>2.4727564493172123</v>
      </c>
      <c r="AJ1121" s="59">
        <f t="shared" si="637"/>
        <v>16.200000000000003</v>
      </c>
      <c r="AK1121" s="59">
        <f t="shared" si="644"/>
        <v>1.209515014542631</v>
      </c>
      <c r="AL1121" s="72">
        <f t="shared" si="638"/>
        <v>1782</v>
      </c>
      <c r="AM1121" s="72">
        <f t="shared" si="634"/>
        <v>3.2509076997008561</v>
      </c>
      <c r="AN1121" s="26" t="s">
        <v>28</v>
      </c>
      <c r="AO1121" s="22" t="s">
        <v>470</v>
      </c>
      <c r="AP1121" s="240"/>
      <c r="AQ1121" s="22" t="s">
        <v>80</v>
      </c>
      <c r="AR1121" s="26" t="s">
        <v>223</v>
      </c>
      <c r="AS1121" s="26" t="s">
        <v>224</v>
      </c>
      <c r="AT1121" s="498">
        <v>112</v>
      </c>
      <c r="AU1121" s="270">
        <v>45.23</v>
      </c>
      <c r="AV1121" s="11">
        <v>-118.5</v>
      </c>
      <c r="AW1121" s="37" t="s">
        <v>225</v>
      </c>
      <c r="AX1121" s="277">
        <v>6.1416666666666666</v>
      </c>
      <c r="AY1121" s="278">
        <v>613</v>
      </c>
      <c r="AZ1121" s="455">
        <f t="shared" si="645"/>
        <v>2.7874604745184151</v>
      </c>
      <c r="BA1121" s="529" t="s">
        <v>137</v>
      </c>
      <c r="BB1121" s="241" t="s">
        <v>226</v>
      </c>
      <c r="BC1121" s="22"/>
      <c r="BD1121" s="23"/>
      <c r="BH1121" s="26" t="s">
        <v>2028</v>
      </c>
      <c r="BI1121" s="26" t="s">
        <v>1866</v>
      </c>
      <c r="BJ1121" s="8" t="s">
        <v>8</v>
      </c>
      <c r="BK1121" s="67" t="s">
        <v>1882</v>
      </c>
      <c r="BO1121" s="29" t="s">
        <v>1669</v>
      </c>
      <c r="BP1121" s="8" t="s">
        <v>1577</v>
      </c>
      <c r="BQ1121" s="29" t="s">
        <v>1862</v>
      </c>
      <c r="BR1121" s="67">
        <v>9.395589668615985</v>
      </c>
      <c r="BS1121" s="29" t="s">
        <v>21</v>
      </c>
      <c r="BT1121" s="29" t="s">
        <v>9</v>
      </c>
      <c r="BU1121" s="124">
        <v>2.6321942388363899</v>
      </c>
      <c r="BW1121" s="14" t="s">
        <v>26</v>
      </c>
      <c r="BX1121" s="29" t="s">
        <v>67</v>
      </c>
      <c r="BZ1121" s="146">
        <f t="shared" si="639"/>
        <v>2.6321942388363899</v>
      </c>
      <c r="CA1121" s="250" t="s">
        <v>18</v>
      </c>
      <c r="CB1121" s="248" t="s">
        <v>1861</v>
      </c>
      <c r="CC1121" s="29">
        <v>3</v>
      </c>
      <c r="CD1121" s="29">
        <v>3</v>
      </c>
      <c r="CE1121" s="82" t="s">
        <v>1617</v>
      </c>
      <c r="CF1121" s="8" t="s">
        <v>1578</v>
      </c>
      <c r="CG1121" s="67">
        <v>10.257080610021786</v>
      </c>
      <c r="CH1121" s="29" t="s">
        <v>21</v>
      </c>
      <c r="CI1121" s="67">
        <v>3.493028906746892</v>
      </c>
      <c r="CL1121" s="30">
        <f t="shared" si="640"/>
        <v>3.493028906746892</v>
      </c>
      <c r="CM1121" s="29">
        <v>3</v>
      </c>
      <c r="CN1121" s="29">
        <v>3</v>
      </c>
      <c r="CO1121" s="82" t="s">
        <v>2630</v>
      </c>
      <c r="CP1121" s="67">
        <f t="shared" si="649"/>
        <v>-0.27855545149313377</v>
      </c>
      <c r="CQ1121" s="67">
        <f t="shared" si="650"/>
        <v>0.8</v>
      </c>
      <c r="CR1121" s="67">
        <f t="shared" si="646"/>
        <v>-0.22284436119450701</v>
      </c>
      <c r="CS1121" s="67">
        <f t="shared" si="651"/>
        <v>0.67080496744301565</v>
      </c>
      <c r="CT1121" s="29">
        <v>1</v>
      </c>
      <c r="CU1121" s="59">
        <v>0</v>
      </c>
      <c r="CV1121" s="19" t="s">
        <v>1782</v>
      </c>
      <c r="CW1121" s="59">
        <v>0</v>
      </c>
      <c r="CX1121" s="59">
        <v>0</v>
      </c>
      <c r="CY1121" s="12">
        <v>0</v>
      </c>
      <c r="CZ1121" s="12">
        <v>2</v>
      </c>
      <c r="DA1121" s="12">
        <v>0</v>
      </c>
      <c r="DB1121" s="12">
        <v>0</v>
      </c>
      <c r="DC1121" s="12">
        <v>0</v>
      </c>
      <c r="DD1121" s="283">
        <v>0</v>
      </c>
      <c r="DE1121" s="60">
        <v>0</v>
      </c>
      <c r="DF1121" s="60">
        <v>0</v>
      </c>
      <c r="DG1121" s="60">
        <v>0</v>
      </c>
      <c r="DH1121" s="60">
        <v>1</v>
      </c>
      <c r="DI1121" s="60">
        <v>0</v>
      </c>
      <c r="DJ1121" s="60">
        <v>0</v>
      </c>
      <c r="DK1121" s="60">
        <v>0</v>
      </c>
      <c r="DL1121" s="19">
        <v>0</v>
      </c>
      <c r="DM1121" s="19">
        <v>0</v>
      </c>
      <c r="DN1121" s="19">
        <v>0</v>
      </c>
      <c r="DO1121" s="59">
        <v>0</v>
      </c>
      <c r="DP1121" s="59">
        <v>0</v>
      </c>
      <c r="DQ1121" s="59">
        <v>0</v>
      </c>
      <c r="DR1121" s="59">
        <v>0</v>
      </c>
      <c r="DS1121" s="59">
        <v>0</v>
      </c>
      <c r="DT1121" s="59">
        <v>0</v>
      </c>
      <c r="DU1121" s="59">
        <v>0</v>
      </c>
      <c r="DV1121" s="59">
        <v>0</v>
      </c>
      <c r="DW1121" s="59">
        <v>0</v>
      </c>
      <c r="DX1121" s="59">
        <v>0</v>
      </c>
      <c r="DY1121" s="59">
        <v>0</v>
      </c>
      <c r="DZ1121" s="59">
        <v>0</v>
      </c>
      <c r="EA1121" s="59">
        <v>0</v>
      </c>
      <c r="EB1121" s="59">
        <v>0</v>
      </c>
      <c r="EC1121" s="59">
        <v>0</v>
      </c>
      <c r="ED1121" s="59">
        <v>0</v>
      </c>
      <c r="EE1121" s="59">
        <v>0</v>
      </c>
      <c r="EF1121" s="59">
        <v>0</v>
      </c>
      <c r="EG1121" s="59">
        <v>0</v>
      </c>
      <c r="EH1121" s="59">
        <v>0</v>
      </c>
      <c r="EI1121" s="59">
        <v>0</v>
      </c>
      <c r="EJ1121" s="59">
        <v>0</v>
      </c>
      <c r="EK1121" s="59">
        <v>0</v>
      </c>
      <c r="EL1121" s="59">
        <v>0</v>
      </c>
      <c r="EM1121" s="29">
        <v>2</v>
      </c>
      <c r="EN1121" s="59">
        <v>0</v>
      </c>
      <c r="EO1121" s="29">
        <v>2</v>
      </c>
      <c r="EP1121" s="59">
        <v>1</v>
      </c>
      <c r="EQ1121" s="59">
        <v>2</v>
      </c>
    </row>
    <row r="1122" spans="1:147" ht="15" customHeight="1" x14ac:dyDescent="0.25">
      <c r="A1122" s="6" t="s">
        <v>2587</v>
      </c>
      <c r="B1122" s="22">
        <v>196</v>
      </c>
      <c r="C1122" s="21" t="s">
        <v>1857</v>
      </c>
      <c r="D1122" s="13">
        <v>2016</v>
      </c>
      <c r="E1122" s="21" t="s">
        <v>800</v>
      </c>
      <c r="F1122" s="21" t="s">
        <v>308</v>
      </c>
      <c r="G1122" s="13">
        <v>19</v>
      </c>
      <c r="H1122" s="22" t="s">
        <v>801</v>
      </c>
      <c r="I1122" s="238" t="s">
        <v>1412</v>
      </c>
      <c r="J1122" s="59">
        <v>2</v>
      </c>
      <c r="K1122" s="22" t="s">
        <v>39</v>
      </c>
      <c r="L1122" s="22" t="s">
        <v>89</v>
      </c>
      <c r="M1122" s="22">
        <v>6</v>
      </c>
      <c r="N1122" s="22">
        <v>6</v>
      </c>
      <c r="O1122" s="59">
        <f t="shared" si="642"/>
        <v>0.77815125038364363</v>
      </c>
      <c r="P1122" s="22" t="s">
        <v>1858</v>
      </c>
      <c r="Q1122" s="26"/>
      <c r="R1122" s="22">
        <v>1</v>
      </c>
      <c r="S1122" s="22">
        <v>3</v>
      </c>
      <c r="T1122" s="22">
        <v>3</v>
      </c>
      <c r="U1122" s="239" t="s">
        <v>1859</v>
      </c>
      <c r="V1122" s="34" t="s">
        <v>1861</v>
      </c>
      <c r="W1122" s="13"/>
      <c r="X1122" s="22" t="s">
        <v>608</v>
      </c>
      <c r="Y1122" s="38"/>
      <c r="Z1122" s="26" t="s">
        <v>153</v>
      </c>
      <c r="AA1122" s="22" t="s">
        <v>1257</v>
      </c>
      <c r="AB1122" s="29" t="s">
        <v>1164</v>
      </c>
      <c r="AC1122" s="243" t="s">
        <v>1863</v>
      </c>
      <c r="AD1122" s="29">
        <v>0</v>
      </c>
      <c r="AE1122" s="29" t="s">
        <v>1575</v>
      </c>
      <c r="AF1122" s="282">
        <v>5.5</v>
      </c>
      <c r="AG1122" s="86">
        <f t="shared" si="643"/>
        <v>0.74036268949424389</v>
      </c>
      <c r="AH1122" s="458">
        <f t="shared" si="658"/>
        <v>605</v>
      </c>
      <c r="AI1122" s="72">
        <f t="shared" si="636"/>
        <v>2.781755374652469</v>
      </c>
      <c r="AJ1122" s="59">
        <f t="shared" si="637"/>
        <v>33</v>
      </c>
      <c r="AK1122" s="59">
        <f t="shared" si="644"/>
        <v>1.5185139398778875</v>
      </c>
      <c r="AL1122" s="72">
        <f t="shared" si="638"/>
        <v>3630</v>
      </c>
      <c r="AM1122" s="72">
        <f t="shared" si="634"/>
        <v>3.5599066250361124</v>
      </c>
      <c r="AN1122" s="26" t="s">
        <v>28</v>
      </c>
      <c r="AO1122" s="22" t="s">
        <v>470</v>
      </c>
      <c r="AP1122" s="240"/>
      <c r="AQ1122" s="22" t="s">
        <v>80</v>
      </c>
      <c r="AR1122" s="26" t="s">
        <v>223</v>
      </c>
      <c r="AS1122" s="26" t="s">
        <v>224</v>
      </c>
      <c r="AT1122" s="498">
        <v>112</v>
      </c>
      <c r="AU1122" s="270">
        <v>45.23</v>
      </c>
      <c r="AV1122" s="11">
        <v>-118.5</v>
      </c>
      <c r="AW1122" s="37" t="s">
        <v>225</v>
      </c>
      <c r="AX1122" s="277">
        <v>6.1416666666666666</v>
      </c>
      <c r="AY1122" s="278">
        <v>613</v>
      </c>
      <c r="AZ1122" s="455">
        <f t="shared" si="645"/>
        <v>2.7874604745184151</v>
      </c>
      <c r="BA1122" s="529" t="s">
        <v>137</v>
      </c>
      <c r="BB1122" s="241" t="s">
        <v>226</v>
      </c>
      <c r="BC1122" s="22"/>
      <c r="BD1122" s="23"/>
      <c r="BH1122" s="26" t="s">
        <v>2028</v>
      </c>
      <c r="BI1122" s="26" t="s">
        <v>1867</v>
      </c>
      <c r="BJ1122" s="8" t="s">
        <v>8</v>
      </c>
      <c r="BK1122" s="67" t="s">
        <v>1882</v>
      </c>
      <c r="BO1122" s="29" t="s">
        <v>1669</v>
      </c>
      <c r="BP1122" s="8" t="s">
        <v>1577</v>
      </c>
      <c r="BQ1122" s="29" t="s">
        <v>1862</v>
      </c>
      <c r="BR1122" s="67">
        <v>11.718471662544161</v>
      </c>
      <c r="BS1122" s="29" t="s">
        <v>21</v>
      </c>
      <c r="BT1122" s="29" t="s">
        <v>9</v>
      </c>
      <c r="BU1122" s="124">
        <v>2.8083643728539101</v>
      </c>
      <c r="BW1122" s="14" t="s">
        <v>26</v>
      </c>
      <c r="BX1122" s="29" t="s">
        <v>67</v>
      </c>
      <c r="BZ1122" s="146">
        <f t="shared" si="639"/>
        <v>2.8083643728539101</v>
      </c>
      <c r="CA1122" s="250" t="s">
        <v>18</v>
      </c>
      <c r="CB1122" s="248" t="s">
        <v>1861</v>
      </c>
      <c r="CC1122" s="29">
        <v>9</v>
      </c>
      <c r="CD1122" s="29">
        <v>9</v>
      </c>
      <c r="CE1122" s="82" t="s">
        <v>1617</v>
      </c>
      <c r="CF1122" s="8" t="s">
        <v>1578</v>
      </c>
      <c r="CG1122" s="67">
        <v>10.257080610021786</v>
      </c>
      <c r="CH1122" s="29" t="s">
        <v>21</v>
      </c>
      <c r="CI1122" s="67">
        <v>3.493028906746892</v>
      </c>
      <c r="CL1122" s="30">
        <f t="shared" si="640"/>
        <v>3.493028906746892</v>
      </c>
      <c r="CM1122" s="29">
        <v>3</v>
      </c>
      <c r="CN1122" s="29">
        <v>3</v>
      </c>
      <c r="CO1122" s="82" t="s">
        <v>2630</v>
      </c>
      <c r="CP1122" s="67">
        <f t="shared" si="649"/>
        <v>0.49404659821224156</v>
      </c>
      <c r="CQ1122" s="67">
        <f t="shared" si="650"/>
        <v>0.92307692307692313</v>
      </c>
      <c r="CR1122" s="67">
        <f t="shared" si="646"/>
        <v>0.45604301373437683</v>
      </c>
      <c r="CS1122" s="67">
        <f t="shared" si="651"/>
        <v>0.45311007904344164</v>
      </c>
      <c r="CT1122" s="29">
        <v>2</v>
      </c>
      <c r="CU1122" s="59">
        <v>0</v>
      </c>
      <c r="CV1122" s="19" t="s">
        <v>1782</v>
      </c>
      <c r="CW1122" s="59">
        <v>0</v>
      </c>
      <c r="CX1122" s="59">
        <v>0</v>
      </c>
      <c r="CY1122" s="12">
        <v>0</v>
      </c>
      <c r="CZ1122" s="12">
        <v>2</v>
      </c>
      <c r="DA1122" s="12">
        <v>0</v>
      </c>
      <c r="DB1122" s="12">
        <v>0</v>
      </c>
      <c r="DC1122" s="12">
        <v>0</v>
      </c>
      <c r="DD1122" s="283">
        <v>0</v>
      </c>
      <c r="DE1122" s="60">
        <v>0</v>
      </c>
      <c r="DF1122" s="60">
        <v>0</v>
      </c>
      <c r="DG1122" s="60">
        <v>0</v>
      </c>
      <c r="DH1122" s="60">
        <v>1</v>
      </c>
      <c r="DI1122" s="60">
        <v>0</v>
      </c>
      <c r="DJ1122" s="60">
        <v>0</v>
      </c>
      <c r="DK1122" s="60">
        <v>0</v>
      </c>
      <c r="DL1122" s="19">
        <v>0</v>
      </c>
      <c r="DM1122" s="19">
        <v>0</v>
      </c>
      <c r="DN1122" s="19">
        <v>0</v>
      </c>
      <c r="DO1122" s="59">
        <v>0</v>
      </c>
      <c r="DP1122" s="59">
        <v>0</v>
      </c>
      <c r="DQ1122" s="59">
        <v>0</v>
      </c>
      <c r="DR1122" s="59">
        <v>0</v>
      </c>
      <c r="DS1122" s="59">
        <v>0</v>
      </c>
      <c r="DT1122" s="59">
        <v>0</v>
      </c>
      <c r="DU1122" s="59">
        <v>0</v>
      </c>
      <c r="DV1122" s="59">
        <v>0</v>
      </c>
      <c r="DW1122" s="59">
        <v>0</v>
      </c>
      <c r="DX1122" s="59">
        <v>0</v>
      </c>
      <c r="DY1122" s="59">
        <v>0</v>
      </c>
      <c r="DZ1122" s="59">
        <v>0</v>
      </c>
      <c r="EA1122" s="59">
        <v>0</v>
      </c>
      <c r="EB1122" s="59">
        <v>0</v>
      </c>
      <c r="EC1122" s="59">
        <v>0</v>
      </c>
      <c r="ED1122" s="59">
        <v>0</v>
      </c>
      <c r="EE1122" s="59">
        <v>0</v>
      </c>
      <c r="EF1122" s="59">
        <v>0</v>
      </c>
      <c r="EG1122" s="59">
        <v>0</v>
      </c>
      <c r="EH1122" s="59">
        <v>0</v>
      </c>
      <c r="EI1122" s="59">
        <v>0</v>
      </c>
      <c r="EJ1122" s="59">
        <v>0</v>
      </c>
      <c r="EK1122" s="59">
        <v>0</v>
      </c>
      <c r="EL1122" s="59">
        <v>0</v>
      </c>
      <c r="EM1122" s="29">
        <v>2</v>
      </c>
      <c r="EN1122" s="59">
        <v>0</v>
      </c>
      <c r="EO1122" s="29">
        <v>2</v>
      </c>
      <c r="EP1122" s="59">
        <v>1</v>
      </c>
      <c r="EQ1122" s="59">
        <v>2</v>
      </c>
    </row>
    <row r="1123" spans="1:147" ht="15" customHeight="1" x14ac:dyDescent="0.25">
      <c r="A1123" s="6" t="s">
        <v>2587</v>
      </c>
      <c r="B1123" s="22">
        <v>197</v>
      </c>
      <c r="C1123" s="21" t="s">
        <v>1857</v>
      </c>
      <c r="D1123" s="13">
        <v>2016</v>
      </c>
      <c r="E1123" s="21" t="s">
        <v>800</v>
      </c>
      <c r="F1123" s="21" t="s">
        <v>308</v>
      </c>
      <c r="G1123" s="13">
        <v>19</v>
      </c>
      <c r="H1123" s="22" t="s">
        <v>801</v>
      </c>
      <c r="I1123" s="238" t="s">
        <v>1412</v>
      </c>
      <c r="J1123" s="59">
        <v>2</v>
      </c>
      <c r="K1123" s="22" t="s">
        <v>39</v>
      </c>
      <c r="L1123" s="22" t="s">
        <v>89</v>
      </c>
      <c r="M1123" s="22">
        <v>6</v>
      </c>
      <c r="N1123" s="22">
        <v>6</v>
      </c>
      <c r="O1123" s="59">
        <f t="shared" si="642"/>
        <v>0.77815125038364363</v>
      </c>
      <c r="P1123" s="22" t="s">
        <v>1858</v>
      </c>
      <c r="Q1123" s="26"/>
      <c r="R1123" s="22">
        <v>1</v>
      </c>
      <c r="S1123" s="22">
        <v>3</v>
      </c>
      <c r="T1123" s="22">
        <v>1</v>
      </c>
      <c r="U1123" s="239" t="s">
        <v>1859</v>
      </c>
      <c r="V1123" s="34" t="s">
        <v>1861</v>
      </c>
      <c r="W1123" s="13"/>
      <c r="X1123" s="22" t="s">
        <v>608</v>
      </c>
      <c r="Y1123" s="38"/>
      <c r="Z1123" s="244" t="s">
        <v>130</v>
      </c>
      <c r="AA1123" s="22" t="s">
        <v>1257</v>
      </c>
      <c r="AB1123" s="29" t="s">
        <v>1164</v>
      </c>
      <c r="AC1123" s="119">
        <v>32</v>
      </c>
      <c r="AD1123" s="29">
        <v>0</v>
      </c>
      <c r="AE1123" s="29" t="s">
        <v>1576</v>
      </c>
      <c r="AF1123" s="281">
        <v>8.6999999999999993</v>
      </c>
      <c r="AG1123" s="86">
        <f t="shared" si="643"/>
        <v>0.93951925261861846</v>
      </c>
      <c r="AH1123" s="458">
        <f>AF1123*69.5</f>
        <v>604.65</v>
      </c>
      <c r="AI1123" s="72">
        <f t="shared" si="636"/>
        <v>2.7815040572087324</v>
      </c>
      <c r="AJ1123" s="59">
        <f t="shared" si="637"/>
        <v>52.199999999999996</v>
      </c>
      <c r="AK1123" s="59">
        <f t="shared" si="644"/>
        <v>1.7176705030022621</v>
      </c>
      <c r="AL1123" s="72">
        <f t="shared" si="638"/>
        <v>3627.8999999999996</v>
      </c>
      <c r="AM1123" s="72">
        <f t="shared" si="634"/>
        <v>3.5596553075923758</v>
      </c>
      <c r="AN1123" s="26" t="s">
        <v>28</v>
      </c>
      <c r="AO1123" s="22" t="s">
        <v>470</v>
      </c>
      <c r="AP1123" s="240"/>
      <c r="AQ1123" s="22" t="s">
        <v>80</v>
      </c>
      <c r="AR1123" s="26" t="s">
        <v>223</v>
      </c>
      <c r="AS1123" s="26" t="s">
        <v>224</v>
      </c>
      <c r="AT1123" s="498">
        <v>112</v>
      </c>
      <c r="AU1123" s="270">
        <v>45.23</v>
      </c>
      <c r="AV1123" s="11">
        <v>-118.5</v>
      </c>
      <c r="AW1123" s="37" t="s">
        <v>225</v>
      </c>
      <c r="AX1123" s="277">
        <v>6.1416666666666666</v>
      </c>
      <c r="AY1123" s="278">
        <v>613</v>
      </c>
      <c r="AZ1123" s="455">
        <f t="shared" si="645"/>
        <v>2.7874604745184151</v>
      </c>
      <c r="BA1123" s="529" t="s">
        <v>137</v>
      </c>
      <c r="BB1123" s="241" t="s">
        <v>226</v>
      </c>
      <c r="BC1123" s="22"/>
      <c r="BD1123" s="23"/>
      <c r="BH1123" s="26" t="s">
        <v>2028</v>
      </c>
      <c r="BI1123" s="26" t="s">
        <v>1868</v>
      </c>
      <c r="BJ1123" s="8" t="s">
        <v>8</v>
      </c>
      <c r="BK1123" s="67" t="s">
        <v>1882</v>
      </c>
      <c r="BO1123" s="29" t="s">
        <v>1669</v>
      </c>
      <c r="BP1123" s="8" t="s">
        <v>1577</v>
      </c>
      <c r="BQ1123" s="29" t="s">
        <v>1862</v>
      </c>
      <c r="BR1123" s="67">
        <v>1.9717348927875253</v>
      </c>
      <c r="BS1123" s="29" t="s">
        <v>21</v>
      </c>
      <c r="BT1123" s="29" t="s">
        <v>9</v>
      </c>
      <c r="BU1123" s="124">
        <v>0.66023840724193295</v>
      </c>
      <c r="BW1123" s="14" t="s">
        <v>26</v>
      </c>
      <c r="BX1123" s="29" t="s">
        <v>67</v>
      </c>
      <c r="BZ1123" s="146">
        <f t="shared" si="639"/>
        <v>0.66023840724193295</v>
      </c>
      <c r="CA1123" s="250" t="s">
        <v>18</v>
      </c>
      <c r="CB1123" s="248" t="s">
        <v>1861</v>
      </c>
      <c r="CC1123" s="29">
        <v>3</v>
      </c>
      <c r="CD1123" s="29">
        <v>3</v>
      </c>
      <c r="CE1123" s="82" t="s">
        <v>1617</v>
      </c>
      <c r="CF1123" s="8" t="s">
        <v>1578</v>
      </c>
      <c r="CG1123" s="67">
        <v>10.257080610021786</v>
      </c>
      <c r="CH1123" s="29" t="s">
        <v>21</v>
      </c>
      <c r="CI1123" s="67">
        <v>3.493028906746892</v>
      </c>
      <c r="CL1123" s="30">
        <f t="shared" si="640"/>
        <v>3.493028906746892</v>
      </c>
      <c r="CM1123" s="29">
        <v>3</v>
      </c>
      <c r="CN1123" s="29">
        <v>3</v>
      </c>
      <c r="CO1123" s="82" t="s">
        <v>2630</v>
      </c>
      <c r="CP1123" s="67">
        <f t="shared" si="649"/>
        <v>-3.2961031365193416</v>
      </c>
      <c r="CQ1123" s="67">
        <f t="shared" si="650"/>
        <v>0.8</v>
      </c>
      <c r="CR1123" s="67">
        <f t="shared" si="646"/>
        <v>-2.6368825092154733</v>
      </c>
      <c r="CS1123" s="67">
        <f t="shared" si="651"/>
        <v>1.2460957806172075</v>
      </c>
      <c r="CT1123" s="29">
        <v>1</v>
      </c>
      <c r="CU1123" s="59">
        <v>0</v>
      </c>
      <c r="CV1123" s="19" t="s">
        <v>1782</v>
      </c>
      <c r="CW1123" s="59">
        <v>0</v>
      </c>
      <c r="CX1123" s="59">
        <v>0</v>
      </c>
      <c r="CY1123" s="12">
        <v>0</v>
      </c>
      <c r="CZ1123" s="12">
        <v>2</v>
      </c>
      <c r="DA1123" s="12">
        <v>0</v>
      </c>
      <c r="DB1123" s="12">
        <v>0</v>
      </c>
      <c r="DC1123" s="12">
        <v>0</v>
      </c>
      <c r="DD1123" s="283">
        <v>0</v>
      </c>
      <c r="DE1123" s="60">
        <v>0</v>
      </c>
      <c r="DF1123" s="60">
        <v>0</v>
      </c>
      <c r="DG1123" s="60">
        <v>0</v>
      </c>
      <c r="DH1123" s="60">
        <v>1</v>
      </c>
      <c r="DI1123" s="60">
        <v>0</v>
      </c>
      <c r="DJ1123" s="60">
        <v>0</v>
      </c>
      <c r="DK1123" s="60">
        <v>0</v>
      </c>
      <c r="DL1123" s="19">
        <v>0</v>
      </c>
      <c r="DM1123" s="19">
        <v>0</v>
      </c>
      <c r="DN1123" s="19">
        <v>0</v>
      </c>
      <c r="DO1123" s="59">
        <v>0</v>
      </c>
      <c r="DP1123" s="59">
        <v>0</v>
      </c>
      <c r="DQ1123" s="59">
        <v>0</v>
      </c>
      <c r="DR1123" s="59">
        <v>0</v>
      </c>
      <c r="DS1123" s="59">
        <v>0</v>
      </c>
      <c r="DT1123" s="59">
        <v>0</v>
      </c>
      <c r="DU1123" s="59">
        <v>0</v>
      </c>
      <c r="DV1123" s="59">
        <v>0</v>
      </c>
      <c r="DW1123" s="59">
        <v>0</v>
      </c>
      <c r="DX1123" s="59">
        <v>0</v>
      </c>
      <c r="DY1123" s="59">
        <v>0</v>
      </c>
      <c r="DZ1123" s="59">
        <v>0</v>
      </c>
      <c r="EA1123" s="59">
        <v>0</v>
      </c>
      <c r="EB1123" s="59">
        <v>0</v>
      </c>
      <c r="EC1123" s="59">
        <v>0</v>
      </c>
      <c r="ED1123" s="59">
        <v>0</v>
      </c>
      <c r="EE1123" s="59">
        <v>0</v>
      </c>
      <c r="EF1123" s="59">
        <v>0</v>
      </c>
      <c r="EG1123" s="59">
        <v>0</v>
      </c>
      <c r="EH1123" s="59">
        <v>0</v>
      </c>
      <c r="EI1123" s="59">
        <v>0</v>
      </c>
      <c r="EJ1123" s="59">
        <v>0</v>
      </c>
      <c r="EK1123" s="59">
        <v>0</v>
      </c>
      <c r="EL1123" s="59">
        <v>0</v>
      </c>
      <c r="EM1123" s="37">
        <v>0</v>
      </c>
      <c r="EN1123" s="59">
        <v>0</v>
      </c>
      <c r="EO1123" s="268">
        <v>1</v>
      </c>
      <c r="EP1123" s="59">
        <v>1</v>
      </c>
      <c r="EQ1123" s="59">
        <v>2</v>
      </c>
    </row>
    <row r="1124" spans="1:147" ht="15" customHeight="1" x14ac:dyDescent="0.25">
      <c r="A1124" s="6" t="s">
        <v>2587</v>
      </c>
      <c r="B1124" s="22">
        <v>198</v>
      </c>
      <c r="C1124" s="21" t="s">
        <v>1857</v>
      </c>
      <c r="D1124" s="13">
        <v>2016</v>
      </c>
      <c r="E1124" s="21" t="s">
        <v>800</v>
      </c>
      <c r="F1124" s="21" t="s">
        <v>308</v>
      </c>
      <c r="G1124" s="13">
        <v>19</v>
      </c>
      <c r="H1124" s="22" t="s">
        <v>801</v>
      </c>
      <c r="I1124" s="238" t="s">
        <v>1412</v>
      </c>
      <c r="J1124" s="59">
        <v>2</v>
      </c>
      <c r="K1124" s="22" t="s">
        <v>39</v>
      </c>
      <c r="L1124" s="22" t="s">
        <v>89</v>
      </c>
      <c r="M1124" s="22">
        <v>6</v>
      </c>
      <c r="N1124" s="22">
        <v>6</v>
      </c>
      <c r="O1124" s="59">
        <f t="shared" si="642"/>
        <v>0.77815125038364363</v>
      </c>
      <c r="P1124" s="22" t="s">
        <v>1858</v>
      </c>
      <c r="Q1124" s="26"/>
      <c r="R1124" s="22">
        <v>1</v>
      </c>
      <c r="S1124" s="22">
        <v>3</v>
      </c>
      <c r="T1124" s="22">
        <v>1</v>
      </c>
      <c r="U1124" s="239" t="s">
        <v>1859</v>
      </c>
      <c r="V1124" s="34" t="s">
        <v>1861</v>
      </c>
      <c r="W1124" s="13"/>
      <c r="X1124" s="22" t="s">
        <v>608</v>
      </c>
      <c r="Y1124" s="38"/>
      <c r="Z1124" s="244" t="s">
        <v>130</v>
      </c>
      <c r="AA1124" s="22" t="s">
        <v>1257</v>
      </c>
      <c r="AB1124" s="29" t="s">
        <v>1164</v>
      </c>
      <c r="AC1124" s="119">
        <v>16</v>
      </c>
      <c r="AD1124" s="29">
        <v>0</v>
      </c>
      <c r="AE1124" s="29" t="s">
        <v>1576</v>
      </c>
      <c r="AF1124" s="281">
        <v>4.4000000000000004</v>
      </c>
      <c r="AG1124" s="86">
        <f t="shared" si="643"/>
        <v>0.64345267648618742</v>
      </c>
      <c r="AH1124" s="458">
        <f t="shared" ref="AH1124:AH1126" si="659">AF1124*69.5</f>
        <v>305.8</v>
      </c>
      <c r="AI1124" s="72">
        <f t="shared" si="636"/>
        <v>2.4854374810763011</v>
      </c>
      <c r="AJ1124" s="59">
        <f t="shared" si="637"/>
        <v>26.400000000000002</v>
      </c>
      <c r="AK1124" s="59">
        <f t="shared" si="644"/>
        <v>1.4216039268698311</v>
      </c>
      <c r="AL1124" s="72">
        <f t="shared" si="638"/>
        <v>1834.8000000000002</v>
      </c>
      <c r="AM1124" s="72">
        <f t="shared" si="634"/>
        <v>3.263588731459945</v>
      </c>
      <c r="AN1124" s="26" t="s">
        <v>28</v>
      </c>
      <c r="AO1124" s="22" t="s">
        <v>470</v>
      </c>
      <c r="AP1124" s="240"/>
      <c r="AQ1124" s="22" t="s">
        <v>80</v>
      </c>
      <c r="AR1124" s="26" t="s">
        <v>223</v>
      </c>
      <c r="AS1124" s="26" t="s">
        <v>224</v>
      </c>
      <c r="AT1124" s="498">
        <v>112</v>
      </c>
      <c r="AU1124" s="270">
        <v>45.23</v>
      </c>
      <c r="AV1124" s="11">
        <v>-118.5</v>
      </c>
      <c r="AW1124" s="37" t="s">
        <v>225</v>
      </c>
      <c r="AX1124" s="277">
        <v>6.1416666666666666</v>
      </c>
      <c r="AY1124" s="278">
        <v>613</v>
      </c>
      <c r="AZ1124" s="455">
        <f t="shared" si="645"/>
        <v>2.7874604745184151</v>
      </c>
      <c r="BA1124" s="529" t="s">
        <v>137</v>
      </c>
      <c r="BB1124" s="241" t="s">
        <v>226</v>
      </c>
      <c r="BC1124" s="22"/>
      <c r="BD1124" s="23"/>
      <c r="BH1124" s="26" t="s">
        <v>2028</v>
      </c>
      <c r="BI1124" s="26" t="s">
        <v>1869</v>
      </c>
      <c r="BJ1124" s="8" t="s">
        <v>8</v>
      </c>
      <c r="BK1124" s="67" t="s">
        <v>1882</v>
      </c>
      <c r="BO1124" s="29" t="s">
        <v>1669</v>
      </c>
      <c r="BP1124" s="8" t="s">
        <v>1577</v>
      </c>
      <c r="BQ1124" s="29" t="s">
        <v>1862</v>
      </c>
      <c r="BR1124" s="67">
        <v>9.1080043859649127</v>
      </c>
      <c r="BS1124" s="29" t="s">
        <v>21</v>
      </c>
      <c r="BT1124" s="29" t="s">
        <v>9</v>
      </c>
      <c r="BU1124" s="124">
        <v>4.3906256417933776</v>
      </c>
      <c r="BW1124" s="14" t="s">
        <v>26</v>
      </c>
      <c r="BX1124" s="29" t="s">
        <v>67</v>
      </c>
      <c r="BZ1124" s="146">
        <f t="shared" si="639"/>
        <v>4.3906256417933776</v>
      </c>
      <c r="CA1124" s="250" t="s">
        <v>18</v>
      </c>
      <c r="CB1124" s="248" t="s">
        <v>1861</v>
      </c>
      <c r="CC1124" s="29">
        <v>3</v>
      </c>
      <c r="CD1124" s="29">
        <v>3</v>
      </c>
      <c r="CE1124" s="82" t="s">
        <v>1617</v>
      </c>
      <c r="CF1124" s="8" t="s">
        <v>1578</v>
      </c>
      <c r="CG1124" s="67">
        <v>10.257080610021786</v>
      </c>
      <c r="CH1124" s="29" t="s">
        <v>21</v>
      </c>
      <c r="CI1124" s="67">
        <v>3.493028906746892</v>
      </c>
      <c r="CL1124" s="30">
        <f t="shared" si="640"/>
        <v>3.493028906746892</v>
      </c>
      <c r="CM1124" s="29">
        <v>3</v>
      </c>
      <c r="CN1124" s="29">
        <v>3</v>
      </c>
      <c r="CO1124" s="82" t="s">
        <v>2630</v>
      </c>
      <c r="CP1124" s="67">
        <f t="shared" si="649"/>
        <v>-0.28963727011188295</v>
      </c>
      <c r="CQ1124" s="67">
        <f t="shared" si="650"/>
        <v>0.8</v>
      </c>
      <c r="CR1124" s="67">
        <f t="shared" si="646"/>
        <v>-0.23170981608950636</v>
      </c>
      <c r="CS1124" s="67">
        <f t="shared" si="651"/>
        <v>0.67114078657268605</v>
      </c>
      <c r="CT1124" s="29">
        <v>1</v>
      </c>
      <c r="CU1124" s="59">
        <v>0</v>
      </c>
      <c r="CV1124" s="19" t="s">
        <v>1782</v>
      </c>
      <c r="CW1124" s="59">
        <v>0</v>
      </c>
      <c r="CX1124" s="59">
        <v>0</v>
      </c>
      <c r="CY1124" s="12">
        <v>0</v>
      </c>
      <c r="CZ1124" s="12">
        <v>2</v>
      </c>
      <c r="DA1124" s="12">
        <v>0</v>
      </c>
      <c r="DB1124" s="12">
        <v>0</v>
      </c>
      <c r="DC1124" s="12">
        <v>0</v>
      </c>
      <c r="DD1124" s="283">
        <v>0</v>
      </c>
      <c r="DE1124" s="60">
        <v>0</v>
      </c>
      <c r="DF1124" s="60">
        <v>0</v>
      </c>
      <c r="DG1124" s="60">
        <v>0</v>
      </c>
      <c r="DH1124" s="60">
        <v>1</v>
      </c>
      <c r="DI1124" s="60">
        <v>0</v>
      </c>
      <c r="DJ1124" s="60">
        <v>0</v>
      </c>
      <c r="DK1124" s="60">
        <v>0</v>
      </c>
      <c r="DL1124" s="19">
        <v>0</v>
      </c>
      <c r="DM1124" s="19">
        <v>0</v>
      </c>
      <c r="DN1124" s="19">
        <v>0</v>
      </c>
      <c r="DO1124" s="59">
        <v>0</v>
      </c>
      <c r="DP1124" s="59">
        <v>0</v>
      </c>
      <c r="DQ1124" s="59">
        <v>0</v>
      </c>
      <c r="DR1124" s="59">
        <v>0</v>
      </c>
      <c r="DS1124" s="59">
        <v>0</v>
      </c>
      <c r="DT1124" s="59">
        <v>0</v>
      </c>
      <c r="DU1124" s="59">
        <v>0</v>
      </c>
      <c r="DV1124" s="59">
        <v>0</v>
      </c>
      <c r="DW1124" s="59">
        <v>0</v>
      </c>
      <c r="DX1124" s="59">
        <v>0</v>
      </c>
      <c r="DY1124" s="59">
        <v>0</v>
      </c>
      <c r="DZ1124" s="59">
        <v>0</v>
      </c>
      <c r="EA1124" s="59">
        <v>0</v>
      </c>
      <c r="EB1124" s="59">
        <v>0</v>
      </c>
      <c r="EC1124" s="59">
        <v>0</v>
      </c>
      <c r="ED1124" s="59">
        <v>0</v>
      </c>
      <c r="EE1124" s="59">
        <v>0</v>
      </c>
      <c r="EF1124" s="59">
        <v>0</v>
      </c>
      <c r="EG1124" s="59">
        <v>0</v>
      </c>
      <c r="EH1124" s="59">
        <v>0</v>
      </c>
      <c r="EI1124" s="59">
        <v>0</v>
      </c>
      <c r="EJ1124" s="59">
        <v>0</v>
      </c>
      <c r="EK1124" s="59">
        <v>0</v>
      </c>
      <c r="EL1124" s="59">
        <v>0</v>
      </c>
      <c r="EM1124" s="37">
        <v>0</v>
      </c>
      <c r="EN1124" s="59">
        <v>0</v>
      </c>
      <c r="EO1124" s="268">
        <v>1</v>
      </c>
      <c r="EP1124" s="59">
        <v>1</v>
      </c>
      <c r="EQ1124" s="59">
        <v>2</v>
      </c>
    </row>
    <row r="1125" spans="1:147" ht="15" customHeight="1" x14ac:dyDescent="0.25">
      <c r="A1125" s="6" t="s">
        <v>2587</v>
      </c>
      <c r="B1125" s="22">
        <v>199</v>
      </c>
      <c r="C1125" s="21" t="s">
        <v>1857</v>
      </c>
      <c r="D1125" s="13">
        <v>2016</v>
      </c>
      <c r="E1125" s="21" t="s">
        <v>800</v>
      </c>
      <c r="F1125" s="21" t="s">
        <v>308</v>
      </c>
      <c r="G1125" s="13">
        <v>19</v>
      </c>
      <c r="H1125" s="22" t="s">
        <v>801</v>
      </c>
      <c r="I1125" s="238" t="s">
        <v>1412</v>
      </c>
      <c r="J1125" s="59">
        <v>2</v>
      </c>
      <c r="K1125" s="22" t="s">
        <v>39</v>
      </c>
      <c r="L1125" s="22" t="s">
        <v>89</v>
      </c>
      <c r="M1125" s="22">
        <v>6</v>
      </c>
      <c r="N1125" s="22">
        <v>6</v>
      </c>
      <c r="O1125" s="59">
        <f t="shared" si="642"/>
        <v>0.77815125038364363</v>
      </c>
      <c r="P1125" s="22" t="s">
        <v>1858</v>
      </c>
      <c r="Q1125" s="26"/>
      <c r="R1125" s="22">
        <v>1</v>
      </c>
      <c r="S1125" s="22">
        <v>3</v>
      </c>
      <c r="T1125" s="22">
        <v>1</v>
      </c>
      <c r="U1125" s="239" t="s">
        <v>1859</v>
      </c>
      <c r="V1125" s="34" t="s">
        <v>1861</v>
      </c>
      <c r="W1125" s="13"/>
      <c r="X1125" s="22" t="s">
        <v>608</v>
      </c>
      <c r="Y1125" s="38"/>
      <c r="Z1125" s="244" t="s">
        <v>130</v>
      </c>
      <c r="AA1125" s="22" t="s">
        <v>1257</v>
      </c>
      <c r="AB1125" s="29" t="s">
        <v>1164</v>
      </c>
      <c r="AC1125" s="119">
        <v>8</v>
      </c>
      <c r="AD1125" s="29">
        <v>0</v>
      </c>
      <c r="AE1125" s="29" t="s">
        <v>1576</v>
      </c>
      <c r="AF1125" s="281">
        <v>2.2000000000000002</v>
      </c>
      <c r="AG1125" s="86">
        <f t="shared" si="643"/>
        <v>0.34242268082220628</v>
      </c>
      <c r="AH1125" s="458">
        <f t="shared" si="659"/>
        <v>152.9</v>
      </c>
      <c r="AI1125" s="72">
        <f t="shared" si="636"/>
        <v>2.1844074854123203</v>
      </c>
      <c r="AJ1125" s="59">
        <f t="shared" si="637"/>
        <v>13.200000000000001</v>
      </c>
      <c r="AK1125" s="59">
        <f t="shared" si="644"/>
        <v>1.1205739312058498</v>
      </c>
      <c r="AL1125" s="72">
        <f t="shared" si="638"/>
        <v>917.40000000000009</v>
      </c>
      <c r="AM1125" s="72">
        <f t="shared" si="634"/>
        <v>2.9625587357959637</v>
      </c>
      <c r="AN1125" s="26" t="s">
        <v>28</v>
      </c>
      <c r="AO1125" s="22" t="s">
        <v>470</v>
      </c>
      <c r="AP1125" s="240"/>
      <c r="AQ1125" s="22" t="s">
        <v>80</v>
      </c>
      <c r="AR1125" s="26" t="s">
        <v>223</v>
      </c>
      <c r="AS1125" s="26" t="s">
        <v>224</v>
      </c>
      <c r="AT1125" s="498">
        <v>112</v>
      </c>
      <c r="AU1125" s="270">
        <v>45.23</v>
      </c>
      <c r="AV1125" s="11">
        <v>-118.5</v>
      </c>
      <c r="AW1125" s="37" t="s">
        <v>225</v>
      </c>
      <c r="AX1125" s="277">
        <v>6.1416666666666666</v>
      </c>
      <c r="AY1125" s="278">
        <v>613</v>
      </c>
      <c r="AZ1125" s="455">
        <f t="shared" si="645"/>
        <v>2.7874604745184151</v>
      </c>
      <c r="BA1125" s="529" t="s">
        <v>137</v>
      </c>
      <c r="BB1125" s="241" t="s">
        <v>226</v>
      </c>
      <c r="BC1125" s="22"/>
      <c r="BD1125" s="23"/>
      <c r="BH1125" s="26" t="s">
        <v>2028</v>
      </c>
      <c r="BI1125" s="26" t="s">
        <v>1870</v>
      </c>
      <c r="BJ1125" s="8" t="s">
        <v>8</v>
      </c>
      <c r="BK1125" s="67" t="s">
        <v>1882</v>
      </c>
      <c r="BO1125" s="29" t="s">
        <v>1669</v>
      </c>
      <c r="BP1125" s="8" t="s">
        <v>1577</v>
      </c>
      <c r="BQ1125" s="29" t="s">
        <v>1862</v>
      </c>
      <c r="BR1125" s="67">
        <v>8.2280092592592595</v>
      </c>
      <c r="BS1125" s="29" t="s">
        <v>21</v>
      </c>
      <c r="BT1125" s="29" t="s">
        <v>9</v>
      </c>
      <c r="BU1125" s="124">
        <v>1.9257419422225239</v>
      </c>
      <c r="BW1125" s="14" t="s">
        <v>26</v>
      </c>
      <c r="BX1125" s="29" t="s">
        <v>67</v>
      </c>
      <c r="BZ1125" s="146">
        <f t="shared" si="639"/>
        <v>1.9257419422225239</v>
      </c>
      <c r="CA1125" s="250" t="s">
        <v>18</v>
      </c>
      <c r="CB1125" s="248" t="s">
        <v>1861</v>
      </c>
      <c r="CC1125" s="29">
        <v>3</v>
      </c>
      <c r="CD1125" s="29">
        <v>3</v>
      </c>
      <c r="CE1125" s="82" t="s">
        <v>1617</v>
      </c>
      <c r="CF1125" s="8" t="s">
        <v>1578</v>
      </c>
      <c r="CG1125" s="67">
        <v>10.257080610021786</v>
      </c>
      <c r="CH1125" s="29" t="s">
        <v>21</v>
      </c>
      <c r="CI1125" s="67">
        <v>3.493028906746892</v>
      </c>
      <c r="CL1125" s="30">
        <f t="shared" si="640"/>
        <v>3.493028906746892</v>
      </c>
      <c r="CM1125" s="29">
        <v>3</v>
      </c>
      <c r="CN1125" s="29">
        <v>3</v>
      </c>
      <c r="CO1125" s="82" t="s">
        <v>2630</v>
      </c>
      <c r="CP1125" s="67">
        <f t="shared" si="649"/>
        <v>-0.71941729059189374</v>
      </c>
      <c r="CQ1125" s="67">
        <f t="shared" si="650"/>
        <v>0.8</v>
      </c>
      <c r="CR1125" s="67">
        <f t="shared" si="646"/>
        <v>-0.57553383247351497</v>
      </c>
      <c r="CS1125" s="67">
        <f t="shared" si="651"/>
        <v>0.69426993269347093</v>
      </c>
      <c r="CT1125" s="29">
        <v>1</v>
      </c>
      <c r="CU1125" s="59">
        <v>0</v>
      </c>
      <c r="CV1125" s="19" t="s">
        <v>1782</v>
      </c>
      <c r="CW1125" s="59">
        <v>0</v>
      </c>
      <c r="CX1125" s="59">
        <v>0</v>
      </c>
      <c r="CY1125" s="12">
        <v>0</v>
      </c>
      <c r="CZ1125" s="12">
        <v>2</v>
      </c>
      <c r="DA1125" s="12">
        <v>0</v>
      </c>
      <c r="DB1125" s="12">
        <v>0</v>
      </c>
      <c r="DC1125" s="12">
        <v>0</v>
      </c>
      <c r="DD1125" s="283">
        <v>0</v>
      </c>
      <c r="DE1125" s="60">
        <v>0</v>
      </c>
      <c r="DF1125" s="60">
        <v>0</v>
      </c>
      <c r="DG1125" s="60">
        <v>0</v>
      </c>
      <c r="DH1125" s="60">
        <v>1</v>
      </c>
      <c r="DI1125" s="60">
        <v>0</v>
      </c>
      <c r="DJ1125" s="60">
        <v>0</v>
      </c>
      <c r="DK1125" s="60">
        <v>0</v>
      </c>
      <c r="DL1125" s="19">
        <v>0</v>
      </c>
      <c r="DM1125" s="19">
        <v>0</v>
      </c>
      <c r="DN1125" s="19">
        <v>0</v>
      </c>
      <c r="DO1125" s="59">
        <v>0</v>
      </c>
      <c r="DP1125" s="59">
        <v>0</v>
      </c>
      <c r="DQ1125" s="59">
        <v>0</v>
      </c>
      <c r="DR1125" s="59">
        <v>0</v>
      </c>
      <c r="DS1125" s="59">
        <v>0</v>
      </c>
      <c r="DT1125" s="59">
        <v>0</v>
      </c>
      <c r="DU1125" s="59">
        <v>0</v>
      </c>
      <c r="DV1125" s="59">
        <v>0</v>
      </c>
      <c r="DW1125" s="59">
        <v>0</v>
      </c>
      <c r="DX1125" s="59">
        <v>0</v>
      </c>
      <c r="DY1125" s="59">
        <v>0</v>
      </c>
      <c r="DZ1125" s="59">
        <v>0</v>
      </c>
      <c r="EA1125" s="59">
        <v>0</v>
      </c>
      <c r="EB1125" s="59">
        <v>0</v>
      </c>
      <c r="EC1125" s="59">
        <v>0</v>
      </c>
      <c r="ED1125" s="59">
        <v>0</v>
      </c>
      <c r="EE1125" s="59">
        <v>0</v>
      </c>
      <c r="EF1125" s="59">
        <v>0</v>
      </c>
      <c r="EG1125" s="59">
        <v>0</v>
      </c>
      <c r="EH1125" s="59">
        <v>0</v>
      </c>
      <c r="EI1125" s="59">
        <v>0</v>
      </c>
      <c r="EJ1125" s="59">
        <v>0</v>
      </c>
      <c r="EK1125" s="59">
        <v>0</v>
      </c>
      <c r="EL1125" s="59">
        <v>0</v>
      </c>
      <c r="EM1125" s="37">
        <v>0</v>
      </c>
      <c r="EN1125" s="59">
        <v>0</v>
      </c>
      <c r="EO1125" s="268">
        <v>1</v>
      </c>
      <c r="EP1125" s="59">
        <v>1</v>
      </c>
      <c r="EQ1125" s="59">
        <v>2</v>
      </c>
    </row>
    <row r="1126" spans="1:147" ht="15" customHeight="1" x14ac:dyDescent="0.25">
      <c r="A1126" s="6" t="s">
        <v>2587</v>
      </c>
      <c r="B1126" s="22">
        <v>200</v>
      </c>
      <c r="C1126" s="21" t="s">
        <v>1857</v>
      </c>
      <c r="D1126" s="13">
        <v>2016</v>
      </c>
      <c r="E1126" s="21" t="s">
        <v>800</v>
      </c>
      <c r="F1126" s="21" t="s">
        <v>308</v>
      </c>
      <c r="G1126" s="13">
        <v>19</v>
      </c>
      <c r="H1126" s="22" t="s">
        <v>801</v>
      </c>
      <c r="I1126" s="238" t="s">
        <v>1412</v>
      </c>
      <c r="J1126" s="59">
        <v>2</v>
      </c>
      <c r="K1126" s="22" t="s">
        <v>39</v>
      </c>
      <c r="L1126" s="22" t="s">
        <v>89</v>
      </c>
      <c r="M1126" s="22">
        <v>6</v>
      </c>
      <c r="N1126" s="22">
        <v>6</v>
      </c>
      <c r="O1126" s="59">
        <f t="shared" si="642"/>
        <v>0.77815125038364363</v>
      </c>
      <c r="P1126" s="22" t="s">
        <v>1858</v>
      </c>
      <c r="Q1126" s="26"/>
      <c r="R1126" s="22">
        <v>1</v>
      </c>
      <c r="S1126" s="22">
        <v>3</v>
      </c>
      <c r="T1126" s="22">
        <v>3</v>
      </c>
      <c r="U1126" s="239" t="s">
        <v>1859</v>
      </c>
      <c r="V1126" s="34" t="s">
        <v>1861</v>
      </c>
      <c r="W1126" s="13"/>
      <c r="X1126" s="22" t="s">
        <v>608</v>
      </c>
      <c r="Y1126" s="38"/>
      <c r="Z1126" s="244" t="s">
        <v>130</v>
      </c>
      <c r="AA1126" s="22" t="s">
        <v>1257</v>
      </c>
      <c r="AB1126" s="29" t="s">
        <v>1164</v>
      </c>
      <c r="AC1126" s="243" t="s">
        <v>1864</v>
      </c>
      <c r="AD1126" s="29">
        <v>0</v>
      </c>
      <c r="AE1126" s="29" t="s">
        <v>1576</v>
      </c>
      <c r="AF1126" s="282">
        <v>5.0999999999999996</v>
      </c>
      <c r="AG1126" s="86">
        <f t="shared" si="643"/>
        <v>0.70757017609793638</v>
      </c>
      <c r="AH1126" s="458">
        <f t="shared" si="659"/>
        <v>354.45</v>
      </c>
      <c r="AI1126" s="72">
        <f t="shared" si="636"/>
        <v>2.5495549806880504</v>
      </c>
      <c r="AJ1126" s="59">
        <f t="shared" si="637"/>
        <v>30.599999999999998</v>
      </c>
      <c r="AK1126" s="59">
        <f t="shared" si="644"/>
        <v>1.4857214264815799</v>
      </c>
      <c r="AL1126" s="72">
        <f t="shared" si="638"/>
        <v>2126.6999999999998</v>
      </c>
      <c r="AM1126" s="72">
        <f t="shared" si="634"/>
        <v>3.3277062310716938</v>
      </c>
      <c r="AN1126" s="26" t="s">
        <v>28</v>
      </c>
      <c r="AO1126" s="22" t="s">
        <v>470</v>
      </c>
      <c r="AP1126" s="240"/>
      <c r="AQ1126" s="22" t="s">
        <v>80</v>
      </c>
      <c r="AR1126" s="26" t="s">
        <v>223</v>
      </c>
      <c r="AS1126" s="26" t="s">
        <v>224</v>
      </c>
      <c r="AT1126" s="498">
        <v>112</v>
      </c>
      <c r="AU1126" s="270">
        <v>45.23</v>
      </c>
      <c r="AV1126" s="11">
        <v>-118.5</v>
      </c>
      <c r="AW1126" s="37" t="s">
        <v>225</v>
      </c>
      <c r="AX1126" s="277">
        <v>6.1416666666666666</v>
      </c>
      <c r="AY1126" s="278">
        <v>613</v>
      </c>
      <c r="AZ1126" s="455">
        <f t="shared" si="645"/>
        <v>2.7874604745184151</v>
      </c>
      <c r="BA1126" s="529" t="s">
        <v>137</v>
      </c>
      <c r="BB1126" s="241" t="s">
        <v>226</v>
      </c>
      <c r="BC1126" s="22"/>
      <c r="BD1126" s="23"/>
      <c r="BH1126" s="26" t="s">
        <v>2028</v>
      </c>
      <c r="BI1126" s="26" t="s">
        <v>1871</v>
      </c>
      <c r="BJ1126" s="8" t="s">
        <v>8</v>
      </c>
      <c r="BK1126" s="67" t="s">
        <v>1882</v>
      </c>
      <c r="BO1126" s="29" t="s">
        <v>1669</v>
      </c>
      <c r="BP1126" s="8" t="s">
        <v>1577</v>
      </c>
      <c r="BQ1126" s="29" t="s">
        <v>1862</v>
      </c>
      <c r="BR1126" s="67">
        <v>6.4359161793372328</v>
      </c>
      <c r="BS1126" s="29" t="s">
        <v>21</v>
      </c>
      <c r="BT1126" s="29" t="s">
        <v>9</v>
      </c>
      <c r="BU1126" s="124">
        <v>4.1485793241250501</v>
      </c>
      <c r="BW1126" s="14" t="s">
        <v>26</v>
      </c>
      <c r="BX1126" s="29" t="s">
        <v>67</v>
      </c>
      <c r="BZ1126" s="146">
        <f t="shared" si="639"/>
        <v>4.1485793241250501</v>
      </c>
      <c r="CA1126" s="250" t="s">
        <v>18</v>
      </c>
      <c r="CB1126" s="248" t="s">
        <v>1861</v>
      </c>
      <c r="CC1126" s="29">
        <v>9</v>
      </c>
      <c r="CD1126" s="29">
        <v>9</v>
      </c>
      <c r="CE1126" s="82" t="s">
        <v>1617</v>
      </c>
      <c r="CF1126" s="8" t="s">
        <v>1578</v>
      </c>
      <c r="CG1126" s="67">
        <v>10.257080610021786</v>
      </c>
      <c r="CH1126" s="29" t="s">
        <v>21</v>
      </c>
      <c r="CI1126" s="67">
        <v>3.493028906746892</v>
      </c>
      <c r="CL1126" s="30">
        <f t="shared" si="640"/>
        <v>3.493028906746892</v>
      </c>
      <c r="CM1126" s="29">
        <v>3</v>
      </c>
      <c r="CN1126" s="29">
        <v>3</v>
      </c>
      <c r="CO1126" s="82" t="s">
        <v>2630</v>
      </c>
      <c r="CP1126" s="67">
        <f t="shared" si="649"/>
        <v>-0.94911764329716752</v>
      </c>
      <c r="CQ1126" s="67">
        <f t="shared" si="650"/>
        <v>0.92307692307692313</v>
      </c>
      <c r="CR1126" s="67">
        <f t="shared" si="646"/>
        <v>-0.87610859381277006</v>
      </c>
      <c r="CS1126" s="67">
        <f t="shared" si="651"/>
        <v>0.47642637228413565</v>
      </c>
      <c r="CT1126" s="29">
        <v>2</v>
      </c>
      <c r="CU1126" s="59">
        <v>0</v>
      </c>
      <c r="CV1126" s="19" t="s">
        <v>1782</v>
      </c>
      <c r="CW1126" s="59">
        <v>0</v>
      </c>
      <c r="CX1126" s="59">
        <v>0</v>
      </c>
      <c r="CY1126" s="12">
        <v>0</v>
      </c>
      <c r="CZ1126" s="12">
        <v>2</v>
      </c>
      <c r="DA1126" s="12">
        <v>0</v>
      </c>
      <c r="DB1126" s="12">
        <v>0</v>
      </c>
      <c r="DC1126" s="12">
        <v>0</v>
      </c>
      <c r="DD1126" s="283">
        <v>0</v>
      </c>
      <c r="DE1126" s="60">
        <v>0</v>
      </c>
      <c r="DF1126" s="60">
        <v>0</v>
      </c>
      <c r="DG1126" s="60">
        <v>0</v>
      </c>
      <c r="DH1126" s="60">
        <v>1</v>
      </c>
      <c r="DI1126" s="60">
        <v>0</v>
      </c>
      <c r="DJ1126" s="60">
        <v>0</v>
      </c>
      <c r="DK1126" s="60">
        <v>0</v>
      </c>
      <c r="DL1126" s="19">
        <v>0</v>
      </c>
      <c r="DM1126" s="19">
        <v>0</v>
      </c>
      <c r="DN1126" s="19">
        <v>0</v>
      </c>
      <c r="DO1126" s="59">
        <v>0</v>
      </c>
      <c r="DP1126" s="59">
        <v>0</v>
      </c>
      <c r="DQ1126" s="59">
        <v>0</v>
      </c>
      <c r="DR1126" s="59">
        <v>0</v>
      </c>
      <c r="DS1126" s="59">
        <v>0</v>
      </c>
      <c r="DT1126" s="59">
        <v>0</v>
      </c>
      <c r="DU1126" s="59">
        <v>0</v>
      </c>
      <c r="DV1126" s="59">
        <v>0</v>
      </c>
      <c r="DW1126" s="59">
        <v>0</v>
      </c>
      <c r="DX1126" s="59">
        <v>0</v>
      </c>
      <c r="DY1126" s="59">
        <v>0</v>
      </c>
      <c r="DZ1126" s="59">
        <v>0</v>
      </c>
      <c r="EA1126" s="59">
        <v>0</v>
      </c>
      <c r="EB1126" s="59">
        <v>0</v>
      </c>
      <c r="EC1126" s="59">
        <v>0</v>
      </c>
      <c r="ED1126" s="59">
        <v>0</v>
      </c>
      <c r="EE1126" s="59">
        <v>0</v>
      </c>
      <c r="EF1126" s="59">
        <v>0</v>
      </c>
      <c r="EG1126" s="59">
        <v>0</v>
      </c>
      <c r="EH1126" s="59">
        <v>0</v>
      </c>
      <c r="EI1126" s="59">
        <v>0</v>
      </c>
      <c r="EJ1126" s="59">
        <v>0</v>
      </c>
      <c r="EK1126" s="59">
        <v>0</v>
      </c>
      <c r="EL1126" s="59">
        <v>0</v>
      </c>
      <c r="EM1126" s="37">
        <v>0</v>
      </c>
      <c r="EN1126" s="59">
        <v>0</v>
      </c>
      <c r="EO1126" s="268">
        <v>1</v>
      </c>
      <c r="EP1126" s="59">
        <v>1</v>
      </c>
      <c r="EQ1126" s="59">
        <v>2</v>
      </c>
    </row>
    <row r="1127" spans="1:147" ht="15" customHeight="1" x14ac:dyDescent="0.25">
      <c r="A1127" s="6" t="s">
        <v>2587</v>
      </c>
      <c r="B1127" s="22">
        <v>201</v>
      </c>
      <c r="C1127" s="21" t="s">
        <v>1857</v>
      </c>
      <c r="D1127" s="13">
        <v>2016</v>
      </c>
      <c r="E1127" s="21" t="s">
        <v>800</v>
      </c>
      <c r="F1127" s="21" t="s">
        <v>308</v>
      </c>
      <c r="G1127" s="13">
        <v>19</v>
      </c>
      <c r="H1127" s="22" t="s">
        <v>801</v>
      </c>
      <c r="I1127" s="238" t="s">
        <v>1412</v>
      </c>
      <c r="J1127" s="59">
        <v>2</v>
      </c>
      <c r="K1127" s="22" t="s">
        <v>39</v>
      </c>
      <c r="L1127" s="22" t="s">
        <v>89</v>
      </c>
      <c r="M1127" s="22">
        <v>6</v>
      </c>
      <c r="N1127" s="22">
        <v>6</v>
      </c>
      <c r="O1127" s="59">
        <f t="shared" si="642"/>
        <v>0.77815125038364363</v>
      </c>
      <c r="P1127" s="22" t="s">
        <v>1858</v>
      </c>
      <c r="Q1127" s="26"/>
      <c r="R1127" s="22">
        <v>1</v>
      </c>
      <c r="S1127" s="37">
        <v>2</v>
      </c>
      <c r="T1127" s="22">
        <v>1</v>
      </c>
      <c r="U1127" s="239" t="s">
        <v>1859</v>
      </c>
      <c r="V1127" s="34" t="s">
        <v>1861</v>
      </c>
      <c r="W1127" s="13"/>
      <c r="X1127" s="22" t="s">
        <v>608</v>
      </c>
      <c r="Y1127" s="26"/>
      <c r="Z1127" s="26" t="s">
        <v>153</v>
      </c>
      <c r="AA1127" s="22" t="s">
        <v>1257</v>
      </c>
      <c r="AB1127" s="29" t="s">
        <v>1164</v>
      </c>
      <c r="AC1127" s="29">
        <v>30</v>
      </c>
      <c r="AD1127" s="29">
        <v>0</v>
      </c>
      <c r="AE1127" s="29" t="s">
        <v>1575</v>
      </c>
      <c r="AF1127" s="27">
        <v>8.1999999999999993</v>
      </c>
      <c r="AG1127" s="86">
        <f t="shared" si="643"/>
        <v>0.91381385238371671</v>
      </c>
      <c r="AH1127" s="458">
        <f>AF1127*110</f>
        <v>901.99999999999989</v>
      </c>
      <c r="AI1127" s="72">
        <f t="shared" si="636"/>
        <v>2.9552065375419416</v>
      </c>
      <c r="AJ1127" s="59">
        <f t="shared" si="637"/>
        <v>49.199999999999996</v>
      </c>
      <c r="AK1127" s="59">
        <f t="shared" si="644"/>
        <v>1.6919651027673603</v>
      </c>
      <c r="AL1127" s="72">
        <f t="shared" si="638"/>
        <v>5411.9999999999991</v>
      </c>
      <c r="AM1127" s="72">
        <f t="shared" si="634"/>
        <v>3.7333577879255855</v>
      </c>
      <c r="AN1127" s="26" t="s">
        <v>28</v>
      </c>
      <c r="AO1127" s="22" t="s">
        <v>470</v>
      </c>
      <c r="AP1127" s="240"/>
      <c r="AQ1127" s="22" t="s">
        <v>80</v>
      </c>
      <c r="AR1127" s="26" t="s">
        <v>223</v>
      </c>
      <c r="AS1127" s="26" t="s">
        <v>224</v>
      </c>
      <c r="AT1127" s="498">
        <v>113</v>
      </c>
      <c r="AU1127" s="270">
        <v>45.23</v>
      </c>
      <c r="AV1127" s="11">
        <v>-118.5</v>
      </c>
      <c r="AW1127" s="37" t="s">
        <v>225</v>
      </c>
      <c r="AX1127" s="277">
        <v>6.1416666666666666</v>
      </c>
      <c r="AY1127" s="278">
        <v>613</v>
      </c>
      <c r="AZ1127" s="455">
        <f t="shared" si="645"/>
        <v>2.7874604745184151</v>
      </c>
      <c r="BA1127" s="529" t="s">
        <v>137</v>
      </c>
      <c r="BB1127" s="241" t="s">
        <v>226</v>
      </c>
      <c r="BC1127" s="22"/>
      <c r="BD1127" s="23"/>
      <c r="BH1127" s="26" t="s">
        <v>2028</v>
      </c>
      <c r="BI1127" s="26" t="s">
        <v>1872</v>
      </c>
      <c r="BJ1127" s="8" t="s">
        <v>8</v>
      </c>
      <c r="BK1127" s="67" t="s">
        <v>1882</v>
      </c>
      <c r="BO1127" s="29" t="s">
        <v>1669</v>
      </c>
      <c r="BP1127" s="8" t="s">
        <v>1577</v>
      </c>
      <c r="BQ1127" s="29" t="s">
        <v>1862</v>
      </c>
      <c r="BR1127" s="67">
        <v>15.903846153846155</v>
      </c>
      <c r="BS1127" s="29" t="s">
        <v>21</v>
      </c>
      <c r="BT1127" s="29" t="s">
        <v>9</v>
      </c>
      <c r="BU1127" s="124">
        <v>3.3995518326276204</v>
      </c>
      <c r="BW1127" s="14" t="s">
        <v>26</v>
      </c>
      <c r="BX1127" s="29" t="s">
        <v>67</v>
      </c>
      <c r="BZ1127" s="146">
        <f t="shared" si="639"/>
        <v>3.3995518326276204</v>
      </c>
      <c r="CA1127" s="250" t="s">
        <v>18</v>
      </c>
      <c r="CB1127" s="248" t="s">
        <v>1861</v>
      </c>
      <c r="CC1127" s="119">
        <v>2</v>
      </c>
      <c r="CD1127" s="119">
        <v>2</v>
      </c>
      <c r="CE1127" s="82" t="s">
        <v>1617</v>
      </c>
      <c r="CF1127" s="8" t="s">
        <v>1578</v>
      </c>
      <c r="CG1127" s="67">
        <v>18.027272727272727</v>
      </c>
      <c r="CH1127" s="29" t="s">
        <v>21</v>
      </c>
      <c r="CI1127" s="67">
        <v>6.9682159164201485</v>
      </c>
      <c r="CL1127" s="30">
        <f t="shared" si="640"/>
        <v>6.9682159164201485</v>
      </c>
      <c r="CM1127" s="119">
        <v>2</v>
      </c>
      <c r="CN1127" s="119">
        <v>2</v>
      </c>
      <c r="CO1127" s="82" t="s">
        <v>2630</v>
      </c>
      <c r="CP1127" s="67">
        <f t="shared" si="649"/>
        <v>-0.38731837063364055</v>
      </c>
      <c r="CQ1127" s="67">
        <f t="shared" si="650"/>
        <v>0.5714285714285714</v>
      </c>
      <c r="CR1127" s="67">
        <f t="shared" si="646"/>
        <v>-0.22132478321922316</v>
      </c>
      <c r="CS1127" s="67">
        <f t="shared" si="651"/>
        <v>1.0061230824583796</v>
      </c>
      <c r="CT1127" s="29">
        <v>1</v>
      </c>
      <c r="CU1127" s="59">
        <v>0</v>
      </c>
      <c r="CV1127" s="19" t="s">
        <v>1782</v>
      </c>
      <c r="CW1127" s="59">
        <v>0</v>
      </c>
      <c r="CX1127" s="59">
        <v>0</v>
      </c>
      <c r="CY1127" s="12">
        <v>0</v>
      </c>
      <c r="CZ1127" s="12">
        <v>2</v>
      </c>
      <c r="DA1127" s="12">
        <v>0</v>
      </c>
      <c r="DB1127" s="12">
        <v>0</v>
      </c>
      <c r="DC1127" s="12">
        <v>0</v>
      </c>
      <c r="DD1127" s="283">
        <v>0</v>
      </c>
      <c r="DE1127" s="60">
        <v>0</v>
      </c>
      <c r="DF1127" s="60">
        <v>0</v>
      </c>
      <c r="DG1127" s="60">
        <v>0</v>
      </c>
      <c r="DH1127" s="60">
        <v>1</v>
      </c>
      <c r="DI1127" s="60">
        <v>0</v>
      </c>
      <c r="DJ1127" s="60">
        <v>0</v>
      </c>
      <c r="DK1127" s="60">
        <v>0</v>
      </c>
      <c r="DL1127" s="19">
        <v>0</v>
      </c>
      <c r="DM1127" s="19">
        <v>0</v>
      </c>
      <c r="DN1127" s="19">
        <v>0</v>
      </c>
      <c r="DO1127" s="59">
        <v>0</v>
      </c>
      <c r="DP1127" s="59">
        <v>0</v>
      </c>
      <c r="DQ1127" s="59">
        <v>0</v>
      </c>
      <c r="DR1127" s="59">
        <v>0</v>
      </c>
      <c r="DS1127" s="59">
        <v>0</v>
      </c>
      <c r="DT1127" s="59">
        <v>0</v>
      </c>
      <c r="DU1127" s="59">
        <v>0</v>
      </c>
      <c r="DV1127" s="59">
        <v>0</v>
      </c>
      <c r="DW1127" s="59">
        <v>0</v>
      </c>
      <c r="DX1127" s="59">
        <v>0</v>
      </c>
      <c r="DY1127" s="59">
        <v>0</v>
      </c>
      <c r="DZ1127" s="59">
        <v>0</v>
      </c>
      <c r="EA1127" s="59">
        <v>0</v>
      </c>
      <c r="EB1127" s="59">
        <v>0</v>
      </c>
      <c r="EC1127" s="59">
        <v>0</v>
      </c>
      <c r="ED1127" s="59">
        <v>0</v>
      </c>
      <c r="EE1127" s="59">
        <v>0</v>
      </c>
      <c r="EF1127" s="59">
        <v>0</v>
      </c>
      <c r="EG1127" s="59">
        <v>0</v>
      </c>
      <c r="EH1127" s="59">
        <v>0</v>
      </c>
      <c r="EI1127" s="59">
        <v>0</v>
      </c>
      <c r="EJ1127" s="59">
        <v>0</v>
      </c>
      <c r="EK1127" s="59">
        <v>0</v>
      </c>
      <c r="EL1127" s="59">
        <v>0</v>
      </c>
      <c r="EM1127" s="29">
        <v>2</v>
      </c>
      <c r="EN1127" s="59">
        <v>0</v>
      </c>
      <c r="EO1127" s="29">
        <v>2</v>
      </c>
      <c r="EP1127" s="59">
        <v>1</v>
      </c>
      <c r="EQ1127" s="59">
        <v>2</v>
      </c>
    </row>
    <row r="1128" spans="1:147" ht="15" customHeight="1" x14ac:dyDescent="0.25">
      <c r="A1128" s="6" t="s">
        <v>2587</v>
      </c>
      <c r="B1128" s="22">
        <v>202</v>
      </c>
      <c r="C1128" s="21" t="s">
        <v>1857</v>
      </c>
      <c r="D1128" s="13">
        <v>2016</v>
      </c>
      <c r="E1128" s="21" t="s">
        <v>800</v>
      </c>
      <c r="F1128" s="21" t="s">
        <v>308</v>
      </c>
      <c r="G1128" s="13">
        <v>19</v>
      </c>
      <c r="H1128" s="22" t="s">
        <v>801</v>
      </c>
      <c r="I1128" s="238" t="s">
        <v>1412</v>
      </c>
      <c r="J1128" s="59">
        <v>2</v>
      </c>
      <c r="K1128" s="22" t="s">
        <v>39</v>
      </c>
      <c r="L1128" s="22" t="s">
        <v>89</v>
      </c>
      <c r="M1128" s="22">
        <v>6</v>
      </c>
      <c r="N1128" s="22">
        <v>6</v>
      </c>
      <c r="O1128" s="59">
        <f t="shared" si="642"/>
        <v>0.77815125038364363</v>
      </c>
      <c r="P1128" s="22" t="s">
        <v>1858</v>
      </c>
      <c r="Q1128" s="26"/>
      <c r="R1128" s="22">
        <v>1</v>
      </c>
      <c r="S1128" s="37">
        <v>2</v>
      </c>
      <c r="T1128" s="22">
        <v>1</v>
      </c>
      <c r="U1128" s="239" t="s">
        <v>1859</v>
      </c>
      <c r="V1128" s="34" t="s">
        <v>1861</v>
      </c>
      <c r="W1128" s="13"/>
      <c r="X1128" s="22" t="s">
        <v>608</v>
      </c>
      <c r="Y1128" s="38"/>
      <c r="Z1128" s="26" t="s">
        <v>153</v>
      </c>
      <c r="AA1128" s="22" t="s">
        <v>1257</v>
      </c>
      <c r="AB1128" s="29" t="s">
        <v>1164</v>
      </c>
      <c r="AC1128" s="119">
        <v>20</v>
      </c>
      <c r="AD1128" s="29">
        <v>0</v>
      </c>
      <c r="AE1128" s="29" t="s">
        <v>1575</v>
      </c>
      <c r="AF1128" s="281">
        <v>5.5</v>
      </c>
      <c r="AG1128" s="86">
        <f t="shared" si="643"/>
        <v>0.74036268949424389</v>
      </c>
      <c r="AH1128" s="458">
        <f t="shared" ref="AH1128:AH1130" si="660">AF1128*110</f>
        <v>605</v>
      </c>
      <c r="AI1128" s="72">
        <f t="shared" si="636"/>
        <v>2.781755374652469</v>
      </c>
      <c r="AJ1128" s="59">
        <f t="shared" si="637"/>
        <v>33</v>
      </c>
      <c r="AK1128" s="59">
        <f t="shared" si="644"/>
        <v>1.5185139398778875</v>
      </c>
      <c r="AL1128" s="72">
        <f t="shared" si="638"/>
        <v>3630</v>
      </c>
      <c r="AM1128" s="72">
        <f t="shared" si="634"/>
        <v>3.5599066250361124</v>
      </c>
      <c r="AN1128" s="26" t="s">
        <v>28</v>
      </c>
      <c r="AO1128" s="22" t="s">
        <v>470</v>
      </c>
      <c r="AP1128" s="240"/>
      <c r="AQ1128" s="22" t="s">
        <v>80</v>
      </c>
      <c r="AR1128" s="26" t="s">
        <v>223</v>
      </c>
      <c r="AS1128" s="26" t="s">
        <v>224</v>
      </c>
      <c r="AT1128" s="498">
        <v>113</v>
      </c>
      <c r="AU1128" s="270">
        <v>45.23</v>
      </c>
      <c r="AV1128" s="11">
        <v>-118.5</v>
      </c>
      <c r="AW1128" s="37" t="s">
        <v>225</v>
      </c>
      <c r="AX1128" s="277">
        <v>6.1416666666666666</v>
      </c>
      <c r="AY1128" s="278">
        <v>613</v>
      </c>
      <c r="AZ1128" s="455">
        <f t="shared" si="645"/>
        <v>2.7874604745184151</v>
      </c>
      <c r="BA1128" s="529" t="s">
        <v>137</v>
      </c>
      <c r="BB1128" s="241" t="s">
        <v>226</v>
      </c>
      <c r="BC1128" s="22"/>
      <c r="BD1128" s="23"/>
      <c r="BH1128" s="26" t="s">
        <v>2028</v>
      </c>
      <c r="BI1128" s="26" t="s">
        <v>1873</v>
      </c>
      <c r="BJ1128" s="8" t="s">
        <v>8</v>
      </c>
      <c r="BK1128" s="67" t="s">
        <v>1882</v>
      </c>
      <c r="BO1128" s="29" t="s">
        <v>1669</v>
      </c>
      <c r="BP1128" s="8" t="s">
        <v>1577</v>
      </c>
      <c r="BQ1128" s="29" t="s">
        <v>1862</v>
      </c>
      <c r="BR1128" s="67">
        <v>14.763888888888889</v>
      </c>
      <c r="BS1128" s="29" t="s">
        <v>21</v>
      </c>
      <c r="BT1128" s="29" t="s">
        <v>9</v>
      </c>
      <c r="BU1128" s="124">
        <v>13.179684727115925</v>
      </c>
      <c r="BW1128" s="14" t="s">
        <v>26</v>
      </c>
      <c r="BX1128" s="29" t="s">
        <v>67</v>
      </c>
      <c r="BZ1128" s="146">
        <f t="shared" si="639"/>
        <v>13.179684727115925</v>
      </c>
      <c r="CA1128" s="250" t="s">
        <v>18</v>
      </c>
      <c r="CB1128" s="248" t="s">
        <v>1861</v>
      </c>
      <c r="CC1128" s="119">
        <v>2</v>
      </c>
      <c r="CD1128" s="119">
        <v>2</v>
      </c>
      <c r="CE1128" s="82" t="s">
        <v>1617</v>
      </c>
      <c r="CF1128" s="8" t="s">
        <v>1578</v>
      </c>
      <c r="CG1128" s="67">
        <v>18.027272727272727</v>
      </c>
      <c r="CH1128" s="29" t="s">
        <v>21</v>
      </c>
      <c r="CI1128" s="67">
        <v>6.9682159164201485</v>
      </c>
      <c r="CL1128" s="30">
        <f t="shared" si="640"/>
        <v>6.9682159164201485</v>
      </c>
      <c r="CM1128" s="119">
        <v>2</v>
      </c>
      <c r="CN1128" s="119">
        <v>2</v>
      </c>
      <c r="CO1128" s="82" t="s">
        <v>2630</v>
      </c>
      <c r="CP1128" s="67">
        <f t="shared" si="649"/>
        <v>-0.30956537696015679</v>
      </c>
      <c r="CQ1128" s="67">
        <f t="shared" si="650"/>
        <v>0.5714285714285714</v>
      </c>
      <c r="CR1128" s="67">
        <f t="shared" si="646"/>
        <v>-0.17689450112008959</v>
      </c>
      <c r="CS1128" s="67">
        <f t="shared" si="651"/>
        <v>1.0039114580658157</v>
      </c>
      <c r="CT1128" s="29">
        <v>1</v>
      </c>
      <c r="CU1128" s="59">
        <v>0</v>
      </c>
      <c r="CV1128" s="19" t="s">
        <v>1782</v>
      </c>
      <c r="CW1128" s="59">
        <v>0</v>
      </c>
      <c r="CX1128" s="59">
        <v>0</v>
      </c>
      <c r="CY1128" s="12">
        <v>0</v>
      </c>
      <c r="CZ1128" s="12">
        <v>2</v>
      </c>
      <c r="DA1128" s="12">
        <v>0</v>
      </c>
      <c r="DB1128" s="12">
        <v>0</v>
      </c>
      <c r="DC1128" s="12">
        <v>0</v>
      </c>
      <c r="DD1128" s="283">
        <v>0</v>
      </c>
      <c r="DE1128" s="60">
        <v>0</v>
      </c>
      <c r="DF1128" s="60">
        <v>0</v>
      </c>
      <c r="DG1128" s="60">
        <v>0</v>
      </c>
      <c r="DH1128" s="60">
        <v>1</v>
      </c>
      <c r="DI1128" s="60">
        <v>0</v>
      </c>
      <c r="DJ1128" s="60">
        <v>0</v>
      </c>
      <c r="DK1128" s="60">
        <v>0</v>
      </c>
      <c r="DL1128" s="19">
        <v>0</v>
      </c>
      <c r="DM1128" s="19">
        <v>0</v>
      </c>
      <c r="DN1128" s="19">
        <v>0</v>
      </c>
      <c r="DO1128" s="59">
        <v>0</v>
      </c>
      <c r="DP1128" s="59">
        <v>0</v>
      </c>
      <c r="DQ1128" s="59">
        <v>0</v>
      </c>
      <c r="DR1128" s="59">
        <v>0</v>
      </c>
      <c r="DS1128" s="59">
        <v>0</v>
      </c>
      <c r="DT1128" s="59">
        <v>0</v>
      </c>
      <c r="DU1128" s="59">
        <v>0</v>
      </c>
      <c r="DV1128" s="59">
        <v>0</v>
      </c>
      <c r="DW1128" s="59">
        <v>0</v>
      </c>
      <c r="DX1128" s="59">
        <v>0</v>
      </c>
      <c r="DY1128" s="59">
        <v>0</v>
      </c>
      <c r="DZ1128" s="59">
        <v>0</v>
      </c>
      <c r="EA1128" s="59">
        <v>0</v>
      </c>
      <c r="EB1128" s="59">
        <v>0</v>
      </c>
      <c r="EC1128" s="59">
        <v>0</v>
      </c>
      <c r="ED1128" s="59">
        <v>0</v>
      </c>
      <c r="EE1128" s="59">
        <v>0</v>
      </c>
      <c r="EF1128" s="59">
        <v>0</v>
      </c>
      <c r="EG1128" s="59">
        <v>0</v>
      </c>
      <c r="EH1128" s="59">
        <v>0</v>
      </c>
      <c r="EI1128" s="59">
        <v>0</v>
      </c>
      <c r="EJ1128" s="59">
        <v>0</v>
      </c>
      <c r="EK1128" s="59">
        <v>0</v>
      </c>
      <c r="EL1128" s="59">
        <v>0</v>
      </c>
      <c r="EM1128" s="29">
        <v>2</v>
      </c>
      <c r="EN1128" s="59">
        <v>0</v>
      </c>
      <c r="EO1128" s="29">
        <v>2</v>
      </c>
      <c r="EP1128" s="59">
        <v>1</v>
      </c>
      <c r="EQ1128" s="59">
        <v>2</v>
      </c>
    </row>
    <row r="1129" spans="1:147" ht="15" customHeight="1" x14ac:dyDescent="0.25">
      <c r="A1129" s="6" t="s">
        <v>2587</v>
      </c>
      <c r="B1129" s="22">
        <v>203</v>
      </c>
      <c r="C1129" s="21" t="s">
        <v>1857</v>
      </c>
      <c r="D1129" s="13">
        <v>2016</v>
      </c>
      <c r="E1129" s="21" t="s">
        <v>800</v>
      </c>
      <c r="F1129" s="21" t="s">
        <v>308</v>
      </c>
      <c r="G1129" s="13">
        <v>19</v>
      </c>
      <c r="H1129" s="22" t="s">
        <v>801</v>
      </c>
      <c r="I1129" s="238" t="s">
        <v>1412</v>
      </c>
      <c r="J1129" s="59">
        <v>2</v>
      </c>
      <c r="K1129" s="22" t="s">
        <v>39</v>
      </c>
      <c r="L1129" s="22" t="s">
        <v>89</v>
      </c>
      <c r="M1129" s="22">
        <v>6</v>
      </c>
      <c r="N1129" s="22">
        <v>6</v>
      </c>
      <c r="O1129" s="59">
        <f t="shared" si="642"/>
        <v>0.77815125038364363</v>
      </c>
      <c r="P1129" s="22" t="s">
        <v>1858</v>
      </c>
      <c r="Q1129" s="26"/>
      <c r="R1129" s="22">
        <v>1</v>
      </c>
      <c r="S1129" s="37">
        <v>2</v>
      </c>
      <c r="T1129" s="22">
        <v>1</v>
      </c>
      <c r="U1129" s="239" t="s">
        <v>1859</v>
      </c>
      <c r="V1129" s="34" t="s">
        <v>1861</v>
      </c>
      <c r="W1129" s="13"/>
      <c r="X1129" s="22" t="s">
        <v>608</v>
      </c>
      <c r="Y1129" s="38"/>
      <c r="Z1129" s="26" t="s">
        <v>153</v>
      </c>
      <c r="AA1129" s="22" t="s">
        <v>1257</v>
      </c>
      <c r="AB1129" s="29" t="s">
        <v>1164</v>
      </c>
      <c r="AC1129" s="119">
        <v>10</v>
      </c>
      <c r="AD1129" s="29">
        <v>0</v>
      </c>
      <c r="AE1129" s="29" t="s">
        <v>1575</v>
      </c>
      <c r="AF1129" s="281">
        <v>2.7</v>
      </c>
      <c r="AG1129" s="86">
        <f t="shared" si="643"/>
        <v>0.43136376415898736</v>
      </c>
      <c r="AH1129" s="458">
        <f t="shared" si="660"/>
        <v>297</v>
      </c>
      <c r="AI1129" s="72">
        <f t="shared" si="636"/>
        <v>2.4727564493172123</v>
      </c>
      <c r="AJ1129" s="59">
        <f t="shared" si="637"/>
        <v>16.200000000000003</v>
      </c>
      <c r="AK1129" s="59">
        <f t="shared" si="644"/>
        <v>1.209515014542631</v>
      </c>
      <c r="AL1129" s="72">
        <f t="shared" si="638"/>
        <v>1782</v>
      </c>
      <c r="AM1129" s="72">
        <f t="shared" si="634"/>
        <v>3.2509076997008561</v>
      </c>
      <c r="AN1129" s="26" t="s">
        <v>28</v>
      </c>
      <c r="AO1129" s="22" t="s">
        <v>470</v>
      </c>
      <c r="AP1129" s="240"/>
      <c r="AQ1129" s="22" t="s">
        <v>80</v>
      </c>
      <c r="AR1129" s="26" t="s">
        <v>223</v>
      </c>
      <c r="AS1129" s="26" t="s">
        <v>224</v>
      </c>
      <c r="AT1129" s="498">
        <v>113</v>
      </c>
      <c r="AU1129" s="270">
        <v>45.23</v>
      </c>
      <c r="AV1129" s="11">
        <v>-118.5</v>
      </c>
      <c r="AW1129" s="37" t="s">
        <v>225</v>
      </c>
      <c r="AX1129" s="277">
        <v>6.1416666666666666</v>
      </c>
      <c r="AY1129" s="278">
        <v>613</v>
      </c>
      <c r="AZ1129" s="455">
        <f t="shared" si="645"/>
        <v>2.7874604745184151</v>
      </c>
      <c r="BA1129" s="529" t="s">
        <v>137</v>
      </c>
      <c r="BB1129" s="241" t="s">
        <v>226</v>
      </c>
      <c r="BC1129" s="22"/>
      <c r="BD1129" s="23"/>
      <c r="BH1129" s="26" t="s">
        <v>2028</v>
      </c>
      <c r="BI1129" s="26" t="s">
        <v>1874</v>
      </c>
      <c r="BJ1129" s="8" t="s">
        <v>8</v>
      </c>
      <c r="BK1129" s="67" t="s">
        <v>1882</v>
      </c>
      <c r="BO1129" s="29" t="s">
        <v>1669</v>
      </c>
      <c r="BP1129" s="8" t="s">
        <v>1577</v>
      </c>
      <c r="BQ1129" s="29" t="s">
        <v>1862</v>
      </c>
      <c r="BR1129" s="67">
        <v>18.110042735042736</v>
      </c>
      <c r="BS1129" s="29" t="s">
        <v>21</v>
      </c>
      <c r="BT1129" s="29" t="s">
        <v>9</v>
      </c>
      <c r="BU1129" s="124">
        <v>22.036650435055122</v>
      </c>
      <c r="BW1129" s="14" t="s">
        <v>26</v>
      </c>
      <c r="BX1129" s="29" t="s">
        <v>67</v>
      </c>
      <c r="BZ1129" s="146">
        <f t="shared" si="639"/>
        <v>22.036650435055122</v>
      </c>
      <c r="CA1129" s="250" t="s">
        <v>18</v>
      </c>
      <c r="CB1129" s="248" t="s">
        <v>1861</v>
      </c>
      <c r="CC1129" s="119">
        <v>2</v>
      </c>
      <c r="CD1129" s="119">
        <v>2</v>
      </c>
      <c r="CE1129" s="82" t="s">
        <v>1617</v>
      </c>
      <c r="CF1129" s="8" t="s">
        <v>1578</v>
      </c>
      <c r="CG1129" s="67">
        <v>18.027272727272727</v>
      </c>
      <c r="CH1129" s="29" t="s">
        <v>21</v>
      </c>
      <c r="CI1129" s="67">
        <v>6.9682159164201485</v>
      </c>
      <c r="CL1129" s="30">
        <f t="shared" si="640"/>
        <v>6.9682159164201485</v>
      </c>
      <c r="CM1129" s="119">
        <v>2</v>
      </c>
      <c r="CN1129" s="119">
        <v>2</v>
      </c>
      <c r="CO1129" s="82" t="s">
        <v>2630</v>
      </c>
      <c r="CP1129" s="67">
        <f t="shared" si="649"/>
        <v>5.0646361304409609E-3</v>
      </c>
      <c r="CQ1129" s="67">
        <f t="shared" si="650"/>
        <v>0.5714285714285714</v>
      </c>
      <c r="CR1129" s="67">
        <f t="shared" si="646"/>
        <v>2.894077788823406E-3</v>
      </c>
      <c r="CS1129" s="67">
        <f t="shared" si="651"/>
        <v>1.000001046960781</v>
      </c>
      <c r="CT1129" s="29">
        <v>1</v>
      </c>
      <c r="CU1129" s="59">
        <v>0</v>
      </c>
      <c r="CV1129" s="19" t="s">
        <v>1782</v>
      </c>
      <c r="CW1129" s="59">
        <v>0</v>
      </c>
      <c r="CX1129" s="59">
        <v>0</v>
      </c>
      <c r="CY1129" s="12">
        <v>0</v>
      </c>
      <c r="CZ1129" s="12">
        <v>2</v>
      </c>
      <c r="DA1129" s="12">
        <v>0</v>
      </c>
      <c r="DB1129" s="12">
        <v>0</v>
      </c>
      <c r="DC1129" s="12">
        <v>0</v>
      </c>
      <c r="DD1129" s="283">
        <v>0</v>
      </c>
      <c r="DE1129" s="60">
        <v>0</v>
      </c>
      <c r="DF1129" s="60">
        <v>0</v>
      </c>
      <c r="DG1129" s="60">
        <v>0</v>
      </c>
      <c r="DH1129" s="60">
        <v>1</v>
      </c>
      <c r="DI1129" s="60">
        <v>0</v>
      </c>
      <c r="DJ1129" s="60">
        <v>0</v>
      </c>
      <c r="DK1129" s="60">
        <v>0</v>
      </c>
      <c r="DL1129" s="19">
        <v>0</v>
      </c>
      <c r="DM1129" s="19">
        <v>0</v>
      </c>
      <c r="DN1129" s="19">
        <v>0</v>
      </c>
      <c r="DO1129" s="59">
        <v>0</v>
      </c>
      <c r="DP1129" s="59">
        <v>0</v>
      </c>
      <c r="DQ1129" s="59">
        <v>0</v>
      </c>
      <c r="DR1129" s="59">
        <v>0</v>
      </c>
      <c r="DS1129" s="59">
        <v>0</v>
      </c>
      <c r="DT1129" s="59">
        <v>0</v>
      </c>
      <c r="DU1129" s="59">
        <v>0</v>
      </c>
      <c r="DV1129" s="59">
        <v>0</v>
      </c>
      <c r="DW1129" s="59">
        <v>0</v>
      </c>
      <c r="DX1129" s="59">
        <v>0</v>
      </c>
      <c r="DY1129" s="59">
        <v>0</v>
      </c>
      <c r="DZ1129" s="59">
        <v>0</v>
      </c>
      <c r="EA1129" s="59">
        <v>0</v>
      </c>
      <c r="EB1129" s="59">
        <v>0</v>
      </c>
      <c r="EC1129" s="59">
        <v>0</v>
      </c>
      <c r="ED1129" s="59">
        <v>0</v>
      </c>
      <c r="EE1129" s="59">
        <v>0</v>
      </c>
      <c r="EF1129" s="59">
        <v>0</v>
      </c>
      <c r="EG1129" s="59">
        <v>0</v>
      </c>
      <c r="EH1129" s="59">
        <v>0</v>
      </c>
      <c r="EI1129" s="59">
        <v>0</v>
      </c>
      <c r="EJ1129" s="59">
        <v>0</v>
      </c>
      <c r="EK1129" s="59">
        <v>0</v>
      </c>
      <c r="EL1129" s="59">
        <v>0</v>
      </c>
      <c r="EM1129" s="29">
        <v>2</v>
      </c>
      <c r="EN1129" s="59">
        <v>0</v>
      </c>
      <c r="EO1129" s="29">
        <v>2</v>
      </c>
      <c r="EP1129" s="59">
        <v>1</v>
      </c>
      <c r="EQ1129" s="59">
        <v>2</v>
      </c>
    </row>
    <row r="1130" spans="1:147" ht="15" customHeight="1" x14ac:dyDescent="0.25">
      <c r="A1130" s="6" t="s">
        <v>2587</v>
      </c>
      <c r="B1130" s="22">
        <v>204</v>
      </c>
      <c r="C1130" s="21" t="s">
        <v>1857</v>
      </c>
      <c r="D1130" s="13">
        <v>2016</v>
      </c>
      <c r="E1130" s="21" t="s">
        <v>800</v>
      </c>
      <c r="F1130" s="21" t="s">
        <v>308</v>
      </c>
      <c r="G1130" s="13">
        <v>19</v>
      </c>
      <c r="H1130" s="22" t="s">
        <v>801</v>
      </c>
      <c r="I1130" s="238" t="s">
        <v>1412</v>
      </c>
      <c r="J1130" s="59">
        <v>2</v>
      </c>
      <c r="K1130" s="22" t="s">
        <v>39</v>
      </c>
      <c r="L1130" s="22" t="s">
        <v>89</v>
      </c>
      <c r="M1130" s="22">
        <v>6</v>
      </c>
      <c r="N1130" s="22">
        <v>6</v>
      </c>
      <c r="O1130" s="59">
        <f t="shared" si="642"/>
        <v>0.77815125038364363</v>
      </c>
      <c r="P1130" s="22" t="s">
        <v>1858</v>
      </c>
      <c r="Q1130" s="26"/>
      <c r="R1130" s="22">
        <v>1</v>
      </c>
      <c r="S1130" s="37">
        <v>2</v>
      </c>
      <c r="T1130" s="22">
        <v>3</v>
      </c>
      <c r="U1130" s="239" t="s">
        <v>1859</v>
      </c>
      <c r="V1130" s="34" t="s">
        <v>1861</v>
      </c>
      <c r="W1130" s="13"/>
      <c r="X1130" s="22" t="s">
        <v>608</v>
      </c>
      <c r="Y1130" s="38"/>
      <c r="Z1130" s="26" t="s">
        <v>153</v>
      </c>
      <c r="AA1130" s="22" t="s">
        <v>1257</v>
      </c>
      <c r="AB1130" s="29" t="s">
        <v>1164</v>
      </c>
      <c r="AC1130" s="243" t="s">
        <v>1863</v>
      </c>
      <c r="AD1130" s="29">
        <v>0</v>
      </c>
      <c r="AE1130" s="29" t="s">
        <v>1575</v>
      </c>
      <c r="AF1130" s="282">
        <v>5.5</v>
      </c>
      <c r="AG1130" s="86">
        <f t="shared" si="643"/>
        <v>0.74036268949424389</v>
      </c>
      <c r="AH1130" s="458">
        <f t="shared" si="660"/>
        <v>605</v>
      </c>
      <c r="AI1130" s="72">
        <f t="shared" si="636"/>
        <v>2.781755374652469</v>
      </c>
      <c r="AJ1130" s="59">
        <f t="shared" si="637"/>
        <v>33</v>
      </c>
      <c r="AK1130" s="59">
        <f t="shared" si="644"/>
        <v>1.5185139398778875</v>
      </c>
      <c r="AL1130" s="72">
        <f t="shared" si="638"/>
        <v>3630</v>
      </c>
      <c r="AM1130" s="72">
        <f t="shared" si="634"/>
        <v>3.5599066250361124</v>
      </c>
      <c r="AN1130" s="26" t="s">
        <v>28</v>
      </c>
      <c r="AO1130" s="22" t="s">
        <v>470</v>
      </c>
      <c r="AP1130" s="240"/>
      <c r="AQ1130" s="22" t="s">
        <v>80</v>
      </c>
      <c r="AR1130" s="26" t="s">
        <v>223</v>
      </c>
      <c r="AS1130" s="26" t="s">
        <v>224</v>
      </c>
      <c r="AT1130" s="498">
        <v>113</v>
      </c>
      <c r="AU1130" s="270">
        <v>45.23</v>
      </c>
      <c r="AV1130" s="11">
        <v>-118.5</v>
      </c>
      <c r="AW1130" s="37" t="s">
        <v>225</v>
      </c>
      <c r="AX1130" s="277">
        <v>6.1416666666666666</v>
      </c>
      <c r="AY1130" s="278">
        <v>613</v>
      </c>
      <c r="AZ1130" s="455">
        <f t="shared" si="645"/>
        <v>2.7874604745184151</v>
      </c>
      <c r="BA1130" s="529" t="s">
        <v>137</v>
      </c>
      <c r="BB1130" s="241" t="s">
        <v>226</v>
      </c>
      <c r="BC1130" s="22"/>
      <c r="BD1130" s="23"/>
      <c r="BH1130" s="26" t="s">
        <v>2028</v>
      </c>
      <c r="BI1130" s="26" t="s">
        <v>1875</v>
      </c>
      <c r="BJ1130" s="8" t="s">
        <v>8</v>
      </c>
      <c r="BK1130" s="67" t="s">
        <v>1882</v>
      </c>
      <c r="BO1130" s="29" t="s">
        <v>1669</v>
      </c>
      <c r="BP1130" s="8" t="s">
        <v>1577</v>
      </c>
      <c r="BQ1130" s="29" t="s">
        <v>1862</v>
      </c>
      <c r="BR1130" s="67">
        <v>16.259259259259256</v>
      </c>
      <c r="BS1130" s="29" t="s">
        <v>21</v>
      </c>
      <c r="BT1130" s="29" t="s">
        <v>9</v>
      </c>
      <c r="BU1130" s="124">
        <v>11.682899516424323</v>
      </c>
      <c r="BW1130" s="14" t="s">
        <v>26</v>
      </c>
      <c r="BX1130" s="29" t="s">
        <v>67</v>
      </c>
      <c r="BZ1130" s="146">
        <f t="shared" si="639"/>
        <v>11.682899516424323</v>
      </c>
      <c r="CA1130" s="250" t="s">
        <v>18</v>
      </c>
      <c r="CB1130" s="248" t="s">
        <v>1861</v>
      </c>
      <c r="CC1130" s="119">
        <v>6</v>
      </c>
      <c r="CD1130" s="119">
        <v>6</v>
      </c>
      <c r="CE1130" s="82" t="s">
        <v>1617</v>
      </c>
      <c r="CF1130" s="8" t="s">
        <v>1578</v>
      </c>
      <c r="CG1130" s="67">
        <v>18.027272727272727</v>
      </c>
      <c r="CH1130" s="29" t="s">
        <v>21</v>
      </c>
      <c r="CI1130" s="67">
        <v>6.9682159164201485</v>
      </c>
      <c r="CL1130" s="30">
        <f t="shared" si="640"/>
        <v>6.9682159164201485</v>
      </c>
      <c r="CM1130" s="119">
        <v>2</v>
      </c>
      <c r="CN1130" s="119">
        <v>2</v>
      </c>
      <c r="CO1130" s="82" t="s">
        <v>2630</v>
      </c>
      <c r="CP1130" s="67">
        <f t="shared" si="649"/>
        <v>-0.16017712856124766</v>
      </c>
      <c r="CQ1130" s="67">
        <f t="shared" si="650"/>
        <v>0.86956521739130432</v>
      </c>
      <c r="CR1130" s="67">
        <f t="shared" si="646"/>
        <v>-0.13928445961847621</v>
      </c>
      <c r="CS1130" s="67">
        <f t="shared" si="651"/>
        <v>0.66787917670986729</v>
      </c>
      <c r="CT1130" s="29">
        <v>2</v>
      </c>
      <c r="CU1130" s="59">
        <v>0</v>
      </c>
      <c r="CV1130" s="19" t="s">
        <v>1782</v>
      </c>
      <c r="CW1130" s="59">
        <v>0</v>
      </c>
      <c r="CX1130" s="59">
        <v>0</v>
      </c>
      <c r="CY1130" s="12">
        <v>0</v>
      </c>
      <c r="CZ1130" s="12">
        <v>2</v>
      </c>
      <c r="DA1130" s="12">
        <v>0</v>
      </c>
      <c r="DB1130" s="12">
        <v>0</v>
      </c>
      <c r="DC1130" s="12">
        <v>0</v>
      </c>
      <c r="DD1130" s="283">
        <v>0</v>
      </c>
      <c r="DE1130" s="60">
        <v>0</v>
      </c>
      <c r="DF1130" s="60">
        <v>0</v>
      </c>
      <c r="DG1130" s="60">
        <v>0</v>
      </c>
      <c r="DH1130" s="60">
        <v>1</v>
      </c>
      <c r="DI1130" s="60">
        <v>0</v>
      </c>
      <c r="DJ1130" s="60">
        <v>0</v>
      </c>
      <c r="DK1130" s="60">
        <v>0</v>
      </c>
      <c r="DL1130" s="19">
        <v>0</v>
      </c>
      <c r="DM1130" s="19">
        <v>0</v>
      </c>
      <c r="DN1130" s="19">
        <v>0</v>
      </c>
      <c r="DO1130" s="59">
        <v>0</v>
      </c>
      <c r="DP1130" s="59">
        <v>0</v>
      </c>
      <c r="DQ1130" s="59">
        <v>0</v>
      </c>
      <c r="DR1130" s="59">
        <v>0</v>
      </c>
      <c r="DS1130" s="59">
        <v>0</v>
      </c>
      <c r="DT1130" s="59">
        <v>0</v>
      </c>
      <c r="DU1130" s="59">
        <v>0</v>
      </c>
      <c r="DV1130" s="59">
        <v>0</v>
      </c>
      <c r="DW1130" s="59">
        <v>0</v>
      </c>
      <c r="DX1130" s="59">
        <v>0</v>
      </c>
      <c r="DY1130" s="59">
        <v>0</v>
      </c>
      <c r="DZ1130" s="59">
        <v>0</v>
      </c>
      <c r="EA1130" s="59">
        <v>0</v>
      </c>
      <c r="EB1130" s="59">
        <v>0</v>
      </c>
      <c r="EC1130" s="59">
        <v>0</v>
      </c>
      <c r="ED1130" s="59">
        <v>0</v>
      </c>
      <c r="EE1130" s="59">
        <v>0</v>
      </c>
      <c r="EF1130" s="59">
        <v>0</v>
      </c>
      <c r="EG1130" s="59">
        <v>0</v>
      </c>
      <c r="EH1130" s="59">
        <v>0</v>
      </c>
      <c r="EI1130" s="59">
        <v>0</v>
      </c>
      <c r="EJ1130" s="59">
        <v>0</v>
      </c>
      <c r="EK1130" s="59">
        <v>0</v>
      </c>
      <c r="EL1130" s="59">
        <v>0</v>
      </c>
      <c r="EM1130" s="29">
        <v>2</v>
      </c>
      <c r="EN1130" s="59">
        <v>0</v>
      </c>
      <c r="EO1130" s="29">
        <v>2</v>
      </c>
      <c r="EP1130" s="59">
        <v>1</v>
      </c>
      <c r="EQ1130" s="59">
        <v>2</v>
      </c>
    </row>
    <row r="1131" spans="1:147" ht="15" customHeight="1" x14ac:dyDescent="0.25">
      <c r="A1131" s="6" t="s">
        <v>2587</v>
      </c>
      <c r="B1131" s="22">
        <v>205</v>
      </c>
      <c r="C1131" s="21" t="s">
        <v>1857</v>
      </c>
      <c r="D1131" s="13">
        <v>2016</v>
      </c>
      <c r="E1131" s="21" t="s">
        <v>800</v>
      </c>
      <c r="F1131" s="21" t="s">
        <v>308</v>
      </c>
      <c r="G1131" s="13">
        <v>19</v>
      </c>
      <c r="H1131" s="22" t="s">
        <v>801</v>
      </c>
      <c r="I1131" s="238" t="s">
        <v>1412</v>
      </c>
      <c r="J1131" s="59">
        <v>2</v>
      </c>
      <c r="K1131" s="22" t="s">
        <v>39</v>
      </c>
      <c r="L1131" s="22" t="s">
        <v>89</v>
      </c>
      <c r="M1131" s="22">
        <v>6</v>
      </c>
      <c r="N1131" s="22">
        <v>6</v>
      </c>
      <c r="O1131" s="59">
        <f t="shared" si="642"/>
        <v>0.77815125038364363</v>
      </c>
      <c r="P1131" s="22" t="s">
        <v>1858</v>
      </c>
      <c r="Q1131" s="26"/>
      <c r="R1131" s="22">
        <v>1</v>
      </c>
      <c r="S1131" s="37">
        <v>2</v>
      </c>
      <c r="T1131" s="22">
        <v>1</v>
      </c>
      <c r="U1131" s="239" t="s">
        <v>1859</v>
      </c>
      <c r="V1131" s="34" t="s">
        <v>1861</v>
      </c>
      <c r="W1131" s="13"/>
      <c r="X1131" s="22" t="s">
        <v>608</v>
      </c>
      <c r="Y1131" s="38"/>
      <c r="Z1131" s="244" t="s">
        <v>130</v>
      </c>
      <c r="AA1131" s="22" t="s">
        <v>1257</v>
      </c>
      <c r="AB1131" s="29" t="s">
        <v>1164</v>
      </c>
      <c r="AC1131" s="119">
        <v>32</v>
      </c>
      <c r="AD1131" s="29">
        <v>0</v>
      </c>
      <c r="AE1131" s="29" t="s">
        <v>1576</v>
      </c>
      <c r="AF1131" s="281">
        <v>8.6999999999999993</v>
      </c>
      <c r="AG1131" s="86">
        <f t="shared" si="643"/>
        <v>0.93951925261861846</v>
      </c>
      <c r="AH1131" s="458">
        <f>AF1131*69.5</f>
        <v>604.65</v>
      </c>
      <c r="AI1131" s="72">
        <f t="shared" si="636"/>
        <v>2.7815040572087324</v>
      </c>
      <c r="AJ1131" s="59">
        <f t="shared" si="637"/>
        <v>52.199999999999996</v>
      </c>
      <c r="AK1131" s="59">
        <f t="shared" si="644"/>
        <v>1.7176705030022621</v>
      </c>
      <c r="AL1131" s="72">
        <f t="shared" si="638"/>
        <v>3627.8999999999996</v>
      </c>
      <c r="AM1131" s="72">
        <f t="shared" si="634"/>
        <v>3.5596553075923758</v>
      </c>
      <c r="AN1131" s="26" t="s">
        <v>28</v>
      </c>
      <c r="AO1131" s="22" t="s">
        <v>470</v>
      </c>
      <c r="AP1131" s="240"/>
      <c r="AQ1131" s="22" t="s">
        <v>80</v>
      </c>
      <c r="AR1131" s="26" t="s">
        <v>223</v>
      </c>
      <c r="AS1131" s="26" t="s">
        <v>224</v>
      </c>
      <c r="AT1131" s="498">
        <v>113</v>
      </c>
      <c r="AU1131" s="270">
        <v>45.23</v>
      </c>
      <c r="AV1131" s="11">
        <v>-118.5</v>
      </c>
      <c r="AW1131" s="37" t="s">
        <v>225</v>
      </c>
      <c r="AX1131" s="277">
        <v>6.1416666666666666</v>
      </c>
      <c r="AY1131" s="278">
        <v>613</v>
      </c>
      <c r="AZ1131" s="455">
        <f t="shared" si="645"/>
        <v>2.7874604745184151</v>
      </c>
      <c r="BA1131" s="529" t="s">
        <v>137</v>
      </c>
      <c r="BB1131" s="241" t="s">
        <v>226</v>
      </c>
      <c r="BC1131" s="22"/>
      <c r="BD1131" s="23"/>
      <c r="BH1131" s="26" t="s">
        <v>2028</v>
      </c>
      <c r="BI1131" s="26" t="s">
        <v>1876</v>
      </c>
      <c r="BJ1131" s="8" t="s">
        <v>8</v>
      </c>
      <c r="BK1131" s="67" t="s">
        <v>1882</v>
      </c>
      <c r="BO1131" s="29" t="s">
        <v>1669</v>
      </c>
      <c r="BP1131" s="8" t="s">
        <v>1577</v>
      </c>
      <c r="BQ1131" s="29" t="s">
        <v>1862</v>
      </c>
      <c r="BR1131" s="67">
        <v>-0.90277777777777724</v>
      </c>
      <c r="BS1131" s="29" t="s">
        <v>21</v>
      </c>
      <c r="BT1131" s="29" t="s">
        <v>9</v>
      </c>
      <c r="BU1131" s="124">
        <v>2.2195296187244407</v>
      </c>
      <c r="BW1131" s="14" t="s">
        <v>26</v>
      </c>
      <c r="BX1131" s="29" t="s">
        <v>67</v>
      </c>
      <c r="BZ1131" s="146">
        <f t="shared" si="639"/>
        <v>2.2195296187244407</v>
      </c>
      <c r="CA1131" s="250" t="s">
        <v>18</v>
      </c>
      <c r="CB1131" s="248" t="s">
        <v>1861</v>
      </c>
      <c r="CC1131" s="119">
        <v>2</v>
      </c>
      <c r="CD1131" s="119">
        <v>2</v>
      </c>
      <c r="CE1131" s="82" t="s">
        <v>1617</v>
      </c>
      <c r="CF1131" s="8" t="s">
        <v>1578</v>
      </c>
      <c r="CG1131" s="67">
        <v>18.027272727272727</v>
      </c>
      <c r="CH1131" s="29" t="s">
        <v>21</v>
      </c>
      <c r="CI1131" s="67">
        <v>6.9682159164201485</v>
      </c>
      <c r="CL1131" s="30">
        <f t="shared" si="640"/>
        <v>6.9682159164201485</v>
      </c>
      <c r="CM1131" s="119">
        <v>2</v>
      </c>
      <c r="CN1131" s="119">
        <v>2</v>
      </c>
      <c r="CO1131" s="82" t="s">
        <v>2630</v>
      </c>
      <c r="CP1131" s="67">
        <f t="shared" si="649"/>
        <v>-3.6606781815952343</v>
      </c>
      <c r="CQ1131" s="67">
        <f t="shared" si="650"/>
        <v>0.5714285714285714</v>
      </c>
      <c r="CR1131" s="67">
        <f t="shared" si="646"/>
        <v>-2.0918161037687053</v>
      </c>
      <c r="CS1131" s="67">
        <f t="shared" si="651"/>
        <v>1.546961826498261</v>
      </c>
      <c r="CT1131" s="29">
        <v>1</v>
      </c>
      <c r="CU1131" s="59">
        <v>0</v>
      </c>
      <c r="CV1131" s="19" t="s">
        <v>1782</v>
      </c>
      <c r="CW1131" s="59">
        <v>0</v>
      </c>
      <c r="CX1131" s="59">
        <v>0</v>
      </c>
      <c r="CY1131" s="12">
        <v>0</v>
      </c>
      <c r="CZ1131" s="12">
        <v>2</v>
      </c>
      <c r="DA1131" s="12">
        <v>0</v>
      </c>
      <c r="DB1131" s="12">
        <v>0</v>
      </c>
      <c r="DC1131" s="12">
        <v>0</v>
      </c>
      <c r="DD1131" s="283">
        <v>0</v>
      </c>
      <c r="DE1131" s="60">
        <v>0</v>
      </c>
      <c r="DF1131" s="60">
        <v>0</v>
      </c>
      <c r="DG1131" s="60">
        <v>0</v>
      </c>
      <c r="DH1131" s="60">
        <v>1</v>
      </c>
      <c r="DI1131" s="60">
        <v>0</v>
      </c>
      <c r="DJ1131" s="60">
        <v>0</v>
      </c>
      <c r="DK1131" s="60">
        <v>0</v>
      </c>
      <c r="DL1131" s="19">
        <v>0</v>
      </c>
      <c r="DM1131" s="19">
        <v>0</v>
      </c>
      <c r="DN1131" s="19">
        <v>0</v>
      </c>
      <c r="DO1131" s="59">
        <v>0</v>
      </c>
      <c r="DP1131" s="59">
        <v>0</v>
      </c>
      <c r="DQ1131" s="59">
        <v>0</v>
      </c>
      <c r="DR1131" s="59">
        <v>0</v>
      </c>
      <c r="DS1131" s="59">
        <v>0</v>
      </c>
      <c r="DT1131" s="59">
        <v>0</v>
      </c>
      <c r="DU1131" s="59">
        <v>0</v>
      </c>
      <c r="DV1131" s="59">
        <v>0</v>
      </c>
      <c r="DW1131" s="59">
        <v>0</v>
      </c>
      <c r="DX1131" s="59">
        <v>0</v>
      </c>
      <c r="DY1131" s="59">
        <v>0</v>
      </c>
      <c r="DZ1131" s="59">
        <v>0</v>
      </c>
      <c r="EA1131" s="59">
        <v>0</v>
      </c>
      <c r="EB1131" s="59">
        <v>0</v>
      </c>
      <c r="EC1131" s="59">
        <v>0</v>
      </c>
      <c r="ED1131" s="59">
        <v>0</v>
      </c>
      <c r="EE1131" s="59">
        <v>0</v>
      </c>
      <c r="EF1131" s="59">
        <v>0</v>
      </c>
      <c r="EG1131" s="59">
        <v>0</v>
      </c>
      <c r="EH1131" s="59">
        <v>0</v>
      </c>
      <c r="EI1131" s="59">
        <v>0</v>
      </c>
      <c r="EJ1131" s="59">
        <v>0</v>
      </c>
      <c r="EK1131" s="59">
        <v>0</v>
      </c>
      <c r="EL1131" s="59">
        <v>0</v>
      </c>
      <c r="EM1131" s="37">
        <v>0</v>
      </c>
      <c r="EN1131" s="59">
        <v>0</v>
      </c>
      <c r="EO1131" s="268">
        <v>1</v>
      </c>
      <c r="EP1131" s="59">
        <v>1</v>
      </c>
      <c r="EQ1131" s="59">
        <v>2</v>
      </c>
    </row>
    <row r="1132" spans="1:147" ht="15" customHeight="1" x14ac:dyDescent="0.25">
      <c r="A1132" s="6" t="s">
        <v>2587</v>
      </c>
      <c r="B1132" s="22">
        <v>206</v>
      </c>
      <c r="C1132" s="21" t="s">
        <v>1857</v>
      </c>
      <c r="D1132" s="13">
        <v>2016</v>
      </c>
      <c r="E1132" s="21" t="s">
        <v>800</v>
      </c>
      <c r="F1132" s="21" t="s">
        <v>308</v>
      </c>
      <c r="G1132" s="13">
        <v>19</v>
      </c>
      <c r="H1132" s="22" t="s">
        <v>801</v>
      </c>
      <c r="I1132" s="238" t="s">
        <v>1412</v>
      </c>
      <c r="J1132" s="59">
        <v>2</v>
      </c>
      <c r="K1132" s="22" t="s">
        <v>39</v>
      </c>
      <c r="L1132" s="22" t="s">
        <v>89</v>
      </c>
      <c r="M1132" s="22">
        <v>6</v>
      </c>
      <c r="N1132" s="22">
        <v>6</v>
      </c>
      <c r="O1132" s="59">
        <f t="shared" si="642"/>
        <v>0.77815125038364363</v>
      </c>
      <c r="P1132" s="22" t="s">
        <v>1858</v>
      </c>
      <c r="Q1132" s="26"/>
      <c r="R1132" s="22">
        <v>1</v>
      </c>
      <c r="S1132" s="37">
        <v>2</v>
      </c>
      <c r="T1132" s="22">
        <v>1</v>
      </c>
      <c r="U1132" s="239" t="s">
        <v>1859</v>
      </c>
      <c r="V1132" s="34" t="s">
        <v>1861</v>
      </c>
      <c r="W1132" s="13"/>
      <c r="X1132" s="22" t="s">
        <v>608</v>
      </c>
      <c r="Y1132" s="38"/>
      <c r="Z1132" s="244" t="s">
        <v>130</v>
      </c>
      <c r="AA1132" s="22" t="s">
        <v>1257</v>
      </c>
      <c r="AB1132" s="29" t="s">
        <v>1164</v>
      </c>
      <c r="AC1132" s="119">
        <v>16</v>
      </c>
      <c r="AD1132" s="29">
        <v>0</v>
      </c>
      <c r="AE1132" s="29" t="s">
        <v>1576</v>
      </c>
      <c r="AF1132" s="281">
        <v>4.4000000000000004</v>
      </c>
      <c r="AG1132" s="86">
        <f t="shared" si="643"/>
        <v>0.64345267648618742</v>
      </c>
      <c r="AH1132" s="458">
        <f t="shared" ref="AH1132:AH1134" si="661">AF1132*69.5</f>
        <v>305.8</v>
      </c>
      <c r="AI1132" s="72">
        <f t="shared" si="636"/>
        <v>2.4854374810763011</v>
      </c>
      <c r="AJ1132" s="59">
        <f t="shared" si="637"/>
        <v>26.400000000000002</v>
      </c>
      <c r="AK1132" s="59">
        <f t="shared" si="644"/>
        <v>1.4216039268698311</v>
      </c>
      <c r="AL1132" s="72">
        <f t="shared" si="638"/>
        <v>1834.8000000000002</v>
      </c>
      <c r="AM1132" s="72">
        <f t="shared" si="634"/>
        <v>3.263588731459945</v>
      </c>
      <c r="AN1132" s="26" t="s">
        <v>28</v>
      </c>
      <c r="AO1132" s="22" t="s">
        <v>470</v>
      </c>
      <c r="AP1132" s="240"/>
      <c r="AQ1132" s="22" t="s">
        <v>80</v>
      </c>
      <c r="AR1132" s="26" t="s">
        <v>223</v>
      </c>
      <c r="AS1132" s="26" t="s">
        <v>224</v>
      </c>
      <c r="AT1132" s="498">
        <v>113</v>
      </c>
      <c r="AU1132" s="270">
        <v>45.23</v>
      </c>
      <c r="AV1132" s="11">
        <v>-118.5</v>
      </c>
      <c r="AW1132" s="37" t="s">
        <v>225</v>
      </c>
      <c r="AX1132" s="277">
        <v>6.1416666666666666</v>
      </c>
      <c r="AY1132" s="278">
        <v>613</v>
      </c>
      <c r="AZ1132" s="455">
        <f t="shared" si="645"/>
        <v>2.7874604745184151</v>
      </c>
      <c r="BA1132" s="529" t="s">
        <v>137</v>
      </c>
      <c r="BB1132" s="241" t="s">
        <v>226</v>
      </c>
      <c r="BC1132" s="22"/>
      <c r="BD1132" s="23"/>
      <c r="BH1132" s="26" t="s">
        <v>2028</v>
      </c>
      <c r="BI1132" s="26" t="s">
        <v>1877</v>
      </c>
      <c r="BJ1132" s="8" t="s">
        <v>8</v>
      </c>
      <c r="BK1132" s="67" t="s">
        <v>1882</v>
      </c>
      <c r="BO1132" s="29" t="s">
        <v>1669</v>
      </c>
      <c r="BP1132" s="8" t="s">
        <v>1577</v>
      </c>
      <c r="BQ1132" s="29" t="s">
        <v>1862</v>
      </c>
      <c r="BR1132" s="67">
        <v>3.661538461538461</v>
      </c>
      <c r="BS1132" s="29" t="s">
        <v>21</v>
      </c>
      <c r="BT1132" s="29" t="s">
        <v>9</v>
      </c>
      <c r="BU1132" s="124">
        <v>3.8727694477293975</v>
      </c>
      <c r="BW1132" s="14" t="s">
        <v>26</v>
      </c>
      <c r="BX1132" s="29" t="s">
        <v>67</v>
      </c>
      <c r="BZ1132" s="146">
        <f t="shared" si="639"/>
        <v>3.8727694477293975</v>
      </c>
      <c r="CA1132" s="250" t="s">
        <v>18</v>
      </c>
      <c r="CB1132" s="248" t="s">
        <v>1861</v>
      </c>
      <c r="CC1132" s="119">
        <v>2</v>
      </c>
      <c r="CD1132" s="119">
        <v>2</v>
      </c>
      <c r="CE1132" s="82" t="s">
        <v>1617</v>
      </c>
      <c r="CF1132" s="8" t="s">
        <v>1578</v>
      </c>
      <c r="CG1132" s="67">
        <v>18.027272727272727</v>
      </c>
      <c r="CH1132" s="29" t="s">
        <v>21</v>
      </c>
      <c r="CI1132" s="67">
        <v>6.9682159164201485</v>
      </c>
      <c r="CL1132" s="30">
        <f t="shared" si="640"/>
        <v>6.9682159164201485</v>
      </c>
      <c r="CM1132" s="119">
        <v>2</v>
      </c>
      <c r="CN1132" s="119">
        <v>2</v>
      </c>
      <c r="CO1132" s="82" t="s">
        <v>2630</v>
      </c>
      <c r="CP1132" s="67">
        <f t="shared" si="649"/>
        <v>-2.5484146682544182</v>
      </c>
      <c r="CQ1132" s="67">
        <f t="shared" si="650"/>
        <v>0.5714285714285714</v>
      </c>
      <c r="CR1132" s="67">
        <f t="shared" si="646"/>
        <v>-1.4562369532882389</v>
      </c>
      <c r="CS1132" s="67">
        <f t="shared" si="651"/>
        <v>1.2650782580152766</v>
      </c>
      <c r="CT1132" s="29">
        <v>1</v>
      </c>
      <c r="CU1132" s="59">
        <v>0</v>
      </c>
      <c r="CV1132" s="19" t="s">
        <v>1782</v>
      </c>
      <c r="CW1132" s="59">
        <v>0</v>
      </c>
      <c r="CX1132" s="59">
        <v>0</v>
      </c>
      <c r="CY1132" s="12">
        <v>0</v>
      </c>
      <c r="CZ1132" s="12">
        <v>2</v>
      </c>
      <c r="DA1132" s="12">
        <v>0</v>
      </c>
      <c r="DB1132" s="12">
        <v>0</v>
      </c>
      <c r="DC1132" s="12">
        <v>0</v>
      </c>
      <c r="DD1132" s="283">
        <v>0</v>
      </c>
      <c r="DE1132" s="60">
        <v>0</v>
      </c>
      <c r="DF1132" s="60">
        <v>0</v>
      </c>
      <c r="DG1132" s="60">
        <v>0</v>
      </c>
      <c r="DH1132" s="60">
        <v>1</v>
      </c>
      <c r="DI1132" s="60">
        <v>0</v>
      </c>
      <c r="DJ1132" s="60">
        <v>0</v>
      </c>
      <c r="DK1132" s="60">
        <v>0</v>
      </c>
      <c r="DL1132" s="19">
        <v>0</v>
      </c>
      <c r="DM1132" s="19">
        <v>0</v>
      </c>
      <c r="DN1132" s="19">
        <v>0</v>
      </c>
      <c r="DO1132" s="59">
        <v>0</v>
      </c>
      <c r="DP1132" s="59">
        <v>0</v>
      </c>
      <c r="DQ1132" s="59">
        <v>0</v>
      </c>
      <c r="DR1132" s="59">
        <v>0</v>
      </c>
      <c r="DS1132" s="59">
        <v>0</v>
      </c>
      <c r="DT1132" s="59">
        <v>0</v>
      </c>
      <c r="DU1132" s="59">
        <v>0</v>
      </c>
      <c r="DV1132" s="59">
        <v>0</v>
      </c>
      <c r="DW1132" s="59">
        <v>0</v>
      </c>
      <c r="DX1132" s="59">
        <v>0</v>
      </c>
      <c r="DY1132" s="59">
        <v>0</v>
      </c>
      <c r="DZ1132" s="59">
        <v>0</v>
      </c>
      <c r="EA1132" s="59">
        <v>0</v>
      </c>
      <c r="EB1132" s="59">
        <v>0</v>
      </c>
      <c r="EC1132" s="59">
        <v>0</v>
      </c>
      <c r="ED1132" s="59">
        <v>0</v>
      </c>
      <c r="EE1132" s="59">
        <v>0</v>
      </c>
      <c r="EF1132" s="59">
        <v>0</v>
      </c>
      <c r="EG1132" s="59">
        <v>0</v>
      </c>
      <c r="EH1132" s="59">
        <v>0</v>
      </c>
      <c r="EI1132" s="59">
        <v>0</v>
      </c>
      <c r="EJ1132" s="59">
        <v>0</v>
      </c>
      <c r="EK1132" s="59">
        <v>0</v>
      </c>
      <c r="EL1132" s="59">
        <v>0</v>
      </c>
      <c r="EM1132" s="37">
        <v>0</v>
      </c>
      <c r="EN1132" s="59">
        <v>0</v>
      </c>
      <c r="EO1132" s="268">
        <v>1</v>
      </c>
      <c r="EP1132" s="59">
        <v>1</v>
      </c>
      <c r="EQ1132" s="59">
        <v>2</v>
      </c>
    </row>
    <row r="1133" spans="1:147" ht="15" customHeight="1" x14ac:dyDescent="0.25">
      <c r="A1133" s="6" t="s">
        <v>2587</v>
      </c>
      <c r="B1133" s="22">
        <v>207</v>
      </c>
      <c r="C1133" s="21" t="s">
        <v>1857</v>
      </c>
      <c r="D1133" s="13">
        <v>2016</v>
      </c>
      <c r="E1133" s="21" t="s">
        <v>800</v>
      </c>
      <c r="F1133" s="21" t="s">
        <v>308</v>
      </c>
      <c r="G1133" s="13">
        <v>19</v>
      </c>
      <c r="H1133" s="22" t="s">
        <v>801</v>
      </c>
      <c r="I1133" s="238" t="s">
        <v>1412</v>
      </c>
      <c r="J1133" s="59">
        <v>2</v>
      </c>
      <c r="K1133" s="22" t="s">
        <v>39</v>
      </c>
      <c r="L1133" s="22" t="s">
        <v>89</v>
      </c>
      <c r="M1133" s="22">
        <v>6</v>
      </c>
      <c r="N1133" s="22">
        <v>6</v>
      </c>
      <c r="O1133" s="59">
        <f t="shared" si="642"/>
        <v>0.77815125038364363</v>
      </c>
      <c r="P1133" s="22" t="s">
        <v>1858</v>
      </c>
      <c r="Q1133" s="26"/>
      <c r="R1133" s="22">
        <v>1</v>
      </c>
      <c r="S1133" s="37">
        <v>2</v>
      </c>
      <c r="T1133" s="22">
        <v>1</v>
      </c>
      <c r="U1133" s="239" t="s">
        <v>1859</v>
      </c>
      <c r="V1133" s="34" t="s">
        <v>1861</v>
      </c>
      <c r="W1133" s="13"/>
      <c r="X1133" s="22" t="s">
        <v>608</v>
      </c>
      <c r="Y1133" s="38"/>
      <c r="Z1133" s="244" t="s">
        <v>130</v>
      </c>
      <c r="AA1133" s="22" t="s">
        <v>1257</v>
      </c>
      <c r="AB1133" s="29" t="s">
        <v>1164</v>
      </c>
      <c r="AC1133" s="119">
        <v>8</v>
      </c>
      <c r="AD1133" s="29">
        <v>0</v>
      </c>
      <c r="AE1133" s="29" t="s">
        <v>1576</v>
      </c>
      <c r="AF1133" s="281">
        <v>2.2000000000000002</v>
      </c>
      <c r="AG1133" s="86">
        <f t="shared" si="643"/>
        <v>0.34242268082220628</v>
      </c>
      <c r="AH1133" s="458">
        <f t="shared" si="661"/>
        <v>152.9</v>
      </c>
      <c r="AI1133" s="72">
        <f t="shared" si="636"/>
        <v>2.1844074854123203</v>
      </c>
      <c r="AJ1133" s="59">
        <f t="shared" si="637"/>
        <v>13.200000000000001</v>
      </c>
      <c r="AK1133" s="59">
        <f t="shared" si="644"/>
        <v>1.1205739312058498</v>
      </c>
      <c r="AL1133" s="72">
        <f t="shared" si="638"/>
        <v>917.40000000000009</v>
      </c>
      <c r="AM1133" s="72">
        <f t="shared" si="634"/>
        <v>2.9625587357959637</v>
      </c>
      <c r="AN1133" s="26" t="s">
        <v>28</v>
      </c>
      <c r="AO1133" s="22" t="s">
        <v>470</v>
      </c>
      <c r="AP1133" s="240"/>
      <c r="AQ1133" s="22" t="s">
        <v>80</v>
      </c>
      <c r="AR1133" s="26" t="s">
        <v>223</v>
      </c>
      <c r="AS1133" s="26" t="s">
        <v>224</v>
      </c>
      <c r="AT1133" s="498">
        <v>113</v>
      </c>
      <c r="AU1133" s="270">
        <v>45.23</v>
      </c>
      <c r="AV1133" s="11">
        <v>-118.5</v>
      </c>
      <c r="AW1133" s="37" t="s">
        <v>225</v>
      </c>
      <c r="AX1133" s="277">
        <v>6.1416666666666666</v>
      </c>
      <c r="AY1133" s="278">
        <v>613</v>
      </c>
      <c r="AZ1133" s="455">
        <f t="shared" si="645"/>
        <v>2.7874604745184151</v>
      </c>
      <c r="BA1133" s="529" t="s">
        <v>137</v>
      </c>
      <c r="BB1133" s="241" t="s">
        <v>226</v>
      </c>
      <c r="BC1133" s="22"/>
      <c r="BD1133" s="23"/>
      <c r="BH1133" s="26" t="s">
        <v>2028</v>
      </c>
      <c r="BI1133" s="26" t="s">
        <v>1878</v>
      </c>
      <c r="BJ1133" s="8" t="s">
        <v>8</v>
      </c>
      <c r="BK1133" s="67" t="s">
        <v>1882</v>
      </c>
      <c r="BO1133" s="29" t="s">
        <v>1669</v>
      </c>
      <c r="BP1133" s="8" t="s">
        <v>1577</v>
      </c>
      <c r="BQ1133" s="29" t="s">
        <v>1862</v>
      </c>
      <c r="BR1133" s="67">
        <v>2.2280219780219785</v>
      </c>
      <c r="BS1133" s="29" t="s">
        <v>21</v>
      </c>
      <c r="BT1133" s="29" t="s">
        <v>9</v>
      </c>
      <c r="BU1133" s="124">
        <v>7.999631112434626</v>
      </c>
      <c r="BW1133" s="14" t="s">
        <v>26</v>
      </c>
      <c r="BX1133" s="29" t="s">
        <v>67</v>
      </c>
      <c r="BZ1133" s="146">
        <f t="shared" si="639"/>
        <v>7.999631112434626</v>
      </c>
      <c r="CA1133" s="250" t="s">
        <v>18</v>
      </c>
      <c r="CB1133" s="248" t="s">
        <v>1861</v>
      </c>
      <c r="CC1133" s="119">
        <v>2</v>
      </c>
      <c r="CD1133" s="119">
        <v>2</v>
      </c>
      <c r="CE1133" s="82" t="s">
        <v>1617</v>
      </c>
      <c r="CF1133" s="8" t="s">
        <v>1578</v>
      </c>
      <c r="CG1133" s="67">
        <v>18.027272727272727</v>
      </c>
      <c r="CH1133" s="29" t="s">
        <v>21</v>
      </c>
      <c r="CI1133" s="67">
        <v>6.9682159164201485</v>
      </c>
      <c r="CL1133" s="30">
        <f t="shared" si="640"/>
        <v>6.9682159164201485</v>
      </c>
      <c r="CM1133" s="119">
        <v>2</v>
      </c>
      <c r="CN1133" s="119">
        <v>2</v>
      </c>
      <c r="CO1133" s="82" t="s">
        <v>2630</v>
      </c>
      <c r="CP1133" s="67">
        <f t="shared" si="649"/>
        <v>-2.1060975709977314</v>
      </c>
      <c r="CQ1133" s="67">
        <f t="shared" si="650"/>
        <v>0.5714285714285714</v>
      </c>
      <c r="CR1133" s="67">
        <f t="shared" si="646"/>
        <v>-1.2034843262844179</v>
      </c>
      <c r="CS1133" s="67">
        <f t="shared" si="651"/>
        <v>1.1810468154515323</v>
      </c>
      <c r="CT1133" s="29">
        <v>1</v>
      </c>
      <c r="CU1133" s="59">
        <v>0</v>
      </c>
      <c r="CV1133" s="19" t="s">
        <v>1782</v>
      </c>
      <c r="CW1133" s="59">
        <v>0</v>
      </c>
      <c r="CX1133" s="59">
        <v>0</v>
      </c>
      <c r="CY1133" s="12">
        <v>0</v>
      </c>
      <c r="CZ1133" s="12">
        <v>2</v>
      </c>
      <c r="DA1133" s="12">
        <v>0</v>
      </c>
      <c r="DB1133" s="12">
        <v>0</v>
      </c>
      <c r="DC1133" s="12">
        <v>0</v>
      </c>
      <c r="DD1133" s="283">
        <v>0</v>
      </c>
      <c r="DE1133" s="60">
        <v>0</v>
      </c>
      <c r="DF1133" s="60">
        <v>0</v>
      </c>
      <c r="DG1133" s="60">
        <v>0</v>
      </c>
      <c r="DH1133" s="60">
        <v>1</v>
      </c>
      <c r="DI1133" s="60">
        <v>0</v>
      </c>
      <c r="DJ1133" s="60">
        <v>0</v>
      </c>
      <c r="DK1133" s="60">
        <v>0</v>
      </c>
      <c r="DL1133" s="19">
        <v>0</v>
      </c>
      <c r="DM1133" s="19">
        <v>0</v>
      </c>
      <c r="DN1133" s="19">
        <v>0</v>
      </c>
      <c r="DO1133" s="59">
        <v>0</v>
      </c>
      <c r="DP1133" s="59">
        <v>0</v>
      </c>
      <c r="DQ1133" s="59">
        <v>0</v>
      </c>
      <c r="DR1133" s="59">
        <v>0</v>
      </c>
      <c r="DS1133" s="59">
        <v>0</v>
      </c>
      <c r="DT1133" s="59">
        <v>0</v>
      </c>
      <c r="DU1133" s="59">
        <v>0</v>
      </c>
      <c r="DV1133" s="59">
        <v>0</v>
      </c>
      <c r="DW1133" s="59">
        <v>0</v>
      </c>
      <c r="DX1133" s="59">
        <v>0</v>
      </c>
      <c r="DY1133" s="59">
        <v>0</v>
      </c>
      <c r="DZ1133" s="59">
        <v>0</v>
      </c>
      <c r="EA1133" s="59">
        <v>0</v>
      </c>
      <c r="EB1133" s="59">
        <v>0</v>
      </c>
      <c r="EC1133" s="59">
        <v>0</v>
      </c>
      <c r="ED1133" s="59">
        <v>0</v>
      </c>
      <c r="EE1133" s="59">
        <v>0</v>
      </c>
      <c r="EF1133" s="59">
        <v>0</v>
      </c>
      <c r="EG1133" s="59">
        <v>0</v>
      </c>
      <c r="EH1133" s="59">
        <v>0</v>
      </c>
      <c r="EI1133" s="59">
        <v>0</v>
      </c>
      <c r="EJ1133" s="59">
        <v>0</v>
      </c>
      <c r="EK1133" s="59">
        <v>0</v>
      </c>
      <c r="EL1133" s="59">
        <v>0</v>
      </c>
      <c r="EM1133" s="37">
        <v>0</v>
      </c>
      <c r="EN1133" s="59">
        <v>0</v>
      </c>
      <c r="EO1133" s="268">
        <v>1</v>
      </c>
      <c r="EP1133" s="59">
        <v>1</v>
      </c>
      <c r="EQ1133" s="59">
        <v>2</v>
      </c>
    </row>
    <row r="1134" spans="1:147" ht="15" customHeight="1" x14ac:dyDescent="0.25">
      <c r="A1134" s="6" t="s">
        <v>2587</v>
      </c>
      <c r="B1134" s="22">
        <v>208</v>
      </c>
      <c r="C1134" s="21" t="s">
        <v>1857</v>
      </c>
      <c r="D1134" s="13">
        <v>2016</v>
      </c>
      <c r="E1134" s="21" t="s">
        <v>800</v>
      </c>
      <c r="F1134" s="21" t="s">
        <v>308</v>
      </c>
      <c r="G1134" s="13">
        <v>19</v>
      </c>
      <c r="H1134" s="22" t="s">
        <v>801</v>
      </c>
      <c r="I1134" s="238" t="s">
        <v>1412</v>
      </c>
      <c r="J1134" s="59">
        <v>2</v>
      </c>
      <c r="K1134" s="22" t="s">
        <v>39</v>
      </c>
      <c r="L1134" s="22" t="s">
        <v>89</v>
      </c>
      <c r="M1134" s="22">
        <v>6</v>
      </c>
      <c r="N1134" s="22">
        <v>6</v>
      </c>
      <c r="O1134" s="59">
        <f t="shared" si="642"/>
        <v>0.77815125038364363</v>
      </c>
      <c r="P1134" s="22" t="s">
        <v>1858</v>
      </c>
      <c r="Q1134" s="26"/>
      <c r="R1134" s="22">
        <v>1</v>
      </c>
      <c r="S1134" s="37">
        <v>2</v>
      </c>
      <c r="T1134" s="22">
        <v>3</v>
      </c>
      <c r="U1134" s="239" t="s">
        <v>1859</v>
      </c>
      <c r="V1134" s="34" t="s">
        <v>1861</v>
      </c>
      <c r="W1134" s="13"/>
      <c r="X1134" s="22" t="s">
        <v>608</v>
      </c>
      <c r="Y1134" s="38"/>
      <c r="Z1134" s="244" t="s">
        <v>130</v>
      </c>
      <c r="AA1134" s="22" t="s">
        <v>1257</v>
      </c>
      <c r="AB1134" s="29" t="s">
        <v>1164</v>
      </c>
      <c r="AC1134" s="243" t="s">
        <v>1864</v>
      </c>
      <c r="AD1134" s="29">
        <v>0</v>
      </c>
      <c r="AE1134" s="29" t="s">
        <v>1576</v>
      </c>
      <c r="AF1134" s="282">
        <v>5.0999999999999996</v>
      </c>
      <c r="AG1134" s="86">
        <f t="shared" si="643"/>
        <v>0.70757017609793638</v>
      </c>
      <c r="AH1134" s="458">
        <f t="shared" si="661"/>
        <v>354.45</v>
      </c>
      <c r="AI1134" s="72">
        <f t="shared" si="636"/>
        <v>2.5495549806880504</v>
      </c>
      <c r="AJ1134" s="59">
        <f t="shared" si="637"/>
        <v>30.599999999999998</v>
      </c>
      <c r="AK1134" s="59">
        <f t="shared" si="644"/>
        <v>1.4857214264815799</v>
      </c>
      <c r="AL1134" s="72">
        <f t="shared" si="638"/>
        <v>2126.6999999999998</v>
      </c>
      <c r="AM1134" s="72">
        <f t="shared" si="634"/>
        <v>3.3277062310716938</v>
      </c>
      <c r="AN1134" s="26" t="s">
        <v>28</v>
      </c>
      <c r="AO1134" s="22" t="s">
        <v>470</v>
      </c>
      <c r="AP1134" s="240"/>
      <c r="AQ1134" s="22" t="s">
        <v>80</v>
      </c>
      <c r="AR1134" s="26" t="s">
        <v>223</v>
      </c>
      <c r="AS1134" s="26" t="s">
        <v>224</v>
      </c>
      <c r="AT1134" s="498">
        <v>113</v>
      </c>
      <c r="AU1134" s="270">
        <v>45.23</v>
      </c>
      <c r="AV1134" s="11">
        <v>-118.5</v>
      </c>
      <c r="AW1134" s="37" t="s">
        <v>225</v>
      </c>
      <c r="AX1134" s="277">
        <v>6.1416666666666666</v>
      </c>
      <c r="AY1134" s="278">
        <v>613</v>
      </c>
      <c r="AZ1134" s="455">
        <f t="shared" si="645"/>
        <v>2.7874604745184151</v>
      </c>
      <c r="BA1134" s="529" t="s">
        <v>137</v>
      </c>
      <c r="BB1134" s="241" t="s">
        <v>226</v>
      </c>
      <c r="BC1134" s="22"/>
      <c r="BD1134" s="23"/>
      <c r="BH1134" s="26" t="s">
        <v>2028</v>
      </c>
      <c r="BI1134" s="26" t="s">
        <v>1879</v>
      </c>
      <c r="BJ1134" s="8" t="s">
        <v>8</v>
      </c>
      <c r="BK1134" s="67" t="s">
        <v>1882</v>
      </c>
      <c r="BO1134" s="29" t="s">
        <v>1669</v>
      </c>
      <c r="BP1134" s="8" t="s">
        <v>1577</v>
      </c>
      <c r="BQ1134" s="29" t="s">
        <v>1862</v>
      </c>
      <c r="BR1134" s="67">
        <v>1.6622608872608875</v>
      </c>
      <c r="BS1134" s="29" t="s">
        <v>21</v>
      </c>
      <c r="BT1134" s="29" t="s">
        <v>9</v>
      </c>
      <c r="BU1134" s="124">
        <v>4.5980863938520518</v>
      </c>
      <c r="BW1134" s="14" t="s">
        <v>26</v>
      </c>
      <c r="BX1134" s="29" t="s">
        <v>67</v>
      </c>
      <c r="BZ1134" s="146">
        <f t="shared" si="639"/>
        <v>4.5980863938520518</v>
      </c>
      <c r="CA1134" s="250" t="s">
        <v>18</v>
      </c>
      <c r="CB1134" s="248" t="s">
        <v>1861</v>
      </c>
      <c r="CC1134" s="119">
        <v>6</v>
      </c>
      <c r="CD1134" s="119">
        <v>6</v>
      </c>
      <c r="CE1134" s="82" t="s">
        <v>1617</v>
      </c>
      <c r="CF1134" s="8" t="s">
        <v>1578</v>
      </c>
      <c r="CG1134" s="67">
        <v>18.027272727272727</v>
      </c>
      <c r="CH1134" s="29" t="s">
        <v>21</v>
      </c>
      <c r="CI1134" s="67">
        <v>6.9682159164201485</v>
      </c>
      <c r="CL1134" s="30">
        <f t="shared" si="640"/>
        <v>6.9682159164201485</v>
      </c>
      <c r="CM1134" s="119">
        <v>2</v>
      </c>
      <c r="CN1134" s="119">
        <v>2</v>
      </c>
      <c r="CO1134" s="82" t="s">
        <v>2630</v>
      </c>
      <c r="CP1134" s="67">
        <f t="shared" si="649"/>
        <v>-3.2274088724945917</v>
      </c>
      <c r="CQ1134" s="67">
        <f t="shared" si="650"/>
        <v>0.86956521739130432</v>
      </c>
      <c r="CR1134" s="67">
        <f t="shared" si="646"/>
        <v>-2.8064424978213842</v>
      </c>
      <c r="CS1134" s="67">
        <f t="shared" si="651"/>
        <v>1.1589241350152872</v>
      </c>
      <c r="CT1134" s="29">
        <v>2</v>
      </c>
      <c r="CU1134" s="59">
        <v>0</v>
      </c>
      <c r="CV1134" s="19" t="s">
        <v>1782</v>
      </c>
      <c r="CW1134" s="59">
        <v>0</v>
      </c>
      <c r="CX1134" s="59">
        <v>0</v>
      </c>
      <c r="CY1134" s="12">
        <v>0</v>
      </c>
      <c r="CZ1134" s="12">
        <v>2</v>
      </c>
      <c r="DA1134" s="12">
        <v>0</v>
      </c>
      <c r="DB1134" s="12">
        <v>0</v>
      </c>
      <c r="DC1134" s="12">
        <v>0</v>
      </c>
      <c r="DD1134" s="283">
        <v>0</v>
      </c>
      <c r="DE1134" s="60">
        <v>0</v>
      </c>
      <c r="DF1134" s="60">
        <v>0</v>
      </c>
      <c r="DG1134" s="60">
        <v>0</v>
      </c>
      <c r="DH1134" s="60">
        <v>1</v>
      </c>
      <c r="DI1134" s="60">
        <v>0</v>
      </c>
      <c r="DJ1134" s="60">
        <v>0</v>
      </c>
      <c r="DK1134" s="60">
        <v>0</v>
      </c>
      <c r="DL1134" s="19">
        <v>0</v>
      </c>
      <c r="DM1134" s="19">
        <v>0</v>
      </c>
      <c r="DN1134" s="19">
        <v>0</v>
      </c>
      <c r="DO1134" s="59">
        <v>0</v>
      </c>
      <c r="DP1134" s="59">
        <v>0</v>
      </c>
      <c r="DQ1134" s="59">
        <v>0</v>
      </c>
      <c r="DR1134" s="59">
        <v>0</v>
      </c>
      <c r="DS1134" s="59">
        <v>0</v>
      </c>
      <c r="DT1134" s="59">
        <v>0</v>
      </c>
      <c r="DU1134" s="59">
        <v>0</v>
      </c>
      <c r="DV1134" s="59">
        <v>0</v>
      </c>
      <c r="DW1134" s="59">
        <v>0</v>
      </c>
      <c r="DX1134" s="59">
        <v>0</v>
      </c>
      <c r="DY1134" s="59">
        <v>0</v>
      </c>
      <c r="DZ1134" s="59">
        <v>0</v>
      </c>
      <c r="EA1134" s="59">
        <v>0</v>
      </c>
      <c r="EB1134" s="59">
        <v>0</v>
      </c>
      <c r="EC1134" s="59">
        <v>0</v>
      </c>
      <c r="ED1134" s="59">
        <v>0</v>
      </c>
      <c r="EE1134" s="59">
        <v>0</v>
      </c>
      <c r="EF1134" s="59">
        <v>0</v>
      </c>
      <c r="EG1134" s="59">
        <v>0</v>
      </c>
      <c r="EH1134" s="59">
        <v>0</v>
      </c>
      <c r="EI1134" s="59">
        <v>0</v>
      </c>
      <c r="EJ1134" s="59">
        <v>0</v>
      </c>
      <c r="EK1134" s="59">
        <v>0</v>
      </c>
      <c r="EL1134" s="59">
        <v>0</v>
      </c>
      <c r="EM1134" s="37">
        <v>0</v>
      </c>
      <c r="EN1134" s="59">
        <v>0</v>
      </c>
      <c r="EO1134" s="268">
        <v>1</v>
      </c>
      <c r="EP1134" s="59">
        <v>1</v>
      </c>
      <c r="EQ1134" s="59">
        <v>2</v>
      </c>
    </row>
    <row r="1135" spans="1:147" ht="15" customHeight="1" x14ac:dyDescent="0.25">
      <c r="A1135" s="6" t="s">
        <v>2587</v>
      </c>
      <c r="B1135" s="22">
        <v>209</v>
      </c>
      <c r="C1135" s="21" t="s">
        <v>1857</v>
      </c>
      <c r="D1135" s="13">
        <v>2016</v>
      </c>
      <c r="E1135" s="21" t="s">
        <v>800</v>
      </c>
      <c r="F1135" s="21" t="s">
        <v>308</v>
      </c>
      <c r="G1135" s="13">
        <v>19</v>
      </c>
      <c r="H1135" s="22" t="s">
        <v>801</v>
      </c>
      <c r="I1135" s="238" t="s">
        <v>1412</v>
      </c>
      <c r="J1135" s="59">
        <v>2</v>
      </c>
      <c r="K1135" s="22" t="s">
        <v>39</v>
      </c>
      <c r="L1135" s="22" t="s">
        <v>89</v>
      </c>
      <c r="M1135" s="22">
        <v>6</v>
      </c>
      <c r="N1135" s="22">
        <v>6</v>
      </c>
      <c r="O1135" s="59">
        <f t="shared" si="642"/>
        <v>0.77815125038364363</v>
      </c>
      <c r="P1135" s="22" t="s">
        <v>1858</v>
      </c>
      <c r="Q1135" s="26"/>
      <c r="R1135" s="22">
        <v>1</v>
      </c>
      <c r="S1135" s="22">
        <v>3</v>
      </c>
      <c r="T1135" s="22">
        <v>1</v>
      </c>
      <c r="U1135" s="239" t="s">
        <v>1859</v>
      </c>
      <c r="V1135" s="34" t="s">
        <v>1861</v>
      </c>
      <c r="W1135" s="13"/>
      <c r="X1135" s="22" t="s">
        <v>608</v>
      </c>
      <c r="Y1135" s="26"/>
      <c r="Z1135" s="26" t="s">
        <v>153</v>
      </c>
      <c r="AA1135" s="22" t="s">
        <v>1257</v>
      </c>
      <c r="AB1135" s="29" t="s">
        <v>1164</v>
      </c>
      <c r="AC1135" s="29">
        <v>30</v>
      </c>
      <c r="AD1135" s="29">
        <v>0</v>
      </c>
      <c r="AE1135" s="29" t="s">
        <v>1575</v>
      </c>
      <c r="AF1135" s="27">
        <v>8.1999999999999993</v>
      </c>
      <c r="AG1135" s="86">
        <f t="shared" si="643"/>
        <v>0.91381385238371671</v>
      </c>
      <c r="AH1135" s="458">
        <f>AF1135*110</f>
        <v>901.99999999999989</v>
      </c>
      <c r="AI1135" s="72">
        <f t="shared" si="636"/>
        <v>2.9552065375419416</v>
      </c>
      <c r="AJ1135" s="59">
        <f t="shared" si="637"/>
        <v>49.199999999999996</v>
      </c>
      <c r="AK1135" s="59">
        <f t="shared" si="644"/>
        <v>1.6919651027673603</v>
      </c>
      <c r="AL1135" s="72">
        <f t="shared" si="638"/>
        <v>5411.9999999999991</v>
      </c>
      <c r="AM1135" s="72">
        <f t="shared" si="634"/>
        <v>3.7333577879255855</v>
      </c>
      <c r="AN1135" s="26" t="s">
        <v>28</v>
      </c>
      <c r="AO1135" s="22" t="s">
        <v>470</v>
      </c>
      <c r="AP1135" s="240"/>
      <c r="AQ1135" s="22" t="s">
        <v>80</v>
      </c>
      <c r="AR1135" s="26" t="s">
        <v>223</v>
      </c>
      <c r="AS1135" s="26" t="s">
        <v>224</v>
      </c>
      <c r="AT1135" s="498">
        <v>112</v>
      </c>
      <c r="AU1135" s="270">
        <v>45.23</v>
      </c>
      <c r="AV1135" s="11">
        <v>-118.5</v>
      </c>
      <c r="AW1135" s="37" t="s">
        <v>225</v>
      </c>
      <c r="AX1135" s="277">
        <v>6.1416666666666666</v>
      </c>
      <c r="AY1135" s="278">
        <v>613</v>
      </c>
      <c r="AZ1135" s="455">
        <f t="shared" si="645"/>
        <v>2.7874604745184151</v>
      </c>
      <c r="BA1135" s="529" t="s">
        <v>137</v>
      </c>
      <c r="BB1135" s="241" t="s">
        <v>226</v>
      </c>
      <c r="BC1135" s="22"/>
      <c r="BD1135" s="23"/>
      <c r="BH1135" s="26" t="s">
        <v>2028</v>
      </c>
      <c r="BI1135" s="26" t="s">
        <v>1860</v>
      </c>
      <c r="BJ1135" s="185" t="s">
        <v>12</v>
      </c>
      <c r="BK1135" s="67" t="s">
        <v>1882</v>
      </c>
      <c r="BO1135" s="29" t="s">
        <v>1669</v>
      </c>
      <c r="BP1135" s="8" t="s">
        <v>1577</v>
      </c>
      <c r="BQ1135" s="29" t="s">
        <v>1862</v>
      </c>
      <c r="BR1135" s="67">
        <v>0.13882080610021788</v>
      </c>
      <c r="BS1135" s="29" t="s">
        <v>21</v>
      </c>
      <c r="BT1135" s="29" t="s">
        <v>1214</v>
      </c>
      <c r="BU1135" s="124">
        <v>0.29809293895181382</v>
      </c>
      <c r="BW1135" s="14" t="s">
        <v>26</v>
      </c>
      <c r="BX1135" s="29" t="s">
        <v>67</v>
      </c>
      <c r="BZ1135" s="146">
        <f t="shared" si="639"/>
        <v>0.29809293895181382</v>
      </c>
      <c r="CA1135" s="250" t="s">
        <v>18</v>
      </c>
      <c r="CB1135" s="248" t="s">
        <v>1861</v>
      </c>
      <c r="CC1135" s="29">
        <v>3</v>
      </c>
      <c r="CD1135" s="29">
        <v>3</v>
      </c>
      <c r="CE1135" s="82" t="s">
        <v>1617</v>
      </c>
      <c r="CF1135" s="8" t="s">
        <v>1578</v>
      </c>
      <c r="CG1135" s="67">
        <v>0.15032679738562091</v>
      </c>
      <c r="CH1135" s="29" t="s">
        <v>21</v>
      </c>
      <c r="CI1135" s="67">
        <v>0.30852511778125158</v>
      </c>
      <c r="CL1135" s="30">
        <f t="shared" si="640"/>
        <v>0.30852511778125158</v>
      </c>
      <c r="CM1135" s="29">
        <v>3</v>
      </c>
      <c r="CN1135" s="29">
        <v>3</v>
      </c>
      <c r="CO1135" s="82" t="s">
        <v>2630</v>
      </c>
      <c r="CP1135" s="67">
        <f t="shared" si="649"/>
        <v>-3.7929270675691851E-2</v>
      </c>
      <c r="CQ1135" s="67">
        <f t="shared" si="650"/>
        <v>0.8</v>
      </c>
      <c r="CR1135" s="67">
        <f t="shared" si="646"/>
        <v>-3.0343416540553482E-2</v>
      </c>
      <c r="CS1135" s="67">
        <f t="shared" si="651"/>
        <v>0.66674339357727941</v>
      </c>
      <c r="CT1135" s="29">
        <v>1</v>
      </c>
      <c r="CU1135" s="59">
        <v>0</v>
      </c>
      <c r="CV1135" s="19" t="s">
        <v>1782</v>
      </c>
      <c r="CW1135" s="59">
        <v>0</v>
      </c>
      <c r="CX1135" s="59">
        <v>0</v>
      </c>
      <c r="CY1135" s="12">
        <v>1</v>
      </c>
      <c r="CZ1135" s="12">
        <v>0</v>
      </c>
      <c r="DA1135" s="12">
        <v>0</v>
      </c>
      <c r="DB1135" s="12">
        <v>0</v>
      </c>
      <c r="DC1135" s="12">
        <v>0</v>
      </c>
      <c r="DD1135" s="283">
        <v>0</v>
      </c>
      <c r="DE1135" s="60">
        <v>0</v>
      </c>
      <c r="DF1135" s="60">
        <v>0</v>
      </c>
      <c r="DG1135" s="60">
        <v>0</v>
      </c>
      <c r="DH1135" s="60">
        <v>1</v>
      </c>
      <c r="DI1135" s="60">
        <v>0</v>
      </c>
      <c r="DJ1135" s="60">
        <v>0</v>
      </c>
      <c r="DK1135" s="60">
        <v>0</v>
      </c>
      <c r="DL1135" s="19">
        <v>0</v>
      </c>
      <c r="DM1135" s="19">
        <v>0</v>
      </c>
      <c r="DN1135" s="19">
        <v>0</v>
      </c>
      <c r="DO1135" s="59">
        <v>0</v>
      </c>
      <c r="DP1135" s="59">
        <v>0</v>
      </c>
      <c r="DQ1135" s="59">
        <v>0</v>
      </c>
      <c r="DR1135" s="59">
        <v>0</v>
      </c>
      <c r="DS1135" s="59">
        <v>0</v>
      </c>
      <c r="DT1135" s="59">
        <v>0</v>
      </c>
      <c r="DU1135" s="59">
        <v>0</v>
      </c>
      <c r="DV1135" s="59">
        <v>0</v>
      </c>
      <c r="DW1135" s="59">
        <v>0</v>
      </c>
      <c r="DX1135" s="59">
        <v>0</v>
      </c>
      <c r="DY1135" s="59">
        <v>0</v>
      </c>
      <c r="DZ1135" s="59">
        <v>0</v>
      </c>
      <c r="EA1135" s="59">
        <v>0</v>
      </c>
      <c r="EB1135" s="59">
        <v>0</v>
      </c>
      <c r="EC1135" s="59">
        <v>0</v>
      </c>
      <c r="ED1135" s="59">
        <v>0</v>
      </c>
      <c r="EE1135" s="59">
        <v>0</v>
      </c>
      <c r="EF1135" s="59">
        <v>0</v>
      </c>
      <c r="EG1135" s="59">
        <v>0</v>
      </c>
      <c r="EH1135" s="59">
        <v>0</v>
      </c>
      <c r="EI1135" s="59">
        <v>0</v>
      </c>
      <c r="EJ1135" s="59">
        <v>0</v>
      </c>
      <c r="EK1135" s="59">
        <v>0</v>
      </c>
      <c r="EL1135" s="59">
        <v>0</v>
      </c>
      <c r="EM1135" s="29">
        <v>2</v>
      </c>
      <c r="EN1135" s="59">
        <v>0</v>
      </c>
      <c r="EO1135" s="29">
        <v>2</v>
      </c>
      <c r="EP1135" s="59">
        <v>1</v>
      </c>
      <c r="EQ1135" s="59">
        <v>2</v>
      </c>
    </row>
    <row r="1136" spans="1:147" ht="15" customHeight="1" x14ac:dyDescent="0.25">
      <c r="A1136" s="6" t="s">
        <v>2587</v>
      </c>
      <c r="B1136" s="22">
        <v>210</v>
      </c>
      <c r="C1136" s="21" t="s">
        <v>1857</v>
      </c>
      <c r="D1136" s="13">
        <v>2016</v>
      </c>
      <c r="E1136" s="21" t="s">
        <v>800</v>
      </c>
      <c r="F1136" s="21" t="s">
        <v>308</v>
      </c>
      <c r="G1136" s="13">
        <v>19</v>
      </c>
      <c r="H1136" s="22" t="s">
        <v>801</v>
      </c>
      <c r="I1136" s="238" t="s">
        <v>1412</v>
      </c>
      <c r="J1136" s="59">
        <v>2</v>
      </c>
      <c r="K1136" s="22" t="s">
        <v>39</v>
      </c>
      <c r="L1136" s="22" t="s">
        <v>89</v>
      </c>
      <c r="M1136" s="22">
        <v>6</v>
      </c>
      <c r="N1136" s="22">
        <v>6</v>
      </c>
      <c r="O1136" s="59">
        <f t="shared" si="642"/>
        <v>0.77815125038364363</v>
      </c>
      <c r="P1136" s="22" t="s">
        <v>1858</v>
      </c>
      <c r="Q1136" s="26"/>
      <c r="R1136" s="22">
        <v>1</v>
      </c>
      <c r="S1136" s="22">
        <v>3</v>
      </c>
      <c r="T1136" s="22">
        <v>1</v>
      </c>
      <c r="U1136" s="239" t="s">
        <v>1859</v>
      </c>
      <c r="V1136" s="34" t="s">
        <v>1861</v>
      </c>
      <c r="W1136" s="13"/>
      <c r="X1136" s="22" t="s">
        <v>608</v>
      </c>
      <c r="Y1136" s="38"/>
      <c r="Z1136" s="26" t="s">
        <v>153</v>
      </c>
      <c r="AA1136" s="22" t="s">
        <v>1257</v>
      </c>
      <c r="AB1136" s="29" t="s">
        <v>1164</v>
      </c>
      <c r="AC1136" s="119">
        <v>20</v>
      </c>
      <c r="AD1136" s="29">
        <v>0</v>
      </c>
      <c r="AE1136" s="29" t="s">
        <v>1575</v>
      </c>
      <c r="AF1136" s="281">
        <v>5.5</v>
      </c>
      <c r="AG1136" s="86">
        <f t="shared" si="643"/>
        <v>0.74036268949424389</v>
      </c>
      <c r="AH1136" s="458">
        <f t="shared" ref="AH1136:AH1138" si="662">AF1136*110</f>
        <v>605</v>
      </c>
      <c r="AI1136" s="72">
        <f t="shared" si="636"/>
        <v>2.781755374652469</v>
      </c>
      <c r="AJ1136" s="59">
        <f t="shared" si="637"/>
        <v>33</v>
      </c>
      <c r="AK1136" s="59">
        <f t="shared" si="644"/>
        <v>1.5185139398778875</v>
      </c>
      <c r="AL1136" s="72">
        <f t="shared" si="638"/>
        <v>3630</v>
      </c>
      <c r="AM1136" s="72">
        <f t="shared" si="634"/>
        <v>3.5599066250361124</v>
      </c>
      <c r="AN1136" s="26" t="s">
        <v>28</v>
      </c>
      <c r="AO1136" s="22" t="s">
        <v>470</v>
      </c>
      <c r="AP1136" s="240"/>
      <c r="AQ1136" s="22" t="s">
        <v>80</v>
      </c>
      <c r="AR1136" s="26" t="s">
        <v>223</v>
      </c>
      <c r="AS1136" s="26" t="s">
        <v>224</v>
      </c>
      <c r="AT1136" s="498">
        <v>112</v>
      </c>
      <c r="AU1136" s="270">
        <v>45.23</v>
      </c>
      <c r="AV1136" s="11">
        <v>-118.5</v>
      </c>
      <c r="AW1136" s="37" t="s">
        <v>225</v>
      </c>
      <c r="AX1136" s="277">
        <v>6.1416666666666666</v>
      </c>
      <c r="AY1136" s="278">
        <v>613</v>
      </c>
      <c r="AZ1136" s="455">
        <f t="shared" si="645"/>
        <v>2.7874604745184151</v>
      </c>
      <c r="BA1136" s="529" t="s">
        <v>137</v>
      </c>
      <c r="BB1136" s="241" t="s">
        <v>226</v>
      </c>
      <c r="BC1136" s="22"/>
      <c r="BD1136" s="23"/>
      <c r="BH1136" s="26" t="s">
        <v>2028</v>
      </c>
      <c r="BI1136" s="26" t="s">
        <v>1865</v>
      </c>
      <c r="BJ1136" s="185" t="s">
        <v>12</v>
      </c>
      <c r="BK1136" s="67" t="s">
        <v>1882</v>
      </c>
      <c r="BO1136" s="29" t="s">
        <v>1669</v>
      </c>
      <c r="BP1136" s="8" t="s">
        <v>1577</v>
      </c>
      <c r="BQ1136" s="29" t="s">
        <v>1862</v>
      </c>
      <c r="BR1136" s="67">
        <v>0.19550264550264554</v>
      </c>
      <c r="BS1136" s="29" t="s">
        <v>21</v>
      </c>
      <c r="BT1136" s="29" t="s">
        <v>1214</v>
      </c>
      <c r="BU1136" s="124">
        <v>0.13306457544338107</v>
      </c>
      <c r="BW1136" s="14" t="s">
        <v>26</v>
      </c>
      <c r="BX1136" s="29" t="s">
        <v>67</v>
      </c>
      <c r="BZ1136" s="146">
        <f t="shared" si="639"/>
        <v>0.13306457544338107</v>
      </c>
      <c r="CA1136" s="250" t="s">
        <v>18</v>
      </c>
      <c r="CB1136" s="248" t="s">
        <v>1861</v>
      </c>
      <c r="CC1136" s="29">
        <v>3</v>
      </c>
      <c r="CD1136" s="29">
        <v>3</v>
      </c>
      <c r="CE1136" s="82" t="s">
        <v>1617</v>
      </c>
      <c r="CF1136" s="8" t="s">
        <v>1578</v>
      </c>
      <c r="CG1136" s="67">
        <v>0.15032679738562091</v>
      </c>
      <c r="CH1136" s="29" t="s">
        <v>21</v>
      </c>
      <c r="CI1136" s="67">
        <v>0.30852511778125158</v>
      </c>
      <c r="CL1136" s="30">
        <f t="shared" si="640"/>
        <v>0.30852511778125158</v>
      </c>
      <c r="CM1136" s="29">
        <v>3</v>
      </c>
      <c r="CN1136" s="29">
        <v>3</v>
      </c>
      <c r="CO1136" s="82" t="s">
        <v>2630</v>
      </c>
      <c r="CP1136" s="67">
        <f t="shared" si="649"/>
        <v>0.19014548496336361</v>
      </c>
      <c r="CQ1136" s="67">
        <f t="shared" si="650"/>
        <v>0.8</v>
      </c>
      <c r="CR1136" s="67">
        <f t="shared" si="646"/>
        <v>0.15211638797069091</v>
      </c>
      <c r="CS1136" s="67">
        <f t="shared" si="651"/>
        <v>0.66859494962410415</v>
      </c>
      <c r="CT1136" s="29">
        <v>1</v>
      </c>
      <c r="CU1136" s="59">
        <v>0</v>
      </c>
      <c r="CV1136" s="19" t="s">
        <v>1782</v>
      </c>
      <c r="CW1136" s="59">
        <v>0</v>
      </c>
      <c r="CX1136" s="59">
        <v>0</v>
      </c>
      <c r="CY1136" s="12">
        <v>1</v>
      </c>
      <c r="CZ1136" s="12">
        <v>0</v>
      </c>
      <c r="DA1136" s="12">
        <v>0</v>
      </c>
      <c r="DB1136" s="12">
        <v>0</v>
      </c>
      <c r="DC1136" s="12">
        <v>0</v>
      </c>
      <c r="DD1136" s="283">
        <v>0</v>
      </c>
      <c r="DE1136" s="60">
        <v>0</v>
      </c>
      <c r="DF1136" s="60">
        <v>0</v>
      </c>
      <c r="DG1136" s="60">
        <v>0</v>
      </c>
      <c r="DH1136" s="60">
        <v>1</v>
      </c>
      <c r="DI1136" s="60">
        <v>0</v>
      </c>
      <c r="DJ1136" s="60">
        <v>0</v>
      </c>
      <c r="DK1136" s="60">
        <v>0</v>
      </c>
      <c r="DL1136" s="19">
        <v>0</v>
      </c>
      <c r="DM1136" s="19">
        <v>0</v>
      </c>
      <c r="DN1136" s="19">
        <v>0</v>
      </c>
      <c r="DO1136" s="59">
        <v>0</v>
      </c>
      <c r="DP1136" s="59">
        <v>0</v>
      </c>
      <c r="DQ1136" s="59">
        <v>0</v>
      </c>
      <c r="DR1136" s="59">
        <v>0</v>
      </c>
      <c r="DS1136" s="59">
        <v>0</v>
      </c>
      <c r="DT1136" s="59">
        <v>0</v>
      </c>
      <c r="DU1136" s="59">
        <v>0</v>
      </c>
      <c r="DV1136" s="59">
        <v>0</v>
      </c>
      <c r="DW1136" s="59">
        <v>0</v>
      </c>
      <c r="DX1136" s="59">
        <v>0</v>
      </c>
      <c r="DY1136" s="59">
        <v>0</v>
      </c>
      <c r="DZ1136" s="59">
        <v>0</v>
      </c>
      <c r="EA1136" s="59">
        <v>0</v>
      </c>
      <c r="EB1136" s="59">
        <v>0</v>
      </c>
      <c r="EC1136" s="59">
        <v>0</v>
      </c>
      <c r="ED1136" s="59">
        <v>0</v>
      </c>
      <c r="EE1136" s="59">
        <v>0</v>
      </c>
      <c r="EF1136" s="59">
        <v>0</v>
      </c>
      <c r="EG1136" s="59">
        <v>0</v>
      </c>
      <c r="EH1136" s="59">
        <v>0</v>
      </c>
      <c r="EI1136" s="59">
        <v>0</v>
      </c>
      <c r="EJ1136" s="59">
        <v>0</v>
      </c>
      <c r="EK1136" s="59">
        <v>0</v>
      </c>
      <c r="EL1136" s="59">
        <v>0</v>
      </c>
      <c r="EM1136" s="29">
        <v>2</v>
      </c>
      <c r="EN1136" s="59">
        <v>0</v>
      </c>
      <c r="EO1136" s="29">
        <v>2</v>
      </c>
      <c r="EP1136" s="59">
        <v>1</v>
      </c>
      <c r="EQ1136" s="59">
        <v>2</v>
      </c>
    </row>
    <row r="1137" spans="1:147" ht="15" customHeight="1" x14ac:dyDescent="0.25">
      <c r="A1137" s="6" t="s">
        <v>2587</v>
      </c>
      <c r="B1137" s="22">
        <v>211</v>
      </c>
      <c r="C1137" s="21" t="s">
        <v>1857</v>
      </c>
      <c r="D1137" s="13">
        <v>2016</v>
      </c>
      <c r="E1137" s="21" t="s">
        <v>800</v>
      </c>
      <c r="F1137" s="21" t="s">
        <v>308</v>
      </c>
      <c r="G1137" s="13">
        <v>19</v>
      </c>
      <c r="H1137" s="22" t="s">
        <v>801</v>
      </c>
      <c r="I1137" s="238" t="s">
        <v>1412</v>
      </c>
      <c r="J1137" s="59">
        <v>2</v>
      </c>
      <c r="K1137" s="22" t="s">
        <v>39</v>
      </c>
      <c r="L1137" s="22" t="s">
        <v>89</v>
      </c>
      <c r="M1137" s="22">
        <v>6</v>
      </c>
      <c r="N1137" s="22">
        <v>6</v>
      </c>
      <c r="O1137" s="59">
        <f t="shared" si="642"/>
        <v>0.77815125038364363</v>
      </c>
      <c r="P1137" s="22" t="s">
        <v>1858</v>
      </c>
      <c r="Q1137" s="26"/>
      <c r="R1137" s="22">
        <v>1</v>
      </c>
      <c r="S1137" s="22">
        <v>3</v>
      </c>
      <c r="T1137" s="22">
        <v>1</v>
      </c>
      <c r="U1137" s="239" t="s">
        <v>1859</v>
      </c>
      <c r="V1137" s="34" t="s">
        <v>1861</v>
      </c>
      <c r="W1137" s="13"/>
      <c r="X1137" s="22" t="s">
        <v>608</v>
      </c>
      <c r="Y1137" s="38"/>
      <c r="Z1137" s="26" t="s">
        <v>153</v>
      </c>
      <c r="AA1137" s="22" t="s">
        <v>1257</v>
      </c>
      <c r="AB1137" s="29" t="s">
        <v>1164</v>
      </c>
      <c r="AC1137" s="119">
        <v>10</v>
      </c>
      <c r="AD1137" s="29">
        <v>0</v>
      </c>
      <c r="AE1137" s="29" t="s">
        <v>1575</v>
      </c>
      <c r="AF1137" s="281">
        <v>2.7</v>
      </c>
      <c r="AG1137" s="86">
        <f t="shared" si="643"/>
        <v>0.43136376415898736</v>
      </c>
      <c r="AH1137" s="458">
        <f t="shared" si="662"/>
        <v>297</v>
      </c>
      <c r="AI1137" s="72">
        <f t="shared" si="636"/>
        <v>2.4727564493172123</v>
      </c>
      <c r="AJ1137" s="59">
        <f t="shared" si="637"/>
        <v>16.200000000000003</v>
      </c>
      <c r="AK1137" s="59">
        <f t="shared" si="644"/>
        <v>1.209515014542631</v>
      </c>
      <c r="AL1137" s="72">
        <f t="shared" si="638"/>
        <v>1782</v>
      </c>
      <c r="AM1137" s="72">
        <f t="shared" si="634"/>
        <v>3.2509076997008561</v>
      </c>
      <c r="AN1137" s="26" t="s">
        <v>28</v>
      </c>
      <c r="AO1137" s="22" t="s">
        <v>470</v>
      </c>
      <c r="AP1137" s="240"/>
      <c r="AQ1137" s="22" t="s">
        <v>80</v>
      </c>
      <c r="AR1137" s="26" t="s">
        <v>223</v>
      </c>
      <c r="AS1137" s="26" t="s">
        <v>224</v>
      </c>
      <c r="AT1137" s="498">
        <v>112</v>
      </c>
      <c r="AU1137" s="270">
        <v>45.23</v>
      </c>
      <c r="AV1137" s="11">
        <v>-118.5</v>
      </c>
      <c r="AW1137" s="37" t="s">
        <v>225</v>
      </c>
      <c r="AX1137" s="277">
        <v>6.1416666666666666</v>
      </c>
      <c r="AY1137" s="278">
        <v>613</v>
      </c>
      <c r="AZ1137" s="455">
        <f t="shared" si="645"/>
        <v>2.7874604745184151</v>
      </c>
      <c r="BA1137" s="529" t="s">
        <v>137</v>
      </c>
      <c r="BB1137" s="241" t="s">
        <v>226</v>
      </c>
      <c r="BC1137" s="22"/>
      <c r="BD1137" s="23"/>
      <c r="BH1137" s="26" t="s">
        <v>2028</v>
      </c>
      <c r="BI1137" s="26" t="s">
        <v>1866</v>
      </c>
      <c r="BJ1137" s="185" t="s">
        <v>12</v>
      </c>
      <c r="BK1137" s="67" t="s">
        <v>1882</v>
      </c>
      <c r="BO1137" s="29" t="s">
        <v>1669</v>
      </c>
      <c r="BP1137" s="8" t="s">
        <v>1577</v>
      </c>
      <c r="BQ1137" s="29" t="s">
        <v>1862</v>
      </c>
      <c r="BR1137" s="67">
        <v>0.26644736842105265</v>
      </c>
      <c r="BS1137" s="29" t="s">
        <v>21</v>
      </c>
      <c r="BT1137" s="29" t="s">
        <v>1214</v>
      </c>
      <c r="BU1137" s="124">
        <v>4.0421729366593634E-2</v>
      </c>
      <c r="BW1137" s="14" t="s">
        <v>26</v>
      </c>
      <c r="BX1137" s="29" t="s">
        <v>67</v>
      </c>
      <c r="BZ1137" s="146">
        <f t="shared" si="639"/>
        <v>4.0421729366593634E-2</v>
      </c>
      <c r="CA1137" s="250" t="s">
        <v>18</v>
      </c>
      <c r="CB1137" s="248" t="s">
        <v>1861</v>
      </c>
      <c r="CC1137" s="29">
        <v>3</v>
      </c>
      <c r="CD1137" s="29">
        <v>3</v>
      </c>
      <c r="CE1137" s="82" t="s">
        <v>1617</v>
      </c>
      <c r="CF1137" s="8" t="s">
        <v>1578</v>
      </c>
      <c r="CG1137" s="67">
        <v>0.15032679738562091</v>
      </c>
      <c r="CH1137" s="29" t="s">
        <v>21</v>
      </c>
      <c r="CI1137" s="67">
        <v>0.30852511778125158</v>
      </c>
      <c r="CL1137" s="30">
        <f t="shared" si="640"/>
        <v>0.30852511778125158</v>
      </c>
      <c r="CM1137" s="29">
        <v>3</v>
      </c>
      <c r="CN1137" s="29">
        <v>3</v>
      </c>
      <c r="CO1137" s="82" t="s">
        <v>2630</v>
      </c>
      <c r="CP1137" s="67">
        <f t="shared" si="649"/>
        <v>0.52776172238303753</v>
      </c>
      <c r="CQ1137" s="67">
        <f t="shared" si="650"/>
        <v>0.8</v>
      </c>
      <c r="CR1137" s="67">
        <f t="shared" si="646"/>
        <v>0.42220937790643004</v>
      </c>
      <c r="CS1137" s="67">
        <f t="shared" si="651"/>
        <v>0.68152172989934456</v>
      </c>
      <c r="CT1137" s="29">
        <v>1</v>
      </c>
      <c r="CU1137" s="59">
        <v>0</v>
      </c>
      <c r="CV1137" s="19" t="s">
        <v>1782</v>
      </c>
      <c r="CW1137" s="59">
        <v>0</v>
      </c>
      <c r="CX1137" s="59">
        <v>0</v>
      </c>
      <c r="CY1137" s="12">
        <v>1</v>
      </c>
      <c r="CZ1137" s="12">
        <v>0</v>
      </c>
      <c r="DA1137" s="12">
        <v>0</v>
      </c>
      <c r="DB1137" s="12">
        <v>0</v>
      </c>
      <c r="DC1137" s="12">
        <v>0</v>
      </c>
      <c r="DD1137" s="283">
        <v>0</v>
      </c>
      <c r="DE1137" s="60">
        <v>0</v>
      </c>
      <c r="DF1137" s="60">
        <v>0</v>
      </c>
      <c r="DG1137" s="60">
        <v>0</v>
      </c>
      <c r="DH1137" s="60">
        <v>1</v>
      </c>
      <c r="DI1137" s="60">
        <v>0</v>
      </c>
      <c r="DJ1137" s="60">
        <v>0</v>
      </c>
      <c r="DK1137" s="60">
        <v>0</v>
      </c>
      <c r="DL1137" s="19">
        <v>0</v>
      </c>
      <c r="DM1137" s="19">
        <v>0</v>
      </c>
      <c r="DN1137" s="19">
        <v>0</v>
      </c>
      <c r="DO1137" s="59">
        <v>0</v>
      </c>
      <c r="DP1137" s="59">
        <v>0</v>
      </c>
      <c r="DQ1137" s="59">
        <v>0</v>
      </c>
      <c r="DR1137" s="59">
        <v>0</v>
      </c>
      <c r="DS1137" s="59">
        <v>0</v>
      </c>
      <c r="DT1137" s="59">
        <v>0</v>
      </c>
      <c r="DU1137" s="59">
        <v>0</v>
      </c>
      <c r="DV1137" s="59">
        <v>0</v>
      </c>
      <c r="DW1137" s="59">
        <v>0</v>
      </c>
      <c r="DX1137" s="59">
        <v>0</v>
      </c>
      <c r="DY1137" s="59">
        <v>0</v>
      </c>
      <c r="DZ1137" s="59">
        <v>0</v>
      </c>
      <c r="EA1137" s="59">
        <v>0</v>
      </c>
      <c r="EB1137" s="59">
        <v>0</v>
      </c>
      <c r="EC1137" s="59">
        <v>0</v>
      </c>
      <c r="ED1137" s="59">
        <v>0</v>
      </c>
      <c r="EE1137" s="59">
        <v>0</v>
      </c>
      <c r="EF1137" s="59">
        <v>0</v>
      </c>
      <c r="EG1137" s="59">
        <v>0</v>
      </c>
      <c r="EH1137" s="59">
        <v>0</v>
      </c>
      <c r="EI1137" s="59">
        <v>0</v>
      </c>
      <c r="EJ1137" s="59">
        <v>0</v>
      </c>
      <c r="EK1137" s="59">
        <v>0</v>
      </c>
      <c r="EL1137" s="59">
        <v>0</v>
      </c>
      <c r="EM1137" s="29">
        <v>2</v>
      </c>
      <c r="EN1137" s="59">
        <v>0</v>
      </c>
      <c r="EO1137" s="29">
        <v>2</v>
      </c>
      <c r="EP1137" s="59">
        <v>1</v>
      </c>
      <c r="EQ1137" s="59">
        <v>2</v>
      </c>
    </row>
    <row r="1138" spans="1:147" ht="15" customHeight="1" x14ac:dyDescent="0.25">
      <c r="A1138" s="6" t="s">
        <v>2587</v>
      </c>
      <c r="B1138" s="22">
        <v>212</v>
      </c>
      <c r="C1138" s="21" t="s">
        <v>1857</v>
      </c>
      <c r="D1138" s="13">
        <v>2016</v>
      </c>
      <c r="E1138" s="21" t="s">
        <v>800</v>
      </c>
      <c r="F1138" s="21" t="s">
        <v>308</v>
      </c>
      <c r="G1138" s="13">
        <v>19</v>
      </c>
      <c r="H1138" s="22" t="s">
        <v>801</v>
      </c>
      <c r="I1138" s="238" t="s">
        <v>1412</v>
      </c>
      <c r="J1138" s="59">
        <v>2</v>
      </c>
      <c r="K1138" s="22" t="s">
        <v>39</v>
      </c>
      <c r="L1138" s="22" t="s">
        <v>89</v>
      </c>
      <c r="M1138" s="22">
        <v>6</v>
      </c>
      <c r="N1138" s="22">
        <v>6</v>
      </c>
      <c r="O1138" s="59">
        <f t="shared" si="642"/>
        <v>0.77815125038364363</v>
      </c>
      <c r="P1138" s="22" t="s">
        <v>1858</v>
      </c>
      <c r="Q1138" s="26"/>
      <c r="R1138" s="22">
        <v>1</v>
      </c>
      <c r="S1138" s="22">
        <v>3</v>
      </c>
      <c r="T1138" s="22">
        <v>3</v>
      </c>
      <c r="U1138" s="239" t="s">
        <v>1859</v>
      </c>
      <c r="V1138" s="34" t="s">
        <v>1861</v>
      </c>
      <c r="W1138" s="13"/>
      <c r="X1138" s="22" t="s">
        <v>608</v>
      </c>
      <c r="Y1138" s="38"/>
      <c r="Z1138" s="26" t="s">
        <v>153</v>
      </c>
      <c r="AA1138" s="22" t="s">
        <v>1257</v>
      </c>
      <c r="AB1138" s="29" t="s">
        <v>1164</v>
      </c>
      <c r="AC1138" s="243" t="s">
        <v>1863</v>
      </c>
      <c r="AD1138" s="29">
        <v>0</v>
      </c>
      <c r="AE1138" s="29" t="s">
        <v>1575</v>
      </c>
      <c r="AF1138" s="282">
        <v>5.5</v>
      </c>
      <c r="AG1138" s="86">
        <f t="shared" si="643"/>
        <v>0.74036268949424389</v>
      </c>
      <c r="AH1138" s="458">
        <f t="shared" si="662"/>
        <v>605</v>
      </c>
      <c r="AI1138" s="72">
        <f t="shared" si="636"/>
        <v>2.781755374652469</v>
      </c>
      <c r="AJ1138" s="59">
        <f t="shared" si="637"/>
        <v>33</v>
      </c>
      <c r="AK1138" s="59">
        <f t="shared" si="644"/>
        <v>1.5185139398778875</v>
      </c>
      <c r="AL1138" s="72">
        <f t="shared" si="638"/>
        <v>3630</v>
      </c>
      <c r="AM1138" s="72">
        <f t="shared" si="634"/>
        <v>3.5599066250361124</v>
      </c>
      <c r="AN1138" s="26" t="s">
        <v>28</v>
      </c>
      <c r="AO1138" s="22" t="s">
        <v>470</v>
      </c>
      <c r="AP1138" s="240"/>
      <c r="AQ1138" s="22" t="s">
        <v>80</v>
      </c>
      <c r="AR1138" s="26" t="s">
        <v>223</v>
      </c>
      <c r="AS1138" s="26" t="s">
        <v>224</v>
      </c>
      <c r="AT1138" s="498">
        <v>112</v>
      </c>
      <c r="AU1138" s="270">
        <v>45.23</v>
      </c>
      <c r="AV1138" s="11">
        <v>-118.5</v>
      </c>
      <c r="AW1138" s="37" t="s">
        <v>225</v>
      </c>
      <c r="AX1138" s="277">
        <v>6.1416666666666666</v>
      </c>
      <c r="AY1138" s="278">
        <v>613</v>
      </c>
      <c r="AZ1138" s="455">
        <f t="shared" si="645"/>
        <v>2.7874604745184151</v>
      </c>
      <c r="BA1138" s="529" t="s">
        <v>137</v>
      </c>
      <c r="BB1138" s="241" t="s">
        <v>226</v>
      </c>
      <c r="BC1138" s="22"/>
      <c r="BD1138" s="23"/>
      <c r="BH1138" s="26" t="s">
        <v>2028</v>
      </c>
      <c r="BI1138" s="26" t="s">
        <v>1867</v>
      </c>
      <c r="BJ1138" s="185" t="s">
        <v>12</v>
      </c>
      <c r="BK1138" s="67" t="s">
        <v>1882</v>
      </c>
      <c r="BO1138" s="29" t="s">
        <v>1669</v>
      </c>
      <c r="BP1138" s="8" t="s">
        <v>1577</v>
      </c>
      <c r="BQ1138" s="29" t="s">
        <v>1862</v>
      </c>
      <c r="BR1138" s="67">
        <v>0.20025694000797201</v>
      </c>
      <c r="BS1138" s="29" t="s">
        <v>21</v>
      </c>
      <c r="BT1138" s="29" t="s">
        <v>1214</v>
      </c>
      <c r="BU1138" s="124">
        <v>0.17354160863807724</v>
      </c>
      <c r="BW1138" s="14" t="s">
        <v>26</v>
      </c>
      <c r="BX1138" s="29" t="s">
        <v>67</v>
      </c>
      <c r="BZ1138" s="146">
        <f t="shared" si="639"/>
        <v>0.17354160863807724</v>
      </c>
      <c r="CA1138" s="250" t="s">
        <v>18</v>
      </c>
      <c r="CB1138" s="248" t="s">
        <v>1861</v>
      </c>
      <c r="CC1138" s="29">
        <v>9</v>
      </c>
      <c r="CD1138" s="29">
        <v>9</v>
      </c>
      <c r="CE1138" s="82" t="s">
        <v>1617</v>
      </c>
      <c r="CF1138" s="8" t="s">
        <v>1578</v>
      </c>
      <c r="CG1138" s="67">
        <v>0.15032679738562091</v>
      </c>
      <c r="CH1138" s="29" t="s">
        <v>21</v>
      </c>
      <c r="CI1138" s="67">
        <v>0.30852511778125158</v>
      </c>
      <c r="CL1138" s="30">
        <f t="shared" si="640"/>
        <v>0.30852511778125158</v>
      </c>
      <c r="CM1138" s="29">
        <v>3</v>
      </c>
      <c r="CN1138" s="29">
        <v>3</v>
      </c>
      <c r="CO1138" s="82" t="s">
        <v>2630</v>
      </c>
      <c r="CP1138" s="67">
        <f t="shared" si="649"/>
        <v>0.24041886262101328</v>
      </c>
      <c r="CQ1138" s="67">
        <f t="shared" si="650"/>
        <v>0.92307692307692313</v>
      </c>
      <c r="CR1138" s="67">
        <f t="shared" si="646"/>
        <v>0.22192510395785842</v>
      </c>
      <c r="CS1138" s="67">
        <f t="shared" si="651"/>
        <v>0.44649655910139052</v>
      </c>
      <c r="CT1138" s="29">
        <v>2</v>
      </c>
      <c r="CU1138" s="59">
        <v>0</v>
      </c>
      <c r="CV1138" s="19" t="s">
        <v>1782</v>
      </c>
      <c r="CW1138" s="59">
        <v>0</v>
      </c>
      <c r="CX1138" s="59">
        <v>0</v>
      </c>
      <c r="CY1138" s="12">
        <v>1</v>
      </c>
      <c r="CZ1138" s="12">
        <v>0</v>
      </c>
      <c r="DA1138" s="12">
        <v>0</v>
      </c>
      <c r="DB1138" s="12">
        <v>0</v>
      </c>
      <c r="DC1138" s="12">
        <v>0</v>
      </c>
      <c r="DD1138" s="283">
        <v>0</v>
      </c>
      <c r="DE1138" s="60">
        <v>0</v>
      </c>
      <c r="DF1138" s="60">
        <v>0</v>
      </c>
      <c r="DG1138" s="60">
        <v>0</v>
      </c>
      <c r="DH1138" s="60">
        <v>1</v>
      </c>
      <c r="DI1138" s="60">
        <v>0</v>
      </c>
      <c r="DJ1138" s="60">
        <v>0</v>
      </c>
      <c r="DK1138" s="60">
        <v>0</v>
      </c>
      <c r="DL1138" s="19">
        <v>0</v>
      </c>
      <c r="DM1138" s="19">
        <v>0</v>
      </c>
      <c r="DN1138" s="19">
        <v>0</v>
      </c>
      <c r="DO1138" s="59">
        <v>0</v>
      </c>
      <c r="DP1138" s="59">
        <v>0</v>
      </c>
      <c r="DQ1138" s="59">
        <v>0</v>
      </c>
      <c r="DR1138" s="59">
        <v>0</v>
      </c>
      <c r="DS1138" s="59">
        <v>0</v>
      </c>
      <c r="DT1138" s="59">
        <v>0</v>
      </c>
      <c r="DU1138" s="59">
        <v>0</v>
      </c>
      <c r="DV1138" s="59">
        <v>0</v>
      </c>
      <c r="DW1138" s="59">
        <v>0</v>
      </c>
      <c r="DX1138" s="59">
        <v>0</v>
      </c>
      <c r="DY1138" s="59">
        <v>0</v>
      </c>
      <c r="DZ1138" s="59">
        <v>0</v>
      </c>
      <c r="EA1138" s="59">
        <v>0</v>
      </c>
      <c r="EB1138" s="59">
        <v>0</v>
      </c>
      <c r="EC1138" s="59">
        <v>0</v>
      </c>
      <c r="ED1138" s="59">
        <v>0</v>
      </c>
      <c r="EE1138" s="59">
        <v>0</v>
      </c>
      <c r="EF1138" s="59">
        <v>0</v>
      </c>
      <c r="EG1138" s="59">
        <v>0</v>
      </c>
      <c r="EH1138" s="59">
        <v>0</v>
      </c>
      <c r="EI1138" s="59">
        <v>0</v>
      </c>
      <c r="EJ1138" s="59">
        <v>0</v>
      </c>
      <c r="EK1138" s="59">
        <v>0</v>
      </c>
      <c r="EL1138" s="59">
        <v>0</v>
      </c>
      <c r="EM1138" s="29">
        <v>2</v>
      </c>
      <c r="EN1138" s="59">
        <v>0</v>
      </c>
      <c r="EO1138" s="29">
        <v>2</v>
      </c>
      <c r="EP1138" s="59">
        <v>1</v>
      </c>
      <c r="EQ1138" s="59">
        <v>2</v>
      </c>
    </row>
    <row r="1139" spans="1:147" ht="15" customHeight="1" x14ac:dyDescent="0.25">
      <c r="A1139" s="6" t="s">
        <v>2587</v>
      </c>
      <c r="B1139" s="22">
        <v>213</v>
      </c>
      <c r="C1139" s="21" t="s">
        <v>1857</v>
      </c>
      <c r="D1139" s="13">
        <v>2016</v>
      </c>
      <c r="E1139" s="21" t="s">
        <v>800</v>
      </c>
      <c r="F1139" s="21" t="s">
        <v>308</v>
      </c>
      <c r="G1139" s="13">
        <v>19</v>
      </c>
      <c r="H1139" s="22" t="s">
        <v>801</v>
      </c>
      <c r="I1139" s="238" t="s">
        <v>1412</v>
      </c>
      <c r="J1139" s="59">
        <v>2</v>
      </c>
      <c r="K1139" s="22" t="s">
        <v>39</v>
      </c>
      <c r="L1139" s="22" t="s">
        <v>89</v>
      </c>
      <c r="M1139" s="22">
        <v>6</v>
      </c>
      <c r="N1139" s="22">
        <v>6</v>
      </c>
      <c r="O1139" s="59">
        <f t="shared" si="642"/>
        <v>0.77815125038364363</v>
      </c>
      <c r="P1139" s="22" t="s">
        <v>1858</v>
      </c>
      <c r="Q1139" s="26"/>
      <c r="R1139" s="22">
        <v>1</v>
      </c>
      <c r="S1139" s="22">
        <v>3</v>
      </c>
      <c r="T1139" s="22">
        <v>1</v>
      </c>
      <c r="U1139" s="239" t="s">
        <v>1859</v>
      </c>
      <c r="V1139" s="34" t="s">
        <v>1861</v>
      </c>
      <c r="W1139" s="13"/>
      <c r="X1139" s="22" t="s">
        <v>608</v>
      </c>
      <c r="Y1139" s="38"/>
      <c r="Z1139" s="244" t="s">
        <v>130</v>
      </c>
      <c r="AA1139" s="22" t="s">
        <v>1257</v>
      </c>
      <c r="AB1139" s="29" t="s">
        <v>1164</v>
      </c>
      <c r="AC1139" s="119">
        <v>32</v>
      </c>
      <c r="AD1139" s="29">
        <v>0</v>
      </c>
      <c r="AE1139" s="29" t="s">
        <v>1576</v>
      </c>
      <c r="AF1139" s="281">
        <v>8.6999999999999993</v>
      </c>
      <c r="AG1139" s="86">
        <f t="shared" si="643"/>
        <v>0.93951925261861846</v>
      </c>
      <c r="AH1139" s="458">
        <f>AF1139*69.5</f>
        <v>604.65</v>
      </c>
      <c r="AI1139" s="72">
        <f t="shared" si="636"/>
        <v>2.7815040572087324</v>
      </c>
      <c r="AJ1139" s="59">
        <f t="shared" si="637"/>
        <v>52.199999999999996</v>
      </c>
      <c r="AK1139" s="59">
        <f t="shared" si="644"/>
        <v>1.7176705030022621</v>
      </c>
      <c r="AL1139" s="72">
        <f t="shared" si="638"/>
        <v>3627.8999999999996</v>
      </c>
      <c r="AM1139" s="72">
        <f t="shared" si="634"/>
        <v>3.5596553075923758</v>
      </c>
      <c r="AN1139" s="26" t="s">
        <v>28</v>
      </c>
      <c r="AO1139" s="22" t="s">
        <v>470</v>
      </c>
      <c r="AP1139" s="240"/>
      <c r="AQ1139" s="22" t="s">
        <v>80</v>
      </c>
      <c r="AR1139" s="26" t="s">
        <v>223</v>
      </c>
      <c r="AS1139" s="26" t="s">
        <v>224</v>
      </c>
      <c r="AT1139" s="498">
        <v>112</v>
      </c>
      <c r="AU1139" s="270">
        <v>45.23</v>
      </c>
      <c r="AV1139" s="11">
        <v>-118.5</v>
      </c>
      <c r="AW1139" s="37" t="s">
        <v>225</v>
      </c>
      <c r="AX1139" s="277">
        <v>6.1416666666666666</v>
      </c>
      <c r="AY1139" s="278">
        <v>613</v>
      </c>
      <c r="AZ1139" s="455">
        <f t="shared" si="645"/>
        <v>2.7874604745184151</v>
      </c>
      <c r="BA1139" s="529" t="s">
        <v>137</v>
      </c>
      <c r="BB1139" s="241" t="s">
        <v>226</v>
      </c>
      <c r="BC1139" s="22"/>
      <c r="BD1139" s="23"/>
      <c r="BH1139" s="26" t="s">
        <v>2028</v>
      </c>
      <c r="BI1139" s="26" t="s">
        <v>1868</v>
      </c>
      <c r="BJ1139" s="185" t="s">
        <v>12</v>
      </c>
      <c r="BK1139" s="67" t="s">
        <v>1882</v>
      </c>
      <c r="BO1139" s="29" t="s">
        <v>1669</v>
      </c>
      <c r="BP1139" s="8" t="s">
        <v>1577</v>
      </c>
      <c r="BQ1139" s="29" t="s">
        <v>1862</v>
      </c>
      <c r="BR1139" s="67">
        <v>0.18859649122807021</v>
      </c>
      <c r="BS1139" s="29" t="s">
        <v>21</v>
      </c>
      <c r="BT1139" s="29" t="s">
        <v>1214</v>
      </c>
      <c r="BU1139" s="124">
        <v>0.1419183305909073</v>
      </c>
      <c r="BW1139" s="14" t="s">
        <v>26</v>
      </c>
      <c r="BX1139" s="29" t="s">
        <v>67</v>
      </c>
      <c r="BZ1139" s="146">
        <f t="shared" si="639"/>
        <v>0.1419183305909073</v>
      </c>
      <c r="CA1139" s="250" t="s">
        <v>18</v>
      </c>
      <c r="CB1139" s="248" t="s">
        <v>1861</v>
      </c>
      <c r="CC1139" s="29">
        <v>3</v>
      </c>
      <c r="CD1139" s="29">
        <v>3</v>
      </c>
      <c r="CE1139" s="82" t="s">
        <v>1617</v>
      </c>
      <c r="CF1139" s="8" t="s">
        <v>1578</v>
      </c>
      <c r="CG1139" s="67">
        <v>0.15032679738562091</v>
      </c>
      <c r="CH1139" s="29" t="s">
        <v>21</v>
      </c>
      <c r="CI1139" s="67">
        <v>0.30852511778125158</v>
      </c>
      <c r="CL1139" s="30">
        <f t="shared" si="640"/>
        <v>0.30852511778125158</v>
      </c>
      <c r="CM1139" s="29">
        <v>3</v>
      </c>
      <c r="CN1139" s="29">
        <v>3</v>
      </c>
      <c r="CO1139" s="82" t="s">
        <v>2630</v>
      </c>
      <c r="CP1139" s="67">
        <f t="shared" si="649"/>
        <v>0.15936815666029994</v>
      </c>
      <c r="CQ1139" s="67">
        <f t="shared" si="650"/>
        <v>0.8</v>
      </c>
      <c r="CR1139" s="67">
        <f t="shared" si="646"/>
        <v>0.12749452532823996</v>
      </c>
      <c r="CS1139" s="67">
        <f t="shared" si="651"/>
        <v>0.66802123783238943</v>
      </c>
      <c r="CT1139" s="29">
        <v>1</v>
      </c>
      <c r="CU1139" s="59">
        <v>0</v>
      </c>
      <c r="CV1139" s="19" t="s">
        <v>1782</v>
      </c>
      <c r="CW1139" s="59">
        <v>0</v>
      </c>
      <c r="CX1139" s="59">
        <v>0</v>
      </c>
      <c r="CY1139" s="12">
        <v>1</v>
      </c>
      <c r="CZ1139" s="12">
        <v>0</v>
      </c>
      <c r="DA1139" s="12">
        <v>0</v>
      </c>
      <c r="DB1139" s="12">
        <v>0</v>
      </c>
      <c r="DC1139" s="12">
        <v>0</v>
      </c>
      <c r="DD1139" s="283">
        <v>0</v>
      </c>
      <c r="DE1139" s="60">
        <v>0</v>
      </c>
      <c r="DF1139" s="60">
        <v>0</v>
      </c>
      <c r="DG1139" s="60">
        <v>0</v>
      </c>
      <c r="DH1139" s="60">
        <v>1</v>
      </c>
      <c r="DI1139" s="60">
        <v>0</v>
      </c>
      <c r="DJ1139" s="60">
        <v>0</v>
      </c>
      <c r="DK1139" s="60">
        <v>0</v>
      </c>
      <c r="DL1139" s="19">
        <v>0</v>
      </c>
      <c r="DM1139" s="19">
        <v>0</v>
      </c>
      <c r="DN1139" s="19">
        <v>0</v>
      </c>
      <c r="DO1139" s="59">
        <v>0</v>
      </c>
      <c r="DP1139" s="59">
        <v>0</v>
      </c>
      <c r="DQ1139" s="59">
        <v>0</v>
      </c>
      <c r="DR1139" s="59">
        <v>0</v>
      </c>
      <c r="DS1139" s="59">
        <v>0</v>
      </c>
      <c r="DT1139" s="59">
        <v>0</v>
      </c>
      <c r="DU1139" s="59">
        <v>0</v>
      </c>
      <c r="DV1139" s="59">
        <v>0</v>
      </c>
      <c r="DW1139" s="59">
        <v>0</v>
      </c>
      <c r="DX1139" s="59">
        <v>0</v>
      </c>
      <c r="DY1139" s="59">
        <v>0</v>
      </c>
      <c r="DZ1139" s="59">
        <v>0</v>
      </c>
      <c r="EA1139" s="59">
        <v>0</v>
      </c>
      <c r="EB1139" s="59">
        <v>0</v>
      </c>
      <c r="EC1139" s="59">
        <v>0</v>
      </c>
      <c r="ED1139" s="59">
        <v>0</v>
      </c>
      <c r="EE1139" s="59">
        <v>0</v>
      </c>
      <c r="EF1139" s="59">
        <v>0</v>
      </c>
      <c r="EG1139" s="59">
        <v>0</v>
      </c>
      <c r="EH1139" s="59">
        <v>0</v>
      </c>
      <c r="EI1139" s="59">
        <v>0</v>
      </c>
      <c r="EJ1139" s="59">
        <v>0</v>
      </c>
      <c r="EK1139" s="59">
        <v>0</v>
      </c>
      <c r="EL1139" s="59">
        <v>0</v>
      </c>
      <c r="EM1139" s="37">
        <v>0</v>
      </c>
      <c r="EN1139" s="59">
        <v>0</v>
      </c>
      <c r="EO1139" s="268">
        <v>1</v>
      </c>
      <c r="EP1139" s="59">
        <v>1</v>
      </c>
      <c r="EQ1139" s="59">
        <v>2</v>
      </c>
    </row>
    <row r="1140" spans="1:147" ht="15" customHeight="1" x14ac:dyDescent="0.25">
      <c r="A1140" s="6" t="s">
        <v>2587</v>
      </c>
      <c r="B1140" s="22">
        <v>214</v>
      </c>
      <c r="C1140" s="21" t="s">
        <v>1857</v>
      </c>
      <c r="D1140" s="13">
        <v>2016</v>
      </c>
      <c r="E1140" s="21" t="s">
        <v>800</v>
      </c>
      <c r="F1140" s="21" t="s">
        <v>308</v>
      </c>
      <c r="G1140" s="13">
        <v>19</v>
      </c>
      <c r="H1140" s="22" t="s">
        <v>801</v>
      </c>
      <c r="I1140" s="238" t="s">
        <v>1412</v>
      </c>
      <c r="J1140" s="59">
        <v>2</v>
      </c>
      <c r="K1140" s="22" t="s">
        <v>39</v>
      </c>
      <c r="L1140" s="22" t="s">
        <v>89</v>
      </c>
      <c r="M1140" s="22">
        <v>6</v>
      </c>
      <c r="N1140" s="22">
        <v>6</v>
      </c>
      <c r="O1140" s="59">
        <f t="shared" si="642"/>
        <v>0.77815125038364363</v>
      </c>
      <c r="P1140" s="22" t="s">
        <v>1858</v>
      </c>
      <c r="Q1140" s="26"/>
      <c r="R1140" s="22">
        <v>1</v>
      </c>
      <c r="S1140" s="22">
        <v>3</v>
      </c>
      <c r="T1140" s="22">
        <v>1</v>
      </c>
      <c r="U1140" s="239" t="s">
        <v>1859</v>
      </c>
      <c r="V1140" s="34" t="s">
        <v>1861</v>
      </c>
      <c r="W1140" s="13"/>
      <c r="X1140" s="22" t="s">
        <v>608</v>
      </c>
      <c r="Y1140" s="38"/>
      <c r="Z1140" s="244" t="s">
        <v>130</v>
      </c>
      <c r="AA1140" s="22" t="s">
        <v>1257</v>
      </c>
      <c r="AB1140" s="29" t="s">
        <v>1164</v>
      </c>
      <c r="AC1140" s="119">
        <v>16</v>
      </c>
      <c r="AD1140" s="29">
        <v>0</v>
      </c>
      <c r="AE1140" s="29" t="s">
        <v>1576</v>
      </c>
      <c r="AF1140" s="281">
        <v>4.4000000000000004</v>
      </c>
      <c r="AG1140" s="86">
        <f t="shared" si="643"/>
        <v>0.64345267648618742</v>
      </c>
      <c r="AH1140" s="458">
        <f t="shared" ref="AH1140:AH1142" si="663">AF1140*69.5</f>
        <v>305.8</v>
      </c>
      <c r="AI1140" s="72">
        <f t="shared" si="636"/>
        <v>2.4854374810763011</v>
      </c>
      <c r="AJ1140" s="59">
        <f t="shared" si="637"/>
        <v>26.400000000000002</v>
      </c>
      <c r="AK1140" s="59">
        <f t="shared" si="644"/>
        <v>1.4216039268698311</v>
      </c>
      <c r="AL1140" s="72">
        <f t="shared" si="638"/>
        <v>1834.8000000000002</v>
      </c>
      <c r="AM1140" s="72">
        <f t="shared" si="634"/>
        <v>3.263588731459945</v>
      </c>
      <c r="AN1140" s="26" t="s">
        <v>28</v>
      </c>
      <c r="AO1140" s="22" t="s">
        <v>470</v>
      </c>
      <c r="AP1140" s="240"/>
      <c r="AQ1140" s="22" t="s">
        <v>80</v>
      </c>
      <c r="AR1140" s="26" t="s">
        <v>223</v>
      </c>
      <c r="AS1140" s="26" t="s">
        <v>224</v>
      </c>
      <c r="AT1140" s="498">
        <v>112</v>
      </c>
      <c r="AU1140" s="270">
        <v>45.23</v>
      </c>
      <c r="AV1140" s="11">
        <v>-118.5</v>
      </c>
      <c r="AW1140" s="37" t="s">
        <v>225</v>
      </c>
      <c r="AX1140" s="277">
        <v>6.1416666666666666</v>
      </c>
      <c r="AY1140" s="278">
        <v>613</v>
      </c>
      <c r="AZ1140" s="455">
        <f t="shared" si="645"/>
        <v>2.7874604745184151</v>
      </c>
      <c r="BA1140" s="529" t="s">
        <v>137</v>
      </c>
      <c r="BB1140" s="241" t="s">
        <v>226</v>
      </c>
      <c r="BC1140" s="22"/>
      <c r="BD1140" s="23"/>
      <c r="BH1140" s="26" t="s">
        <v>2028</v>
      </c>
      <c r="BI1140" s="26" t="s">
        <v>1869</v>
      </c>
      <c r="BJ1140" s="185" t="s">
        <v>12</v>
      </c>
      <c r="BK1140" s="67" t="s">
        <v>1882</v>
      </c>
      <c r="BO1140" s="29" t="s">
        <v>1669</v>
      </c>
      <c r="BP1140" s="8" t="s">
        <v>1577</v>
      </c>
      <c r="BQ1140" s="29" t="s">
        <v>1862</v>
      </c>
      <c r="BR1140" s="67">
        <v>0.21978557504873297</v>
      </c>
      <c r="BS1140" s="29" t="s">
        <v>21</v>
      </c>
      <c r="BT1140" s="29" t="s">
        <v>1214</v>
      </c>
      <c r="BU1140" s="124">
        <v>7.7641535981829685E-2</v>
      </c>
      <c r="BW1140" s="14" t="s">
        <v>26</v>
      </c>
      <c r="BX1140" s="29" t="s">
        <v>67</v>
      </c>
      <c r="BZ1140" s="146">
        <f t="shared" si="639"/>
        <v>7.7641535981829685E-2</v>
      </c>
      <c r="CA1140" s="250" t="s">
        <v>18</v>
      </c>
      <c r="CB1140" s="248" t="s">
        <v>1861</v>
      </c>
      <c r="CC1140" s="29">
        <v>3</v>
      </c>
      <c r="CD1140" s="29">
        <v>3</v>
      </c>
      <c r="CE1140" s="82" t="s">
        <v>1617</v>
      </c>
      <c r="CF1140" s="8" t="s">
        <v>1578</v>
      </c>
      <c r="CG1140" s="67">
        <v>0.15032679738562091</v>
      </c>
      <c r="CH1140" s="29" t="s">
        <v>21</v>
      </c>
      <c r="CI1140" s="67">
        <v>0.30852511778125158</v>
      </c>
      <c r="CL1140" s="30">
        <f t="shared" si="640"/>
        <v>0.30852511778125158</v>
      </c>
      <c r="CM1140" s="29">
        <v>3</v>
      </c>
      <c r="CN1140" s="29">
        <v>3</v>
      </c>
      <c r="CO1140" s="82" t="s">
        <v>2630</v>
      </c>
      <c r="CP1140" s="67">
        <f t="shared" si="649"/>
        <v>0.30875759010780912</v>
      </c>
      <c r="CQ1140" s="67">
        <f t="shared" si="650"/>
        <v>0.8</v>
      </c>
      <c r="CR1140" s="67">
        <f t="shared" si="646"/>
        <v>0.24700607208624731</v>
      </c>
      <c r="CS1140" s="67">
        <f t="shared" si="651"/>
        <v>0.67175099997062304</v>
      </c>
      <c r="CT1140" s="29">
        <v>1</v>
      </c>
      <c r="CU1140" s="59">
        <v>0</v>
      </c>
      <c r="CV1140" s="19" t="s">
        <v>1782</v>
      </c>
      <c r="CW1140" s="59">
        <v>0</v>
      </c>
      <c r="CX1140" s="59">
        <v>0</v>
      </c>
      <c r="CY1140" s="12">
        <v>1</v>
      </c>
      <c r="CZ1140" s="12">
        <v>0</v>
      </c>
      <c r="DA1140" s="12">
        <v>0</v>
      </c>
      <c r="DB1140" s="12">
        <v>0</v>
      </c>
      <c r="DC1140" s="12">
        <v>0</v>
      </c>
      <c r="DD1140" s="283">
        <v>0</v>
      </c>
      <c r="DE1140" s="60">
        <v>0</v>
      </c>
      <c r="DF1140" s="60">
        <v>0</v>
      </c>
      <c r="DG1140" s="60">
        <v>0</v>
      </c>
      <c r="DH1140" s="60">
        <v>1</v>
      </c>
      <c r="DI1140" s="60">
        <v>0</v>
      </c>
      <c r="DJ1140" s="60">
        <v>0</v>
      </c>
      <c r="DK1140" s="60">
        <v>0</v>
      </c>
      <c r="DL1140" s="19">
        <v>0</v>
      </c>
      <c r="DM1140" s="19">
        <v>0</v>
      </c>
      <c r="DN1140" s="19">
        <v>0</v>
      </c>
      <c r="DO1140" s="59">
        <v>0</v>
      </c>
      <c r="DP1140" s="59">
        <v>0</v>
      </c>
      <c r="DQ1140" s="59">
        <v>0</v>
      </c>
      <c r="DR1140" s="59">
        <v>0</v>
      </c>
      <c r="DS1140" s="59">
        <v>0</v>
      </c>
      <c r="DT1140" s="59">
        <v>0</v>
      </c>
      <c r="DU1140" s="59">
        <v>0</v>
      </c>
      <c r="DV1140" s="59">
        <v>0</v>
      </c>
      <c r="DW1140" s="59">
        <v>0</v>
      </c>
      <c r="DX1140" s="59">
        <v>0</v>
      </c>
      <c r="DY1140" s="59">
        <v>0</v>
      </c>
      <c r="DZ1140" s="59">
        <v>0</v>
      </c>
      <c r="EA1140" s="59">
        <v>0</v>
      </c>
      <c r="EB1140" s="59">
        <v>0</v>
      </c>
      <c r="EC1140" s="59">
        <v>0</v>
      </c>
      <c r="ED1140" s="59">
        <v>0</v>
      </c>
      <c r="EE1140" s="59">
        <v>0</v>
      </c>
      <c r="EF1140" s="59">
        <v>0</v>
      </c>
      <c r="EG1140" s="59">
        <v>0</v>
      </c>
      <c r="EH1140" s="59">
        <v>0</v>
      </c>
      <c r="EI1140" s="59">
        <v>0</v>
      </c>
      <c r="EJ1140" s="59">
        <v>0</v>
      </c>
      <c r="EK1140" s="59">
        <v>0</v>
      </c>
      <c r="EL1140" s="59">
        <v>0</v>
      </c>
      <c r="EM1140" s="37">
        <v>0</v>
      </c>
      <c r="EN1140" s="59">
        <v>0</v>
      </c>
      <c r="EO1140" s="268">
        <v>1</v>
      </c>
      <c r="EP1140" s="59">
        <v>1</v>
      </c>
      <c r="EQ1140" s="59">
        <v>2</v>
      </c>
    </row>
    <row r="1141" spans="1:147" ht="15" customHeight="1" x14ac:dyDescent="0.25">
      <c r="A1141" s="6" t="s">
        <v>2587</v>
      </c>
      <c r="B1141" s="22">
        <v>215</v>
      </c>
      <c r="C1141" s="21" t="s">
        <v>1857</v>
      </c>
      <c r="D1141" s="13">
        <v>2016</v>
      </c>
      <c r="E1141" s="21" t="s">
        <v>800</v>
      </c>
      <c r="F1141" s="21" t="s">
        <v>308</v>
      </c>
      <c r="G1141" s="13">
        <v>19</v>
      </c>
      <c r="H1141" s="22" t="s">
        <v>801</v>
      </c>
      <c r="I1141" s="238" t="s">
        <v>1412</v>
      </c>
      <c r="J1141" s="59">
        <v>2</v>
      </c>
      <c r="K1141" s="22" t="s">
        <v>39</v>
      </c>
      <c r="L1141" s="22" t="s">
        <v>89</v>
      </c>
      <c r="M1141" s="22">
        <v>6</v>
      </c>
      <c r="N1141" s="22">
        <v>6</v>
      </c>
      <c r="O1141" s="59">
        <f t="shared" si="642"/>
        <v>0.77815125038364363</v>
      </c>
      <c r="P1141" s="22" t="s">
        <v>1858</v>
      </c>
      <c r="Q1141" s="26"/>
      <c r="R1141" s="22">
        <v>1</v>
      </c>
      <c r="S1141" s="22">
        <v>3</v>
      </c>
      <c r="T1141" s="22">
        <v>1</v>
      </c>
      <c r="U1141" s="239" t="s">
        <v>1859</v>
      </c>
      <c r="V1141" s="34" t="s">
        <v>1861</v>
      </c>
      <c r="W1141" s="13"/>
      <c r="X1141" s="22" t="s">
        <v>608</v>
      </c>
      <c r="Y1141" s="38"/>
      <c r="Z1141" s="244" t="s">
        <v>130</v>
      </c>
      <c r="AA1141" s="22" t="s">
        <v>1257</v>
      </c>
      <c r="AB1141" s="29" t="s">
        <v>1164</v>
      </c>
      <c r="AC1141" s="119">
        <v>8</v>
      </c>
      <c r="AD1141" s="29">
        <v>0</v>
      </c>
      <c r="AE1141" s="29" t="s">
        <v>1576</v>
      </c>
      <c r="AF1141" s="281">
        <v>2.2000000000000002</v>
      </c>
      <c r="AG1141" s="86">
        <f t="shared" si="643"/>
        <v>0.34242268082220628</v>
      </c>
      <c r="AH1141" s="458">
        <f t="shared" si="663"/>
        <v>152.9</v>
      </c>
      <c r="AI1141" s="72">
        <f t="shared" si="636"/>
        <v>2.1844074854123203</v>
      </c>
      <c r="AJ1141" s="59">
        <f t="shared" si="637"/>
        <v>13.200000000000001</v>
      </c>
      <c r="AK1141" s="59">
        <f t="shared" si="644"/>
        <v>1.1205739312058498</v>
      </c>
      <c r="AL1141" s="72">
        <f t="shared" si="638"/>
        <v>917.40000000000009</v>
      </c>
      <c r="AM1141" s="72">
        <f t="shared" si="634"/>
        <v>2.9625587357959637</v>
      </c>
      <c r="AN1141" s="26" t="s">
        <v>28</v>
      </c>
      <c r="AO1141" s="22" t="s">
        <v>470</v>
      </c>
      <c r="AP1141" s="240"/>
      <c r="AQ1141" s="22" t="s">
        <v>80</v>
      </c>
      <c r="AR1141" s="26" t="s">
        <v>223</v>
      </c>
      <c r="AS1141" s="26" t="s">
        <v>224</v>
      </c>
      <c r="AT1141" s="498">
        <v>112</v>
      </c>
      <c r="AU1141" s="270">
        <v>45.23</v>
      </c>
      <c r="AV1141" s="11">
        <v>-118.5</v>
      </c>
      <c r="AW1141" s="37" t="s">
        <v>225</v>
      </c>
      <c r="AX1141" s="277">
        <v>6.1416666666666666</v>
      </c>
      <c r="AY1141" s="278">
        <v>613</v>
      </c>
      <c r="AZ1141" s="455">
        <f t="shared" si="645"/>
        <v>2.7874604745184151</v>
      </c>
      <c r="BA1141" s="529" t="s">
        <v>137</v>
      </c>
      <c r="BB1141" s="241" t="s">
        <v>226</v>
      </c>
      <c r="BC1141" s="22"/>
      <c r="BD1141" s="23"/>
      <c r="BH1141" s="26" t="s">
        <v>2028</v>
      </c>
      <c r="BI1141" s="26" t="s">
        <v>1870</v>
      </c>
      <c r="BJ1141" s="185" t="s">
        <v>12</v>
      </c>
      <c r="BK1141" s="67" t="s">
        <v>1882</v>
      </c>
      <c r="BO1141" s="29" t="s">
        <v>1669</v>
      </c>
      <c r="BP1141" s="8" t="s">
        <v>1577</v>
      </c>
      <c r="BQ1141" s="29" t="s">
        <v>1862</v>
      </c>
      <c r="BR1141" s="67">
        <v>0.1678240740740741</v>
      </c>
      <c r="BS1141" s="29" t="s">
        <v>21</v>
      </c>
      <c r="BT1141" s="29" t="s">
        <v>1214</v>
      </c>
      <c r="BU1141" s="124">
        <v>0.20851650897821231</v>
      </c>
      <c r="BW1141" s="14" t="s">
        <v>26</v>
      </c>
      <c r="BX1141" s="29" t="s">
        <v>67</v>
      </c>
      <c r="BZ1141" s="146">
        <f t="shared" si="639"/>
        <v>0.20851650897821231</v>
      </c>
      <c r="CA1141" s="250" t="s">
        <v>18</v>
      </c>
      <c r="CB1141" s="248" t="s">
        <v>1861</v>
      </c>
      <c r="CC1141" s="29">
        <v>3</v>
      </c>
      <c r="CD1141" s="29">
        <v>3</v>
      </c>
      <c r="CE1141" s="82" t="s">
        <v>1617</v>
      </c>
      <c r="CF1141" s="8" t="s">
        <v>1578</v>
      </c>
      <c r="CG1141" s="67">
        <v>0.15032679738562091</v>
      </c>
      <c r="CH1141" s="29" t="s">
        <v>21</v>
      </c>
      <c r="CI1141" s="67">
        <v>0.30852511778125158</v>
      </c>
      <c r="CL1141" s="30">
        <f t="shared" si="640"/>
        <v>0.30852511778125158</v>
      </c>
      <c r="CM1141" s="29">
        <v>3</v>
      </c>
      <c r="CN1141" s="29">
        <v>3</v>
      </c>
      <c r="CO1141" s="82" t="s">
        <v>2630</v>
      </c>
      <c r="CP1141" s="67">
        <f t="shared" si="649"/>
        <v>6.6450626655669517E-2</v>
      </c>
      <c r="CQ1141" s="67">
        <f t="shared" si="650"/>
        <v>0.8</v>
      </c>
      <c r="CR1141" s="67">
        <f t="shared" si="646"/>
        <v>5.3160501324535619E-2</v>
      </c>
      <c r="CS1141" s="67">
        <f t="shared" si="651"/>
        <v>0.66690216990842299</v>
      </c>
      <c r="CT1141" s="29">
        <v>1</v>
      </c>
      <c r="CU1141" s="59">
        <v>0</v>
      </c>
      <c r="CV1141" s="19" t="s">
        <v>1782</v>
      </c>
      <c r="CW1141" s="59">
        <v>0</v>
      </c>
      <c r="CX1141" s="59">
        <v>0</v>
      </c>
      <c r="CY1141" s="12">
        <v>1</v>
      </c>
      <c r="CZ1141" s="12">
        <v>0</v>
      </c>
      <c r="DA1141" s="12">
        <v>0</v>
      </c>
      <c r="DB1141" s="12">
        <v>0</v>
      </c>
      <c r="DC1141" s="12">
        <v>0</v>
      </c>
      <c r="DD1141" s="283">
        <v>0</v>
      </c>
      <c r="DE1141" s="60">
        <v>0</v>
      </c>
      <c r="DF1141" s="60">
        <v>0</v>
      </c>
      <c r="DG1141" s="60">
        <v>0</v>
      </c>
      <c r="DH1141" s="60">
        <v>1</v>
      </c>
      <c r="DI1141" s="60">
        <v>0</v>
      </c>
      <c r="DJ1141" s="60">
        <v>0</v>
      </c>
      <c r="DK1141" s="60">
        <v>0</v>
      </c>
      <c r="DL1141" s="19">
        <v>0</v>
      </c>
      <c r="DM1141" s="19">
        <v>0</v>
      </c>
      <c r="DN1141" s="19">
        <v>0</v>
      </c>
      <c r="DO1141" s="59">
        <v>0</v>
      </c>
      <c r="DP1141" s="59">
        <v>0</v>
      </c>
      <c r="DQ1141" s="59">
        <v>0</v>
      </c>
      <c r="DR1141" s="59">
        <v>0</v>
      </c>
      <c r="DS1141" s="59">
        <v>0</v>
      </c>
      <c r="DT1141" s="59">
        <v>0</v>
      </c>
      <c r="DU1141" s="59">
        <v>0</v>
      </c>
      <c r="DV1141" s="59">
        <v>0</v>
      </c>
      <c r="DW1141" s="59">
        <v>0</v>
      </c>
      <c r="DX1141" s="59">
        <v>0</v>
      </c>
      <c r="DY1141" s="59">
        <v>0</v>
      </c>
      <c r="DZ1141" s="59">
        <v>0</v>
      </c>
      <c r="EA1141" s="59">
        <v>0</v>
      </c>
      <c r="EB1141" s="59">
        <v>0</v>
      </c>
      <c r="EC1141" s="59">
        <v>0</v>
      </c>
      <c r="ED1141" s="59">
        <v>0</v>
      </c>
      <c r="EE1141" s="59">
        <v>0</v>
      </c>
      <c r="EF1141" s="59">
        <v>0</v>
      </c>
      <c r="EG1141" s="59">
        <v>0</v>
      </c>
      <c r="EH1141" s="59">
        <v>0</v>
      </c>
      <c r="EI1141" s="59">
        <v>0</v>
      </c>
      <c r="EJ1141" s="59">
        <v>0</v>
      </c>
      <c r="EK1141" s="59">
        <v>0</v>
      </c>
      <c r="EL1141" s="59">
        <v>0</v>
      </c>
      <c r="EM1141" s="37">
        <v>0</v>
      </c>
      <c r="EN1141" s="59">
        <v>0</v>
      </c>
      <c r="EO1141" s="268">
        <v>1</v>
      </c>
      <c r="EP1141" s="59">
        <v>1</v>
      </c>
      <c r="EQ1141" s="59">
        <v>2</v>
      </c>
    </row>
    <row r="1142" spans="1:147" ht="15" customHeight="1" x14ac:dyDescent="0.25">
      <c r="A1142" s="6" t="s">
        <v>2587</v>
      </c>
      <c r="B1142" s="22">
        <v>216</v>
      </c>
      <c r="C1142" s="21" t="s">
        <v>1857</v>
      </c>
      <c r="D1142" s="13">
        <v>2016</v>
      </c>
      <c r="E1142" s="21" t="s">
        <v>800</v>
      </c>
      <c r="F1142" s="21" t="s">
        <v>308</v>
      </c>
      <c r="G1142" s="13">
        <v>19</v>
      </c>
      <c r="H1142" s="22" t="s">
        <v>801</v>
      </c>
      <c r="I1142" s="238" t="s">
        <v>1412</v>
      </c>
      <c r="J1142" s="59">
        <v>2</v>
      </c>
      <c r="K1142" s="22" t="s">
        <v>39</v>
      </c>
      <c r="L1142" s="22" t="s">
        <v>89</v>
      </c>
      <c r="M1142" s="22">
        <v>6</v>
      </c>
      <c r="N1142" s="22">
        <v>6</v>
      </c>
      <c r="O1142" s="59">
        <f t="shared" si="642"/>
        <v>0.77815125038364363</v>
      </c>
      <c r="P1142" s="22" t="s">
        <v>1858</v>
      </c>
      <c r="Q1142" s="26"/>
      <c r="R1142" s="22">
        <v>1</v>
      </c>
      <c r="S1142" s="22">
        <v>3</v>
      </c>
      <c r="T1142" s="22">
        <v>3</v>
      </c>
      <c r="U1142" s="239" t="s">
        <v>1859</v>
      </c>
      <c r="V1142" s="34" t="s">
        <v>1861</v>
      </c>
      <c r="W1142" s="13"/>
      <c r="X1142" s="22" t="s">
        <v>608</v>
      </c>
      <c r="Y1142" s="38"/>
      <c r="Z1142" s="244" t="s">
        <v>130</v>
      </c>
      <c r="AA1142" s="22" t="s">
        <v>1257</v>
      </c>
      <c r="AB1142" s="29" t="s">
        <v>1164</v>
      </c>
      <c r="AC1142" s="243" t="s">
        <v>1864</v>
      </c>
      <c r="AD1142" s="29">
        <v>0</v>
      </c>
      <c r="AE1142" s="29" t="s">
        <v>1576</v>
      </c>
      <c r="AF1142" s="282">
        <v>5.0999999999999996</v>
      </c>
      <c r="AG1142" s="86">
        <f t="shared" si="643"/>
        <v>0.70757017609793638</v>
      </c>
      <c r="AH1142" s="458">
        <f t="shared" si="663"/>
        <v>354.45</v>
      </c>
      <c r="AI1142" s="72">
        <f t="shared" si="636"/>
        <v>2.5495549806880504</v>
      </c>
      <c r="AJ1142" s="59">
        <f t="shared" si="637"/>
        <v>30.599999999999998</v>
      </c>
      <c r="AK1142" s="59">
        <f t="shared" si="644"/>
        <v>1.4857214264815799</v>
      </c>
      <c r="AL1142" s="72">
        <f t="shared" si="638"/>
        <v>2126.6999999999998</v>
      </c>
      <c r="AM1142" s="72">
        <f t="shared" si="634"/>
        <v>3.3277062310716938</v>
      </c>
      <c r="AN1142" s="26" t="s">
        <v>28</v>
      </c>
      <c r="AO1142" s="22" t="s">
        <v>470</v>
      </c>
      <c r="AP1142" s="240"/>
      <c r="AQ1142" s="22" t="s">
        <v>80</v>
      </c>
      <c r="AR1142" s="26" t="s">
        <v>223</v>
      </c>
      <c r="AS1142" s="26" t="s">
        <v>224</v>
      </c>
      <c r="AT1142" s="498">
        <v>112</v>
      </c>
      <c r="AU1142" s="270">
        <v>45.23</v>
      </c>
      <c r="AV1142" s="11">
        <v>-118.5</v>
      </c>
      <c r="AW1142" s="37" t="s">
        <v>225</v>
      </c>
      <c r="AX1142" s="277">
        <v>6.1416666666666666</v>
      </c>
      <c r="AY1142" s="278">
        <v>613</v>
      </c>
      <c r="AZ1142" s="455">
        <f t="shared" si="645"/>
        <v>2.7874604745184151</v>
      </c>
      <c r="BA1142" s="529" t="s">
        <v>137</v>
      </c>
      <c r="BB1142" s="241" t="s">
        <v>226</v>
      </c>
      <c r="BC1142" s="22"/>
      <c r="BD1142" s="23"/>
      <c r="BH1142" s="26" t="s">
        <v>2028</v>
      </c>
      <c r="BI1142" s="26" t="s">
        <v>1871</v>
      </c>
      <c r="BJ1142" s="185" t="s">
        <v>12</v>
      </c>
      <c r="BK1142" s="67" t="s">
        <v>1882</v>
      </c>
      <c r="BO1142" s="29" t="s">
        <v>1669</v>
      </c>
      <c r="BP1142" s="8" t="s">
        <v>1577</v>
      </c>
      <c r="BQ1142" s="29" t="s">
        <v>1862</v>
      </c>
      <c r="BR1142" s="67">
        <v>0.19206871345029242</v>
      </c>
      <c r="BS1142" s="29" t="s">
        <v>21</v>
      </c>
      <c r="BT1142" s="29" t="s">
        <v>1214</v>
      </c>
      <c r="BU1142" s="124">
        <v>0.13388453990991117</v>
      </c>
      <c r="BW1142" s="14" t="s">
        <v>26</v>
      </c>
      <c r="BX1142" s="29" t="s">
        <v>67</v>
      </c>
      <c r="BZ1142" s="146">
        <f t="shared" si="639"/>
        <v>0.13388453990991117</v>
      </c>
      <c r="CA1142" s="250" t="s">
        <v>18</v>
      </c>
      <c r="CB1142" s="248" t="s">
        <v>1861</v>
      </c>
      <c r="CC1142" s="29">
        <v>9</v>
      </c>
      <c r="CD1142" s="29">
        <v>9</v>
      </c>
      <c r="CE1142" s="82" t="s">
        <v>1617</v>
      </c>
      <c r="CF1142" s="8" t="s">
        <v>1578</v>
      </c>
      <c r="CG1142" s="67">
        <v>0.15032679738562091</v>
      </c>
      <c r="CH1142" s="29" t="s">
        <v>21</v>
      </c>
      <c r="CI1142" s="67">
        <v>0.30852511778125158</v>
      </c>
      <c r="CL1142" s="30">
        <f t="shared" si="640"/>
        <v>0.30852511778125158</v>
      </c>
      <c r="CM1142" s="29">
        <v>3</v>
      </c>
      <c r="CN1142" s="29">
        <v>3</v>
      </c>
      <c r="CO1142" s="82" t="s">
        <v>2630</v>
      </c>
      <c r="CP1142" s="67">
        <f t="shared" si="649"/>
        <v>0.22847821156281917</v>
      </c>
      <c r="CQ1142" s="67">
        <f t="shared" si="650"/>
        <v>0.92307692307692313</v>
      </c>
      <c r="CR1142" s="67">
        <f t="shared" si="646"/>
        <v>0.21090296451952539</v>
      </c>
      <c r="CS1142" s="67">
        <f t="shared" si="651"/>
        <v>0.44629778029624129</v>
      </c>
      <c r="CT1142" s="29">
        <v>2</v>
      </c>
      <c r="CU1142" s="59">
        <v>0</v>
      </c>
      <c r="CV1142" s="19" t="s">
        <v>1782</v>
      </c>
      <c r="CW1142" s="59">
        <v>0</v>
      </c>
      <c r="CX1142" s="59">
        <v>0</v>
      </c>
      <c r="CY1142" s="12">
        <v>1</v>
      </c>
      <c r="CZ1142" s="12">
        <v>0</v>
      </c>
      <c r="DA1142" s="12">
        <v>0</v>
      </c>
      <c r="DB1142" s="12">
        <v>0</v>
      </c>
      <c r="DC1142" s="12">
        <v>0</v>
      </c>
      <c r="DD1142" s="283">
        <v>0</v>
      </c>
      <c r="DE1142" s="60">
        <v>0</v>
      </c>
      <c r="DF1142" s="60">
        <v>0</v>
      </c>
      <c r="DG1142" s="60">
        <v>0</v>
      </c>
      <c r="DH1142" s="60">
        <v>1</v>
      </c>
      <c r="DI1142" s="60">
        <v>0</v>
      </c>
      <c r="DJ1142" s="60">
        <v>0</v>
      </c>
      <c r="DK1142" s="60">
        <v>0</v>
      </c>
      <c r="DL1142" s="19">
        <v>0</v>
      </c>
      <c r="DM1142" s="19">
        <v>0</v>
      </c>
      <c r="DN1142" s="19">
        <v>0</v>
      </c>
      <c r="DO1142" s="59">
        <v>0</v>
      </c>
      <c r="DP1142" s="59">
        <v>0</v>
      </c>
      <c r="DQ1142" s="59">
        <v>0</v>
      </c>
      <c r="DR1142" s="59">
        <v>0</v>
      </c>
      <c r="DS1142" s="59">
        <v>0</v>
      </c>
      <c r="DT1142" s="59">
        <v>0</v>
      </c>
      <c r="DU1142" s="59">
        <v>0</v>
      </c>
      <c r="DV1142" s="59">
        <v>0</v>
      </c>
      <c r="DW1142" s="59">
        <v>0</v>
      </c>
      <c r="DX1142" s="59">
        <v>0</v>
      </c>
      <c r="DY1142" s="59">
        <v>0</v>
      </c>
      <c r="DZ1142" s="59">
        <v>0</v>
      </c>
      <c r="EA1142" s="59">
        <v>0</v>
      </c>
      <c r="EB1142" s="59">
        <v>0</v>
      </c>
      <c r="EC1142" s="59">
        <v>0</v>
      </c>
      <c r="ED1142" s="59">
        <v>0</v>
      </c>
      <c r="EE1142" s="59">
        <v>0</v>
      </c>
      <c r="EF1142" s="59">
        <v>0</v>
      </c>
      <c r="EG1142" s="59">
        <v>0</v>
      </c>
      <c r="EH1142" s="59">
        <v>0</v>
      </c>
      <c r="EI1142" s="59">
        <v>0</v>
      </c>
      <c r="EJ1142" s="59">
        <v>0</v>
      </c>
      <c r="EK1142" s="59">
        <v>0</v>
      </c>
      <c r="EL1142" s="59">
        <v>0</v>
      </c>
      <c r="EM1142" s="37">
        <v>0</v>
      </c>
      <c r="EN1142" s="59">
        <v>0</v>
      </c>
      <c r="EO1142" s="268">
        <v>1</v>
      </c>
      <c r="EP1142" s="59">
        <v>1</v>
      </c>
      <c r="EQ1142" s="59">
        <v>2</v>
      </c>
    </row>
    <row r="1143" spans="1:147" ht="15" customHeight="1" x14ac:dyDescent="0.25">
      <c r="A1143" s="6" t="s">
        <v>2587</v>
      </c>
      <c r="B1143" s="22">
        <v>217</v>
      </c>
      <c r="C1143" s="21" t="s">
        <v>1857</v>
      </c>
      <c r="D1143" s="13">
        <v>2016</v>
      </c>
      <c r="E1143" s="21" t="s">
        <v>800</v>
      </c>
      <c r="F1143" s="21" t="s">
        <v>308</v>
      </c>
      <c r="G1143" s="13">
        <v>19</v>
      </c>
      <c r="H1143" s="22" t="s">
        <v>801</v>
      </c>
      <c r="I1143" s="238" t="s">
        <v>1412</v>
      </c>
      <c r="J1143" s="59">
        <v>2</v>
      </c>
      <c r="K1143" s="22" t="s">
        <v>39</v>
      </c>
      <c r="L1143" s="22" t="s">
        <v>89</v>
      </c>
      <c r="M1143" s="22">
        <v>6</v>
      </c>
      <c r="N1143" s="22">
        <v>6</v>
      </c>
      <c r="O1143" s="59">
        <f t="shared" si="642"/>
        <v>0.77815125038364363</v>
      </c>
      <c r="P1143" s="22" t="s">
        <v>1858</v>
      </c>
      <c r="Q1143" s="26"/>
      <c r="R1143" s="22">
        <v>1</v>
      </c>
      <c r="S1143" s="37">
        <v>2</v>
      </c>
      <c r="T1143" s="22">
        <v>1</v>
      </c>
      <c r="U1143" s="239" t="s">
        <v>1859</v>
      </c>
      <c r="V1143" s="34" t="s">
        <v>1861</v>
      </c>
      <c r="W1143" s="13"/>
      <c r="X1143" s="22" t="s">
        <v>608</v>
      </c>
      <c r="Y1143" s="26"/>
      <c r="Z1143" s="26" t="s">
        <v>153</v>
      </c>
      <c r="AA1143" s="22" t="s">
        <v>1257</v>
      </c>
      <c r="AB1143" s="29" t="s">
        <v>1164</v>
      </c>
      <c r="AC1143" s="29">
        <v>30</v>
      </c>
      <c r="AD1143" s="29">
        <v>0</v>
      </c>
      <c r="AE1143" s="29" t="s">
        <v>1575</v>
      </c>
      <c r="AF1143" s="27">
        <v>8.1999999999999993</v>
      </c>
      <c r="AG1143" s="86">
        <f t="shared" si="643"/>
        <v>0.91381385238371671</v>
      </c>
      <c r="AH1143" s="458">
        <f>AF1143*110</f>
        <v>901.99999999999989</v>
      </c>
      <c r="AI1143" s="72">
        <f t="shared" si="636"/>
        <v>2.9552065375419416</v>
      </c>
      <c r="AJ1143" s="59">
        <f t="shared" si="637"/>
        <v>49.199999999999996</v>
      </c>
      <c r="AK1143" s="59">
        <f t="shared" si="644"/>
        <v>1.6919651027673603</v>
      </c>
      <c r="AL1143" s="72">
        <f t="shared" si="638"/>
        <v>5411.9999999999991</v>
      </c>
      <c r="AM1143" s="72">
        <f t="shared" ref="AM1143:AM1206" si="664">LOG10(AL1143)</f>
        <v>3.7333577879255855</v>
      </c>
      <c r="AN1143" s="26" t="s">
        <v>28</v>
      </c>
      <c r="AO1143" s="22" t="s">
        <v>470</v>
      </c>
      <c r="AP1143" s="240"/>
      <c r="AQ1143" s="22" t="s">
        <v>80</v>
      </c>
      <c r="AR1143" s="26" t="s">
        <v>223</v>
      </c>
      <c r="AS1143" s="26" t="s">
        <v>224</v>
      </c>
      <c r="AT1143" s="498">
        <v>113</v>
      </c>
      <c r="AU1143" s="270">
        <v>45.23</v>
      </c>
      <c r="AV1143" s="11">
        <v>-118.5</v>
      </c>
      <c r="AW1143" s="37" t="s">
        <v>225</v>
      </c>
      <c r="AX1143" s="277">
        <v>6.1416666666666666</v>
      </c>
      <c r="AY1143" s="278">
        <v>613</v>
      </c>
      <c r="AZ1143" s="455">
        <f t="shared" si="645"/>
        <v>2.7874604745184151</v>
      </c>
      <c r="BA1143" s="529" t="s">
        <v>137</v>
      </c>
      <c r="BB1143" s="241" t="s">
        <v>226</v>
      </c>
      <c r="BC1143" s="22"/>
      <c r="BD1143" s="23"/>
      <c r="BH1143" s="26" t="s">
        <v>2028</v>
      </c>
      <c r="BI1143" s="26" t="s">
        <v>1872</v>
      </c>
      <c r="BJ1143" s="185" t="s">
        <v>12</v>
      </c>
      <c r="BK1143" s="67" t="s">
        <v>1882</v>
      </c>
      <c r="BO1143" s="29" t="s">
        <v>1669</v>
      </c>
      <c r="BP1143" s="8" t="s">
        <v>1577</v>
      </c>
      <c r="BQ1143" s="29" t="s">
        <v>1862</v>
      </c>
      <c r="BR1143" s="67">
        <v>0.10470085470085477</v>
      </c>
      <c r="BS1143" s="29" t="s">
        <v>21</v>
      </c>
      <c r="BT1143" s="29" t="s">
        <v>1214</v>
      </c>
      <c r="BU1143" s="124">
        <v>6.950194857816501E-2</v>
      </c>
      <c r="BW1143" s="14" t="s">
        <v>26</v>
      </c>
      <c r="BX1143" s="29" t="s">
        <v>67</v>
      </c>
      <c r="BZ1143" s="146">
        <f t="shared" si="639"/>
        <v>6.950194857816501E-2</v>
      </c>
      <c r="CA1143" s="250" t="s">
        <v>18</v>
      </c>
      <c r="CB1143" s="248" t="s">
        <v>1861</v>
      </c>
      <c r="CC1143" s="119">
        <v>2</v>
      </c>
      <c r="CD1143" s="119">
        <v>2</v>
      </c>
      <c r="CE1143" s="82" t="s">
        <v>1617</v>
      </c>
      <c r="CF1143" s="8" t="s">
        <v>1578</v>
      </c>
      <c r="CG1143" s="67">
        <v>0.23636363636363641</v>
      </c>
      <c r="CH1143" s="29" t="s">
        <v>21</v>
      </c>
      <c r="CI1143" s="67">
        <v>5.1425947722657871E-2</v>
      </c>
      <c r="CL1143" s="30">
        <f t="shared" si="640"/>
        <v>5.1425947722657871E-2</v>
      </c>
      <c r="CM1143" s="119">
        <v>2</v>
      </c>
      <c r="CN1143" s="119">
        <v>2</v>
      </c>
      <c r="CO1143" s="82" t="s">
        <v>2630</v>
      </c>
      <c r="CP1143" s="67">
        <f t="shared" si="649"/>
        <v>-2.1536151541892439</v>
      </c>
      <c r="CQ1143" s="67">
        <f t="shared" si="650"/>
        <v>0.5714285714285714</v>
      </c>
      <c r="CR1143" s="67">
        <f t="shared" si="646"/>
        <v>-1.2306372309652822</v>
      </c>
      <c r="CS1143" s="67">
        <f t="shared" si="651"/>
        <v>1.1893084992797371</v>
      </c>
      <c r="CT1143" s="29">
        <v>1</v>
      </c>
      <c r="CU1143" s="59">
        <v>0</v>
      </c>
      <c r="CV1143" s="19" t="s">
        <v>1782</v>
      </c>
      <c r="CW1143" s="59">
        <v>0</v>
      </c>
      <c r="CX1143" s="59">
        <v>0</v>
      </c>
      <c r="CY1143" s="12">
        <v>1</v>
      </c>
      <c r="CZ1143" s="12">
        <v>0</v>
      </c>
      <c r="DA1143" s="12">
        <v>0</v>
      </c>
      <c r="DB1143" s="12">
        <v>0</v>
      </c>
      <c r="DC1143" s="12">
        <v>0</v>
      </c>
      <c r="DD1143" s="283">
        <v>0</v>
      </c>
      <c r="DE1143" s="60">
        <v>0</v>
      </c>
      <c r="DF1143" s="60">
        <v>0</v>
      </c>
      <c r="DG1143" s="60">
        <v>0</v>
      </c>
      <c r="DH1143" s="60">
        <v>1</v>
      </c>
      <c r="DI1143" s="60">
        <v>0</v>
      </c>
      <c r="DJ1143" s="60">
        <v>0</v>
      </c>
      <c r="DK1143" s="60">
        <v>0</v>
      </c>
      <c r="DL1143" s="19">
        <v>0</v>
      </c>
      <c r="DM1143" s="19">
        <v>0</v>
      </c>
      <c r="DN1143" s="19">
        <v>0</v>
      </c>
      <c r="DO1143" s="59">
        <v>0</v>
      </c>
      <c r="DP1143" s="59">
        <v>0</v>
      </c>
      <c r="DQ1143" s="59">
        <v>0</v>
      </c>
      <c r="DR1143" s="59">
        <v>0</v>
      </c>
      <c r="DS1143" s="59">
        <v>0</v>
      </c>
      <c r="DT1143" s="59">
        <v>0</v>
      </c>
      <c r="DU1143" s="59">
        <v>0</v>
      </c>
      <c r="DV1143" s="59">
        <v>0</v>
      </c>
      <c r="DW1143" s="59">
        <v>0</v>
      </c>
      <c r="DX1143" s="59">
        <v>0</v>
      </c>
      <c r="DY1143" s="59">
        <v>0</v>
      </c>
      <c r="DZ1143" s="59">
        <v>0</v>
      </c>
      <c r="EA1143" s="59">
        <v>0</v>
      </c>
      <c r="EB1143" s="59">
        <v>0</v>
      </c>
      <c r="EC1143" s="59">
        <v>0</v>
      </c>
      <c r="ED1143" s="59">
        <v>0</v>
      </c>
      <c r="EE1143" s="59">
        <v>0</v>
      </c>
      <c r="EF1143" s="59">
        <v>0</v>
      </c>
      <c r="EG1143" s="59">
        <v>0</v>
      </c>
      <c r="EH1143" s="59">
        <v>0</v>
      </c>
      <c r="EI1143" s="59">
        <v>0</v>
      </c>
      <c r="EJ1143" s="59">
        <v>0</v>
      </c>
      <c r="EK1143" s="59">
        <v>0</v>
      </c>
      <c r="EL1143" s="59">
        <v>0</v>
      </c>
      <c r="EM1143" s="29">
        <v>2</v>
      </c>
      <c r="EN1143" s="59">
        <v>0</v>
      </c>
      <c r="EO1143" s="29">
        <v>2</v>
      </c>
      <c r="EP1143" s="59">
        <v>1</v>
      </c>
      <c r="EQ1143" s="59">
        <v>2</v>
      </c>
    </row>
    <row r="1144" spans="1:147" ht="15" customHeight="1" x14ac:dyDescent="0.25">
      <c r="A1144" s="6" t="s">
        <v>2587</v>
      </c>
      <c r="B1144" s="22">
        <v>218</v>
      </c>
      <c r="C1144" s="21" t="s">
        <v>1857</v>
      </c>
      <c r="D1144" s="13">
        <v>2016</v>
      </c>
      <c r="E1144" s="21" t="s">
        <v>800</v>
      </c>
      <c r="F1144" s="21" t="s">
        <v>308</v>
      </c>
      <c r="G1144" s="13">
        <v>19</v>
      </c>
      <c r="H1144" s="22" t="s">
        <v>801</v>
      </c>
      <c r="I1144" s="238" t="s">
        <v>1412</v>
      </c>
      <c r="J1144" s="59">
        <v>2</v>
      </c>
      <c r="K1144" s="22" t="s">
        <v>39</v>
      </c>
      <c r="L1144" s="22" t="s">
        <v>89</v>
      </c>
      <c r="M1144" s="22">
        <v>6</v>
      </c>
      <c r="N1144" s="22">
        <v>6</v>
      </c>
      <c r="O1144" s="59">
        <f t="shared" si="642"/>
        <v>0.77815125038364363</v>
      </c>
      <c r="P1144" s="22" t="s">
        <v>1858</v>
      </c>
      <c r="Q1144" s="26"/>
      <c r="R1144" s="22">
        <v>1</v>
      </c>
      <c r="S1144" s="37">
        <v>2</v>
      </c>
      <c r="T1144" s="22">
        <v>1</v>
      </c>
      <c r="U1144" s="239" t="s">
        <v>1859</v>
      </c>
      <c r="V1144" s="34" t="s">
        <v>1861</v>
      </c>
      <c r="W1144" s="13"/>
      <c r="X1144" s="22" t="s">
        <v>608</v>
      </c>
      <c r="Y1144" s="38"/>
      <c r="Z1144" s="26" t="s">
        <v>153</v>
      </c>
      <c r="AA1144" s="22" t="s">
        <v>1257</v>
      </c>
      <c r="AB1144" s="29" t="s">
        <v>1164</v>
      </c>
      <c r="AC1144" s="119">
        <v>20</v>
      </c>
      <c r="AD1144" s="29">
        <v>0</v>
      </c>
      <c r="AE1144" s="29" t="s">
        <v>1575</v>
      </c>
      <c r="AF1144" s="281">
        <v>5.5</v>
      </c>
      <c r="AG1144" s="86">
        <f t="shared" si="643"/>
        <v>0.74036268949424389</v>
      </c>
      <c r="AH1144" s="458">
        <f t="shared" ref="AH1144:AH1146" si="665">AF1144*110</f>
        <v>605</v>
      </c>
      <c r="AI1144" s="72">
        <f t="shared" si="636"/>
        <v>2.781755374652469</v>
      </c>
      <c r="AJ1144" s="59">
        <f t="shared" si="637"/>
        <v>33</v>
      </c>
      <c r="AK1144" s="59">
        <f t="shared" si="644"/>
        <v>1.5185139398778875</v>
      </c>
      <c r="AL1144" s="72">
        <f t="shared" si="638"/>
        <v>3630</v>
      </c>
      <c r="AM1144" s="72">
        <f t="shared" si="664"/>
        <v>3.5599066250361124</v>
      </c>
      <c r="AN1144" s="26" t="s">
        <v>28</v>
      </c>
      <c r="AO1144" s="22" t="s">
        <v>470</v>
      </c>
      <c r="AP1144" s="240"/>
      <c r="AQ1144" s="22" t="s">
        <v>80</v>
      </c>
      <c r="AR1144" s="26" t="s">
        <v>223</v>
      </c>
      <c r="AS1144" s="26" t="s">
        <v>224</v>
      </c>
      <c r="AT1144" s="498">
        <v>113</v>
      </c>
      <c r="AU1144" s="270">
        <v>45.23</v>
      </c>
      <c r="AV1144" s="11">
        <v>-118.5</v>
      </c>
      <c r="AW1144" s="37" t="s">
        <v>225</v>
      </c>
      <c r="AX1144" s="277">
        <v>6.1416666666666666</v>
      </c>
      <c r="AY1144" s="278">
        <v>613</v>
      </c>
      <c r="AZ1144" s="455">
        <f t="shared" si="645"/>
        <v>2.7874604745184151</v>
      </c>
      <c r="BA1144" s="529" t="s">
        <v>137</v>
      </c>
      <c r="BB1144" s="241" t="s">
        <v>226</v>
      </c>
      <c r="BC1144" s="22"/>
      <c r="BD1144" s="23"/>
      <c r="BH1144" s="26" t="s">
        <v>2028</v>
      </c>
      <c r="BI1144" s="26" t="s">
        <v>1873</v>
      </c>
      <c r="BJ1144" s="185" t="s">
        <v>12</v>
      </c>
      <c r="BK1144" s="67" t="s">
        <v>1882</v>
      </c>
      <c r="BO1144" s="29" t="s">
        <v>1669</v>
      </c>
      <c r="BP1144" s="8" t="s">
        <v>1577</v>
      </c>
      <c r="BQ1144" s="29" t="s">
        <v>1862</v>
      </c>
      <c r="BR1144" s="67">
        <v>0.15277777777777785</v>
      </c>
      <c r="BS1144" s="29" t="s">
        <v>21</v>
      </c>
      <c r="BT1144" s="29" t="s">
        <v>1214</v>
      </c>
      <c r="BU1144" s="124">
        <v>1.9641855032959663E-2</v>
      </c>
      <c r="BW1144" s="14" t="s">
        <v>26</v>
      </c>
      <c r="BX1144" s="29" t="s">
        <v>67</v>
      </c>
      <c r="BZ1144" s="146">
        <f t="shared" si="639"/>
        <v>1.9641855032959663E-2</v>
      </c>
      <c r="CA1144" s="250" t="s">
        <v>18</v>
      </c>
      <c r="CB1144" s="248" t="s">
        <v>1861</v>
      </c>
      <c r="CC1144" s="119">
        <v>2</v>
      </c>
      <c r="CD1144" s="119">
        <v>2</v>
      </c>
      <c r="CE1144" s="82" t="s">
        <v>1617</v>
      </c>
      <c r="CF1144" s="8" t="s">
        <v>1578</v>
      </c>
      <c r="CG1144" s="67">
        <v>0.23636363636363641</v>
      </c>
      <c r="CH1144" s="29" t="s">
        <v>21</v>
      </c>
      <c r="CI1144" s="67">
        <v>5.1425947722657871E-2</v>
      </c>
      <c r="CL1144" s="30">
        <f t="shared" si="640"/>
        <v>5.1425947722657871E-2</v>
      </c>
      <c r="CM1144" s="119">
        <v>2</v>
      </c>
      <c r="CN1144" s="119">
        <v>2</v>
      </c>
      <c r="CO1144" s="82" t="s">
        <v>2630</v>
      </c>
      <c r="CP1144" s="67">
        <f t="shared" si="649"/>
        <v>-2.1473144005283831</v>
      </c>
      <c r="CQ1144" s="67">
        <f t="shared" si="650"/>
        <v>0.5714285714285714</v>
      </c>
      <c r="CR1144" s="67">
        <f t="shared" si="646"/>
        <v>-1.2270368003019332</v>
      </c>
      <c r="CS1144" s="67">
        <f t="shared" si="651"/>
        <v>1.1882024136619007</v>
      </c>
      <c r="CT1144" s="29">
        <v>1</v>
      </c>
      <c r="CU1144" s="59">
        <v>0</v>
      </c>
      <c r="CV1144" s="19" t="s">
        <v>1782</v>
      </c>
      <c r="CW1144" s="59">
        <v>0</v>
      </c>
      <c r="CX1144" s="59">
        <v>0</v>
      </c>
      <c r="CY1144" s="12">
        <v>1</v>
      </c>
      <c r="CZ1144" s="12">
        <v>0</v>
      </c>
      <c r="DA1144" s="12">
        <v>0</v>
      </c>
      <c r="DB1144" s="12">
        <v>0</v>
      </c>
      <c r="DC1144" s="12">
        <v>0</v>
      </c>
      <c r="DD1144" s="283">
        <v>0</v>
      </c>
      <c r="DE1144" s="60">
        <v>0</v>
      </c>
      <c r="DF1144" s="60">
        <v>0</v>
      </c>
      <c r="DG1144" s="60">
        <v>0</v>
      </c>
      <c r="DH1144" s="60">
        <v>1</v>
      </c>
      <c r="DI1144" s="60">
        <v>0</v>
      </c>
      <c r="DJ1144" s="60">
        <v>0</v>
      </c>
      <c r="DK1144" s="60">
        <v>0</v>
      </c>
      <c r="DL1144" s="19">
        <v>0</v>
      </c>
      <c r="DM1144" s="19">
        <v>0</v>
      </c>
      <c r="DN1144" s="19">
        <v>0</v>
      </c>
      <c r="DO1144" s="59">
        <v>0</v>
      </c>
      <c r="DP1144" s="59">
        <v>0</v>
      </c>
      <c r="DQ1144" s="59">
        <v>0</v>
      </c>
      <c r="DR1144" s="59">
        <v>0</v>
      </c>
      <c r="DS1144" s="59">
        <v>0</v>
      </c>
      <c r="DT1144" s="59">
        <v>0</v>
      </c>
      <c r="DU1144" s="59">
        <v>0</v>
      </c>
      <c r="DV1144" s="59">
        <v>0</v>
      </c>
      <c r="DW1144" s="59">
        <v>0</v>
      </c>
      <c r="DX1144" s="59">
        <v>0</v>
      </c>
      <c r="DY1144" s="59">
        <v>0</v>
      </c>
      <c r="DZ1144" s="59">
        <v>0</v>
      </c>
      <c r="EA1144" s="59">
        <v>0</v>
      </c>
      <c r="EB1144" s="59">
        <v>0</v>
      </c>
      <c r="EC1144" s="59">
        <v>0</v>
      </c>
      <c r="ED1144" s="59">
        <v>0</v>
      </c>
      <c r="EE1144" s="59">
        <v>0</v>
      </c>
      <c r="EF1144" s="59">
        <v>0</v>
      </c>
      <c r="EG1144" s="59">
        <v>0</v>
      </c>
      <c r="EH1144" s="59">
        <v>0</v>
      </c>
      <c r="EI1144" s="59">
        <v>0</v>
      </c>
      <c r="EJ1144" s="59">
        <v>0</v>
      </c>
      <c r="EK1144" s="59">
        <v>0</v>
      </c>
      <c r="EL1144" s="59">
        <v>0</v>
      </c>
      <c r="EM1144" s="29">
        <v>2</v>
      </c>
      <c r="EN1144" s="59">
        <v>0</v>
      </c>
      <c r="EO1144" s="29">
        <v>2</v>
      </c>
      <c r="EP1144" s="59">
        <v>1</v>
      </c>
      <c r="EQ1144" s="59">
        <v>2</v>
      </c>
    </row>
    <row r="1145" spans="1:147" ht="15" customHeight="1" x14ac:dyDescent="0.25">
      <c r="A1145" s="6" t="s">
        <v>2587</v>
      </c>
      <c r="B1145" s="22">
        <v>219</v>
      </c>
      <c r="C1145" s="21" t="s">
        <v>1857</v>
      </c>
      <c r="D1145" s="13">
        <v>2016</v>
      </c>
      <c r="E1145" s="21" t="s">
        <v>800</v>
      </c>
      <c r="F1145" s="21" t="s">
        <v>308</v>
      </c>
      <c r="G1145" s="13">
        <v>19</v>
      </c>
      <c r="H1145" s="22" t="s">
        <v>801</v>
      </c>
      <c r="I1145" s="238" t="s">
        <v>1412</v>
      </c>
      <c r="J1145" s="59">
        <v>2</v>
      </c>
      <c r="K1145" s="22" t="s">
        <v>39</v>
      </c>
      <c r="L1145" s="22" t="s">
        <v>89</v>
      </c>
      <c r="M1145" s="22">
        <v>6</v>
      </c>
      <c r="N1145" s="22">
        <v>6</v>
      </c>
      <c r="O1145" s="59">
        <f t="shared" si="642"/>
        <v>0.77815125038364363</v>
      </c>
      <c r="P1145" s="22" t="s">
        <v>1858</v>
      </c>
      <c r="Q1145" s="26"/>
      <c r="R1145" s="22">
        <v>1</v>
      </c>
      <c r="S1145" s="37">
        <v>2</v>
      </c>
      <c r="T1145" s="22">
        <v>1</v>
      </c>
      <c r="U1145" s="239" t="s">
        <v>1859</v>
      </c>
      <c r="V1145" s="34" t="s">
        <v>1861</v>
      </c>
      <c r="W1145" s="13"/>
      <c r="X1145" s="22" t="s">
        <v>608</v>
      </c>
      <c r="Y1145" s="38"/>
      <c r="Z1145" s="26" t="s">
        <v>153</v>
      </c>
      <c r="AA1145" s="22" t="s">
        <v>1257</v>
      </c>
      <c r="AB1145" s="29" t="s">
        <v>1164</v>
      </c>
      <c r="AC1145" s="119">
        <v>10</v>
      </c>
      <c r="AD1145" s="29">
        <v>0</v>
      </c>
      <c r="AE1145" s="29" t="s">
        <v>1575</v>
      </c>
      <c r="AF1145" s="281">
        <v>2.7</v>
      </c>
      <c r="AG1145" s="86">
        <f t="shared" si="643"/>
        <v>0.43136376415898736</v>
      </c>
      <c r="AH1145" s="458">
        <f t="shared" si="665"/>
        <v>297</v>
      </c>
      <c r="AI1145" s="72">
        <f t="shared" si="636"/>
        <v>2.4727564493172123</v>
      </c>
      <c r="AJ1145" s="59">
        <f t="shared" si="637"/>
        <v>16.200000000000003</v>
      </c>
      <c r="AK1145" s="59">
        <f t="shared" si="644"/>
        <v>1.209515014542631</v>
      </c>
      <c r="AL1145" s="72">
        <f t="shared" si="638"/>
        <v>1782</v>
      </c>
      <c r="AM1145" s="72">
        <f t="shared" si="664"/>
        <v>3.2509076997008561</v>
      </c>
      <c r="AN1145" s="26" t="s">
        <v>28</v>
      </c>
      <c r="AO1145" s="22" t="s">
        <v>470</v>
      </c>
      <c r="AP1145" s="240"/>
      <c r="AQ1145" s="22" t="s">
        <v>80</v>
      </c>
      <c r="AR1145" s="26" t="s">
        <v>223</v>
      </c>
      <c r="AS1145" s="26" t="s">
        <v>224</v>
      </c>
      <c r="AT1145" s="498">
        <v>113</v>
      </c>
      <c r="AU1145" s="270">
        <v>45.23</v>
      </c>
      <c r="AV1145" s="11">
        <v>-118.5</v>
      </c>
      <c r="AW1145" s="37" t="s">
        <v>225</v>
      </c>
      <c r="AX1145" s="277">
        <v>6.1416666666666666</v>
      </c>
      <c r="AY1145" s="278">
        <v>613</v>
      </c>
      <c r="AZ1145" s="455">
        <f t="shared" si="645"/>
        <v>2.7874604745184151</v>
      </c>
      <c r="BA1145" s="529" t="s">
        <v>137</v>
      </c>
      <c r="BB1145" s="241" t="s">
        <v>226</v>
      </c>
      <c r="BC1145" s="22"/>
      <c r="BD1145" s="23"/>
      <c r="BH1145" s="26" t="s">
        <v>2028</v>
      </c>
      <c r="BI1145" s="26" t="s">
        <v>1874</v>
      </c>
      <c r="BJ1145" s="185" t="s">
        <v>12</v>
      </c>
      <c r="BK1145" s="67" t="s">
        <v>1882</v>
      </c>
      <c r="BO1145" s="29" t="s">
        <v>1669</v>
      </c>
      <c r="BP1145" s="8" t="s">
        <v>1577</v>
      </c>
      <c r="BQ1145" s="29" t="s">
        <v>1862</v>
      </c>
      <c r="BR1145" s="67">
        <v>1.3888888888888867E-2</v>
      </c>
      <c r="BS1145" s="29" t="s">
        <v>21</v>
      </c>
      <c r="BT1145" s="29" t="s">
        <v>1214</v>
      </c>
      <c r="BU1145" s="124">
        <v>1.9641855032959621E-2</v>
      </c>
      <c r="BW1145" s="14" t="s">
        <v>26</v>
      </c>
      <c r="BX1145" s="29" t="s">
        <v>67</v>
      </c>
      <c r="BZ1145" s="146">
        <f t="shared" si="639"/>
        <v>1.9641855032959621E-2</v>
      </c>
      <c r="CA1145" s="250" t="s">
        <v>18</v>
      </c>
      <c r="CB1145" s="248" t="s">
        <v>1861</v>
      </c>
      <c r="CC1145" s="119">
        <v>2</v>
      </c>
      <c r="CD1145" s="119">
        <v>2</v>
      </c>
      <c r="CE1145" s="82" t="s">
        <v>1617</v>
      </c>
      <c r="CF1145" s="8" t="s">
        <v>1578</v>
      </c>
      <c r="CG1145" s="67">
        <v>0.23636363636363641</v>
      </c>
      <c r="CH1145" s="29" t="s">
        <v>21</v>
      </c>
      <c r="CI1145" s="67">
        <v>5.1425947722657871E-2</v>
      </c>
      <c r="CL1145" s="30">
        <f t="shared" si="640"/>
        <v>5.1425947722657871E-2</v>
      </c>
      <c r="CM1145" s="119">
        <v>2</v>
      </c>
      <c r="CN1145" s="119">
        <v>2</v>
      </c>
      <c r="CO1145" s="82" t="s">
        <v>2630</v>
      </c>
      <c r="CP1145" s="67">
        <f t="shared" si="649"/>
        <v>-5.7153594769350677</v>
      </c>
      <c r="CQ1145" s="67">
        <f t="shared" si="650"/>
        <v>0.5714285714285714</v>
      </c>
      <c r="CR1145" s="67">
        <f t="shared" si="646"/>
        <v>-3.2659197011057528</v>
      </c>
      <c r="CS1145" s="67">
        <f t="shared" si="651"/>
        <v>2.3332789367588362</v>
      </c>
      <c r="CT1145" s="29">
        <v>1</v>
      </c>
      <c r="CU1145" s="59">
        <v>0</v>
      </c>
      <c r="CV1145" s="19" t="s">
        <v>1782</v>
      </c>
      <c r="CW1145" s="59">
        <v>0</v>
      </c>
      <c r="CX1145" s="59">
        <v>0</v>
      </c>
      <c r="CY1145" s="12">
        <v>1</v>
      </c>
      <c r="CZ1145" s="12">
        <v>0</v>
      </c>
      <c r="DA1145" s="12">
        <v>0</v>
      </c>
      <c r="DB1145" s="12">
        <v>0</v>
      </c>
      <c r="DC1145" s="12">
        <v>0</v>
      </c>
      <c r="DD1145" s="283">
        <v>0</v>
      </c>
      <c r="DE1145" s="60">
        <v>0</v>
      </c>
      <c r="DF1145" s="60">
        <v>0</v>
      </c>
      <c r="DG1145" s="60">
        <v>0</v>
      </c>
      <c r="DH1145" s="60">
        <v>1</v>
      </c>
      <c r="DI1145" s="60">
        <v>0</v>
      </c>
      <c r="DJ1145" s="60">
        <v>0</v>
      </c>
      <c r="DK1145" s="60">
        <v>0</v>
      </c>
      <c r="DL1145" s="19">
        <v>0</v>
      </c>
      <c r="DM1145" s="19">
        <v>0</v>
      </c>
      <c r="DN1145" s="19">
        <v>0</v>
      </c>
      <c r="DO1145" s="59">
        <v>0</v>
      </c>
      <c r="DP1145" s="59">
        <v>0</v>
      </c>
      <c r="DQ1145" s="59">
        <v>0</v>
      </c>
      <c r="DR1145" s="59">
        <v>0</v>
      </c>
      <c r="DS1145" s="59">
        <v>0</v>
      </c>
      <c r="DT1145" s="59">
        <v>0</v>
      </c>
      <c r="DU1145" s="59">
        <v>0</v>
      </c>
      <c r="DV1145" s="59">
        <v>0</v>
      </c>
      <c r="DW1145" s="59">
        <v>0</v>
      </c>
      <c r="DX1145" s="59">
        <v>0</v>
      </c>
      <c r="DY1145" s="59">
        <v>0</v>
      </c>
      <c r="DZ1145" s="59">
        <v>0</v>
      </c>
      <c r="EA1145" s="59">
        <v>0</v>
      </c>
      <c r="EB1145" s="59">
        <v>0</v>
      </c>
      <c r="EC1145" s="59">
        <v>0</v>
      </c>
      <c r="ED1145" s="59">
        <v>0</v>
      </c>
      <c r="EE1145" s="59">
        <v>0</v>
      </c>
      <c r="EF1145" s="59">
        <v>0</v>
      </c>
      <c r="EG1145" s="59">
        <v>0</v>
      </c>
      <c r="EH1145" s="59">
        <v>0</v>
      </c>
      <c r="EI1145" s="59">
        <v>0</v>
      </c>
      <c r="EJ1145" s="59">
        <v>0</v>
      </c>
      <c r="EK1145" s="59">
        <v>0</v>
      </c>
      <c r="EL1145" s="59">
        <v>0</v>
      </c>
      <c r="EM1145" s="29">
        <v>2</v>
      </c>
      <c r="EN1145" s="59">
        <v>0</v>
      </c>
      <c r="EO1145" s="29">
        <v>2</v>
      </c>
      <c r="EP1145" s="59">
        <v>1</v>
      </c>
      <c r="EQ1145" s="59">
        <v>2</v>
      </c>
    </row>
    <row r="1146" spans="1:147" ht="15" customHeight="1" x14ac:dyDescent="0.25">
      <c r="A1146" s="6" t="s">
        <v>2587</v>
      </c>
      <c r="B1146" s="22">
        <v>220</v>
      </c>
      <c r="C1146" s="21" t="s">
        <v>1857</v>
      </c>
      <c r="D1146" s="13">
        <v>2016</v>
      </c>
      <c r="E1146" s="21" t="s">
        <v>800</v>
      </c>
      <c r="F1146" s="21" t="s">
        <v>308</v>
      </c>
      <c r="G1146" s="13">
        <v>19</v>
      </c>
      <c r="H1146" s="22" t="s">
        <v>801</v>
      </c>
      <c r="I1146" s="238" t="s">
        <v>1412</v>
      </c>
      <c r="J1146" s="59">
        <v>2</v>
      </c>
      <c r="K1146" s="22" t="s">
        <v>39</v>
      </c>
      <c r="L1146" s="22" t="s">
        <v>89</v>
      </c>
      <c r="M1146" s="22">
        <v>6</v>
      </c>
      <c r="N1146" s="22">
        <v>6</v>
      </c>
      <c r="O1146" s="59">
        <f t="shared" si="642"/>
        <v>0.77815125038364363</v>
      </c>
      <c r="P1146" s="22" t="s">
        <v>1858</v>
      </c>
      <c r="Q1146" s="26"/>
      <c r="R1146" s="22">
        <v>1</v>
      </c>
      <c r="S1146" s="37">
        <v>2</v>
      </c>
      <c r="T1146" s="22">
        <v>3</v>
      </c>
      <c r="U1146" s="239" t="s">
        <v>1859</v>
      </c>
      <c r="V1146" s="34" t="s">
        <v>1861</v>
      </c>
      <c r="W1146" s="13"/>
      <c r="X1146" s="22" t="s">
        <v>608</v>
      </c>
      <c r="Y1146" s="38"/>
      <c r="Z1146" s="26" t="s">
        <v>153</v>
      </c>
      <c r="AA1146" s="22" t="s">
        <v>1257</v>
      </c>
      <c r="AB1146" s="29" t="s">
        <v>1164</v>
      </c>
      <c r="AC1146" s="243" t="s">
        <v>1863</v>
      </c>
      <c r="AD1146" s="29">
        <v>0</v>
      </c>
      <c r="AE1146" s="29" t="s">
        <v>1575</v>
      </c>
      <c r="AF1146" s="282">
        <v>5.5</v>
      </c>
      <c r="AG1146" s="86">
        <f t="shared" si="643"/>
        <v>0.74036268949424389</v>
      </c>
      <c r="AH1146" s="458">
        <f t="shared" si="665"/>
        <v>605</v>
      </c>
      <c r="AI1146" s="72">
        <f t="shared" si="636"/>
        <v>2.781755374652469</v>
      </c>
      <c r="AJ1146" s="59">
        <f t="shared" si="637"/>
        <v>33</v>
      </c>
      <c r="AK1146" s="59">
        <f t="shared" si="644"/>
        <v>1.5185139398778875</v>
      </c>
      <c r="AL1146" s="72">
        <f t="shared" si="638"/>
        <v>3630</v>
      </c>
      <c r="AM1146" s="72">
        <f t="shared" si="664"/>
        <v>3.5599066250361124</v>
      </c>
      <c r="AN1146" s="26" t="s">
        <v>28</v>
      </c>
      <c r="AO1146" s="22" t="s">
        <v>470</v>
      </c>
      <c r="AP1146" s="240"/>
      <c r="AQ1146" s="22" t="s">
        <v>80</v>
      </c>
      <c r="AR1146" s="26" t="s">
        <v>223</v>
      </c>
      <c r="AS1146" s="26" t="s">
        <v>224</v>
      </c>
      <c r="AT1146" s="498">
        <v>113</v>
      </c>
      <c r="AU1146" s="270">
        <v>45.23</v>
      </c>
      <c r="AV1146" s="11">
        <v>-118.5</v>
      </c>
      <c r="AW1146" s="37" t="s">
        <v>225</v>
      </c>
      <c r="AX1146" s="277">
        <v>6.1416666666666666</v>
      </c>
      <c r="AY1146" s="278">
        <v>613</v>
      </c>
      <c r="AZ1146" s="455">
        <f t="shared" si="645"/>
        <v>2.7874604745184151</v>
      </c>
      <c r="BA1146" s="529" t="s">
        <v>137</v>
      </c>
      <c r="BB1146" s="241" t="s">
        <v>226</v>
      </c>
      <c r="BC1146" s="22"/>
      <c r="BD1146" s="23"/>
      <c r="BH1146" s="26" t="s">
        <v>2028</v>
      </c>
      <c r="BI1146" s="26" t="s">
        <v>1875</v>
      </c>
      <c r="BJ1146" s="185" t="s">
        <v>12</v>
      </c>
      <c r="BK1146" s="67" t="s">
        <v>1882</v>
      </c>
      <c r="BO1146" s="29" t="s">
        <v>1669</v>
      </c>
      <c r="BP1146" s="8" t="s">
        <v>1577</v>
      </c>
      <c r="BQ1146" s="29" t="s">
        <v>1862</v>
      </c>
      <c r="BR1146" s="67">
        <v>9.04558404558405E-2</v>
      </c>
      <c r="BS1146" s="29" t="s">
        <v>21</v>
      </c>
      <c r="BT1146" s="29" t="s">
        <v>1214</v>
      </c>
      <c r="BU1146" s="124">
        <v>7.1415699315690542E-2</v>
      </c>
      <c r="BW1146" s="14" t="s">
        <v>26</v>
      </c>
      <c r="BX1146" s="29" t="s">
        <v>67</v>
      </c>
      <c r="BZ1146" s="146">
        <f t="shared" si="639"/>
        <v>7.1415699315690542E-2</v>
      </c>
      <c r="CA1146" s="250" t="s">
        <v>18</v>
      </c>
      <c r="CB1146" s="248" t="s">
        <v>1861</v>
      </c>
      <c r="CC1146" s="119">
        <v>6</v>
      </c>
      <c r="CD1146" s="119">
        <v>6</v>
      </c>
      <c r="CE1146" s="82" t="s">
        <v>1617</v>
      </c>
      <c r="CF1146" s="8" t="s">
        <v>1578</v>
      </c>
      <c r="CG1146" s="67">
        <v>0.23636363636363641</v>
      </c>
      <c r="CH1146" s="29" t="s">
        <v>21</v>
      </c>
      <c r="CI1146" s="67">
        <v>5.1425947722657871E-2</v>
      </c>
      <c r="CL1146" s="30">
        <f t="shared" si="640"/>
        <v>5.1425947722657871E-2</v>
      </c>
      <c r="CM1146" s="119">
        <v>2</v>
      </c>
      <c r="CN1146" s="119">
        <v>2</v>
      </c>
      <c r="CO1146" s="82" t="s">
        <v>2630</v>
      </c>
      <c r="CP1146" s="67">
        <f t="shared" si="649"/>
        <v>-2.1303382662064037</v>
      </c>
      <c r="CQ1146" s="67">
        <f t="shared" si="650"/>
        <v>0.86956521739130432</v>
      </c>
      <c r="CR1146" s="67">
        <f t="shared" si="646"/>
        <v>-1.8524680575707857</v>
      </c>
      <c r="CS1146" s="67">
        <f t="shared" si="651"/>
        <v>0.88114403568667166</v>
      </c>
      <c r="CT1146" s="29">
        <v>2</v>
      </c>
      <c r="CU1146" s="59">
        <v>0</v>
      </c>
      <c r="CV1146" s="19" t="s">
        <v>1782</v>
      </c>
      <c r="CW1146" s="59">
        <v>0</v>
      </c>
      <c r="CX1146" s="59">
        <v>0</v>
      </c>
      <c r="CY1146" s="12">
        <v>1</v>
      </c>
      <c r="CZ1146" s="12">
        <v>0</v>
      </c>
      <c r="DA1146" s="12">
        <v>0</v>
      </c>
      <c r="DB1146" s="12">
        <v>0</v>
      </c>
      <c r="DC1146" s="12">
        <v>0</v>
      </c>
      <c r="DD1146" s="283">
        <v>0</v>
      </c>
      <c r="DE1146" s="60">
        <v>0</v>
      </c>
      <c r="DF1146" s="60">
        <v>0</v>
      </c>
      <c r="DG1146" s="60">
        <v>0</v>
      </c>
      <c r="DH1146" s="60">
        <v>1</v>
      </c>
      <c r="DI1146" s="60">
        <v>0</v>
      </c>
      <c r="DJ1146" s="60">
        <v>0</v>
      </c>
      <c r="DK1146" s="60">
        <v>0</v>
      </c>
      <c r="DL1146" s="19">
        <v>0</v>
      </c>
      <c r="DM1146" s="19">
        <v>0</v>
      </c>
      <c r="DN1146" s="19">
        <v>0</v>
      </c>
      <c r="DO1146" s="59">
        <v>0</v>
      </c>
      <c r="DP1146" s="59">
        <v>0</v>
      </c>
      <c r="DQ1146" s="59">
        <v>0</v>
      </c>
      <c r="DR1146" s="59">
        <v>0</v>
      </c>
      <c r="DS1146" s="59">
        <v>0</v>
      </c>
      <c r="DT1146" s="59">
        <v>0</v>
      </c>
      <c r="DU1146" s="59">
        <v>0</v>
      </c>
      <c r="DV1146" s="59">
        <v>0</v>
      </c>
      <c r="DW1146" s="59">
        <v>0</v>
      </c>
      <c r="DX1146" s="59">
        <v>0</v>
      </c>
      <c r="DY1146" s="59">
        <v>0</v>
      </c>
      <c r="DZ1146" s="59">
        <v>0</v>
      </c>
      <c r="EA1146" s="59">
        <v>0</v>
      </c>
      <c r="EB1146" s="59">
        <v>0</v>
      </c>
      <c r="EC1146" s="59">
        <v>0</v>
      </c>
      <c r="ED1146" s="59">
        <v>0</v>
      </c>
      <c r="EE1146" s="59">
        <v>0</v>
      </c>
      <c r="EF1146" s="59">
        <v>0</v>
      </c>
      <c r="EG1146" s="59">
        <v>0</v>
      </c>
      <c r="EH1146" s="59">
        <v>0</v>
      </c>
      <c r="EI1146" s="59">
        <v>0</v>
      </c>
      <c r="EJ1146" s="59">
        <v>0</v>
      </c>
      <c r="EK1146" s="59">
        <v>0</v>
      </c>
      <c r="EL1146" s="59">
        <v>0</v>
      </c>
      <c r="EM1146" s="29">
        <v>2</v>
      </c>
      <c r="EN1146" s="59">
        <v>0</v>
      </c>
      <c r="EO1146" s="29">
        <v>2</v>
      </c>
      <c r="EP1146" s="59">
        <v>1</v>
      </c>
      <c r="EQ1146" s="59">
        <v>2</v>
      </c>
    </row>
    <row r="1147" spans="1:147" ht="15" customHeight="1" x14ac:dyDescent="0.25">
      <c r="A1147" s="6" t="s">
        <v>2587</v>
      </c>
      <c r="B1147" s="22">
        <v>221</v>
      </c>
      <c r="C1147" s="21" t="s">
        <v>1857</v>
      </c>
      <c r="D1147" s="13">
        <v>2016</v>
      </c>
      <c r="E1147" s="21" t="s">
        <v>800</v>
      </c>
      <c r="F1147" s="21" t="s">
        <v>308</v>
      </c>
      <c r="G1147" s="13">
        <v>19</v>
      </c>
      <c r="H1147" s="22" t="s">
        <v>801</v>
      </c>
      <c r="I1147" s="238" t="s">
        <v>1412</v>
      </c>
      <c r="J1147" s="59">
        <v>2</v>
      </c>
      <c r="K1147" s="22" t="s">
        <v>39</v>
      </c>
      <c r="L1147" s="22" t="s">
        <v>89</v>
      </c>
      <c r="M1147" s="22">
        <v>6</v>
      </c>
      <c r="N1147" s="22">
        <v>6</v>
      </c>
      <c r="O1147" s="59">
        <f t="shared" si="642"/>
        <v>0.77815125038364363</v>
      </c>
      <c r="P1147" s="22" t="s">
        <v>1858</v>
      </c>
      <c r="Q1147" s="26"/>
      <c r="R1147" s="22">
        <v>1</v>
      </c>
      <c r="S1147" s="37">
        <v>2</v>
      </c>
      <c r="T1147" s="22">
        <v>1</v>
      </c>
      <c r="U1147" s="239" t="s">
        <v>1859</v>
      </c>
      <c r="V1147" s="34" t="s">
        <v>1861</v>
      </c>
      <c r="W1147" s="13"/>
      <c r="X1147" s="22" t="s">
        <v>608</v>
      </c>
      <c r="Y1147" s="38"/>
      <c r="Z1147" s="244" t="s">
        <v>130</v>
      </c>
      <c r="AA1147" s="22" t="s">
        <v>1257</v>
      </c>
      <c r="AB1147" s="29" t="s">
        <v>1164</v>
      </c>
      <c r="AC1147" s="119">
        <v>32</v>
      </c>
      <c r="AD1147" s="29">
        <v>0</v>
      </c>
      <c r="AE1147" s="29" t="s">
        <v>1576</v>
      </c>
      <c r="AF1147" s="281">
        <v>8.6999999999999993</v>
      </c>
      <c r="AG1147" s="86">
        <f t="shared" si="643"/>
        <v>0.93951925261861846</v>
      </c>
      <c r="AH1147" s="458">
        <f>AF1147*69.5</f>
        <v>604.65</v>
      </c>
      <c r="AI1147" s="72">
        <f t="shared" ref="AI1147:AI1210" si="666">LOG10(AH1147)</f>
        <v>2.7815040572087324</v>
      </c>
      <c r="AJ1147" s="59">
        <f t="shared" ref="AJ1147:AJ1210" si="667">AF1147*N1147</f>
        <v>52.199999999999996</v>
      </c>
      <c r="AK1147" s="59">
        <f t="shared" si="644"/>
        <v>1.7176705030022621</v>
      </c>
      <c r="AL1147" s="72">
        <f t="shared" ref="AL1147:AL1210" si="668">AH1147*N1147</f>
        <v>3627.8999999999996</v>
      </c>
      <c r="AM1147" s="72">
        <f t="shared" si="664"/>
        <v>3.5596553075923758</v>
      </c>
      <c r="AN1147" s="26" t="s">
        <v>28</v>
      </c>
      <c r="AO1147" s="22" t="s">
        <v>470</v>
      </c>
      <c r="AP1147" s="240"/>
      <c r="AQ1147" s="22" t="s">
        <v>80</v>
      </c>
      <c r="AR1147" s="26" t="s">
        <v>223</v>
      </c>
      <c r="AS1147" s="26" t="s">
        <v>224</v>
      </c>
      <c r="AT1147" s="498">
        <v>113</v>
      </c>
      <c r="AU1147" s="270">
        <v>45.23</v>
      </c>
      <c r="AV1147" s="11">
        <v>-118.5</v>
      </c>
      <c r="AW1147" s="37" t="s">
        <v>225</v>
      </c>
      <c r="AX1147" s="277">
        <v>6.1416666666666666</v>
      </c>
      <c r="AY1147" s="278">
        <v>613</v>
      </c>
      <c r="AZ1147" s="455">
        <f t="shared" si="645"/>
        <v>2.7874604745184151</v>
      </c>
      <c r="BA1147" s="529" t="s">
        <v>137</v>
      </c>
      <c r="BB1147" s="241" t="s">
        <v>226</v>
      </c>
      <c r="BC1147" s="22"/>
      <c r="BD1147" s="23"/>
      <c r="BH1147" s="26" t="s">
        <v>2028</v>
      </c>
      <c r="BI1147" s="26" t="s">
        <v>1876</v>
      </c>
      <c r="BJ1147" s="185" t="s">
        <v>12</v>
      </c>
      <c r="BK1147" s="67" t="s">
        <v>1882</v>
      </c>
      <c r="BO1147" s="29" t="s">
        <v>1669</v>
      </c>
      <c r="BP1147" s="8" t="s">
        <v>1577</v>
      </c>
      <c r="BQ1147" s="29" t="s">
        <v>1862</v>
      </c>
      <c r="BR1147" s="67">
        <v>4.8611111111110994E-2</v>
      </c>
      <c r="BS1147" s="29" t="s">
        <v>21</v>
      </c>
      <c r="BT1147" s="29" t="s">
        <v>1214</v>
      </c>
      <c r="BU1147" s="124">
        <v>0.57943472347230995</v>
      </c>
      <c r="BW1147" s="14" t="s">
        <v>26</v>
      </c>
      <c r="BX1147" s="29" t="s">
        <v>67</v>
      </c>
      <c r="BZ1147" s="146">
        <f t="shared" ref="BZ1147:BZ1214" si="669">BU1147</f>
        <v>0.57943472347230995</v>
      </c>
      <c r="CA1147" s="250" t="s">
        <v>18</v>
      </c>
      <c r="CB1147" s="248" t="s">
        <v>1861</v>
      </c>
      <c r="CC1147" s="119">
        <v>2</v>
      </c>
      <c r="CD1147" s="119">
        <v>2</v>
      </c>
      <c r="CE1147" s="82" t="s">
        <v>1617</v>
      </c>
      <c r="CF1147" s="8" t="s">
        <v>1578</v>
      </c>
      <c r="CG1147" s="67">
        <v>0.23636363636363641</v>
      </c>
      <c r="CH1147" s="29" t="s">
        <v>21</v>
      </c>
      <c r="CI1147" s="67">
        <v>5.1425947722657871E-2</v>
      </c>
      <c r="CL1147" s="30">
        <f t="shared" ref="CL1147:CL1210" si="670">CI1147</f>
        <v>5.1425947722657871E-2</v>
      </c>
      <c r="CM1147" s="119">
        <v>2</v>
      </c>
      <c r="CN1147" s="119">
        <v>2</v>
      </c>
      <c r="CO1147" s="82" t="s">
        <v>2630</v>
      </c>
      <c r="CP1147" s="67">
        <f t="shared" si="649"/>
        <v>-0.45644927403253643</v>
      </c>
      <c r="CQ1147" s="67">
        <f t="shared" si="650"/>
        <v>0.5714285714285714</v>
      </c>
      <c r="CR1147" s="67">
        <f t="shared" si="646"/>
        <v>-0.26082815659002079</v>
      </c>
      <c r="CS1147" s="67">
        <f t="shared" si="651"/>
        <v>1.0085039159087685</v>
      </c>
      <c r="CT1147" s="29">
        <v>1</v>
      </c>
      <c r="CU1147" s="59">
        <v>0</v>
      </c>
      <c r="CV1147" s="19" t="s">
        <v>1782</v>
      </c>
      <c r="CW1147" s="59">
        <v>0</v>
      </c>
      <c r="CX1147" s="59">
        <v>0</v>
      </c>
      <c r="CY1147" s="12">
        <v>1</v>
      </c>
      <c r="CZ1147" s="12">
        <v>0</v>
      </c>
      <c r="DA1147" s="12">
        <v>0</v>
      </c>
      <c r="DB1147" s="12">
        <v>0</v>
      </c>
      <c r="DC1147" s="12">
        <v>0</v>
      </c>
      <c r="DD1147" s="283">
        <v>0</v>
      </c>
      <c r="DE1147" s="60">
        <v>0</v>
      </c>
      <c r="DF1147" s="60">
        <v>0</v>
      </c>
      <c r="DG1147" s="60">
        <v>0</v>
      </c>
      <c r="DH1147" s="60">
        <v>1</v>
      </c>
      <c r="DI1147" s="60">
        <v>0</v>
      </c>
      <c r="DJ1147" s="60">
        <v>0</v>
      </c>
      <c r="DK1147" s="60">
        <v>0</v>
      </c>
      <c r="DL1147" s="19">
        <v>0</v>
      </c>
      <c r="DM1147" s="19">
        <v>0</v>
      </c>
      <c r="DN1147" s="19">
        <v>0</v>
      </c>
      <c r="DO1147" s="59">
        <v>0</v>
      </c>
      <c r="DP1147" s="59">
        <v>0</v>
      </c>
      <c r="DQ1147" s="59">
        <v>0</v>
      </c>
      <c r="DR1147" s="59">
        <v>0</v>
      </c>
      <c r="DS1147" s="59">
        <v>0</v>
      </c>
      <c r="DT1147" s="59">
        <v>0</v>
      </c>
      <c r="DU1147" s="59">
        <v>0</v>
      </c>
      <c r="DV1147" s="59">
        <v>0</v>
      </c>
      <c r="DW1147" s="59">
        <v>0</v>
      </c>
      <c r="DX1147" s="59">
        <v>0</v>
      </c>
      <c r="DY1147" s="59">
        <v>0</v>
      </c>
      <c r="DZ1147" s="59">
        <v>0</v>
      </c>
      <c r="EA1147" s="59">
        <v>0</v>
      </c>
      <c r="EB1147" s="59">
        <v>0</v>
      </c>
      <c r="EC1147" s="59">
        <v>0</v>
      </c>
      <c r="ED1147" s="59">
        <v>0</v>
      </c>
      <c r="EE1147" s="59">
        <v>0</v>
      </c>
      <c r="EF1147" s="59">
        <v>0</v>
      </c>
      <c r="EG1147" s="59">
        <v>0</v>
      </c>
      <c r="EH1147" s="59">
        <v>0</v>
      </c>
      <c r="EI1147" s="59">
        <v>0</v>
      </c>
      <c r="EJ1147" s="59">
        <v>0</v>
      </c>
      <c r="EK1147" s="59">
        <v>0</v>
      </c>
      <c r="EL1147" s="59">
        <v>0</v>
      </c>
      <c r="EM1147" s="37">
        <v>0</v>
      </c>
      <c r="EN1147" s="59">
        <v>0</v>
      </c>
      <c r="EO1147" s="268">
        <v>1</v>
      </c>
      <c r="EP1147" s="59">
        <v>1</v>
      </c>
      <c r="EQ1147" s="59">
        <v>2</v>
      </c>
    </row>
    <row r="1148" spans="1:147" ht="15" customHeight="1" x14ac:dyDescent="0.25">
      <c r="A1148" s="6" t="s">
        <v>2587</v>
      </c>
      <c r="B1148" s="22">
        <v>222</v>
      </c>
      <c r="C1148" s="21" t="s">
        <v>1857</v>
      </c>
      <c r="D1148" s="13">
        <v>2016</v>
      </c>
      <c r="E1148" s="21" t="s">
        <v>800</v>
      </c>
      <c r="F1148" s="21" t="s">
        <v>308</v>
      </c>
      <c r="G1148" s="13">
        <v>19</v>
      </c>
      <c r="H1148" s="22" t="s">
        <v>801</v>
      </c>
      <c r="I1148" s="238" t="s">
        <v>1412</v>
      </c>
      <c r="J1148" s="59">
        <v>2</v>
      </c>
      <c r="K1148" s="22" t="s">
        <v>39</v>
      </c>
      <c r="L1148" s="22" t="s">
        <v>89</v>
      </c>
      <c r="M1148" s="22">
        <v>6</v>
      </c>
      <c r="N1148" s="22">
        <v>6</v>
      </c>
      <c r="O1148" s="59">
        <f t="shared" si="642"/>
        <v>0.77815125038364363</v>
      </c>
      <c r="P1148" s="22" t="s">
        <v>1858</v>
      </c>
      <c r="Q1148" s="26"/>
      <c r="R1148" s="22">
        <v>1</v>
      </c>
      <c r="S1148" s="37">
        <v>2</v>
      </c>
      <c r="T1148" s="22">
        <v>1</v>
      </c>
      <c r="U1148" s="239" t="s">
        <v>1859</v>
      </c>
      <c r="V1148" s="34" t="s">
        <v>1861</v>
      </c>
      <c r="W1148" s="13"/>
      <c r="X1148" s="22" t="s">
        <v>608</v>
      </c>
      <c r="Y1148" s="38"/>
      <c r="Z1148" s="244" t="s">
        <v>130</v>
      </c>
      <c r="AA1148" s="22" t="s">
        <v>1257</v>
      </c>
      <c r="AB1148" s="29" t="s">
        <v>1164</v>
      </c>
      <c r="AC1148" s="119">
        <v>16</v>
      </c>
      <c r="AD1148" s="29">
        <v>0</v>
      </c>
      <c r="AE1148" s="29" t="s">
        <v>1576</v>
      </c>
      <c r="AF1148" s="281">
        <v>4.4000000000000004</v>
      </c>
      <c r="AG1148" s="86">
        <f t="shared" si="643"/>
        <v>0.64345267648618742</v>
      </c>
      <c r="AH1148" s="458">
        <f t="shared" ref="AH1148:AH1150" si="671">AF1148*69.5</f>
        <v>305.8</v>
      </c>
      <c r="AI1148" s="72">
        <f t="shared" si="666"/>
        <v>2.4854374810763011</v>
      </c>
      <c r="AJ1148" s="59">
        <f t="shared" si="667"/>
        <v>26.400000000000002</v>
      </c>
      <c r="AK1148" s="59">
        <f t="shared" si="644"/>
        <v>1.4216039268698311</v>
      </c>
      <c r="AL1148" s="72">
        <f t="shared" si="668"/>
        <v>1834.8000000000002</v>
      </c>
      <c r="AM1148" s="72">
        <f t="shared" si="664"/>
        <v>3.263588731459945</v>
      </c>
      <c r="AN1148" s="26" t="s">
        <v>28</v>
      </c>
      <c r="AO1148" s="22" t="s">
        <v>470</v>
      </c>
      <c r="AP1148" s="240"/>
      <c r="AQ1148" s="22" t="s">
        <v>80</v>
      </c>
      <c r="AR1148" s="26" t="s">
        <v>223</v>
      </c>
      <c r="AS1148" s="26" t="s">
        <v>224</v>
      </c>
      <c r="AT1148" s="498">
        <v>113</v>
      </c>
      <c r="AU1148" s="270">
        <v>45.23</v>
      </c>
      <c r="AV1148" s="11">
        <v>-118.5</v>
      </c>
      <c r="AW1148" s="37" t="s">
        <v>225</v>
      </c>
      <c r="AX1148" s="277">
        <v>6.1416666666666666</v>
      </c>
      <c r="AY1148" s="278">
        <v>613</v>
      </c>
      <c r="AZ1148" s="455">
        <f t="shared" si="645"/>
        <v>2.7874604745184151</v>
      </c>
      <c r="BA1148" s="529" t="s">
        <v>137</v>
      </c>
      <c r="BB1148" s="241" t="s">
        <v>226</v>
      </c>
      <c r="BC1148" s="22"/>
      <c r="BD1148" s="23"/>
      <c r="BH1148" s="26" t="s">
        <v>2028</v>
      </c>
      <c r="BI1148" s="26" t="s">
        <v>1877</v>
      </c>
      <c r="BJ1148" s="185" t="s">
        <v>12</v>
      </c>
      <c r="BK1148" s="67" t="s">
        <v>1882</v>
      </c>
      <c r="BO1148" s="29" t="s">
        <v>1669</v>
      </c>
      <c r="BP1148" s="8" t="s">
        <v>1577</v>
      </c>
      <c r="BQ1148" s="29" t="s">
        <v>1862</v>
      </c>
      <c r="BR1148" s="67">
        <v>0.10769230769230775</v>
      </c>
      <c r="BS1148" s="29" t="s">
        <v>21</v>
      </c>
      <c r="BT1148" s="29" t="s">
        <v>1214</v>
      </c>
      <c r="BU1148" s="124">
        <v>1.0878565864408385E-2</v>
      </c>
      <c r="BW1148" s="14" t="s">
        <v>26</v>
      </c>
      <c r="BX1148" s="29" t="s">
        <v>67</v>
      </c>
      <c r="BZ1148" s="146">
        <f t="shared" si="669"/>
        <v>1.0878565864408385E-2</v>
      </c>
      <c r="CA1148" s="250" t="s">
        <v>18</v>
      </c>
      <c r="CB1148" s="248" t="s">
        <v>1861</v>
      </c>
      <c r="CC1148" s="119">
        <v>2</v>
      </c>
      <c r="CD1148" s="119">
        <v>2</v>
      </c>
      <c r="CE1148" s="82" t="s">
        <v>1617</v>
      </c>
      <c r="CF1148" s="8" t="s">
        <v>1578</v>
      </c>
      <c r="CG1148" s="67">
        <v>0.23636363636363641</v>
      </c>
      <c r="CH1148" s="29" t="s">
        <v>21</v>
      </c>
      <c r="CI1148" s="67">
        <v>5.1425947722657871E-2</v>
      </c>
      <c r="CL1148" s="30">
        <f t="shared" si="670"/>
        <v>5.1425947722657871E-2</v>
      </c>
      <c r="CM1148" s="119">
        <v>2</v>
      </c>
      <c r="CN1148" s="119">
        <v>2</v>
      </c>
      <c r="CO1148" s="82" t="s">
        <v>2630</v>
      </c>
      <c r="CP1148" s="67">
        <f t="shared" si="649"/>
        <v>-3.4618527956516472</v>
      </c>
      <c r="CQ1148" s="67">
        <f t="shared" si="650"/>
        <v>0.5714285714285714</v>
      </c>
      <c r="CR1148" s="67">
        <f t="shared" si="646"/>
        <v>-1.978201597515227</v>
      </c>
      <c r="CS1148" s="67">
        <f t="shared" si="651"/>
        <v>1.4891601950514746</v>
      </c>
      <c r="CT1148" s="29">
        <v>1</v>
      </c>
      <c r="CU1148" s="59">
        <v>0</v>
      </c>
      <c r="CV1148" s="19" t="s">
        <v>1782</v>
      </c>
      <c r="CW1148" s="59">
        <v>0</v>
      </c>
      <c r="CX1148" s="59">
        <v>0</v>
      </c>
      <c r="CY1148" s="12">
        <v>1</v>
      </c>
      <c r="CZ1148" s="12">
        <v>0</v>
      </c>
      <c r="DA1148" s="12">
        <v>0</v>
      </c>
      <c r="DB1148" s="12">
        <v>0</v>
      </c>
      <c r="DC1148" s="12">
        <v>0</v>
      </c>
      <c r="DD1148" s="283">
        <v>0</v>
      </c>
      <c r="DE1148" s="60">
        <v>0</v>
      </c>
      <c r="DF1148" s="60">
        <v>0</v>
      </c>
      <c r="DG1148" s="60">
        <v>0</v>
      </c>
      <c r="DH1148" s="60">
        <v>1</v>
      </c>
      <c r="DI1148" s="60">
        <v>0</v>
      </c>
      <c r="DJ1148" s="60">
        <v>0</v>
      </c>
      <c r="DK1148" s="60">
        <v>0</v>
      </c>
      <c r="DL1148" s="19">
        <v>0</v>
      </c>
      <c r="DM1148" s="19">
        <v>0</v>
      </c>
      <c r="DN1148" s="19">
        <v>0</v>
      </c>
      <c r="DO1148" s="59">
        <v>0</v>
      </c>
      <c r="DP1148" s="59">
        <v>0</v>
      </c>
      <c r="DQ1148" s="59">
        <v>0</v>
      </c>
      <c r="DR1148" s="59">
        <v>0</v>
      </c>
      <c r="DS1148" s="59">
        <v>0</v>
      </c>
      <c r="DT1148" s="59">
        <v>0</v>
      </c>
      <c r="DU1148" s="59">
        <v>0</v>
      </c>
      <c r="DV1148" s="59">
        <v>0</v>
      </c>
      <c r="DW1148" s="59">
        <v>0</v>
      </c>
      <c r="DX1148" s="59">
        <v>0</v>
      </c>
      <c r="DY1148" s="59">
        <v>0</v>
      </c>
      <c r="DZ1148" s="59">
        <v>0</v>
      </c>
      <c r="EA1148" s="59">
        <v>0</v>
      </c>
      <c r="EB1148" s="59">
        <v>0</v>
      </c>
      <c r="EC1148" s="59">
        <v>0</v>
      </c>
      <c r="ED1148" s="59">
        <v>0</v>
      </c>
      <c r="EE1148" s="59">
        <v>0</v>
      </c>
      <c r="EF1148" s="59">
        <v>0</v>
      </c>
      <c r="EG1148" s="59">
        <v>0</v>
      </c>
      <c r="EH1148" s="59">
        <v>0</v>
      </c>
      <c r="EI1148" s="59">
        <v>0</v>
      </c>
      <c r="EJ1148" s="59">
        <v>0</v>
      </c>
      <c r="EK1148" s="59">
        <v>0</v>
      </c>
      <c r="EL1148" s="59">
        <v>0</v>
      </c>
      <c r="EM1148" s="37">
        <v>0</v>
      </c>
      <c r="EN1148" s="59">
        <v>0</v>
      </c>
      <c r="EO1148" s="268">
        <v>1</v>
      </c>
      <c r="EP1148" s="59">
        <v>1</v>
      </c>
      <c r="EQ1148" s="59">
        <v>2</v>
      </c>
    </row>
    <row r="1149" spans="1:147" ht="15" customHeight="1" x14ac:dyDescent="0.25">
      <c r="A1149" s="6" t="s">
        <v>2587</v>
      </c>
      <c r="B1149" s="22">
        <v>223</v>
      </c>
      <c r="C1149" s="21" t="s">
        <v>1857</v>
      </c>
      <c r="D1149" s="13">
        <v>2016</v>
      </c>
      <c r="E1149" s="21" t="s">
        <v>800</v>
      </c>
      <c r="F1149" s="21" t="s">
        <v>308</v>
      </c>
      <c r="G1149" s="13">
        <v>19</v>
      </c>
      <c r="H1149" s="22" t="s">
        <v>801</v>
      </c>
      <c r="I1149" s="238" t="s">
        <v>1412</v>
      </c>
      <c r="J1149" s="59">
        <v>2</v>
      </c>
      <c r="K1149" s="22" t="s">
        <v>39</v>
      </c>
      <c r="L1149" s="22" t="s">
        <v>89</v>
      </c>
      <c r="M1149" s="22">
        <v>6</v>
      </c>
      <c r="N1149" s="22">
        <v>6</v>
      </c>
      <c r="O1149" s="59">
        <f t="shared" ref="O1149:O1212" si="672">LOG10(N1149)</f>
        <v>0.77815125038364363</v>
      </c>
      <c r="P1149" s="22" t="s">
        <v>1858</v>
      </c>
      <c r="Q1149" s="26"/>
      <c r="R1149" s="22">
        <v>1</v>
      </c>
      <c r="S1149" s="37">
        <v>2</v>
      </c>
      <c r="T1149" s="22">
        <v>1</v>
      </c>
      <c r="U1149" s="239" t="s">
        <v>1859</v>
      </c>
      <c r="V1149" s="34" t="s">
        <v>1861</v>
      </c>
      <c r="W1149" s="13"/>
      <c r="X1149" s="22" t="s">
        <v>608</v>
      </c>
      <c r="Y1149" s="38"/>
      <c r="Z1149" s="244" t="s">
        <v>130</v>
      </c>
      <c r="AA1149" s="22" t="s">
        <v>1257</v>
      </c>
      <c r="AB1149" s="29" t="s">
        <v>1164</v>
      </c>
      <c r="AC1149" s="119">
        <v>8</v>
      </c>
      <c r="AD1149" s="29">
        <v>0</v>
      </c>
      <c r="AE1149" s="29" t="s">
        <v>1576</v>
      </c>
      <c r="AF1149" s="281">
        <v>2.2000000000000002</v>
      </c>
      <c r="AG1149" s="86">
        <f t="shared" ref="AG1149:AG1212" si="673">LOG10(AF1149)</f>
        <v>0.34242268082220628</v>
      </c>
      <c r="AH1149" s="458">
        <f t="shared" si="671"/>
        <v>152.9</v>
      </c>
      <c r="AI1149" s="72">
        <f t="shared" si="666"/>
        <v>2.1844074854123203</v>
      </c>
      <c r="AJ1149" s="59">
        <f t="shared" si="667"/>
        <v>13.200000000000001</v>
      </c>
      <c r="AK1149" s="59">
        <f t="shared" ref="AK1149:AK1212" si="674">LOG10(AJ1149)</f>
        <v>1.1205739312058498</v>
      </c>
      <c r="AL1149" s="72">
        <f t="shared" si="668"/>
        <v>917.40000000000009</v>
      </c>
      <c r="AM1149" s="72">
        <f t="shared" si="664"/>
        <v>2.9625587357959637</v>
      </c>
      <c r="AN1149" s="26" t="s">
        <v>28</v>
      </c>
      <c r="AO1149" s="22" t="s">
        <v>470</v>
      </c>
      <c r="AP1149" s="240"/>
      <c r="AQ1149" s="22" t="s">
        <v>80</v>
      </c>
      <c r="AR1149" s="26" t="s">
        <v>223</v>
      </c>
      <c r="AS1149" s="26" t="s">
        <v>224</v>
      </c>
      <c r="AT1149" s="498">
        <v>113</v>
      </c>
      <c r="AU1149" s="270">
        <v>45.23</v>
      </c>
      <c r="AV1149" s="11">
        <v>-118.5</v>
      </c>
      <c r="AW1149" s="37" t="s">
        <v>225</v>
      </c>
      <c r="AX1149" s="277">
        <v>6.1416666666666666</v>
      </c>
      <c r="AY1149" s="278">
        <v>613</v>
      </c>
      <c r="AZ1149" s="455">
        <f t="shared" ref="AZ1149:AZ1212" si="675">LOG10(AY1149)</f>
        <v>2.7874604745184151</v>
      </c>
      <c r="BA1149" s="529" t="s">
        <v>137</v>
      </c>
      <c r="BB1149" s="241" t="s">
        <v>226</v>
      </c>
      <c r="BC1149" s="22"/>
      <c r="BD1149" s="23"/>
      <c r="BH1149" s="26" t="s">
        <v>2028</v>
      </c>
      <c r="BI1149" s="26" t="s">
        <v>1878</v>
      </c>
      <c r="BJ1149" s="185" t="s">
        <v>12</v>
      </c>
      <c r="BK1149" s="67" t="s">
        <v>1882</v>
      </c>
      <c r="BO1149" s="29" t="s">
        <v>1669</v>
      </c>
      <c r="BP1149" s="8" t="s">
        <v>1577</v>
      </c>
      <c r="BQ1149" s="29" t="s">
        <v>1862</v>
      </c>
      <c r="BR1149" s="67">
        <v>-8.0219780219780268E-2</v>
      </c>
      <c r="BS1149" s="29" t="s">
        <v>21</v>
      </c>
      <c r="BT1149" s="29" t="s">
        <v>1214</v>
      </c>
      <c r="BU1149" s="124">
        <v>0.33101921844557053</v>
      </c>
      <c r="BW1149" s="14" t="s">
        <v>26</v>
      </c>
      <c r="BX1149" s="29" t="s">
        <v>67</v>
      </c>
      <c r="BZ1149" s="146">
        <f t="shared" si="669"/>
        <v>0.33101921844557053</v>
      </c>
      <c r="CA1149" s="250" t="s">
        <v>18</v>
      </c>
      <c r="CB1149" s="248" t="s">
        <v>1861</v>
      </c>
      <c r="CC1149" s="119">
        <v>2</v>
      </c>
      <c r="CD1149" s="119">
        <v>2</v>
      </c>
      <c r="CE1149" s="82" t="s">
        <v>1617</v>
      </c>
      <c r="CF1149" s="8" t="s">
        <v>1578</v>
      </c>
      <c r="CG1149" s="67">
        <v>0.23636363636363641</v>
      </c>
      <c r="CH1149" s="29" t="s">
        <v>21</v>
      </c>
      <c r="CI1149" s="67">
        <v>5.1425947722657871E-2</v>
      </c>
      <c r="CL1149" s="30">
        <f t="shared" si="670"/>
        <v>5.1425947722657871E-2</v>
      </c>
      <c r="CM1149" s="119">
        <v>2</v>
      </c>
      <c r="CN1149" s="119">
        <v>2</v>
      </c>
      <c r="CO1149" s="82" t="s">
        <v>2630</v>
      </c>
      <c r="CP1149" s="67">
        <f t="shared" si="649"/>
        <v>-1.3365069394861284</v>
      </c>
      <c r="CQ1149" s="67">
        <f t="shared" si="650"/>
        <v>0.5714285714285714</v>
      </c>
      <c r="CR1149" s="67">
        <f t="shared" ref="CR1149:CR1212" si="676">CP1149*CQ1149</f>
        <v>-0.76371825113493053</v>
      </c>
      <c r="CS1149" s="67">
        <f t="shared" si="651"/>
        <v>1.0729081958895745</v>
      </c>
      <c r="CT1149" s="29">
        <v>1</v>
      </c>
      <c r="CU1149" s="59">
        <v>0</v>
      </c>
      <c r="CV1149" s="19" t="s">
        <v>1782</v>
      </c>
      <c r="CW1149" s="59">
        <v>0</v>
      </c>
      <c r="CX1149" s="59">
        <v>0</v>
      </c>
      <c r="CY1149" s="12">
        <v>1</v>
      </c>
      <c r="CZ1149" s="12">
        <v>0</v>
      </c>
      <c r="DA1149" s="12">
        <v>0</v>
      </c>
      <c r="DB1149" s="12">
        <v>0</v>
      </c>
      <c r="DC1149" s="12">
        <v>0</v>
      </c>
      <c r="DD1149" s="283">
        <v>0</v>
      </c>
      <c r="DE1149" s="60">
        <v>0</v>
      </c>
      <c r="DF1149" s="60">
        <v>0</v>
      </c>
      <c r="DG1149" s="60">
        <v>0</v>
      </c>
      <c r="DH1149" s="60">
        <v>1</v>
      </c>
      <c r="DI1149" s="60">
        <v>0</v>
      </c>
      <c r="DJ1149" s="60">
        <v>0</v>
      </c>
      <c r="DK1149" s="60">
        <v>0</v>
      </c>
      <c r="DL1149" s="19">
        <v>0</v>
      </c>
      <c r="DM1149" s="19">
        <v>0</v>
      </c>
      <c r="DN1149" s="19">
        <v>0</v>
      </c>
      <c r="DO1149" s="59">
        <v>0</v>
      </c>
      <c r="DP1149" s="59">
        <v>0</v>
      </c>
      <c r="DQ1149" s="59">
        <v>0</v>
      </c>
      <c r="DR1149" s="59">
        <v>0</v>
      </c>
      <c r="DS1149" s="59">
        <v>0</v>
      </c>
      <c r="DT1149" s="59">
        <v>0</v>
      </c>
      <c r="DU1149" s="59">
        <v>0</v>
      </c>
      <c r="DV1149" s="59">
        <v>0</v>
      </c>
      <c r="DW1149" s="59">
        <v>0</v>
      </c>
      <c r="DX1149" s="59">
        <v>0</v>
      </c>
      <c r="DY1149" s="59">
        <v>0</v>
      </c>
      <c r="DZ1149" s="59">
        <v>0</v>
      </c>
      <c r="EA1149" s="59">
        <v>0</v>
      </c>
      <c r="EB1149" s="59">
        <v>0</v>
      </c>
      <c r="EC1149" s="59">
        <v>0</v>
      </c>
      <c r="ED1149" s="59">
        <v>0</v>
      </c>
      <c r="EE1149" s="59">
        <v>0</v>
      </c>
      <c r="EF1149" s="59">
        <v>0</v>
      </c>
      <c r="EG1149" s="59">
        <v>0</v>
      </c>
      <c r="EH1149" s="59">
        <v>0</v>
      </c>
      <c r="EI1149" s="59">
        <v>0</v>
      </c>
      <c r="EJ1149" s="59">
        <v>0</v>
      </c>
      <c r="EK1149" s="59">
        <v>0</v>
      </c>
      <c r="EL1149" s="59">
        <v>0</v>
      </c>
      <c r="EM1149" s="37">
        <v>0</v>
      </c>
      <c r="EN1149" s="59">
        <v>0</v>
      </c>
      <c r="EO1149" s="268">
        <v>1</v>
      </c>
      <c r="EP1149" s="59">
        <v>1</v>
      </c>
      <c r="EQ1149" s="59">
        <v>2</v>
      </c>
    </row>
    <row r="1150" spans="1:147" ht="15" customHeight="1" x14ac:dyDescent="0.25">
      <c r="A1150" s="6" t="s">
        <v>2587</v>
      </c>
      <c r="B1150" s="22">
        <v>224</v>
      </c>
      <c r="C1150" s="21" t="s">
        <v>1857</v>
      </c>
      <c r="D1150" s="13">
        <v>2016</v>
      </c>
      <c r="E1150" s="21" t="s">
        <v>800</v>
      </c>
      <c r="F1150" s="21" t="s">
        <v>308</v>
      </c>
      <c r="G1150" s="13">
        <v>19</v>
      </c>
      <c r="H1150" s="22" t="s">
        <v>801</v>
      </c>
      <c r="I1150" s="238" t="s">
        <v>1412</v>
      </c>
      <c r="J1150" s="59">
        <v>2</v>
      </c>
      <c r="K1150" s="22" t="s">
        <v>39</v>
      </c>
      <c r="L1150" s="22" t="s">
        <v>89</v>
      </c>
      <c r="M1150" s="22">
        <v>6</v>
      </c>
      <c r="N1150" s="22">
        <v>6</v>
      </c>
      <c r="O1150" s="59">
        <f t="shared" si="672"/>
        <v>0.77815125038364363</v>
      </c>
      <c r="P1150" s="22" t="s">
        <v>1858</v>
      </c>
      <c r="Q1150" s="26"/>
      <c r="R1150" s="22">
        <v>1</v>
      </c>
      <c r="S1150" s="37">
        <v>2</v>
      </c>
      <c r="T1150" s="22">
        <v>3</v>
      </c>
      <c r="U1150" s="239" t="s">
        <v>1859</v>
      </c>
      <c r="V1150" s="34" t="s">
        <v>1861</v>
      </c>
      <c r="W1150" s="13"/>
      <c r="X1150" s="22" t="s">
        <v>608</v>
      </c>
      <c r="Y1150" s="38"/>
      <c r="Z1150" s="244" t="s">
        <v>130</v>
      </c>
      <c r="AA1150" s="22" t="s">
        <v>1257</v>
      </c>
      <c r="AB1150" s="29" t="s">
        <v>1164</v>
      </c>
      <c r="AC1150" s="243" t="s">
        <v>1864</v>
      </c>
      <c r="AD1150" s="29">
        <v>0</v>
      </c>
      <c r="AE1150" s="29" t="s">
        <v>1576</v>
      </c>
      <c r="AF1150" s="282">
        <v>5.0999999999999996</v>
      </c>
      <c r="AG1150" s="86">
        <f t="shared" si="673"/>
        <v>0.70757017609793638</v>
      </c>
      <c r="AH1150" s="458">
        <f t="shared" si="671"/>
        <v>354.45</v>
      </c>
      <c r="AI1150" s="72">
        <f t="shared" si="666"/>
        <v>2.5495549806880504</v>
      </c>
      <c r="AJ1150" s="59">
        <f t="shared" si="667"/>
        <v>30.599999999999998</v>
      </c>
      <c r="AK1150" s="59">
        <f t="shared" si="674"/>
        <v>1.4857214264815799</v>
      </c>
      <c r="AL1150" s="72">
        <f t="shared" si="668"/>
        <v>2126.6999999999998</v>
      </c>
      <c r="AM1150" s="72">
        <f t="shared" si="664"/>
        <v>3.3277062310716938</v>
      </c>
      <c r="AN1150" s="26" t="s">
        <v>28</v>
      </c>
      <c r="AO1150" s="22" t="s">
        <v>470</v>
      </c>
      <c r="AP1150" s="240"/>
      <c r="AQ1150" s="22" t="s">
        <v>80</v>
      </c>
      <c r="AR1150" s="26" t="s">
        <v>223</v>
      </c>
      <c r="AS1150" s="26" t="s">
        <v>224</v>
      </c>
      <c r="AT1150" s="498">
        <v>113</v>
      </c>
      <c r="AU1150" s="270">
        <v>45.23</v>
      </c>
      <c r="AV1150" s="11">
        <v>-118.5</v>
      </c>
      <c r="AW1150" s="37" t="s">
        <v>225</v>
      </c>
      <c r="AX1150" s="277">
        <v>6.1416666666666666</v>
      </c>
      <c r="AY1150" s="278">
        <v>613</v>
      </c>
      <c r="AZ1150" s="455">
        <f t="shared" si="675"/>
        <v>2.7874604745184151</v>
      </c>
      <c r="BA1150" s="529" t="s">
        <v>137</v>
      </c>
      <c r="BB1150" s="241" t="s">
        <v>226</v>
      </c>
      <c r="BC1150" s="22"/>
      <c r="BD1150" s="23"/>
      <c r="BH1150" s="26" t="s">
        <v>2028</v>
      </c>
      <c r="BI1150" s="26" t="s">
        <v>1879</v>
      </c>
      <c r="BJ1150" s="185" t="s">
        <v>12</v>
      </c>
      <c r="BK1150" s="67" t="s">
        <v>1882</v>
      </c>
      <c r="BO1150" s="29" t="s">
        <v>1669</v>
      </c>
      <c r="BP1150" s="8" t="s">
        <v>1577</v>
      </c>
      <c r="BQ1150" s="29" t="s">
        <v>1862</v>
      </c>
      <c r="BR1150" s="67">
        <v>2.5361212861212828E-2</v>
      </c>
      <c r="BS1150" s="29" t="s">
        <v>21</v>
      </c>
      <c r="BT1150" s="29" t="s">
        <v>1214</v>
      </c>
      <c r="BU1150" s="124">
        <v>0.31060241178406423</v>
      </c>
      <c r="BW1150" s="14" t="s">
        <v>26</v>
      </c>
      <c r="BX1150" s="29" t="s">
        <v>67</v>
      </c>
      <c r="BZ1150" s="146">
        <f t="shared" si="669"/>
        <v>0.31060241178406423</v>
      </c>
      <c r="CA1150" s="250" t="s">
        <v>18</v>
      </c>
      <c r="CB1150" s="248" t="s">
        <v>1861</v>
      </c>
      <c r="CC1150" s="119">
        <v>6</v>
      </c>
      <c r="CD1150" s="119">
        <v>6</v>
      </c>
      <c r="CE1150" s="82" t="s">
        <v>1617</v>
      </c>
      <c r="CF1150" s="8" t="s">
        <v>1578</v>
      </c>
      <c r="CG1150" s="67">
        <v>0.23636363636363641</v>
      </c>
      <c r="CH1150" s="29" t="s">
        <v>21</v>
      </c>
      <c r="CI1150" s="67">
        <v>5.1425947722657871E-2</v>
      </c>
      <c r="CL1150" s="30">
        <f t="shared" si="670"/>
        <v>5.1425947722657871E-2</v>
      </c>
      <c r="CM1150" s="119">
        <v>2</v>
      </c>
      <c r="CN1150" s="119">
        <v>2</v>
      </c>
      <c r="CO1150" s="82" t="s">
        <v>2630</v>
      </c>
      <c r="CP1150" s="67">
        <f t="shared" si="649"/>
        <v>-0.742140218050239</v>
      </c>
      <c r="CQ1150" s="67">
        <f t="shared" si="650"/>
        <v>0.86956521739130432</v>
      </c>
      <c r="CR1150" s="67">
        <f t="shared" si="676"/>
        <v>-0.6453393200436861</v>
      </c>
      <c r="CS1150" s="67">
        <f t="shared" si="651"/>
        <v>0.69269559404131953</v>
      </c>
      <c r="CT1150" s="29">
        <v>2</v>
      </c>
      <c r="CU1150" s="59">
        <v>0</v>
      </c>
      <c r="CV1150" s="19" t="s">
        <v>1782</v>
      </c>
      <c r="CW1150" s="59">
        <v>0</v>
      </c>
      <c r="CX1150" s="59">
        <v>0</v>
      </c>
      <c r="CY1150" s="12">
        <v>1</v>
      </c>
      <c r="CZ1150" s="12">
        <v>0</v>
      </c>
      <c r="DA1150" s="12">
        <v>0</v>
      </c>
      <c r="DB1150" s="12">
        <v>0</v>
      </c>
      <c r="DC1150" s="12">
        <v>0</v>
      </c>
      <c r="DD1150" s="283">
        <v>0</v>
      </c>
      <c r="DE1150" s="60">
        <v>0</v>
      </c>
      <c r="DF1150" s="60">
        <v>0</v>
      </c>
      <c r="DG1150" s="60">
        <v>0</v>
      </c>
      <c r="DH1150" s="60">
        <v>1</v>
      </c>
      <c r="DI1150" s="60">
        <v>0</v>
      </c>
      <c r="DJ1150" s="60">
        <v>0</v>
      </c>
      <c r="DK1150" s="60">
        <v>0</v>
      </c>
      <c r="DL1150" s="19">
        <v>0</v>
      </c>
      <c r="DM1150" s="19">
        <v>0</v>
      </c>
      <c r="DN1150" s="19">
        <v>0</v>
      </c>
      <c r="DO1150" s="59">
        <v>0</v>
      </c>
      <c r="DP1150" s="59">
        <v>0</v>
      </c>
      <c r="DQ1150" s="59">
        <v>0</v>
      </c>
      <c r="DR1150" s="59">
        <v>0</v>
      </c>
      <c r="DS1150" s="59">
        <v>0</v>
      </c>
      <c r="DT1150" s="59">
        <v>0</v>
      </c>
      <c r="DU1150" s="59">
        <v>0</v>
      </c>
      <c r="DV1150" s="59">
        <v>0</v>
      </c>
      <c r="DW1150" s="59">
        <v>0</v>
      </c>
      <c r="DX1150" s="59">
        <v>0</v>
      </c>
      <c r="DY1150" s="59">
        <v>0</v>
      </c>
      <c r="DZ1150" s="59">
        <v>0</v>
      </c>
      <c r="EA1150" s="59">
        <v>0</v>
      </c>
      <c r="EB1150" s="59">
        <v>0</v>
      </c>
      <c r="EC1150" s="59">
        <v>0</v>
      </c>
      <c r="ED1150" s="59">
        <v>0</v>
      </c>
      <c r="EE1150" s="59">
        <v>0</v>
      </c>
      <c r="EF1150" s="59">
        <v>0</v>
      </c>
      <c r="EG1150" s="59">
        <v>0</v>
      </c>
      <c r="EH1150" s="59">
        <v>0</v>
      </c>
      <c r="EI1150" s="59">
        <v>0</v>
      </c>
      <c r="EJ1150" s="59">
        <v>0</v>
      </c>
      <c r="EK1150" s="59">
        <v>0</v>
      </c>
      <c r="EL1150" s="59">
        <v>0</v>
      </c>
      <c r="EM1150" s="37">
        <v>0</v>
      </c>
      <c r="EN1150" s="59">
        <v>0</v>
      </c>
      <c r="EO1150" s="268">
        <v>1</v>
      </c>
      <c r="EP1150" s="59">
        <v>1</v>
      </c>
      <c r="EQ1150" s="59">
        <v>2</v>
      </c>
    </row>
    <row r="1151" spans="1:147" ht="15" customHeight="1" x14ac:dyDescent="0.25">
      <c r="A1151" s="6" t="s">
        <v>2587</v>
      </c>
      <c r="B1151" s="22">
        <v>225</v>
      </c>
      <c r="C1151" s="21" t="s">
        <v>1857</v>
      </c>
      <c r="D1151" s="13">
        <v>2016</v>
      </c>
      <c r="E1151" s="21" t="s">
        <v>800</v>
      </c>
      <c r="F1151" s="21" t="s">
        <v>308</v>
      </c>
      <c r="G1151" s="13">
        <v>19</v>
      </c>
      <c r="H1151" s="22" t="s">
        <v>801</v>
      </c>
      <c r="I1151" s="238" t="s">
        <v>1412</v>
      </c>
      <c r="J1151" s="59">
        <v>2</v>
      </c>
      <c r="K1151" s="22" t="s">
        <v>39</v>
      </c>
      <c r="L1151" s="22" t="s">
        <v>89</v>
      </c>
      <c r="M1151" s="22">
        <v>6</v>
      </c>
      <c r="N1151" s="22">
        <v>6</v>
      </c>
      <c r="O1151" s="59">
        <f t="shared" si="672"/>
        <v>0.77815125038364363</v>
      </c>
      <c r="P1151" s="22" t="s">
        <v>1858</v>
      </c>
      <c r="Q1151" s="26"/>
      <c r="R1151" s="22">
        <v>1</v>
      </c>
      <c r="S1151" s="22">
        <v>3</v>
      </c>
      <c r="T1151" s="22">
        <v>1</v>
      </c>
      <c r="U1151" s="239" t="s">
        <v>1859</v>
      </c>
      <c r="V1151" s="34" t="s">
        <v>1861</v>
      </c>
      <c r="W1151" s="13"/>
      <c r="X1151" s="22" t="s">
        <v>608</v>
      </c>
      <c r="Y1151" s="26"/>
      <c r="Z1151" s="26" t="s">
        <v>153</v>
      </c>
      <c r="AA1151" s="22" t="s">
        <v>1257</v>
      </c>
      <c r="AB1151" s="29" t="s">
        <v>1164</v>
      </c>
      <c r="AC1151" s="29">
        <v>30</v>
      </c>
      <c r="AD1151" s="29">
        <v>0</v>
      </c>
      <c r="AE1151" s="29" t="s">
        <v>1575</v>
      </c>
      <c r="AF1151" s="27">
        <v>8.1999999999999993</v>
      </c>
      <c r="AG1151" s="86">
        <f t="shared" si="673"/>
        <v>0.91381385238371671</v>
      </c>
      <c r="AH1151" s="458">
        <f>AF1151*110</f>
        <v>901.99999999999989</v>
      </c>
      <c r="AI1151" s="72">
        <f t="shared" si="666"/>
        <v>2.9552065375419416</v>
      </c>
      <c r="AJ1151" s="59">
        <f t="shared" si="667"/>
        <v>49.199999999999996</v>
      </c>
      <c r="AK1151" s="59">
        <f t="shared" si="674"/>
        <v>1.6919651027673603</v>
      </c>
      <c r="AL1151" s="72">
        <f t="shared" si="668"/>
        <v>5411.9999999999991</v>
      </c>
      <c r="AM1151" s="72">
        <f t="shared" si="664"/>
        <v>3.7333577879255855</v>
      </c>
      <c r="AN1151" s="26" t="s">
        <v>28</v>
      </c>
      <c r="AO1151" s="22" t="s">
        <v>470</v>
      </c>
      <c r="AP1151" s="240"/>
      <c r="AQ1151" s="22" t="s">
        <v>80</v>
      </c>
      <c r="AR1151" s="26" t="s">
        <v>223</v>
      </c>
      <c r="AS1151" s="26" t="s">
        <v>224</v>
      </c>
      <c r="AT1151" s="498">
        <v>112</v>
      </c>
      <c r="AU1151" s="270">
        <v>45.23</v>
      </c>
      <c r="AV1151" s="11">
        <v>-118.5</v>
      </c>
      <c r="AW1151" s="37" t="s">
        <v>225</v>
      </c>
      <c r="AX1151" s="277">
        <v>6.1416666666666666</v>
      </c>
      <c r="AY1151" s="278">
        <v>613</v>
      </c>
      <c r="AZ1151" s="455">
        <f t="shared" si="675"/>
        <v>2.7874604745184151</v>
      </c>
      <c r="BA1151" s="529" t="s">
        <v>137</v>
      </c>
      <c r="BB1151" s="241" t="s">
        <v>226</v>
      </c>
      <c r="BC1151" s="22"/>
      <c r="BD1151" s="23"/>
      <c r="BH1151" s="26" t="s">
        <v>2028</v>
      </c>
      <c r="BI1151" s="26" t="s">
        <v>1860</v>
      </c>
      <c r="BJ1151" s="8" t="s">
        <v>8</v>
      </c>
      <c r="BK1151" s="67" t="s">
        <v>1050</v>
      </c>
      <c r="BO1151" s="29" t="s">
        <v>1669</v>
      </c>
      <c r="BP1151" s="8" t="s">
        <v>1577</v>
      </c>
      <c r="BQ1151" s="29" t="s">
        <v>1862</v>
      </c>
      <c r="BR1151" s="67">
        <v>14.080133442265796</v>
      </c>
      <c r="BS1151" s="29" t="s">
        <v>21</v>
      </c>
      <c r="BT1151" s="29" t="s">
        <v>9</v>
      </c>
      <c r="BU1151" s="124">
        <v>0.59444374873824435</v>
      </c>
      <c r="BW1151" s="14" t="s">
        <v>26</v>
      </c>
      <c r="BX1151" s="29" t="s">
        <v>67</v>
      </c>
      <c r="BZ1151" s="146">
        <f t="shared" si="669"/>
        <v>0.59444374873824435</v>
      </c>
      <c r="CA1151" s="250" t="s">
        <v>18</v>
      </c>
      <c r="CB1151" s="248" t="s">
        <v>1861</v>
      </c>
      <c r="CC1151" s="29">
        <v>3</v>
      </c>
      <c r="CD1151" s="29">
        <v>3</v>
      </c>
      <c r="CE1151" s="82" t="s">
        <v>1617</v>
      </c>
      <c r="CF1151" s="8" t="s">
        <v>1578</v>
      </c>
      <c r="CG1151" s="67">
        <v>15.879629629629628</v>
      </c>
      <c r="CH1151" s="29" t="s">
        <v>21</v>
      </c>
      <c r="CI1151" s="67">
        <v>2.6506372232903979</v>
      </c>
      <c r="CL1151" s="30">
        <f t="shared" si="670"/>
        <v>2.6506372232903979</v>
      </c>
      <c r="CM1151" s="29">
        <v>3</v>
      </c>
      <c r="CN1151" s="29">
        <v>3</v>
      </c>
      <c r="CO1151" s="82" t="s">
        <v>2630</v>
      </c>
      <c r="CP1151" s="67">
        <f t="shared" si="649"/>
        <v>-0.93682846869502434</v>
      </c>
      <c r="CQ1151" s="67">
        <f t="shared" si="650"/>
        <v>0.8</v>
      </c>
      <c r="CR1151" s="67">
        <f t="shared" si="676"/>
        <v>-0.74946277495601954</v>
      </c>
      <c r="CS1151" s="67">
        <f t="shared" si="651"/>
        <v>0.71347453758706469</v>
      </c>
      <c r="CT1151" s="29">
        <v>1</v>
      </c>
      <c r="CU1151" s="59">
        <v>0</v>
      </c>
      <c r="CV1151" s="19" t="s">
        <v>1782</v>
      </c>
      <c r="CW1151" s="59">
        <v>0</v>
      </c>
      <c r="CX1151" s="59">
        <v>0</v>
      </c>
      <c r="CY1151" s="12">
        <v>0</v>
      </c>
      <c r="CZ1151" s="12">
        <v>2</v>
      </c>
      <c r="DA1151" s="12">
        <v>0</v>
      </c>
      <c r="DB1151" s="12">
        <v>0</v>
      </c>
      <c r="DC1151" s="12">
        <v>0</v>
      </c>
      <c r="DD1151" s="283">
        <v>0</v>
      </c>
      <c r="DE1151" s="60">
        <v>1</v>
      </c>
      <c r="DF1151" s="60">
        <v>0</v>
      </c>
      <c r="DG1151" s="60">
        <v>0</v>
      </c>
      <c r="DH1151" s="60">
        <v>0</v>
      </c>
      <c r="DI1151" s="60">
        <v>0</v>
      </c>
      <c r="DJ1151" s="60">
        <v>0</v>
      </c>
      <c r="DK1151" s="60">
        <v>0</v>
      </c>
      <c r="DL1151" s="19">
        <v>0</v>
      </c>
      <c r="DM1151" s="19">
        <v>0</v>
      </c>
      <c r="DN1151" s="19">
        <v>0</v>
      </c>
      <c r="DO1151" s="59">
        <v>0</v>
      </c>
      <c r="DP1151" s="59">
        <v>0</v>
      </c>
      <c r="DQ1151" s="59">
        <v>0</v>
      </c>
      <c r="DR1151" s="59">
        <v>0</v>
      </c>
      <c r="DS1151" s="59">
        <v>0</v>
      </c>
      <c r="DT1151" s="59">
        <v>0</v>
      </c>
      <c r="DU1151" s="59">
        <v>0</v>
      </c>
      <c r="DV1151" s="59">
        <v>0</v>
      </c>
      <c r="DW1151" s="59">
        <v>0</v>
      </c>
      <c r="DX1151" s="59">
        <v>0</v>
      </c>
      <c r="DY1151" s="59">
        <v>0</v>
      </c>
      <c r="DZ1151" s="59">
        <v>0</v>
      </c>
      <c r="EA1151" s="59">
        <v>0</v>
      </c>
      <c r="EB1151" s="59">
        <v>0</v>
      </c>
      <c r="EC1151" s="59">
        <v>0</v>
      </c>
      <c r="ED1151" s="59">
        <v>0</v>
      </c>
      <c r="EE1151" s="59">
        <v>0</v>
      </c>
      <c r="EF1151" s="59">
        <v>0</v>
      </c>
      <c r="EG1151" s="59">
        <v>0</v>
      </c>
      <c r="EH1151" s="59">
        <v>0</v>
      </c>
      <c r="EI1151" s="59">
        <v>0</v>
      </c>
      <c r="EJ1151" s="59">
        <v>0</v>
      </c>
      <c r="EK1151" s="59">
        <v>0</v>
      </c>
      <c r="EL1151" s="59">
        <v>0</v>
      </c>
      <c r="EM1151" s="29">
        <v>2</v>
      </c>
      <c r="EN1151" s="59">
        <v>0</v>
      </c>
      <c r="EO1151" s="29">
        <v>2</v>
      </c>
      <c r="EP1151" s="59">
        <v>1</v>
      </c>
      <c r="EQ1151" s="59">
        <v>2</v>
      </c>
    </row>
    <row r="1152" spans="1:147" ht="15" customHeight="1" x14ac:dyDescent="0.25">
      <c r="A1152" s="6" t="s">
        <v>2587</v>
      </c>
      <c r="B1152" s="22">
        <v>226</v>
      </c>
      <c r="C1152" s="21" t="s">
        <v>1857</v>
      </c>
      <c r="D1152" s="13">
        <v>2016</v>
      </c>
      <c r="E1152" s="21" t="s">
        <v>800</v>
      </c>
      <c r="F1152" s="21" t="s">
        <v>308</v>
      </c>
      <c r="G1152" s="13">
        <v>19</v>
      </c>
      <c r="H1152" s="22" t="s">
        <v>801</v>
      </c>
      <c r="I1152" s="238" t="s">
        <v>1412</v>
      </c>
      <c r="J1152" s="59">
        <v>2</v>
      </c>
      <c r="K1152" s="22" t="s">
        <v>39</v>
      </c>
      <c r="L1152" s="22" t="s">
        <v>89</v>
      </c>
      <c r="M1152" s="22">
        <v>6</v>
      </c>
      <c r="N1152" s="22">
        <v>6</v>
      </c>
      <c r="O1152" s="59">
        <f t="shared" si="672"/>
        <v>0.77815125038364363</v>
      </c>
      <c r="P1152" s="22" t="s">
        <v>1858</v>
      </c>
      <c r="Q1152" s="26"/>
      <c r="R1152" s="22">
        <v>1</v>
      </c>
      <c r="S1152" s="22">
        <v>3</v>
      </c>
      <c r="T1152" s="22">
        <v>1</v>
      </c>
      <c r="U1152" s="239" t="s">
        <v>1859</v>
      </c>
      <c r="V1152" s="34" t="s">
        <v>1861</v>
      </c>
      <c r="W1152" s="13"/>
      <c r="X1152" s="22" t="s">
        <v>608</v>
      </c>
      <c r="Y1152" s="38"/>
      <c r="Z1152" s="26" t="s">
        <v>153</v>
      </c>
      <c r="AA1152" s="22" t="s">
        <v>1257</v>
      </c>
      <c r="AB1152" s="29" t="s">
        <v>1164</v>
      </c>
      <c r="AC1152" s="119">
        <v>20</v>
      </c>
      <c r="AD1152" s="29">
        <v>0</v>
      </c>
      <c r="AE1152" s="29" t="s">
        <v>1575</v>
      </c>
      <c r="AF1152" s="281">
        <v>5.5</v>
      </c>
      <c r="AG1152" s="86">
        <f t="shared" si="673"/>
        <v>0.74036268949424389</v>
      </c>
      <c r="AH1152" s="458">
        <f t="shared" ref="AH1152:AH1154" si="677">AF1152*110</f>
        <v>605</v>
      </c>
      <c r="AI1152" s="72">
        <f t="shared" si="666"/>
        <v>2.781755374652469</v>
      </c>
      <c r="AJ1152" s="59">
        <f t="shared" si="667"/>
        <v>33</v>
      </c>
      <c r="AK1152" s="59">
        <f t="shared" si="674"/>
        <v>1.5185139398778875</v>
      </c>
      <c r="AL1152" s="72">
        <f t="shared" si="668"/>
        <v>3630</v>
      </c>
      <c r="AM1152" s="72">
        <f t="shared" si="664"/>
        <v>3.5599066250361124</v>
      </c>
      <c r="AN1152" s="26" t="s">
        <v>28</v>
      </c>
      <c r="AO1152" s="22" t="s">
        <v>470</v>
      </c>
      <c r="AP1152" s="240"/>
      <c r="AQ1152" s="22" t="s">
        <v>80</v>
      </c>
      <c r="AR1152" s="26" t="s">
        <v>223</v>
      </c>
      <c r="AS1152" s="26" t="s">
        <v>224</v>
      </c>
      <c r="AT1152" s="498">
        <v>112</v>
      </c>
      <c r="AU1152" s="270">
        <v>45.23</v>
      </c>
      <c r="AV1152" s="11">
        <v>-118.5</v>
      </c>
      <c r="AW1152" s="37" t="s">
        <v>225</v>
      </c>
      <c r="AX1152" s="277">
        <v>6.1416666666666666</v>
      </c>
      <c r="AY1152" s="278">
        <v>613</v>
      </c>
      <c r="AZ1152" s="455">
        <f t="shared" si="675"/>
        <v>2.7874604745184151</v>
      </c>
      <c r="BA1152" s="529" t="s">
        <v>137</v>
      </c>
      <c r="BB1152" s="241" t="s">
        <v>226</v>
      </c>
      <c r="BC1152" s="22"/>
      <c r="BD1152" s="23"/>
      <c r="BH1152" s="26" t="s">
        <v>2028</v>
      </c>
      <c r="BI1152" s="26" t="s">
        <v>1865</v>
      </c>
      <c r="BJ1152" s="8" t="s">
        <v>8</v>
      </c>
      <c r="BK1152" s="67" t="s">
        <v>1050</v>
      </c>
      <c r="BO1152" s="29" t="s">
        <v>1669</v>
      </c>
      <c r="BP1152" s="8" t="s">
        <v>1577</v>
      </c>
      <c r="BQ1152" s="29" t="s">
        <v>1862</v>
      </c>
      <c r="BR1152" s="67">
        <v>19.964814814814815</v>
      </c>
      <c r="BS1152" s="29" t="s">
        <v>21</v>
      </c>
      <c r="BT1152" s="29" t="s">
        <v>9</v>
      </c>
      <c r="BU1152" s="124">
        <v>5.4898906343345875</v>
      </c>
      <c r="BW1152" s="14" t="s">
        <v>26</v>
      </c>
      <c r="BX1152" s="29" t="s">
        <v>67</v>
      </c>
      <c r="BZ1152" s="146">
        <f t="shared" si="669"/>
        <v>5.4898906343345875</v>
      </c>
      <c r="CA1152" s="250" t="s">
        <v>18</v>
      </c>
      <c r="CB1152" s="248" t="s">
        <v>1861</v>
      </c>
      <c r="CC1152" s="29">
        <v>3</v>
      </c>
      <c r="CD1152" s="29">
        <v>3</v>
      </c>
      <c r="CE1152" s="82" t="s">
        <v>1617</v>
      </c>
      <c r="CF1152" s="8" t="s">
        <v>1578</v>
      </c>
      <c r="CG1152" s="67">
        <v>15.879629629629628</v>
      </c>
      <c r="CH1152" s="29" t="s">
        <v>21</v>
      </c>
      <c r="CI1152" s="67">
        <v>2.6506372232903979</v>
      </c>
      <c r="CL1152" s="30">
        <f t="shared" si="670"/>
        <v>2.6506372232903979</v>
      </c>
      <c r="CM1152" s="29">
        <v>3</v>
      </c>
      <c r="CN1152" s="29">
        <v>3</v>
      </c>
      <c r="CO1152" s="82" t="s">
        <v>2630</v>
      </c>
      <c r="CP1152" s="67">
        <f t="shared" si="649"/>
        <v>0.94767839827076716</v>
      </c>
      <c r="CQ1152" s="67">
        <f t="shared" si="650"/>
        <v>0.8</v>
      </c>
      <c r="CR1152" s="67">
        <f t="shared" si="676"/>
        <v>0.75814271861661375</v>
      </c>
      <c r="CS1152" s="67">
        <f t="shared" si="651"/>
        <v>0.7145650318159491</v>
      </c>
      <c r="CT1152" s="29">
        <v>1</v>
      </c>
      <c r="CU1152" s="59">
        <v>0</v>
      </c>
      <c r="CV1152" s="19" t="s">
        <v>1782</v>
      </c>
      <c r="CW1152" s="59">
        <v>0</v>
      </c>
      <c r="CX1152" s="59">
        <v>0</v>
      </c>
      <c r="CY1152" s="12">
        <v>0</v>
      </c>
      <c r="CZ1152" s="12">
        <v>2</v>
      </c>
      <c r="DA1152" s="12">
        <v>0</v>
      </c>
      <c r="DB1152" s="12">
        <v>0</v>
      </c>
      <c r="DC1152" s="12">
        <v>0</v>
      </c>
      <c r="DD1152" s="283">
        <v>0</v>
      </c>
      <c r="DE1152" s="60">
        <v>1</v>
      </c>
      <c r="DF1152" s="60">
        <v>0</v>
      </c>
      <c r="DG1152" s="60">
        <v>0</v>
      </c>
      <c r="DH1152" s="60">
        <v>0</v>
      </c>
      <c r="DI1152" s="60">
        <v>0</v>
      </c>
      <c r="DJ1152" s="60">
        <v>0</v>
      </c>
      <c r="DK1152" s="60">
        <v>0</v>
      </c>
      <c r="DL1152" s="19">
        <v>0</v>
      </c>
      <c r="DM1152" s="19">
        <v>0</v>
      </c>
      <c r="DN1152" s="19">
        <v>0</v>
      </c>
      <c r="DO1152" s="59">
        <v>0</v>
      </c>
      <c r="DP1152" s="59">
        <v>0</v>
      </c>
      <c r="DQ1152" s="59">
        <v>0</v>
      </c>
      <c r="DR1152" s="59">
        <v>0</v>
      </c>
      <c r="DS1152" s="59">
        <v>0</v>
      </c>
      <c r="DT1152" s="59">
        <v>0</v>
      </c>
      <c r="DU1152" s="59">
        <v>0</v>
      </c>
      <c r="DV1152" s="59">
        <v>0</v>
      </c>
      <c r="DW1152" s="59">
        <v>0</v>
      </c>
      <c r="DX1152" s="59">
        <v>0</v>
      </c>
      <c r="DY1152" s="59">
        <v>0</v>
      </c>
      <c r="DZ1152" s="59">
        <v>0</v>
      </c>
      <c r="EA1152" s="59">
        <v>0</v>
      </c>
      <c r="EB1152" s="59">
        <v>0</v>
      </c>
      <c r="EC1152" s="59">
        <v>0</v>
      </c>
      <c r="ED1152" s="59">
        <v>0</v>
      </c>
      <c r="EE1152" s="59">
        <v>0</v>
      </c>
      <c r="EF1152" s="59">
        <v>0</v>
      </c>
      <c r="EG1152" s="59">
        <v>0</v>
      </c>
      <c r="EH1152" s="59">
        <v>0</v>
      </c>
      <c r="EI1152" s="59">
        <v>0</v>
      </c>
      <c r="EJ1152" s="59">
        <v>0</v>
      </c>
      <c r="EK1152" s="59">
        <v>0</v>
      </c>
      <c r="EL1152" s="59">
        <v>0</v>
      </c>
      <c r="EM1152" s="29">
        <v>2</v>
      </c>
      <c r="EN1152" s="59">
        <v>0</v>
      </c>
      <c r="EO1152" s="29">
        <v>2</v>
      </c>
      <c r="EP1152" s="59">
        <v>1</v>
      </c>
      <c r="EQ1152" s="59">
        <v>2</v>
      </c>
    </row>
    <row r="1153" spans="1:147" ht="15" customHeight="1" x14ac:dyDescent="0.25">
      <c r="A1153" s="6" t="s">
        <v>2587</v>
      </c>
      <c r="B1153" s="22">
        <v>227</v>
      </c>
      <c r="C1153" s="21" t="s">
        <v>1857</v>
      </c>
      <c r="D1153" s="13">
        <v>2016</v>
      </c>
      <c r="E1153" s="21" t="s">
        <v>800</v>
      </c>
      <c r="F1153" s="21" t="s">
        <v>308</v>
      </c>
      <c r="G1153" s="13">
        <v>19</v>
      </c>
      <c r="H1153" s="22" t="s">
        <v>801</v>
      </c>
      <c r="I1153" s="238" t="s">
        <v>1412</v>
      </c>
      <c r="J1153" s="59">
        <v>2</v>
      </c>
      <c r="K1153" s="22" t="s">
        <v>39</v>
      </c>
      <c r="L1153" s="22" t="s">
        <v>89</v>
      </c>
      <c r="M1153" s="22">
        <v>6</v>
      </c>
      <c r="N1153" s="22">
        <v>6</v>
      </c>
      <c r="O1153" s="59">
        <f t="shared" si="672"/>
        <v>0.77815125038364363</v>
      </c>
      <c r="P1153" s="22" t="s">
        <v>1858</v>
      </c>
      <c r="Q1153" s="26"/>
      <c r="R1153" s="22">
        <v>1</v>
      </c>
      <c r="S1153" s="22">
        <v>3</v>
      </c>
      <c r="T1153" s="22">
        <v>1</v>
      </c>
      <c r="U1153" s="239" t="s">
        <v>1859</v>
      </c>
      <c r="V1153" s="34" t="s">
        <v>1861</v>
      </c>
      <c r="W1153" s="13"/>
      <c r="X1153" s="22" t="s">
        <v>608</v>
      </c>
      <c r="Y1153" s="38"/>
      <c r="Z1153" s="26" t="s">
        <v>153</v>
      </c>
      <c r="AA1153" s="22" t="s">
        <v>1257</v>
      </c>
      <c r="AB1153" s="29" t="s">
        <v>1164</v>
      </c>
      <c r="AC1153" s="119">
        <v>10</v>
      </c>
      <c r="AD1153" s="29">
        <v>0</v>
      </c>
      <c r="AE1153" s="29" t="s">
        <v>1575</v>
      </c>
      <c r="AF1153" s="281">
        <v>2.7</v>
      </c>
      <c r="AG1153" s="86">
        <f t="shared" si="673"/>
        <v>0.43136376415898736</v>
      </c>
      <c r="AH1153" s="458">
        <f t="shared" si="677"/>
        <v>297</v>
      </c>
      <c r="AI1153" s="72">
        <f t="shared" si="666"/>
        <v>2.4727564493172123</v>
      </c>
      <c r="AJ1153" s="59">
        <f t="shared" si="667"/>
        <v>16.200000000000003</v>
      </c>
      <c r="AK1153" s="59">
        <f t="shared" si="674"/>
        <v>1.209515014542631</v>
      </c>
      <c r="AL1153" s="72">
        <f t="shared" si="668"/>
        <v>1782</v>
      </c>
      <c r="AM1153" s="72">
        <f t="shared" si="664"/>
        <v>3.2509076997008561</v>
      </c>
      <c r="AN1153" s="26" t="s">
        <v>28</v>
      </c>
      <c r="AO1153" s="22" t="s">
        <v>470</v>
      </c>
      <c r="AP1153" s="240"/>
      <c r="AQ1153" s="22" t="s">
        <v>80</v>
      </c>
      <c r="AR1153" s="26" t="s">
        <v>223</v>
      </c>
      <c r="AS1153" s="26" t="s">
        <v>224</v>
      </c>
      <c r="AT1153" s="498">
        <v>112</v>
      </c>
      <c r="AU1153" s="270">
        <v>45.23</v>
      </c>
      <c r="AV1153" s="11">
        <v>-118.5</v>
      </c>
      <c r="AW1153" s="37" t="s">
        <v>225</v>
      </c>
      <c r="AX1153" s="277">
        <v>6.1416666666666666</v>
      </c>
      <c r="AY1153" s="278">
        <v>613</v>
      </c>
      <c r="AZ1153" s="455">
        <f t="shared" si="675"/>
        <v>2.7874604745184151</v>
      </c>
      <c r="BA1153" s="529" t="s">
        <v>137</v>
      </c>
      <c r="BB1153" s="241" t="s">
        <v>226</v>
      </c>
      <c r="BC1153" s="22"/>
      <c r="BD1153" s="23"/>
      <c r="BH1153" s="26" t="s">
        <v>2028</v>
      </c>
      <c r="BI1153" s="26" t="s">
        <v>1866</v>
      </c>
      <c r="BJ1153" s="8" t="s">
        <v>8</v>
      </c>
      <c r="BK1153" s="67" t="s">
        <v>1050</v>
      </c>
      <c r="BO1153" s="29" t="s">
        <v>1669</v>
      </c>
      <c r="BP1153" s="8" t="s">
        <v>1577</v>
      </c>
      <c r="BQ1153" s="29" t="s">
        <v>1862</v>
      </c>
      <c r="BR1153" s="67">
        <v>13.903508771929824</v>
      </c>
      <c r="BS1153" s="29" t="s">
        <v>21</v>
      </c>
      <c r="BT1153" s="29" t="s">
        <v>9</v>
      </c>
      <c r="BU1153" s="124">
        <v>1.0251624198501161</v>
      </c>
      <c r="BW1153" s="14" t="s">
        <v>26</v>
      </c>
      <c r="BX1153" s="29" t="s">
        <v>67</v>
      </c>
      <c r="BZ1153" s="146">
        <f t="shared" si="669"/>
        <v>1.0251624198501161</v>
      </c>
      <c r="CA1153" s="250" t="s">
        <v>18</v>
      </c>
      <c r="CB1153" s="248" t="s">
        <v>1861</v>
      </c>
      <c r="CC1153" s="29">
        <v>3</v>
      </c>
      <c r="CD1153" s="29">
        <v>3</v>
      </c>
      <c r="CE1153" s="82" t="s">
        <v>1617</v>
      </c>
      <c r="CF1153" s="8" t="s">
        <v>1578</v>
      </c>
      <c r="CG1153" s="67">
        <v>15.879629629629628</v>
      </c>
      <c r="CH1153" s="29" t="s">
        <v>21</v>
      </c>
      <c r="CI1153" s="67">
        <v>2.6506372232903979</v>
      </c>
      <c r="CL1153" s="30">
        <f t="shared" si="670"/>
        <v>2.6506372232903979</v>
      </c>
      <c r="CM1153" s="29">
        <v>3</v>
      </c>
      <c r="CN1153" s="29">
        <v>3</v>
      </c>
      <c r="CO1153" s="82" t="s">
        <v>2630</v>
      </c>
      <c r="CP1153" s="67">
        <f t="shared" si="649"/>
        <v>-0.98334944344952768</v>
      </c>
      <c r="CQ1153" s="67">
        <f t="shared" si="650"/>
        <v>0.8</v>
      </c>
      <c r="CR1153" s="67">
        <f t="shared" si="676"/>
        <v>-0.78667955475962215</v>
      </c>
      <c r="CS1153" s="67">
        <f t="shared" si="651"/>
        <v>0.71823872682306644</v>
      </c>
      <c r="CT1153" s="29">
        <v>1</v>
      </c>
      <c r="CU1153" s="59">
        <v>0</v>
      </c>
      <c r="CV1153" s="19" t="s">
        <v>1782</v>
      </c>
      <c r="CW1153" s="59">
        <v>0</v>
      </c>
      <c r="CX1153" s="59">
        <v>0</v>
      </c>
      <c r="CY1153" s="12">
        <v>0</v>
      </c>
      <c r="CZ1153" s="12">
        <v>2</v>
      </c>
      <c r="DA1153" s="12">
        <v>0</v>
      </c>
      <c r="DB1153" s="12">
        <v>0</v>
      </c>
      <c r="DC1153" s="12">
        <v>0</v>
      </c>
      <c r="DD1153" s="283">
        <v>0</v>
      </c>
      <c r="DE1153" s="60">
        <v>1</v>
      </c>
      <c r="DF1153" s="60">
        <v>0</v>
      </c>
      <c r="DG1153" s="60">
        <v>0</v>
      </c>
      <c r="DH1153" s="60">
        <v>0</v>
      </c>
      <c r="DI1153" s="60">
        <v>0</v>
      </c>
      <c r="DJ1153" s="60">
        <v>0</v>
      </c>
      <c r="DK1153" s="60">
        <v>0</v>
      </c>
      <c r="DL1153" s="19">
        <v>0</v>
      </c>
      <c r="DM1153" s="19">
        <v>0</v>
      </c>
      <c r="DN1153" s="19">
        <v>0</v>
      </c>
      <c r="DO1153" s="59">
        <v>0</v>
      </c>
      <c r="DP1153" s="59">
        <v>0</v>
      </c>
      <c r="DQ1153" s="59">
        <v>0</v>
      </c>
      <c r="DR1153" s="59">
        <v>0</v>
      </c>
      <c r="DS1153" s="59">
        <v>0</v>
      </c>
      <c r="DT1153" s="59">
        <v>0</v>
      </c>
      <c r="DU1153" s="59">
        <v>0</v>
      </c>
      <c r="DV1153" s="59">
        <v>0</v>
      </c>
      <c r="DW1153" s="59">
        <v>0</v>
      </c>
      <c r="DX1153" s="59">
        <v>0</v>
      </c>
      <c r="DY1153" s="59">
        <v>0</v>
      </c>
      <c r="DZ1153" s="59">
        <v>0</v>
      </c>
      <c r="EA1153" s="59">
        <v>0</v>
      </c>
      <c r="EB1153" s="59">
        <v>0</v>
      </c>
      <c r="EC1153" s="59">
        <v>0</v>
      </c>
      <c r="ED1153" s="59">
        <v>0</v>
      </c>
      <c r="EE1153" s="59">
        <v>0</v>
      </c>
      <c r="EF1153" s="59">
        <v>0</v>
      </c>
      <c r="EG1153" s="59">
        <v>0</v>
      </c>
      <c r="EH1153" s="59">
        <v>0</v>
      </c>
      <c r="EI1153" s="59">
        <v>0</v>
      </c>
      <c r="EJ1153" s="59">
        <v>0</v>
      </c>
      <c r="EK1153" s="59">
        <v>0</v>
      </c>
      <c r="EL1153" s="59">
        <v>0</v>
      </c>
      <c r="EM1153" s="29">
        <v>2</v>
      </c>
      <c r="EN1153" s="59">
        <v>0</v>
      </c>
      <c r="EO1153" s="29">
        <v>2</v>
      </c>
      <c r="EP1153" s="59">
        <v>1</v>
      </c>
      <c r="EQ1153" s="59">
        <v>2</v>
      </c>
    </row>
    <row r="1154" spans="1:147" ht="15" customHeight="1" x14ac:dyDescent="0.25">
      <c r="A1154" s="6" t="s">
        <v>2587</v>
      </c>
      <c r="B1154" s="22">
        <v>228</v>
      </c>
      <c r="C1154" s="21" t="s">
        <v>1857</v>
      </c>
      <c r="D1154" s="13">
        <v>2016</v>
      </c>
      <c r="E1154" s="21" t="s">
        <v>800</v>
      </c>
      <c r="F1154" s="21" t="s">
        <v>308</v>
      </c>
      <c r="G1154" s="13">
        <v>19</v>
      </c>
      <c r="H1154" s="22" t="s">
        <v>801</v>
      </c>
      <c r="I1154" s="238" t="s">
        <v>1412</v>
      </c>
      <c r="J1154" s="59">
        <v>2</v>
      </c>
      <c r="K1154" s="22" t="s">
        <v>39</v>
      </c>
      <c r="L1154" s="22" t="s">
        <v>89</v>
      </c>
      <c r="M1154" s="22">
        <v>6</v>
      </c>
      <c r="N1154" s="22">
        <v>6</v>
      </c>
      <c r="O1154" s="59">
        <f t="shared" si="672"/>
        <v>0.77815125038364363</v>
      </c>
      <c r="P1154" s="22" t="s">
        <v>1858</v>
      </c>
      <c r="Q1154" s="26"/>
      <c r="R1154" s="22">
        <v>1</v>
      </c>
      <c r="S1154" s="22">
        <v>3</v>
      </c>
      <c r="T1154" s="22">
        <v>3</v>
      </c>
      <c r="U1154" s="239" t="s">
        <v>1859</v>
      </c>
      <c r="V1154" s="34" t="s">
        <v>1861</v>
      </c>
      <c r="W1154" s="13"/>
      <c r="X1154" s="22" t="s">
        <v>608</v>
      </c>
      <c r="Y1154" s="38"/>
      <c r="Z1154" s="26" t="s">
        <v>153</v>
      </c>
      <c r="AA1154" s="22" t="s">
        <v>1257</v>
      </c>
      <c r="AB1154" s="29" t="s">
        <v>1164</v>
      </c>
      <c r="AC1154" s="243" t="s">
        <v>1863</v>
      </c>
      <c r="AD1154" s="29">
        <v>0</v>
      </c>
      <c r="AE1154" s="29" t="s">
        <v>1575</v>
      </c>
      <c r="AF1154" s="282">
        <v>5.5</v>
      </c>
      <c r="AG1154" s="86">
        <f t="shared" si="673"/>
        <v>0.74036268949424389</v>
      </c>
      <c r="AH1154" s="458">
        <f t="shared" si="677"/>
        <v>605</v>
      </c>
      <c r="AI1154" s="72">
        <f t="shared" si="666"/>
        <v>2.781755374652469</v>
      </c>
      <c r="AJ1154" s="59">
        <f t="shared" si="667"/>
        <v>33</v>
      </c>
      <c r="AK1154" s="59">
        <f t="shared" si="674"/>
        <v>1.5185139398778875</v>
      </c>
      <c r="AL1154" s="72">
        <f t="shared" si="668"/>
        <v>3630</v>
      </c>
      <c r="AM1154" s="72">
        <f t="shared" si="664"/>
        <v>3.5599066250361124</v>
      </c>
      <c r="AN1154" s="26" t="s">
        <v>28</v>
      </c>
      <c r="AO1154" s="22" t="s">
        <v>470</v>
      </c>
      <c r="AP1154" s="240"/>
      <c r="AQ1154" s="22" t="s">
        <v>80</v>
      </c>
      <c r="AR1154" s="26" t="s">
        <v>223</v>
      </c>
      <c r="AS1154" s="26" t="s">
        <v>224</v>
      </c>
      <c r="AT1154" s="498">
        <v>112</v>
      </c>
      <c r="AU1154" s="270">
        <v>45.23</v>
      </c>
      <c r="AV1154" s="11">
        <v>-118.5</v>
      </c>
      <c r="AW1154" s="37" t="s">
        <v>225</v>
      </c>
      <c r="AX1154" s="277">
        <v>6.1416666666666666</v>
      </c>
      <c r="AY1154" s="278">
        <v>613</v>
      </c>
      <c r="AZ1154" s="455">
        <f t="shared" si="675"/>
        <v>2.7874604745184151</v>
      </c>
      <c r="BA1154" s="529" t="s">
        <v>137</v>
      </c>
      <c r="BB1154" s="241" t="s">
        <v>226</v>
      </c>
      <c r="BC1154" s="22"/>
      <c r="BD1154" s="23"/>
      <c r="BH1154" s="26" t="s">
        <v>2028</v>
      </c>
      <c r="BI1154" s="26" t="s">
        <v>1867</v>
      </c>
      <c r="BJ1154" s="8" t="s">
        <v>8</v>
      </c>
      <c r="BK1154" s="67" t="s">
        <v>1050</v>
      </c>
      <c r="BO1154" s="29" t="s">
        <v>1669</v>
      </c>
      <c r="BP1154" s="8" t="s">
        <v>1577</v>
      </c>
      <c r="BQ1154" s="29" t="s">
        <v>1862</v>
      </c>
      <c r="BR1154" s="67">
        <v>15.982819009670145</v>
      </c>
      <c r="BS1154" s="29" t="s">
        <v>21</v>
      </c>
      <c r="BT1154" s="29" t="s">
        <v>9</v>
      </c>
      <c r="BU1154" s="124">
        <v>4.1000997418507072</v>
      </c>
      <c r="BW1154" s="14" t="s">
        <v>26</v>
      </c>
      <c r="BX1154" s="29" t="s">
        <v>67</v>
      </c>
      <c r="BZ1154" s="146">
        <f t="shared" si="669"/>
        <v>4.1000997418507072</v>
      </c>
      <c r="CA1154" s="250" t="s">
        <v>18</v>
      </c>
      <c r="CB1154" s="248" t="s">
        <v>1861</v>
      </c>
      <c r="CC1154" s="29">
        <v>9</v>
      </c>
      <c r="CD1154" s="29">
        <v>9</v>
      </c>
      <c r="CE1154" s="82" t="s">
        <v>1617</v>
      </c>
      <c r="CF1154" s="8" t="s">
        <v>1578</v>
      </c>
      <c r="CG1154" s="67">
        <v>15.879629629629628</v>
      </c>
      <c r="CH1154" s="29" t="s">
        <v>21</v>
      </c>
      <c r="CI1154" s="67">
        <v>2.6506372232903979</v>
      </c>
      <c r="CL1154" s="30">
        <f t="shared" si="670"/>
        <v>2.6506372232903979</v>
      </c>
      <c r="CM1154" s="29">
        <v>3</v>
      </c>
      <c r="CN1154" s="29">
        <v>3</v>
      </c>
      <c r="CO1154" s="82" t="s">
        <v>2630</v>
      </c>
      <c r="CP1154" s="67">
        <f t="shared" si="649"/>
        <v>2.6774155464924575E-2</v>
      </c>
      <c r="CQ1154" s="67">
        <f t="shared" si="650"/>
        <v>0.92307692307692313</v>
      </c>
      <c r="CR1154" s="67">
        <f t="shared" si="676"/>
        <v>2.4714605044545764E-2</v>
      </c>
      <c r="CS1154" s="67">
        <f t="shared" si="651"/>
        <v>0.44446989493204891</v>
      </c>
      <c r="CT1154" s="29">
        <v>2</v>
      </c>
      <c r="CU1154" s="59">
        <v>0</v>
      </c>
      <c r="CV1154" s="19" t="s">
        <v>1782</v>
      </c>
      <c r="CW1154" s="59">
        <v>0</v>
      </c>
      <c r="CX1154" s="59">
        <v>0</v>
      </c>
      <c r="CY1154" s="12">
        <v>0</v>
      </c>
      <c r="CZ1154" s="12">
        <v>2</v>
      </c>
      <c r="DA1154" s="12">
        <v>0</v>
      </c>
      <c r="DB1154" s="12">
        <v>0</v>
      </c>
      <c r="DC1154" s="12">
        <v>0</v>
      </c>
      <c r="DD1154" s="283">
        <v>0</v>
      </c>
      <c r="DE1154" s="60">
        <v>1</v>
      </c>
      <c r="DF1154" s="60">
        <v>0</v>
      </c>
      <c r="DG1154" s="60">
        <v>0</v>
      </c>
      <c r="DH1154" s="60">
        <v>0</v>
      </c>
      <c r="DI1154" s="60">
        <v>0</v>
      </c>
      <c r="DJ1154" s="60">
        <v>0</v>
      </c>
      <c r="DK1154" s="60">
        <v>0</v>
      </c>
      <c r="DL1154" s="19">
        <v>0</v>
      </c>
      <c r="DM1154" s="19">
        <v>0</v>
      </c>
      <c r="DN1154" s="19">
        <v>0</v>
      </c>
      <c r="DO1154" s="59">
        <v>0</v>
      </c>
      <c r="DP1154" s="59">
        <v>0</v>
      </c>
      <c r="DQ1154" s="59">
        <v>0</v>
      </c>
      <c r="DR1154" s="59">
        <v>0</v>
      </c>
      <c r="DS1154" s="59">
        <v>0</v>
      </c>
      <c r="DT1154" s="59">
        <v>0</v>
      </c>
      <c r="DU1154" s="59">
        <v>0</v>
      </c>
      <c r="DV1154" s="59">
        <v>0</v>
      </c>
      <c r="DW1154" s="59">
        <v>0</v>
      </c>
      <c r="DX1154" s="59">
        <v>0</v>
      </c>
      <c r="DY1154" s="59">
        <v>0</v>
      </c>
      <c r="DZ1154" s="59">
        <v>0</v>
      </c>
      <c r="EA1154" s="59">
        <v>0</v>
      </c>
      <c r="EB1154" s="59">
        <v>0</v>
      </c>
      <c r="EC1154" s="59">
        <v>0</v>
      </c>
      <c r="ED1154" s="59">
        <v>0</v>
      </c>
      <c r="EE1154" s="59">
        <v>0</v>
      </c>
      <c r="EF1154" s="59">
        <v>0</v>
      </c>
      <c r="EG1154" s="59">
        <v>0</v>
      </c>
      <c r="EH1154" s="59">
        <v>0</v>
      </c>
      <c r="EI1154" s="59">
        <v>0</v>
      </c>
      <c r="EJ1154" s="59">
        <v>0</v>
      </c>
      <c r="EK1154" s="59">
        <v>0</v>
      </c>
      <c r="EL1154" s="59">
        <v>0</v>
      </c>
      <c r="EM1154" s="29">
        <v>2</v>
      </c>
      <c r="EN1154" s="59">
        <v>0</v>
      </c>
      <c r="EO1154" s="29">
        <v>2</v>
      </c>
      <c r="EP1154" s="59">
        <v>1</v>
      </c>
      <c r="EQ1154" s="59">
        <v>2</v>
      </c>
    </row>
    <row r="1155" spans="1:147" ht="15" customHeight="1" x14ac:dyDescent="0.25">
      <c r="A1155" s="6" t="s">
        <v>2587</v>
      </c>
      <c r="B1155" s="22">
        <v>229</v>
      </c>
      <c r="C1155" s="21" t="s">
        <v>1857</v>
      </c>
      <c r="D1155" s="13">
        <v>2016</v>
      </c>
      <c r="E1155" s="21" t="s">
        <v>800</v>
      </c>
      <c r="F1155" s="21" t="s">
        <v>308</v>
      </c>
      <c r="G1155" s="13">
        <v>19</v>
      </c>
      <c r="H1155" s="22" t="s">
        <v>801</v>
      </c>
      <c r="I1155" s="238" t="s">
        <v>1412</v>
      </c>
      <c r="J1155" s="59">
        <v>2</v>
      </c>
      <c r="K1155" s="22" t="s">
        <v>39</v>
      </c>
      <c r="L1155" s="22" t="s">
        <v>89</v>
      </c>
      <c r="M1155" s="22">
        <v>6</v>
      </c>
      <c r="N1155" s="22">
        <v>6</v>
      </c>
      <c r="O1155" s="59">
        <f t="shared" si="672"/>
        <v>0.77815125038364363</v>
      </c>
      <c r="P1155" s="22" t="s">
        <v>1858</v>
      </c>
      <c r="Q1155" s="26"/>
      <c r="R1155" s="22">
        <v>1</v>
      </c>
      <c r="S1155" s="22">
        <v>3</v>
      </c>
      <c r="T1155" s="22">
        <v>1</v>
      </c>
      <c r="U1155" s="239" t="s">
        <v>1859</v>
      </c>
      <c r="V1155" s="34" t="s">
        <v>1861</v>
      </c>
      <c r="W1155" s="13"/>
      <c r="X1155" s="22" t="s">
        <v>608</v>
      </c>
      <c r="Y1155" s="38"/>
      <c r="Z1155" s="244" t="s">
        <v>130</v>
      </c>
      <c r="AA1155" s="22" t="s">
        <v>1257</v>
      </c>
      <c r="AB1155" s="29" t="s">
        <v>1164</v>
      </c>
      <c r="AC1155" s="119">
        <v>32</v>
      </c>
      <c r="AD1155" s="29">
        <v>0</v>
      </c>
      <c r="AE1155" s="29" t="s">
        <v>1576</v>
      </c>
      <c r="AF1155" s="281">
        <v>8.6999999999999993</v>
      </c>
      <c r="AG1155" s="86">
        <f t="shared" si="673"/>
        <v>0.93951925261861846</v>
      </c>
      <c r="AH1155" s="458">
        <f>AF1155*69.5</f>
        <v>604.65</v>
      </c>
      <c r="AI1155" s="72">
        <f t="shared" si="666"/>
        <v>2.7815040572087324</v>
      </c>
      <c r="AJ1155" s="59">
        <f t="shared" si="667"/>
        <v>52.199999999999996</v>
      </c>
      <c r="AK1155" s="59">
        <f t="shared" si="674"/>
        <v>1.7176705030022621</v>
      </c>
      <c r="AL1155" s="72">
        <f t="shared" si="668"/>
        <v>3627.8999999999996</v>
      </c>
      <c r="AM1155" s="72">
        <f t="shared" si="664"/>
        <v>3.5596553075923758</v>
      </c>
      <c r="AN1155" s="26" t="s">
        <v>28</v>
      </c>
      <c r="AO1155" s="22" t="s">
        <v>470</v>
      </c>
      <c r="AP1155" s="240"/>
      <c r="AQ1155" s="22" t="s">
        <v>80</v>
      </c>
      <c r="AR1155" s="26" t="s">
        <v>223</v>
      </c>
      <c r="AS1155" s="26" t="s">
        <v>224</v>
      </c>
      <c r="AT1155" s="498">
        <v>112</v>
      </c>
      <c r="AU1155" s="270">
        <v>45.23</v>
      </c>
      <c r="AV1155" s="11">
        <v>-118.5</v>
      </c>
      <c r="AW1155" s="37" t="s">
        <v>225</v>
      </c>
      <c r="AX1155" s="277">
        <v>6.1416666666666666</v>
      </c>
      <c r="AY1155" s="278">
        <v>613</v>
      </c>
      <c r="AZ1155" s="455">
        <f t="shared" si="675"/>
        <v>2.7874604745184151</v>
      </c>
      <c r="BA1155" s="529" t="s">
        <v>137</v>
      </c>
      <c r="BB1155" s="241" t="s">
        <v>226</v>
      </c>
      <c r="BC1155" s="22"/>
      <c r="BD1155" s="23"/>
      <c r="BH1155" s="26" t="s">
        <v>2028</v>
      </c>
      <c r="BI1155" s="26" t="s">
        <v>1868</v>
      </c>
      <c r="BJ1155" s="8" t="s">
        <v>8</v>
      </c>
      <c r="BK1155" s="67" t="s">
        <v>1050</v>
      </c>
      <c r="BO1155" s="29" t="s">
        <v>1669</v>
      </c>
      <c r="BP1155" s="8" t="s">
        <v>1577</v>
      </c>
      <c r="BQ1155" s="29" t="s">
        <v>1862</v>
      </c>
      <c r="BR1155" s="67">
        <v>8.5555555555555554</v>
      </c>
      <c r="BS1155" s="29" t="s">
        <v>21</v>
      </c>
      <c r="BT1155" s="29" t="s">
        <v>9</v>
      </c>
      <c r="BU1155" s="124">
        <v>4.3203631924054298</v>
      </c>
      <c r="BW1155" s="14" t="s">
        <v>26</v>
      </c>
      <c r="BX1155" s="29" t="s">
        <v>67</v>
      </c>
      <c r="BZ1155" s="146">
        <f t="shared" si="669"/>
        <v>4.3203631924054298</v>
      </c>
      <c r="CA1155" s="250" t="s">
        <v>18</v>
      </c>
      <c r="CB1155" s="248" t="s">
        <v>1861</v>
      </c>
      <c r="CC1155" s="29">
        <v>3</v>
      </c>
      <c r="CD1155" s="29">
        <v>3</v>
      </c>
      <c r="CE1155" s="82" t="s">
        <v>1617</v>
      </c>
      <c r="CF1155" s="8" t="s">
        <v>1578</v>
      </c>
      <c r="CG1155" s="67">
        <v>15.879629629629628</v>
      </c>
      <c r="CH1155" s="29" t="s">
        <v>21</v>
      </c>
      <c r="CI1155" s="67">
        <v>2.6506372232903979</v>
      </c>
      <c r="CL1155" s="30">
        <f t="shared" si="670"/>
        <v>2.6506372232903979</v>
      </c>
      <c r="CM1155" s="29">
        <v>3</v>
      </c>
      <c r="CN1155" s="29">
        <v>3</v>
      </c>
      <c r="CO1155" s="82" t="s">
        <v>2630</v>
      </c>
      <c r="CP1155" s="67">
        <f t="shared" si="649"/>
        <v>-2.0434955994437409</v>
      </c>
      <c r="CQ1155" s="67">
        <f t="shared" si="650"/>
        <v>0.8</v>
      </c>
      <c r="CR1155" s="67">
        <f t="shared" si="676"/>
        <v>-1.6347964795549927</v>
      </c>
      <c r="CS1155" s="67">
        <f t="shared" si="651"/>
        <v>0.88937996079711645</v>
      </c>
      <c r="CT1155" s="29">
        <v>1</v>
      </c>
      <c r="CU1155" s="59">
        <v>0</v>
      </c>
      <c r="CV1155" s="19" t="s">
        <v>1782</v>
      </c>
      <c r="CW1155" s="59">
        <v>0</v>
      </c>
      <c r="CX1155" s="59">
        <v>0</v>
      </c>
      <c r="CY1155" s="12">
        <v>0</v>
      </c>
      <c r="CZ1155" s="12">
        <v>2</v>
      </c>
      <c r="DA1155" s="12">
        <v>0</v>
      </c>
      <c r="DB1155" s="12">
        <v>0</v>
      </c>
      <c r="DC1155" s="12">
        <v>0</v>
      </c>
      <c r="DD1155" s="283">
        <v>0</v>
      </c>
      <c r="DE1155" s="60">
        <v>1</v>
      </c>
      <c r="DF1155" s="60">
        <v>0</v>
      </c>
      <c r="DG1155" s="60">
        <v>0</v>
      </c>
      <c r="DH1155" s="60">
        <v>0</v>
      </c>
      <c r="DI1155" s="60">
        <v>0</v>
      </c>
      <c r="DJ1155" s="60">
        <v>0</v>
      </c>
      <c r="DK1155" s="60">
        <v>0</v>
      </c>
      <c r="DL1155" s="19">
        <v>0</v>
      </c>
      <c r="DM1155" s="19">
        <v>0</v>
      </c>
      <c r="DN1155" s="19">
        <v>0</v>
      </c>
      <c r="DO1155" s="59">
        <v>0</v>
      </c>
      <c r="DP1155" s="59">
        <v>0</v>
      </c>
      <c r="DQ1155" s="59">
        <v>0</v>
      </c>
      <c r="DR1155" s="59">
        <v>0</v>
      </c>
      <c r="DS1155" s="59">
        <v>0</v>
      </c>
      <c r="DT1155" s="59">
        <v>0</v>
      </c>
      <c r="DU1155" s="59">
        <v>0</v>
      </c>
      <c r="DV1155" s="59">
        <v>0</v>
      </c>
      <c r="DW1155" s="59">
        <v>0</v>
      </c>
      <c r="DX1155" s="59">
        <v>0</v>
      </c>
      <c r="DY1155" s="59">
        <v>0</v>
      </c>
      <c r="DZ1155" s="59">
        <v>0</v>
      </c>
      <c r="EA1155" s="59">
        <v>0</v>
      </c>
      <c r="EB1155" s="59">
        <v>0</v>
      </c>
      <c r="EC1155" s="59">
        <v>0</v>
      </c>
      <c r="ED1155" s="59">
        <v>0</v>
      </c>
      <c r="EE1155" s="59">
        <v>0</v>
      </c>
      <c r="EF1155" s="59">
        <v>0</v>
      </c>
      <c r="EG1155" s="59">
        <v>0</v>
      </c>
      <c r="EH1155" s="59">
        <v>0</v>
      </c>
      <c r="EI1155" s="59">
        <v>0</v>
      </c>
      <c r="EJ1155" s="59">
        <v>0</v>
      </c>
      <c r="EK1155" s="59">
        <v>0</v>
      </c>
      <c r="EL1155" s="59">
        <v>0</v>
      </c>
      <c r="EM1155" s="37">
        <v>0</v>
      </c>
      <c r="EN1155" s="59">
        <v>0</v>
      </c>
      <c r="EO1155" s="268">
        <v>1</v>
      </c>
      <c r="EP1155" s="59">
        <v>1</v>
      </c>
      <c r="EQ1155" s="59">
        <v>2</v>
      </c>
    </row>
    <row r="1156" spans="1:147" ht="15" customHeight="1" x14ac:dyDescent="0.25">
      <c r="A1156" s="6" t="s">
        <v>2587</v>
      </c>
      <c r="B1156" s="22">
        <v>230</v>
      </c>
      <c r="C1156" s="21" t="s">
        <v>1857</v>
      </c>
      <c r="D1156" s="13">
        <v>2016</v>
      </c>
      <c r="E1156" s="21" t="s">
        <v>800</v>
      </c>
      <c r="F1156" s="21" t="s">
        <v>308</v>
      </c>
      <c r="G1156" s="13">
        <v>19</v>
      </c>
      <c r="H1156" s="22" t="s">
        <v>801</v>
      </c>
      <c r="I1156" s="238" t="s">
        <v>1412</v>
      </c>
      <c r="J1156" s="59">
        <v>2</v>
      </c>
      <c r="K1156" s="22" t="s">
        <v>39</v>
      </c>
      <c r="L1156" s="22" t="s">
        <v>89</v>
      </c>
      <c r="M1156" s="22">
        <v>6</v>
      </c>
      <c r="N1156" s="22">
        <v>6</v>
      </c>
      <c r="O1156" s="59">
        <f t="shared" si="672"/>
        <v>0.77815125038364363</v>
      </c>
      <c r="P1156" s="22" t="s">
        <v>1858</v>
      </c>
      <c r="Q1156" s="26"/>
      <c r="R1156" s="22">
        <v>1</v>
      </c>
      <c r="S1156" s="22">
        <v>3</v>
      </c>
      <c r="T1156" s="22">
        <v>1</v>
      </c>
      <c r="U1156" s="239" t="s">
        <v>1859</v>
      </c>
      <c r="V1156" s="34" t="s">
        <v>1861</v>
      </c>
      <c r="W1156" s="13"/>
      <c r="X1156" s="22" t="s">
        <v>608</v>
      </c>
      <c r="Y1156" s="38"/>
      <c r="Z1156" s="244" t="s">
        <v>130</v>
      </c>
      <c r="AA1156" s="22" t="s">
        <v>1257</v>
      </c>
      <c r="AB1156" s="29" t="s">
        <v>1164</v>
      </c>
      <c r="AC1156" s="119">
        <v>16</v>
      </c>
      <c r="AD1156" s="29">
        <v>0</v>
      </c>
      <c r="AE1156" s="29" t="s">
        <v>1576</v>
      </c>
      <c r="AF1156" s="281">
        <v>4.4000000000000004</v>
      </c>
      <c r="AG1156" s="86">
        <f t="shared" si="673"/>
        <v>0.64345267648618742</v>
      </c>
      <c r="AH1156" s="458">
        <f t="shared" ref="AH1156:AH1158" si="678">AF1156*69.5</f>
        <v>305.8</v>
      </c>
      <c r="AI1156" s="72">
        <f t="shared" si="666"/>
        <v>2.4854374810763011</v>
      </c>
      <c r="AJ1156" s="59">
        <f t="shared" si="667"/>
        <v>26.400000000000002</v>
      </c>
      <c r="AK1156" s="59">
        <f t="shared" si="674"/>
        <v>1.4216039268698311</v>
      </c>
      <c r="AL1156" s="72">
        <f t="shared" si="668"/>
        <v>1834.8000000000002</v>
      </c>
      <c r="AM1156" s="72">
        <f t="shared" si="664"/>
        <v>3.263588731459945</v>
      </c>
      <c r="AN1156" s="26" t="s">
        <v>28</v>
      </c>
      <c r="AO1156" s="22" t="s">
        <v>470</v>
      </c>
      <c r="AP1156" s="240"/>
      <c r="AQ1156" s="22" t="s">
        <v>80</v>
      </c>
      <c r="AR1156" s="26" t="s">
        <v>223</v>
      </c>
      <c r="AS1156" s="26" t="s">
        <v>224</v>
      </c>
      <c r="AT1156" s="498">
        <v>112</v>
      </c>
      <c r="AU1156" s="270">
        <v>45.23</v>
      </c>
      <c r="AV1156" s="11">
        <v>-118.5</v>
      </c>
      <c r="AW1156" s="37" t="s">
        <v>225</v>
      </c>
      <c r="AX1156" s="277">
        <v>6.1416666666666666</v>
      </c>
      <c r="AY1156" s="278">
        <v>613</v>
      </c>
      <c r="AZ1156" s="455">
        <f t="shared" si="675"/>
        <v>2.7874604745184151</v>
      </c>
      <c r="BA1156" s="529" t="s">
        <v>137</v>
      </c>
      <c r="BB1156" s="241" t="s">
        <v>226</v>
      </c>
      <c r="BC1156" s="22"/>
      <c r="BD1156" s="23"/>
      <c r="BH1156" s="26" t="s">
        <v>2028</v>
      </c>
      <c r="BI1156" s="26" t="s">
        <v>1869</v>
      </c>
      <c r="BJ1156" s="8" t="s">
        <v>8</v>
      </c>
      <c r="BK1156" s="67" t="s">
        <v>1050</v>
      </c>
      <c r="BO1156" s="29" t="s">
        <v>1669</v>
      </c>
      <c r="BP1156" s="8" t="s">
        <v>1577</v>
      </c>
      <c r="BQ1156" s="29" t="s">
        <v>1862</v>
      </c>
      <c r="BR1156" s="67">
        <v>14.144005847953217</v>
      </c>
      <c r="BS1156" s="29" t="s">
        <v>21</v>
      </c>
      <c r="BT1156" s="29" t="s">
        <v>9</v>
      </c>
      <c r="BU1156" s="124">
        <v>3.5039511382223889</v>
      </c>
      <c r="BW1156" s="14" t="s">
        <v>26</v>
      </c>
      <c r="BX1156" s="29" t="s">
        <v>67</v>
      </c>
      <c r="BZ1156" s="146">
        <f t="shared" si="669"/>
        <v>3.5039511382223889</v>
      </c>
      <c r="CA1156" s="250" t="s">
        <v>18</v>
      </c>
      <c r="CB1156" s="248" t="s">
        <v>1861</v>
      </c>
      <c r="CC1156" s="29">
        <v>3</v>
      </c>
      <c r="CD1156" s="29">
        <v>3</v>
      </c>
      <c r="CE1156" s="82" t="s">
        <v>1617</v>
      </c>
      <c r="CF1156" s="8" t="s">
        <v>1578</v>
      </c>
      <c r="CG1156" s="67">
        <v>15.879629629629628</v>
      </c>
      <c r="CH1156" s="29" t="s">
        <v>21</v>
      </c>
      <c r="CI1156" s="67">
        <v>2.6506372232903979</v>
      </c>
      <c r="CL1156" s="30">
        <f t="shared" si="670"/>
        <v>2.6506372232903979</v>
      </c>
      <c r="CM1156" s="29">
        <v>3</v>
      </c>
      <c r="CN1156" s="29">
        <v>3</v>
      </c>
      <c r="CO1156" s="82" t="s">
        <v>2630</v>
      </c>
      <c r="CP1156" s="67">
        <f t="shared" si="649"/>
        <v>-0.55866566818949281</v>
      </c>
      <c r="CQ1156" s="67">
        <f t="shared" si="650"/>
        <v>0.8</v>
      </c>
      <c r="CR1156" s="67">
        <f t="shared" si="676"/>
        <v>-0.44693253455159426</v>
      </c>
      <c r="CS1156" s="67">
        <f t="shared" si="651"/>
        <v>0.68331239087005935</v>
      </c>
      <c r="CT1156" s="29">
        <v>1</v>
      </c>
      <c r="CU1156" s="59">
        <v>0</v>
      </c>
      <c r="CV1156" s="19" t="s">
        <v>1782</v>
      </c>
      <c r="CW1156" s="59">
        <v>0</v>
      </c>
      <c r="CX1156" s="59">
        <v>0</v>
      </c>
      <c r="CY1156" s="12">
        <v>0</v>
      </c>
      <c r="CZ1156" s="12">
        <v>2</v>
      </c>
      <c r="DA1156" s="12">
        <v>0</v>
      </c>
      <c r="DB1156" s="12">
        <v>0</v>
      </c>
      <c r="DC1156" s="12">
        <v>0</v>
      </c>
      <c r="DD1156" s="283">
        <v>0</v>
      </c>
      <c r="DE1156" s="60">
        <v>1</v>
      </c>
      <c r="DF1156" s="60">
        <v>0</v>
      </c>
      <c r="DG1156" s="60">
        <v>0</v>
      </c>
      <c r="DH1156" s="60">
        <v>0</v>
      </c>
      <c r="DI1156" s="60">
        <v>0</v>
      </c>
      <c r="DJ1156" s="60">
        <v>0</v>
      </c>
      <c r="DK1156" s="60">
        <v>0</v>
      </c>
      <c r="DL1156" s="19">
        <v>0</v>
      </c>
      <c r="DM1156" s="19">
        <v>0</v>
      </c>
      <c r="DN1156" s="19">
        <v>0</v>
      </c>
      <c r="DO1156" s="59">
        <v>0</v>
      </c>
      <c r="DP1156" s="59">
        <v>0</v>
      </c>
      <c r="DQ1156" s="59">
        <v>0</v>
      </c>
      <c r="DR1156" s="59">
        <v>0</v>
      </c>
      <c r="DS1156" s="59">
        <v>0</v>
      </c>
      <c r="DT1156" s="59">
        <v>0</v>
      </c>
      <c r="DU1156" s="59">
        <v>0</v>
      </c>
      <c r="DV1156" s="59">
        <v>0</v>
      </c>
      <c r="DW1156" s="59">
        <v>0</v>
      </c>
      <c r="DX1156" s="59">
        <v>0</v>
      </c>
      <c r="DY1156" s="59">
        <v>0</v>
      </c>
      <c r="DZ1156" s="59">
        <v>0</v>
      </c>
      <c r="EA1156" s="59">
        <v>0</v>
      </c>
      <c r="EB1156" s="59">
        <v>0</v>
      </c>
      <c r="EC1156" s="59">
        <v>0</v>
      </c>
      <c r="ED1156" s="59">
        <v>0</v>
      </c>
      <c r="EE1156" s="59">
        <v>0</v>
      </c>
      <c r="EF1156" s="59">
        <v>0</v>
      </c>
      <c r="EG1156" s="59">
        <v>0</v>
      </c>
      <c r="EH1156" s="59">
        <v>0</v>
      </c>
      <c r="EI1156" s="59">
        <v>0</v>
      </c>
      <c r="EJ1156" s="59">
        <v>0</v>
      </c>
      <c r="EK1156" s="59">
        <v>0</v>
      </c>
      <c r="EL1156" s="59">
        <v>0</v>
      </c>
      <c r="EM1156" s="37">
        <v>0</v>
      </c>
      <c r="EN1156" s="59">
        <v>0</v>
      </c>
      <c r="EO1156" s="268">
        <v>1</v>
      </c>
      <c r="EP1156" s="59">
        <v>1</v>
      </c>
      <c r="EQ1156" s="59">
        <v>2</v>
      </c>
    </row>
    <row r="1157" spans="1:147" ht="15" customHeight="1" x14ac:dyDescent="0.25">
      <c r="A1157" s="6" t="s">
        <v>2587</v>
      </c>
      <c r="B1157" s="22">
        <v>231</v>
      </c>
      <c r="C1157" s="21" t="s">
        <v>1857</v>
      </c>
      <c r="D1157" s="13">
        <v>2016</v>
      </c>
      <c r="E1157" s="21" t="s">
        <v>800</v>
      </c>
      <c r="F1157" s="21" t="s">
        <v>308</v>
      </c>
      <c r="G1157" s="13">
        <v>19</v>
      </c>
      <c r="H1157" s="22" t="s">
        <v>801</v>
      </c>
      <c r="I1157" s="238" t="s">
        <v>1412</v>
      </c>
      <c r="J1157" s="59">
        <v>2</v>
      </c>
      <c r="K1157" s="22" t="s">
        <v>39</v>
      </c>
      <c r="L1157" s="22" t="s">
        <v>89</v>
      </c>
      <c r="M1157" s="22">
        <v>6</v>
      </c>
      <c r="N1157" s="22">
        <v>6</v>
      </c>
      <c r="O1157" s="59">
        <f t="shared" si="672"/>
        <v>0.77815125038364363</v>
      </c>
      <c r="P1157" s="22" t="s">
        <v>1858</v>
      </c>
      <c r="Q1157" s="26"/>
      <c r="R1157" s="22">
        <v>1</v>
      </c>
      <c r="S1157" s="22">
        <v>3</v>
      </c>
      <c r="T1157" s="22">
        <v>1</v>
      </c>
      <c r="U1157" s="239" t="s">
        <v>1859</v>
      </c>
      <c r="V1157" s="34" t="s">
        <v>1861</v>
      </c>
      <c r="W1157" s="13"/>
      <c r="X1157" s="22" t="s">
        <v>608</v>
      </c>
      <c r="Y1157" s="38"/>
      <c r="Z1157" s="244" t="s">
        <v>130</v>
      </c>
      <c r="AA1157" s="22" t="s">
        <v>1257</v>
      </c>
      <c r="AB1157" s="29" t="s">
        <v>1164</v>
      </c>
      <c r="AC1157" s="119">
        <v>8</v>
      </c>
      <c r="AD1157" s="29">
        <v>0</v>
      </c>
      <c r="AE1157" s="29" t="s">
        <v>1576</v>
      </c>
      <c r="AF1157" s="281">
        <v>2.2000000000000002</v>
      </c>
      <c r="AG1157" s="86">
        <f t="shared" si="673"/>
        <v>0.34242268082220628</v>
      </c>
      <c r="AH1157" s="458">
        <f t="shared" si="678"/>
        <v>152.9</v>
      </c>
      <c r="AI1157" s="72">
        <f t="shared" si="666"/>
        <v>2.1844074854123203</v>
      </c>
      <c r="AJ1157" s="59">
        <f t="shared" si="667"/>
        <v>13.200000000000001</v>
      </c>
      <c r="AK1157" s="59">
        <f t="shared" si="674"/>
        <v>1.1205739312058498</v>
      </c>
      <c r="AL1157" s="72">
        <f t="shared" si="668"/>
        <v>917.40000000000009</v>
      </c>
      <c r="AM1157" s="72">
        <f t="shared" si="664"/>
        <v>2.9625587357959637</v>
      </c>
      <c r="AN1157" s="26" t="s">
        <v>28</v>
      </c>
      <c r="AO1157" s="22" t="s">
        <v>470</v>
      </c>
      <c r="AP1157" s="240"/>
      <c r="AQ1157" s="22" t="s">
        <v>80</v>
      </c>
      <c r="AR1157" s="26" t="s">
        <v>223</v>
      </c>
      <c r="AS1157" s="26" t="s">
        <v>224</v>
      </c>
      <c r="AT1157" s="498">
        <v>112</v>
      </c>
      <c r="AU1157" s="270">
        <v>45.23</v>
      </c>
      <c r="AV1157" s="11">
        <v>-118.5</v>
      </c>
      <c r="AW1157" s="37" t="s">
        <v>225</v>
      </c>
      <c r="AX1157" s="277">
        <v>6.1416666666666666</v>
      </c>
      <c r="AY1157" s="278">
        <v>613</v>
      </c>
      <c r="AZ1157" s="455">
        <f t="shared" si="675"/>
        <v>2.7874604745184151</v>
      </c>
      <c r="BA1157" s="529" t="s">
        <v>137</v>
      </c>
      <c r="BB1157" s="241" t="s">
        <v>226</v>
      </c>
      <c r="BC1157" s="22"/>
      <c r="BD1157" s="23"/>
      <c r="BH1157" s="26" t="s">
        <v>2028</v>
      </c>
      <c r="BI1157" s="26" t="s">
        <v>1870</v>
      </c>
      <c r="BJ1157" s="8" t="s">
        <v>8</v>
      </c>
      <c r="BK1157" s="67" t="s">
        <v>1050</v>
      </c>
      <c r="BO1157" s="29" t="s">
        <v>1669</v>
      </c>
      <c r="BP1157" s="8" t="s">
        <v>1577</v>
      </c>
      <c r="BQ1157" s="29" t="s">
        <v>1862</v>
      </c>
      <c r="BR1157" s="67">
        <v>13.090277777777779</v>
      </c>
      <c r="BS1157" s="29" t="s">
        <v>21</v>
      </c>
      <c r="BT1157" s="29" t="s">
        <v>9</v>
      </c>
      <c r="BU1157" s="124">
        <v>1.8533569549104236</v>
      </c>
      <c r="BW1157" s="14" t="s">
        <v>26</v>
      </c>
      <c r="BX1157" s="29" t="s">
        <v>67</v>
      </c>
      <c r="BZ1157" s="146">
        <f t="shared" si="669"/>
        <v>1.8533569549104236</v>
      </c>
      <c r="CA1157" s="250" t="s">
        <v>18</v>
      </c>
      <c r="CB1157" s="248" t="s">
        <v>1861</v>
      </c>
      <c r="CC1157" s="29">
        <v>3</v>
      </c>
      <c r="CD1157" s="29">
        <v>3</v>
      </c>
      <c r="CE1157" s="82" t="s">
        <v>1617</v>
      </c>
      <c r="CF1157" s="8" t="s">
        <v>1578</v>
      </c>
      <c r="CG1157" s="67">
        <v>15.879629629629628</v>
      </c>
      <c r="CH1157" s="29" t="s">
        <v>21</v>
      </c>
      <c r="CI1157" s="67">
        <v>2.6506372232903979</v>
      </c>
      <c r="CL1157" s="30">
        <f t="shared" si="670"/>
        <v>2.6506372232903979</v>
      </c>
      <c r="CM1157" s="29">
        <v>3</v>
      </c>
      <c r="CN1157" s="29">
        <v>3</v>
      </c>
      <c r="CO1157" s="82" t="s">
        <v>2630</v>
      </c>
      <c r="CP1157" s="67">
        <f t="shared" ref="CP1157:CP1220" si="679">(BR1157-CG1157)/SQRT(((CC1157-1)*BZ1157^2+(CM1157-1)*CL1157^2)/(CC1157+CM1157-2))</f>
        <v>-1.2196511996520489</v>
      </c>
      <c r="CQ1157" s="67">
        <f t="shared" ref="CQ1157:CQ1220" si="680">1-3/(4*(CC1157+CM1157-2)-1)</f>
        <v>0.8</v>
      </c>
      <c r="CR1157" s="67">
        <f t="shared" si="676"/>
        <v>-0.97572095972163919</v>
      </c>
      <c r="CS1157" s="67">
        <f t="shared" ref="CS1157:CS1220" si="681">(CD1157+CN1157)/(CD1157*CN1157)+CR1157^2/(2*(CC1157+CM1157))</f>
        <v>0.74600261593667638</v>
      </c>
      <c r="CT1157" s="29">
        <v>1</v>
      </c>
      <c r="CU1157" s="59">
        <v>0</v>
      </c>
      <c r="CV1157" s="19" t="s">
        <v>1782</v>
      </c>
      <c r="CW1157" s="59">
        <v>0</v>
      </c>
      <c r="CX1157" s="59">
        <v>0</v>
      </c>
      <c r="CY1157" s="12">
        <v>0</v>
      </c>
      <c r="CZ1157" s="12">
        <v>2</v>
      </c>
      <c r="DA1157" s="12">
        <v>0</v>
      </c>
      <c r="DB1157" s="12">
        <v>0</v>
      </c>
      <c r="DC1157" s="12">
        <v>0</v>
      </c>
      <c r="DD1157" s="283">
        <v>0</v>
      </c>
      <c r="DE1157" s="60">
        <v>1</v>
      </c>
      <c r="DF1157" s="60">
        <v>0</v>
      </c>
      <c r="DG1157" s="60">
        <v>0</v>
      </c>
      <c r="DH1157" s="60">
        <v>0</v>
      </c>
      <c r="DI1157" s="60">
        <v>0</v>
      </c>
      <c r="DJ1157" s="60">
        <v>0</v>
      </c>
      <c r="DK1157" s="60">
        <v>0</v>
      </c>
      <c r="DL1157" s="19">
        <v>0</v>
      </c>
      <c r="DM1157" s="19">
        <v>0</v>
      </c>
      <c r="DN1157" s="19">
        <v>0</v>
      </c>
      <c r="DO1157" s="59">
        <v>0</v>
      </c>
      <c r="DP1157" s="59">
        <v>0</v>
      </c>
      <c r="DQ1157" s="59">
        <v>0</v>
      </c>
      <c r="DR1157" s="59">
        <v>0</v>
      </c>
      <c r="DS1157" s="59">
        <v>0</v>
      </c>
      <c r="DT1157" s="59">
        <v>0</v>
      </c>
      <c r="DU1157" s="59">
        <v>0</v>
      </c>
      <c r="DV1157" s="59">
        <v>0</v>
      </c>
      <c r="DW1157" s="59">
        <v>0</v>
      </c>
      <c r="DX1157" s="59">
        <v>0</v>
      </c>
      <c r="DY1157" s="59">
        <v>0</v>
      </c>
      <c r="DZ1157" s="59">
        <v>0</v>
      </c>
      <c r="EA1157" s="59">
        <v>0</v>
      </c>
      <c r="EB1157" s="59">
        <v>0</v>
      </c>
      <c r="EC1157" s="59">
        <v>0</v>
      </c>
      <c r="ED1157" s="59">
        <v>0</v>
      </c>
      <c r="EE1157" s="59">
        <v>0</v>
      </c>
      <c r="EF1157" s="59">
        <v>0</v>
      </c>
      <c r="EG1157" s="59">
        <v>0</v>
      </c>
      <c r="EH1157" s="59">
        <v>0</v>
      </c>
      <c r="EI1157" s="59">
        <v>0</v>
      </c>
      <c r="EJ1157" s="59">
        <v>0</v>
      </c>
      <c r="EK1157" s="59">
        <v>0</v>
      </c>
      <c r="EL1157" s="59">
        <v>0</v>
      </c>
      <c r="EM1157" s="37">
        <v>0</v>
      </c>
      <c r="EN1157" s="59">
        <v>0</v>
      </c>
      <c r="EO1157" s="268">
        <v>1</v>
      </c>
      <c r="EP1157" s="59">
        <v>1</v>
      </c>
      <c r="EQ1157" s="59">
        <v>2</v>
      </c>
    </row>
    <row r="1158" spans="1:147" ht="15" customHeight="1" x14ac:dyDescent="0.25">
      <c r="A1158" s="6" t="s">
        <v>2587</v>
      </c>
      <c r="B1158" s="22">
        <v>232</v>
      </c>
      <c r="C1158" s="21" t="s">
        <v>1857</v>
      </c>
      <c r="D1158" s="13">
        <v>2016</v>
      </c>
      <c r="E1158" s="21" t="s">
        <v>800</v>
      </c>
      <c r="F1158" s="21" t="s">
        <v>308</v>
      </c>
      <c r="G1158" s="13">
        <v>19</v>
      </c>
      <c r="H1158" s="22" t="s">
        <v>801</v>
      </c>
      <c r="I1158" s="238" t="s">
        <v>1412</v>
      </c>
      <c r="J1158" s="59">
        <v>2</v>
      </c>
      <c r="K1158" s="22" t="s">
        <v>39</v>
      </c>
      <c r="L1158" s="22" t="s">
        <v>89</v>
      </c>
      <c r="M1158" s="22">
        <v>6</v>
      </c>
      <c r="N1158" s="22">
        <v>6</v>
      </c>
      <c r="O1158" s="59">
        <f t="shared" si="672"/>
        <v>0.77815125038364363</v>
      </c>
      <c r="P1158" s="22" t="s">
        <v>1858</v>
      </c>
      <c r="Q1158" s="26"/>
      <c r="R1158" s="22">
        <v>1</v>
      </c>
      <c r="S1158" s="22">
        <v>3</v>
      </c>
      <c r="T1158" s="22">
        <v>3</v>
      </c>
      <c r="U1158" s="239" t="s">
        <v>1859</v>
      </c>
      <c r="V1158" s="34" t="s">
        <v>1861</v>
      </c>
      <c r="W1158" s="13"/>
      <c r="X1158" s="22" t="s">
        <v>608</v>
      </c>
      <c r="Y1158" s="38"/>
      <c r="Z1158" s="244" t="s">
        <v>130</v>
      </c>
      <c r="AA1158" s="22" t="s">
        <v>1257</v>
      </c>
      <c r="AB1158" s="29" t="s">
        <v>1164</v>
      </c>
      <c r="AC1158" s="243" t="s">
        <v>1864</v>
      </c>
      <c r="AD1158" s="29">
        <v>0</v>
      </c>
      <c r="AE1158" s="29" t="s">
        <v>1576</v>
      </c>
      <c r="AF1158" s="282">
        <v>5.0999999999999996</v>
      </c>
      <c r="AG1158" s="86">
        <f t="shared" si="673"/>
        <v>0.70757017609793638</v>
      </c>
      <c r="AH1158" s="458">
        <f t="shared" si="678"/>
        <v>354.45</v>
      </c>
      <c r="AI1158" s="72">
        <f t="shared" si="666"/>
        <v>2.5495549806880504</v>
      </c>
      <c r="AJ1158" s="59">
        <f t="shared" si="667"/>
        <v>30.599999999999998</v>
      </c>
      <c r="AK1158" s="59">
        <f t="shared" si="674"/>
        <v>1.4857214264815799</v>
      </c>
      <c r="AL1158" s="72">
        <f t="shared" si="668"/>
        <v>2126.6999999999998</v>
      </c>
      <c r="AM1158" s="72">
        <f t="shared" si="664"/>
        <v>3.3277062310716938</v>
      </c>
      <c r="AN1158" s="26" t="s">
        <v>28</v>
      </c>
      <c r="AO1158" s="22" t="s">
        <v>470</v>
      </c>
      <c r="AP1158" s="240"/>
      <c r="AQ1158" s="22" t="s">
        <v>80</v>
      </c>
      <c r="AR1158" s="26" t="s">
        <v>223</v>
      </c>
      <c r="AS1158" s="26" t="s">
        <v>224</v>
      </c>
      <c r="AT1158" s="498">
        <v>112</v>
      </c>
      <c r="AU1158" s="270">
        <v>45.23</v>
      </c>
      <c r="AV1158" s="11">
        <v>-118.5</v>
      </c>
      <c r="AW1158" s="37" t="s">
        <v>225</v>
      </c>
      <c r="AX1158" s="277">
        <v>6.1416666666666666</v>
      </c>
      <c r="AY1158" s="278">
        <v>613</v>
      </c>
      <c r="AZ1158" s="455">
        <f t="shared" si="675"/>
        <v>2.7874604745184151</v>
      </c>
      <c r="BA1158" s="529" t="s">
        <v>137</v>
      </c>
      <c r="BB1158" s="241" t="s">
        <v>226</v>
      </c>
      <c r="BC1158" s="22"/>
      <c r="BD1158" s="23"/>
      <c r="BH1158" s="26" t="s">
        <v>2028</v>
      </c>
      <c r="BI1158" s="26" t="s">
        <v>1871</v>
      </c>
      <c r="BJ1158" s="8" t="s">
        <v>8</v>
      </c>
      <c r="BK1158" s="67" t="s">
        <v>1050</v>
      </c>
      <c r="BO1158" s="29" t="s">
        <v>1669</v>
      </c>
      <c r="BP1158" s="8" t="s">
        <v>1577</v>
      </c>
      <c r="BQ1158" s="29" t="s">
        <v>1862</v>
      </c>
      <c r="BR1158" s="67">
        <v>11.929946393762183</v>
      </c>
      <c r="BS1158" s="29" t="s">
        <v>21</v>
      </c>
      <c r="BT1158" s="29" t="s">
        <v>9</v>
      </c>
      <c r="BU1158" s="124">
        <v>3.8996973046075047</v>
      </c>
      <c r="BW1158" s="14" t="s">
        <v>26</v>
      </c>
      <c r="BX1158" s="29" t="s">
        <v>67</v>
      </c>
      <c r="BZ1158" s="146">
        <f t="shared" si="669"/>
        <v>3.8996973046075047</v>
      </c>
      <c r="CA1158" s="250" t="s">
        <v>18</v>
      </c>
      <c r="CB1158" s="248" t="s">
        <v>1861</v>
      </c>
      <c r="CC1158" s="29">
        <v>9</v>
      </c>
      <c r="CD1158" s="29">
        <v>9</v>
      </c>
      <c r="CE1158" s="82" t="s">
        <v>1617</v>
      </c>
      <c r="CF1158" s="8" t="s">
        <v>1578</v>
      </c>
      <c r="CG1158" s="67">
        <v>15.879629629629628</v>
      </c>
      <c r="CH1158" s="29" t="s">
        <v>21</v>
      </c>
      <c r="CI1158" s="67">
        <v>2.6506372232903979</v>
      </c>
      <c r="CL1158" s="30">
        <f t="shared" si="670"/>
        <v>2.6506372232903979</v>
      </c>
      <c r="CM1158" s="29">
        <v>3</v>
      </c>
      <c r="CN1158" s="29">
        <v>3</v>
      </c>
      <c r="CO1158" s="82" t="s">
        <v>2630</v>
      </c>
      <c r="CP1158" s="67">
        <f t="shared" si="679"/>
        <v>-1.0721406253995782</v>
      </c>
      <c r="CQ1158" s="67">
        <f t="shared" si="680"/>
        <v>0.92307692307692313</v>
      </c>
      <c r="CR1158" s="67">
        <f t="shared" si="676"/>
        <v>-0.98966826959961074</v>
      </c>
      <c r="CS1158" s="67">
        <f t="shared" si="681"/>
        <v>0.48525458127162308</v>
      </c>
      <c r="CT1158" s="29">
        <v>2</v>
      </c>
      <c r="CU1158" s="59">
        <v>0</v>
      </c>
      <c r="CV1158" s="19" t="s">
        <v>1782</v>
      </c>
      <c r="CW1158" s="59">
        <v>0</v>
      </c>
      <c r="CX1158" s="59">
        <v>0</v>
      </c>
      <c r="CY1158" s="12">
        <v>0</v>
      </c>
      <c r="CZ1158" s="12">
        <v>2</v>
      </c>
      <c r="DA1158" s="12">
        <v>0</v>
      </c>
      <c r="DB1158" s="12">
        <v>0</v>
      </c>
      <c r="DC1158" s="12">
        <v>0</v>
      </c>
      <c r="DD1158" s="283">
        <v>0</v>
      </c>
      <c r="DE1158" s="60">
        <v>1</v>
      </c>
      <c r="DF1158" s="60">
        <v>0</v>
      </c>
      <c r="DG1158" s="60">
        <v>0</v>
      </c>
      <c r="DH1158" s="60">
        <v>0</v>
      </c>
      <c r="DI1158" s="60">
        <v>0</v>
      </c>
      <c r="DJ1158" s="60">
        <v>0</v>
      </c>
      <c r="DK1158" s="60">
        <v>0</v>
      </c>
      <c r="DL1158" s="19">
        <v>0</v>
      </c>
      <c r="DM1158" s="19">
        <v>0</v>
      </c>
      <c r="DN1158" s="19">
        <v>0</v>
      </c>
      <c r="DO1158" s="59">
        <v>0</v>
      </c>
      <c r="DP1158" s="59">
        <v>0</v>
      </c>
      <c r="DQ1158" s="59">
        <v>0</v>
      </c>
      <c r="DR1158" s="59">
        <v>0</v>
      </c>
      <c r="DS1158" s="59">
        <v>0</v>
      </c>
      <c r="DT1158" s="59">
        <v>0</v>
      </c>
      <c r="DU1158" s="59">
        <v>0</v>
      </c>
      <c r="DV1158" s="59">
        <v>0</v>
      </c>
      <c r="DW1158" s="59">
        <v>0</v>
      </c>
      <c r="DX1158" s="59">
        <v>0</v>
      </c>
      <c r="DY1158" s="59">
        <v>0</v>
      </c>
      <c r="DZ1158" s="59">
        <v>0</v>
      </c>
      <c r="EA1158" s="59">
        <v>0</v>
      </c>
      <c r="EB1158" s="59">
        <v>0</v>
      </c>
      <c r="EC1158" s="59">
        <v>0</v>
      </c>
      <c r="ED1158" s="59">
        <v>0</v>
      </c>
      <c r="EE1158" s="59">
        <v>0</v>
      </c>
      <c r="EF1158" s="59">
        <v>0</v>
      </c>
      <c r="EG1158" s="59">
        <v>0</v>
      </c>
      <c r="EH1158" s="59">
        <v>0</v>
      </c>
      <c r="EI1158" s="59">
        <v>0</v>
      </c>
      <c r="EJ1158" s="59">
        <v>0</v>
      </c>
      <c r="EK1158" s="59">
        <v>0</v>
      </c>
      <c r="EL1158" s="59">
        <v>0</v>
      </c>
      <c r="EM1158" s="37">
        <v>0</v>
      </c>
      <c r="EN1158" s="59">
        <v>0</v>
      </c>
      <c r="EO1158" s="268">
        <v>1</v>
      </c>
      <c r="EP1158" s="59">
        <v>1</v>
      </c>
      <c r="EQ1158" s="59">
        <v>2</v>
      </c>
    </row>
    <row r="1159" spans="1:147" ht="15" customHeight="1" x14ac:dyDescent="0.25">
      <c r="A1159" s="6" t="s">
        <v>2587</v>
      </c>
      <c r="B1159" s="22">
        <v>233</v>
      </c>
      <c r="C1159" s="21" t="s">
        <v>1857</v>
      </c>
      <c r="D1159" s="13">
        <v>2016</v>
      </c>
      <c r="E1159" s="21" t="s">
        <v>800</v>
      </c>
      <c r="F1159" s="21" t="s">
        <v>308</v>
      </c>
      <c r="G1159" s="13">
        <v>19</v>
      </c>
      <c r="H1159" s="22" t="s">
        <v>801</v>
      </c>
      <c r="I1159" s="238" t="s">
        <v>1412</v>
      </c>
      <c r="J1159" s="59">
        <v>2</v>
      </c>
      <c r="K1159" s="22" t="s">
        <v>39</v>
      </c>
      <c r="L1159" s="22" t="s">
        <v>89</v>
      </c>
      <c r="M1159" s="22">
        <v>6</v>
      </c>
      <c r="N1159" s="22">
        <v>6</v>
      </c>
      <c r="O1159" s="59">
        <f t="shared" si="672"/>
        <v>0.77815125038364363</v>
      </c>
      <c r="P1159" s="22" t="s">
        <v>1858</v>
      </c>
      <c r="Q1159" s="26"/>
      <c r="R1159" s="22">
        <v>1</v>
      </c>
      <c r="S1159" s="37">
        <v>2</v>
      </c>
      <c r="T1159" s="22">
        <v>1</v>
      </c>
      <c r="U1159" s="239" t="s">
        <v>1859</v>
      </c>
      <c r="V1159" s="34" t="s">
        <v>1861</v>
      </c>
      <c r="W1159" s="13"/>
      <c r="X1159" s="22" t="s">
        <v>608</v>
      </c>
      <c r="Y1159" s="26"/>
      <c r="Z1159" s="26" t="s">
        <v>153</v>
      </c>
      <c r="AA1159" s="22" t="s">
        <v>1257</v>
      </c>
      <c r="AB1159" s="29" t="s">
        <v>1164</v>
      </c>
      <c r="AC1159" s="29">
        <v>30</v>
      </c>
      <c r="AD1159" s="29">
        <v>0</v>
      </c>
      <c r="AE1159" s="29" t="s">
        <v>1575</v>
      </c>
      <c r="AF1159" s="27">
        <v>8.1999999999999993</v>
      </c>
      <c r="AG1159" s="86">
        <f t="shared" si="673"/>
        <v>0.91381385238371671</v>
      </c>
      <c r="AH1159" s="458">
        <f>AF1159*110</f>
        <v>901.99999999999989</v>
      </c>
      <c r="AI1159" s="72">
        <f t="shared" si="666"/>
        <v>2.9552065375419416</v>
      </c>
      <c r="AJ1159" s="59">
        <f t="shared" si="667"/>
        <v>49.199999999999996</v>
      </c>
      <c r="AK1159" s="59">
        <f t="shared" si="674"/>
        <v>1.6919651027673603</v>
      </c>
      <c r="AL1159" s="72">
        <f t="shared" si="668"/>
        <v>5411.9999999999991</v>
      </c>
      <c r="AM1159" s="72">
        <f t="shared" si="664"/>
        <v>3.7333577879255855</v>
      </c>
      <c r="AN1159" s="26" t="s">
        <v>28</v>
      </c>
      <c r="AO1159" s="22" t="s">
        <v>470</v>
      </c>
      <c r="AP1159" s="240"/>
      <c r="AQ1159" s="22" t="s">
        <v>80</v>
      </c>
      <c r="AR1159" s="26" t="s">
        <v>223</v>
      </c>
      <c r="AS1159" s="26" t="s">
        <v>224</v>
      </c>
      <c r="AT1159" s="498">
        <v>113</v>
      </c>
      <c r="AU1159" s="270">
        <v>45.23</v>
      </c>
      <c r="AV1159" s="11">
        <v>-118.5</v>
      </c>
      <c r="AW1159" s="37" t="s">
        <v>225</v>
      </c>
      <c r="AX1159" s="277">
        <v>6.1416666666666666</v>
      </c>
      <c r="AY1159" s="278">
        <v>613</v>
      </c>
      <c r="AZ1159" s="455">
        <f t="shared" si="675"/>
        <v>2.7874604745184151</v>
      </c>
      <c r="BA1159" s="529" t="s">
        <v>137</v>
      </c>
      <c r="BB1159" s="241" t="s">
        <v>226</v>
      </c>
      <c r="BC1159" s="22"/>
      <c r="BD1159" s="23"/>
      <c r="BH1159" s="26" t="s">
        <v>2028</v>
      </c>
      <c r="BI1159" s="26" t="s">
        <v>1872</v>
      </c>
      <c r="BJ1159" s="8" t="s">
        <v>8</v>
      </c>
      <c r="BK1159" s="67" t="s">
        <v>1050</v>
      </c>
      <c r="BO1159" s="29" t="s">
        <v>1669</v>
      </c>
      <c r="BP1159" s="8" t="s">
        <v>1577</v>
      </c>
      <c r="BQ1159" s="29" t="s">
        <v>1862</v>
      </c>
      <c r="BR1159" s="67">
        <v>16.512820512820511</v>
      </c>
      <c r="BS1159" s="29" t="s">
        <v>21</v>
      </c>
      <c r="BT1159" s="29" t="s">
        <v>9</v>
      </c>
      <c r="BU1159" s="124">
        <v>1.8674871400567827</v>
      </c>
      <c r="BW1159" s="14" t="s">
        <v>26</v>
      </c>
      <c r="BX1159" s="29" t="s">
        <v>67</v>
      </c>
      <c r="BZ1159" s="146">
        <f t="shared" si="669"/>
        <v>1.8674871400567827</v>
      </c>
      <c r="CA1159" s="250" t="s">
        <v>18</v>
      </c>
      <c r="CB1159" s="248" t="s">
        <v>1861</v>
      </c>
      <c r="CC1159" s="119">
        <v>2</v>
      </c>
      <c r="CD1159" s="119">
        <v>2</v>
      </c>
      <c r="CE1159" s="82" t="s">
        <v>1617</v>
      </c>
      <c r="CF1159" s="8" t="s">
        <v>1578</v>
      </c>
      <c r="CG1159" s="67">
        <v>21.183333333333334</v>
      </c>
      <c r="CH1159" s="29" t="s">
        <v>21</v>
      </c>
      <c r="CI1159" s="67">
        <v>2.5691546383111223</v>
      </c>
      <c r="CL1159" s="30">
        <f t="shared" si="670"/>
        <v>2.5691546383111223</v>
      </c>
      <c r="CM1159" s="119">
        <v>2</v>
      </c>
      <c r="CN1159" s="119">
        <v>2</v>
      </c>
      <c r="CO1159" s="82" t="s">
        <v>2630</v>
      </c>
      <c r="CP1159" s="67">
        <f t="shared" si="679"/>
        <v>-2.0795801188699286</v>
      </c>
      <c r="CQ1159" s="67">
        <f t="shared" si="680"/>
        <v>0.5714285714285714</v>
      </c>
      <c r="CR1159" s="67">
        <f t="shared" si="676"/>
        <v>-1.1883314964971019</v>
      </c>
      <c r="CS1159" s="67">
        <f t="shared" si="681"/>
        <v>1.1765164681958802</v>
      </c>
      <c r="CT1159" s="29">
        <v>1</v>
      </c>
      <c r="CU1159" s="59">
        <v>0</v>
      </c>
      <c r="CV1159" s="19" t="s">
        <v>1782</v>
      </c>
      <c r="CW1159" s="59">
        <v>0</v>
      </c>
      <c r="CX1159" s="59">
        <v>0</v>
      </c>
      <c r="CY1159" s="12">
        <v>0</v>
      </c>
      <c r="CZ1159" s="12">
        <v>2</v>
      </c>
      <c r="DA1159" s="12">
        <v>0</v>
      </c>
      <c r="DB1159" s="12">
        <v>0</v>
      </c>
      <c r="DC1159" s="12">
        <v>0</v>
      </c>
      <c r="DD1159" s="283">
        <v>0</v>
      </c>
      <c r="DE1159" s="60">
        <v>1</v>
      </c>
      <c r="DF1159" s="60">
        <v>0</v>
      </c>
      <c r="DG1159" s="60">
        <v>0</v>
      </c>
      <c r="DH1159" s="60">
        <v>0</v>
      </c>
      <c r="DI1159" s="60">
        <v>0</v>
      </c>
      <c r="DJ1159" s="60">
        <v>0</v>
      </c>
      <c r="DK1159" s="60">
        <v>0</v>
      </c>
      <c r="DL1159" s="19">
        <v>0</v>
      </c>
      <c r="DM1159" s="19">
        <v>0</v>
      </c>
      <c r="DN1159" s="19">
        <v>0</v>
      </c>
      <c r="DO1159" s="59">
        <v>0</v>
      </c>
      <c r="DP1159" s="59">
        <v>0</v>
      </c>
      <c r="DQ1159" s="59">
        <v>0</v>
      </c>
      <c r="DR1159" s="59">
        <v>0</v>
      </c>
      <c r="DS1159" s="59">
        <v>0</v>
      </c>
      <c r="DT1159" s="59">
        <v>0</v>
      </c>
      <c r="DU1159" s="59">
        <v>0</v>
      </c>
      <c r="DV1159" s="59">
        <v>0</v>
      </c>
      <c r="DW1159" s="59">
        <v>0</v>
      </c>
      <c r="DX1159" s="59">
        <v>0</v>
      </c>
      <c r="DY1159" s="59">
        <v>0</v>
      </c>
      <c r="DZ1159" s="59">
        <v>0</v>
      </c>
      <c r="EA1159" s="59">
        <v>0</v>
      </c>
      <c r="EB1159" s="59">
        <v>0</v>
      </c>
      <c r="EC1159" s="59">
        <v>0</v>
      </c>
      <c r="ED1159" s="59">
        <v>0</v>
      </c>
      <c r="EE1159" s="59">
        <v>0</v>
      </c>
      <c r="EF1159" s="59">
        <v>0</v>
      </c>
      <c r="EG1159" s="59">
        <v>0</v>
      </c>
      <c r="EH1159" s="59">
        <v>0</v>
      </c>
      <c r="EI1159" s="59">
        <v>0</v>
      </c>
      <c r="EJ1159" s="59">
        <v>0</v>
      </c>
      <c r="EK1159" s="59">
        <v>0</v>
      </c>
      <c r="EL1159" s="59">
        <v>0</v>
      </c>
      <c r="EM1159" s="29">
        <v>2</v>
      </c>
      <c r="EN1159" s="59">
        <v>0</v>
      </c>
      <c r="EO1159" s="29">
        <v>2</v>
      </c>
      <c r="EP1159" s="59">
        <v>1</v>
      </c>
      <c r="EQ1159" s="59">
        <v>2</v>
      </c>
    </row>
    <row r="1160" spans="1:147" ht="15" customHeight="1" x14ac:dyDescent="0.25">
      <c r="A1160" s="6" t="s">
        <v>2587</v>
      </c>
      <c r="B1160" s="22">
        <v>234</v>
      </c>
      <c r="C1160" s="21" t="s">
        <v>1857</v>
      </c>
      <c r="D1160" s="13">
        <v>2016</v>
      </c>
      <c r="E1160" s="21" t="s">
        <v>800</v>
      </c>
      <c r="F1160" s="21" t="s">
        <v>308</v>
      </c>
      <c r="G1160" s="13">
        <v>19</v>
      </c>
      <c r="H1160" s="22" t="s">
        <v>801</v>
      </c>
      <c r="I1160" s="238" t="s">
        <v>1412</v>
      </c>
      <c r="J1160" s="59">
        <v>2</v>
      </c>
      <c r="K1160" s="22" t="s">
        <v>39</v>
      </c>
      <c r="L1160" s="22" t="s">
        <v>89</v>
      </c>
      <c r="M1160" s="22">
        <v>6</v>
      </c>
      <c r="N1160" s="22">
        <v>6</v>
      </c>
      <c r="O1160" s="59">
        <f t="shared" si="672"/>
        <v>0.77815125038364363</v>
      </c>
      <c r="P1160" s="22" t="s">
        <v>1858</v>
      </c>
      <c r="Q1160" s="26"/>
      <c r="R1160" s="22">
        <v>1</v>
      </c>
      <c r="S1160" s="37">
        <v>2</v>
      </c>
      <c r="T1160" s="22">
        <v>1</v>
      </c>
      <c r="U1160" s="239" t="s">
        <v>1859</v>
      </c>
      <c r="V1160" s="34" t="s">
        <v>1861</v>
      </c>
      <c r="W1160" s="13"/>
      <c r="X1160" s="22" t="s">
        <v>608</v>
      </c>
      <c r="Y1160" s="38"/>
      <c r="Z1160" s="26" t="s">
        <v>153</v>
      </c>
      <c r="AA1160" s="22" t="s">
        <v>1257</v>
      </c>
      <c r="AB1160" s="29" t="s">
        <v>1164</v>
      </c>
      <c r="AC1160" s="119">
        <v>20</v>
      </c>
      <c r="AD1160" s="29">
        <v>0</v>
      </c>
      <c r="AE1160" s="29" t="s">
        <v>1575</v>
      </c>
      <c r="AF1160" s="281">
        <v>5.5</v>
      </c>
      <c r="AG1160" s="86">
        <f t="shared" si="673"/>
        <v>0.74036268949424389</v>
      </c>
      <c r="AH1160" s="458">
        <f t="shared" ref="AH1160:AH1162" si="682">AF1160*110</f>
        <v>605</v>
      </c>
      <c r="AI1160" s="72">
        <f t="shared" si="666"/>
        <v>2.781755374652469</v>
      </c>
      <c r="AJ1160" s="59">
        <f t="shared" si="667"/>
        <v>33</v>
      </c>
      <c r="AK1160" s="59">
        <f t="shared" si="674"/>
        <v>1.5185139398778875</v>
      </c>
      <c r="AL1160" s="72">
        <f t="shared" si="668"/>
        <v>3630</v>
      </c>
      <c r="AM1160" s="72">
        <f t="shared" si="664"/>
        <v>3.5599066250361124</v>
      </c>
      <c r="AN1160" s="26" t="s">
        <v>28</v>
      </c>
      <c r="AO1160" s="22" t="s">
        <v>470</v>
      </c>
      <c r="AP1160" s="240"/>
      <c r="AQ1160" s="22" t="s">
        <v>80</v>
      </c>
      <c r="AR1160" s="26" t="s">
        <v>223</v>
      </c>
      <c r="AS1160" s="26" t="s">
        <v>224</v>
      </c>
      <c r="AT1160" s="498">
        <v>113</v>
      </c>
      <c r="AU1160" s="270">
        <v>45.23</v>
      </c>
      <c r="AV1160" s="11">
        <v>-118.5</v>
      </c>
      <c r="AW1160" s="37" t="s">
        <v>225</v>
      </c>
      <c r="AX1160" s="277">
        <v>6.1416666666666666</v>
      </c>
      <c r="AY1160" s="278">
        <v>613</v>
      </c>
      <c r="AZ1160" s="455">
        <f t="shared" si="675"/>
        <v>2.7874604745184151</v>
      </c>
      <c r="BA1160" s="529" t="s">
        <v>137</v>
      </c>
      <c r="BB1160" s="241" t="s">
        <v>226</v>
      </c>
      <c r="BC1160" s="22"/>
      <c r="BD1160" s="23"/>
      <c r="BH1160" s="26" t="s">
        <v>2028</v>
      </c>
      <c r="BI1160" s="26" t="s">
        <v>1873</v>
      </c>
      <c r="BJ1160" s="8" t="s">
        <v>8</v>
      </c>
      <c r="BK1160" s="67" t="s">
        <v>1050</v>
      </c>
      <c r="BO1160" s="29" t="s">
        <v>1669</v>
      </c>
      <c r="BP1160" s="8" t="s">
        <v>1577</v>
      </c>
      <c r="BQ1160" s="29" t="s">
        <v>1862</v>
      </c>
      <c r="BR1160" s="67">
        <v>23.145833333333336</v>
      </c>
      <c r="BS1160" s="29" t="s">
        <v>21</v>
      </c>
      <c r="BT1160" s="29" t="s">
        <v>9</v>
      </c>
      <c r="BU1160" s="124">
        <v>13.405566059994955</v>
      </c>
      <c r="BW1160" s="14" t="s">
        <v>26</v>
      </c>
      <c r="BX1160" s="29" t="s">
        <v>67</v>
      </c>
      <c r="BZ1160" s="146">
        <f t="shared" si="669"/>
        <v>13.405566059994955</v>
      </c>
      <c r="CA1160" s="250" t="s">
        <v>18</v>
      </c>
      <c r="CB1160" s="248" t="s">
        <v>1861</v>
      </c>
      <c r="CC1160" s="119">
        <v>2</v>
      </c>
      <c r="CD1160" s="119">
        <v>2</v>
      </c>
      <c r="CE1160" s="82" t="s">
        <v>1617</v>
      </c>
      <c r="CF1160" s="8" t="s">
        <v>1578</v>
      </c>
      <c r="CG1160" s="67">
        <v>21.183333333333334</v>
      </c>
      <c r="CH1160" s="29" t="s">
        <v>21</v>
      </c>
      <c r="CI1160" s="67">
        <v>2.5691546383111223</v>
      </c>
      <c r="CL1160" s="30">
        <f t="shared" si="670"/>
        <v>2.5691546383111223</v>
      </c>
      <c r="CM1160" s="119">
        <v>2</v>
      </c>
      <c r="CN1160" s="119">
        <v>2</v>
      </c>
      <c r="CO1160" s="82" t="s">
        <v>2630</v>
      </c>
      <c r="CP1160" s="67">
        <f t="shared" si="679"/>
        <v>0.20333252960087128</v>
      </c>
      <c r="CQ1160" s="67">
        <f t="shared" si="680"/>
        <v>0.5714285714285714</v>
      </c>
      <c r="CR1160" s="67">
        <f t="shared" si="676"/>
        <v>0.11619001691478359</v>
      </c>
      <c r="CS1160" s="67">
        <f t="shared" si="681"/>
        <v>1.0016875150038322</v>
      </c>
      <c r="CT1160" s="29">
        <v>1</v>
      </c>
      <c r="CU1160" s="59">
        <v>0</v>
      </c>
      <c r="CV1160" s="19" t="s">
        <v>1782</v>
      </c>
      <c r="CW1160" s="59">
        <v>0</v>
      </c>
      <c r="CX1160" s="59">
        <v>0</v>
      </c>
      <c r="CY1160" s="12">
        <v>0</v>
      </c>
      <c r="CZ1160" s="12">
        <v>2</v>
      </c>
      <c r="DA1160" s="12">
        <v>0</v>
      </c>
      <c r="DB1160" s="12">
        <v>0</v>
      </c>
      <c r="DC1160" s="12">
        <v>0</v>
      </c>
      <c r="DD1160" s="283">
        <v>0</v>
      </c>
      <c r="DE1160" s="60">
        <v>1</v>
      </c>
      <c r="DF1160" s="60">
        <v>0</v>
      </c>
      <c r="DG1160" s="60">
        <v>0</v>
      </c>
      <c r="DH1160" s="60">
        <v>0</v>
      </c>
      <c r="DI1160" s="60">
        <v>0</v>
      </c>
      <c r="DJ1160" s="60">
        <v>0</v>
      </c>
      <c r="DK1160" s="60">
        <v>0</v>
      </c>
      <c r="DL1160" s="19">
        <v>0</v>
      </c>
      <c r="DM1160" s="19">
        <v>0</v>
      </c>
      <c r="DN1160" s="19">
        <v>0</v>
      </c>
      <c r="DO1160" s="59">
        <v>0</v>
      </c>
      <c r="DP1160" s="59">
        <v>0</v>
      </c>
      <c r="DQ1160" s="59">
        <v>0</v>
      </c>
      <c r="DR1160" s="59">
        <v>0</v>
      </c>
      <c r="DS1160" s="59">
        <v>0</v>
      </c>
      <c r="DT1160" s="59">
        <v>0</v>
      </c>
      <c r="DU1160" s="59">
        <v>0</v>
      </c>
      <c r="DV1160" s="59">
        <v>0</v>
      </c>
      <c r="DW1160" s="59">
        <v>0</v>
      </c>
      <c r="DX1160" s="59">
        <v>0</v>
      </c>
      <c r="DY1160" s="59">
        <v>0</v>
      </c>
      <c r="DZ1160" s="59">
        <v>0</v>
      </c>
      <c r="EA1160" s="59">
        <v>0</v>
      </c>
      <c r="EB1160" s="59">
        <v>0</v>
      </c>
      <c r="EC1160" s="59">
        <v>0</v>
      </c>
      <c r="ED1160" s="59">
        <v>0</v>
      </c>
      <c r="EE1160" s="59">
        <v>0</v>
      </c>
      <c r="EF1160" s="59">
        <v>0</v>
      </c>
      <c r="EG1160" s="59">
        <v>0</v>
      </c>
      <c r="EH1160" s="59">
        <v>0</v>
      </c>
      <c r="EI1160" s="59">
        <v>0</v>
      </c>
      <c r="EJ1160" s="59">
        <v>0</v>
      </c>
      <c r="EK1160" s="59">
        <v>0</v>
      </c>
      <c r="EL1160" s="59">
        <v>0</v>
      </c>
      <c r="EM1160" s="29">
        <v>2</v>
      </c>
      <c r="EN1160" s="59">
        <v>0</v>
      </c>
      <c r="EO1160" s="29">
        <v>2</v>
      </c>
      <c r="EP1160" s="59">
        <v>1</v>
      </c>
      <c r="EQ1160" s="59">
        <v>2</v>
      </c>
    </row>
    <row r="1161" spans="1:147" ht="15" customHeight="1" x14ac:dyDescent="0.25">
      <c r="A1161" s="6" t="s">
        <v>2587</v>
      </c>
      <c r="B1161" s="22">
        <v>235</v>
      </c>
      <c r="C1161" s="21" t="s">
        <v>1857</v>
      </c>
      <c r="D1161" s="13">
        <v>2016</v>
      </c>
      <c r="E1161" s="21" t="s">
        <v>800</v>
      </c>
      <c r="F1161" s="21" t="s">
        <v>308</v>
      </c>
      <c r="G1161" s="13">
        <v>19</v>
      </c>
      <c r="H1161" s="22" t="s">
        <v>801</v>
      </c>
      <c r="I1161" s="238" t="s">
        <v>1412</v>
      </c>
      <c r="J1161" s="59">
        <v>2</v>
      </c>
      <c r="K1161" s="22" t="s">
        <v>39</v>
      </c>
      <c r="L1161" s="22" t="s">
        <v>89</v>
      </c>
      <c r="M1161" s="22">
        <v>6</v>
      </c>
      <c r="N1161" s="22">
        <v>6</v>
      </c>
      <c r="O1161" s="59">
        <f t="shared" si="672"/>
        <v>0.77815125038364363</v>
      </c>
      <c r="P1161" s="22" t="s">
        <v>1858</v>
      </c>
      <c r="Q1161" s="26"/>
      <c r="R1161" s="22">
        <v>1</v>
      </c>
      <c r="S1161" s="37">
        <v>2</v>
      </c>
      <c r="T1161" s="22">
        <v>1</v>
      </c>
      <c r="U1161" s="239" t="s">
        <v>1859</v>
      </c>
      <c r="V1161" s="34" t="s">
        <v>1861</v>
      </c>
      <c r="W1161" s="13"/>
      <c r="X1161" s="22" t="s">
        <v>608</v>
      </c>
      <c r="Y1161" s="38"/>
      <c r="Z1161" s="26" t="s">
        <v>153</v>
      </c>
      <c r="AA1161" s="22" t="s">
        <v>1257</v>
      </c>
      <c r="AB1161" s="29" t="s">
        <v>1164</v>
      </c>
      <c r="AC1161" s="119">
        <v>10</v>
      </c>
      <c r="AD1161" s="29">
        <v>0</v>
      </c>
      <c r="AE1161" s="29" t="s">
        <v>1575</v>
      </c>
      <c r="AF1161" s="281">
        <v>2.7</v>
      </c>
      <c r="AG1161" s="86">
        <f t="shared" si="673"/>
        <v>0.43136376415898736</v>
      </c>
      <c r="AH1161" s="458">
        <f t="shared" si="682"/>
        <v>297</v>
      </c>
      <c r="AI1161" s="72">
        <f t="shared" si="666"/>
        <v>2.4727564493172123</v>
      </c>
      <c r="AJ1161" s="59">
        <f t="shared" si="667"/>
        <v>16.200000000000003</v>
      </c>
      <c r="AK1161" s="59">
        <f t="shared" si="674"/>
        <v>1.209515014542631</v>
      </c>
      <c r="AL1161" s="72">
        <f t="shared" si="668"/>
        <v>1782</v>
      </c>
      <c r="AM1161" s="72">
        <f t="shared" si="664"/>
        <v>3.2509076997008561</v>
      </c>
      <c r="AN1161" s="26" t="s">
        <v>28</v>
      </c>
      <c r="AO1161" s="22" t="s">
        <v>470</v>
      </c>
      <c r="AP1161" s="240"/>
      <c r="AQ1161" s="22" t="s">
        <v>80</v>
      </c>
      <c r="AR1161" s="26" t="s">
        <v>223</v>
      </c>
      <c r="AS1161" s="26" t="s">
        <v>224</v>
      </c>
      <c r="AT1161" s="498">
        <v>113</v>
      </c>
      <c r="AU1161" s="270">
        <v>45.23</v>
      </c>
      <c r="AV1161" s="11">
        <v>-118.5</v>
      </c>
      <c r="AW1161" s="37" t="s">
        <v>225</v>
      </c>
      <c r="AX1161" s="277">
        <v>6.1416666666666666</v>
      </c>
      <c r="AY1161" s="278">
        <v>613</v>
      </c>
      <c r="AZ1161" s="455">
        <f t="shared" si="675"/>
        <v>2.7874604745184151</v>
      </c>
      <c r="BA1161" s="529" t="s">
        <v>137</v>
      </c>
      <c r="BB1161" s="241" t="s">
        <v>226</v>
      </c>
      <c r="BC1161" s="22"/>
      <c r="BD1161" s="23"/>
      <c r="BH1161" s="26" t="s">
        <v>2028</v>
      </c>
      <c r="BI1161" s="26" t="s">
        <v>1874</v>
      </c>
      <c r="BJ1161" s="8" t="s">
        <v>8</v>
      </c>
      <c r="BK1161" s="67" t="s">
        <v>1050</v>
      </c>
      <c r="BO1161" s="29" t="s">
        <v>1669</v>
      </c>
      <c r="BP1161" s="8" t="s">
        <v>1577</v>
      </c>
      <c r="BQ1161" s="29" t="s">
        <v>1862</v>
      </c>
      <c r="BR1161" s="67">
        <v>22.802350427350429</v>
      </c>
      <c r="BS1161" s="29" t="s">
        <v>21</v>
      </c>
      <c r="BT1161" s="29" t="s">
        <v>9</v>
      </c>
      <c r="BU1161" s="124">
        <v>23.722828144038424</v>
      </c>
      <c r="BW1161" s="14" t="s">
        <v>26</v>
      </c>
      <c r="BX1161" s="29" t="s">
        <v>67</v>
      </c>
      <c r="BZ1161" s="146">
        <f t="shared" si="669"/>
        <v>23.722828144038424</v>
      </c>
      <c r="CA1161" s="250" t="s">
        <v>18</v>
      </c>
      <c r="CB1161" s="248" t="s">
        <v>1861</v>
      </c>
      <c r="CC1161" s="119">
        <v>2</v>
      </c>
      <c r="CD1161" s="119">
        <v>2</v>
      </c>
      <c r="CE1161" s="82" t="s">
        <v>1617</v>
      </c>
      <c r="CF1161" s="8" t="s">
        <v>1578</v>
      </c>
      <c r="CG1161" s="67">
        <v>21.183333333333334</v>
      </c>
      <c r="CH1161" s="29" t="s">
        <v>21</v>
      </c>
      <c r="CI1161" s="67">
        <v>2.5691546383111223</v>
      </c>
      <c r="CL1161" s="30">
        <f t="shared" si="670"/>
        <v>2.5691546383111223</v>
      </c>
      <c r="CM1161" s="119">
        <v>2</v>
      </c>
      <c r="CN1161" s="119">
        <v>2</v>
      </c>
      <c r="CO1161" s="82" t="s">
        <v>2630</v>
      </c>
      <c r="CP1161" s="67">
        <f t="shared" si="679"/>
        <v>9.5955074675824648E-2</v>
      </c>
      <c r="CQ1161" s="67">
        <f t="shared" si="680"/>
        <v>0.5714285714285714</v>
      </c>
      <c r="CR1161" s="67">
        <f t="shared" si="676"/>
        <v>5.4831471243328364E-2</v>
      </c>
      <c r="CS1161" s="67">
        <f t="shared" si="681"/>
        <v>1.0003758112798384</v>
      </c>
      <c r="CT1161" s="29">
        <v>1</v>
      </c>
      <c r="CU1161" s="59">
        <v>0</v>
      </c>
      <c r="CV1161" s="19" t="s">
        <v>1782</v>
      </c>
      <c r="CW1161" s="59">
        <v>0</v>
      </c>
      <c r="CX1161" s="59">
        <v>0</v>
      </c>
      <c r="CY1161" s="12">
        <v>0</v>
      </c>
      <c r="CZ1161" s="12">
        <v>2</v>
      </c>
      <c r="DA1161" s="12">
        <v>0</v>
      </c>
      <c r="DB1161" s="12">
        <v>0</v>
      </c>
      <c r="DC1161" s="12">
        <v>0</v>
      </c>
      <c r="DD1161" s="283">
        <v>0</v>
      </c>
      <c r="DE1161" s="60">
        <v>1</v>
      </c>
      <c r="DF1161" s="60">
        <v>0</v>
      </c>
      <c r="DG1161" s="60">
        <v>0</v>
      </c>
      <c r="DH1161" s="60">
        <v>0</v>
      </c>
      <c r="DI1161" s="60">
        <v>0</v>
      </c>
      <c r="DJ1161" s="60">
        <v>0</v>
      </c>
      <c r="DK1161" s="60">
        <v>0</v>
      </c>
      <c r="DL1161" s="19">
        <v>0</v>
      </c>
      <c r="DM1161" s="19">
        <v>0</v>
      </c>
      <c r="DN1161" s="19">
        <v>0</v>
      </c>
      <c r="DO1161" s="59">
        <v>0</v>
      </c>
      <c r="DP1161" s="59">
        <v>0</v>
      </c>
      <c r="DQ1161" s="59">
        <v>0</v>
      </c>
      <c r="DR1161" s="59">
        <v>0</v>
      </c>
      <c r="DS1161" s="59">
        <v>0</v>
      </c>
      <c r="DT1161" s="59">
        <v>0</v>
      </c>
      <c r="DU1161" s="59">
        <v>0</v>
      </c>
      <c r="DV1161" s="59">
        <v>0</v>
      </c>
      <c r="DW1161" s="59">
        <v>0</v>
      </c>
      <c r="DX1161" s="59">
        <v>0</v>
      </c>
      <c r="DY1161" s="59">
        <v>0</v>
      </c>
      <c r="DZ1161" s="59">
        <v>0</v>
      </c>
      <c r="EA1161" s="59">
        <v>0</v>
      </c>
      <c r="EB1161" s="59">
        <v>0</v>
      </c>
      <c r="EC1161" s="59">
        <v>0</v>
      </c>
      <c r="ED1161" s="59">
        <v>0</v>
      </c>
      <c r="EE1161" s="59">
        <v>0</v>
      </c>
      <c r="EF1161" s="59">
        <v>0</v>
      </c>
      <c r="EG1161" s="59">
        <v>0</v>
      </c>
      <c r="EH1161" s="59">
        <v>0</v>
      </c>
      <c r="EI1161" s="59">
        <v>0</v>
      </c>
      <c r="EJ1161" s="59">
        <v>0</v>
      </c>
      <c r="EK1161" s="59">
        <v>0</v>
      </c>
      <c r="EL1161" s="59">
        <v>0</v>
      </c>
      <c r="EM1161" s="29">
        <v>2</v>
      </c>
      <c r="EN1161" s="59">
        <v>0</v>
      </c>
      <c r="EO1161" s="29">
        <v>2</v>
      </c>
      <c r="EP1161" s="59">
        <v>1</v>
      </c>
      <c r="EQ1161" s="59">
        <v>2</v>
      </c>
    </row>
    <row r="1162" spans="1:147" ht="15" customHeight="1" x14ac:dyDescent="0.25">
      <c r="A1162" s="6" t="s">
        <v>2587</v>
      </c>
      <c r="B1162" s="22">
        <v>236</v>
      </c>
      <c r="C1162" s="21" t="s">
        <v>1857</v>
      </c>
      <c r="D1162" s="13">
        <v>2016</v>
      </c>
      <c r="E1162" s="21" t="s">
        <v>800</v>
      </c>
      <c r="F1162" s="21" t="s">
        <v>308</v>
      </c>
      <c r="G1162" s="13">
        <v>19</v>
      </c>
      <c r="H1162" s="22" t="s">
        <v>801</v>
      </c>
      <c r="I1162" s="238" t="s">
        <v>1412</v>
      </c>
      <c r="J1162" s="59">
        <v>2</v>
      </c>
      <c r="K1162" s="22" t="s">
        <v>39</v>
      </c>
      <c r="L1162" s="22" t="s">
        <v>89</v>
      </c>
      <c r="M1162" s="22">
        <v>6</v>
      </c>
      <c r="N1162" s="22">
        <v>6</v>
      </c>
      <c r="O1162" s="59">
        <f t="shared" si="672"/>
        <v>0.77815125038364363</v>
      </c>
      <c r="P1162" s="22" t="s">
        <v>1858</v>
      </c>
      <c r="Q1162" s="26"/>
      <c r="R1162" s="22">
        <v>1</v>
      </c>
      <c r="S1162" s="37">
        <v>2</v>
      </c>
      <c r="T1162" s="22">
        <v>3</v>
      </c>
      <c r="U1162" s="239" t="s">
        <v>1859</v>
      </c>
      <c r="V1162" s="34" t="s">
        <v>1861</v>
      </c>
      <c r="W1162" s="13"/>
      <c r="X1162" s="22" t="s">
        <v>608</v>
      </c>
      <c r="Y1162" s="38"/>
      <c r="Z1162" s="26" t="s">
        <v>153</v>
      </c>
      <c r="AA1162" s="22" t="s">
        <v>1257</v>
      </c>
      <c r="AB1162" s="29" t="s">
        <v>1164</v>
      </c>
      <c r="AC1162" s="243" t="s">
        <v>1863</v>
      </c>
      <c r="AD1162" s="29">
        <v>0</v>
      </c>
      <c r="AE1162" s="29" t="s">
        <v>1575</v>
      </c>
      <c r="AF1162" s="282">
        <v>5.5</v>
      </c>
      <c r="AG1162" s="86">
        <f t="shared" si="673"/>
        <v>0.74036268949424389</v>
      </c>
      <c r="AH1162" s="458">
        <f t="shared" si="682"/>
        <v>605</v>
      </c>
      <c r="AI1162" s="72">
        <f t="shared" si="666"/>
        <v>2.781755374652469</v>
      </c>
      <c r="AJ1162" s="59">
        <f t="shared" si="667"/>
        <v>33</v>
      </c>
      <c r="AK1162" s="59">
        <f t="shared" si="674"/>
        <v>1.5185139398778875</v>
      </c>
      <c r="AL1162" s="72">
        <f t="shared" si="668"/>
        <v>3630</v>
      </c>
      <c r="AM1162" s="72">
        <f t="shared" si="664"/>
        <v>3.5599066250361124</v>
      </c>
      <c r="AN1162" s="26" t="s">
        <v>28</v>
      </c>
      <c r="AO1162" s="22" t="s">
        <v>470</v>
      </c>
      <c r="AP1162" s="240"/>
      <c r="AQ1162" s="22" t="s">
        <v>80</v>
      </c>
      <c r="AR1162" s="26" t="s">
        <v>223</v>
      </c>
      <c r="AS1162" s="26" t="s">
        <v>224</v>
      </c>
      <c r="AT1162" s="498">
        <v>113</v>
      </c>
      <c r="AU1162" s="270">
        <v>45.23</v>
      </c>
      <c r="AV1162" s="11">
        <v>-118.5</v>
      </c>
      <c r="AW1162" s="37" t="s">
        <v>225</v>
      </c>
      <c r="AX1162" s="277">
        <v>6.1416666666666666</v>
      </c>
      <c r="AY1162" s="278">
        <v>613</v>
      </c>
      <c r="AZ1162" s="455">
        <f t="shared" si="675"/>
        <v>2.7874604745184151</v>
      </c>
      <c r="BA1162" s="529" t="s">
        <v>137</v>
      </c>
      <c r="BB1162" s="241" t="s">
        <v>226</v>
      </c>
      <c r="BC1162" s="22"/>
      <c r="BD1162" s="23"/>
      <c r="BH1162" s="26" t="s">
        <v>2028</v>
      </c>
      <c r="BI1162" s="26" t="s">
        <v>1875</v>
      </c>
      <c r="BJ1162" s="8" t="s">
        <v>8</v>
      </c>
      <c r="BK1162" s="67" t="s">
        <v>1050</v>
      </c>
      <c r="BO1162" s="29" t="s">
        <v>1669</v>
      </c>
      <c r="BP1162" s="8" t="s">
        <v>1577</v>
      </c>
      <c r="BQ1162" s="29" t="s">
        <v>1862</v>
      </c>
      <c r="BR1162" s="67">
        <v>20.820334757834758</v>
      </c>
      <c r="BS1162" s="29" t="s">
        <v>21</v>
      </c>
      <c r="BT1162" s="29" t="s">
        <v>9</v>
      </c>
      <c r="BU1162" s="124">
        <v>12.662948331083507</v>
      </c>
      <c r="BW1162" s="14" t="s">
        <v>26</v>
      </c>
      <c r="BX1162" s="29" t="s">
        <v>67</v>
      </c>
      <c r="BZ1162" s="146">
        <f t="shared" si="669"/>
        <v>12.662948331083507</v>
      </c>
      <c r="CA1162" s="250" t="s">
        <v>18</v>
      </c>
      <c r="CB1162" s="248" t="s">
        <v>1861</v>
      </c>
      <c r="CC1162" s="119">
        <v>6</v>
      </c>
      <c r="CD1162" s="119">
        <v>6</v>
      </c>
      <c r="CE1162" s="82" t="s">
        <v>1617</v>
      </c>
      <c r="CF1162" s="8" t="s">
        <v>1578</v>
      </c>
      <c r="CG1162" s="67">
        <v>21.183333333333334</v>
      </c>
      <c r="CH1162" s="29" t="s">
        <v>21</v>
      </c>
      <c r="CI1162" s="67">
        <v>2.5691546383111223</v>
      </c>
      <c r="CL1162" s="30">
        <f t="shared" si="670"/>
        <v>2.5691546383111223</v>
      </c>
      <c r="CM1162" s="119">
        <v>2</v>
      </c>
      <c r="CN1162" s="119">
        <v>2</v>
      </c>
      <c r="CO1162" s="82" t="s">
        <v>2630</v>
      </c>
      <c r="CP1162" s="67">
        <f t="shared" si="679"/>
        <v>-3.12737763163577E-2</v>
      </c>
      <c r="CQ1162" s="67">
        <f t="shared" si="680"/>
        <v>0.86956521739130432</v>
      </c>
      <c r="CR1162" s="67">
        <f t="shared" si="676"/>
        <v>-2.7194588101180608E-2</v>
      </c>
      <c r="CS1162" s="67">
        <f t="shared" si="681"/>
        <v>0.6667128882680412</v>
      </c>
      <c r="CT1162" s="29">
        <v>2</v>
      </c>
      <c r="CU1162" s="59">
        <v>0</v>
      </c>
      <c r="CV1162" s="19" t="s">
        <v>1782</v>
      </c>
      <c r="CW1162" s="59">
        <v>0</v>
      </c>
      <c r="CX1162" s="59">
        <v>0</v>
      </c>
      <c r="CY1162" s="12">
        <v>0</v>
      </c>
      <c r="CZ1162" s="12">
        <v>2</v>
      </c>
      <c r="DA1162" s="12">
        <v>0</v>
      </c>
      <c r="DB1162" s="12">
        <v>0</v>
      </c>
      <c r="DC1162" s="12">
        <v>0</v>
      </c>
      <c r="DD1162" s="283">
        <v>0</v>
      </c>
      <c r="DE1162" s="60">
        <v>1</v>
      </c>
      <c r="DF1162" s="60">
        <v>0</v>
      </c>
      <c r="DG1162" s="60">
        <v>0</v>
      </c>
      <c r="DH1162" s="60">
        <v>0</v>
      </c>
      <c r="DI1162" s="60">
        <v>0</v>
      </c>
      <c r="DJ1162" s="60">
        <v>0</v>
      </c>
      <c r="DK1162" s="60">
        <v>0</v>
      </c>
      <c r="DL1162" s="19">
        <v>0</v>
      </c>
      <c r="DM1162" s="19">
        <v>0</v>
      </c>
      <c r="DN1162" s="19">
        <v>0</v>
      </c>
      <c r="DO1162" s="59">
        <v>0</v>
      </c>
      <c r="DP1162" s="59">
        <v>0</v>
      </c>
      <c r="DQ1162" s="59">
        <v>0</v>
      </c>
      <c r="DR1162" s="59">
        <v>0</v>
      </c>
      <c r="DS1162" s="59">
        <v>0</v>
      </c>
      <c r="DT1162" s="59">
        <v>0</v>
      </c>
      <c r="DU1162" s="59">
        <v>0</v>
      </c>
      <c r="DV1162" s="59">
        <v>0</v>
      </c>
      <c r="DW1162" s="59">
        <v>0</v>
      </c>
      <c r="DX1162" s="59">
        <v>0</v>
      </c>
      <c r="DY1162" s="59">
        <v>0</v>
      </c>
      <c r="DZ1162" s="59">
        <v>0</v>
      </c>
      <c r="EA1162" s="59">
        <v>0</v>
      </c>
      <c r="EB1162" s="59">
        <v>0</v>
      </c>
      <c r="EC1162" s="59">
        <v>0</v>
      </c>
      <c r="ED1162" s="59">
        <v>0</v>
      </c>
      <c r="EE1162" s="59">
        <v>0</v>
      </c>
      <c r="EF1162" s="59">
        <v>0</v>
      </c>
      <c r="EG1162" s="59">
        <v>0</v>
      </c>
      <c r="EH1162" s="59">
        <v>0</v>
      </c>
      <c r="EI1162" s="59">
        <v>0</v>
      </c>
      <c r="EJ1162" s="59">
        <v>0</v>
      </c>
      <c r="EK1162" s="59">
        <v>0</v>
      </c>
      <c r="EL1162" s="59">
        <v>0</v>
      </c>
      <c r="EM1162" s="29">
        <v>2</v>
      </c>
      <c r="EN1162" s="59">
        <v>0</v>
      </c>
      <c r="EO1162" s="29">
        <v>2</v>
      </c>
      <c r="EP1162" s="59">
        <v>1</v>
      </c>
      <c r="EQ1162" s="59">
        <v>2</v>
      </c>
    </row>
    <row r="1163" spans="1:147" ht="15" customHeight="1" x14ac:dyDescent="0.25">
      <c r="A1163" s="6" t="s">
        <v>2587</v>
      </c>
      <c r="B1163" s="22">
        <v>237</v>
      </c>
      <c r="C1163" s="21" t="s">
        <v>1857</v>
      </c>
      <c r="D1163" s="13">
        <v>2016</v>
      </c>
      <c r="E1163" s="21" t="s">
        <v>800</v>
      </c>
      <c r="F1163" s="21" t="s">
        <v>308</v>
      </c>
      <c r="G1163" s="13">
        <v>19</v>
      </c>
      <c r="H1163" s="22" t="s">
        <v>801</v>
      </c>
      <c r="I1163" s="238" t="s">
        <v>1412</v>
      </c>
      <c r="J1163" s="59">
        <v>2</v>
      </c>
      <c r="K1163" s="22" t="s">
        <v>39</v>
      </c>
      <c r="L1163" s="22" t="s">
        <v>89</v>
      </c>
      <c r="M1163" s="22">
        <v>6</v>
      </c>
      <c r="N1163" s="22">
        <v>6</v>
      </c>
      <c r="O1163" s="59">
        <f t="shared" si="672"/>
        <v>0.77815125038364363</v>
      </c>
      <c r="P1163" s="22" t="s">
        <v>1858</v>
      </c>
      <c r="Q1163" s="26"/>
      <c r="R1163" s="22">
        <v>1</v>
      </c>
      <c r="S1163" s="37">
        <v>2</v>
      </c>
      <c r="T1163" s="22">
        <v>1</v>
      </c>
      <c r="U1163" s="239" t="s">
        <v>1859</v>
      </c>
      <c r="V1163" s="34" t="s">
        <v>1861</v>
      </c>
      <c r="W1163" s="13"/>
      <c r="X1163" s="22" t="s">
        <v>608</v>
      </c>
      <c r="Y1163" s="38"/>
      <c r="Z1163" s="244" t="s">
        <v>130</v>
      </c>
      <c r="AA1163" s="22" t="s">
        <v>1257</v>
      </c>
      <c r="AB1163" s="29" t="s">
        <v>1164</v>
      </c>
      <c r="AC1163" s="119">
        <v>32</v>
      </c>
      <c r="AD1163" s="29">
        <v>0</v>
      </c>
      <c r="AE1163" s="29" t="s">
        <v>1576</v>
      </c>
      <c r="AF1163" s="281">
        <v>8.6999999999999993</v>
      </c>
      <c r="AG1163" s="86">
        <f t="shared" si="673"/>
        <v>0.93951925261861846</v>
      </c>
      <c r="AH1163" s="458">
        <f>AF1163*69.5</f>
        <v>604.65</v>
      </c>
      <c r="AI1163" s="72">
        <f t="shared" si="666"/>
        <v>2.7815040572087324</v>
      </c>
      <c r="AJ1163" s="59">
        <f t="shared" si="667"/>
        <v>52.199999999999996</v>
      </c>
      <c r="AK1163" s="59">
        <f t="shared" si="674"/>
        <v>1.7176705030022621</v>
      </c>
      <c r="AL1163" s="72">
        <f t="shared" si="668"/>
        <v>3627.8999999999996</v>
      </c>
      <c r="AM1163" s="72">
        <f t="shared" si="664"/>
        <v>3.5596553075923758</v>
      </c>
      <c r="AN1163" s="26" t="s">
        <v>28</v>
      </c>
      <c r="AO1163" s="22" t="s">
        <v>470</v>
      </c>
      <c r="AP1163" s="240"/>
      <c r="AQ1163" s="22" t="s">
        <v>80</v>
      </c>
      <c r="AR1163" s="26" t="s">
        <v>223</v>
      </c>
      <c r="AS1163" s="26" t="s">
        <v>224</v>
      </c>
      <c r="AT1163" s="498">
        <v>113</v>
      </c>
      <c r="AU1163" s="270">
        <v>45.23</v>
      </c>
      <c r="AV1163" s="11">
        <v>-118.5</v>
      </c>
      <c r="AW1163" s="37" t="s">
        <v>225</v>
      </c>
      <c r="AX1163" s="277">
        <v>6.1416666666666666</v>
      </c>
      <c r="AY1163" s="278">
        <v>613</v>
      </c>
      <c r="AZ1163" s="455">
        <f t="shared" si="675"/>
        <v>2.7874604745184151</v>
      </c>
      <c r="BA1163" s="529" t="s">
        <v>137</v>
      </c>
      <c r="BB1163" s="241" t="s">
        <v>226</v>
      </c>
      <c r="BC1163" s="22"/>
      <c r="BD1163" s="23"/>
      <c r="BH1163" s="26" t="s">
        <v>2028</v>
      </c>
      <c r="BI1163" s="26" t="s">
        <v>1876</v>
      </c>
      <c r="BJ1163" s="8" t="s">
        <v>8</v>
      </c>
      <c r="BK1163" s="67" t="s">
        <v>1050</v>
      </c>
      <c r="BO1163" s="29" t="s">
        <v>1669</v>
      </c>
      <c r="BP1163" s="8" t="s">
        <v>1577</v>
      </c>
      <c r="BQ1163" s="29" t="s">
        <v>1862</v>
      </c>
      <c r="BR1163" s="67">
        <v>-3.784722222222221</v>
      </c>
      <c r="BS1163" s="29" t="s">
        <v>21</v>
      </c>
      <c r="BT1163" s="29" t="s">
        <v>9</v>
      </c>
      <c r="BU1163" s="124">
        <v>5.1756288011848683</v>
      </c>
      <c r="BW1163" s="14" t="s">
        <v>26</v>
      </c>
      <c r="BX1163" s="29" t="s">
        <v>67</v>
      </c>
      <c r="BZ1163" s="146">
        <f t="shared" si="669"/>
        <v>5.1756288011848683</v>
      </c>
      <c r="CA1163" s="250" t="s">
        <v>18</v>
      </c>
      <c r="CB1163" s="248" t="s">
        <v>1861</v>
      </c>
      <c r="CC1163" s="119">
        <v>2</v>
      </c>
      <c r="CD1163" s="119">
        <v>2</v>
      </c>
      <c r="CE1163" s="82" t="s">
        <v>1617</v>
      </c>
      <c r="CF1163" s="8" t="s">
        <v>1578</v>
      </c>
      <c r="CG1163" s="67">
        <v>21.183333333333334</v>
      </c>
      <c r="CH1163" s="29" t="s">
        <v>21</v>
      </c>
      <c r="CI1163" s="67">
        <v>2.5691546383111223</v>
      </c>
      <c r="CL1163" s="30">
        <f t="shared" si="670"/>
        <v>2.5691546383111223</v>
      </c>
      <c r="CM1163" s="119">
        <v>2</v>
      </c>
      <c r="CN1163" s="119">
        <v>2</v>
      </c>
      <c r="CO1163" s="82" t="s">
        <v>2630</v>
      </c>
      <c r="CP1163" s="67">
        <f t="shared" si="679"/>
        <v>-6.1109191773393912</v>
      </c>
      <c r="CQ1163" s="67">
        <f t="shared" si="680"/>
        <v>0.5714285714285714</v>
      </c>
      <c r="CR1163" s="67">
        <f t="shared" si="676"/>
        <v>-3.4919538156225092</v>
      </c>
      <c r="CS1163" s="67">
        <f t="shared" si="681"/>
        <v>2.5242176813050752</v>
      </c>
      <c r="CT1163" s="29">
        <v>1</v>
      </c>
      <c r="CU1163" s="59">
        <v>0</v>
      </c>
      <c r="CV1163" s="19" t="s">
        <v>1782</v>
      </c>
      <c r="CW1163" s="59">
        <v>0</v>
      </c>
      <c r="CX1163" s="59">
        <v>0</v>
      </c>
      <c r="CY1163" s="12">
        <v>0</v>
      </c>
      <c r="CZ1163" s="12">
        <v>2</v>
      </c>
      <c r="DA1163" s="12">
        <v>0</v>
      </c>
      <c r="DB1163" s="12">
        <v>0</v>
      </c>
      <c r="DC1163" s="12">
        <v>0</v>
      </c>
      <c r="DD1163" s="283">
        <v>0</v>
      </c>
      <c r="DE1163" s="60">
        <v>1</v>
      </c>
      <c r="DF1163" s="60">
        <v>0</v>
      </c>
      <c r="DG1163" s="60">
        <v>0</v>
      </c>
      <c r="DH1163" s="60">
        <v>0</v>
      </c>
      <c r="DI1163" s="60">
        <v>0</v>
      </c>
      <c r="DJ1163" s="60">
        <v>0</v>
      </c>
      <c r="DK1163" s="60">
        <v>0</v>
      </c>
      <c r="DL1163" s="19">
        <v>0</v>
      </c>
      <c r="DM1163" s="19">
        <v>0</v>
      </c>
      <c r="DN1163" s="19">
        <v>0</v>
      </c>
      <c r="DO1163" s="59">
        <v>0</v>
      </c>
      <c r="DP1163" s="59">
        <v>0</v>
      </c>
      <c r="DQ1163" s="59">
        <v>0</v>
      </c>
      <c r="DR1163" s="59">
        <v>0</v>
      </c>
      <c r="DS1163" s="59">
        <v>0</v>
      </c>
      <c r="DT1163" s="59">
        <v>0</v>
      </c>
      <c r="DU1163" s="59">
        <v>0</v>
      </c>
      <c r="DV1163" s="59">
        <v>0</v>
      </c>
      <c r="DW1163" s="59">
        <v>0</v>
      </c>
      <c r="DX1163" s="59">
        <v>0</v>
      </c>
      <c r="DY1163" s="59">
        <v>0</v>
      </c>
      <c r="DZ1163" s="59">
        <v>0</v>
      </c>
      <c r="EA1163" s="59">
        <v>0</v>
      </c>
      <c r="EB1163" s="59">
        <v>0</v>
      </c>
      <c r="EC1163" s="59">
        <v>0</v>
      </c>
      <c r="ED1163" s="59">
        <v>0</v>
      </c>
      <c r="EE1163" s="59">
        <v>0</v>
      </c>
      <c r="EF1163" s="59">
        <v>0</v>
      </c>
      <c r="EG1163" s="59">
        <v>0</v>
      </c>
      <c r="EH1163" s="59">
        <v>0</v>
      </c>
      <c r="EI1163" s="59">
        <v>0</v>
      </c>
      <c r="EJ1163" s="59">
        <v>0</v>
      </c>
      <c r="EK1163" s="59">
        <v>0</v>
      </c>
      <c r="EL1163" s="59">
        <v>0</v>
      </c>
      <c r="EM1163" s="37">
        <v>0</v>
      </c>
      <c r="EN1163" s="59">
        <v>0</v>
      </c>
      <c r="EO1163" s="268">
        <v>1</v>
      </c>
      <c r="EP1163" s="59">
        <v>1</v>
      </c>
      <c r="EQ1163" s="59">
        <v>2</v>
      </c>
    </row>
    <row r="1164" spans="1:147" ht="15" customHeight="1" x14ac:dyDescent="0.25">
      <c r="A1164" s="6" t="s">
        <v>2587</v>
      </c>
      <c r="B1164" s="22">
        <v>238</v>
      </c>
      <c r="C1164" s="21" t="s">
        <v>1857</v>
      </c>
      <c r="D1164" s="13">
        <v>2016</v>
      </c>
      <c r="E1164" s="21" t="s">
        <v>800</v>
      </c>
      <c r="F1164" s="21" t="s">
        <v>308</v>
      </c>
      <c r="G1164" s="13">
        <v>19</v>
      </c>
      <c r="H1164" s="22" t="s">
        <v>801</v>
      </c>
      <c r="I1164" s="238" t="s">
        <v>1412</v>
      </c>
      <c r="J1164" s="59">
        <v>2</v>
      </c>
      <c r="K1164" s="22" t="s">
        <v>39</v>
      </c>
      <c r="L1164" s="22" t="s">
        <v>89</v>
      </c>
      <c r="M1164" s="22">
        <v>6</v>
      </c>
      <c r="N1164" s="22">
        <v>6</v>
      </c>
      <c r="O1164" s="59">
        <f t="shared" si="672"/>
        <v>0.77815125038364363</v>
      </c>
      <c r="P1164" s="22" t="s">
        <v>1858</v>
      </c>
      <c r="Q1164" s="26"/>
      <c r="R1164" s="22">
        <v>1</v>
      </c>
      <c r="S1164" s="37">
        <v>2</v>
      </c>
      <c r="T1164" s="22">
        <v>1</v>
      </c>
      <c r="U1164" s="239" t="s">
        <v>1859</v>
      </c>
      <c r="V1164" s="34" t="s">
        <v>1861</v>
      </c>
      <c r="W1164" s="13"/>
      <c r="X1164" s="22" t="s">
        <v>608</v>
      </c>
      <c r="Y1164" s="38"/>
      <c r="Z1164" s="244" t="s">
        <v>130</v>
      </c>
      <c r="AA1164" s="22" t="s">
        <v>1257</v>
      </c>
      <c r="AB1164" s="29" t="s">
        <v>1164</v>
      </c>
      <c r="AC1164" s="119">
        <v>16</v>
      </c>
      <c r="AD1164" s="29">
        <v>0</v>
      </c>
      <c r="AE1164" s="29" t="s">
        <v>1576</v>
      </c>
      <c r="AF1164" s="281">
        <v>4.4000000000000004</v>
      </c>
      <c r="AG1164" s="86">
        <f t="shared" si="673"/>
        <v>0.64345267648618742</v>
      </c>
      <c r="AH1164" s="458">
        <f t="shared" ref="AH1164:AH1166" si="683">AF1164*69.5</f>
        <v>305.8</v>
      </c>
      <c r="AI1164" s="72">
        <f t="shared" si="666"/>
        <v>2.4854374810763011</v>
      </c>
      <c r="AJ1164" s="59">
        <f t="shared" si="667"/>
        <v>26.400000000000002</v>
      </c>
      <c r="AK1164" s="59">
        <f t="shared" si="674"/>
        <v>1.4216039268698311</v>
      </c>
      <c r="AL1164" s="72">
        <f t="shared" si="668"/>
        <v>1834.8000000000002</v>
      </c>
      <c r="AM1164" s="72">
        <f t="shared" si="664"/>
        <v>3.263588731459945</v>
      </c>
      <c r="AN1164" s="26" t="s">
        <v>28</v>
      </c>
      <c r="AO1164" s="22" t="s">
        <v>470</v>
      </c>
      <c r="AP1164" s="240"/>
      <c r="AQ1164" s="22" t="s">
        <v>80</v>
      </c>
      <c r="AR1164" s="26" t="s">
        <v>223</v>
      </c>
      <c r="AS1164" s="26" t="s">
        <v>224</v>
      </c>
      <c r="AT1164" s="498">
        <v>113</v>
      </c>
      <c r="AU1164" s="270">
        <v>45.23</v>
      </c>
      <c r="AV1164" s="11">
        <v>-118.5</v>
      </c>
      <c r="AW1164" s="37" t="s">
        <v>225</v>
      </c>
      <c r="AX1164" s="277">
        <v>6.1416666666666666</v>
      </c>
      <c r="AY1164" s="278">
        <v>613</v>
      </c>
      <c r="AZ1164" s="455">
        <f t="shared" si="675"/>
        <v>2.7874604745184151</v>
      </c>
      <c r="BA1164" s="529" t="s">
        <v>137</v>
      </c>
      <c r="BB1164" s="241" t="s">
        <v>226</v>
      </c>
      <c r="BC1164" s="22"/>
      <c r="BD1164" s="23"/>
      <c r="BH1164" s="26" t="s">
        <v>2028</v>
      </c>
      <c r="BI1164" s="26" t="s">
        <v>1877</v>
      </c>
      <c r="BJ1164" s="8" t="s">
        <v>8</v>
      </c>
      <c r="BK1164" s="67" t="s">
        <v>1050</v>
      </c>
      <c r="BO1164" s="29" t="s">
        <v>1669</v>
      </c>
      <c r="BP1164" s="8" t="s">
        <v>1577</v>
      </c>
      <c r="BQ1164" s="29" t="s">
        <v>1862</v>
      </c>
      <c r="BR1164" s="67">
        <v>5.3807692307692312</v>
      </c>
      <c r="BS1164" s="29" t="s">
        <v>21</v>
      </c>
      <c r="BT1164" s="29" t="s">
        <v>9</v>
      </c>
      <c r="BU1164" s="124">
        <v>9.0781632138488284</v>
      </c>
      <c r="BW1164" s="14" t="s">
        <v>26</v>
      </c>
      <c r="BX1164" s="29" t="s">
        <v>67</v>
      </c>
      <c r="BZ1164" s="146">
        <f t="shared" si="669"/>
        <v>9.0781632138488284</v>
      </c>
      <c r="CA1164" s="250" t="s">
        <v>18</v>
      </c>
      <c r="CB1164" s="248" t="s">
        <v>1861</v>
      </c>
      <c r="CC1164" s="119">
        <v>2</v>
      </c>
      <c r="CD1164" s="119">
        <v>2</v>
      </c>
      <c r="CE1164" s="82" t="s">
        <v>1617</v>
      </c>
      <c r="CF1164" s="8" t="s">
        <v>1578</v>
      </c>
      <c r="CG1164" s="67">
        <v>21.183333333333334</v>
      </c>
      <c r="CH1164" s="29" t="s">
        <v>21</v>
      </c>
      <c r="CI1164" s="67">
        <v>2.5691546383111223</v>
      </c>
      <c r="CL1164" s="30">
        <f t="shared" si="670"/>
        <v>2.5691546383111223</v>
      </c>
      <c r="CM1164" s="119">
        <v>2</v>
      </c>
      <c r="CN1164" s="119">
        <v>2</v>
      </c>
      <c r="CO1164" s="82" t="s">
        <v>2630</v>
      </c>
      <c r="CP1164" s="67">
        <f t="shared" si="679"/>
        <v>-2.3687234997508209</v>
      </c>
      <c r="CQ1164" s="67">
        <f t="shared" si="680"/>
        <v>0.5714285714285714</v>
      </c>
      <c r="CR1164" s="67">
        <f t="shared" si="676"/>
        <v>-1.3535562855718977</v>
      </c>
      <c r="CS1164" s="67">
        <f t="shared" si="681"/>
        <v>1.2290143272763991</v>
      </c>
      <c r="CT1164" s="29">
        <v>1</v>
      </c>
      <c r="CU1164" s="59">
        <v>0</v>
      </c>
      <c r="CV1164" s="19" t="s">
        <v>1782</v>
      </c>
      <c r="CW1164" s="59">
        <v>0</v>
      </c>
      <c r="CX1164" s="59">
        <v>0</v>
      </c>
      <c r="CY1164" s="12">
        <v>0</v>
      </c>
      <c r="CZ1164" s="12">
        <v>2</v>
      </c>
      <c r="DA1164" s="12">
        <v>0</v>
      </c>
      <c r="DB1164" s="12">
        <v>0</v>
      </c>
      <c r="DC1164" s="12">
        <v>0</v>
      </c>
      <c r="DD1164" s="283">
        <v>0</v>
      </c>
      <c r="DE1164" s="60">
        <v>1</v>
      </c>
      <c r="DF1164" s="60">
        <v>0</v>
      </c>
      <c r="DG1164" s="60">
        <v>0</v>
      </c>
      <c r="DH1164" s="60">
        <v>0</v>
      </c>
      <c r="DI1164" s="60">
        <v>0</v>
      </c>
      <c r="DJ1164" s="60">
        <v>0</v>
      </c>
      <c r="DK1164" s="60">
        <v>0</v>
      </c>
      <c r="DL1164" s="19">
        <v>0</v>
      </c>
      <c r="DM1164" s="19">
        <v>0</v>
      </c>
      <c r="DN1164" s="19">
        <v>0</v>
      </c>
      <c r="DO1164" s="59">
        <v>0</v>
      </c>
      <c r="DP1164" s="59">
        <v>0</v>
      </c>
      <c r="DQ1164" s="59">
        <v>0</v>
      </c>
      <c r="DR1164" s="59">
        <v>0</v>
      </c>
      <c r="DS1164" s="59">
        <v>0</v>
      </c>
      <c r="DT1164" s="59">
        <v>0</v>
      </c>
      <c r="DU1164" s="59">
        <v>0</v>
      </c>
      <c r="DV1164" s="59">
        <v>0</v>
      </c>
      <c r="DW1164" s="59">
        <v>0</v>
      </c>
      <c r="DX1164" s="59">
        <v>0</v>
      </c>
      <c r="DY1164" s="59">
        <v>0</v>
      </c>
      <c r="DZ1164" s="59">
        <v>0</v>
      </c>
      <c r="EA1164" s="59">
        <v>0</v>
      </c>
      <c r="EB1164" s="59">
        <v>0</v>
      </c>
      <c r="EC1164" s="59">
        <v>0</v>
      </c>
      <c r="ED1164" s="59">
        <v>0</v>
      </c>
      <c r="EE1164" s="59">
        <v>0</v>
      </c>
      <c r="EF1164" s="59">
        <v>0</v>
      </c>
      <c r="EG1164" s="59">
        <v>0</v>
      </c>
      <c r="EH1164" s="59">
        <v>0</v>
      </c>
      <c r="EI1164" s="59">
        <v>0</v>
      </c>
      <c r="EJ1164" s="59">
        <v>0</v>
      </c>
      <c r="EK1164" s="59">
        <v>0</v>
      </c>
      <c r="EL1164" s="59">
        <v>0</v>
      </c>
      <c r="EM1164" s="37">
        <v>0</v>
      </c>
      <c r="EN1164" s="59">
        <v>0</v>
      </c>
      <c r="EO1164" s="268">
        <v>1</v>
      </c>
      <c r="EP1164" s="59">
        <v>1</v>
      </c>
      <c r="EQ1164" s="59">
        <v>2</v>
      </c>
    </row>
    <row r="1165" spans="1:147" ht="15" customHeight="1" x14ac:dyDescent="0.25">
      <c r="A1165" s="6" t="s">
        <v>2587</v>
      </c>
      <c r="B1165" s="22">
        <v>239</v>
      </c>
      <c r="C1165" s="21" t="s">
        <v>1857</v>
      </c>
      <c r="D1165" s="13">
        <v>2016</v>
      </c>
      <c r="E1165" s="21" t="s">
        <v>800</v>
      </c>
      <c r="F1165" s="21" t="s">
        <v>308</v>
      </c>
      <c r="G1165" s="13">
        <v>19</v>
      </c>
      <c r="H1165" s="22" t="s">
        <v>801</v>
      </c>
      <c r="I1165" s="238" t="s">
        <v>1412</v>
      </c>
      <c r="J1165" s="59">
        <v>2</v>
      </c>
      <c r="K1165" s="22" t="s">
        <v>39</v>
      </c>
      <c r="L1165" s="22" t="s">
        <v>89</v>
      </c>
      <c r="M1165" s="22">
        <v>6</v>
      </c>
      <c r="N1165" s="22">
        <v>6</v>
      </c>
      <c r="O1165" s="59">
        <f t="shared" si="672"/>
        <v>0.77815125038364363</v>
      </c>
      <c r="P1165" s="22" t="s">
        <v>1858</v>
      </c>
      <c r="Q1165" s="26"/>
      <c r="R1165" s="22">
        <v>1</v>
      </c>
      <c r="S1165" s="37">
        <v>2</v>
      </c>
      <c r="T1165" s="22">
        <v>1</v>
      </c>
      <c r="U1165" s="239" t="s">
        <v>1859</v>
      </c>
      <c r="V1165" s="34" t="s">
        <v>1861</v>
      </c>
      <c r="W1165" s="13"/>
      <c r="X1165" s="22" t="s">
        <v>608</v>
      </c>
      <c r="Y1165" s="38"/>
      <c r="Z1165" s="244" t="s">
        <v>130</v>
      </c>
      <c r="AA1165" s="22" t="s">
        <v>1257</v>
      </c>
      <c r="AB1165" s="29" t="s">
        <v>1164</v>
      </c>
      <c r="AC1165" s="119">
        <v>8</v>
      </c>
      <c r="AD1165" s="29">
        <v>0</v>
      </c>
      <c r="AE1165" s="29" t="s">
        <v>1576</v>
      </c>
      <c r="AF1165" s="281">
        <v>2.2000000000000002</v>
      </c>
      <c r="AG1165" s="86">
        <f t="shared" si="673"/>
        <v>0.34242268082220628</v>
      </c>
      <c r="AH1165" s="458">
        <f t="shared" si="683"/>
        <v>152.9</v>
      </c>
      <c r="AI1165" s="72">
        <f t="shared" si="666"/>
        <v>2.1844074854123203</v>
      </c>
      <c r="AJ1165" s="59">
        <f t="shared" si="667"/>
        <v>13.200000000000001</v>
      </c>
      <c r="AK1165" s="59">
        <f t="shared" si="674"/>
        <v>1.1205739312058498</v>
      </c>
      <c r="AL1165" s="72">
        <f t="shared" si="668"/>
        <v>917.40000000000009</v>
      </c>
      <c r="AM1165" s="72">
        <f t="shared" si="664"/>
        <v>2.9625587357959637</v>
      </c>
      <c r="AN1165" s="26" t="s">
        <v>28</v>
      </c>
      <c r="AO1165" s="22" t="s">
        <v>470</v>
      </c>
      <c r="AP1165" s="240"/>
      <c r="AQ1165" s="22" t="s">
        <v>80</v>
      </c>
      <c r="AR1165" s="26" t="s">
        <v>223</v>
      </c>
      <c r="AS1165" s="26" t="s">
        <v>224</v>
      </c>
      <c r="AT1165" s="498">
        <v>113</v>
      </c>
      <c r="AU1165" s="270">
        <v>45.23</v>
      </c>
      <c r="AV1165" s="11">
        <v>-118.5</v>
      </c>
      <c r="AW1165" s="37" t="s">
        <v>225</v>
      </c>
      <c r="AX1165" s="277">
        <v>6.1416666666666666</v>
      </c>
      <c r="AY1165" s="278">
        <v>613</v>
      </c>
      <c r="AZ1165" s="455">
        <f t="shared" si="675"/>
        <v>2.7874604745184151</v>
      </c>
      <c r="BA1165" s="529" t="s">
        <v>137</v>
      </c>
      <c r="BB1165" s="241" t="s">
        <v>226</v>
      </c>
      <c r="BC1165" s="22"/>
      <c r="BD1165" s="23"/>
      <c r="BH1165" s="26" t="s">
        <v>2028</v>
      </c>
      <c r="BI1165" s="26" t="s">
        <v>1878</v>
      </c>
      <c r="BJ1165" s="8" t="s">
        <v>8</v>
      </c>
      <c r="BK1165" s="67" t="s">
        <v>1050</v>
      </c>
      <c r="BO1165" s="29" t="s">
        <v>1669</v>
      </c>
      <c r="BP1165" s="8" t="s">
        <v>1577</v>
      </c>
      <c r="BQ1165" s="29" t="s">
        <v>1862</v>
      </c>
      <c r="BR1165" s="67">
        <v>-2.7703296703296698</v>
      </c>
      <c r="BS1165" s="29" t="s">
        <v>21</v>
      </c>
      <c r="BT1165" s="29" t="s">
        <v>9</v>
      </c>
      <c r="BU1165" s="124">
        <v>4.2441947679570617</v>
      </c>
      <c r="BW1165" s="14" t="s">
        <v>26</v>
      </c>
      <c r="BX1165" s="29" t="s">
        <v>67</v>
      </c>
      <c r="BZ1165" s="146">
        <f t="shared" si="669"/>
        <v>4.2441947679570617</v>
      </c>
      <c r="CA1165" s="250" t="s">
        <v>18</v>
      </c>
      <c r="CB1165" s="248" t="s">
        <v>1861</v>
      </c>
      <c r="CC1165" s="119">
        <v>2</v>
      </c>
      <c r="CD1165" s="119">
        <v>2</v>
      </c>
      <c r="CE1165" s="82" t="s">
        <v>1617</v>
      </c>
      <c r="CF1165" s="8" t="s">
        <v>1578</v>
      </c>
      <c r="CG1165" s="67">
        <v>21.183333333333334</v>
      </c>
      <c r="CH1165" s="29" t="s">
        <v>21</v>
      </c>
      <c r="CI1165" s="67">
        <v>2.5691546383111223</v>
      </c>
      <c r="CL1165" s="30">
        <f t="shared" si="670"/>
        <v>2.5691546383111223</v>
      </c>
      <c r="CM1165" s="119">
        <v>2</v>
      </c>
      <c r="CN1165" s="119">
        <v>2</v>
      </c>
      <c r="CO1165" s="82" t="s">
        <v>2630</v>
      </c>
      <c r="CP1165" s="67">
        <f t="shared" si="679"/>
        <v>-6.8280719150307743</v>
      </c>
      <c r="CQ1165" s="67">
        <f t="shared" si="680"/>
        <v>0.5714285714285714</v>
      </c>
      <c r="CR1165" s="67">
        <f t="shared" si="676"/>
        <v>-3.901755380017585</v>
      </c>
      <c r="CS1165" s="67">
        <f t="shared" si="681"/>
        <v>2.9029618806870214</v>
      </c>
      <c r="CT1165" s="29">
        <v>1</v>
      </c>
      <c r="CU1165" s="59">
        <v>0</v>
      </c>
      <c r="CV1165" s="19" t="s">
        <v>1782</v>
      </c>
      <c r="CW1165" s="59">
        <v>0</v>
      </c>
      <c r="CX1165" s="59">
        <v>0</v>
      </c>
      <c r="CY1165" s="12">
        <v>0</v>
      </c>
      <c r="CZ1165" s="12">
        <v>2</v>
      </c>
      <c r="DA1165" s="12">
        <v>0</v>
      </c>
      <c r="DB1165" s="12">
        <v>0</v>
      </c>
      <c r="DC1165" s="12">
        <v>0</v>
      </c>
      <c r="DD1165" s="283">
        <v>0</v>
      </c>
      <c r="DE1165" s="60">
        <v>1</v>
      </c>
      <c r="DF1165" s="60">
        <v>0</v>
      </c>
      <c r="DG1165" s="60">
        <v>0</v>
      </c>
      <c r="DH1165" s="60">
        <v>0</v>
      </c>
      <c r="DI1165" s="60">
        <v>0</v>
      </c>
      <c r="DJ1165" s="60">
        <v>0</v>
      </c>
      <c r="DK1165" s="60">
        <v>0</v>
      </c>
      <c r="DL1165" s="19">
        <v>0</v>
      </c>
      <c r="DM1165" s="19">
        <v>0</v>
      </c>
      <c r="DN1165" s="19">
        <v>0</v>
      </c>
      <c r="DO1165" s="59">
        <v>0</v>
      </c>
      <c r="DP1165" s="59">
        <v>0</v>
      </c>
      <c r="DQ1165" s="59">
        <v>0</v>
      </c>
      <c r="DR1165" s="59">
        <v>0</v>
      </c>
      <c r="DS1165" s="59">
        <v>0</v>
      </c>
      <c r="DT1165" s="59">
        <v>0</v>
      </c>
      <c r="DU1165" s="59">
        <v>0</v>
      </c>
      <c r="DV1165" s="59">
        <v>0</v>
      </c>
      <c r="DW1165" s="59">
        <v>0</v>
      </c>
      <c r="DX1165" s="59">
        <v>0</v>
      </c>
      <c r="DY1165" s="59">
        <v>0</v>
      </c>
      <c r="DZ1165" s="59">
        <v>0</v>
      </c>
      <c r="EA1165" s="59">
        <v>0</v>
      </c>
      <c r="EB1165" s="59">
        <v>0</v>
      </c>
      <c r="EC1165" s="59">
        <v>0</v>
      </c>
      <c r="ED1165" s="59">
        <v>0</v>
      </c>
      <c r="EE1165" s="59">
        <v>0</v>
      </c>
      <c r="EF1165" s="59">
        <v>0</v>
      </c>
      <c r="EG1165" s="59">
        <v>0</v>
      </c>
      <c r="EH1165" s="59">
        <v>0</v>
      </c>
      <c r="EI1165" s="59">
        <v>0</v>
      </c>
      <c r="EJ1165" s="59">
        <v>0</v>
      </c>
      <c r="EK1165" s="59">
        <v>0</v>
      </c>
      <c r="EL1165" s="59">
        <v>0</v>
      </c>
      <c r="EM1165" s="37">
        <v>0</v>
      </c>
      <c r="EN1165" s="59">
        <v>0</v>
      </c>
      <c r="EO1165" s="268">
        <v>1</v>
      </c>
      <c r="EP1165" s="59">
        <v>1</v>
      </c>
      <c r="EQ1165" s="59">
        <v>2</v>
      </c>
    </row>
    <row r="1166" spans="1:147" ht="15" customHeight="1" x14ac:dyDescent="0.25">
      <c r="A1166" s="6" t="s">
        <v>2587</v>
      </c>
      <c r="B1166" s="22">
        <v>240</v>
      </c>
      <c r="C1166" s="21" t="s">
        <v>1857</v>
      </c>
      <c r="D1166" s="13">
        <v>2016</v>
      </c>
      <c r="E1166" s="21" t="s">
        <v>800</v>
      </c>
      <c r="F1166" s="21" t="s">
        <v>308</v>
      </c>
      <c r="G1166" s="13">
        <v>19</v>
      </c>
      <c r="H1166" s="22" t="s">
        <v>801</v>
      </c>
      <c r="I1166" s="238" t="s">
        <v>1412</v>
      </c>
      <c r="J1166" s="59">
        <v>2</v>
      </c>
      <c r="K1166" s="22" t="s">
        <v>39</v>
      </c>
      <c r="L1166" s="22" t="s">
        <v>89</v>
      </c>
      <c r="M1166" s="22">
        <v>6</v>
      </c>
      <c r="N1166" s="22">
        <v>6</v>
      </c>
      <c r="O1166" s="59">
        <f t="shared" si="672"/>
        <v>0.77815125038364363</v>
      </c>
      <c r="P1166" s="22" t="s">
        <v>1858</v>
      </c>
      <c r="Q1166" s="26"/>
      <c r="R1166" s="22">
        <v>1</v>
      </c>
      <c r="S1166" s="37">
        <v>2</v>
      </c>
      <c r="T1166" s="22">
        <v>3</v>
      </c>
      <c r="U1166" s="239" t="s">
        <v>1859</v>
      </c>
      <c r="V1166" s="34" t="s">
        <v>1861</v>
      </c>
      <c r="W1166" s="13"/>
      <c r="X1166" s="22" t="s">
        <v>608</v>
      </c>
      <c r="Y1166" s="38"/>
      <c r="Z1166" s="244" t="s">
        <v>130</v>
      </c>
      <c r="AA1166" s="22" t="s">
        <v>1257</v>
      </c>
      <c r="AB1166" s="29" t="s">
        <v>1164</v>
      </c>
      <c r="AC1166" s="243" t="s">
        <v>1864</v>
      </c>
      <c r="AD1166" s="29">
        <v>0</v>
      </c>
      <c r="AE1166" s="29" t="s">
        <v>1576</v>
      </c>
      <c r="AF1166" s="282">
        <v>5.0999999999999996</v>
      </c>
      <c r="AG1166" s="86">
        <f t="shared" si="673"/>
        <v>0.70757017609793638</v>
      </c>
      <c r="AH1166" s="458">
        <f t="shared" si="683"/>
        <v>354.45</v>
      </c>
      <c r="AI1166" s="72">
        <f t="shared" si="666"/>
        <v>2.5495549806880504</v>
      </c>
      <c r="AJ1166" s="59">
        <f t="shared" si="667"/>
        <v>30.599999999999998</v>
      </c>
      <c r="AK1166" s="59">
        <f t="shared" si="674"/>
        <v>1.4857214264815799</v>
      </c>
      <c r="AL1166" s="72">
        <f t="shared" si="668"/>
        <v>2126.6999999999998</v>
      </c>
      <c r="AM1166" s="72">
        <f t="shared" si="664"/>
        <v>3.3277062310716938</v>
      </c>
      <c r="AN1166" s="26" t="s">
        <v>28</v>
      </c>
      <c r="AO1166" s="22" t="s">
        <v>470</v>
      </c>
      <c r="AP1166" s="240"/>
      <c r="AQ1166" s="22" t="s">
        <v>80</v>
      </c>
      <c r="AR1166" s="26" t="s">
        <v>223</v>
      </c>
      <c r="AS1166" s="26" t="s">
        <v>224</v>
      </c>
      <c r="AT1166" s="498">
        <v>113</v>
      </c>
      <c r="AU1166" s="270">
        <v>45.23</v>
      </c>
      <c r="AV1166" s="11">
        <v>-118.5</v>
      </c>
      <c r="AW1166" s="37" t="s">
        <v>225</v>
      </c>
      <c r="AX1166" s="277">
        <v>6.1416666666666666</v>
      </c>
      <c r="AY1166" s="278">
        <v>613</v>
      </c>
      <c r="AZ1166" s="455">
        <f t="shared" si="675"/>
        <v>2.7874604745184151</v>
      </c>
      <c r="BA1166" s="529" t="s">
        <v>137</v>
      </c>
      <c r="BB1166" s="241" t="s">
        <v>226</v>
      </c>
      <c r="BC1166" s="22"/>
      <c r="BD1166" s="23"/>
      <c r="BH1166" s="26" t="s">
        <v>2028</v>
      </c>
      <c r="BI1166" s="26" t="s">
        <v>1879</v>
      </c>
      <c r="BJ1166" s="8" t="s">
        <v>8</v>
      </c>
      <c r="BK1166" s="67" t="s">
        <v>1050</v>
      </c>
      <c r="BO1166" s="29" t="s">
        <v>1669</v>
      </c>
      <c r="BP1166" s="8" t="s">
        <v>1577</v>
      </c>
      <c r="BQ1166" s="29" t="s">
        <v>1862</v>
      </c>
      <c r="BR1166" s="67">
        <v>-0.39142755392755318</v>
      </c>
      <c r="BS1166" s="29" t="s">
        <v>21</v>
      </c>
      <c r="BT1166" s="29" t="s">
        <v>9</v>
      </c>
      <c r="BU1166" s="124">
        <v>6.7556958111864871</v>
      </c>
      <c r="BW1166" s="14" t="s">
        <v>26</v>
      </c>
      <c r="BX1166" s="29" t="s">
        <v>67</v>
      </c>
      <c r="BZ1166" s="146">
        <f t="shared" si="669"/>
        <v>6.7556958111864871</v>
      </c>
      <c r="CA1166" s="250" t="s">
        <v>18</v>
      </c>
      <c r="CB1166" s="248" t="s">
        <v>1861</v>
      </c>
      <c r="CC1166" s="119">
        <v>6</v>
      </c>
      <c r="CD1166" s="119">
        <v>6</v>
      </c>
      <c r="CE1166" s="82" t="s">
        <v>1617</v>
      </c>
      <c r="CF1166" s="8" t="s">
        <v>1578</v>
      </c>
      <c r="CG1166" s="67">
        <v>21.183333333333334</v>
      </c>
      <c r="CH1166" s="29" t="s">
        <v>21</v>
      </c>
      <c r="CI1166" s="67">
        <v>2.5691546383111223</v>
      </c>
      <c r="CL1166" s="30">
        <f t="shared" si="670"/>
        <v>2.5691546383111223</v>
      </c>
      <c r="CM1166" s="119">
        <v>2</v>
      </c>
      <c r="CN1166" s="119">
        <v>2</v>
      </c>
      <c r="CO1166" s="82" t="s">
        <v>2630</v>
      </c>
      <c r="CP1166" s="67">
        <f t="shared" si="679"/>
        <v>-3.4488532151796525</v>
      </c>
      <c r="CQ1166" s="67">
        <f t="shared" si="680"/>
        <v>0.86956521739130432</v>
      </c>
      <c r="CR1166" s="67">
        <f t="shared" si="676"/>
        <v>-2.9990027958083934</v>
      </c>
      <c r="CS1166" s="67">
        <f t="shared" si="681"/>
        <v>1.2287927772458267</v>
      </c>
      <c r="CT1166" s="29">
        <v>2</v>
      </c>
      <c r="CU1166" s="59">
        <v>0</v>
      </c>
      <c r="CV1166" s="19" t="s">
        <v>1782</v>
      </c>
      <c r="CW1166" s="59">
        <v>0</v>
      </c>
      <c r="CX1166" s="59">
        <v>0</v>
      </c>
      <c r="CY1166" s="12">
        <v>0</v>
      </c>
      <c r="CZ1166" s="12">
        <v>2</v>
      </c>
      <c r="DA1166" s="12">
        <v>0</v>
      </c>
      <c r="DB1166" s="12">
        <v>0</v>
      </c>
      <c r="DC1166" s="12">
        <v>0</v>
      </c>
      <c r="DD1166" s="283">
        <v>0</v>
      </c>
      <c r="DE1166" s="60">
        <v>1</v>
      </c>
      <c r="DF1166" s="60">
        <v>0</v>
      </c>
      <c r="DG1166" s="60">
        <v>0</v>
      </c>
      <c r="DH1166" s="60">
        <v>0</v>
      </c>
      <c r="DI1166" s="60">
        <v>0</v>
      </c>
      <c r="DJ1166" s="60">
        <v>0</v>
      </c>
      <c r="DK1166" s="60">
        <v>0</v>
      </c>
      <c r="DL1166" s="19">
        <v>0</v>
      </c>
      <c r="DM1166" s="19">
        <v>0</v>
      </c>
      <c r="DN1166" s="19">
        <v>0</v>
      </c>
      <c r="DO1166" s="59">
        <v>0</v>
      </c>
      <c r="DP1166" s="59">
        <v>0</v>
      </c>
      <c r="DQ1166" s="59">
        <v>0</v>
      </c>
      <c r="DR1166" s="59">
        <v>0</v>
      </c>
      <c r="DS1166" s="59">
        <v>0</v>
      </c>
      <c r="DT1166" s="59">
        <v>0</v>
      </c>
      <c r="DU1166" s="59">
        <v>0</v>
      </c>
      <c r="DV1166" s="59">
        <v>0</v>
      </c>
      <c r="DW1166" s="59">
        <v>0</v>
      </c>
      <c r="DX1166" s="59">
        <v>0</v>
      </c>
      <c r="DY1166" s="59">
        <v>0</v>
      </c>
      <c r="DZ1166" s="59">
        <v>0</v>
      </c>
      <c r="EA1166" s="59">
        <v>0</v>
      </c>
      <c r="EB1166" s="59">
        <v>0</v>
      </c>
      <c r="EC1166" s="59">
        <v>0</v>
      </c>
      <c r="ED1166" s="59">
        <v>0</v>
      </c>
      <c r="EE1166" s="59">
        <v>0</v>
      </c>
      <c r="EF1166" s="59">
        <v>0</v>
      </c>
      <c r="EG1166" s="59">
        <v>0</v>
      </c>
      <c r="EH1166" s="59">
        <v>0</v>
      </c>
      <c r="EI1166" s="59">
        <v>0</v>
      </c>
      <c r="EJ1166" s="59">
        <v>0</v>
      </c>
      <c r="EK1166" s="59">
        <v>0</v>
      </c>
      <c r="EL1166" s="59">
        <v>0</v>
      </c>
      <c r="EM1166" s="37">
        <v>0</v>
      </c>
      <c r="EN1166" s="59">
        <v>0</v>
      </c>
      <c r="EO1166" s="268">
        <v>1</v>
      </c>
      <c r="EP1166" s="59">
        <v>1</v>
      </c>
      <c r="EQ1166" s="59">
        <v>2</v>
      </c>
    </row>
    <row r="1167" spans="1:147" ht="15" customHeight="1" x14ac:dyDescent="0.25">
      <c r="A1167" s="6" t="s">
        <v>2587</v>
      </c>
      <c r="B1167" s="22">
        <v>241</v>
      </c>
      <c r="C1167" s="21" t="s">
        <v>1857</v>
      </c>
      <c r="D1167" s="13">
        <v>2016</v>
      </c>
      <c r="E1167" s="21" t="s">
        <v>800</v>
      </c>
      <c r="F1167" s="21" t="s">
        <v>308</v>
      </c>
      <c r="G1167" s="13">
        <v>19</v>
      </c>
      <c r="H1167" s="22" t="s">
        <v>801</v>
      </c>
      <c r="I1167" s="238" t="s">
        <v>1412</v>
      </c>
      <c r="J1167" s="59">
        <v>2</v>
      </c>
      <c r="K1167" s="22" t="s">
        <v>39</v>
      </c>
      <c r="L1167" s="22" t="s">
        <v>89</v>
      </c>
      <c r="M1167" s="22">
        <v>6</v>
      </c>
      <c r="N1167" s="22">
        <v>6</v>
      </c>
      <c r="O1167" s="59">
        <f t="shared" si="672"/>
        <v>0.77815125038364363</v>
      </c>
      <c r="P1167" s="22" t="s">
        <v>1858</v>
      </c>
      <c r="Q1167" s="26"/>
      <c r="R1167" s="22">
        <v>1</v>
      </c>
      <c r="S1167" s="22">
        <v>3</v>
      </c>
      <c r="T1167" s="22">
        <v>1</v>
      </c>
      <c r="U1167" s="239" t="s">
        <v>1859</v>
      </c>
      <c r="V1167" s="34" t="s">
        <v>1861</v>
      </c>
      <c r="W1167" s="13"/>
      <c r="X1167" s="22" t="s">
        <v>608</v>
      </c>
      <c r="Y1167" s="26"/>
      <c r="Z1167" s="26" t="s">
        <v>153</v>
      </c>
      <c r="AA1167" s="22" t="s">
        <v>1257</v>
      </c>
      <c r="AB1167" s="29" t="s">
        <v>1164</v>
      </c>
      <c r="AC1167" s="29">
        <v>30</v>
      </c>
      <c r="AD1167" s="29">
        <v>0</v>
      </c>
      <c r="AE1167" s="29" t="s">
        <v>1575</v>
      </c>
      <c r="AF1167" s="27">
        <v>8.1999999999999993</v>
      </c>
      <c r="AG1167" s="86">
        <f t="shared" si="673"/>
        <v>0.91381385238371671</v>
      </c>
      <c r="AH1167" s="458">
        <f>AF1167*110</f>
        <v>901.99999999999989</v>
      </c>
      <c r="AI1167" s="72">
        <f t="shared" si="666"/>
        <v>2.9552065375419416</v>
      </c>
      <c r="AJ1167" s="59">
        <f t="shared" si="667"/>
        <v>49.199999999999996</v>
      </c>
      <c r="AK1167" s="59">
        <f t="shared" si="674"/>
        <v>1.6919651027673603</v>
      </c>
      <c r="AL1167" s="72">
        <f t="shared" si="668"/>
        <v>5411.9999999999991</v>
      </c>
      <c r="AM1167" s="72">
        <f t="shared" si="664"/>
        <v>3.7333577879255855</v>
      </c>
      <c r="AN1167" s="26" t="s">
        <v>28</v>
      </c>
      <c r="AO1167" s="22" t="s">
        <v>470</v>
      </c>
      <c r="AP1167" s="240"/>
      <c r="AQ1167" s="22" t="s">
        <v>80</v>
      </c>
      <c r="AR1167" s="26" t="s">
        <v>223</v>
      </c>
      <c r="AS1167" s="26" t="s">
        <v>224</v>
      </c>
      <c r="AT1167" s="498">
        <v>112</v>
      </c>
      <c r="AU1167" s="270">
        <v>45.23</v>
      </c>
      <c r="AV1167" s="11">
        <v>-118.5</v>
      </c>
      <c r="AW1167" s="37" t="s">
        <v>225</v>
      </c>
      <c r="AX1167" s="277">
        <v>6.1416666666666666</v>
      </c>
      <c r="AY1167" s="278">
        <v>613</v>
      </c>
      <c r="AZ1167" s="455">
        <f t="shared" si="675"/>
        <v>2.7874604745184151</v>
      </c>
      <c r="BA1167" s="529" t="s">
        <v>137</v>
      </c>
      <c r="BB1167" s="241" t="s">
        <v>226</v>
      </c>
      <c r="BC1167" s="22"/>
      <c r="BD1167" s="23"/>
      <c r="BH1167" s="26" t="s">
        <v>2028</v>
      </c>
      <c r="BI1167" s="26" t="s">
        <v>1860</v>
      </c>
      <c r="BJ1167" s="185" t="s">
        <v>12</v>
      </c>
      <c r="BK1167" s="67" t="s">
        <v>1050</v>
      </c>
      <c r="BO1167" s="29" t="s">
        <v>1669</v>
      </c>
      <c r="BP1167" s="8" t="s">
        <v>1577</v>
      </c>
      <c r="BQ1167" s="29" t="s">
        <v>1862</v>
      </c>
      <c r="BR1167" s="67">
        <v>0.30501089324618741</v>
      </c>
      <c r="BS1167" s="29" t="s">
        <v>21</v>
      </c>
      <c r="BT1167" s="29" t="s">
        <v>1214</v>
      </c>
      <c r="BU1167" s="124">
        <v>0.31260579965333907</v>
      </c>
      <c r="BW1167" s="14" t="s">
        <v>26</v>
      </c>
      <c r="BX1167" s="29" t="s">
        <v>67</v>
      </c>
      <c r="BZ1167" s="146">
        <f t="shared" si="669"/>
        <v>0.31260579965333907</v>
      </c>
      <c r="CA1167" s="250" t="s">
        <v>18</v>
      </c>
      <c r="CB1167" s="248" t="s">
        <v>1861</v>
      </c>
      <c r="CC1167" s="29">
        <v>3</v>
      </c>
      <c r="CD1167" s="29">
        <v>3</v>
      </c>
      <c r="CE1167" s="82" t="s">
        <v>1617</v>
      </c>
      <c r="CF1167" s="8" t="s">
        <v>1578</v>
      </c>
      <c r="CG1167" s="67">
        <v>0.33496732026143788</v>
      </c>
      <c r="CH1167" s="29" t="s">
        <v>21</v>
      </c>
      <c r="CI1167" s="67">
        <v>0.47587747855883361</v>
      </c>
      <c r="CL1167" s="30">
        <f t="shared" si="670"/>
        <v>0.47587747855883361</v>
      </c>
      <c r="CM1167" s="29">
        <v>3</v>
      </c>
      <c r="CN1167" s="29">
        <v>3</v>
      </c>
      <c r="CO1167" s="82" t="s">
        <v>2630</v>
      </c>
      <c r="CP1167" s="67">
        <f t="shared" si="679"/>
        <v>-7.4406473602508183E-2</v>
      </c>
      <c r="CQ1167" s="67">
        <f t="shared" si="680"/>
        <v>0.8</v>
      </c>
      <c r="CR1167" s="67">
        <f t="shared" si="676"/>
        <v>-5.9525178882006549E-2</v>
      </c>
      <c r="CS1167" s="67">
        <f t="shared" si="681"/>
        <v>0.66696193724341124</v>
      </c>
      <c r="CT1167" s="29">
        <v>1</v>
      </c>
      <c r="CU1167" s="59">
        <v>0</v>
      </c>
      <c r="CV1167" s="19" t="s">
        <v>1782</v>
      </c>
      <c r="CW1167" s="59">
        <v>0</v>
      </c>
      <c r="CX1167" s="59">
        <v>0</v>
      </c>
      <c r="CY1167" s="12">
        <v>1</v>
      </c>
      <c r="CZ1167" s="12">
        <v>0</v>
      </c>
      <c r="DA1167" s="12">
        <v>0</v>
      </c>
      <c r="DB1167" s="12">
        <v>0</v>
      </c>
      <c r="DC1167" s="12">
        <v>0</v>
      </c>
      <c r="DD1167" s="283">
        <v>0</v>
      </c>
      <c r="DE1167" s="60">
        <v>1</v>
      </c>
      <c r="DF1167" s="60">
        <v>0</v>
      </c>
      <c r="DG1167" s="60">
        <v>0</v>
      </c>
      <c r="DH1167" s="60">
        <v>0</v>
      </c>
      <c r="DI1167" s="60">
        <v>0</v>
      </c>
      <c r="DJ1167" s="60">
        <v>0</v>
      </c>
      <c r="DK1167" s="60">
        <v>0</v>
      </c>
      <c r="DL1167" s="19">
        <v>0</v>
      </c>
      <c r="DM1167" s="19">
        <v>0</v>
      </c>
      <c r="DN1167" s="19">
        <v>0</v>
      </c>
      <c r="DO1167" s="59">
        <v>0</v>
      </c>
      <c r="DP1167" s="59">
        <v>0</v>
      </c>
      <c r="DQ1167" s="59">
        <v>0</v>
      </c>
      <c r="DR1167" s="59">
        <v>0</v>
      </c>
      <c r="DS1167" s="59">
        <v>0</v>
      </c>
      <c r="DT1167" s="59">
        <v>0</v>
      </c>
      <c r="DU1167" s="59">
        <v>0</v>
      </c>
      <c r="DV1167" s="59">
        <v>0</v>
      </c>
      <c r="DW1167" s="59">
        <v>0</v>
      </c>
      <c r="DX1167" s="59">
        <v>0</v>
      </c>
      <c r="DY1167" s="59">
        <v>0</v>
      </c>
      <c r="DZ1167" s="59">
        <v>0</v>
      </c>
      <c r="EA1167" s="59">
        <v>0</v>
      </c>
      <c r="EB1167" s="59">
        <v>0</v>
      </c>
      <c r="EC1167" s="59">
        <v>0</v>
      </c>
      <c r="ED1167" s="59">
        <v>0</v>
      </c>
      <c r="EE1167" s="59">
        <v>0</v>
      </c>
      <c r="EF1167" s="59">
        <v>0</v>
      </c>
      <c r="EG1167" s="59">
        <v>0</v>
      </c>
      <c r="EH1167" s="59">
        <v>0</v>
      </c>
      <c r="EI1167" s="59">
        <v>0</v>
      </c>
      <c r="EJ1167" s="59">
        <v>0</v>
      </c>
      <c r="EK1167" s="59">
        <v>0</v>
      </c>
      <c r="EL1167" s="59">
        <v>0</v>
      </c>
      <c r="EM1167" s="29">
        <v>2</v>
      </c>
      <c r="EN1167" s="59">
        <v>0</v>
      </c>
      <c r="EO1167" s="29">
        <v>2</v>
      </c>
      <c r="EP1167" s="59">
        <v>1</v>
      </c>
      <c r="EQ1167" s="59">
        <v>2</v>
      </c>
    </row>
    <row r="1168" spans="1:147" ht="15" customHeight="1" x14ac:dyDescent="0.25">
      <c r="A1168" s="6" t="s">
        <v>2587</v>
      </c>
      <c r="B1168" s="22">
        <v>242</v>
      </c>
      <c r="C1168" s="21" t="s">
        <v>1857</v>
      </c>
      <c r="D1168" s="13">
        <v>2016</v>
      </c>
      <c r="E1168" s="21" t="s">
        <v>800</v>
      </c>
      <c r="F1168" s="21" t="s">
        <v>308</v>
      </c>
      <c r="G1168" s="13">
        <v>19</v>
      </c>
      <c r="H1168" s="22" t="s">
        <v>801</v>
      </c>
      <c r="I1168" s="238" t="s">
        <v>1412</v>
      </c>
      <c r="J1168" s="59">
        <v>2</v>
      </c>
      <c r="K1168" s="22" t="s">
        <v>39</v>
      </c>
      <c r="L1168" s="22" t="s">
        <v>89</v>
      </c>
      <c r="M1168" s="22">
        <v>6</v>
      </c>
      <c r="N1168" s="22">
        <v>6</v>
      </c>
      <c r="O1168" s="59">
        <f t="shared" si="672"/>
        <v>0.77815125038364363</v>
      </c>
      <c r="P1168" s="22" t="s">
        <v>1858</v>
      </c>
      <c r="Q1168" s="26"/>
      <c r="R1168" s="22">
        <v>1</v>
      </c>
      <c r="S1168" s="22">
        <v>3</v>
      </c>
      <c r="T1168" s="22">
        <v>1</v>
      </c>
      <c r="U1168" s="239" t="s">
        <v>1859</v>
      </c>
      <c r="V1168" s="34" t="s">
        <v>1861</v>
      </c>
      <c r="W1168" s="13"/>
      <c r="X1168" s="22" t="s">
        <v>608</v>
      </c>
      <c r="Y1168" s="38"/>
      <c r="Z1168" s="26" t="s">
        <v>153</v>
      </c>
      <c r="AA1168" s="22" t="s">
        <v>1257</v>
      </c>
      <c r="AB1168" s="29" t="s">
        <v>1164</v>
      </c>
      <c r="AC1168" s="119">
        <v>20</v>
      </c>
      <c r="AD1168" s="29">
        <v>0</v>
      </c>
      <c r="AE1168" s="29" t="s">
        <v>1575</v>
      </c>
      <c r="AF1168" s="281">
        <v>5.5</v>
      </c>
      <c r="AG1168" s="86">
        <f t="shared" si="673"/>
        <v>0.74036268949424389</v>
      </c>
      <c r="AH1168" s="458">
        <f t="shared" ref="AH1168:AH1170" si="684">AF1168*110</f>
        <v>605</v>
      </c>
      <c r="AI1168" s="72">
        <f t="shared" si="666"/>
        <v>2.781755374652469</v>
      </c>
      <c r="AJ1168" s="59">
        <f t="shared" si="667"/>
        <v>33</v>
      </c>
      <c r="AK1168" s="59">
        <f t="shared" si="674"/>
        <v>1.5185139398778875</v>
      </c>
      <c r="AL1168" s="72">
        <f t="shared" si="668"/>
        <v>3630</v>
      </c>
      <c r="AM1168" s="72">
        <f t="shared" si="664"/>
        <v>3.5599066250361124</v>
      </c>
      <c r="AN1168" s="26" t="s">
        <v>28</v>
      </c>
      <c r="AO1168" s="22" t="s">
        <v>470</v>
      </c>
      <c r="AP1168" s="240"/>
      <c r="AQ1168" s="22" t="s">
        <v>80</v>
      </c>
      <c r="AR1168" s="26" t="s">
        <v>223</v>
      </c>
      <c r="AS1168" s="26" t="s">
        <v>224</v>
      </c>
      <c r="AT1168" s="498">
        <v>112</v>
      </c>
      <c r="AU1168" s="270">
        <v>45.23</v>
      </c>
      <c r="AV1168" s="11">
        <v>-118.5</v>
      </c>
      <c r="AW1168" s="37" t="s">
        <v>225</v>
      </c>
      <c r="AX1168" s="277">
        <v>6.1416666666666666</v>
      </c>
      <c r="AY1168" s="278">
        <v>613</v>
      </c>
      <c r="AZ1168" s="455">
        <f t="shared" si="675"/>
        <v>2.7874604745184151</v>
      </c>
      <c r="BA1168" s="529" t="s">
        <v>137</v>
      </c>
      <c r="BB1168" s="241" t="s">
        <v>226</v>
      </c>
      <c r="BC1168" s="22"/>
      <c r="BD1168" s="23"/>
      <c r="BH1168" s="26" t="s">
        <v>2028</v>
      </c>
      <c r="BI1168" s="26" t="s">
        <v>1865</v>
      </c>
      <c r="BJ1168" s="185" t="s">
        <v>12</v>
      </c>
      <c r="BK1168" s="67" t="s">
        <v>1050</v>
      </c>
      <c r="BO1168" s="29" t="s">
        <v>1669</v>
      </c>
      <c r="BP1168" s="8" t="s">
        <v>1577</v>
      </c>
      <c r="BQ1168" s="29" t="s">
        <v>1862</v>
      </c>
      <c r="BR1168" s="67">
        <v>0.45529100529100536</v>
      </c>
      <c r="BS1168" s="29" t="s">
        <v>21</v>
      </c>
      <c r="BT1168" s="29" t="s">
        <v>1214</v>
      </c>
      <c r="BU1168" s="124">
        <v>0.27658511913389749</v>
      </c>
      <c r="BW1168" s="14" t="s">
        <v>26</v>
      </c>
      <c r="BX1168" s="29" t="s">
        <v>67</v>
      </c>
      <c r="BZ1168" s="146">
        <f t="shared" si="669"/>
        <v>0.27658511913389749</v>
      </c>
      <c r="CA1168" s="250" t="s">
        <v>18</v>
      </c>
      <c r="CB1168" s="248" t="s">
        <v>1861</v>
      </c>
      <c r="CC1168" s="29">
        <v>3</v>
      </c>
      <c r="CD1168" s="29">
        <v>3</v>
      </c>
      <c r="CE1168" s="82" t="s">
        <v>1617</v>
      </c>
      <c r="CF1168" s="8" t="s">
        <v>1578</v>
      </c>
      <c r="CG1168" s="67">
        <v>0.33496732026143788</v>
      </c>
      <c r="CH1168" s="29" t="s">
        <v>21</v>
      </c>
      <c r="CI1168" s="67">
        <v>0.47587747855883361</v>
      </c>
      <c r="CL1168" s="30">
        <f t="shared" si="670"/>
        <v>0.47587747855883361</v>
      </c>
      <c r="CM1168" s="29">
        <v>3</v>
      </c>
      <c r="CN1168" s="29">
        <v>3</v>
      </c>
      <c r="CO1168" s="82" t="s">
        <v>2630</v>
      </c>
      <c r="CP1168" s="67">
        <f t="shared" si="679"/>
        <v>0.30915366951291107</v>
      </c>
      <c r="CQ1168" s="67">
        <f t="shared" si="680"/>
        <v>0.8</v>
      </c>
      <c r="CR1168" s="67">
        <f t="shared" si="676"/>
        <v>0.24732293561032886</v>
      </c>
      <c r="CS1168" s="67">
        <f t="shared" si="681"/>
        <v>0.67176405287324259</v>
      </c>
      <c r="CT1168" s="29">
        <v>1</v>
      </c>
      <c r="CU1168" s="59">
        <v>0</v>
      </c>
      <c r="CV1168" s="19" t="s">
        <v>1782</v>
      </c>
      <c r="CW1168" s="59">
        <v>0</v>
      </c>
      <c r="CX1168" s="59">
        <v>0</v>
      </c>
      <c r="CY1168" s="12">
        <v>1</v>
      </c>
      <c r="CZ1168" s="12">
        <v>0</v>
      </c>
      <c r="DA1168" s="12">
        <v>0</v>
      </c>
      <c r="DB1168" s="12">
        <v>0</v>
      </c>
      <c r="DC1168" s="12">
        <v>0</v>
      </c>
      <c r="DD1168" s="283">
        <v>0</v>
      </c>
      <c r="DE1168" s="60">
        <v>1</v>
      </c>
      <c r="DF1168" s="60">
        <v>0</v>
      </c>
      <c r="DG1168" s="60">
        <v>0</v>
      </c>
      <c r="DH1168" s="60">
        <v>0</v>
      </c>
      <c r="DI1168" s="60">
        <v>0</v>
      </c>
      <c r="DJ1168" s="60">
        <v>0</v>
      </c>
      <c r="DK1168" s="60">
        <v>0</v>
      </c>
      <c r="DL1168" s="19">
        <v>0</v>
      </c>
      <c r="DM1168" s="19">
        <v>0</v>
      </c>
      <c r="DN1168" s="19">
        <v>0</v>
      </c>
      <c r="DO1168" s="59">
        <v>0</v>
      </c>
      <c r="DP1168" s="59">
        <v>0</v>
      </c>
      <c r="DQ1168" s="59">
        <v>0</v>
      </c>
      <c r="DR1168" s="59">
        <v>0</v>
      </c>
      <c r="DS1168" s="59">
        <v>0</v>
      </c>
      <c r="DT1168" s="59">
        <v>0</v>
      </c>
      <c r="DU1168" s="59">
        <v>0</v>
      </c>
      <c r="DV1168" s="59">
        <v>0</v>
      </c>
      <c r="DW1168" s="59">
        <v>0</v>
      </c>
      <c r="DX1168" s="59">
        <v>0</v>
      </c>
      <c r="DY1168" s="59">
        <v>0</v>
      </c>
      <c r="DZ1168" s="59">
        <v>0</v>
      </c>
      <c r="EA1168" s="59">
        <v>0</v>
      </c>
      <c r="EB1168" s="59">
        <v>0</v>
      </c>
      <c r="EC1168" s="59">
        <v>0</v>
      </c>
      <c r="ED1168" s="59">
        <v>0</v>
      </c>
      <c r="EE1168" s="59">
        <v>0</v>
      </c>
      <c r="EF1168" s="59">
        <v>0</v>
      </c>
      <c r="EG1168" s="59">
        <v>0</v>
      </c>
      <c r="EH1168" s="59">
        <v>0</v>
      </c>
      <c r="EI1168" s="59">
        <v>0</v>
      </c>
      <c r="EJ1168" s="59">
        <v>0</v>
      </c>
      <c r="EK1168" s="59">
        <v>0</v>
      </c>
      <c r="EL1168" s="59">
        <v>0</v>
      </c>
      <c r="EM1168" s="29">
        <v>2</v>
      </c>
      <c r="EN1168" s="59">
        <v>0</v>
      </c>
      <c r="EO1168" s="29">
        <v>2</v>
      </c>
      <c r="EP1168" s="59">
        <v>1</v>
      </c>
      <c r="EQ1168" s="59">
        <v>2</v>
      </c>
    </row>
    <row r="1169" spans="1:147" ht="15" customHeight="1" x14ac:dyDescent="0.25">
      <c r="A1169" s="6" t="s">
        <v>2587</v>
      </c>
      <c r="B1169" s="22">
        <v>243</v>
      </c>
      <c r="C1169" s="21" t="s">
        <v>1857</v>
      </c>
      <c r="D1169" s="13">
        <v>2016</v>
      </c>
      <c r="E1169" s="21" t="s">
        <v>800</v>
      </c>
      <c r="F1169" s="21" t="s">
        <v>308</v>
      </c>
      <c r="G1169" s="13">
        <v>19</v>
      </c>
      <c r="H1169" s="22" t="s">
        <v>801</v>
      </c>
      <c r="I1169" s="238" t="s">
        <v>1412</v>
      </c>
      <c r="J1169" s="59">
        <v>2</v>
      </c>
      <c r="K1169" s="22" t="s">
        <v>39</v>
      </c>
      <c r="L1169" s="22" t="s">
        <v>89</v>
      </c>
      <c r="M1169" s="22">
        <v>6</v>
      </c>
      <c r="N1169" s="22">
        <v>6</v>
      </c>
      <c r="O1169" s="59">
        <f t="shared" si="672"/>
        <v>0.77815125038364363</v>
      </c>
      <c r="P1169" s="22" t="s">
        <v>1858</v>
      </c>
      <c r="Q1169" s="26"/>
      <c r="R1169" s="22">
        <v>1</v>
      </c>
      <c r="S1169" s="22">
        <v>3</v>
      </c>
      <c r="T1169" s="22">
        <v>1</v>
      </c>
      <c r="U1169" s="239" t="s">
        <v>1859</v>
      </c>
      <c r="V1169" s="34" t="s">
        <v>1861</v>
      </c>
      <c r="W1169" s="13"/>
      <c r="X1169" s="22" t="s">
        <v>608</v>
      </c>
      <c r="Y1169" s="38"/>
      <c r="Z1169" s="26" t="s">
        <v>153</v>
      </c>
      <c r="AA1169" s="22" t="s">
        <v>1257</v>
      </c>
      <c r="AB1169" s="29" t="s">
        <v>1164</v>
      </c>
      <c r="AC1169" s="119">
        <v>10</v>
      </c>
      <c r="AD1169" s="29">
        <v>0</v>
      </c>
      <c r="AE1169" s="29" t="s">
        <v>1575</v>
      </c>
      <c r="AF1169" s="281">
        <v>2.7</v>
      </c>
      <c r="AG1169" s="86">
        <f t="shared" si="673"/>
        <v>0.43136376415898736</v>
      </c>
      <c r="AH1169" s="458">
        <f t="shared" si="684"/>
        <v>297</v>
      </c>
      <c r="AI1169" s="72">
        <f t="shared" si="666"/>
        <v>2.4727564493172123</v>
      </c>
      <c r="AJ1169" s="59">
        <f t="shared" si="667"/>
        <v>16.200000000000003</v>
      </c>
      <c r="AK1169" s="59">
        <f t="shared" si="674"/>
        <v>1.209515014542631</v>
      </c>
      <c r="AL1169" s="72">
        <f t="shared" si="668"/>
        <v>1782</v>
      </c>
      <c r="AM1169" s="72">
        <f t="shared" si="664"/>
        <v>3.2509076997008561</v>
      </c>
      <c r="AN1169" s="26" t="s">
        <v>28</v>
      </c>
      <c r="AO1169" s="22" t="s">
        <v>470</v>
      </c>
      <c r="AP1169" s="240"/>
      <c r="AQ1169" s="22" t="s">
        <v>80</v>
      </c>
      <c r="AR1169" s="26" t="s">
        <v>223</v>
      </c>
      <c r="AS1169" s="26" t="s">
        <v>224</v>
      </c>
      <c r="AT1169" s="498">
        <v>112</v>
      </c>
      <c r="AU1169" s="270">
        <v>45.23</v>
      </c>
      <c r="AV1169" s="11">
        <v>-118.5</v>
      </c>
      <c r="AW1169" s="37" t="s">
        <v>225</v>
      </c>
      <c r="AX1169" s="277">
        <v>6.1416666666666666</v>
      </c>
      <c r="AY1169" s="278">
        <v>613</v>
      </c>
      <c r="AZ1169" s="455">
        <f t="shared" si="675"/>
        <v>2.7874604745184151</v>
      </c>
      <c r="BA1169" s="529" t="s">
        <v>137</v>
      </c>
      <c r="BB1169" s="241" t="s">
        <v>226</v>
      </c>
      <c r="BC1169" s="22"/>
      <c r="BD1169" s="23"/>
      <c r="BH1169" s="26" t="s">
        <v>2028</v>
      </c>
      <c r="BI1169" s="26" t="s">
        <v>1866</v>
      </c>
      <c r="BJ1169" s="185" t="s">
        <v>12</v>
      </c>
      <c r="BK1169" s="67" t="s">
        <v>1050</v>
      </c>
      <c r="BO1169" s="29" t="s">
        <v>1669</v>
      </c>
      <c r="BP1169" s="8" t="s">
        <v>1577</v>
      </c>
      <c r="BQ1169" s="29" t="s">
        <v>1862</v>
      </c>
      <c r="BR1169" s="67">
        <v>0.57157651072124749</v>
      </c>
      <c r="BS1169" s="29" t="s">
        <v>21</v>
      </c>
      <c r="BT1169" s="29" t="s">
        <v>1214</v>
      </c>
      <c r="BU1169" s="124">
        <v>0.25158576023824142</v>
      </c>
      <c r="BW1169" s="14" t="s">
        <v>26</v>
      </c>
      <c r="BX1169" s="29" t="s">
        <v>67</v>
      </c>
      <c r="BZ1169" s="146">
        <f t="shared" si="669"/>
        <v>0.25158576023824142</v>
      </c>
      <c r="CA1169" s="250" t="s">
        <v>18</v>
      </c>
      <c r="CB1169" s="248" t="s">
        <v>1861</v>
      </c>
      <c r="CC1169" s="29">
        <v>3</v>
      </c>
      <c r="CD1169" s="29">
        <v>3</v>
      </c>
      <c r="CE1169" s="82" t="s">
        <v>1617</v>
      </c>
      <c r="CF1169" s="8" t="s">
        <v>1578</v>
      </c>
      <c r="CG1169" s="67">
        <v>0.33496732026143788</v>
      </c>
      <c r="CH1169" s="29" t="s">
        <v>21</v>
      </c>
      <c r="CI1169" s="67">
        <v>0.47587747855883361</v>
      </c>
      <c r="CL1169" s="30">
        <f t="shared" si="670"/>
        <v>0.47587747855883361</v>
      </c>
      <c r="CM1169" s="29">
        <v>3</v>
      </c>
      <c r="CN1169" s="29">
        <v>3</v>
      </c>
      <c r="CO1169" s="82" t="s">
        <v>2630</v>
      </c>
      <c r="CP1169" s="67">
        <f t="shared" si="679"/>
        <v>0.6216290631004705</v>
      </c>
      <c r="CQ1169" s="67">
        <f t="shared" si="680"/>
        <v>0.8</v>
      </c>
      <c r="CR1169" s="67">
        <f t="shared" si="676"/>
        <v>0.49730325048037644</v>
      </c>
      <c r="CS1169" s="67">
        <f t="shared" si="681"/>
        <v>0.68727587691152892</v>
      </c>
      <c r="CT1169" s="29">
        <v>1</v>
      </c>
      <c r="CU1169" s="59">
        <v>0</v>
      </c>
      <c r="CV1169" s="19" t="s">
        <v>1782</v>
      </c>
      <c r="CW1169" s="59">
        <v>0</v>
      </c>
      <c r="CX1169" s="59">
        <v>0</v>
      </c>
      <c r="CY1169" s="12">
        <v>1</v>
      </c>
      <c r="CZ1169" s="12">
        <v>0</v>
      </c>
      <c r="DA1169" s="12">
        <v>0</v>
      </c>
      <c r="DB1169" s="12">
        <v>0</v>
      </c>
      <c r="DC1169" s="12">
        <v>0</v>
      </c>
      <c r="DD1169" s="283">
        <v>0</v>
      </c>
      <c r="DE1169" s="60">
        <v>1</v>
      </c>
      <c r="DF1169" s="60">
        <v>0</v>
      </c>
      <c r="DG1169" s="60">
        <v>0</v>
      </c>
      <c r="DH1169" s="60">
        <v>0</v>
      </c>
      <c r="DI1169" s="60">
        <v>0</v>
      </c>
      <c r="DJ1169" s="60">
        <v>0</v>
      </c>
      <c r="DK1169" s="60">
        <v>0</v>
      </c>
      <c r="DL1169" s="19">
        <v>0</v>
      </c>
      <c r="DM1169" s="19">
        <v>0</v>
      </c>
      <c r="DN1169" s="19">
        <v>0</v>
      </c>
      <c r="DO1169" s="59">
        <v>0</v>
      </c>
      <c r="DP1169" s="59">
        <v>0</v>
      </c>
      <c r="DQ1169" s="59">
        <v>0</v>
      </c>
      <c r="DR1169" s="59">
        <v>0</v>
      </c>
      <c r="DS1169" s="59">
        <v>0</v>
      </c>
      <c r="DT1169" s="59">
        <v>0</v>
      </c>
      <c r="DU1169" s="59">
        <v>0</v>
      </c>
      <c r="DV1169" s="59">
        <v>0</v>
      </c>
      <c r="DW1169" s="59">
        <v>0</v>
      </c>
      <c r="DX1169" s="59">
        <v>0</v>
      </c>
      <c r="DY1169" s="59">
        <v>0</v>
      </c>
      <c r="DZ1169" s="59">
        <v>0</v>
      </c>
      <c r="EA1169" s="59">
        <v>0</v>
      </c>
      <c r="EB1169" s="59">
        <v>0</v>
      </c>
      <c r="EC1169" s="59">
        <v>0</v>
      </c>
      <c r="ED1169" s="59">
        <v>0</v>
      </c>
      <c r="EE1169" s="59">
        <v>0</v>
      </c>
      <c r="EF1169" s="59">
        <v>0</v>
      </c>
      <c r="EG1169" s="59">
        <v>0</v>
      </c>
      <c r="EH1169" s="59">
        <v>0</v>
      </c>
      <c r="EI1169" s="59">
        <v>0</v>
      </c>
      <c r="EJ1169" s="59">
        <v>0</v>
      </c>
      <c r="EK1169" s="59">
        <v>0</v>
      </c>
      <c r="EL1169" s="59">
        <v>0</v>
      </c>
      <c r="EM1169" s="29">
        <v>2</v>
      </c>
      <c r="EN1169" s="59">
        <v>0</v>
      </c>
      <c r="EO1169" s="29">
        <v>2</v>
      </c>
      <c r="EP1169" s="59">
        <v>1</v>
      </c>
      <c r="EQ1169" s="59">
        <v>2</v>
      </c>
    </row>
    <row r="1170" spans="1:147" ht="15" customHeight="1" x14ac:dyDescent="0.25">
      <c r="A1170" s="6" t="s">
        <v>2587</v>
      </c>
      <c r="B1170" s="22">
        <v>244</v>
      </c>
      <c r="C1170" s="21" t="s">
        <v>1857</v>
      </c>
      <c r="D1170" s="13">
        <v>2016</v>
      </c>
      <c r="E1170" s="21" t="s">
        <v>800</v>
      </c>
      <c r="F1170" s="21" t="s">
        <v>308</v>
      </c>
      <c r="G1170" s="13">
        <v>19</v>
      </c>
      <c r="H1170" s="22" t="s">
        <v>801</v>
      </c>
      <c r="I1170" s="238" t="s">
        <v>1412</v>
      </c>
      <c r="J1170" s="59">
        <v>2</v>
      </c>
      <c r="K1170" s="22" t="s">
        <v>39</v>
      </c>
      <c r="L1170" s="22" t="s">
        <v>89</v>
      </c>
      <c r="M1170" s="22">
        <v>6</v>
      </c>
      <c r="N1170" s="22">
        <v>6</v>
      </c>
      <c r="O1170" s="59">
        <f t="shared" si="672"/>
        <v>0.77815125038364363</v>
      </c>
      <c r="P1170" s="22" t="s">
        <v>1858</v>
      </c>
      <c r="Q1170" s="26"/>
      <c r="R1170" s="22">
        <v>1</v>
      </c>
      <c r="S1170" s="22">
        <v>3</v>
      </c>
      <c r="T1170" s="22">
        <v>3</v>
      </c>
      <c r="U1170" s="239" t="s">
        <v>1859</v>
      </c>
      <c r="V1170" s="34" t="s">
        <v>1861</v>
      </c>
      <c r="W1170" s="13"/>
      <c r="X1170" s="22" t="s">
        <v>608</v>
      </c>
      <c r="Y1170" s="38"/>
      <c r="Z1170" s="26" t="s">
        <v>153</v>
      </c>
      <c r="AA1170" s="22" t="s">
        <v>1257</v>
      </c>
      <c r="AB1170" s="29" t="s">
        <v>1164</v>
      </c>
      <c r="AC1170" s="243" t="s">
        <v>1863</v>
      </c>
      <c r="AD1170" s="29">
        <v>0</v>
      </c>
      <c r="AE1170" s="29" t="s">
        <v>1575</v>
      </c>
      <c r="AF1170" s="282">
        <v>5.5</v>
      </c>
      <c r="AG1170" s="86">
        <f t="shared" si="673"/>
        <v>0.74036268949424389</v>
      </c>
      <c r="AH1170" s="458">
        <f t="shared" si="684"/>
        <v>605</v>
      </c>
      <c r="AI1170" s="72">
        <f t="shared" si="666"/>
        <v>2.781755374652469</v>
      </c>
      <c r="AJ1170" s="59">
        <f t="shared" si="667"/>
        <v>33</v>
      </c>
      <c r="AK1170" s="59">
        <f t="shared" si="674"/>
        <v>1.5185139398778875</v>
      </c>
      <c r="AL1170" s="72">
        <f t="shared" si="668"/>
        <v>3630</v>
      </c>
      <c r="AM1170" s="72">
        <f t="shared" si="664"/>
        <v>3.5599066250361124</v>
      </c>
      <c r="AN1170" s="26" t="s">
        <v>28</v>
      </c>
      <c r="AO1170" s="22" t="s">
        <v>470</v>
      </c>
      <c r="AP1170" s="240"/>
      <c r="AQ1170" s="22" t="s">
        <v>80</v>
      </c>
      <c r="AR1170" s="26" t="s">
        <v>223</v>
      </c>
      <c r="AS1170" s="26" t="s">
        <v>224</v>
      </c>
      <c r="AT1170" s="498">
        <v>112</v>
      </c>
      <c r="AU1170" s="270">
        <v>45.23</v>
      </c>
      <c r="AV1170" s="11">
        <v>-118.5</v>
      </c>
      <c r="AW1170" s="37" t="s">
        <v>225</v>
      </c>
      <c r="AX1170" s="277">
        <v>6.1416666666666666</v>
      </c>
      <c r="AY1170" s="278">
        <v>613</v>
      </c>
      <c r="AZ1170" s="455">
        <f t="shared" si="675"/>
        <v>2.7874604745184151</v>
      </c>
      <c r="BA1170" s="529" t="s">
        <v>137</v>
      </c>
      <c r="BB1170" s="241" t="s">
        <v>226</v>
      </c>
      <c r="BC1170" s="22"/>
      <c r="BD1170" s="23"/>
      <c r="BH1170" s="26" t="s">
        <v>2028</v>
      </c>
      <c r="BI1170" s="26" t="s">
        <v>1867</v>
      </c>
      <c r="BJ1170" s="185" t="s">
        <v>12</v>
      </c>
      <c r="BK1170" s="67" t="s">
        <v>1050</v>
      </c>
      <c r="BO1170" s="29" t="s">
        <v>1669</v>
      </c>
      <c r="BP1170" s="8" t="s">
        <v>1577</v>
      </c>
      <c r="BQ1170" s="29" t="s">
        <v>1862</v>
      </c>
      <c r="BR1170" s="67">
        <v>0.44395946975281342</v>
      </c>
      <c r="BS1170" s="29" t="s">
        <v>21</v>
      </c>
      <c r="BT1170" s="29" t="s">
        <v>1214</v>
      </c>
      <c r="BU1170" s="124">
        <v>0.26976792734333932</v>
      </c>
      <c r="BW1170" s="14" t="s">
        <v>26</v>
      </c>
      <c r="BX1170" s="29" t="s">
        <v>67</v>
      </c>
      <c r="BZ1170" s="146">
        <f t="shared" si="669"/>
        <v>0.26976792734333932</v>
      </c>
      <c r="CA1170" s="250" t="s">
        <v>18</v>
      </c>
      <c r="CB1170" s="248" t="s">
        <v>1861</v>
      </c>
      <c r="CC1170" s="29">
        <v>9</v>
      </c>
      <c r="CD1170" s="29">
        <v>9</v>
      </c>
      <c r="CE1170" s="82" t="s">
        <v>1617</v>
      </c>
      <c r="CF1170" s="8" t="s">
        <v>1578</v>
      </c>
      <c r="CG1170" s="67">
        <v>0.33496732026143788</v>
      </c>
      <c r="CH1170" s="29" t="s">
        <v>21</v>
      </c>
      <c r="CI1170" s="67">
        <v>0.47587747855883361</v>
      </c>
      <c r="CL1170" s="30">
        <f t="shared" si="670"/>
        <v>0.47587747855883361</v>
      </c>
      <c r="CM1170" s="29">
        <v>3</v>
      </c>
      <c r="CN1170" s="29">
        <v>3</v>
      </c>
      <c r="CO1170" s="82" t="s">
        <v>2630</v>
      </c>
      <c r="CP1170" s="67">
        <f t="shared" si="679"/>
        <v>0.33876659224153605</v>
      </c>
      <c r="CQ1170" s="67">
        <f t="shared" si="680"/>
        <v>0.92307692307692313</v>
      </c>
      <c r="CR1170" s="67">
        <f t="shared" si="676"/>
        <v>0.31270762360757176</v>
      </c>
      <c r="CS1170" s="67">
        <f t="shared" si="681"/>
        <v>0.44851886352204001</v>
      </c>
      <c r="CT1170" s="29">
        <v>2</v>
      </c>
      <c r="CU1170" s="59">
        <v>0</v>
      </c>
      <c r="CV1170" s="19" t="s">
        <v>1782</v>
      </c>
      <c r="CW1170" s="59">
        <v>0</v>
      </c>
      <c r="CX1170" s="59">
        <v>0</v>
      </c>
      <c r="CY1170" s="12">
        <v>1</v>
      </c>
      <c r="CZ1170" s="12">
        <v>0</v>
      </c>
      <c r="DA1170" s="12">
        <v>0</v>
      </c>
      <c r="DB1170" s="12">
        <v>0</v>
      </c>
      <c r="DC1170" s="12">
        <v>0</v>
      </c>
      <c r="DD1170" s="283">
        <v>0</v>
      </c>
      <c r="DE1170" s="60">
        <v>1</v>
      </c>
      <c r="DF1170" s="60">
        <v>0</v>
      </c>
      <c r="DG1170" s="60">
        <v>0</v>
      </c>
      <c r="DH1170" s="60">
        <v>0</v>
      </c>
      <c r="DI1170" s="60">
        <v>0</v>
      </c>
      <c r="DJ1170" s="60">
        <v>0</v>
      </c>
      <c r="DK1170" s="60">
        <v>0</v>
      </c>
      <c r="DL1170" s="19">
        <v>0</v>
      </c>
      <c r="DM1170" s="19">
        <v>0</v>
      </c>
      <c r="DN1170" s="19">
        <v>0</v>
      </c>
      <c r="DO1170" s="59">
        <v>0</v>
      </c>
      <c r="DP1170" s="59">
        <v>0</v>
      </c>
      <c r="DQ1170" s="59">
        <v>0</v>
      </c>
      <c r="DR1170" s="59">
        <v>0</v>
      </c>
      <c r="DS1170" s="59">
        <v>0</v>
      </c>
      <c r="DT1170" s="59">
        <v>0</v>
      </c>
      <c r="DU1170" s="59">
        <v>0</v>
      </c>
      <c r="DV1170" s="59">
        <v>0</v>
      </c>
      <c r="DW1170" s="59">
        <v>0</v>
      </c>
      <c r="DX1170" s="59">
        <v>0</v>
      </c>
      <c r="DY1170" s="59">
        <v>0</v>
      </c>
      <c r="DZ1170" s="59">
        <v>0</v>
      </c>
      <c r="EA1170" s="59">
        <v>0</v>
      </c>
      <c r="EB1170" s="59">
        <v>0</v>
      </c>
      <c r="EC1170" s="59">
        <v>0</v>
      </c>
      <c r="ED1170" s="59">
        <v>0</v>
      </c>
      <c r="EE1170" s="59">
        <v>0</v>
      </c>
      <c r="EF1170" s="59">
        <v>0</v>
      </c>
      <c r="EG1170" s="59">
        <v>0</v>
      </c>
      <c r="EH1170" s="59">
        <v>0</v>
      </c>
      <c r="EI1170" s="59">
        <v>0</v>
      </c>
      <c r="EJ1170" s="59">
        <v>0</v>
      </c>
      <c r="EK1170" s="59">
        <v>0</v>
      </c>
      <c r="EL1170" s="59">
        <v>0</v>
      </c>
      <c r="EM1170" s="29">
        <v>2</v>
      </c>
      <c r="EN1170" s="59">
        <v>0</v>
      </c>
      <c r="EO1170" s="29">
        <v>2</v>
      </c>
      <c r="EP1170" s="59">
        <v>1</v>
      </c>
      <c r="EQ1170" s="59">
        <v>2</v>
      </c>
    </row>
    <row r="1171" spans="1:147" ht="15" customHeight="1" x14ac:dyDescent="0.25">
      <c r="A1171" s="6" t="s">
        <v>2587</v>
      </c>
      <c r="B1171" s="22">
        <v>245</v>
      </c>
      <c r="C1171" s="21" t="s">
        <v>1857</v>
      </c>
      <c r="D1171" s="13">
        <v>2016</v>
      </c>
      <c r="E1171" s="21" t="s">
        <v>800</v>
      </c>
      <c r="F1171" s="21" t="s">
        <v>308</v>
      </c>
      <c r="G1171" s="13">
        <v>19</v>
      </c>
      <c r="H1171" s="22" t="s">
        <v>801</v>
      </c>
      <c r="I1171" s="238" t="s">
        <v>1412</v>
      </c>
      <c r="J1171" s="59">
        <v>2</v>
      </c>
      <c r="K1171" s="22" t="s">
        <v>39</v>
      </c>
      <c r="L1171" s="22" t="s">
        <v>89</v>
      </c>
      <c r="M1171" s="22">
        <v>6</v>
      </c>
      <c r="N1171" s="22">
        <v>6</v>
      </c>
      <c r="O1171" s="59">
        <f t="shared" si="672"/>
        <v>0.77815125038364363</v>
      </c>
      <c r="P1171" s="22" t="s">
        <v>1858</v>
      </c>
      <c r="Q1171" s="26"/>
      <c r="R1171" s="22">
        <v>1</v>
      </c>
      <c r="S1171" s="22">
        <v>3</v>
      </c>
      <c r="T1171" s="22">
        <v>1</v>
      </c>
      <c r="U1171" s="239" t="s">
        <v>1859</v>
      </c>
      <c r="V1171" s="34" t="s">
        <v>1861</v>
      </c>
      <c r="W1171" s="13"/>
      <c r="X1171" s="22" t="s">
        <v>608</v>
      </c>
      <c r="Y1171" s="38"/>
      <c r="Z1171" s="244" t="s">
        <v>130</v>
      </c>
      <c r="AA1171" s="22" t="s">
        <v>1257</v>
      </c>
      <c r="AB1171" s="29" t="s">
        <v>1164</v>
      </c>
      <c r="AC1171" s="119">
        <v>32</v>
      </c>
      <c r="AD1171" s="29">
        <v>0</v>
      </c>
      <c r="AE1171" s="29" t="s">
        <v>1576</v>
      </c>
      <c r="AF1171" s="281">
        <v>8.6999999999999993</v>
      </c>
      <c r="AG1171" s="86">
        <f t="shared" si="673"/>
        <v>0.93951925261861846</v>
      </c>
      <c r="AH1171" s="458">
        <f>AF1171*69.5</f>
        <v>604.65</v>
      </c>
      <c r="AI1171" s="72">
        <f t="shared" si="666"/>
        <v>2.7815040572087324</v>
      </c>
      <c r="AJ1171" s="59">
        <f t="shared" si="667"/>
        <v>52.199999999999996</v>
      </c>
      <c r="AK1171" s="59">
        <f t="shared" si="674"/>
        <v>1.7176705030022621</v>
      </c>
      <c r="AL1171" s="72">
        <f t="shared" si="668"/>
        <v>3627.8999999999996</v>
      </c>
      <c r="AM1171" s="72">
        <f t="shared" si="664"/>
        <v>3.5596553075923758</v>
      </c>
      <c r="AN1171" s="26" t="s">
        <v>28</v>
      </c>
      <c r="AO1171" s="22" t="s">
        <v>470</v>
      </c>
      <c r="AP1171" s="240"/>
      <c r="AQ1171" s="22" t="s">
        <v>80</v>
      </c>
      <c r="AR1171" s="26" t="s">
        <v>223</v>
      </c>
      <c r="AS1171" s="26" t="s">
        <v>224</v>
      </c>
      <c r="AT1171" s="498">
        <v>112</v>
      </c>
      <c r="AU1171" s="270">
        <v>45.23</v>
      </c>
      <c r="AV1171" s="11">
        <v>-118.5</v>
      </c>
      <c r="AW1171" s="37" t="s">
        <v>225</v>
      </c>
      <c r="AX1171" s="277">
        <v>6.1416666666666666</v>
      </c>
      <c r="AY1171" s="278">
        <v>613</v>
      </c>
      <c r="AZ1171" s="455">
        <f t="shared" si="675"/>
        <v>2.7874604745184151</v>
      </c>
      <c r="BA1171" s="529" t="s">
        <v>137</v>
      </c>
      <c r="BB1171" s="241" t="s">
        <v>226</v>
      </c>
      <c r="BC1171" s="22"/>
      <c r="BD1171" s="23"/>
      <c r="BH1171" s="26" t="s">
        <v>2028</v>
      </c>
      <c r="BI1171" s="26" t="s">
        <v>1868</v>
      </c>
      <c r="BJ1171" s="185" t="s">
        <v>12</v>
      </c>
      <c r="BK1171" s="67" t="s">
        <v>1050</v>
      </c>
      <c r="BO1171" s="29" t="s">
        <v>1669</v>
      </c>
      <c r="BP1171" s="8" t="s">
        <v>1577</v>
      </c>
      <c r="BQ1171" s="29" t="s">
        <v>1862</v>
      </c>
      <c r="BR1171" s="67">
        <v>0.41471734892787532</v>
      </c>
      <c r="BS1171" s="29" t="s">
        <v>21</v>
      </c>
      <c r="BT1171" s="29" t="s">
        <v>1214</v>
      </c>
      <c r="BU1171" s="124">
        <v>0.24215369697564623</v>
      </c>
      <c r="BW1171" s="14" t="s">
        <v>26</v>
      </c>
      <c r="BX1171" s="29" t="s">
        <v>67</v>
      </c>
      <c r="BZ1171" s="146">
        <f t="shared" si="669"/>
        <v>0.24215369697564623</v>
      </c>
      <c r="CA1171" s="250" t="s">
        <v>18</v>
      </c>
      <c r="CB1171" s="248" t="s">
        <v>1861</v>
      </c>
      <c r="CC1171" s="29">
        <v>3</v>
      </c>
      <c r="CD1171" s="29">
        <v>3</v>
      </c>
      <c r="CE1171" s="82" t="s">
        <v>1617</v>
      </c>
      <c r="CF1171" s="8" t="s">
        <v>1578</v>
      </c>
      <c r="CG1171" s="67">
        <v>0.33496732026143788</v>
      </c>
      <c r="CH1171" s="29" t="s">
        <v>21</v>
      </c>
      <c r="CI1171" s="67">
        <v>0.47587747855883361</v>
      </c>
      <c r="CL1171" s="30">
        <f t="shared" si="670"/>
        <v>0.47587747855883361</v>
      </c>
      <c r="CM1171" s="29">
        <v>3</v>
      </c>
      <c r="CN1171" s="29">
        <v>3</v>
      </c>
      <c r="CO1171" s="82" t="s">
        <v>2630</v>
      </c>
      <c r="CP1171" s="67">
        <f t="shared" si="679"/>
        <v>0.21122675254562015</v>
      </c>
      <c r="CQ1171" s="67">
        <f t="shared" si="680"/>
        <v>0.8</v>
      </c>
      <c r="CR1171" s="67">
        <f t="shared" si="676"/>
        <v>0.16898140203649614</v>
      </c>
      <c r="CS1171" s="67">
        <f t="shared" si="681"/>
        <v>0.66904622618618492</v>
      </c>
      <c r="CT1171" s="29">
        <v>1</v>
      </c>
      <c r="CU1171" s="59">
        <v>0</v>
      </c>
      <c r="CV1171" s="19" t="s">
        <v>1782</v>
      </c>
      <c r="CW1171" s="59">
        <v>0</v>
      </c>
      <c r="CX1171" s="59">
        <v>0</v>
      </c>
      <c r="CY1171" s="12">
        <v>1</v>
      </c>
      <c r="CZ1171" s="12">
        <v>0</v>
      </c>
      <c r="DA1171" s="12">
        <v>0</v>
      </c>
      <c r="DB1171" s="12">
        <v>0</v>
      </c>
      <c r="DC1171" s="12">
        <v>0</v>
      </c>
      <c r="DD1171" s="283">
        <v>0</v>
      </c>
      <c r="DE1171" s="60">
        <v>1</v>
      </c>
      <c r="DF1171" s="60">
        <v>0</v>
      </c>
      <c r="DG1171" s="60">
        <v>0</v>
      </c>
      <c r="DH1171" s="60">
        <v>0</v>
      </c>
      <c r="DI1171" s="60">
        <v>0</v>
      </c>
      <c r="DJ1171" s="60">
        <v>0</v>
      </c>
      <c r="DK1171" s="60">
        <v>0</v>
      </c>
      <c r="DL1171" s="19">
        <v>0</v>
      </c>
      <c r="DM1171" s="19">
        <v>0</v>
      </c>
      <c r="DN1171" s="19">
        <v>0</v>
      </c>
      <c r="DO1171" s="59">
        <v>0</v>
      </c>
      <c r="DP1171" s="59">
        <v>0</v>
      </c>
      <c r="DQ1171" s="59">
        <v>0</v>
      </c>
      <c r="DR1171" s="59">
        <v>0</v>
      </c>
      <c r="DS1171" s="59">
        <v>0</v>
      </c>
      <c r="DT1171" s="59">
        <v>0</v>
      </c>
      <c r="DU1171" s="59">
        <v>0</v>
      </c>
      <c r="DV1171" s="59">
        <v>0</v>
      </c>
      <c r="DW1171" s="59">
        <v>0</v>
      </c>
      <c r="DX1171" s="59">
        <v>0</v>
      </c>
      <c r="DY1171" s="59">
        <v>0</v>
      </c>
      <c r="DZ1171" s="59">
        <v>0</v>
      </c>
      <c r="EA1171" s="59">
        <v>0</v>
      </c>
      <c r="EB1171" s="59">
        <v>0</v>
      </c>
      <c r="EC1171" s="59">
        <v>0</v>
      </c>
      <c r="ED1171" s="59">
        <v>0</v>
      </c>
      <c r="EE1171" s="59">
        <v>0</v>
      </c>
      <c r="EF1171" s="59">
        <v>0</v>
      </c>
      <c r="EG1171" s="59">
        <v>0</v>
      </c>
      <c r="EH1171" s="59">
        <v>0</v>
      </c>
      <c r="EI1171" s="59">
        <v>0</v>
      </c>
      <c r="EJ1171" s="59">
        <v>0</v>
      </c>
      <c r="EK1171" s="59">
        <v>0</v>
      </c>
      <c r="EL1171" s="59">
        <v>0</v>
      </c>
      <c r="EM1171" s="37">
        <v>0</v>
      </c>
      <c r="EN1171" s="59">
        <v>0</v>
      </c>
      <c r="EO1171" s="268">
        <v>1</v>
      </c>
      <c r="EP1171" s="59">
        <v>1</v>
      </c>
      <c r="EQ1171" s="59">
        <v>2</v>
      </c>
    </row>
    <row r="1172" spans="1:147" ht="15" customHeight="1" x14ac:dyDescent="0.25">
      <c r="A1172" s="6" t="s">
        <v>2587</v>
      </c>
      <c r="B1172" s="22">
        <v>246</v>
      </c>
      <c r="C1172" s="21" t="s">
        <v>1857</v>
      </c>
      <c r="D1172" s="13">
        <v>2016</v>
      </c>
      <c r="E1172" s="21" t="s">
        <v>800</v>
      </c>
      <c r="F1172" s="21" t="s">
        <v>308</v>
      </c>
      <c r="G1172" s="13">
        <v>19</v>
      </c>
      <c r="H1172" s="22" t="s">
        <v>801</v>
      </c>
      <c r="I1172" s="238" t="s">
        <v>1412</v>
      </c>
      <c r="J1172" s="59">
        <v>2</v>
      </c>
      <c r="K1172" s="22" t="s">
        <v>39</v>
      </c>
      <c r="L1172" s="22" t="s">
        <v>89</v>
      </c>
      <c r="M1172" s="22">
        <v>6</v>
      </c>
      <c r="N1172" s="22">
        <v>6</v>
      </c>
      <c r="O1172" s="59">
        <f t="shared" si="672"/>
        <v>0.77815125038364363</v>
      </c>
      <c r="P1172" s="22" t="s">
        <v>1858</v>
      </c>
      <c r="Q1172" s="26"/>
      <c r="R1172" s="22">
        <v>1</v>
      </c>
      <c r="S1172" s="22">
        <v>3</v>
      </c>
      <c r="T1172" s="22">
        <v>1</v>
      </c>
      <c r="U1172" s="239" t="s">
        <v>1859</v>
      </c>
      <c r="V1172" s="34" t="s">
        <v>1861</v>
      </c>
      <c r="W1172" s="13"/>
      <c r="X1172" s="22" t="s">
        <v>608</v>
      </c>
      <c r="Y1172" s="38"/>
      <c r="Z1172" s="244" t="s">
        <v>130</v>
      </c>
      <c r="AA1172" s="22" t="s">
        <v>1257</v>
      </c>
      <c r="AB1172" s="29" t="s">
        <v>1164</v>
      </c>
      <c r="AC1172" s="119">
        <v>16</v>
      </c>
      <c r="AD1172" s="29">
        <v>0</v>
      </c>
      <c r="AE1172" s="29" t="s">
        <v>1576</v>
      </c>
      <c r="AF1172" s="281">
        <v>4.4000000000000004</v>
      </c>
      <c r="AG1172" s="86">
        <f t="shared" si="673"/>
        <v>0.64345267648618742</v>
      </c>
      <c r="AH1172" s="458">
        <f t="shared" ref="AH1172:AH1174" si="685">AF1172*69.5</f>
        <v>305.8</v>
      </c>
      <c r="AI1172" s="72">
        <f t="shared" si="666"/>
        <v>2.4854374810763011</v>
      </c>
      <c r="AJ1172" s="59">
        <f t="shared" si="667"/>
        <v>26.400000000000002</v>
      </c>
      <c r="AK1172" s="59">
        <f t="shared" si="674"/>
        <v>1.4216039268698311</v>
      </c>
      <c r="AL1172" s="72">
        <f t="shared" si="668"/>
        <v>1834.8000000000002</v>
      </c>
      <c r="AM1172" s="72">
        <f t="shared" si="664"/>
        <v>3.263588731459945</v>
      </c>
      <c r="AN1172" s="26" t="s">
        <v>28</v>
      </c>
      <c r="AO1172" s="22" t="s">
        <v>470</v>
      </c>
      <c r="AP1172" s="240"/>
      <c r="AQ1172" s="22" t="s">
        <v>80</v>
      </c>
      <c r="AR1172" s="26" t="s">
        <v>223</v>
      </c>
      <c r="AS1172" s="26" t="s">
        <v>224</v>
      </c>
      <c r="AT1172" s="498">
        <v>112</v>
      </c>
      <c r="AU1172" s="270">
        <v>45.23</v>
      </c>
      <c r="AV1172" s="11">
        <v>-118.5</v>
      </c>
      <c r="AW1172" s="37" t="s">
        <v>225</v>
      </c>
      <c r="AX1172" s="277">
        <v>6.1416666666666666</v>
      </c>
      <c r="AY1172" s="278">
        <v>613</v>
      </c>
      <c r="AZ1172" s="455">
        <f t="shared" si="675"/>
        <v>2.7874604745184151</v>
      </c>
      <c r="BA1172" s="529" t="s">
        <v>137</v>
      </c>
      <c r="BB1172" s="241" t="s">
        <v>226</v>
      </c>
      <c r="BC1172" s="22"/>
      <c r="BD1172" s="23"/>
      <c r="BH1172" s="26" t="s">
        <v>2028</v>
      </c>
      <c r="BI1172" s="26" t="s">
        <v>1869</v>
      </c>
      <c r="BJ1172" s="185" t="s">
        <v>12</v>
      </c>
      <c r="BK1172" s="67" t="s">
        <v>1050</v>
      </c>
      <c r="BO1172" s="29" t="s">
        <v>1669</v>
      </c>
      <c r="BP1172" s="8" t="s">
        <v>1577</v>
      </c>
      <c r="BQ1172" s="29" t="s">
        <v>1862</v>
      </c>
      <c r="BR1172" s="67">
        <v>0.50572612085769986</v>
      </c>
      <c r="BS1172" s="29" t="s">
        <v>21</v>
      </c>
      <c r="BT1172" s="29" t="s">
        <v>1214</v>
      </c>
      <c r="BU1172" s="124">
        <v>0.26817632412058195</v>
      </c>
      <c r="BW1172" s="14" t="s">
        <v>26</v>
      </c>
      <c r="BX1172" s="29" t="s">
        <v>67</v>
      </c>
      <c r="BZ1172" s="146">
        <f t="shared" si="669"/>
        <v>0.26817632412058195</v>
      </c>
      <c r="CA1172" s="250" t="s">
        <v>18</v>
      </c>
      <c r="CB1172" s="248" t="s">
        <v>1861</v>
      </c>
      <c r="CC1172" s="29">
        <v>3</v>
      </c>
      <c r="CD1172" s="29">
        <v>3</v>
      </c>
      <c r="CE1172" s="82" t="s">
        <v>1617</v>
      </c>
      <c r="CF1172" s="8" t="s">
        <v>1578</v>
      </c>
      <c r="CG1172" s="67">
        <v>0.33496732026143788</v>
      </c>
      <c r="CH1172" s="29" t="s">
        <v>21</v>
      </c>
      <c r="CI1172" s="67">
        <v>0.47587747855883361</v>
      </c>
      <c r="CL1172" s="30">
        <f t="shared" si="670"/>
        <v>0.47587747855883361</v>
      </c>
      <c r="CM1172" s="29">
        <v>3</v>
      </c>
      <c r="CN1172" s="29">
        <v>3</v>
      </c>
      <c r="CO1172" s="82" t="s">
        <v>2630</v>
      </c>
      <c r="CP1172" s="67">
        <f t="shared" si="679"/>
        <v>0.44209413739037329</v>
      </c>
      <c r="CQ1172" s="67">
        <f t="shared" si="680"/>
        <v>0.8</v>
      </c>
      <c r="CR1172" s="67">
        <f t="shared" si="676"/>
        <v>0.35367530991229867</v>
      </c>
      <c r="CS1172" s="67">
        <f t="shared" si="681"/>
        <v>0.67709051873679671</v>
      </c>
      <c r="CT1172" s="29">
        <v>1</v>
      </c>
      <c r="CU1172" s="59">
        <v>0</v>
      </c>
      <c r="CV1172" s="19" t="s">
        <v>1782</v>
      </c>
      <c r="CW1172" s="59">
        <v>0</v>
      </c>
      <c r="CX1172" s="59">
        <v>0</v>
      </c>
      <c r="CY1172" s="12">
        <v>1</v>
      </c>
      <c r="CZ1172" s="12">
        <v>0</v>
      </c>
      <c r="DA1172" s="12">
        <v>0</v>
      </c>
      <c r="DB1172" s="12">
        <v>0</v>
      </c>
      <c r="DC1172" s="12">
        <v>0</v>
      </c>
      <c r="DD1172" s="283">
        <v>0</v>
      </c>
      <c r="DE1172" s="60">
        <v>1</v>
      </c>
      <c r="DF1172" s="60">
        <v>0</v>
      </c>
      <c r="DG1172" s="60">
        <v>0</v>
      </c>
      <c r="DH1172" s="60">
        <v>0</v>
      </c>
      <c r="DI1172" s="60">
        <v>0</v>
      </c>
      <c r="DJ1172" s="60">
        <v>0</v>
      </c>
      <c r="DK1172" s="60">
        <v>0</v>
      </c>
      <c r="DL1172" s="19">
        <v>0</v>
      </c>
      <c r="DM1172" s="19">
        <v>0</v>
      </c>
      <c r="DN1172" s="19">
        <v>0</v>
      </c>
      <c r="DO1172" s="59">
        <v>0</v>
      </c>
      <c r="DP1172" s="59">
        <v>0</v>
      </c>
      <c r="DQ1172" s="59">
        <v>0</v>
      </c>
      <c r="DR1172" s="59">
        <v>0</v>
      </c>
      <c r="DS1172" s="59">
        <v>0</v>
      </c>
      <c r="DT1172" s="59">
        <v>0</v>
      </c>
      <c r="DU1172" s="59">
        <v>0</v>
      </c>
      <c r="DV1172" s="59">
        <v>0</v>
      </c>
      <c r="DW1172" s="59">
        <v>0</v>
      </c>
      <c r="DX1172" s="59">
        <v>0</v>
      </c>
      <c r="DY1172" s="59">
        <v>0</v>
      </c>
      <c r="DZ1172" s="59">
        <v>0</v>
      </c>
      <c r="EA1172" s="59">
        <v>0</v>
      </c>
      <c r="EB1172" s="59">
        <v>0</v>
      </c>
      <c r="EC1172" s="59">
        <v>0</v>
      </c>
      <c r="ED1172" s="59">
        <v>0</v>
      </c>
      <c r="EE1172" s="59">
        <v>0</v>
      </c>
      <c r="EF1172" s="59">
        <v>0</v>
      </c>
      <c r="EG1172" s="59">
        <v>0</v>
      </c>
      <c r="EH1172" s="59">
        <v>0</v>
      </c>
      <c r="EI1172" s="59">
        <v>0</v>
      </c>
      <c r="EJ1172" s="59">
        <v>0</v>
      </c>
      <c r="EK1172" s="59">
        <v>0</v>
      </c>
      <c r="EL1172" s="59">
        <v>0</v>
      </c>
      <c r="EM1172" s="37">
        <v>0</v>
      </c>
      <c r="EN1172" s="59">
        <v>0</v>
      </c>
      <c r="EO1172" s="268">
        <v>1</v>
      </c>
      <c r="EP1172" s="59">
        <v>1</v>
      </c>
      <c r="EQ1172" s="59">
        <v>2</v>
      </c>
    </row>
    <row r="1173" spans="1:147" ht="15" customHeight="1" x14ac:dyDescent="0.25">
      <c r="A1173" s="6" t="s">
        <v>2587</v>
      </c>
      <c r="B1173" s="22">
        <v>247</v>
      </c>
      <c r="C1173" s="21" t="s">
        <v>1857</v>
      </c>
      <c r="D1173" s="13">
        <v>2016</v>
      </c>
      <c r="E1173" s="21" t="s">
        <v>800</v>
      </c>
      <c r="F1173" s="21" t="s">
        <v>308</v>
      </c>
      <c r="G1173" s="13">
        <v>19</v>
      </c>
      <c r="H1173" s="22" t="s">
        <v>801</v>
      </c>
      <c r="I1173" s="238" t="s">
        <v>1412</v>
      </c>
      <c r="J1173" s="59">
        <v>2</v>
      </c>
      <c r="K1173" s="22" t="s">
        <v>39</v>
      </c>
      <c r="L1173" s="22" t="s">
        <v>89</v>
      </c>
      <c r="M1173" s="22">
        <v>6</v>
      </c>
      <c r="N1173" s="22">
        <v>6</v>
      </c>
      <c r="O1173" s="59">
        <f t="shared" si="672"/>
        <v>0.77815125038364363</v>
      </c>
      <c r="P1173" s="22" t="s">
        <v>1858</v>
      </c>
      <c r="Q1173" s="26"/>
      <c r="R1173" s="22">
        <v>1</v>
      </c>
      <c r="S1173" s="22">
        <v>3</v>
      </c>
      <c r="T1173" s="22">
        <v>1</v>
      </c>
      <c r="U1173" s="239" t="s">
        <v>1859</v>
      </c>
      <c r="V1173" s="34" t="s">
        <v>1861</v>
      </c>
      <c r="W1173" s="13"/>
      <c r="X1173" s="22" t="s">
        <v>608</v>
      </c>
      <c r="Y1173" s="38"/>
      <c r="Z1173" s="244" t="s">
        <v>130</v>
      </c>
      <c r="AA1173" s="22" t="s">
        <v>1257</v>
      </c>
      <c r="AB1173" s="29" t="s">
        <v>1164</v>
      </c>
      <c r="AC1173" s="119">
        <v>8</v>
      </c>
      <c r="AD1173" s="29">
        <v>0</v>
      </c>
      <c r="AE1173" s="29" t="s">
        <v>1576</v>
      </c>
      <c r="AF1173" s="281">
        <v>2.2000000000000002</v>
      </c>
      <c r="AG1173" s="86">
        <f t="shared" si="673"/>
        <v>0.34242268082220628</v>
      </c>
      <c r="AH1173" s="458">
        <f t="shared" si="685"/>
        <v>152.9</v>
      </c>
      <c r="AI1173" s="72">
        <f t="shared" si="666"/>
        <v>2.1844074854123203</v>
      </c>
      <c r="AJ1173" s="59">
        <f t="shared" si="667"/>
        <v>13.200000000000001</v>
      </c>
      <c r="AK1173" s="59">
        <f t="shared" si="674"/>
        <v>1.1205739312058498</v>
      </c>
      <c r="AL1173" s="72">
        <f t="shared" si="668"/>
        <v>917.40000000000009</v>
      </c>
      <c r="AM1173" s="72">
        <f t="shared" si="664"/>
        <v>2.9625587357959637</v>
      </c>
      <c r="AN1173" s="26" t="s">
        <v>28</v>
      </c>
      <c r="AO1173" s="22" t="s">
        <v>470</v>
      </c>
      <c r="AP1173" s="240"/>
      <c r="AQ1173" s="22" t="s">
        <v>80</v>
      </c>
      <c r="AR1173" s="26" t="s">
        <v>223</v>
      </c>
      <c r="AS1173" s="26" t="s">
        <v>224</v>
      </c>
      <c r="AT1173" s="498">
        <v>112</v>
      </c>
      <c r="AU1173" s="270">
        <v>45.23</v>
      </c>
      <c r="AV1173" s="11">
        <v>-118.5</v>
      </c>
      <c r="AW1173" s="37" t="s">
        <v>225</v>
      </c>
      <c r="AX1173" s="277">
        <v>6.1416666666666666</v>
      </c>
      <c r="AY1173" s="278">
        <v>613</v>
      </c>
      <c r="AZ1173" s="455">
        <f t="shared" si="675"/>
        <v>2.7874604745184151</v>
      </c>
      <c r="BA1173" s="529" t="s">
        <v>137</v>
      </c>
      <c r="BB1173" s="241" t="s">
        <v>226</v>
      </c>
      <c r="BC1173" s="22"/>
      <c r="BD1173" s="23"/>
      <c r="BH1173" s="26" t="s">
        <v>2028</v>
      </c>
      <c r="BI1173" s="26" t="s">
        <v>1870</v>
      </c>
      <c r="BJ1173" s="185" t="s">
        <v>12</v>
      </c>
      <c r="BK1173" s="67" t="s">
        <v>1050</v>
      </c>
      <c r="BO1173" s="29" t="s">
        <v>1669</v>
      </c>
      <c r="BP1173" s="8" t="s">
        <v>1577</v>
      </c>
      <c r="BQ1173" s="29" t="s">
        <v>1862</v>
      </c>
      <c r="BR1173" s="67">
        <v>0.53472222222222221</v>
      </c>
      <c r="BS1173" s="29" t="s">
        <v>21</v>
      </c>
      <c r="BT1173" s="29" t="s">
        <v>1214</v>
      </c>
      <c r="BU1173" s="124">
        <v>0.41891753144043536</v>
      </c>
      <c r="BW1173" s="14" t="s">
        <v>26</v>
      </c>
      <c r="BX1173" s="29" t="s">
        <v>67</v>
      </c>
      <c r="BZ1173" s="146">
        <f t="shared" si="669"/>
        <v>0.41891753144043536</v>
      </c>
      <c r="CA1173" s="250" t="s">
        <v>18</v>
      </c>
      <c r="CB1173" s="248" t="s">
        <v>1861</v>
      </c>
      <c r="CC1173" s="29">
        <v>3</v>
      </c>
      <c r="CD1173" s="29">
        <v>3</v>
      </c>
      <c r="CE1173" s="82" t="s">
        <v>1617</v>
      </c>
      <c r="CF1173" s="8" t="s">
        <v>1578</v>
      </c>
      <c r="CG1173" s="67">
        <v>0.33496732026143788</v>
      </c>
      <c r="CH1173" s="29" t="s">
        <v>21</v>
      </c>
      <c r="CI1173" s="67">
        <v>0.47587747855883361</v>
      </c>
      <c r="CL1173" s="30">
        <f t="shared" si="670"/>
        <v>0.47587747855883361</v>
      </c>
      <c r="CM1173" s="29">
        <v>3</v>
      </c>
      <c r="CN1173" s="29">
        <v>3</v>
      </c>
      <c r="CO1173" s="82" t="s">
        <v>2630</v>
      </c>
      <c r="CP1173" s="67">
        <f t="shared" si="679"/>
        <v>0.44558005155030322</v>
      </c>
      <c r="CQ1173" s="67">
        <f t="shared" si="680"/>
        <v>0.8</v>
      </c>
      <c r="CR1173" s="67">
        <f t="shared" si="676"/>
        <v>0.35646404124024261</v>
      </c>
      <c r="CS1173" s="67">
        <f t="shared" si="681"/>
        <v>0.67725555105811042</v>
      </c>
      <c r="CT1173" s="29">
        <v>1</v>
      </c>
      <c r="CU1173" s="59">
        <v>0</v>
      </c>
      <c r="CV1173" s="19" t="s">
        <v>1782</v>
      </c>
      <c r="CW1173" s="59">
        <v>0</v>
      </c>
      <c r="CX1173" s="59">
        <v>0</v>
      </c>
      <c r="CY1173" s="12">
        <v>1</v>
      </c>
      <c r="CZ1173" s="12">
        <v>0</v>
      </c>
      <c r="DA1173" s="12">
        <v>0</v>
      </c>
      <c r="DB1173" s="12">
        <v>0</v>
      </c>
      <c r="DC1173" s="12">
        <v>0</v>
      </c>
      <c r="DD1173" s="283">
        <v>0</v>
      </c>
      <c r="DE1173" s="60">
        <v>1</v>
      </c>
      <c r="DF1173" s="60">
        <v>0</v>
      </c>
      <c r="DG1173" s="60">
        <v>0</v>
      </c>
      <c r="DH1173" s="60">
        <v>0</v>
      </c>
      <c r="DI1173" s="60">
        <v>0</v>
      </c>
      <c r="DJ1173" s="60">
        <v>0</v>
      </c>
      <c r="DK1173" s="60">
        <v>0</v>
      </c>
      <c r="DL1173" s="19">
        <v>0</v>
      </c>
      <c r="DM1173" s="19">
        <v>0</v>
      </c>
      <c r="DN1173" s="19">
        <v>0</v>
      </c>
      <c r="DO1173" s="59">
        <v>0</v>
      </c>
      <c r="DP1173" s="59">
        <v>0</v>
      </c>
      <c r="DQ1173" s="59">
        <v>0</v>
      </c>
      <c r="DR1173" s="59">
        <v>0</v>
      </c>
      <c r="DS1173" s="59">
        <v>0</v>
      </c>
      <c r="DT1173" s="59">
        <v>0</v>
      </c>
      <c r="DU1173" s="59">
        <v>0</v>
      </c>
      <c r="DV1173" s="59">
        <v>0</v>
      </c>
      <c r="DW1173" s="59">
        <v>0</v>
      </c>
      <c r="DX1173" s="59">
        <v>0</v>
      </c>
      <c r="DY1173" s="59">
        <v>0</v>
      </c>
      <c r="DZ1173" s="59">
        <v>0</v>
      </c>
      <c r="EA1173" s="59">
        <v>0</v>
      </c>
      <c r="EB1173" s="59">
        <v>0</v>
      </c>
      <c r="EC1173" s="59">
        <v>0</v>
      </c>
      <c r="ED1173" s="59">
        <v>0</v>
      </c>
      <c r="EE1173" s="59">
        <v>0</v>
      </c>
      <c r="EF1173" s="59">
        <v>0</v>
      </c>
      <c r="EG1173" s="59">
        <v>0</v>
      </c>
      <c r="EH1173" s="59">
        <v>0</v>
      </c>
      <c r="EI1173" s="59">
        <v>0</v>
      </c>
      <c r="EJ1173" s="59">
        <v>0</v>
      </c>
      <c r="EK1173" s="59">
        <v>0</v>
      </c>
      <c r="EL1173" s="59">
        <v>0</v>
      </c>
      <c r="EM1173" s="37">
        <v>0</v>
      </c>
      <c r="EN1173" s="59">
        <v>0</v>
      </c>
      <c r="EO1173" s="268">
        <v>1</v>
      </c>
      <c r="EP1173" s="59">
        <v>1</v>
      </c>
      <c r="EQ1173" s="59">
        <v>2</v>
      </c>
    </row>
    <row r="1174" spans="1:147" ht="15" customHeight="1" x14ac:dyDescent="0.25">
      <c r="A1174" s="6" t="s">
        <v>2587</v>
      </c>
      <c r="B1174" s="22">
        <v>248</v>
      </c>
      <c r="C1174" s="21" t="s">
        <v>1857</v>
      </c>
      <c r="D1174" s="13">
        <v>2016</v>
      </c>
      <c r="E1174" s="21" t="s">
        <v>800</v>
      </c>
      <c r="F1174" s="21" t="s">
        <v>308</v>
      </c>
      <c r="G1174" s="13">
        <v>19</v>
      </c>
      <c r="H1174" s="22" t="s">
        <v>801</v>
      </c>
      <c r="I1174" s="238" t="s">
        <v>1412</v>
      </c>
      <c r="J1174" s="59">
        <v>2</v>
      </c>
      <c r="K1174" s="22" t="s">
        <v>39</v>
      </c>
      <c r="L1174" s="22" t="s">
        <v>89</v>
      </c>
      <c r="M1174" s="22">
        <v>6</v>
      </c>
      <c r="N1174" s="22">
        <v>6</v>
      </c>
      <c r="O1174" s="59">
        <f t="shared" si="672"/>
        <v>0.77815125038364363</v>
      </c>
      <c r="P1174" s="22" t="s">
        <v>1858</v>
      </c>
      <c r="Q1174" s="26"/>
      <c r="R1174" s="22">
        <v>1</v>
      </c>
      <c r="S1174" s="22">
        <v>3</v>
      </c>
      <c r="T1174" s="22">
        <v>3</v>
      </c>
      <c r="U1174" s="239" t="s">
        <v>1859</v>
      </c>
      <c r="V1174" s="34" t="s">
        <v>1861</v>
      </c>
      <c r="W1174" s="13"/>
      <c r="X1174" s="22" t="s">
        <v>608</v>
      </c>
      <c r="Y1174" s="38"/>
      <c r="Z1174" s="244" t="s">
        <v>130</v>
      </c>
      <c r="AA1174" s="22" t="s">
        <v>1257</v>
      </c>
      <c r="AB1174" s="29" t="s">
        <v>1164</v>
      </c>
      <c r="AC1174" s="243" t="s">
        <v>1864</v>
      </c>
      <c r="AD1174" s="29">
        <v>0</v>
      </c>
      <c r="AE1174" s="29" t="s">
        <v>1576</v>
      </c>
      <c r="AF1174" s="282">
        <v>5.0999999999999996</v>
      </c>
      <c r="AG1174" s="86">
        <f t="shared" si="673"/>
        <v>0.70757017609793638</v>
      </c>
      <c r="AH1174" s="458">
        <f t="shared" si="685"/>
        <v>354.45</v>
      </c>
      <c r="AI1174" s="72">
        <f t="shared" si="666"/>
        <v>2.5495549806880504</v>
      </c>
      <c r="AJ1174" s="59">
        <f t="shared" si="667"/>
        <v>30.599999999999998</v>
      </c>
      <c r="AK1174" s="59">
        <f t="shared" si="674"/>
        <v>1.4857214264815799</v>
      </c>
      <c r="AL1174" s="72">
        <f t="shared" si="668"/>
        <v>2126.6999999999998</v>
      </c>
      <c r="AM1174" s="72">
        <f t="shared" si="664"/>
        <v>3.3277062310716938</v>
      </c>
      <c r="AN1174" s="26" t="s">
        <v>28</v>
      </c>
      <c r="AO1174" s="22" t="s">
        <v>470</v>
      </c>
      <c r="AP1174" s="240"/>
      <c r="AQ1174" s="22" t="s">
        <v>80</v>
      </c>
      <c r="AR1174" s="26" t="s">
        <v>223</v>
      </c>
      <c r="AS1174" s="26" t="s">
        <v>224</v>
      </c>
      <c r="AT1174" s="498">
        <v>112</v>
      </c>
      <c r="AU1174" s="270">
        <v>45.23</v>
      </c>
      <c r="AV1174" s="11">
        <v>-118.5</v>
      </c>
      <c r="AW1174" s="37" t="s">
        <v>225</v>
      </c>
      <c r="AX1174" s="277">
        <v>6.1416666666666666</v>
      </c>
      <c r="AY1174" s="278">
        <v>613</v>
      </c>
      <c r="AZ1174" s="455">
        <f t="shared" si="675"/>
        <v>2.7874604745184151</v>
      </c>
      <c r="BA1174" s="529" t="s">
        <v>137</v>
      </c>
      <c r="BB1174" s="241" t="s">
        <v>226</v>
      </c>
      <c r="BC1174" s="22"/>
      <c r="BD1174" s="23"/>
      <c r="BH1174" s="26" t="s">
        <v>2028</v>
      </c>
      <c r="BI1174" s="26" t="s">
        <v>1871</v>
      </c>
      <c r="BJ1174" s="185" t="s">
        <v>12</v>
      </c>
      <c r="BK1174" s="67" t="s">
        <v>1050</v>
      </c>
      <c r="BO1174" s="29" t="s">
        <v>1669</v>
      </c>
      <c r="BP1174" s="8" t="s">
        <v>1577</v>
      </c>
      <c r="BQ1174" s="29" t="s">
        <v>1862</v>
      </c>
      <c r="BR1174" s="67">
        <v>0.4850552306692657</v>
      </c>
      <c r="BS1174" s="29" t="s">
        <v>21</v>
      </c>
      <c r="BT1174" s="29" t="s">
        <v>1214</v>
      </c>
      <c r="BU1174" s="124">
        <v>0.28187369599006723</v>
      </c>
      <c r="BW1174" s="14" t="s">
        <v>26</v>
      </c>
      <c r="BX1174" s="29" t="s">
        <v>67</v>
      </c>
      <c r="BZ1174" s="146">
        <f t="shared" si="669"/>
        <v>0.28187369599006723</v>
      </c>
      <c r="CA1174" s="250" t="s">
        <v>18</v>
      </c>
      <c r="CB1174" s="248" t="s">
        <v>1861</v>
      </c>
      <c r="CC1174" s="29">
        <v>9</v>
      </c>
      <c r="CD1174" s="29">
        <v>9</v>
      </c>
      <c r="CE1174" s="82" t="s">
        <v>1617</v>
      </c>
      <c r="CF1174" s="8" t="s">
        <v>1578</v>
      </c>
      <c r="CG1174" s="67">
        <v>0.33496732026143788</v>
      </c>
      <c r="CH1174" s="29" t="s">
        <v>21</v>
      </c>
      <c r="CI1174" s="67">
        <v>0.47587747855883361</v>
      </c>
      <c r="CL1174" s="30">
        <f t="shared" si="670"/>
        <v>0.47587747855883361</v>
      </c>
      <c r="CM1174" s="29">
        <v>3</v>
      </c>
      <c r="CN1174" s="29">
        <v>3</v>
      </c>
      <c r="CO1174" s="82" t="s">
        <v>2630</v>
      </c>
      <c r="CP1174" s="67">
        <f t="shared" si="679"/>
        <v>0.45490773024484704</v>
      </c>
      <c r="CQ1174" s="67">
        <f t="shared" si="680"/>
        <v>0.92307692307692313</v>
      </c>
      <c r="CR1174" s="67">
        <f t="shared" si="676"/>
        <v>0.41991482791832035</v>
      </c>
      <c r="CS1174" s="67">
        <f t="shared" si="681"/>
        <v>0.45179146372384743</v>
      </c>
      <c r="CT1174" s="29">
        <v>2</v>
      </c>
      <c r="CU1174" s="59">
        <v>0</v>
      </c>
      <c r="CV1174" s="19" t="s">
        <v>1782</v>
      </c>
      <c r="CW1174" s="59">
        <v>0</v>
      </c>
      <c r="CX1174" s="59">
        <v>0</v>
      </c>
      <c r="CY1174" s="12">
        <v>1</v>
      </c>
      <c r="CZ1174" s="12">
        <v>0</v>
      </c>
      <c r="DA1174" s="12">
        <v>0</v>
      </c>
      <c r="DB1174" s="12">
        <v>0</v>
      </c>
      <c r="DC1174" s="12">
        <v>0</v>
      </c>
      <c r="DD1174" s="283">
        <v>0</v>
      </c>
      <c r="DE1174" s="60">
        <v>1</v>
      </c>
      <c r="DF1174" s="60">
        <v>0</v>
      </c>
      <c r="DG1174" s="60">
        <v>0</v>
      </c>
      <c r="DH1174" s="60">
        <v>0</v>
      </c>
      <c r="DI1174" s="60">
        <v>0</v>
      </c>
      <c r="DJ1174" s="60">
        <v>0</v>
      </c>
      <c r="DK1174" s="60">
        <v>0</v>
      </c>
      <c r="DL1174" s="19">
        <v>0</v>
      </c>
      <c r="DM1174" s="19">
        <v>0</v>
      </c>
      <c r="DN1174" s="19">
        <v>0</v>
      </c>
      <c r="DO1174" s="59">
        <v>0</v>
      </c>
      <c r="DP1174" s="59">
        <v>0</v>
      </c>
      <c r="DQ1174" s="59">
        <v>0</v>
      </c>
      <c r="DR1174" s="59">
        <v>0</v>
      </c>
      <c r="DS1174" s="59">
        <v>0</v>
      </c>
      <c r="DT1174" s="59">
        <v>0</v>
      </c>
      <c r="DU1174" s="59">
        <v>0</v>
      </c>
      <c r="DV1174" s="59">
        <v>0</v>
      </c>
      <c r="DW1174" s="59">
        <v>0</v>
      </c>
      <c r="DX1174" s="59">
        <v>0</v>
      </c>
      <c r="DY1174" s="59">
        <v>0</v>
      </c>
      <c r="DZ1174" s="59">
        <v>0</v>
      </c>
      <c r="EA1174" s="59">
        <v>0</v>
      </c>
      <c r="EB1174" s="59">
        <v>0</v>
      </c>
      <c r="EC1174" s="59">
        <v>0</v>
      </c>
      <c r="ED1174" s="59">
        <v>0</v>
      </c>
      <c r="EE1174" s="59">
        <v>0</v>
      </c>
      <c r="EF1174" s="59">
        <v>0</v>
      </c>
      <c r="EG1174" s="59">
        <v>0</v>
      </c>
      <c r="EH1174" s="59">
        <v>0</v>
      </c>
      <c r="EI1174" s="59">
        <v>0</v>
      </c>
      <c r="EJ1174" s="59">
        <v>0</v>
      </c>
      <c r="EK1174" s="59">
        <v>0</v>
      </c>
      <c r="EL1174" s="59">
        <v>0</v>
      </c>
      <c r="EM1174" s="37">
        <v>0</v>
      </c>
      <c r="EN1174" s="59">
        <v>0</v>
      </c>
      <c r="EO1174" s="268">
        <v>1</v>
      </c>
      <c r="EP1174" s="59">
        <v>1</v>
      </c>
      <c r="EQ1174" s="59">
        <v>2</v>
      </c>
    </row>
    <row r="1175" spans="1:147" ht="15" customHeight="1" x14ac:dyDescent="0.25">
      <c r="A1175" s="6" t="s">
        <v>2587</v>
      </c>
      <c r="B1175" s="22">
        <v>249</v>
      </c>
      <c r="C1175" s="21" t="s">
        <v>1857</v>
      </c>
      <c r="D1175" s="13">
        <v>2016</v>
      </c>
      <c r="E1175" s="21" t="s">
        <v>800</v>
      </c>
      <c r="F1175" s="21" t="s">
        <v>308</v>
      </c>
      <c r="G1175" s="13">
        <v>19</v>
      </c>
      <c r="H1175" s="22" t="s">
        <v>801</v>
      </c>
      <c r="I1175" s="238" t="s">
        <v>1412</v>
      </c>
      <c r="J1175" s="59">
        <v>2</v>
      </c>
      <c r="K1175" s="22" t="s">
        <v>39</v>
      </c>
      <c r="L1175" s="22" t="s">
        <v>89</v>
      </c>
      <c r="M1175" s="22">
        <v>6</v>
      </c>
      <c r="N1175" s="22">
        <v>6</v>
      </c>
      <c r="O1175" s="59">
        <f t="shared" si="672"/>
        <v>0.77815125038364363</v>
      </c>
      <c r="P1175" s="22" t="s">
        <v>1858</v>
      </c>
      <c r="Q1175" s="26"/>
      <c r="R1175" s="22">
        <v>1</v>
      </c>
      <c r="S1175" s="37">
        <v>2</v>
      </c>
      <c r="T1175" s="22">
        <v>1</v>
      </c>
      <c r="U1175" s="239" t="s">
        <v>1859</v>
      </c>
      <c r="V1175" s="34" t="s">
        <v>1861</v>
      </c>
      <c r="W1175" s="13"/>
      <c r="X1175" s="22" t="s">
        <v>608</v>
      </c>
      <c r="Y1175" s="26"/>
      <c r="Z1175" s="26" t="s">
        <v>153</v>
      </c>
      <c r="AA1175" s="22" t="s">
        <v>1257</v>
      </c>
      <c r="AB1175" s="29" t="s">
        <v>1164</v>
      </c>
      <c r="AC1175" s="29">
        <v>30</v>
      </c>
      <c r="AD1175" s="29">
        <v>0</v>
      </c>
      <c r="AE1175" s="29" t="s">
        <v>1575</v>
      </c>
      <c r="AF1175" s="27">
        <v>8.1999999999999993</v>
      </c>
      <c r="AG1175" s="86">
        <f t="shared" si="673"/>
        <v>0.91381385238371671</v>
      </c>
      <c r="AH1175" s="458">
        <f>AF1175*110</f>
        <v>901.99999999999989</v>
      </c>
      <c r="AI1175" s="72">
        <f t="shared" si="666"/>
        <v>2.9552065375419416</v>
      </c>
      <c r="AJ1175" s="59">
        <f t="shared" si="667"/>
        <v>49.199999999999996</v>
      </c>
      <c r="AK1175" s="59">
        <f t="shared" si="674"/>
        <v>1.6919651027673603</v>
      </c>
      <c r="AL1175" s="72">
        <f t="shared" si="668"/>
        <v>5411.9999999999991</v>
      </c>
      <c r="AM1175" s="72">
        <f t="shared" si="664"/>
        <v>3.7333577879255855</v>
      </c>
      <c r="AN1175" s="26" t="s">
        <v>28</v>
      </c>
      <c r="AO1175" s="22" t="s">
        <v>470</v>
      </c>
      <c r="AP1175" s="240"/>
      <c r="AQ1175" s="22" t="s">
        <v>80</v>
      </c>
      <c r="AR1175" s="26" t="s">
        <v>223</v>
      </c>
      <c r="AS1175" s="26" t="s">
        <v>224</v>
      </c>
      <c r="AT1175" s="498">
        <v>113</v>
      </c>
      <c r="AU1175" s="270">
        <v>45.23</v>
      </c>
      <c r="AV1175" s="11">
        <v>-118.5</v>
      </c>
      <c r="AW1175" s="37" t="s">
        <v>225</v>
      </c>
      <c r="AX1175" s="277">
        <v>6.1416666666666666</v>
      </c>
      <c r="AY1175" s="278">
        <v>613</v>
      </c>
      <c r="AZ1175" s="455">
        <f t="shared" si="675"/>
        <v>2.7874604745184151</v>
      </c>
      <c r="BA1175" s="529" t="s">
        <v>137</v>
      </c>
      <c r="BB1175" s="241" t="s">
        <v>226</v>
      </c>
      <c r="BC1175" s="22"/>
      <c r="BD1175" s="23"/>
      <c r="BH1175" s="26" t="s">
        <v>2028</v>
      </c>
      <c r="BI1175" s="26" t="s">
        <v>1872</v>
      </c>
      <c r="BJ1175" s="185" t="s">
        <v>12</v>
      </c>
      <c r="BK1175" s="67" t="s">
        <v>1050</v>
      </c>
      <c r="BO1175" s="29" t="s">
        <v>1669</v>
      </c>
      <c r="BP1175" s="8" t="s">
        <v>1577</v>
      </c>
      <c r="BQ1175" s="29" t="s">
        <v>1862</v>
      </c>
      <c r="BR1175" s="67">
        <v>9.0811965811965878E-2</v>
      </c>
      <c r="BS1175" s="29" t="s">
        <v>21</v>
      </c>
      <c r="BT1175" s="29" t="s">
        <v>1214</v>
      </c>
      <c r="BU1175" s="124">
        <v>8.9143803611124658E-2</v>
      </c>
      <c r="BW1175" s="14" t="s">
        <v>26</v>
      </c>
      <c r="BX1175" s="29" t="s">
        <v>67</v>
      </c>
      <c r="BZ1175" s="146">
        <f t="shared" si="669"/>
        <v>8.9143803611124658E-2</v>
      </c>
      <c r="CA1175" s="250" t="s">
        <v>18</v>
      </c>
      <c r="CB1175" s="248" t="s">
        <v>1861</v>
      </c>
      <c r="CC1175" s="119">
        <v>2</v>
      </c>
      <c r="CD1175" s="119">
        <v>2</v>
      </c>
      <c r="CE1175" s="82" t="s">
        <v>1617</v>
      </c>
      <c r="CF1175" s="8" t="s">
        <v>1578</v>
      </c>
      <c r="CG1175" s="67">
        <v>0.18333333333333335</v>
      </c>
      <c r="CH1175" s="29" t="s">
        <v>21</v>
      </c>
      <c r="CI1175" s="67">
        <v>0.25927248643506745</v>
      </c>
      <c r="CL1175" s="30">
        <f t="shared" si="670"/>
        <v>0.25927248643506745</v>
      </c>
      <c r="CM1175" s="119">
        <v>2</v>
      </c>
      <c r="CN1175" s="119">
        <v>2</v>
      </c>
      <c r="CO1175" s="82" t="s">
        <v>2630</v>
      </c>
      <c r="CP1175" s="67">
        <f t="shared" si="679"/>
        <v>-0.47724140667394255</v>
      </c>
      <c r="CQ1175" s="67">
        <f t="shared" si="680"/>
        <v>0.5714285714285714</v>
      </c>
      <c r="CR1175" s="67">
        <f t="shared" si="676"/>
        <v>-0.27270937524225286</v>
      </c>
      <c r="CS1175" s="67">
        <f t="shared" si="681"/>
        <v>1.0092963004181275</v>
      </c>
      <c r="CT1175" s="29">
        <v>1</v>
      </c>
      <c r="CU1175" s="59">
        <v>0</v>
      </c>
      <c r="CV1175" s="19" t="s">
        <v>1782</v>
      </c>
      <c r="CW1175" s="59">
        <v>0</v>
      </c>
      <c r="CX1175" s="59">
        <v>0</v>
      </c>
      <c r="CY1175" s="12">
        <v>1</v>
      </c>
      <c r="CZ1175" s="12">
        <v>0</v>
      </c>
      <c r="DA1175" s="12">
        <v>0</v>
      </c>
      <c r="DB1175" s="12">
        <v>0</v>
      </c>
      <c r="DC1175" s="12">
        <v>0</v>
      </c>
      <c r="DD1175" s="283">
        <v>0</v>
      </c>
      <c r="DE1175" s="60">
        <v>1</v>
      </c>
      <c r="DF1175" s="60">
        <v>0</v>
      </c>
      <c r="DG1175" s="60">
        <v>0</v>
      </c>
      <c r="DH1175" s="60">
        <v>0</v>
      </c>
      <c r="DI1175" s="60">
        <v>0</v>
      </c>
      <c r="DJ1175" s="60">
        <v>0</v>
      </c>
      <c r="DK1175" s="60">
        <v>0</v>
      </c>
      <c r="DL1175" s="19">
        <v>0</v>
      </c>
      <c r="DM1175" s="19">
        <v>0</v>
      </c>
      <c r="DN1175" s="19">
        <v>0</v>
      </c>
      <c r="DO1175" s="59">
        <v>0</v>
      </c>
      <c r="DP1175" s="59">
        <v>0</v>
      </c>
      <c r="DQ1175" s="59">
        <v>0</v>
      </c>
      <c r="DR1175" s="59">
        <v>0</v>
      </c>
      <c r="DS1175" s="59">
        <v>0</v>
      </c>
      <c r="DT1175" s="59">
        <v>0</v>
      </c>
      <c r="DU1175" s="59">
        <v>0</v>
      </c>
      <c r="DV1175" s="59">
        <v>0</v>
      </c>
      <c r="DW1175" s="59">
        <v>0</v>
      </c>
      <c r="DX1175" s="59">
        <v>0</v>
      </c>
      <c r="DY1175" s="59">
        <v>0</v>
      </c>
      <c r="DZ1175" s="59">
        <v>0</v>
      </c>
      <c r="EA1175" s="59">
        <v>0</v>
      </c>
      <c r="EB1175" s="59">
        <v>0</v>
      </c>
      <c r="EC1175" s="59">
        <v>0</v>
      </c>
      <c r="ED1175" s="59">
        <v>0</v>
      </c>
      <c r="EE1175" s="59">
        <v>0</v>
      </c>
      <c r="EF1175" s="59">
        <v>0</v>
      </c>
      <c r="EG1175" s="59">
        <v>0</v>
      </c>
      <c r="EH1175" s="59">
        <v>0</v>
      </c>
      <c r="EI1175" s="59">
        <v>0</v>
      </c>
      <c r="EJ1175" s="59">
        <v>0</v>
      </c>
      <c r="EK1175" s="59">
        <v>0</v>
      </c>
      <c r="EL1175" s="59">
        <v>0</v>
      </c>
      <c r="EM1175" s="29">
        <v>2</v>
      </c>
      <c r="EN1175" s="59">
        <v>0</v>
      </c>
      <c r="EO1175" s="29">
        <v>2</v>
      </c>
      <c r="EP1175" s="59">
        <v>1</v>
      </c>
      <c r="EQ1175" s="59">
        <v>2</v>
      </c>
    </row>
    <row r="1176" spans="1:147" ht="15" customHeight="1" x14ac:dyDescent="0.25">
      <c r="A1176" s="6" t="s">
        <v>2587</v>
      </c>
      <c r="B1176" s="22">
        <v>250</v>
      </c>
      <c r="C1176" s="21" t="s">
        <v>1857</v>
      </c>
      <c r="D1176" s="13">
        <v>2016</v>
      </c>
      <c r="E1176" s="21" t="s">
        <v>800</v>
      </c>
      <c r="F1176" s="21" t="s">
        <v>308</v>
      </c>
      <c r="G1176" s="13">
        <v>19</v>
      </c>
      <c r="H1176" s="22" t="s">
        <v>801</v>
      </c>
      <c r="I1176" s="238" t="s">
        <v>1412</v>
      </c>
      <c r="J1176" s="59">
        <v>2</v>
      </c>
      <c r="K1176" s="22" t="s">
        <v>39</v>
      </c>
      <c r="L1176" s="22" t="s">
        <v>89</v>
      </c>
      <c r="M1176" s="22">
        <v>6</v>
      </c>
      <c r="N1176" s="22">
        <v>6</v>
      </c>
      <c r="O1176" s="59">
        <f t="shared" si="672"/>
        <v>0.77815125038364363</v>
      </c>
      <c r="P1176" s="22" t="s">
        <v>1858</v>
      </c>
      <c r="Q1176" s="26"/>
      <c r="R1176" s="22">
        <v>1</v>
      </c>
      <c r="S1176" s="37">
        <v>2</v>
      </c>
      <c r="T1176" s="22">
        <v>1</v>
      </c>
      <c r="U1176" s="239" t="s">
        <v>1859</v>
      </c>
      <c r="V1176" s="34" t="s">
        <v>1861</v>
      </c>
      <c r="W1176" s="13"/>
      <c r="X1176" s="22" t="s">
        <v>608</v>
      </c>
      <c r="Y1176" s="38"/>
      <c r="Z1176" s="26" t="s">
        <v>153</v>
      </c>
      <c r="AA1176" s="22" t="s">
        <v>1257</v>
      </c>
      <c r="AB1176" s="29" t="s">
        <v>1164</v>
      </c>
      <c r="AC1176" s="119">
        <v>20</v>
      </c>
      <c r="AD1176" s="29">
        <v>0</v>
      </c>
      <c r="AE1176" s="29" t="s">
        <v>1575</v>
      </c>
      <c r="AF1176" s="281">
        <v>5.5</v>
      </c>
      <c r="AG1176" s="86">
        <f t="shared" si="673"/>
        <v>0.74036268949424389</v>
      </c>
      <c r="AH1176" s="458">
        <f t="shared" ref="AH1176:AH1178" si="686">AF1176*110</f>
        <v>605</v>
      </c>
      <c r="AI1176" s="72">
        <f t="shared" si="666"/>
        <v>2.781755374652469</v>
      </c>
      <c r="AJ1176" s="59">
        <f t="shared" si="667"/>
        <v>33</v>
      </c>
      <c r="AK1176" s="59">
        <f t="shared" si="674"/>
        <v>1.5185139398778875</v>
      </c>
      <c r="AL1176" s="72">
        <f t="shared" si="668"/>
        <v>3630</v>
      </c>
      <c r="AM1176" s="72">
        <f t="shared" si="664"/>
        <v>3.5599066250361124</v>
      </c>
      <c r="AN1176" s="26" t="s">
        <v>28</v>
      </c>
      <c r="AO1176" s="22" t="s">
        <v>470</v>
      </c>
      <c r="AP1176" s="240"/>
      <c r="AQ1176" s="22" t="s">
        <v>80</v>
      </c>
      <c r="AR1176" s="26" t="s">
        <v>223</v>
      </c>
      <c r="AS1176" s="26" t="s">
        <v>224</v>
      </c>
      <c r="AT1176" s="498">
        <v>113</v>
      </c>
      <c r="AU1176" s="270">
        <v>45.23</v>
      </c>
      <c r="AV1176" s="11">
        <v>-118.5</v>
      </c>
      <c r="AW1176" s="37" t="s">
        <v>225</v>
      </c>
      <c r="AX1176" s="277">
        <v>6.1416666666666666</v>
      </c>
      <c r="AY1176" s="278">
        <v>613</v>
      </c>
      <c r="AZ1176" s="455">
        <f t="shared" si="675"/>
        <v>2.7874604745184151</v>
      </c>
      <c r="BA1176" s="529" t="s">
        <v>137</v>
      </c>
      <c r="BB1176" s="241" t="s">
        <v>226</v>
      </c>
      <c r="BC1176" s="22"/>
      <c r="BD1176" s="23"/>
      <c r="BH1176" s="26" t="s">
        <v>2028</v>
      </c>
      <c r="BI1176" s="26" t="s">
        <v>1873</v>
      </c>
      <c r="BJ1176" s="185" t="s">
        <v>12</v>
      </c>
      <c r="BK1176" s="67" t="s">
        <v>1050</v>
      </c>
      <c r="BO1176" s="29" t="s">
        <v>1669</v>
      </c>
      <c r="BP1176" s="8" t="s">
        <v>1577</v>
      </c>
      <c r="BQ1176" s="29" t="s">
        <v>1862</v>
      </c>
      <c r="BR1176" s="67">
        <v>0.21527777777777782</v>
      </c>
      <c r="BS1176" s="29" t="s">
        <v>21</v>
      </c>
      <c r="BT1176" s="29" t="s">
        <v>1214</v>
      </c>
      <c r="BU1176" s="124">
        <v>9.8209275164798313E-3</v>
      </c>
      <c r="BW1176" s="14" t="s">
        <v>26</v>
      </c>
      <c r="BX1176" s="29" t="s">
        <v>67</v>
      </c>
      <c r="BZ1176" s="146">
        <f t="shared" si="669"/>
        <v>9.8209275164798313E-3</v>
      </c>
      <c r="CA1176" s="250" t="s">
        <v>18</v>
      </c>
      <c r="CB1176" s="248" t="s">
        <v>1861</v>
      </c>
      <c r="CC1176" s="119">
        <v>2</v>
      </c>
      <c r="CD1176" s="119">
        <v>2</v>
      </c>
      <c r="CE1176" s="82" t="s">
        <v>1617</v>
      </c>
      <c r="CF1176" s="8" t="s">
        <v>1578</v>
      </c>
      <c r="CG1176" s="67">
        <v>0.18333333333333335</v>
      </c>
      <c r="CH1176" s="29" t="s">
        <v>21</v>
      </c>
      <c r="CI1176" s="67">
        <v>0.25927248643506745</v>
      </c>
      <c r="CL1176" s="30">
        <f t="shared" si="670"/>
        <v>0.25927248643506745</v>
      </c>
      <c r="CM1176" s="119">
        <v>2</v>
      </c>
      <c r="CN1176" s="119">
        <v>2</v>
      </c>
      <c r="CO1176" s="82" t="s">
        <v>2630</v>
      </c>
      <c r="CP1176" s="67">
        <f t="shared" si="679"/>
        <v>0.174117556857249</v>
      </c>
      <c r="CQ1176" s="67">
        <f t="shared" si="680"/>
        <v>0.5714285714285714</v>
      </c>
      <c r="CR1176" s="67">
        <f t="shared" si="676"/>
        <v>9.9495746775570854E-2</v>
      </c>
      <c r="CS1176" s="67">
        <f t="shared" si="681"/>
        <v>1.0012374254533036</v>
      </c>
      <c r="CT1176" s="29">
        <v>1</v>
      </c>
      <c r="CU1176" s="59">
        <v>0</v>
      </c>
      <c r="CV1176" s="19" t="s">
        <v>1782</v>
      </c>
      <c r="CW1176" s="59">
        <v>0</v>
      </c>
      <c r="CX1176" s="59">
        <v>0</v>
      </c>
      <c r="CY1176" s="12">
        <v>1</v>
      </c>
      <c r="CZ1176" s="12">
        <v>0</v>
      </c>
      <c r="DA1176" s="12">
        <v>0</v>
      </c>
      <c r="DB1176" s="12">
        <v>0</v>
      </c>
      <c r="DC1176" s="12">
        <v>0</v>
      </c>
      <c r="DD1176" s="283">
        <v>0</v>
      </c>
      <c r="DE1176" s="60">
        <v>1</v>
      </c>
      <c r="DF1176" s="60">
        <v>0</v>
      </c>
      <c r="DG1176" s="60">
        <v>0</v>
      </c>
      <c r="DH1176" s="60">
        <v>0</v>
      </c>
      <c r="DI1176" s="60">
        <v>0</v>
      </c>
      <c r="DJ1176" s="60">
        <v>0</v>
      </c>
      <c r="DK1176" s="60">
        <v>0</v>
      </c>
      <c r="DL1176" s="19">
        <v>0</v>
      </c>
      <c r="DM1176" s="19">
        <v>0</v>
      </c>
      <c r="DN1176" s="19">
        <v>0</v>
      </c>
      <c r="DO1176" s="59">
        <v>0</v>
      </c>
      <c r="DP1176" s="59">
        <v>0</v>
      </c>
      <c r="DQ1176" s="59">
        <v>0</v>
      </c>
      <c r="DR1176" s="59">
        <v>0</v>
      </c>
      <c r="DS1176" s="59">
        <v>0</v>
      </c>
      <c r="DT1176" s="59">
        <v>0</v>
      </c>
      <c r="DU1176" s="59">
        <v>0</v>
      </c>
      <c r="DV1176" s="59">
        <v>0</v>
      </c>
      <c r="DW1176" s="59">
        <v>0</v>
      </c>
      <c r="DX1176" s="59">
        <v>0</v>
      </c>
      <c r="DY1176" s="59">
        <v>0</v>
      </c>
      <c r="DZ1176" s="59">
        <v>0</v>
      </c>
      <c r="EA1176" s="59">
        <v>0</v>
      </c>
      <c r="EB1176" s="59">
        <v>0</v>
      </c>
      <c r="EC1176" s="59">
        <v>0</v>
      </c>
      <c r="ED1176" s="59">
        <v>0</v>
      </c>
      <c r="EE1176" s="59">
        <v>0</v>
      </c>
      <c r="EF1176" s="59">
        <v>0</v>
      </c>
      <c r="EG1176" s="59">
        <v>0</v>
      </c>
      <c r="EH1176" s="59">
        <v>0</v>
      </c>
      <c r="EI1176" s="59">
        <v>0</v>
      </c>
      <c r="EJ1176" s="59">
        <v>0</v>
      </c>
      <c r="EK1176" s="59">
        <v>0</v>
      </c>
      <c r="EL1176" s="59">
        <v>0</v>
      </c>
      <c r="EM1176" s="29">
        <v>2</v>
      </c>
      <c r="EN1176" s="59">
        <v>0</v>
      </c>
      <c r="EO1176" s="29">
        <v>2</v>
      </c>
      <c r="EP1176" s="59">
        <v>1</v>
      </c>
      <c r="EQ1176" s="59">
        <v>2</v>
      </c>
    </row>
    <row r="1177" spans="1:147" ht="15" customHeight="1" x14ac:dyDescent="0.25">
      <c r="A1177" s="6" t="s">
        <v>2587</v>
      </c>
      <c r="B1177" s="22">
        <v>251</v>
      </c>
      <c r="C1177" s="21" t="s">
        <v>1857</v>
      </c>
      <c r="D1177" s="13">
        <v>2016</v>
      </c>
      <c r="E1177" s="21" t="s">
        <v>800</v>
      </c>
      <c r="F1177" s="21" t="s">
        <v>308</v>
      </c>
      <c r="G1177" s="13">
        <v>19</v>
      </c>
      <c r="H1177" s="22" t="s">
        <v>801</v>
      </c>
      <c r="I1177" s="238" t="s">
        <v>1412</v>
      </c>
      <c r="J1177" s="59">
        <v>2</v>
      </c>
      <c r="K1177" s="22" t="s">
        <v>39</v>
      </c>
      <c r="L1177" s="22" t="s">
        <v>89</v>
      </c>
      <c r="M1177" s="22">
        <v>6</v>
      </c>
      <c r="N1177" s="22">
        <v>6</v>
      </c>
      <c r="O1177" s="59">
        <f t="shared" si="672"/>
        <v>0.77815125038364363</v>
      </c>
      <c r="P1177" s="22" t="s">
        <v>1858</v>
      </c>
      <c r="Q1177" s="26"/>
      <c r="R1177" s="22">
        <v>1</v>
      </c>
      <c r="S1177" s="37">
        <v>2</v>
      </c>
      <c r="T1177" s="22">
        <v>1</v>
      </c>
      <c r="U1177" s="239" t="s">
        <v>1859</v>
      </c>
      <c r="V1177" s="34" t="s">
        <v>1861</v>
      </c>
      <c r="W1177" s="13"/>
      <c r="X1177" s="22" t="s">
        <v>608</v>
      </c>
      <c r="Y1177" s="38"/>
      <c r="Z1177" s="26" t="s">
        <v>153</v>
      </c>
      <c r="AA1177" s="22" t="s">
        <v>1257</v>
      </c>
      <c r="AB1177" s="29" t="s">
        <v>1164</v>
      </c>
      <c r="AC1177" s="119">
        <v>10</v>
      </c>
      <c r="AD1177" s="29">
        <v>0</v>
      </c>
      <c r="AE1177" s="29" t="s">
        <v>1575</v>
      </c>
      <c r="AF1177" s="281">
        <v>2.7</v>
      </c>
      <c r="AG1177" s="86">
        <f t="shared" si="673"/>
        <v>0.43136376415898736</v>
      </c>
      <c r="AH1177" s="458">
        <f t="shared" si="686"/>
        <v>297</v>
      </c>
      <c r="AI1177" s="72">
        <f t="shared" si="666"/>
        <v>2.4727564493172123</v>
      </c>
      <c r="AJ1177" s="59">
        <f t="shared" si="667"/>
        <v>16.200000000000003</v>
      </c>
      <c r="AK1177" s="59">
        <f t="shared" si="674"/>
        <v>1.209515014542631</v>
      </c>
      <c r="AL1177" s="72">
        <f t="shared" si="668"/>
        <v>1782</v>
      </c>
      <c r="AM1177" s="72">
        <f t="shared" si="664"/>
        <v>3.2509076997008561</v>
      </c>
      <c r="AN1177" s="26" t="s">
        <v>28</v>
      </c>
      <c r="AO1177" s="22" t="s">
        <v>470</v>
      </c>
      <c r="AP1177" s="240"/>
      <c r="AQ1177" s="22" t="s">
        <v>80</v>
      </c>
      <c r="AR1177" s="26" t="s">
        <v>223</v>
      </c>
      <c r="AS1177" s="26" t="s">
        <v>224</v>
      </c>
      <c r="AT1177" s="498">
        <v>113</v>
      </c>
      <c r="AU1177" s="270">
        <v>45.23</v>
      </c>
      <c r="AV1177" s="11">
        <v>-118.5</v>
      </c>
      <c r="AW1177" s="37" t="s">
        <v>225</v>
      </c>
      <c r="AX1177" s="277">
        <v>6.1416666666666666</v>
      </c>
      <c r="AY1177" s="278">
        <v>613</v>
      </c>
      <c r="AZ1177" s="455">
        <f t="shared" si="675"/>
        <v>2.7874604745184151</v>
      </c>
      <c r="BA1177" s="529" t="s">
        <v>137</v>
      </c>
      <c r="BB1177" s="241" t="s">
        <v>226</v>
      </c>
      <c r="BC1177" s="22"/>
      <c r="BD1177" s="23"/>
      <c r="BH1177" s="26" t="s">
        <v>2028</v>
      </c>
      <c r="BI1177" s="26" t="s">
        <v>1874</v>
      </c>
      <c r="BJ1177" s="185" t="s">
        <v>12</v>
      </c>
      <c r="BK1177" s="67" t="s">
        <v>1050</v>
      </c>
      <c r="BO1177" s="29" t="s">
        <v>1669</v>
      </c>
      <c r="BP1177" s="8" t="s">
        <v>1577</v>
      </c>
      <c r="BQ1177" s="29" t="s">
        <v>1862</v>
      </c>
      <c r="BR1177" s="67">
        <v>2.2435897435897426E-2</v>
      </c>
      <c r="BS1177" s="29" t="s">
        <v>21</v>
      </c>
      <c r="BT1177" s="29" t="s">
        <v>1214</v>
      </c>
      <c r="BU1177" s="124">
        <v>8.6121979759899964E-2</v>
      </c>
      <c r="BW1177" s="14" t="s">
        <v>26</v>
      </c>
      <c r="BX1177" s="29" t="s">
        <v>67</v>
      </c>
      <c r="BZ1177" s="146">
        <f t="shared" si="669"/>
        <v>8.6121979759899964E-2</v>
      </c>
      <c r="CA1177" s="250" t="s">
        <v>18</v>
      </c>
      <c r="CB1177" s="248" t="s">
        <v>1861</v>
      </c>
      <c r="CC1177" s="119">
        <v>2</v>
      </c>
      <c r="CD1177" s="119">
        <v>2</v>
      </c>
      <c r="CE1177" s="82" t="s">
        <v>1617</v>
      </c>
      <c r="CF1177" s="8" t="s">
        <v>1578</v>
      </c>
      <c r="CG1177" s="67">
        <v>0.18333333333333335</v>
      </c>
      <c r="CH1177" s="29" t="s">
        <v>21</v>
      </c>
      <c r="CI1177" s="67">
        <v>0.25927248643506745</v>
      </c>
      <c r="CL1177" s="30">
        <f t="shared" si="670"/>
        <v>0.25927248643506745</v>
      </c>
      <c r="CM1177" s="119">
        <v>2</v>
      </c>
      <c r="CN1177" s="119">
        <v>2</v>
      </c>
      <c r="CO1177" s="82" t="s">
        <v>2630</v>
      </c>
      <c r="CP1177" s="67">
        <f t="shared" si="679"/>
        <v>-0.83287644882086309</v>
      </c>
      <c r="CQ1177" s="67">
        <f t="shared" si="680"/>
        <v>0.5714285714285714</v>
      </c>
      <c r="CR1177" s="67">
        <f t="shared" si="676"/>
        <v>-0.47592939932620748</v>
      </c>
      <c r="CS1177" s="67">
        <f t="shared" si="681"/>
        <v>1.0283135991428756</v>
      </c>
      <c r="CT1177" s="29">
        <v>1</v>
      </c>
      <c r="CU1177" s="59">
        <v>0</v>
      </c>
      <c r="CV1177" s="19" t="s">
        <v>1782</v>
      </c>
      <c r="CW1177" s="59">
        <v>0</v>
      </c>
      <c r="CX1177" s="59">
        <v>0</v>
      </c>
      <c r="CY1177" s="12">
        <v>1</v>
      </c>
      <c r="CZ1177" s="12">
        <v>0</v>
      </c>
      <c r="DA1177" s="12">
        <v>0</v>
      </c>
      <c r="DB1177" s="12">
        <v>0</v>
      </c>
      <c r="DC1177" s="12">
        <v>0</v>
      </c>
      <c r="DD1177" s="283">
        <v>0</v>
      </c>
      <c r="DE1177" s="60">
        <v>1</v>
      </c>
      <c r="DF1177" s="60">
        <v>0</v>
      </c>
      <c r="DG1177" s="60">
        <v>0</v>
      </c>
      <c r="DH1177" s="60">
        <v>0</v>
      </c>
      <c r="DI1177" s="60">
        <v>0</v>
      </c>
      <c r="DJ1177" s="60">
        <v>0</v>
      </c>
      <c r="DK1177" s="60">
        <v>0</v>
      </c>
      <c r="DL1177" s="19">
        <v>0</v>
      </c>
      <c r="DM1177" s="19">
        <v>0</v>
      </c>
      <c r="DN1177" s="19">
        <v>0</v>
      </c>
      <c r="DO1177" s="59">
        <v>0</v>
      </c>
      <c r="DP1177" s="59">
        <v>0</v>
      </c>
      <c r="DQ1177" s="59">
        <v>0</v>
      </c>
      <c r="DR1177" s="59">
        <v>0</v>
      </c>
      <c r="DS1177" s="59">
        <v>0</v>
      </c>
      <c r="DT1177" s="59">
        <v>0</v>
      </c>
      <c r="DU1177" s="59">
        <v>0</v>
      </c>
      <c r="DV1177" s="59">
        <v>0</v>
      </c>
      <c r="DW1177" s="59">
        <v>0</v>
      </c>
      <c r="DX1177" s="59">
        <v>0</v>
      </c>
      <c r="DY1177" s="59">
        <v>0</v>
      </c>
      <c r="DZ1177" s="59">
        <v>0</v>
      </c>
      <c r="EA1177" s="59">
        <v>0</v>
      </c>
      <c r="EB1177" s="59">
        <v>0</v>
      </c>
      <c r="EC1177" s="59">
        <v>0</v>
      </c>
      <c r="ED1177" s="59">
        <v>0</v>
      </c>
      <c r="EE1177" s="59">
        <v>0</v>
      </c>
      <c r="EF1177" s="59">
        <v>0</v>
      </c>
      <c r="EG1177" s="59">
        <v>0</v>
      </c>
      <c r="EH1177" s="59">
        <v>0</v>
      </c>
      <c r="EI1177" s="59">
        <v>0</v>
      </c>
      <c r="EJ1177" s="59">
        <v>0</v>
      </c>
      <c r="EK1177" s="59">
        <v>0</v>
      </c>
      <c r="EL1177" s="59">
        <v>0</v>
      </c>
      <c r="EM1177" s="29">
        <v>2</v>
      </c>
      <c r="EN1177" s="59">
        <v>0</v>
      </c>
      <c r="EO1177" s="29">
        <v>2</v>
      </c>
      <c r="EP1177" s="59">
        <v>1</v>
      </c>
      <c r="EQ1177" s="59">
        <v>2</v>
      </c>
    </row>
    <row r="1178" spans="1:147" ht="15" customHeight="1" x14ac:dyDescent="0.25">
      <c r="A1178" s="6" t="s">
        <v>2587</v>
      </c>
      <c r="B1178" s="22">
        <v>252</v>
      </c>
      <c r="C1178" s="21" t="s">
        <v>1857</v>
      </c>
      <c r="D1178" s="13">
        <v>2016</v>
      </c>
      <c r="E1178" s="21" t="s">
        <v>800</v>
      </c>
      <c r="F1178" s="21" t="s">
        <v>308</v>
      </c>
      <c r="G1178" s="13">
        <v>19</v>
      </c>
      <c r="H1178" s="22" t="s">
        <v>801</v>
      </c>
      <c r="I1178" s="238" t="s">
        <v>1412</v>
      </c>
      <c r="J1178" s="59">
        <v>2</v>
      </c>
      <c r="K1178" s="22" t="s">
        <v>39</v>
      </c>
      <c r="L1178" s="22" t="s">
        <v>89</v>
      </c>
      <c r="M1178" s="22">
        <v>6</v>
      </c>
      <c r="N1178" s="22">
        <v>6</v>
      </c>
      <c r="O1178" s="59">
        <f t="shared" si="672"/>
        <v>0.77815125038364363</v>
      </c>
      <c r="P1178" s="22" t="s">
        <v>1858</v>
      </c>
      <c r="Q1178" s="26"/>
      <c r="R1178" s="22">
        <v>1</v>
      </c>
      <c r="S1178" s="37">
        <v>2</v>
      </c>
      <c r="T1178" s="22">
        <v>3</v>
      </c>
      <c r="U1178" s="239" t="s">
        <v>1859</v>
      </c>
      <c r="V1178" s="34" t="s">
        <v>1861</v>
      </c>
      <c r="W1178" s="13"/>
      <c r="X1178" s="22" t="s">
        <v>608</v>
      </c>
      <c r="Y1178" s="38"/>
      <c r="Z1178" s="26" t="s">
        <v>153</v>
      </c>
      <c r="AA1178" s="22" t="s">
        <v>1257</v>
      </c>
      <c r="AB1178" s="29" t="s">
        <v>1164</v>
      </c>
      <c r="AC1178" s="243" t="s">
        <v>1863</v>
      </c>
      <c r="AD1178" s="29">
        <v>0</v>
      </c>
      <c r="AE1178" s="29" t="s">
        <v>1575</v>
      </c>
      <c r="AF1178" s="282">
        <v>5.5</v>
      </c>
      <c r="AG1178" s="86">
        <f t="shared" si="673"/>
        <v>0.74036268949424389</v>
      </c>
      <c r="AH1178" s="458">
        <f t="shared" si="686"/>
        <v>605</v>
      </c>
      <c r="AI1178" s="72">
        <f t="shared" si="666"/>
        <v>2.781755374652469</v>
      </c>
      <c r="AJ1178" s="59">
        <f t="shared" si="667"/>
        <v>33</v>
      </c>
      <c r="AK1178" s="59">
        <f t="shared" si="674"/>
        <v>1.5185139398778875</v>
      </c>
      <c r="AL1178" s="72">
        <f t="shared" si="668"/>
        <v>3630</v>
      </c>
      <c r="AM1178" s="72">
        <f t="shared" si="664"/>
        <v>3.5599066250361124</v>
      </c>
      <c r="AN1178" s="26" t="s">
        <v>28</v>
      </c>
      <c r="AO1178" s="22" t="s">
        <v>470</v>
      </c>
      <c r="AP1178" s="240"/>
      <c r="AQ1178" s="22" t="s">
        <v>80</v>
      </c>
      <c r="AR1178" s="26" t="s">
        <v>223</v>
      </c>
      <c r="AS1178" s="26" t="s">
        <v>224</v>
      </c>
      <c r="AT1178" s="498">
        <v>113</v>
      </c>
      <c r="AU1178" s="270">
        <v>45.23</v>
      </c>
      <c r="AV1178" s="11">
        <v>-118.5</v>
      </c>
      <c r="AW1178" s="37" t="s">
        <v>225</v>
      </c>
      <c r="AX1178" s="277">
        <v>6.1416666666666666</v>
      </c>
      <c r="AY1178" s="278">
        <v>613</v>
      </c>
      <c r="AZ1178" s="455">
        <f t="shared" si="675"/>
        <v>2.7874604745184151</v>
      </c>
      <c r="BA1178" s="529" t="s">
        <v>137</v>
      </c>
      <c r="BB1178" s="241" t="s">
        <v>226</v>
      </c>
      <c r="BC1178" s="22"/>
      <c r="BD1178" s="23"/>
      <c r="BH1178" s="26" t="s">
        <v>2028</v>
      </c>
      <c r="BI1178" s="26" t="s">
        <v>1875</v>
      </c>
      <c r="BJ1178" s="185" t="s">
        <v>12</v>
      </c>
      <c r="BK1178" s="67" t="s">
        <v>1050</v>
      </c>
      <c r="BO1178" s="29" t="s">
        <v>1669</v>
      </c>
      <c r="BP1178" s="8" t="s">
        <v>1577</v>
      </c>
      <c r="BQ1178" s="29" t="s">
        <v>1862</v>
      </c>
      <c r="BR1178" s="67">
        <v>0.10950854700854702</v>
      </c>
      <c r="BS1178" s="29" t="s">
        <v>21</v>
      </c>
      <c r="BT1178" s="29" t="s">
        <v>1214</v>
      </c>
      <c r="BU1178" s="124">
        <v>0.10363082649136841</v>
      </c>
      <c r="BW1178" s="14" t="s">
        <v>26</v>
      </c>
      <c r="BX1178" s="29" t="s">
        <v>67</v>
      </c>
      <c r="BZ1178" s="146">
        <f t="shared" si="669"/>
        <v>0.10363082649136841</v>
      </c>
      <c r="CA1178" s="250" t="s">
        <v>18</v>
      </c>
      <c r="CB1178" s="248" t="s">
        <v>1861</v>
      </c>
      <c r="CC1178" s="119">
        <v>6</v>
      </c>
      <c r="CD1178" s="119">
        <v>6</v>
      </c>
      <c r="CE1178" s="82" t="s">
        <v>1617</v>
      </c>
      <c r="CF1178" s="8" t="s">
        <v>1578</v>
      </c>
      <c r="CG1178" s="67">
        <v>0.18333333333333335</v>
      </c>
      <c r="CH1178" s="29" t="s">
        <v>21</v>
      </c>
      <c r="CI1178" s="67">
        <v>0.25927248643506745</v>
      </c>
      <c r="CL1178" s="30">
        <f t="shared" si="670"/>
        <v>0.25927248643506745</v>
      </c>
      <c r="CM1178" s="119">
        <v>2</v>
      </c>
      <c r="CN1178" s="119">
        <v>2</v>
      </c>
      <c r="CO1178" s="82" t="s">
        <v>2630</v>
      </c>
      <c r="CP1178" s="67">
        <f t="shared" si="679"/>
        <v>-0.52003265594658277</v>
      </c>
      <c r="CQ1178" s="67">
        <f t="shared" si="680"/>
        <v>0.86956521739130432</v>
      </c>
      <c r="CR1178" s="67">
        <f t="shared" si="676"/>
        <v>-0.45220230951876761</v>
      </c>
      <c r="CS1178" s="67">
        <f t="shared" si="681"/>
        <v>0.67944709971254835</v>
      </c>
      <c r="CT1178" s="29">
        <v>2</v>
      </c>
      <c r="CU1178" s="59">
        <v>0</v>
      </c>
      <c r="CV1178" s="19" t="s">
        <v>1782</v>
      </c>
      <c r="CW1178" s="59">
        <v>0</v>
      </c>
      <c r="CX1178" s="59">
        <v>0</v>
      </c>
      <c r="CY1178" s="12">
        <v>1</v>
      </c>
      <c r="CZ1178" s="12">
        <v>0</v>
      </c>
      <c r="DA1178" s="12">
        <v>0</v>
      </c>
      <c r="DB1178" s="12">
        <v>0</v>
      </c>
      <c r="DC1178" s="12">
        <v>0</v>
      </c>
      <c r="DD1178" s="283">
        <v>0</v>
      </c>
      <c r="DE1178" s="60">
        <v>1</v>
      </c>
      <c r="DF1178" s="60">
        <v>0</v>
      </c>
      <c r="DG1178" s="60">
        <v>0</v>
      </c>
      <c r="DH1178" s="60">
        <v>0</v>
      </c>
      <c r="DI1178" s="60">
        <v>0</v>
      </c>
      <c r="DJ1178" s="60">
        <v>0</v>
      </c>
      <c r="DK1178" s="60">
        <v>0</v>
      </c>
      <c r="DL1178" s="19">
        <v>0</v>
      </c>
      <c r="DM1178" s="19">
        <v>0</v>
      </c>
      <c r="DN1178" s="19">
        <v>0</v>
      </c>
      <c r="DO1178" s="59">
        <v>0</v>
      </c>
      <c r="DP1178" s="59">
        <v>0</v>
      </c>
      <c r="DQ1178" s="59">
        <v>0</v>
      </c>
      <c r="DR1178" s="59">
        <v>0</v>
      </c>
      <c r="DS1178" s="59">
        <v>0</v>
      </c>
      <c r="DT1178" s="59">
        <v>0</v>
      </c>
      <c r="DU1178" s="59">
        <v>0</v>
      </c>
      <c r="DV1178" s="59">
        <v>0</v>
      </c>
      <c r="DW1178" s="59">
        <v>0</v>
      </c>
      <c r="DX1178" s="59">
        <v>0</v>
      </c>
      <c r="DY1178" s="59">
        <v>0</v>
      </c>
      <c r="DZ1178" s="59">
        <v>0</v>
      </c>
      <c r="EA1178" s="59">
        <v>0</v>
      </c>
      <c r="EB1178" s="59">
        <v>0</v>
      </c>
      <c r="EC1178" s="59">
        <v>0</v>
      </c>
      <c r="ED1178" s="59">
        <v>0</v>
      </c>
      <c r="EE1178" s="59">
        <v>0</v>
      </c>
      <c r="EF1178" s="59">
        <v>0</v>
      </c>
      <c r="EG1178" s="59">
        <v>0</v>
      </c>
      <c r="EH1178" s="59">
        <v>0</v>
      </c>
      <c r="EI1178" s="59">
        <v>0</v>
      </c>
      <c r="EJ1178" s="59">
        <v>0</v>
      </c>
      <c r="EK1178" s="59">
        <v>0</v>
      </c>
      <c r="EL1178" s="59">
        <v>0</v>
      </c>
      <c r="EM1178" s="29">
        <v>2</v>
      </c>
      <c r="EN1178" s="59">
        <v>0</v>
      </c>
      <c r="EO1178" s="29">
        <v>2</v>
      </c>
      <c r="EP1178" s="59">
        <v>1</v>
      </c>
      <c r="EQ1178" s="59">
        <v>2</v>
      </c>
    </row>
    <row r="1179" spans="1:147" ht="15" customHeight="1" x14ac:dyDescent="0.25">
      <c r="A1179" s="6" t="s">
        <v>2587</v>
      </c>
      <c r="B1179" s="22">
        <v>253</v>
      </c>
      <c r="C1179" s="21" t="s">
        <v>1857</v>
      </c>
      <c r="D1179" s="13">
        <v>2016</v>
      </c>
      <c r="E1179" s="21" t="s">
        <v>800</v>
      </c>
      <c r="F1179" s="21" t="s">
        <v>308</v>
      </c>
      <c r="G1179" s="13">
        <v>19</v>
      </c>
      <c r="H1179" s="22" t="s">
        <v>801</v>
      </c>
      <c r="I1179" s="238" t="s">
        <v>1412</v>
      </c>
      <c r="J1179" s="59">
        <v>2</v>
      </c>
      <c r="K1179" s="22" t="s">
        <v>39</v>
      </c>
      <c r="L1179" s="22" t="s">
        <v>89</v>
      </c>
      <c r="M1179" s="22">
        <v>6</v>
      </c>
      <c r="N1179" s="22">
        <v>6</v>
      </c>
      <c r="O1179" s="59">
        <f t="shared" si="672"/>
        <v>0.77815125038364363</v>
      </c>
      <c r="P1179" s="22" t="s">
        <v>1858</v>
      </c>
      <c r="Q1179" s="26"/>
      <c r="R1179" s="22">
        <v>1</v>
      </c>
      <c r="S1179" s="37">
        <v>2</v>
      </c>
      <c r="T1179" s="22">
        <v>1</v>
      </c>
      <c r="U1179" s="239" t="s">
        <v>1859</v>
      </c>
      <c r="V1179" s="34" t="s">
        <v>1861</v>
      </c>
      <c r="W1179" s="13"/>
      <c r="X1179" s="22" t="s">
        <v>608</v>
      </c>
      <c r="Y1179" s="38"/>
      <c r="Z1179" s="244" t="s">
        <v>130</v>
      </c>
      <c r="AA1179" s="22" t="s">
        <v>1257</v>
      </c>
      <c r="AB1179" s="29" t="s">
        <v>1164</v>
      </c>
      <c r="AC1179" s="119">
        <v>32</v>
      </c>
      <c r="AD1179" s="29">
        <v>0</v>
      </c>
      <c r="AE1179" s="29" t="s">
        <v>1576</v>
      </c>
      <c r="AF1179" s="281">
        <v>8.6999999999999993</v>
      </c>
      <c r="AG1179" s="86">
        <f t="shared" si="673"/>
        <v>0.93951925261861846</v>
      </c>
      <c r="AH1179" s="458">
        <f>AF1179*69.5</f>
        <v>604.65</v>
      </c>
      <c r="AI1179" s="72">
        <f t="shared" si="666"/>
        <v>2.7815040572087324</v>
      </c>
      <c r="AJ1179" s="59">
        <f t="shared" si="667"/>
        <v>52.199999999999996</v>
      </c>
      <c r="AK1179" s="59">
        <f t="shared" si="674"/>
        <v>1.7176705030022621</v>
      </c>
      <c r="AL1179" s="72">
        <f t="shared" si="668"/>
        <v>3627.8999999999996</v>
      </c>
      <c r="AM1179" s="72">
        <f t="shared" si="664"/>
        <v>3.5596553075923758</v>
      </c>
      <c r="AN1179" s="26" t="s">
        <v>28</v>
      </c>
      <c r="AO1179" s="22" t="s">
        <v>470</v>
      </c>
      <c r="AP1179" s="240"/>
      <c r="AQ1179" s="22" t="s">
        <v>80</v>
      </c>
      <c r="AR1179" s="26" t="s">
        <v>223</v>
      </c>
      <c r="AS1179" s="26" t="s">
        <v>224</v>
      </c>
      <c r="AT1179" s="498">
        <v>113</v>
      </c>
      <c r="AU1179" s="270">
        <v>45.23</v>
      </c>
      <c r="AV1179" s="11">
        <v>-118.5</v>
      </c>
      <c r="AW1179" s="37" t="s">
        <v>225</v>
      </c>
      <c r="AX1179" s="277">
        <v>6.1416666666666666</v>
      </c>
      <c r="AY1179" s="278">
        <v>613</v>
      </c>
      <c r="AZ1179" s="455">
        <f t="shared" si="675"/>
        <v>2.7874604745184151</v>
      </c>
      <c r="BA1179" s="529" t="s">
        <v>137</v>
      </c>
      <c r="BB1179" s="241" t="s">
        <v>226</v>
      </c>
      <c r="BC1179" s="22"/>
      <c r="BD1179" s="23"/>
      <c r="BH1179" s="26" t="s">
        <v>2028</v>
      </c>
      <c r="BI1179" s="26" t="s">
        <v>1876</v>
      </c>
      <c r="BJ1179" s="185" t="s">
        <v>12</v>
      </c>
      <c r="BK1179" s="67" t="s">
        <v>1050</v>
      </c>
      <c r="BO1179" s="29" t="s">
        <v>1669</v>
      </c>
      <c r="BP1179" s="8" t="s">
        <v>1577</v>
      </c>
      <c r="BQ1179" s="29" t="s">
        <v>1862</v>
      </c>
      <c r="BR1179" s="67">
        <v>0.18055555555555547</v>
      </c>
      <c r="BS1179" s="29" t="s">
        <v>21</v>
      </c>
      <c r="BT1179" s="29" t="s">
        <v>1214</v>
      </c>
      <c r="BU1179" s="124">
        <v>0.56961379595583028</v>
      </c>
      <c r="BW1179" s="14" t="s">
        <v>26</v>
      </c>
      <c r="BX1179" s="29" t="s">
        <v>67</v>
      </c>
      <c r="BZ1179" s="146">
        <f t="shared" si="669"/>
        <v>0.56961379595583028</v>
      </c>
      <c r="CA1179" s="250" t="s">
        <v>18</v>
      </c>
      <c r="CB1179" s="248" t="s">
        <v>1861</v>
      </c>
      <c r="CC1179" s="119">
        <v>2</v>
      </c>
      <c r="CD1179" s="119">
        <v>2</v>
      </c>
      <c r="CE1179" s="82" t="s">
        <v>1617</v>
      </c>
      <c r="CF1179" s="8" t="s">
        <v>1578</v>
      </c>
      <c r="CG1179" s="67">
        <v>0.18333333333333335</v>
      </c>
      <c r="CH1179" s="29" t="s">
        <v>21</v>
      </c>
      <c r="CI1179" s="67">
        <v>0.25927248643506745</v>
      </c>
      <c r="CL1179" s="30">
        <f t="shared" si="670"/>
        <v>0.25927248643506745</v>
      </c>
      <c r="CM1179" s="119">
        <v>2</v>
      </c>
      <c r="CN1179" s="119">
        <v>2</v>
      </c>
      <c r="CO1179" s="82" t="s">
        <v>2630</v>
      </c>
      <c r="CP1179" s="67">
        <f t="shared" si="679"/>
        <v>-6.2769061523272112E-3</v>
      </c>
      <c r="CQ1179" s="67">
        <f t="shared" si="680"/>
        <v>0.5714285714285714</v>
      </c>
      <c r="CR1179" s="67">
        <f t="shared" si="676"/>
        <v>-3.5868035156155489E-3</v>
      </c>
      <c r="CS1179" s="67">
        <f t="shared" si="681"/>
        <v>1.0000016081449326</v>
      </c>
      <c r="CT1179" s="29">
        <v>1</v>
      </c>
      <c r="CU1179" s="59">
        <v>0</v>
      </c>
      <c r="CV1179" s="19" t="s">
        <v>1782</v>
      </c>
      <c r="CW1179" s="59">
        <v>0</v>
      </c>
      <c r="CX1179" s="59">
        <v>0</v>
      </c>
      <c r="CY1179" s="12">
        <v>1</v>
      </c>
      <c r="CZ1179" s="12">
        <v>0</v>
      </c>
      <c r="DA1179" s="12">
        <v>0</v>
      </c>
      <c r="DB1179" s="12">
        <v>0</v>
      </c>
      <c r="DC1179" s="12">
        <v>0</v>
      </c>
      <c r="DD1179" s="283">
        <v>0</v>
      </c>
      <c r="DE1179" s="60">
        <v>1</v>
      </c>
      <c r="DF1179" s="60">
        <v>0</v>
      </c>
      <c r="DG1179" s="60">
        <v>0</v>
      </c>
      <c r="DH1179" s="60">
        <v>0</v>
      </c>
      <c r="DI1179" s="60">
        <v>0</v>
      </c>
      <c r="DJ1179" s="60">
        <v>0</v>
      </c>
      <c r="DK1179" s="60">
        <v>0</v>
      </c>
      <c r="DL1179" s="19">
        <v>0</v>
      </c>
      <c r="DM1179" s="19">
        <v>0</v>
      </c>
      <c r="DN1179" s="19">
        <v>0</v>
      </c>
      <c r="DO1179" s="59">
        <v>0</v>
      </c>
      <c r="DP1179" s="59">
        <v>0</v>
      </c>
      <c r="DQ1179" s="59">
        <v>0</v>
      </c>
      <c r="DR1179" s="59">
        <v>0</v>
      </c>
      <c r="DS1179" s="59">
        <v>0</v>
      </c>
      <c r="DT1179" s="59">
        <v>0</v>
      </c>
      <c r="DU1179" s="59">
        <v>0</v>
      </c>
      <c r="DV1179" s="59">
        <v>0</v>
      </c>
      <c r="DW1179" s="59">
        <v>0</v>
      </c>
      <c r="DX1179" s="59">
        <v>0</v>
      </c>
      <c r="DY1179" s="59">
        <v>0</v>
      </c>
      <c r="DZ1179" s="59">
        <v>0</v>
      </c>
      <c r="EA1179" s="59">
        <v>0</v>
      </c>
      <c r="EB1179" s="59">
        <v>0</v>
      </c>
      <c r="EC1179" s="59">
        <v>0</v>
      </c>
      <c r="ED1179" s="59">
        <v>0</v>
      </c>
      <c r="EE1179" s="59">
        <v>0</v>
      </c>
      <c r="EF1179" s="59">
        <v>0</v>
      </c>
      <c r="EG1179" s="59">
        <v>0</v>
      </c>
      <c r="EH1179" s="59">
        <v>0</v>
      </c>
      <c r="EI1179" s="59">
        <v>0</v>
      </c>
      <c r="EJ1179" s="59">
        <v>0</v>
      </c>
      <c r="EK1179" s="59">
        <v>0</v>
      </c>
      <c r="EL1179" s="59">
        <v>0</v>
      </c>
      <c r="EM1179" s="37">
        <v>0</v>
      </c>
      <c r="EN1179" s="59">
        <v>0</v>
      </c>
      <c r="EO1179" s="268">
        <v>1</v>
      </c>
      <c r="EP1179" s="59">
        <v>1</v>
      </c>
      <c r="EQ1179" s="59">
        <v>2</v>
      </c>
    </row>
    <row r="1180" spans="1:147" ht="15" customHeight="1" x14ac:dyDescent="0.25">
      <c r="A1180" s="6" t="s">
        <v>2587</v>
      </c>
      <c r="B1180" s="22">
        <v>254</v>
      </c>
      <c r="C1180" s="21" t="s">
        <v>1857</v>
      </c>
      <c r="D1180" s="13">
        <v>2016</v>
      </c>
      <c r="E1180" s="21" t="s">
        <v>800</v>
      </c>
      <c r="F1180" s="21" t="s">
        <v>308</v>
      </c>
      <c r="G1180" s="13">
        <v>19</v>
      </c>
      <c r="H1180" s="22" t="s">
        <v>801</v>
      </c>
      <c r="I1180" s="238" t="s">
        <v>1412</v>
      </c>
      <c r="J1180" s="59">
        <v>2</v>
      </c>
      <c r="K1180" s="22" t="s">
        <v>39</v>
      </c>
      <c r="L1180" s="22" t="s">
        <v>89</v>
      </c>
      <c r="M1180" s="22">
        <v>6</v>
      </c>
      <c r="N1180" s="22">
        <v>6</v>
      </c>
      <c r="O1180" s="59">
        <f t="shared" si="672"/>
        <v>0.77815125038364363</v>
      </c>
      <c r="P1180" s="22" t="s">
        <v>1858</v>
      </c>
      <c r="Q1180" s="26"/>
      <c r="R1180" s="22">
        <v>1</v>
      </c>
      <c r="S1180" s="37">
        <v>2</v>
      </c>
      <c r="T1180" s="22">
        <v>1</v>
      </c>
      <c r="U1180" s="239" t="s">
        <v>1859</v>
      </c>
      <c r="V1180" s="34" t="s">
        <v>1861</v>
      </c>
      <c r="W1180" s="13"/>
      <c r="X1180" s="22" t="s">
        <v>608</v>
      </c>
      <c r="Y1180" s="38"/>
      <c r="Z1180" s="244" t="s">
        <v>130</v>
      </c>
      <c r="AA1180" s="22" t="s">
        <v>1257</v>
      </c>
      <c r="AB1180" s="29" t="s">
        <v>1164</v>
      </c>
      <c r="AC1180" s="119">
        <v>16</v>
      </c>
      <c r="AD1180" s="29">
        <v>0</v>
      </c>
      <c r="AE1180" s="29" t="s">
        <v>1576</v>
      </c>
      <c r="AF1180" s="281">
        <v>4.4000000000000004</v>
      </c>
      <c r="AG1180" s="86">
        <f t="shared" si="673"/>
        <v>0.64345267648618742</v>
      </c>
      <c r="AH1180" s="458">
        <f t="shared" ref="AH1180:AH1182" si="687">AF1180*69.5</f>
        <v>305.8</v>
      </c>
      <c r="AI1180" s="72">
        <f t="shared" si="666"/>
        <v>2.4854374810763011</v>
      </c>
      <c r="AJ1180" s="59">
        <f t="shared" si="667"/>
        <v>26.400000000000002</v>
      </c>
      <c r="AK1180" s="59">
        <f t="shared" si="674"/>
        <v>1.4216039268698311</v>
      </c>
      <c r="AL1180" s="72">
        <f t="shared" si="668"/>
        <v>1834.8000000000002</v>
      </c>
      <c r="AM1180" s="72">
        <f t="shared" si="664"/>
        <v>3.263588731459945</v>
      </c>
      <c r="AN1180" s="26" t="s">
        <v>28</v>
      </c>
      <c r="AO1180" s="22" t="s">
        <v>470</v>
      </c>
      <c r="AP1180" s="240"/>
      <c r="AQ1180" s="22" t="s">
        <v>80</v>
      </c>
      <c r="AR1180" s="26" t="s">
        <v>223</v>
      </c>
      <c r="AS1180" s="26" t="s">
        <v>224</v>
      </c>
      <c r="AT1180" s="498">
        <v>113</v>
      </c>
      <c r="AU1180" s="270">
        <v>45.23</v>
      </c>
      <c r="AV1180" s="11">
        <v>-118.5</v>
      </c>
      <c r="AW1180" s="37" t="s">
        <v>225</v>
      </c>
      <c r="AX1180" s="277">
        <v>6.1416666666666666</v>
      </c>
      <c r="AY1180" s="278">
        <v>613</v>
      </c>
      <c r="AZ1180" s="455">
        <f t="shared" si="675"/>
        <v>2.7874604745184151</v>
      </c>
      <c r="BA1180" s="529" t="s">
        <v>137</v>
      </c>
      <c r="BB1180" s="241" t="s">
        <v>226</v>
      </c>
      <c r="BC1180" s="22"/>
      <c r="BD1180" s="23"/>
      <c r="BH1180" s="26" t="s">
        <v>2028</v>
      </c>
      <c r="BI1180" s="26" t="s">
        <v>1877</v>
      </c>
      <c r="BJ1180" s="185" t="s">
        <v>12</v>
      </c>
      <c r="BK1180" s="67" t="s">
        <v>1050</v>
      </c>
      <c r="BO1180" s="29" t="s">
        <v>1669</v>
      </c>
      <c r="BP1180" s="8" t="s">
        <v>1577</v>
      </c>
      <c r="BQ1180" s="29" t="s">
        <v>1862</v>
      </c>
      <c r="BR1180" s="67">
        <v>-1.4423076923076816E-2</v>
      </c>
      <c r="BS1180" s="29" t="s">
        <v>21</v>
      </c>
      <c r="BT1180" s="29" t="s">
        <v>1214</v>
      </c>
      <c r="BU1180" s="124">
        <v>0.19717400629240267</v>
      </c>
      <c r="BW1180" s="14" t="s">
        <v>26</v>
      </c>
      <c r="BX1180" s="29" t="s">
        <v>67</v>
      </c>
      <c r="BZ1180" s="146">
        <f t="shared" si="669"/>
        <v>0.19717400629240267</v>
      </c>
      <c r="CA1180" s="250" t="s">
        <v>18</v>
      </c>
      <c r="CB1180" s="248" t="s">
        <v>1861</v>
      </c>
      <c r="CC1180" s="119">
        <v>2</v>
      </c>
      <c r="CD1180" s="119">
        <v>2</v>
      </c>
      <c r="CE1180" s="82" t="s">
        <v>1617</v>
      </c>
      <c r="CF1180" s="8" t="s">
        <v>1578</v>
      </c>
      <c r="CG1180" s="67">
        <v>0.18333333333333335</v>
      </c>
      <c r="CH1180" s="29" t="s">
        <v>21</v>
      </c>
      <c r="CI1180" s="67">
        <v>0.25927248643506745</v>
      </c>
      <c r="CL1180" s="30">
        <f t="shared" si="670"/>
        <v>0.25927248643506745</v>
      </c>
      <c r="CM1180" s="119">
        <v>2</v>
      </c>
      <c r="CN1180" s="119">
        <v>2</v>
      </c>
      <c r="CO1180" s="82" t="s">
        <v>2630</v>
      </c>
      <c r="CP1180" s="67">
        <f t="shared" si="679"/>
        <v>-0.85859481752375333</v>
      </c>
      <c r="CQ1180" s="67">
        <f t="shared" si="680"/>
        <v>0.5714285714285714</v>
      </c>
      <c r="CR1180" s="67">
        <f t="shared" si="676"/>
        <v>-0.4906256100135733</v>
      </c>
      <c r="CS1180" s="67">
        <f t="shared" si="681"/>
        <v>1.0300891861501489</v>
      </c>
      <c r="CT1180" s="29">
        <v>1</v>
      </c>
      <c r="CU1180" s="59">
        <v>0</v>
      </c>
      <c r="CV1180" s="19" t="s">
        <v>1782</v>
      </c>
      <c r="CW1180" s="59">
        <v>0</v>
      </c>
      <c r="CX1180" s="59">
        <v>0</v>
      </c>
      <c r="CY1180" s="12">
        <v>1</v>
      </c>
      <c r="CZ1180" s="12">
        <v>0</v>
      </c>
      <c r="DA1180" s="12">
        <v>0</v>
      </c>
      <c r="DB1180" s="12">
        <v>0</v>
      </c>
      <c r="DC1180" s="12">
        <v>0</v>
      </c>
      <c r="DD1180" s="283">
        <v>0</v>
      </c>
      <c r="DE1180" s="60">
        <v>1</v>
      </c>
      <c r="DF1180" s="60">
        <v>0</v>
      </c>
      <c r="DG1180" s="60">
        <v>0</v>
      </c>
      <c r="DH1180" s="60">
        <v>0</v>
      </c>
      <c r="DI1180" s="60">
        <v>0</v>
      </c>
      <c r="DJ1180" s="60">
        <v>0</v>
      </c>
      <c r="DK1180" s="60">
        <v>0</v>
      </c>
      <c r="DL1180" s="19">
        <v>0</v>
      </c>
      <c r="DM1180" s="19">
        <v>0</v>
      </c>
      <c r="DN1180" s="19">
        <v>0</v>
      </c>
      <c r="DO1180" s="59">
        <v>0</v>
      </c>
      <c r="DP1180" s="59">
        <v>0</v>
      </c>
      <c r="DQ1180" s="59">
        <v>0</v>
      </c>
      <c r="DR1180" s="59">
        <v>0</v>
      </c>
      <c r="DS1180" s="59">
        <v>0</v>
      </c>
      <c r="DT1180" s="59">
        <v>0</v>
      </c>
      <c r="DU1180" s="59">
        <v>0</v>
      </c>
      <c r="DV1180" s="59">
        <v>0</v>
      </c>
      <c r="DW1180" s="59">
        <v>0</v>
      </c>
      <c r="DX1180" s="59">
        <v>0</v>
      </c>
      <c r="DY1180" s="59">
        <v>0</v>
      </c>
      <c r="DZ1180" s="59">
        <v>0</v>
      </c>
      <c r="EA1180" s="59">
        <v>0</v>
      </c>
      <c r="EB1180" s="59">
        <v>0</v>
      </c>
      <c r="EC1180" s="59">
        <v>0</v>
      </c>
      <c r="ED1180" s="59">
        <v>0</v>
      </c>
      <c r="EE1180" s="59">
        <v>0</v>
      </c>
      <c r="EF1180" s="59">
        <v>0</v>
      </c>
      <c r="EG1180" s="59">
        <v>0</v>
      </c>
      <c r="EH1180" s="59">
        <v>0</v>
      </c>
      <c r="EI1180" s="59">
        <v>0</v>
      </c>
      <c r="EJ1180" s="59">
        <v>0</v>
      </c>
      <c r="EK1180" s="59">
        <v>0</v>
      </c>
      <c r="EL1180" s="59">
        <v>0</v>
      </c>
      <c r="EM1180" s="37">
        <v>0</v>
      </c>
      <c r="EN1180" s="59">
        <v>0</v>
      </c>
      <c r="EO1180" s="268">
        <v>1</v>
      </c>
      <c r="EP1180" s="59">
        <v>1</v>
      </c>
      <c r="EQ1180" s="59">
        <v>2</v>
      </c>
    </row>
    <row r="1181" spans="1:147" ht="15" customHeight="1" x14ac:dyDescent="0.25">
      <c r="A1181" s="6" t="s">
        <v>2587</v>
      </c>
      <c r="B1181" s="22">
        <v>255</v>
      </c>
      <c r="C1181" s="21" t="s">
        <v>1857</v>
      </c>
      <c r="D1181" s="13">
        <v>2016</v>
      </c>
      <c r="E1181" s="21" t="s">
        <v>800</v>
      </c>
      <c r="F1181" s="21" t="s">
        <v>308</v>
      </c>
      <c r="G1181" s="13">
        <v>19</v>
      </c>
      <c r="H1181" s="22" t="s">
        <v>801</v>
      </c>
      <c r="I1181" s="238" t="s">
        <v>1412</v>
      </c>
      <c r="J1181" s="59">
        <v>2</v>
      </c>
      <c r="K1181" s="22" t="s">
        <v>39</v>
      </c>
      <c r="L1181" s="22" t="s">
        <v>89</v>
      </c>
      <c r="M1181" s="22">
        <v>6</v>
      </c>
      <c r="N1181" s="22">
        <v>6</v>
      </c>
      <c r="O1181" s="59">
        <f t="shared" si="672"/>
        <v>0.77815125038364363</v>
      </c>
      <c r="P1181" s="22" t="s">
        <v>1858</v>
      </c>
      <c r="Q1181" s="26"/>
      <c r="R1181" s="22">
        <v>1</v>
      </c>
      <c r="S1181" s="37">
        <v>2</v>
      </c>
      <c r="T1181" s="22">
        <v>1</v>
      </c>
      <c r="U1181" s="239" t="s">
        <v>1859</v>
      </c>
      <c r="V1181" s="34" t="s">
        <v>1861</v>
      </c>
      <c r="W1181" s="13"/>
      <c r="X1181" s="22" t="s">
        <v>608</v>
      </c>
      <c r="Y1181" s="38"/>
      <c r="Z1181" s="244" t="s">
        <v>130</v>
      </c>
      <c r="AA1181" s="22" t="s">
        <v>1257</v>
      </c>
      <c r="AB1181" s="29" t="s">
        <v>1164</v>
      </c>
      <c r="AC1181" s="119">
        <v>8</v>
      </c>
      <c r="AD1181" s="29">
        <v>0</v>
      </c>
      <c r="AE1181" s="29" t="s">
        <v>1576</v>
      </c>
      <c r="AF1181" s="281">
        <v>2.2000000000000002</v>
      </c>
      <c r="AG1181" s="86">
        <f t="shared" si="673"/>
        <v>0.34242268082220628</v>
      </c>
      <c r="AH1181" s="458">
        <f t="shared" si="687"/>
        <v>152.9</v>
      </c>
      <c r="AI1181" s="72">
        <f t="shared" si="666"/>
        <v>2.1844074854123203</v>
      </c>
      <c r="AJ1181" s="59">
        <f t="shared" si="667"/>
        <v>13.200000000000001</v>
      </c>
      <c r="AK1181" s="59">
        <f t="shared" si="674"/>
        <v>1.1205739312058498</v>
      </c>
      <c r="AL1181" s="72">
        <f t="shared" si="668"/>
        <v>917.40000000000009</v>
      </c>
      <c r="AM1181" s="72">
        <f t="shared" si="664"/>
        <v>2.9625587357959637</v>
      </c>
      <c r="AN1181" s="26" t="s">
        <v>28</v>
      </c>
      <c r="AO1181" s="22" t="s">
        <v>470</v>
      </c>
      <c r="AP1181" s="240"/>
      <c r="AQ1181" s="22" t="s">
        <v>80</v>
      </c>
      <c r="AR1181" s="26" t="s">
        <v>223</v>
      </c>
      <c r="AS1181" s="26" t="s">
        <v>224</v>
      </c>
      <c r="AT1181" s="498">
        <v>113</v>
      </c>
      <c r="AU1181" s="270">
        <v>45.23</v>
      </c>
      <c r="AV1181" s="11">
        <v>-118.5</v>
      </c>
      <c r="AW1181" s="37" t="s">
        <v>225</v>
      </c>
      <c r="AX1181" s="277">
        <v>6.1416666666666666</v>
      </c>
      <c r="AY1181" s="278">
        <v>613</v>
      </c>
      <c r="AZ1181" s="455">
        <f t="shared" si="675"/>
        <v>2.7874604745184151</v>
      </c>
      <c r="BA1181" s="529" t="s">
        <v>137</v>
      </c>
      <c r="BB1181" s="241" t="s">
        <v>226</v>
      </c>
      <c r="BC1181" s="22"/>
      <c r="BD1181" s="23"/>
      <c r="BH1181" s="26" t="s">
        <v>2028</v>
      </c>
      <c r="BI1181" s="26" t="s">
        <v>1878</v>
      </c>
      <c r="BJ1181" s="185" t="s">
        <v>12</v>
      </c>
      <c r="BK1181" s="67" t="s">
        <v>1050</v>
      </c>
      <c r="BO1181" s="29" t="s">
        <v>1669</v>
      </c>
      <c r="BP1181" s="8" t="s">
        <v>1577</v>
      </c>
      <c r="BQ1181" s="29" t="s">
        <v>1862</v>
      </c>
      <c r="BR1181" s="67">
        <v>-3.7362637362637424E-2</v>
      </c>
      <c r="BS1181" s="29" t="s">
        <v>21</v>
      </c>
      <c r="BT1181" s="29" t="s">
        <v>1214</v>
      </c>
      <c r="BU1181" s="124">
        <v>0.27041006577243787</v>
      </c>
      <c r="BW1181" s="14" t="s">
        <v>26</v>
      </c>
      <c r="BX1181" s="29" t="s">
        <v>67</v>
      </c>
      <c r="BZ1181" s="146">
        <f t="shared" si="669"/>
        <v>0.27041006577243787</v>
      </c>
      <c r="CA1181" s="250" t="s">
        <v>18</v>
      </c>
      <c r="CB1181" s="248" t="s">
        <v>1861</v>
      </c>
      <c r="CC1181" s="119">
        <v>2</v>
      </c>
      <c r="CD1181" s="119">
        <v>2</v>
      </c>
      <c r="CE1181" s="82" t="s">
        <v>1617</v>
      </c>
      <c r="CF1181" s="8" t="s">
        <v>1578</v>
      </c>
      <c r="CG1181" s="67">
        <v>0.18333333333333335</v>
      </c>
      <c r="CH1181" s="29" t="s">
        <v>21</v>
      </c>
      <c r="CI1181" s="67">
        <v>0.25927248643506745</v>
      </c>
      <c r="CL1181" s="30">
        <f t="shared" si="670"/>
        <v>0.25927248643506745</v>
      </c>
      <c r="CM1181" s="119">
        <v>2</v>
      </c>
      <c r="CN1181" s="119">
        <v>2</v>
      </c>
      <c r="CO1181" s="82" t="s">
        <v>2630</v>
      </c>
      <c r="CP1181" s="67">
        <f t="shared" si="679"/>
        <v>-0.83312994834276211</v>
      </c>
      <c r="CQ1181" s="67">
        <f t="shared" si="680"/>
        <v>0.5714285714285714</v>
      </c>
      <c r="CR1181" s="67">
        <f t="shared" si="676"/>
        <v>-0.47607425619586402</v>
      </c>
      <c r="CS1181" s="67">
        <f t="shared" si="681"/>
        <v>1.0283308371765556</v>
      </c>
      <c r="CT1181" s="29">
        <v>1</v>
      </c>
      <c r="CU1181" s="59">
        <v>0</v>
      </c>
      <c r="CV1181" s="19" t="s">
        <v>1782</v>
      </c>
      <c r="CW1181" s="59">
        <v>0</v>
      </c>
      <c r="CX1181" s="59">
        <v>0</v>
      </c>
      <c r="CY1181" s="12">
        <v>1</v>
      </c>
      <c r="CZ1181" s="12">
        <v>0</v>
      </c>
      <c r="DA1181" s="12">
        <v>0</v>
      </c>
      <c r="DB1181" s="12">
        <v>0</v>
      </c>
      <c r="DC1181" s="12">
        <v>0</v>
      </c>
      <c r="DD1181" s="283">
        <v>0</v>
      </c>
      <c r="DE1181" s="60">
        <v>1</v>
      </c>
      <c r="DF1181" s="60">
        <v>0</v>
      </c>
      <c r="DG1181" s="60">
        <v>0</v>
      </c>
      <c r="DH1181" s="60">
        <v>0</v>
      </c>
      <c r="DI1181" s="60">
        <v>0</v>
      </c>
      <c r="DJ1181" s="60">
        <v>0</v>
      </c>
      <c r="DK1181" s="60">
        <v>0</v>
      </c>
      <c r="DL1181" s="19">
        <v>0</v>
      </c>
      <c r="DM1181" s="19">
        <v>0</v>
      </c>
      <c r="DN1181" s="19">
        <v>0</v>
      </c>
      <c r="DO1181" s="59">
        <v>0</v>
      </c>
      <c r="DP1181" s="59">
        <v>0</v>
      </c>
      <c r="DQ1181" s="59">
        <v>0</v>
      </c>
      <c r="DR1181" s="59">
        <v>0</v>
      </c>
      <c r="DS1181" s="59">
        <v>0</v>
      </c>
      <c r="DT1181" s="59">
        <v>0</v>
      </c>
      <c r="DU1181" s="59">
        <v>0</v>
      </c>
      <c r="DV1181" s="59">
        <v>0</v>
      </c>
      <c r="DW1181" s="59">
        <v>0</v>
      </c>
      <c r="DX1181" s="59">
        <v>0</v>
      </c>
      <c r="DY1181" s="59">
        <v>0</v>
      </c>
      <c r="DZ1181" s="59">
        <v>0</v>
      </c>
      <c r="EA1181" s="59">
        <v>0</v>
      </c>
      <c r="EB1181" s="59">
        <v>0</v>
      </c>
      <c r="EC1181" s="59">
        <v>0</v>
      </c>
      <c r="ED1181" s="59">
        <v>0</v>
      </c>
      <c r="EE1181" s="59">
        <v>0</v>
      </c>
      <c r="EF1181" s="59">
        <v>0</v>
      </c>
      <c r="EG1181" s="59">
        <v>0</v>
      </c>
      <c r="EH1181" s="59">
        <v>0</v>
      </c>
      <c r="EI1181" s="59">
        <v>0</v>
      </c>
      <c r="EJ1181" s="59">
        <v>0</v>
      </c>
      <c r="EK1181" s="59">
        <v>0</v>
      </c>
      <c r="EL1181" s="59">
        <v>0</v>
      </c>
      <c r="EM1181" s="37">
        <v>0</v>
      </c>
      <c r="EN1181" s="59">
        <v>0</v>
      </c>
      <c r="EO1181" s="268">
        <v>1</v>
      </c>
      <c r="EP1181" s="59">
        <v>1</v>
      </c>
      <c r="EQ1181" s="59">
        <v>2</v>
      </c>
    </row>
    <row r="1182" spans="1:147" ht="15" customHeight="1" x14ac:dyDescent="0.25">
      <c r="A1182" s="6" t="s">
        <v>2587</v>
      </c>
      <c r="B1182" s="22">
        <v>256</v>
      </c>
      <c r="C1182" s="21" t="s">
        <v>1857</v>
      </c>
      <c r="D1182" s="13">
        <v>2016</v>
      </c>
      <c r="E1182" s="21" t="s">
        <v>800</v>
      </c>
      <c r="F1182" s="21" t="s">
        <v>308</v>
      </c>
      <c r="G1182" s="13">
        <v>19</v>
      </c>
      <c r="H1182" s="22" t="s">
        <v>801</v>
      </c>
      <c r="I1182" s="238" t="s">
        <v>1412</v>
      </c>
      <c r="J1182" s="59">
        <v>2</v>
      </c>
      <c r="K1182" s="22" t="s">
        <v>39</v>
      </c>
      <c r="L1182" s="22" t="s">
        <v>89</v>
      </c>
      <c r="M1182" s="22">
        <v>6</v>
      </c>
      <c r="N1182" s="22">
        <v>6</v>
      </c>
      <c r="O1182" s="59">
        <f t="shared" si="672"/>
        <v>0.77815125038364363</v>
      </c>
      <c r="P1182" s="22" t="s">
        <v>1858</v>
      </c>
      <c r="Q1182" s="26"/>
      <c r="R1182" s="22">
        <v>1</v>
      </c>
      <c r="S1182" s="37">
        <v>2</v>
      </c>
      <c r="T1182" s="22">
        <v>3</v>
      </c>
      <c r="U1182" s="239" t="s">
        <v>1859</v>
      </c>
      <c r="V1182" s="34" t="s">
        <v>1861</v>
      </c>
      <c r="W1182" s="13"/>
      <c r="X1182" s="22" t="s">
        <v>608</v>
      </c>
      <c r="Y1182" s="38"/>
      <c r="Z1182" s="244" t="s">
        <v>130</v>
      </c>
      <c r="AA1182" s="22" t="s">
        <v>1257</v>
      </c>
      <c r="AB1182" s="29" t="s">
        <v>1164</v>
      </c>
      <c r="AC1182" s="243" t="s">
        <v>1864</v>
      </c>
      <c r="AD1182" s="29">
        <v>0</v>
      </c>
      <c r="AE1182" s="29" t="s">
        <v>1576</v>
      </c>
      <c r="AF1182" s="282">
        <v>5.0999999999999996</v>
      </c>
      <c r="AG1182" s="86">
        <f t="shared" si="673"/>
        <v>0.70757017609793638</v>
      </c>
      <c r="AH1182" s="458">
        <f t="shared" si="687"/>
        <v>354.45</v>
      </c>
      <c r="AI1182" s="72">
        <f t="shared" si="666"/>
        <v>2.5495549806880504</v>
      </c>
      <c r="AJ1182" s="59">
        <f t="shared" si="667"/>
        <v>30.599999999999998</v>
      </c>
      <c r="AK1182" s="59">
        <f t="shared" si="674"/>
        <v>1.4857214264815799</v>
      </c>
      <c r="AL1182" s="72">
        <f t="shared" si="668"/>
        <v>2126.6999999999998</v>
      </c>
      <c r="AM1182" s="72">
        <f t="shared" si="664"/>
        <v>3.3277062310716938</v>
      </c>
      <c r="AN1182" s="26" t="s">
        <v>28</v>
      </c>
      <c r="AO1182" s="22" t="s">
        <v>470</v>
      </c>
      <c r="AP1182" s="240"/>
      <c r="AQ1182" s="22" t="s">
        <v>80</v>
      </c>
      <c r="AR1182" s="26" t="s">
        <v>223</v>
      </c>
      <c r="AS1182" s="26" t="s">
        <v>224</v>
      </c>
      <c r="AT1182" s="498">
        <v>113</v>
      </c>
      <c r="AU1182" s="270">
        <v>45.23</v>
      </c>
      <c r="AV1182" s="11">
        <v>-118.5</v>
      </c>
      <c r="AW1182" s="37" t="s">
        <v>225</v>
      </c>
      <c r="AX1182" s="277">
        <v>6.1416666666666666</v>
      </c>
      <c r="AY1182" s="278">
        <v>613</v>
      </c>
      <c r="AZ1182" s="455">
        <f t="shared" si="675"/>
        <v>2.7874604745184151</v>
      </c>
      <c r="BA1182" s="529" t="s">
        <v>137</v>
      </c>
      <c r="BB1182" s="241" t="s">
        <v>226</v>
      </c>
      <c r="BC1182" s="22"/>
      <c r="BD1182" s="23"/>
      <c r="BH1182" s="26" t="s">
        <v>2028</v>
      </c>
      <c r="BI1182" s="26" t="s">
        <v>1879</v>
      </c>
      <c r="BJ1182" s="185" t="s">
        <v>12</v>
      </c>
      <c r="BK1182" s="67" t="s">
        <v>1050</v>
      </c>
      <c r="BO1182" s="29" t="s">
        <v>1669</v>
      </c>
      <c r="BP1182" s="8" t="s">
        <v>1577</v>
      </c>
      <c r="BQ1182" s="29" t="s">
        <v>1862</v>
      </c>
      <c r="BR1182" s="67">
        <v>4.2923280423280412E-2</v>
      </c>
      <c r="BS1182" s="29" t="s">
        <v>21</v>
      </c>
      <c r="BT1182" s="29" t="s">
        <v>1214</v>
      </c>
      <c r="BU1182" s="124">
        <v>0.31426524525600341</v>
      </c>
      <c r="BW1182" s="14" t="s">
        <v>26</v>
      </c>
      <c r="BX1182" s="29" t="s">
        <v>67</v>
      </c>
      <c r="BZ1182" s="146">
        <f t="shared" si="669"/>
        <v>0.31426524525600341</v>
      </c>
      <c r="CA1182" s="250" t="s">
        <v>18</v>
      </c>
      <c r="CB1182" s="248" t="s">
        <v>1861</v>
      </c>
      <c r="CC1182" s="119">
        <v>6</v>
      </c>
      <c r="CD1182" s="119">
        <v>6</v>
      </c>
      <c r="CE1182" s="82" t="s">
        <v>1617</v>
      </c>
      <c r="CF1182" s="8" t="s">
        <v>1578</v>
      </c>
      <c r="CG1182" s="67">
        <v>0.18333333333333335</v>
      </c>
      <c r="CH1182" s="29" t="s">
        <v>21</v>
      </c>
      <c r="CI1182" s="67">
        <v>0.25927248643506745</v>
      </c>
      <c r="CL1182" s="30">
        <f t="shared" si="670"/>
        <v>0.25927248643506745</v>
      </c>
      <c r="CM1182" s="119">
        <v>2</v>
      </c>
      <c r="CN1182" s="119">
        <v>2</v>
      </c>
      <c r="CO1182" s="82" t="s">
        <v>2630</v>
      </c>
      <c r="CP1182" s="67">
        <f t="shared" si="679"/>
        <v>-0.45917546935551651</v>
      </c>
      <c r="CQ1182" s="67">
        <f t="shared" si="680"/>
        <v>0.86956521739130432</v>
      </c>
      <c r="CR1182" s="67">
        <f t="shared" si="676"/>
        <v>-0.39928301683088391</v>
      </c>
      <c r="CS1182" s="67">
        <f t="shared" si="681"/>
        <v>0.67663084963726483</v>
      </c>
      <c r="CT1182" s="29">
        <v>2</v>
      </c>
      <c r="CU1182" s="59">
        <v>0</v>
      </c>
      <c r="CV1182" s="19" t="s">
        <v>1782</v>
      </c>
      <c r="CW1182" s="59">
        <v>0</v>
      </c>
      <c r="CX1182" s="59">
        <v>0</v>
      </c>
      <c r="CY1182" s="12">
        <v>1</v>
      </c>
      <c r="CZ1182" s="12">
        <v>0</v>
      </c>
      <c r="DA1182" s="12">
        <v>0</v>
      </c>
      <c r="DB1182" s="12">
        <v>0</v>
      </c>
      <c r="DC1182" s="12">
        <v>0</v>
      </c>
      <c r="DD1182" s="283">
        <v>0</v>
      </c>
      <c r="DE1182" s="60">
        <v>1</v>
      </c>
      <c r="DF1182" s="60">
        <v>0</v>
      </c>
      <c r="DG1182" s="60">
        <v>0</v>
      </c>
      <c r="DH1182" s="60">
        <v>0</v>
      </c>
      <c r="DI1182" s="60">
        <v>0</v>
      </c>
      <c r="DJ1182" s="60">
        <v>0</v>
      </c>
      <c r="DK1182" s="60">
        <v>0</v>
      </c>
      <c r="DL1182" s="19">
        <v>0</v>
      </c>
      <c r="DM1182" s="19">
        <v>0</v>
      </c>
      <c r="DN1182" s="19">
        <v>0</v>
      </c>
      <c r="DO1182" s="59">
        <v>0</v>
      </c>
      <c r="DP1182" s="59">
        <v>0</v>
      </c>
      <c r="DQ1182" s="59">
        <v>0</v>
      </c>
      <c r="DR1182" s="59">
        <v>0</v>
      </c>
      <c r="DS1182" s="59">
        <v>0</v>
      </c>
      <c r="DT1182" s="59">
        <v>0</v>
      </c>
      <c r="DU1182" s="59">
        <v>0</v>
      </c>
      <c r="DV1182" s="59">
        <v>0</v>
      </c>
      <c r="DW1182" s="59">
        <v>0</v>
      </c>
      <c r="DX1182" s="59">
        <v>0</v>
      </c>
      <c r="DY1182" s="59">
        <v>0</v>
      </c>
      <c r="DZ1182" s="59">
        <v>0</v>
      </c>
      <c r="EA1182" s="59">
        <v>0</v>
      </c>
      <c r="EB1182" s="59">
        <v>0</v>
      </c>
      <c r="EC1182" s="59">
        <v>0</v>
      </c>
      <c r="ED1182" s="59">
        <v>0</v>
      </c>
      <c r="EE1182" s="59">
        <v>0</v>
      </c>
      <c r="EF1182" s="59">
        <v>0</v>
      </c>
      <c r="EG1182" s="59">
        <v>0</v>
      </c>
      <c r="EH1182" s="59">
        <v>0</v>
      </c>
      <c r="EI1182" s="59">
        <v>0</v>
      </c>
      <c r="EJ1182" s="59">
        <v>0</v>
      </c>
      <c r="EK1182" s="59">
        <v>0</v>
      </c>
      <c r="EL1182" s="59">
        <v>0</v>
      </c>
      <c r="EM1182" s="37">
        <v>0</v>
      </c>
      <c r="EN1182" s="59">
        <v>0</v>
      </c>
      <c r="EO1182" s="268">
        <v>1</v>
      </c>
      <c r="EP1182" s="59">
        <v>1</v>
      </c>
      <c r="EQ1182" s="59">
        <v>2</v>
      </c>
    </row>
    <row r="1183" spans="1:147" ht="15" customHeight="1" x14ac:dyDescent="0.25">
      <c r="A1183" s="6" t="s">
        <v>2587</v>
      </c>
      <c r="B1183" s="22">
        <v>257</v>
      </c>
      <c r="C1183" s="21" t="s">
        <v>1857</v>
      </c>
      <c r="D1183" s="13">
        <v>2016</v>
      </c>
      <c r="E1183" s="21" t="s">
        <v>800</v>
      </c>
      <c r="F1183" s="21" t="s">
        <v>308</v>
      </c>
      <c r="G1183" s="13">
        <v>19</v>
      </c>
      <c r="H1183" s="22" t="s">
        <v>801</v>
      </c>
      <c r="I1183" s="238" t="s">
        <v>1412</v>
      </c>
      <c r="J1183" s="59">
        <v>2</v>
      </c>
      <c r="K1183" s="22" t="s">
        <v>39</v>
      </c>
      <c r="L1183" s="22" t="s">
        <v>89</v>
      </c>
      <c r="M1183" s="22">
        <v>6</v>
      </c>
      <c r="N1183" s="22">
        <v>6</v>
      </c>
      <c r="O1183" s="59">
        <f t="shared" si="672"/>
        <v>0.77815125038364363</v>
      </c>
      <c r="P1183" s="22" t="s">
        <v>1858</v>
      </c>
      <c r="R1183" s="22">
        <v>1</v>
      </c>
      <c r="S1183" s="22">
        <v>3</v>
      </c>
      <c r="T1183" s="22">
        <v>1</v>
      </c>
      <c r="U1183" s="239" t="s">
        <v>1859</v>
      </c>
      <c r="V1183" s="34" t="s">
        <v>1861</v>
      </c>
      <c r="W1183" s="13"/>
      <c r="X1183" s="22" t="s">
        <v>608</v>
      </c>
      <c r="Z1183" s="26" t="s">
        <v>153</v>
      </c>
      <c r="AA1183" s="22" t="s">
        <v>1257</v>
      </c>
      <c r="AB1183" s="29" t="s">
        <v>1164</v>
      </c>
      <c r="AC1183" s="29">
        <v>30</v>
      </c>
      <c r="AD1183" s="29">
        <v>0</v>
      </c>
      <c r="AE1183" s="29" t="s">
        <v>1575</v>
      </c>
      <c r="AF1183" s="27">
        <v>8.1999999999999993</v>
      </c>
      <c r="AG1183" s="86">
        <f t="shared" si="673"/>
        <v>0.91381385238371671</v>
      </c>
      <c r="AH1183" s="458">
        <f>AF1183*110</f>
        <v>901.99999999999989</v>
      </c>
      <c r="AI1183" s="72">
        <f t="shared" si="666"/>
        <v>2.9552065375419416</v>
      </c>
      <c r="AJ1183" s="59">
        <f t="shared" si="667"/>
        <v>49.199999999999996</v>
      </c>
      <c r="AK1183" s="59">
        <f t="shared" si="674"/>
        <v>1.6919651027673603</v>
      </c>
      <c r="AL1183" s="72">
        <f t="shared" si="668"/>
        <v>5411.9999999999991</v>
      </c>
      <c r="AM1183" s="72">
        <f t="shared" si="664"/>
        <v>3.7333577879255855</v>
      </c>
      <c r="AN1183" s="26" t="s">
        <v>28</v>
      </c>
      <c r="AO1183" s="22" t="s">
        <v>470</v>
      </c>
      <c r="AP1183" s="240"/>
      <c r="AQ1183" s="22" t="s">
        <v>80</v>
      </c>
      <c r="AR1183" s="26" t="s">
        <v>223</v>
      </c>
      <c r="AS1183" s="26" t="s">
        <v>224</v>
      </c>
      <c r="AT1183" s="498">
        <v>112</v>
      </c>
      <c r="AU1183" s="270">
        <v>45.23</v>
      </c>
      <c r="AV1183" s="11">
        <v>-118.5</v>
      </c>
      <c r="AW1183" s="37" t="s">
        <v>225</v>
      </c>
      <c r="AX1183" s="277">
        <v>6.1416666666666666</v>
      </c>
      <c r="AY1183" s="278">
        <v>613</v>
      </c>
      <c r="AZ1183" s="455">
        <f t="shared" si="675"/>
        <v>2.7874604745184151</v>
      </c>
      <c r="BA1183" s="529" t="s">
        <v>137</v>
      </c>
      <c r="BB1183" s="241" t="s">
        <v>226</v>
      </c>
      <c r="BC1183" s="22"/>
      <c r="BH1183" s="26" t="s">
        <v>2028</v>
      </c>
      <c r="BI1183" s="26" t="s">
        <v>1860</v>
      </c>
      <c r="BJ1183" s="8" t="s">
        <v>8</v>
      </c>
      <c r="BK1183" s="251" t="s">
        <v>1883</v>
      </c>
      <c r="BL1183" s="59" t="s">
        <v>2268</v>
      </c>
      <c r="BM1183" s="59" t="s">
        <v>2268</v>
      </c>
      <c r="BO1183" s="29" t="s">
        <v>1669</v>
      </c>
      <c r="BP1183" s="8" t="s">
        <v>1577</v>
      </c>
      <c r="BQ1183" s="29" t="s">
        <v>1862</v>
      </c>
      <c r="BR1183" s="67">
        <v>1.7973856209150322E-2</v>
      </c>
      <c r="BS1183" s="29" t="s">
        <v>21</v>
      </c>
      <c r="BT1183" s="29" t="s">
        <v>9</v>
      </c>
      <c r="BU1183" s="124">
        <v>5.8482124732592421E-2</v>
      </c>
      <c r="BW1183" s="14" t="s">
        <v>26</v>
      </c>
      <c r="BX1183" s="29" t="s">
        <v>67</v>
      </c>
      <c r="BZ1183" s="146">
        <f t="shared" si="669"/>
        <v>5.8482124732592421E-2</v>
      </c>
      <c r="CA1183" s="250" t="s">
        <v>18</v>
      </c>
      <c r="CB1183" s="248" t="s">
        <v>1861</v>
      </c>
      <c r="CC1183" s="29">
        <v>3</v>
      </c>
      <c r="CD1183" s="29">
        <v>3</v>
      </c>
      <c r="CE1183" s="82" t="s">
        <v>1617</v>
      </c>
      <c r="CF1183" s="8" t="s">
        <v>1578</v>
      </c>
      <c r="CG1183" s="67">
        <v>1.7211328976034863</v>
      </c>
      <c r="CH1183" s="29" t="s">
        <v>21</v>
      </c>
      <c r="CI1183" s="67">
        <v>3.9338442581978974</v>
      </c>
      <c r="CL1183" s="30">
        <f t="shared" si="670"/>
        <v>3.9338442581978974</v>
      </c>
      <c r="CM1183" s="29">
        <v>3</v>
      </c>
      <c r="CN1183" s="29">
        <v>3</v>
      </c>
      <c r="CO1183" s="82" t="s">
        <v>2630</v>
      </c>
      <c r="CP1183" s="67">
        <f t="shared" si="679"/>
        <v>-0.61221653311810242</v>
      </c>
      <c r="CQ1183" s="67">
        <f t="shared" si="680"/>
        <v>0.8</v>
      </c>
      <c r="CR1183" s="67">
        <f t="shared" si="676"/>
        <v>-0.48977322649448196</v>
      </c>
      <c r="CS1183" s="67">
        <f t="shared" si="681"/>
        <v>0.68665648444923455</v>
      </c>
      <c r="CT1183" s="29">
        <v>1</v>
      </c>
      <c r="CU1183" s="59">
        <v>0</v>
      </c>
      <c r="CV1183" s="19" t="s">
        <v>1782</v>
      </c>
      <c r="CW1183" s="59">
        <v>0</v>
      </c>
      <c r="CX1183" s="361">
        <v>0</v>
      </c>
      <c r="CY1183" s="12">
        <v>0</v>
      </c>
      <c r="CZ1183" s="12">
        <v>2</v>
      </c>
      <c r="DA1183" s="12">
        <v>0</v>
      </c>
      <c r="DB1183" s="12">
        <v>0</v>
      </c>
      <c r="DC1183" s="12">
        <v>0</v>
      </c>
      <c r="DD1183" s="283">
        <v>0</v>
      </c>
      <c r="DE1183" s="60">
        <v>0</v>
      </c>
      <c r="DF1183" s="60">
        <v>0</v>
      </c>
      <c r="DG1183" s="60">
        <v>1</v>
      </c>
      <c r="DH1183" s="60">
        <v>0</v>
      </c>
      <c r="DI1183" s="60">
        <v>0</v>
      </c>
      <c r="DJ1183" s="60">
        <v>0</v>
      </c>
      <c r="DK1183" s="60">
        <v>0</v>
      </c>
      <c r="DL1183" s="19">
        <v>0</v>
      </c>
      <c r="DM1183" s="19">
        <v>0</v>
      </c>
      <c r="DN1183" s="19">
        <v>0</v>
      </c>
      <c r="DO1183" s="59">
        <v>1</v>
      </c>
      <c r="DP1183" s="59">
        <v>0</v>
      </c>
      <c r="DQ1183" s="59">
        <v>0</v>
      </c>
      <c r="DR1183" s="59">
        <v>0</v>
      </c>
      <c r="DS1183" s="59">
        <v>0</v>
      </c>
      <c r="DT1183" s="59">
        <v>0</v>
      </c>
      <c r="DU1183" s="59">
        <v>0</v>
      </c>
      <c r="DV1183" s="59">
        <v>0</v>
      </c>
      <c r="DW1183" s="59">
        <v>0</v>
      </c>
      <c r="DX1183" s="59">
        <v>0</v>
      </c>
      <c r="DY1183" s="59">
        <v>0</v>
      </c>
      <c r="DZ1183" s="59">
        <v>0</v>
      </c>
      <c r="EA1183" s="59">
        <v>0</v>
      </c>
      <c r="EB1183" s="59">
        <v>0</v>
      </c>
      <c r="EC1183" s="59">
        <v>0</v>
      </c>
      <c r="ED1183" s="59">
        <v>0</v>
      </c>
      <c r="EE1183" s="59">
        <v>0</v>
      </c>
      <c r="EF1183" s="59">
        <v>0</v>
      </c>
      <c r="EG1183" s="59">
        <v>0</v>
      </c>
      <c r="EH1183" s="59">
        <v>0</v>
      </c>
      <c r="EI1183" s="59">
        <v>0</v>
      </c>
      <c r="EJ1183" s="59">
        <v>0</v>
      </c>
      <c r="EK1183" s="59">
        <v>0</v>
      </c>
      <c r="EL1183" s="59">
        <v>0</v>
      </c>
      <c r="EM1183" s="29">
        <v>2</v>
      </c>
      <c r="EN1183" s="59">
        <v>0</v>
      </c>
      <c r="EO1183" s="29">
        <v>2</v>
      </c>
      <c r="EP1183" s="59">
        <v>1</v>
      </c>
      <c r="EQ1183" s="59">
        <v>2</v>
      </c>
    </row>
    <row r="1184" spans="1:147" ht="15" customHeight="1" x14ac:dyDescent="0.25">
      <c r="A1184" s="6" t="s">
        <v>2587</v>
      </c>
      <c r="B1184" s="22">
        <v>258</v>
      </c>
      <c r="C1184" s="21" t="s">
        <v>1857</v>
      </c>
      <c r="D1184" s="13">
        <v>2016</v>
      </c>
      <c r="E1184" s="21" t="s">
        <v>800</v>
      </c>
      <c r="F1184" s="21" t="s">
        <v>308</v>
      </c>
      <c r="G1184" s="13">
        <v>19</v>
      </c>
      <c r="H1184" s="22" t="s">
        <v>801</v>
      </c>
      <c r="I1184" s="238" t="s">
        <v>1412</v>
      </c>
      <c r="J1184" s="59">
        <v>2</v>
      </c>
      <c r="K1184" s="22" t="s">
        <v>39</v>
      </c>
      <c r="L1184" s="22" t="s">
        <v>89</v>
      </c>
      <c r="M1184" s="22">
        <v>6</v>
      </c>
      <c r="N1184" s="22">
        <v>6</v>
      </c>
      <c r="O1184" s="59">
        <f t="shared" si="672"/>
        <v>0.77815125038364363</v>
      </c>
      <c r="P1184" s="22" t="s">
        <v>1858</v>
      </c>
      <c r="R1184" s="22">
        <v>1</v>
      </c>
      <c r="S1184" s="22">
        <v>3</v>
      </c>
      <c r="T1184" s="22">
        <v>1</v>
      </c>
      <c r="U1184" s="239" t="s">
        <v>1859</v>
      </c>
      <c r="V1184" s="34" t="s">
        <v>1861</v>
      </c>
      <c r="W1184" s="13"/>
      <c r="X1184" s="22" t="s">
        <v>608</v>
      </c>
      <c r="Z1184" s="26" t="s">
        <v>153</v>
      </c>
      <c r="AA1184" s="22" t="s">
        <v>1257</v>
      </c>
      <c r="AB1184" s="29" t="s">
        <v>1164</v>
      </c>
      <c r="AC1184" s="119">
        <v>20</v>
      </c>
      <c r="AD1184" s="29">
        <v>0</v>
      </c>
      <c r="AE1184" s="29" t="s">
        <v>1575</v>
      </c>
      <c r="AF1184" s="281">
        <v>5.5</v>
      </c>
      <c r="AG1184" s="86">
        <f t="shared" si="673"/>
        <v>0.74036268949424389</v>
      </c>
      <c r="AH1184" s="458">
        <f t="shared" ref="AH1184:AH1186" si="688">AF1184*110</f>
        <v>605</v>
      </c>
      <c r="AI1184" s="72">
        <f t="shared" si="666"/>
        <v>2.781755374652469</v>
      </c>
      <c r="AJ1184" s="59">
        <f t="shared" si="667"/>
        <v>33</v>
      </c>
      <c r="AK1184" s="59">
        <f t="shared" si="674"/>
        <v>1.5185139398778875</v>
      </c>
      <c r="AL1184" s="72">
        <f t="shared" si="668"/>
        <v>3630</v>
      </c>
      <c r="AM1184" s="72">
        <f t="shared" si="664"/>
        <v>3.5599066250361124</v>
      </c>
      <c r="AN1184" s="26" t="s">
        <v>28</v>
      </c>
      <c r="AO1184" s="22" t="s">
        <v>470</v>
      </c>
      <c r="AP1184" s="240"/>
      <c r="AQ1184" s="22" t="s">
        <v>80</v>
      </c>
      <c r="AR1184" s="26" t="s">
        <v>223</v>
      </c>
      <c r="AS1184" s="26" t="s">
        <v>224</v>
      </c>
      <c r="AT1184" s="498">
        <v>112</v>
      </c>
      <c r="AU1184" s="270">
        <v>45.23</v>
      </c>
      <c r="AV1184" s="11">
        <v>-118.5</v>
      </c>
      <c r="AW1184" s="37" t="s">
        <v>225</v>
      </c>
      <c r="AX1184" s="277">
        <v>6.1416666666666666</v>
      </c>
      <c r="AY1184" s="278">
        <v>613</v>
      </c>
      <c r="AZ1184" s="455">
        <f t="shared" si="675"/>
        <v>2.7874604745184151</v>
      </c>
      <c r="BA1184" s="529" t="s">
        <v>137</v>
      </c>
      <c r="BB1184" s="241" t="s">
        <v>226</v>
      </c>
      <c r="BC1184" s="22"/>
      <c r="BH1184" s="26" t="s">
        <v>2028</v>
      </c>
      <c r="BI1184" s="26" t="s">
        <v>1865</v>
      </c>
      <c r="BJ1184" s="8" t="s">
        <v>8</v>
      </c>
      <c r="BK1184" s="251" t="s">
        <v>1883</v>
      </c>
      <c r="BL1184" s="59" t="s">
        <v>2268</v>
      </c>
      <c r="BM1184" s="59" t="s">
        <v>2268</v>
      </c>
      <c r="BO1184" s="29" t="s">
        <v>1669</v>
      </c>
      <c r="BP1184" s="8" t="s">
        <v>1577</v>
      </c>
      <c r="BQ1184" s="29" t="s">
        <v>1862</v>
      </c>
      <c r="BR1184" s="67">
        <v>2.5933862433862434</v>
      </c>
      <c r="BS1184" s="29" t="s">
        <v>21</v>
      </c>
      <c r="BT1184" s="29" t="s">
        <v>9</v>
      </c>
      <c r="BU1184" s="124">
        <v>3.1570822387715336</v>
      </c>
      <c r="BW1184" s="14" t="s">
        <v>26</v>
      </c>
      <c r="BX1184" s="29" t="s">
        <v>67</v>
      </c>
      <c r="BZ1184" s="146">
        <f t="shared" si="669"/>
        <v>3.1570822387715336</v>
      </c>
      <c r="CA1184" s="250" t="s">
        <v>18</v>
      </c>
      <c r="CB1184" s="248" t="s">
        <v>1861</v>
      </c>
      <c r="CC1184" s="29">
        <v>3</v>
      </c>
      <c r="CD1184" s="29">
        <v>3</v>
      </c>
      <c r="CE1184" s="82" t="s">
        <v>1617</v>
      </c>
      <c r="CF1184" s="8" t="s">
        <v>1578</v>
      </c>
      <c r="CG1184" s="67">
        <v>1.7211328976034863</v>
      </c>
      <c r="CH1184" s="29" t="s">
        <v>21</v>
      </c>
      <c r="CI1184" s="67">
        <v>3.9338442581978974</v>
      </c>
      <c r="CL1184" s="30">
        <f t="shared" si="670"/>
        <v>3.9338442581978974</v>
      </c>
      <c r="CM1184" s="29">
        <v>3</v>
      </c>
      <c r="CN1184" s="29">
        <v>3</v>
      </c>
      <c r="CO1184" s="82" t="s">
        <v>2630</v>
      </c>
      <c r="CP1184" s="67">
        <f t="shared" si="679"/>
        <v>0.24455664426546345</v>
      </c>
      <c r="CQ1184" s="67">
        <f t="shared" si="680"/>
        <v>0.8</v>
      </c>
      <c r="CR1184" s="67">
        <f t="shared" si="676"/>
        <v>0.19564531541237076</v>
      </c>
      <c r="CS1184" s="67">
        <f t="shared" si="681"/>
        <v>0.66985642412023383</v>
      </c>
      <c r="CT1184" s="29">
        <v>1</v>
      </c>
      <c r="CU1184" s="59">
        <v>0</v>
      </c>
      <c r="CV1184" s="19" t="s">
        <v>1782</v>
      </c>
      <c r="CW1184" s="59">
        <v>0</v>
      </c>
      <c r="CX1184" s="361">
        <v>0</v>
      </c>
      <c r="CY1184" s="12">
        <v>0</v>
      </c>
      <c r="CZ1184" s="12">
        <v>2</v>
      </c>
      <c r="DA1184" s="12">
        <v>0</v>
      </c>
      <c r="DB1184" s="12">
        <v>0</v>
      </c>
      <c r="DC1184" s="12">
        <v>0</v>
      </c>
      <c r="DD1184" s="283">
        <v>0</v>
      </c>
      <c r="DE1184" s="60">
        <v>0</v>
      </c>
      <c r="DF1184" s="60">
        <v>0</v>
      </c>
      <c r="DG1184" s="60">
        <v>1</v>
      </c>
      <c r="DH1184" s="60">
        <v>0</v>
      </c>
      <c r="DI1184" s="60">
        <v>0</v>
      </c>
      <c r="DJ1184" s="60">
        <v>0</v>
      </c>
      <c r="DK1184" s="60">
        <v>0</v>
      </c>
      <c r="DL1184" s="19">
        <v>0</v>
      </c>
      <c r="DM1184" s="19">
        <v>0</v>
      </c>
      <c r="DN1184" s="19">
        <v>0</v>
      </c>
      <c r="DO1184" s="59">
        <v>1</v>
      </c>
      <c r="DP1184" s="59">
        <v>0</v>
      </c>
      <c r="DQ1184" s="59">
        <v>0</v>
      </c>
      <c r="DR1184" s="59">
        <v>0</v>
      </c>
      <c r="DS1184" s="59">
        <v>0</v>
      </c>
      <c r="DT1184" s="59">
        <v>0</v>
      </c>
      <c r="DU1184" s="59">
        <v>0</v>
      </c>
      <c r="DV1184" s="59">
        <v>0</v>
      </c>
      <c r="DW1184" s="59">
        <v>0</v>
      </c>
      <c r="DX1184" s="59">
        <v>0</v>
      </c>
      <c r="DY1184" s="59">
        <v>0</v>
      </c>
      <c r="DZ1184" s="59">
        <v>0</v>
      </c>
      <c r="EA1184" s="59">
        <v>0</v>
      </c>
      <c r="EB1184" s="59">
        <v>0</v>
      </c>
      <c r="EC1184" s="59">
        <v>0</v>
      </c>
      <c r="ED1184" s="59">
        <v>0</v>
      </c>
      <c r="EE1184" s="59">
        <v>0</v>
      </c>
      <c r="EF1184" s="59">
        <v>0</v>
      </c>
      <c r="EG1184" s="59">
        <v>0</v>
      </c>
      <c r="EH1184" s="59">
        <v>0</v>
      </c>
      <c r="EI1184" s="59">
        <v>0</v>
      </c>
      <c r="EJ1184" s="59">
        <v>0</v>
      </c>
      <c r="EK1184" s="59">
        <v>0</v>
      </c>
      <c r="EL1184" s="59">
        <v>0</v>
      </c>
      <c r="EM1184" s="29">
        <v>2</v>
      </c>
      <c r="EN1184" s="59">
        <v>0</v>
      </c>
      <c r="EO1184" s="29">
        <v>2</v>
      </c>
      <c r="EP1184" s="59">
        <v>1</v>
      </c>
      <c r="EQ1184" s="59">
        <v>2</v>
      </c>
    </row>
    <row r="1185" spans="1:147" ht="15" customHeight="1" x14ac:dyDescent="0.25">
      <c r="A1185" s="6" t="s">
        <v>2587</v>
      </c>
      <c r="B1185" s="22">
        <v>259</v>
      </c>
      <c r="C1185" s="21" t="s">
        <v>1857</v>
      </c>
      <c r="D1185" s="13">
        <v>2016</v>
      </c>
      <c r="E1185" s="21" t="s">
        <v>800</v>
      </c>
      <c r="F1185" s="21" t="s">
        <v>308</v>
      </c>
      <c r="G1185" s="13">
        <v>19</v>
      </c>
      <c r="H1185" s="22" t="s">
        <v>801</v>
      </c>
      <c r="I1185" s="238" t="s">
        <v>1412</v>
      </c>
      <c r="J1185" s="59">
        <v>2</v>
      </c>
      <c r="K1185" s="22" t="s">
        <v>39</v>
      </c>
      <c r="L1185" s="22" t="s">
        <v>89</v>
      </c>
      <c r="M1185" s="22">
        <v>6</v>
      </c>
      <c r="N1185" s="22">
        <v>6</v>
      </c>
      <c r="O1185" s="59">
        <f t="shared" si="672"/>
        <v>0.77815125038364363</v>
      </c>
      <c r="P1185" s="22" t="s">
        <v>1858</v>
      </c>
      <c r="R1185" s="22">
        <v>1</v>
      </c>
      <c r="S1185" s="22">
        <v>3</v>
      </c>
      <c r="T1185" s="22">
        <v>1</v>
      </c>
      <c r="U1185" s="239" t="s">
        <v>1859</v>
      </c>
      <c r="V1185" s="34" t="s">
        <v>1861</v>
      </c>
      <c r="W1185" s="13"/>
      <c r="X1185" s="22" t="s">
        <v>608</v>
      </c>
      <c r="Z1185" s="26" t="s">
        <v>153</v>
      </c>
      <c r="AA1185" s="22" t="s">
        <v>1257</v>
      </c>
      <c r="AB1185" s="29" t="s">
        <v>1164</v>
      </c>
      <c r="AC1185" s="119">
        <v>10</v>
      </c>
      <c r="AD1185" s="29">
        <v>0</v>
      </c>
      <c r="AE1185" s="29" t="s">
        <v>1575</v>
      </c>
      <c r="AF1185" s="281">
        <v>2.7</v>
      </c>
      <c r="AG1185" s="86">
        <f t="shared" si="673"/>
        <v>0.43136376415898736</v>
      </c>
      <c r="AH1185" s="458">
        <f t="shared" si="688"/>
        <v>297</v>
      </c>
      <c r="AI1185" s="72">
        <f t="shared" si="666"/>
        <v>2.4727564493172123</v>
      </c>
      <c r="AJ1185" s="59">
        <f t="shared" si="667"/>
        <v>16.200000000000003</v>
      </c>
      <c r="AK1185" s="59">
        <f t="shared" si="674"/>
        <v>1.209515014542631</v>
      </c>
      <c r="AL1185" s="72">
        <f t="shared" si="668"/>
        <v>1782</v>
      </c>
      <c r="AM1185" s="72">
        <f t="shared" si="664"/>
        <v>3.2509076997008561</v>
      </c>
      <c r="AN1185" s="26" t="s">
        <v>28</v>
      </c>
      <c r="AO1185" s="22" t="s">
        <v>470</v>
      </c>
      <c r="AP1185" s="240"/>
      <c r="AQ1185" s="22" t="s">
        <v>80</v>
      </c>
      <c r="AR1185" s="26" t="s">
        <v>223</v>
      </c>
      <c r="AS1185" s="26" t="s">
        <v>224</v>
      </c>
      <c r="AT1185" s="498">
        <v>112</v>
      </c>
      <c r="AU1185" s="270">
        <v>45.23</v>
      </c>
      <c r="AV1185" s="11">
        <v>-118.5</v>
      </c>
      <c r="AW1185" s="37" t="s">
        <v>225</v>
      </c>
      <c r="AX1185" s="277">
        <v>6.1416666666666666</v>
      </c>
      <c r="AY1185" s="278">
        <v>613</v>
      </c>
      <c r="AZ1185" s="455">
        <f t="shared" si="675"/>
        <v>2.7874604745184151</v>
      </c>
      <c r="BA1185" s="529" t="s">
        <v>137</v>
      </c>
      <c r="BB1185" s="241" t="s">
        <v>226</v>
      </c>
      <c r="BC1185" s="22"/>
      <c r="BH1185" s="26" t="s">
        <v>2028</v>
      </c>
      <c r="BI1185" s="26" t="s">
        <v>1866</v>
      </c>
      <c r="BJ1185" s="8" t="s">
        <v>8</v>
      </c>
      <c r="BK1185" s="251" t="s">
        <v>1883</v>
      </c>
      <c r="BL1185" s="59" t="s">
        <v>2268</v>
      </c>
      <c r="BM1185" s="59" t="s">
        <v>2268</v>
      </c>
      <c r="BO1185" s="29" t="s">
        <v>1669</v>
      </c>
      <c r="BP1185" s="8" t="s">
        <v>1577</v>
      </c>
      <c r="BQ1185" s="29" t="s">
        <v>1862</v>
      </c>
      <c r="BR1185" s="67">
        <v>0.43226120857699818</v>
      </c>
      <c r="BS1185" s="29" t="s">
        <v>21</v>
      </c>
      <c r="BT1185" s="29" t="s">
        <v>9</v>
      </c>
      <c r="BU1185" s="124">
        <v>1.0766770490020008</v>
      </c>
      <c r="BW1185" s="14" t="s">
        <v>26</v>
      </c>
      <c r="BX1185" s="29" t="s">
        <v>67</v>
      </c>
      <c r="BZ1185" s="146">
        <f t="shared" si="669"/>
        <v>1.0766770490020008</v>
      </c>
      <c r="CA1185" s="250" t="s">
        <v>18</v>
      </c>
      <c r="CB1185" s="248" t="s">
        <v>1861</v>
      </c>
      <c r="CC1185" s="29">
        <v>3</v>
      </c>
      <c r="CD1185" s="29">
        <v>3</v>
      </c>
      <c r="CE1185" s="82" t="s">
        <v>1617</v>
      </c>
      <c r="CF1185" s="8" t="s">
        <v>1578</v>
      </c>
      <c r="CG1185" s="67">
        <v>1.7211328976034863</v>
      </c>
      <c r="CH1185" s="29" t="s">
        <v>21</v>
      </c>
      <c r="CI1185" s="67">
        <v>3.9338442581978974</v>
      </c>
      <c r="CL1185" s="30">
        <f t="shared" si="670"/>
        <v>3.9338442581978974</v>
      </c>
      <c r="CM1185" s="29">
        <v>3</v>
      </c>
      <c r="CN1185" s="29">
        <v>3</v>
      </c>
      <c r="CO1185" s="82" t="s">
        <v>2630</v>
      </c>
      <c r="CP1185" s="67">
        <f t="shared" si="679"/>
        <v>-0.44691155151560469</v>
      </c>
      <c r="CQ1185" s="67">
        <f t="shared" si="680"/>
        <v>0.8</v>
      </c>
      <c r="CR1185" s="67">
        <f t="shared" si="676"/>
        <v>-0.35752924121248375</v>
      </c>
      <c r="CS1185" s="67">
        <f t="shared" si="681"/>
        <v>0.67731892986016451</v>
      </c>
      <c r="CT1185" s="29">
        <v>1</v>
      </c>
      <c r="CU1185" s="59">
        <v>0</v>
      </c>
      <c r="CV1185" s="19" t="s">
        <v>1782</v>
      </c>
      <c r="CW1185" s="59">
        <v>0</v>
      </c>
      <c r="CX1185" s="361">
        <v>0</v>
      </c>
      <c r="CY1185" s="12">
        <v>0</v>
      </c>
      <c r="CZ1185" s="12">
        <v>2</v>
      </c>
      <c r="DA1185" s="12">
        <v>0</v>
      </c>
      <c r="DB1185" s="12">
        <v>0</v>
      </c>
      <c r="DC1185" s="12">
        <v>0</v>
      </c>
      <c r="DD1185" s="283">
        <v>0</v>
      </c>
      <c r="DE1185" s="60">
        <v>0</v>
      </c>
      <c r="DF1185" s="60">
        <v>0</v>
      </c>
      <c r="DG1185" s="60">
        <v>1</v>
      </c>
      <c r="DH1185" s="60">
        <v>0</v>
      </c>
      <c r="DI1185" s="60">
        <v>0</v>
      </c>
      <c r="DJ1185" s="60">
        <v>0</v>
      </c>
      <c r="DK1185" s="60">
        <v>0</v>
      </c>
      <c r="DL1185" s="19">
        <v>0</v>
      </c>
      <c r="DM1185" s="19">
        <v>0</v>
      </c>
      <c r="DN1185" s="19">
        <v>0</v>
      </c>
      <c r="DO1185" s="59">
        <v>1</v>
      </c>
      <c r="DP1185" s="59">
        <v>0</v>
      </c>
      <c r="DQ1185" s="59">
        <v>0</v>
      </c>
      <c r="DR1185" s="59">
        <v>0</v>
      </c>
      <c r="DS1185" s="59">
        <v>0</v>
      </c>
      <c r="DT1185" s="59">
        <v>0</v>
      </c>
      <c r="DU1185" s="59">
        <v>0</v>
      </c>
      <c r="DV1185" s="59">
        <v>0</v>
      </c>
      <c r="DW1185" s="59">
        <v>0</v>
      </c>
      <c r="DX1185" s="59">
        <v>0</v>
      </c>
      <c r="DY1185" s="59">
        <v>0</v>
      </c>
      <c r="DZ1185" s="59">
        <v>0</v>
      </c>
      <c r="EA1185" s="59">
        <v>0</v>
      </c>
      <c r="EB1185" s="59">
        <v>0</v>
      </c>
      <c r="EC1185" s="59">
        <v>0</v>
      </c>
      <c r="ED1185" s="59">
        <v>0</v>
      </c>
      <c r="EE1185" s="59">
        <v>0</v>
      </c>
      <c r="EF1185" s="59">
        <v>0</v>
      </c>
      <c r="EG1185" s="59">
        <v>0</v>
      </c>
      <c r="EH1185" s="59">
        <v>0</v>
      </c>
      <c r="EI1185" s="59">
        <v>0</v>
      </c>
      <c r="EJ1185" s="59">
        <v>0</v>
      </c>
      <c r="EK1185" s="59">
        <v>0</v>
      </c>
      <c r="EL1185" s="59">
        <v>0</v>
      </c>
      <c r="EM1185" s="29">
        <v>2</v>
      </c>
      <c r="EN1185" s="59">
        <v>0</v>
      </c>
      <c r="EO1185" s="29">
        <v>2</v>
      </c>
      <c r="EP1185" s="59">
        <v>1</v>
      </c>
      <c r="EQ1185" s="59">
        <v>2</v>
      </c>
    </row>
    <row r="1186" spans="1:147" ht="15" customHeight="1" x14ac:dyDescent="0.25">
      <c r="A1186" s="6" t="s">
        <v>2587</v>
      </c>
      <c r="B1186" s="22">
        <v>260</v>
      </c>
      <c r="C1186" s="21" t="s">
        <v>1857</v>
      </c>
      <c r="D1186" s="13">
        <v>2016</v>
      </c>
      <c r="E1186" s="21" t="s">
        <v>800</v>
      </c>
      <c r="F1186" s="21" t="s">
        <v>308</v>
      </c>
      <c r="G1186" s="13">
        <v>19</v>
      </c>
      <c r="H1186" s="22" t="s">
        <v>801</v>
      </c>
      <c r="I1186" s="238" t="s">
        <v>1412</v>
      </c>
      <c r="J1186" s="59">
        <v>2</v>
      </c>
      <c r="K1186" s="22" t="s">
        <v>39</v>
      </c>
      <c r="L1186" s="22" t="s">
        <v>89</v>
      </c>
      <c r="M1186" s="22">
        <v>6</v>
      </c>
      <c r="N1186" s="22">
        <v>6</v>
      </c>
      <c r="O1186" s="59">
        <f t="shared" si="672"/>
        <v>0.77815125038364363</v>
      </c>
      <c r="P1186" s="22" t="s">
        <v>1858</v>
      </c>
      <c r="R1186" s="22">
        <v>1</v>
      </c>
      <c r="S1186" s="22">
        <v>3</v>
      </c>
      <c r="T1186" s="22">
        <v>3</v>
      </c>
      <c r="U1186" s="239" t="s">
        <v>1859</v>
      </c>
      <c r="V1186" s="34" t="s">
        <v>1861</v>
      </c>
      <c r="W1186" s="13"/>
      <c r="X1186" s="22" t="s">
        <v>608</v>
      </c>
      <c r="Z1186" s="26" t="s">
        <v>153</v>
      </c>
      <c r="AA1186" s="22" t="s">
        <v>1257</v>
      </c>
      <c r="AB1186" s="29" t="s">
        <v>1164</v>
      </c>
      <c r="AC1186" s="243" t="s">
        <v>1863</v>
      </c>
      <c r="AD1186" s="29">
        <v>0</v>
      </c>
      <c r="AE1186" s="29" t="s">
        <v>1575</v>
      </c>
      <c r="AF1186" s="282">
        <v>5.5</v>
      </c>
      <c r="AG1186" s="86">
        <f t="shared" si="673"/>
        <v>0.74036268949424389</v>
      </c>
      <c r="AH1186" s="458">
        <f t="shared" si="688"/>
        <v>605</v>
      </c>
      <c r="AI1186" s="72">
        <f t="shared" si="666"/>
        <v>2.781755374652469</v>
      </c>
      <c r="AJ1186" s="59">
        <f t="shared" si="667"/>
        <v>33</v>
      </c>
      <c r="AK1186" s="59">
        <f t="shared" si="674"/>
        <v>1.5185139398778875</v>
      </c>
      <c r="AL1186" s="72">
        <f t="shared" si="668"/>
        <v>3630</v>
      </c>
      <c r="AM1186" s="72">
        <f t="shared" si="664"/>
        <v>3.5599066250361124</v>
      </c>
      <c r="AN1186" s="26" t="s">
        <v>28</v>
      </c>
      <c r="AO1186" s="22" t="s">
        <v>470</v>
      </c>
      <c r="AP1186" s="240"/>
      <c r="AQ1186" s="22" t="s">
        <v>80</v>
      </c>
      <c r="AR1186" s="26" t="s">
        <v>223</v>
      </c>
      <c r="AS1186" s="26" t="s">
        <v>224</v>
      </c>
      <c r="AT1186" s="498">
        <v>112</v>
      </c>
      <c r="AU1186" s="270">
        <v>45.23</v>
      </c>
      <c r="AV1186" s="11">
        <v>-118.5</v>
      </c>
      <c r="AW1186" s="37" t="s">
        <v>225</v>
      </c>
      <c r="AX1186" s="277">
        <v>6.1416666666666666</v>
      </c>
      <c r="AY1186" s="278">
        <v>613</v>
      </c>
      <c r="AZ1186" s="455">
        <f t="shared" si="675"/>
        <v>2.7874604745184151</v>
      </c>
      <c r="BA1186" s="529" t="s">
        <v>137</v>
      </c>
      <c r="BB1186" s="241" t="s">
        <v>226</v>
      </c>
      <c r="BC1186" s="22"/>
      <c r="BH1186" s="26" t="s">
        <v>2028</v>
      </c>
      <c r="BI1186" s="26" t="s">
        <v>1867</v>
      </c>
      <c r="BJ1186" s="8" t="s">
        <v>8</v>
      </c>
      <c r="BK1186" s="251" t="s">
        <v>1883</v>
      </c>
      <c r="BL1186" s="59" t="s">
        <v>2268</v>
      </c>
      <c r="BM1186" s="59" t="s">
        <v>2268</v>
      </c>
      <c r="BO1186" s="29" t="s">
        <v>1669</v>
      </c>
      <c r="BP1186" s="8" t="s">
        <v>1577</v>
      </c>
      <c r="BQ1186" s="29" t="s">
        <v>1862</v>
      </c>
      <c r="BR1186" s="67">
        <v>1.0145404360574639</v>
      </c>
      <c r="BS1186" s="29" t="s">
        <v>21</v>
      </c>
      <c r="BT1186" s="29" t="s">
        <v>9</v>
      </c>
      <c r="BU1186" s="124">
        <v>2.0534875264014745</v>
      </c>
      <c r="BW1186" s="14" t="s">
        <v>26</v>
      </c>
      <c r="BX1186" s="29" t="s">
        <v>67</v>
      </c>
      <c r="BZ1186" s="146">
        <f t="shared" si="669"/>
        <v>2.0534875264014745</v>
      </c>
      <c r="CA1186" s="250" t="s">
        <v>18</v>
      </c>
      <c r="CB1186" s="248" t="s">
        <v>1861</v>
      </c>
      <c r="CC1186" s="29">
        <v>9</v>
      </c>
      <c r="CD1186" s="29">
        <v>9</v>
      </c>
      <c r="CE1186" s="82" t="s">
        <v>1617</v>
      </c>
      <c r="CF1186" s="8" t="s">
        <v>1578</v>
      </c>
      <c r="CG1186" s="67">
        <v>1.7211328976034863</v>
      </c>
      <c r="CH1186" s="29" t="s">
        <v>21</v>
      </c>
      <c r="CI1186" s="67">
        <v>3.9338442581978974</v>
      </c>
      <c r="CL1186" s="30">
        <f t="shared" si="670"/>
        <v>3.9338442581978974</v>
      </c>
      <c r="CM1186" s="29">
        <v>3</v>
      </c>
      <c r="CN1186" s="29">
        <v>3</v>
      </c>
      <c r="CO1186" s="82" t="s">
        <v>2630</v>
      </c>
      <c r="CP1186" s="67">
        <f t="shared" si="679"/>
        <v>-0.27782290592019199</v>
      </c>
      <c r="CQ1186" s="67">
        <f t="shared" si="680"/>
        <v>0.92307692307692313</v>
      </c>
      <c r="CR1186" s="67">
        <f t="shared" si="676"/>
        <v>-0.25645191315710031</v>
      </c>
      <c r="CS1186" s="67">
        <f t="shared" si="681"/>
        <v>0.44718476043452515</v>
      </c>
      <c r="CT1186" s="29">
        <v>2</v>
      </c>
      <c r="CU1186" s="59">
        <v>0</v>
      </c>
      <c r="CV1186" s="19" t="s">
        <v>1782</v>
      </c>
      <c r="CW1186" s="59">
        <v>0</v>
      </c>
      <c r="CX1186" s="361">
        <v>0</v>
      </c>
      <c r="CY1186" s="12">
        <v>0</v>
      </c>
      <c r="CZ1186" s="12">
        <v>2</v>
      </c>
      <c r="DA1186" s="12">
        <v>0</v>
      </c>
      <c r="DB1186" s="12">
        <v>0</v>
      </c>
      <c r="DC1186" s="12">
        <v>0</v>
      </c>
      <c r="DD1186" s="283">
        <v>0</v>
      </c>
      <c r="DE1186" s="60">
        <v>0</v>
      </c>
      <c r="DF1186" s="60">
        <v>0</v>
      </c>
      <c r="DG1186" s="60">
        <v>1</v>
      </c>
      <c r="DH1186" s="60">
        <v>0</v>
      </c>
      <c r="DI1186" s="60">
        <v>0</v>
      </c>
      <c r="DJ1186" s="60">
        <v>0</v>
      </c>
      <c r="DK1186" s="60">
        <v>0</v>
      </c>
      <c r="DL1186" s="19">
        <v>0</v>
      </c>
      <c r="DM1186" s="19">
        <v>0</v>
      </c>
      <c r="DN1186" s="19">
        <v>0</v>
      </c>
      <c r="DO1186" s="59">
        <v>1</v>
      </c>
      <c r="DP1186" s="59">
        <v>0</v>
      </c>
      <c r="DQ1186" s="59">
        <v>0</v>
      </c>
      <c r="DR1186" s="59">
        <v>0</v>
      </c>
      <c r="DS1186" s="59">
        <v>0</v>
      </c>
      <c r="DT1186" s="59">
        <v>0</v>
      </c>
      <c r="DU1186" s="59">
        <v>0</v>
      </c>
      <c r="DV1186" s="59">
        <v>0</v>
      </c>
      <c r="DW1186" s="59">
        <v>0</v>
      </c>
      <c r="DX1186" s="59">
        <v>0</v>
      </c>
      <c r="DY1186" s="59">
        <v>0</v>
      </c>
      <c r="DZ1186" s="59">
        <v>0</v>
      </c>
      <c r="EA1186" s="59">
        <v>0</v>
      </c>
      <c r="EB1186" s="59">
        <v>0</v>
      </c>
      <c r="EC1186" s="59">
        <v>0</v>
      </c>
      <c r="ED1186" s="59">
        <v>0</v>
      </c>
      <c r="EE1186" s="59">
        <v>0</v>
      </c>
      <c r="EF1186" s="59">
        <v>0</v>
      </c>
      <c r="EG1186" s="59">
        <v>0</v>
      </c>
      <c r="EH1186" s="59">
        <v>0</v>
      </c>
      <c r="EI1186" s="59">
        <v>0</v>
      </c>
      <c r="EJ1186" s="59">
        <v>0</v>
      </c>
      <c r="EK1186" s="59">
        <v>0</v>
      </c>
      <c r="EL1186" s="59">
        <v>0</v>
      </c>
      <c r="EM1186" s="29">
        <v>2</v>
      </c>
      <c r="EN1186" s="59">
        <v>0</v>
      </c>
      <c r="EO1186" s="29">
        <v>2</v>
      </c>
      <c r="EP1186" s="59">
        <v>1</v>
      </c>
      <c r="EQ1186" s="59">
        <v>2</v>
      </c>
    </row>
    <row r="1187" spans="1:147" ht="15" customHeight="1" x14ac:dyDescent="0.25">
      <c r="A1187" s="6" t="s">
        <v>2587</v>
      </c>
      <c r="B1187" s="22">
        <v>261</v>
      </c>
      <c r="C1187" s="21" t="s">
        <v>1857</v>
      </c>
      <c r="D1187" s="13">
        <v>2016</v>
      </c>
      <c r="E1187" s="21" t="s">
        <v>800</v>
      </c>
      <c r="F1187" s="21" t="s">
        <v>308</v>
      </c>
      <c r="G1187" s="13">
        <v>19</v>
      </c>
      <c r="H1187" s="22" t="s">
        <v>801</v>
      </c>
      <c r="I1187" s="238" t="s">
        <v>1412</v>
      </c>
      <c r="J1187" s="59">
        <v>2</v>
      </c>
      <c r="K1187" s="22" t="s">
        <v>39</v>
      </c>
      <c r="L1187" s="22" t="s">
        <v>89</v>
      </c>
      <c r="M1187" s="22">
        <v>6</v>
      </c>
      <c r="N1187" s="22">
        <v>6</v>
      </c>
      <c r="O1187" s="59">
        <f t="shared" si="672"/>
        <v>0.77815125038364363</v>
      </c>
      <c r="P1187" s="22" t="s">
        <v>1858</v>
      </c>
      <c r="R1187" s="22">
        <v>1</v>
      </c>
      <c r="S1187" s="22">
        <v>3</v>
      </c>
      <c r="T1187" s="22">
        <v>1</v>
      </c>
      <c r="U1187" s="239" t="s">
        <v>1859</v>
      </c>
      <c r="V1187" s="34" t="s">
        <v>1861</v>
      </c>
      <c r="W1187" s="13"/>
      <c r="X1187" s="22" t="s">
        <v>608</v>
      </c>
      <c r="Z1187" s="244" t="s">
        <v>130</v>
      </c>
      <c r="AA1187" s="22" t="s">
        <v>1257</v>
      </c>
      <c r="AB1187" s="29" t="s">
        <v>1164</v>
      </c>
      <c r="AC1187" s="119">
        <v>32</v>
      </c>
      <c r="AD1187" s="29">
        <v>0</v>
      </c>
      <c r="AE1187" s="29" t="s">
        <v>1576</v>
      </c>
      <c r="AF1187" s="281">
        <v>8.6999999999999993</v>
      </c>
      <c r="AG1187" s="86">
        <f t="shared" si="673"/>
        <v>0.93951925261861846</v>
      </c>
      <c r="AH1187" s="458">
        <f>AF1187*69.5</f>
        <v>604.65</v>
      </c>
      <c r="AI1187" s="72">
        <f t="shared" si="666"/>
        <v>2.7815040572087324</v>
      </c>
      <c r="AJ1187" s="59">
        <f t="shared" si="667"/>
        <v>52.199999999999996</v>
      </c>
      <c r="AK1187" s="59">
        <f t="shared" si="674"/>
        <v>1.7176705030022621</v>
      </c>
      <c r="AL1187" s="72">
        <f t="shared" si="668"/>
        <v>3627.8999999999996</v>
      </c>
      <c r="AM1187" s="72">
        <f t="shared" si="664"/>
        <v>3.5596553075923758</v>
      </c>
      <c r="AN1187" s="26" t="s">
        <v>28</v>
      </c>
      <c r="AO1187" s="22" t="s">
        <v>470</v>
      </c>
      <c r="AP1187" s="240"/>
      <c r="AQ1187" s="22" t="s">
        <v>80</v>
      </c>
      <c r="AR1187" s="26" t="s">
        <v>223</v>
      </c>
      <c r="AS1187" s="26" t="s">
        <v>224</v>
      </c>
      <c r="AT1187" s="498">
        <v>112</v>
      </c>
      <c r="AU1187" s="270">
        <v>45.23</v>
      </c>
      <c r="AV1187" s="11">
        <v>-118.5</v>
      </c>
      <c r="AW1187" s="37" t="s">
        <v>225</v>
      </c>
      <c r="AX1187" s="277">
        <v>6.1416666666666666</v>
      </c>
      <c r="AY1187" s="278">
        <v>613</v>
      </c>
      <c r="AZ1187" s="455">
        <f t="shared" si="675"/>
        <v>2.7874604745184151</v>
      </c>
      <c r="BA1187" s="529" t="s">
        <v>137</v>
      </c>
      <c r="BB1187" s="241" t="s">
        <v>226</v>
      </c>
      <c r="BC1187" s="22"/>
      <c r="BH1187" s="26" t="s">
        <v>2028</v>
      </c>
      <c r="BI1187" s="26" t="s">
        <v>1868</v>
      </c>
      <c r="BJ1187" s="8" t="s">
        <v>8</v>
      </c>
      <c r="BK1187" s="251" t="s">
        <v>1883</v>
      </c>
      <c r="BL1187" s="59" t="s">
        <v>2268</v>
      </c>
      <c r="BM1187" s="59" t="s">
        <v>2268</v>
      </c>
      <c r="BO1187" s="29" t="s">
        <v>1669</v>
      </c>
      <c r="BP1187" s="8" t="s">
        <v>1577</v>
      </c>
      <c r="BQ1187" s="29" t="s">
        <v>1862</v>
      </c>
      <c r="BR1187" s="67">
        <v>2.1783625730994149</v>
      </c>
      <c r="BS1187" s="29" t="s">
        <v>21</v>
      </c>
      <c r="BT1187" s="29" t="s">
        <v>9</v>
      </c>
      <c r="BU1187" s="124">
        <v>2.6848745499805138</v>
      </c>
      <c r="BW1187" s="14" t="s">
        <v>26</v>
      </c>
      <c r="BX1187" s="29" t="s">
        <v>67</v>
      </c>
      <c r="BZ1187" s="146">
        <f t="shared" si="669"/>
        <v>2.6848745499805138</v>
      </c>
      <c r="CA1187" s="250" t="s">
        <v>18</v>
      </c>
      <c r="CB1187" s="248" t="s">
        <v>1861</v>
      </c>
      <c r="CC1187" s="29">
        <v>3</v>
      </c>
      <c r="CD1187" s="29">
        <v>3</v>
      </c>
      <c r="CE1187" s="82" t="s">
        <v>1617</v>
      </c>
      <c r="CF1187" s="8" t="s">
        <v>1578</v>
      </c>
      <c r="CG1187" s="67">
        <v>1.7211328976034863</v>
      </c>
      <c r="CH1187" s="29" t="s">
        <v>21</v>
      </c>
      <c r="CI1187" s="67">
        <v>3.9338442581978974</v>
      </c>
      <c r="CL1187" s="30">
        <f t="shared" si="670"/>
        <v>3.9338442581978974</v>
      </c>
      <c r="CM1187" s="29">
        <v>3</v>
      </c>
      <c r="CN1187" s="29">
        <v>3</v>
      </c>
      <c r="CO1187" s="82" t="s">
        <v>2630</v>
      </c>
      <c r="CP1187" s="67">
        <f t="shared" si="679"/>
        <v>0.13576650313982841</v>
      </c>
      <c r="CQ1187" s="67">
        <f t="shared" si="680"/>
        <v>0.8</v>
      </c>
      <c r="CR1187" s="67">
        <f t="shared" si="676"/>
        <v>0.10861320251186274</v>
      </c>
      <c r="CS1187" s="67">
        <f t="shared" si="681"/>
        <v>0.66764973564665686</v>
      </c>
      <c r="CT1187" s="29">
        <v>1</v>
      </c>
      <c r="CU1187" s="59">
        <v>0</v>
      </c>
      <c r="CV1187" s="19" t="s">
        <v>1782</v>
      </c>
      <c r="CW1187" s="59">
        <v>0</v>
      </c>
      <c r="CX1187" s="361">
        <v>0</v>
      </c>
      <c r="CY1187" s="12">
        <v>0</v>
      </c>
      <c r="CZ1187" s="12">
        <v>2</v>
      </c>
      <c r="DA1187" s="12">
        <v>0</v>
      </c>
      <c r="DB1187" s="12">
        <v>0</v>
      </c>
      <c r="DC1187" s="12">
        <v>0</v>
      </c>
      <c r="DD1187" s="283">
        <v>0</v>
      </c>
      <c r="DE1187" s="60">
        <v>0</v>
      </c>
      <c r="DF1187" s="60">
        <v>0</v>
      </c>
      <c r="DG1187" s="60">
        <v>1</v>
      </c>
      <c r="DH1187" s="60">
        <v>0</v>
      </c>
      <c r="DI1187" s="60">
        <v>0</v>
      </c>
      <c r="DJ1187" s="60">
        <v>0</v>
      </c>
      <c r="DK1187" s="60">
        <v>0</v>
      </c>
      <c r="DL1187" s="19">
        <v>0</v>
      </c>
      <c r="DM1187" s="19">
        <v>0</v>
      </c>
      <c r="DN1187" s="19">
        <v>0</v>
      </c>
      <c r="DO1187" s="59">
        <v>1</v>
      </c>
      <c r="DP1187" s="59">
        <v>0</v>
      </c>
      <c r="DQ1187" s="59">
        <v>0</v>
      </c>
      <c r="DR1187" s="59">
        <v>0</v>
      </c>
      <c r="DS1187" s="59">
        <v>0</v>
      </c>
      <c r="DT1187" s="59">
        <v>0</v>
      </c>
      <c r="DU1187" s="59">
        <v>0</v>
      </c>
      <c r="DV1187" s="59">
        <v>0</v>
      </c>
      <c r="DW1187" s="59">
        <v>0</v>
      </c>
      <c r="DX1187" s="59">
        <v>0</v>
      </c>
      <c r="DY1187" s="59">
        <v>0</v>
      </c>
      <c r="DZ1187" s="59">
        <v>0</v>
      </c>
      <c r="EA1187" s="59">
        <v>0</v>
      </c>
      <c r="EB1187" s="59">
        <v>0</v>
      </c>
      <c r="EC1187" s="59">
        <v>0</v>
      </c>
      <c r="ED1187" s="59">
        <v>0</v>
      </c>
      <c r="EE1187" s="59">
        <v>0</v>
      </c>
      <c r="EF1187" s="59">
        <v>0</v>
      </c>
      <c r="EG1187" s="59">
        <v>0</v>
      </c>
      <c r="EH1187" s="59">
        <v>0</v>
      </c>
      <c r="EI1187" s="59">
        <v>0</v>
      </c>
      <c r="EJ1187" s="59">
        <v>0</v>
      </c>
      <c r="EK1187" s="59">
        <v>0</v>
      </c>
      <c r="EL1187" s="59">
        <v>0</v>
      </c>
      <c r="EM1187" s="37">
        <v>0</v>
      </c>
      <c r="EN1187" s="59">
        <v>0</v>
      </c>
      <c r="EO1187" s="268">
        <v>1</v>
      </c>
      <c r="EP1187" s="59">
        <v>1</v>
      </c>
      <c r="EQ1187" s="59">
        <v>2</v>
      </c>
    </row>
    <row r="1188" spans="1:147" ht="15" customHeight="1" x14ac:dyDescent="0.25">
      <c r="A1188" s="6" t="s">
        <v>2587</v>
      </c>
      <c r="B1188" s="22">
        <v>262</v>
      </c>
      <c r="C1188" s="21" t="s">
        <v>1857</v>
      </c>
      <c r="D1188" s="13">
        <v>2016</v>
      </c>
      <c r="E1188" s="21" t="s">
        <v>800</v>
      </c>
      <c r="F1188" s="21" t="s">
        <v>308</v>
      </c>
      <c r="G1188" s="13">
        <v>19</v>
      </c>
      <c r="H1188" s="22" t="s">
        <v>801</v>
      </c>
      <c r="I1188" s="238" t="s">
        <v>1412</v>
      </c>
      <c r="J1188" s="59">
        <v>2</v>
      </c>
      <c r="K1188" s="22" t="s">
        <v>39</v>
      </c>
      <c r="L1188" s="22" t="s">
        <v>89</v>
      </c>
      <c r="M1188" s="22">
        <v>6</v>
      </c>
      <c r="N1188" s="22">
        <v>6</v>
      </c>
      <c r="O1188" s="59">
        <f t="shared" si="672"/>
        <v>0.77815125038364363</v>
      </c>
      <c r="P1188" s="22" t="s">
        <v>1858</v>
      </c>
      <c r="R1188" s="22">
        <v>1</v>
      </c>
      <c r="S1188" s="22">
        <v>3</v>
      </c>
      <c r="T1188" s="22">
        <v>1</v>
      </c>
      <c r="U1188" s="239" t="s">
        <v>1859</v>
      </c>
      <c r="V1188" s="34" t="s">
        <v>1861</v>
      </c>
      <c r="W1188" s="13"/>
      <c r="X1188" s="22" t="s">
        <v>608</v>
      </c>
      <c r="Z1188" s="244" t="s">
        <v>130</v>
      </c>
      <c r="AA1188" s="22" t="s">
        <v>1257</v>
      </c>
      <c r="AB1188" s="29" t="s">
        <v>1164</v>
      </c>
      <c r="AC1188" s="119">
        <v>16</v>
      </c>
      <c r="AD1188" s="29">
        <v>0</v>
      </c>
      <c r="AE1188" s="29" t="s">
        <v>1576</v>
      </c>
      <c r="AF1188" s="281">
        <v>4.4000000000000004</v>
      </c>
      <c r="AG1188" s="86">
        <f t="shared" si="673"/>
        <v>0.64345267648618742</v>
      </c>
      <c r="AH1188" s="458">
        <f t="shared" ref="AH1188:AH1190" si="689">AF1188*69.5</f>
        <v>305.8</v>
      </c>
      <c r="AI1188" s="72">
        <f t="shared" si="666"/>
        <v>2.4854374810763011</v>
      </c>
      <c r="AJ1188" s="59">
        <f t="shared" si="667"/>
        <v>26.400000000000002</v>
      </c>
      <c r="AK1188" s="59">
        <f t="shared" si="674"/>
        <v>1.4216039268698311</v>
      </c>
      <c r="AL1188" s="72">
        <f t="shared" si="668"/>
        <v>1834.8000000000002</v>
      </c>
      <c r="AM1188" s="72">
        <f t="shared" si="664"/>
        <v>3.263588731459945</v>
      </c>
      <c r="AN1188" s="26" t="s">
        <v>28</v>
      </c>
      <c r="AO1188" s="22" t="s">
        <v>470</v>
      </c>
      <c r="AP1188" s="240"/>
      <c r="AQ1188" s="22" t="s">
        <v>80</v>
      </c>
      <c r="AR1188" s="26" t="s">
        <v>223</v>
      </c>
      <c r="AS1188" s="26" t="s">
        <v>224</v>
      </c>
      <c r="AT1188" s="498">
        <v>112</v>
      </c>
      <c r="AU1188" s="270">
        <v>45.23</v>
      </c>
      <c r="AV1188" s="11">
        <v>-118.5</v>
      </c>
      <c r="AW1188" s="37" t="s">
        <v>225</v>
      </c>
      <c r="AX1188" s="277">
        <v>6.1416666666666666</v>
      </c>
      <c r="AY1188" s="278">
        <v>613</v>
      </c>
      <c r="AZ1188" s="455">
        <f t="shared" si="675"/>
        <v>2.7874604745184151</v>
      </c>
      <c r="BA1188" s="529" t="s">
        <v>137</v>
      </c>
      <c r="BB1188" s="241" t="s">
        <v>226</v>
      </c>
      <c r="BC1188" s="22"/>
      <c r="BH1188" s="26" t="s">
        <v>2028</v>
      </c>
      <c r="BI1188" s="26" t="s">
        <v>1869</v>
      </c>
      <c r="BJ1188" s="8" t="s">
        <v>8</v>
      </c>
      <c r="BK1188" s="251" t="s">
        <v>1883</v>
      </c>
      <c r="BL1188" s="59" t="s">
        <v>2268</v>
      </c>
      <c r="BM1188" s="59" t="s">
        <v>2268</v>
      </c>
      <c r="BO1188" s="29" t="s">
        <v>1669</v>
      </c>
      <c r="BP1188" s="8" t="s">
        <v>1577</v>
      </c>
      <c r="BQ1188" s="29" t="s">
        <v>1862</v>
      </c>
      <c r="BR1188" s="67">
        <v>1.3162768031189085</v>
      </c>
      <c r="BS1188" s="29" t="s">
        <v>21</v>
      </c>
      <c r="BT1188" s="29" t="s">
        <v>9</v>
      </c>
      <c r="BU1188" s="124">
        <v>2.2379513805949145</v>
      </c>
      <c r="BW1188" s="14" t="s">
        <v>26</v>
      </c>
      <c r="BX1188" s="29" t="s">
        <v>67</v>
      </c>
      <c r="BZ1188" s="146">
        <f t="shared" si="669"/>
        <v>2.2379513805949145</v>
      </c>
      <c r="CA1188" s="250" t="s">
        <v>18</v>
      </c>
      <c r="CB1188" s="248" t="s">
        <v>1861</v>
      </c>
      <c r="CC1188" s="29">
        <v>3</v>
      </c>
      <c r="CD1188" s="29">
        <v>3</v>
      </c>
      <c r="CE1188" s="82" t="s">
        <v>1617</v>
      </c>
      <c r="CF1188" s="8" t="s">
        <v>1578</v>
      </c>
      <c r="CG1188" s="67">
        <v>1.7211328976034863</v>
      </c>
      <c r="CH1188" s="29" t="s">
        <v>21</v>
      </c>
      <c r="CI1188" s="67">
        <v>3.9338442581978974</v>
      </c>
      <c r="CL1188" s="30">
        <f t="shared" si="670"/>
        <v>3.9338442581978974</v>
      </c>
      <c r="CM1188" s="29">
        <v>3</v>
      </c>
      <c r="CN1188" s="29">
        <v>3</v>
      </c>
      <c r="CO1188" s="82" t="s">
        <v>2630</v>
      </c>
      <c r="CP1188" s="67">
        <f t="shared" si="679"/>
        <v>-0.12650654397974059</v>
      </c>
      <c r="CQ1188" s="67">
        <f t="shared" si="680"/>
        <v>0.8</v>
      </c>
      <c r="CR1188" s="67">
        <f t="shared" si="676"/>
        <v>-0.10120523518379249</v>
      </c>
      <c r="CS1188" s="67">
        <f t="shared" si="681"/>
        <v>0.6675202083023839</v>
      </c>
      <c r="CT1188" s="29">
        <v>1</v>
      </c>
      <c r="CU1188" s="59">
        <v>0</v>
      </c>
      <c r="CV1188" s="19" t="s">
        <v>1782</v>
      </c>
      <c r="CW1188" s="59">
        <v>0</v>
      </c>
      <c r="CX1188" s="361">
        <v>0</v>
      </c>
      <c r="CY1188" s="12">
        <v>0</v>
      </c>
      <c r="CZ1188" s="12">
        <v>2</v>
      </c>
      <c r="DA1188" s="12">
        <v>0</v>
      </c>
      <c r="DB1188" s="12">
        <v>0</v>
      </c>
      <c r="DC1188" s="12">
        <v>0</v>
      </c>
      <c r="DD1188" s="283">
        <v>0</v>
      </c>
      <c r="DE1188" s="60">
        <v>0</v>
      </c>
      <c r="DF1188" s="60">
        <v>0</v>
      </c>
      <c r="DG1188" s="60">
        <v>1</v>
      </c>
      <c r="DH1188" s="60">
        <v>0</v>
      </c>
      <c r="DI1188" s="60">
        <v>0</v>
      </c>
      <c r="DJ1188" s="60">
        <v>0</v>
      </c>
      <c r="DK1188" s="60">
        <v>0</v>
      </c>
      <c r="DL1188" s="19">
        <v>0</v>
      </c>
      <c r="DM1188" s="19">
        <v>0</v>
      </c>
      <c r="DN1188" s="19">
        <v>0</v>
      </c>
      <c r="DO1188" s="59">
        <v>1</v>
      </c>
      <c r="DP1188" s="59">
        <v>0</v>
      </c>
      <c r="DQ1188" s="59">
        <v>0</v>
      </c>
      <c r="DR1188" s="59">
        <v>0</v>
      </c>
      <c r="DS1188" s="59">
        <v>0</v>
      </c>
      <c r="DT1188" s="59">
        <v>0</v>
      </c>
      <c r="DU1188" s="59">
        <v>0</v>
      </c>
      <c r="DV1188" s="59">
        <v>0</v>
      </c>
      <c r="DW1188" s="59">
        <v>0</v>
      </c>
      <c r="DX1188" s="59">
        <v>0</v>
      </c>
      <c r="DY1188" s="59">
        <v>0</v>
      </c>
      <c r="DZ1188" s="59">
        <v>0</v>
      </c>
      <c r="EA1188" s="59">
        <v>0</v>
      </c>
      <c r="EB1188" s="59">
        <v>0</v>
      </c>
      <c r="EC1188" s="59">
        <v>0</v>
      </c>
      <c r="ED1188" s="59">
        <v>0</v>
      </c>
      <c r="EE1188" s="59">
        <v>0</v>
      </c>
      <c r="EF1188" s="59">
        <v>0</v>
      </c>
      <c r="EG1188" s="59">
        <v>0</v>
      </c>
      <c r="EH1188" s="59">
        <v>0</v>
      </c>
      <c r="EI1188" s="59">
        <v>0</v>
      </c>
      <c r="EJ1188" s="59">
        <v>0</v>
      </c>
      <c r="EK1188" s="59">
        <v>0</v>
      </c>
      <c r="EL1188" s="59">
        <v>0</v>
      </c>
      <c r="EM1188" s="37">
        <v>0</v>
      </c>
      <c r="EN1188" s="59">
        <v>0</v>
      </c>
      <c r="EO1188" s="268">
        <v>1</v>
      </c>
      <c r="EP1188" s="59">
        <v>1</v>
      </c>
      <c r="EQ1188" s="59">
        <v>2</v>
      </c>
    </row>
    <row r="1189" spans="1:147" ht="15" customHeight="1" x14ac:dyDescent="0.25">
      <c r="A1189" s="6" t="s">
        <v>2587</v>
      </c>
      <c r="B1189" s="22">
        <v>263</v>
      </c>
      <c r="C1189" s="21" t="s">
        <v>1857</v>
      </c>
      <c r="D1189" s="13">
        <v>2016</v>
      </c>
      <c r="E1189" s="21" t="s">
        <v>800</v>
      </c>
      <c r="F1189" s="21" t="s">
        <v>308</v>
      </c>
      <c r="G1189" s="13">
        <v>19</v>
      </c>
      <c r="H1189" s="22" t="s">
        <v>801</v>
      </c>
      <c r="I1189" s="238" t="s">
        <v>1412</v>
      </c>
      <c r="J1189" s="59">
        <v>2</v>
      </c>
      <c r="K1189" s="22" t="s">
        <v>39</v>
      </c>
      <c r="L1189" s="22" t="s">
        <v>89</v>
      </c>
      <c r="M1189" s="22">
        <v>6</v>
      </c>
      <c r="N1189" s="22">
        <v>6</v>
      </c>
      <c r="O1189" s="59">
        <f t="shared" si="672"/>
        <v>0.77815125038364363</v>
      </c>
      <c r="P1189" s="22" t="s">
        <v>1858</v>
      </c>
      <c r="R1189" s="22">
        <v>1</v>
      </c>
      <c r="S1189" s="22">
        <v>3</v>
      </c>
      <c r="T1189" s="22">
        <v>1</v>
      </c>
      <c r="U1189" s="239" t="s">
        <v>1859</v>
      </c>
      <c r="V1189" s="34" t="s">
        <v>1861</v>
      </c>
      <c r="W1189" s="13"/>
      <c r="X1189" s="22" t="s">
        <v>608</v>
      </c>
      <c r="Z1189" s="244" t="s">
        <v>130</v>
      </c>
      <c r="AA1189" s="22" t="s">
        <v>1257</v>
      </c>
      <c r="AB1189" s="29" t="s">
        <v>1164</v>
      </c>
      <c r="AC1189" s="119">
        <v>8</v>
      </c>
      <c r="AD1189" s="29">
        <v>0</v>
      </c>
      <c r="AE1189" s="29" t="s">
        <v>1576</v>
      </c>
      <c r="AF1189" s="281">
        <v>2.2000000000000002</v>
      </c>
      <c r="AG1189" s="86">
        <f t="shared" si="673"/>
        <v>0.34242268082220628</v>
      </c>
      <c r="AH1189" s="458">
        <f t="shared" si="689"/>
        <v>152.9</v>
      </c>
      <c r="AI1189" s="72">
        <f t="shared" si="666"/>
        <v>2.1844074854123203</v>
      </c>
      <c r="AJ1189" s="59">
        <f t="shared" si="667"/>
        <v>13.200000000000001</v>
      </c>
      <c r="AK1189" s="59">
        <f t="shared" si="674"/>
        <v>1.1205739312058498</v>
      </c>
      <c r="AL1189" s="72">
        <f t="shared" si="668"/>
        <v>917.40000000000009</v>
      </c>
      <c r="AM1189" s="72">
        <f t="shared" si="664"/>
        <v>2.9625587357959637</v>
      </c>
      <c r="AN1189" s="26" t="s">
        <v>28</v>
      </c>
      <c r="AO1189" s="22" t="s">
        <v>470</v>
      </c>
      <c r="AP1189" s="240"/>
      <c r="AQ1189" s="22" t="s">
        <v>80</v>
      </c>
      <c r="AR1189" s="26" t="s">
        <v>223</v>
      </c>
      <c r="AS1189" s="26" t="s">
        <v>224</v>
      </c>
      <c r="AT1189" s="498">
        <v>112</v>
      </c>
      <c r="AU1189" s="270">
        <v>45.23</v>
      </c>
      <c r="AV1189" s="11">
        <v>-118.5</v>
      </c>
      <c r="AW1189" s="37" t="s">
        <v>225</v>
      </c>
      <c r="AX1189" s="277">
        <v>6.1416666666666666</v>
      </c>
      <c r="AY1189" s="278">
        <v>613</v>
      </c>
      <c r="AZ1189" s="455">
        <f t="shared" si="675"/>
        <v>2.7874604745184151</v>
      </c>
      <c r="BA1189" s="529" t="s">
        <v>137</v>
      </c>
      <c r="BB1189" s="241" t="s">
        <v>226</v>
      </c>
      <c r="BC1189" s="22"/>
      <c r="BH1189" s="26" t="s">
        <v>2028</v>
      </c>
      <c r="BI1189" s="26" t="s">
        <v>1870</v>
      </c>
      <c r="BJ1189" s="8" t="s">
        <v>8</v>
      </c>
      <c r="BK1189" s="251" t="s">
        <v>1883</v>
      </c>
      <c r="BL1189" s="59" t="s">
        <v>2268</v>
      </c>
      <c r="BM1189" s="59" t="s">
        <v>2268</v>
      </c>
      <c r="BO1189" s="29" t="s">
        <v>1669</v>
      </c>
      <c r="BP1189" s="8" t="s">
        <v>1577</v>
      </c>
      <c r="BQ1189" s="29" t="s">
        <v>1862</v>
      </c>
      <c r="BR1189" s="67">
        <v>2.3645833333333335</v>
      </c>
      <c r="BS1189" s="29" t="s">
        <v>21</v>
      </c>
      <c r="BT1189" s="29" t="s">
        <v>9</v>
      </c>
      <c r="BU1189" s="124">
        <v>1.6991304455024434</v>
      </c>
      <c r="BW1189" s="14" t="s">
        <v>26</v>
      </c>
      <c r="BX1189" s="29" t="s">
        <v>67</v>
      </c>
      <c r="BZ1189" s="146">
        <f t="shared" si="669"/>
        <v>1.6991304455024434</v>
      </c>
      <c r="CA1189" s="250" t="s">
        <v>18</v>
      </c>
      <c r="CB1189" s="248" t="s">
        <v>1861</v>
      </c>
      <c r="CC1189" s="29">
        <v>3</v>
      </c>
      <c r="CD1189" s="29">
        <v>3</v>
      </c>
      <c r="CE1189" s="82" t="s">
        <v>1617</v>
      </c>
      <c r="CF1189" s="8" t="s">
        <v>1578</v>
      </c>
      <c r="CG1189" s="67">
        <v>1.7211328976034863</v>
      </c>
      <c r="CH1189" s="29" t="s">
        <v>21</v>
      </c>
      <c r="CI1189" s="67">
        <v>3.9338442581978974</v>
      </c>
      <c r="CL1189" s="30">
        <f t="shared" si="670"/>
        <v>3.9338442581978974</v>
      </c>
      <c r="CM1189" s="29">
        <v>3</v>
      </c>
      <c r="CN1189" s="29">
        <v>3</v>
      </c>
      <c r="CO1189" s="82" t="s">
        <v>2630</v>
      </c>
      <c r="CP1189" s="67">
        <f t="shared" si="679"/>
        <v>0.21235771178746904</v>
      </c>
      <c r="CQ1189" s="67">
        <f t="shared" si="680"/>
        <v>0.8</v>
      </c>
      <c r="CR1189" s="67">
        <f t="shared" si="676"/>
        <v>0.16988616942997525</v>
      </c>
      <c r="CS1189" s="67">
        <f t="shared" si="681"/>
        <v>0.6690717758802992</v>
      </c>
      <c r="CT1189" s="29">
        <v>1</v>
      </c>
      <c r="CU1189" s="59">
        <v>0</v>
      </c>
      <c r="CV1189" s="19" t="s">
        <v>1782</v>
      </c>
      <c r="CW1189" s="59">
        <v>0</v>
      </c>
      <c r="CX1189" s="361">
        <v>0</v>
      </c>
      <c r="CY1189" s="12">
        <v>0</v>
      </c>
      <c r="CZ1189" s="12">
        <v>2</v>
      </c>
      <c r="DA1189" s="12">
        <v>0</v>
      </c>
      <c r="DB1189" s="12">
        <v>0</v>
      </c>
      <c r="DC1189" s="12">
        <v>0</v>
      </c>
      <c r="DD1189" s="283">
        <v>0</v>
      </c>
      <c r="DE1189" s="60">
        <v>0</v>
      </c>
      <c r="DF1189" s="60">
        <v>0</v>
      </c>
      <c r="DG1189" s="60">
        <v>1</v>
      </c>
      <c r="DH1189" s="60">
        <v>0</v>
      </c>
      <c r="DI1189" s="60">
        <v>0</v>
      </c>
      <c r="DJ1189" s="60">
        <v>0</v>
      </c>
      <c r="DK1189" s="60">
        <v>0</v>
      </c>
      <c r="DL1189" s="19">
        <v>0</v>
      </c>
      <c r="DM1189" s="19">
        <v>0</v>
      </c>
      <c r="DN1189" s="19">
        <v>0</v>
      </c>
      <c r="DO1189" s="59">
        <v>1</v>
      </c>
      <c r="DP1189" s="59">
        <v>0</v>
      </c>
      <c r="DQ1189" s="59">
        <v>0</v>
      </c>
      <c r="DR1189" s="59">
        <v>0</v>
      </c>
      <c r="DS1189" s="59">
        <v>0</v>
      </c>
      <c r="DT1189" s="59">
        <v>0</v>
      </c>
      <c r="DU1189" s="59">
        <v>0</v>
      </c>
      <c r="DV1189" s="59">
        <v>0</v>
      </c>
      <c r="DW1189" s="59">
        <v>0</v>
      </c>
      <c r="DX1189" s="59">
        <v>0</v>
      </c>
      <c r="DY1189" s="59">
        <v>0</v>
      </c>
      <c r="DZ1189" s="59">
        <v>0</v>
      </c>
      <c r="EA1189" s="59">
        <v>0</v>
      </c>
      <c r="EB1189" s="59">
        <v>0</v>
      </c>
      <c r="EC1189" s="59">
        <v>0</v>
      </c>
      <c r="ED1189" s="59">
        <v>0</v>
      </c>
      <c r="EE1189" s="59">
        <v>0</v>
      </c>
      <c r="EF1189" s="59">
        <v>0</v>
      </c>
      <c r="EG1189" s="59">
        <v>0</v>
      </c>
      <c r="EH1189" s="59">
        <v>0</v>
      </c>
      <c r="EI1189" s="59">
        <v>0</v>
      </c>
      <c r="EJ1189" s="59">
        <v>0</v>
      </c>
      <c r="EK1189" s="59">
        <v>0</v>
      </c>
      <c r="EL1189" s="59">
        <v>0</v>
      </c>
      <c r="EM1189" s="37">
        <v>0</v>
      </c>
      <c r="EN1189" s="59">
        <v>0</v>
      </c>
      <c r="EO1189" s="268">
        <v>1</v>
      </c>
      <c r="EP1189" s="59">
        <v>1</v>
      </c>
      <c r="EQ1189" s="59">
        <v>2</v>
      </c>
    </row>
    <row r="1190" spans="1:147" ht="15" customHeight="1" x14ac:dyDescent="0.25">
      <c r="A1190" s="6" t="s">
        <v>2587</v>
      </c>
      <c r="B1190" s="22">
        <v>264</v>
      </c>
      <c r="C1190" s="21" t="s">
        <v>1857</v>
      </c>
      <c r="D1190" s="13">
        <v>2016</v>
      </c>
      <c r="E1190" s="21" t="s">
        <v>800</v>
      </c>
      <c r="F1190" s="21" t="s">
        <v>308</v>
      </c>
      <c r="G1190" s="13">
        <v>19</v>
      </c>
      <c r="H1190" s="22" t="s">
        <v>801</v>
      </c>
      <c r="I1190" s="238" t="s">
        <v>1412</v>
      </c>
      <c r="J1190" s="59">
        <v>2</v>
      </c>
      <c r="K1190" s="22" t="s">
        <v>39</v>
      </c>
      <c r="L1190" s="22" t="s">
        <v>89</v>
      </c>
      <c r="M1190" s="22">
        <v>6</v>
      </c>
      <c r="N1190" s="22">
        <v>6</v>
      </c>
      <c r="O1190" s="59">
        <f t="shared" si="672"/>
        <v>0.77815125038364363</v>
      </c>
      <c r="P1190" s="22" t="s">
        <v>1858</v>
      </c>
      <c r="R1190" s="22">
        <v>1</v>
      </c>
      <c r="S1190" s="22">
        <v>3</v>
      </c>
      <c r="T1190" s="22">
        <v>3</v>
      </c>
      <c r="U1190" s="239" t="s">
        <v>1859</v>
      </c>
      <c r="V1190" s="34" t="s">
        <v>1861</v>
      </c>
      <c r="W1190" s="13"/>
      <c r="X1190" s="22" t="s">
        <v>608</v>
      </c>
      <c r="Z1190" s="244" t="s">
        <v>130</v>
      </c>
      <c r="AA1190" s="22" t="s">
        <v>1257</v>
      </c>
      <c r="AB1190" s="29" t="s">
        <v>1164</v>
      </c>
      <c r="AC1190" s="243" t="s">
        <v>1864</v>
      </c>
      <c r="AD1190" s="29">
        <v>0</v>
      </c>
      <c r="AE1190" s="29" t="s">
        <v>1576</v>
      </c>
      <c r="AF1190" s="282">
        <v>5.0999999999999996</v>
      </c>
      <c r="AG1190" s="86">
        <f t="shared" si="673"/>
        <v>0.70757017609793638</v>
      </c>
      <c r="AH1190" s="458">
        <f t="shared" si="689"/>
        <v>354.45</v>
      </c>
      <c r="AI1190" s="72">
        <f t="shared" si="666"/>
        <v>2.5495549806880504</v>
      </c>
      <c r="AJ1190" s="59">
        <f t="shared" si="667"/>
        <v>30.599999999999998</v>
      </c>
      <c r="AK1190" s="59">
        <f t="shared" si="674"/>
        <v>1.4857214264815799</v>
      </c>
      <c r="AL1190" s="72">
        <f t="shared" si="668"/>
        <v>2126.6999999999998</v>
      </c>
      <c r="AM1190" s="72">
        <f t="shared" si="664"/>
        <v>3.3277062310716938</v>
      </c>
      <c r="AN1190" s="26" t="s">
        <v>28</v>
      </c>
      <c r="AO1190" s="22" t="s">
        <v>470</v>
      </c>
      <c r="AP1190" s="240"/>
      <c r="AQ1190" s="22" t="s">
        <v>80</v>
      </c>
      <c r="AR1190" s="26" t="s">
        <v>223</v>
      </c>
      <c r="AS1190" s="26" t="s">
        <v>224</v>
      </c>
      <c r="AT1190" s="498">
        <v>112</v>
      </c>
      <c r="AU1190" s="270">
        <v>45.23</v>
      </c>
      <c r="AV1190" s="11">
        <v>-118.5</v>
      </c>
      <c r="AW1190" s="37" t="s">
        <v>225</v>
      </c>
      <c r="AX1190" s="277">
        <v>6.1416666666666666</v>
      </c>
      <c r="AY1190" s="278">
        <v>613</v>
      </c>
      <c r="AZ1190" s="455">
        <f t="shared" si="675"/>
        <v>2.7874604745184151</v>
      </c>
      <c r="BA1190" s="529" t="s">
        <v>137</v>
      </c>
      <c r="BB1190" s="241" t="s">
        <v>226</v>
      </c>
      <c r="BC1190" s="22"/>
      <c r="BH1190" s="26" t="s">
        <v>2028</v>
      </c>
      <c r="BI1190" s="26" t="s">
        <v>1871</v>
      </c>
      <c r="BJ1190" s="8" t="s">
        <v>8</v>
      </c>
      <c r="BK1190" s="251" t="s">
        <v>1883</v>
      </c>
      <c r="BL1190" s="59" t="s">
        <v>2268</v>
      </c>
      <c r="BM1190" s="59" t="s">
        <v>2268</v>
      </c>
      <c r="BO1190" s="29" t="s">
        <v>1669</v>
      </c>
      <c r="BP1190" s="8" t="s">
        <v>1577</v>
      </c>
      <c r="BQ1190" s="29" t="s">
        <v>1862</v>
      </c>
      <c r="BR1190" s="67">
        <v>1.9530742365172193</v>
      </c>
      <c r="BS1190" s="29" t="s">
        <v>21</v>
      </c>
      <c r="BT1190" s="29" t="s">
        <v>9</v>
      </c>
      <c r="BU1190" s="124">
        <v>2.0026501389215912</v>
      </c>
      <c r="BW1190" s="14" t="s">
        <v>26</v>
      </c>
      <c r="BX1190" s="29" t="s">
        <v>67</v>
      </c>
      <c r="BZ1190" s="146">
        <f t="shared" si="669"/>
        <v>2.0026501389215912</v>
      </c>
      <c r="CA1190" s="250" t="s">
        <v>18</v>
      </c>
      <c r="CB1190" s="248" t="s">
        <v>1861</v>
      </c>
      <c r="CC1190" s="29">
        <v>9</v>
      </c>
      <c r="CD1190" s="29">
        <v>9</v>
      </c>
      <c r="CE1190" s="82" t="s">
        <v>1617</v>
      </c>
      <c r="CF1190" s="8" t="s">
        <v>1578</v>
      </c>
      <c r="CG1190" s="67">
        <v>1.7211328976034863</v>
      </c>
      <c r="CH1190" s="29" t="s">
        <v>21</v>
      </c>
      <c r="CI1190" s="67">
        <v>3.9338442581978974</v>
      </c>
      <c r="CL1190" s="30">
        <f t="shared" si="670"/>
        <v>3.9338442581978974</v>
      </c>
      <c r="CM1190" s="29">
        <v>3</v>
      </c>
      <c r="CN1190" s="29">
        <v>3</v>
      </c>
      <c r="CO1190" s="82" t="s">
        <v>2630</v>
      </c>
      <c r="CP1190" s="67">
        <f t="shared" si="679"/>
        <v>9.2381893874275256E-2</v>
      </c>
      <c r="CQ1190" s="67">
        <f t="shared" si="680"/>
        <v>0.92307692307692313</v>
      </c>
      <c r="CR1190" s="67">
        <f t="shared" si="676"/>
        <v>8.5275594345484859E-2</v>
      </c>
      <c r="CS1190" s="67">
        <f t="shared" si="681"/>
        <v>0.44474744140240174</v>
      </c>
      <c r="CT1190" s="29">
        <v>2</v>
      </c>
      <c r="CU1190" s="59">
        <v>0</v>
      </c>
      <c r="CV1190" s="19" t="s">
        <v>1782</v>
      </c>
      <c r="CW1190" s="59">
        <v>0</v>
      </c>
      <c r="CX1190" s="361">
        <v>0</v>
      </c>
      <c r="CY1190" s="12">
        <v>0</v>
      </c>
      <c r="CZ1190" s="12">
        <v>2</v>
      </c>
      <c r="DA1190" s="12">
        <v>0</v>
      </c>
      <c r="DB1190" s="12">
        <v>0</v>
      </c>
      <c r="DC1190" s="12">
        <v>0</v>
      </c>
      <c r="DD1190" s="283">
        <v>0</v>
      </c>
      <c r="DE1190" s="60">
        <v>0</v>
      </c>
      <c r="DF1190" s="60">
        <v>0</v>
      </c>
      <c r="DG1190" s="60">
        <v>1</v>
      </c>
      <c r="DH1190" s="60">
        <v>0</v>
      </c>
      <c r="DI1190" s="60">
        <v>0</v>
      </c>
      <c r="DJ1190" s="60">
        <v>0</v>
      </c>
      <c r="DK1190" s="60">
        <v>0</v>
      </c>
      <c r="DL1190" s="19">
        <v>0</v>
      </c>
      <c r="DM1190" s="19">
        <v>0</v>
      </c>
      <c r="DN1190" s="19">
        <v>0</v>
      </c>
      <c r="DO1190" s="59">
        <v>1</v>
      </c>
      <c r="DP1190" s="59">
        <v>0</v>
      </c>
      <c r="DQ1190" s="59">
        <v>0</v>
      </c>
      <c r="DR1190" s="59">
        <v>0</v>
      </c>
      <c r="DS1190" s="59">
        <v>0</v>
      </c>
      <c r="DT1190" s="59">
        <v>0</v>
      </c>
      <c r="DU1190" s="59">
        <v>0</v>
      </c>
      <c r="DV1190" s="59">
        <v>0</v>
      </c>
      <c r="DW1190" s="59">
        <v>0</v>
      </c>
      <c r="DX1190" s="59">
        <v>0</v>
      </c>
      <c r="DY1190" s="59">
        <v>0</v>
      </c>
      <c r="DZ1190" s="59">
        <v>0</v>
      </c>
      <c r="EA1190" s="59">
        <v>0</v>
      </c>
      <c r="EB1190" s="59">
        <v>0</v>
      </c>
      <c r="EC1190" s="59">
        <v>0</v>
      </c>
      <c r="ED1190" s="59">
        <v>0</v>
      </c>
      <c r="EE1190" s="59">
        <v>0</v>
      </c>
      <c r="EF1190" s="59">
        <v>0</v>
      </c>
      <c r="EG1190" s="59">
        <v>0</v>
      </c>
      <c r="EH1190" s="59">
        <v>0</v>
      </c>
      <c r="EI1190" s="59">
        <v>0</v>
      </c>
      <c r="EJ1190" s="59">
        <v>0</v>
      </c>
      <c r="EK1190" s="59">
        <v>0</v>
      </c>
      <c r="EL1190" s="59">
        <v>0</v>
      </c>
      <c r="EM1190" s="37">
        <v>0</v>
      </c>
      <c r="EN1190" s="59">
        <v>0</v>
      </c>
      <c r="EO1190" s="268">
        <v>1</v>
      </c>
      <c r="EP1190" s="59">
        <v>1</v>
      </c>
      <c r="EQ1190" s="59">
        <v>2</v>
      </c>
    </row>
    <row r="1191" spans="1:147" ht="15" customHeight="1" x14ac:dyDescent="0.25">
      <c r="A1191" s="6" t="s">
        <v>2587</v>
      </c>
      <c r="B1191" s="22">
        <v>265</v>
      </c>
      <c r="C1191" s="21" t="s">
        <v>1857</v>
      </c>
      <c r="D1191" s="13">
        <v>2016</v>
      </c>
      <c r="E1191" s="21" t="s">
        <v>800</v>
      </c>
      <c r="F1191" s="21" t="s">
        <v>308</v>
      </c>
      <c r="G1191" s="13">
        <v>19</v>
      </c>
      <c r="H1191" s="22" t="s">
        <v>801</v>
      </c>
      <c r="I1191" s="238" t="s">
        <v>1412</v>
      </c>
      <c r="J1191" s="59">
        <v>2</v>
      </c>
      <c r="K1191" s="22" t="s">
        <v>39</v>
      </c>
      <c r="L1191" s="22" t="s">
        <v>89</v>
      </c>
      <c r="M1191" s="22">
        <v>6</v>
      </c>
      <c r="N1191" s="22">
        <v>6</v>
      </c>
      <c r="O1191" s="59">
        <f t="shared" si="672"/>
        <v>0.77815125038364363</v>
      </c>
      <c r="P1191" s="22" t="s">
        <v>1858</v>
      </c>
      <c r="R1191" s="22">
        <v>1</v>
      </c>
      <c r="S1191" s="37">
        <v>2</v>
      </c>
      <c r="T1191" s="22">
        <v>1</v>
      </c>
      <c r="U1191" s="239" t="s">
        <v>1859</v>
      </c>
      <c r="V1191" s="34" t="s">
        <v>1861</v>
      </c>
      <c r="W1191" s="13"/>
      <c r="X1191" s="22" t="s">
        <v>608</v>
      </c>
      <c r="Z1191" s="26" t="s">
        <v>153</v>
      </c>
      <c r="AA1191" s="22" t="s">
        <v>1257</v>
      </c>
      <c r="AB1191" s="29" t="s">
        <v>1164</v>
      </c>
      <c r="AC1191" s="29">
        <v>30</v>
      </c>
      <c r="AD1191" s="29">
        <v>0</v>
      </c>
      <c r="AE1191" s="29" t="s">
        <v>1575</v>
      </c>
      <c r="AF1191" s="27">
        <v>8.1999999999999993</v>
      </c>
      <c r="AG1191" s="86">
        <f t="shared" si="673"/>
        <v>0.91381385238371671</v>
      </c>
      <c r="AH1191" s="458">
        <f>AF1191*110</f>
        <v>901.99999999999989</v>
      </c>
      <c r="AI1191" s="72">
        <f t="shared" si="666"/>
        <v>2.9552065375419416</v>
      </c>
      <c r="AJ1191" s="59">
        <f t="shared" si="667"/>
        <v>49.199999999999996</v>
      </c>
      <c r="AK1191" s="59">
        <f t="shared" si="674"/>
        <v>1.6919651027673603</v>
      </c>
      <c r="AL1191" s="72">
        <f t="shared" si="668"/>
        <v>5411.9999999999991</v>
      </c>
      <c r="AM1191" s="72">
        <f t="shared" si="664"/>
        <v>3.7333577879255855</v>
      </c>
      <c r="AN1191" s="26" t="s">
        <v>28</v>
      </c>
      <c r="AO1191" s="22" t="s">
        <v>470</v>
      </c>
      <c r="AP1191" s="240"/>
      <c r="AQ1191" s="22" t="s">
        <v>80</v>
      </c>
      <c r="AR1191" s="26" t="s">
        <v>223</v>
      </c>
      <c r="AS1191" s="26" t="s">
        <v>224</v>
      </c>
      <c r="AT1191" s="498">
        <v>113</v>
      </c>
      <c r="AU1191" s="270">
        <v>45.23</v>
      </c>
      <c r="AV1191" s="11">
        <v>-118.5</v>
      </c>
      <c r="AW1191" s="37" t="s">
        <v>225</v>
      </c>
      <c r="AX1191" s="277">
        <v>6.1416666666666666</v>
      </c>
      <c r="AY1191" s="278">
        <v>613</v>
      </c>
      <c r="AZ1191" s="455">
        <f t="shared" si="675"/>
        <v>2.7874604745184151</v>
      </c>
      <c r="BA1191" s="529" t="s">
        <v>137</v>
      </c>
      <c r="BB1191" s="241" t="s">
        <v>226</v>
      </c>
      <c r="BC1191" s="22"/>
      <c r="BH1191" s="26" t="s">
        <v>2028</v>
      </c>
      <c r="BI1191" s="26" t="s">
        <v>1872</v>
      </c>
      <c r="BJ1191" s="8" t="s">
        <v>8</v>
      </c>
      <c r="BK1191" s="251" t="s">
        <v>1883</v>
      </c>
      <c r="BL1191" s="59" t="s">
        <v>2268</v>
      </c>
      <c r="BM1191" s="59" t="s">
        <v>2268</v>
      </c>
      <c r="BO1191" s="29" t="s">
        <v>1669</v>
      </c>
      <c r="BP1191" s="8" t="s">
        <v>1577</v>
      </c>
      <c r="BQ1191" s="29" t="s">
        <v>1862</v>
      </c>
      <c r="BR1191" s="67">
        <v>1.8472222222222223</v>
      </c>
      <c r="BS1191" s="29" t="s">
        <v>21</v>
      </c>
      <c r="BT1191" s="29" t="s">
        <v>9</v>
      </c>
      <c r="BU1191" s="124">
        <v>2.6123667193836342</v>
      </c>
      <c r="BW1191" s="14" t="s">
        <v>26</v>
      </c>
      <c r="BX1191" s="29" t="s">
        <v>67</v>
      </c>
      <c r="BZ1191" s="146">
        <f t="shared" si="669"/>
        <v>2.6123667193836342</v>
      </c>
      <c r="CA1191" s="250" t="s">
        <v>18</v>
      </c>
      <c r="CB1191" s="248" t="s">
        <v>1861</v>
      </c>
      <c r="CC1191" s="119">
        <v>2</v>
      </c>
      <c r="CD1191" s="119">
        <v>2</v>
      </c>
      <c r="CE1191" s="82" t="s">
        <v>1617</v>
      </c>
      <c r="CF1191" s="8" t="s">
        <v>1578</v>
      </c>
      <c r="CG1191" s="67">
        <v>1.2242424242424241</v>
      </c>
      <c r="CH1191" s="29" t="s">
        <v>21</v>
      </c>
      <c r="CI1191" s="67">
        <v>5.9996939009767741E-2</v>
      </c>
      <c r="CL1191" s="30">
        <f t="shared" si="670"/>
        <v>5.9996939009767741E-2</v>
      </c>
      <c r="CM1191" s="119">
        <v>2</v>
      </c>
      <c r="CN1191" s="119">
        <v>2</v>
      </c>
      <c r="CO1191" s="82" t="s">
        <v>2630</v>
      </c>
      <c r="CP1191" s="67">
        <f t="shared" si="679"/>
        <v>0.33716331302839381</v>
      </c>
      <c r="CQ1191" s="67">
        <f t="shared" si="680"/>
        <v>0.5714285714285714</v>
      </c>
      <c r="CR1191" s="67">
        <f t="shared" si="676"/>
        <v>0.1926647503019393</v>
      </c>
      <c r="CS1191" s="67">
        <f t="shared" si="681"/>
        <v>1.0046399632511136</v>
      </c>
      <c r="CT1191" s="29">
        <v>1</v>
      </c>
      <c r="CU1191" s="59">
        <v>0</v>
      </c>
      <c r="CV1191" s="19" t="s">
        <v>1782</v>
      </c>
      <c r="CW1191" s="59">
        <v>0</v>
      </c>
      <c r="CX1191" s="361">
        <v>0</v>
      </c>
      <c r="CY1191" s="12">
        <v>0</v>
      </c>
      <c r="CZ1191" s="12">
        <v>2</v>
      </c>
      <c r="DA1191" s="12">
        <v>0</v>
      </c>
      <c r="DB1191" s="12">
        <v>0</v>
      </c>
      <c r="DC1191" s="12">
        <v>0</v>
      </c>
      <c r="DD1191" s="283">
        <v>0</v>
      </c>
      <c r="DE1191" s="60">
        <v>0</v>
      </c>
      <c r="DF1191" s="60">
        <v>0</v>
      </c>
      <c r="DG1191" s="60">
        <v>1</v>
      </c>
      <c r="DH1191" s="60">
        <v>0</v>
      </c>
      <c r="DI1191" s="60">
        <v>0</v>
      </c>
      <c r="DJ1191" s="60">
        <v>0</v>
      </c>
      <c r="DK1191" s="60">
        <v>0</v>
      </c>
      <c r="DL1191" s="19">
        <v>0</v>
      </c>
      <c r="DM1191" s="19">
        <v>0</v>
      </c>
      <c r="DN1191" s="19">
        <v>0</v>
      </c>
      <c r="DO1191" s="59">
        <v>1</v>
      </c>
      <c r="DP1191" s="59">
        <v>0</v>
      </c>
      <c r="DQ1191" s="59">
        <v>0</v>
      </c>
      <c r="DR1191" s="59">
        <v>0</v>
      </c>
      <c r="DS1191" s="59">
        <v>0</v>
      </c>
      <c r="DT1191" s="59">
        <v>0</v>
      </c>
      <c r="DU1191" s="59">
        <v>0</v>
      </c>
      <c r="DV1191" s="59">
        <v>0</v>
      </c>
      <c r="DW1191" s="59">
        <v>0</v>
      </c>
      <c r="DX1191" s="59">
        <v>0</v>
      </c>
      <c r="DY1191" s="59">
        <v>0</v>
      </c>
      <c r="DZ1191" s="59">
        <v>0</v>
      </c>
      <c r="EA1191" s="59">
        <v>0</v>
      </c>
      <c r="EB1191" s="59">
        <v>0</v>
      </c>
      <c r="EC1191" s="59">
        <v>0</v>
      </c>
      <c r="ED1191" s="59">
        <v>0</v>
      </c>
      <c r="EE1191" s="59">
        <v>0</v>
      </c>
      <c r="EF1191" s="59">
        <v>0</v>
      </c>
      <c r="EG1191" s="59">
        <v>0</v>
      </c>
      <c r="EH1191" s="59">
        <v>0</v>
      </c>
      <c r="EI1191" s="59">
        <v>0</v>
      </c>
      <c r="EJ1191" s="59">
        <v>0</v>
      </c>
      <c r="EK1191" s="59">
        <v>0</v>
      </c>
      <c r="EL1191" s="59">
        <v>0</v>
      </c>
      <c r="EM1191" s="29">
        <v>2</v>
      </c>
      <c r="EN1191" s="59">
        <v>0</v>
      </c>
      <c r="EO1191" s="29">
        <v>2</v>
      </c>
      <c r="EP1191" s="59">
        <v>1</v>
      </c>
      <c r="EQ1191" s="59">
        <v>2</v>
      </c>
    </row>
    <row r="1192" spans="1:147" ht="15" customHeight="1" x14ac:dyDescent="0.25">
      <c r="A1192" s="6" t="s">
        <v>2587</v>
      </c>
      <c r="B1192" s="22">
        <v>266</v>
      </c>
      <c r="C1192" s="21" t="s">
        <v>1857</v>
      </c>
      <c r="D1192" s="13">
        <v>2016</v>
      </c>
      <c r="E1192" s="21" t="s">
        <v>800</v>
      </c>
      <c r="F1192" s="21" t="s">
        <v>308</v>
      </c>
      <c r="G1192" s="13">
        <v>19</v>
      </c>
      <c r="H1192" s="22" t="s">
        <v>801</v>
      </c>
      <c r="I1192" s="238" t="s">
        <v>1412</v>
      </c>
      <c r="J1192" s="59">
        <v>2</v>
      </c>
      <c r="K1192" s="22" t="s">
        <v>39</v>
      </c>
      <c r="L1192" s="22" t="s">
        <v>89</v>
      </c>
      <c r="M1192" s="22">
        <v>6</v>
      </c>
      <c r="N1192" s="22">
        <v>6</v>
      </c>
      <c r="O1192" s="59">
        <f t="shared" si="672"/>
        <v>0.77815125038364363</v>
      </c>
      <c r="P1192" s="22" t="s">
        <v>1858</v>
      </c>
      <c r="R1192" s="22">
        <v>1</v>
      </c>
      <c r="S1192" s="37">
        <v>2</v>
      </c>
      <c r="T1192" s="22">
        <v>1</v>
      </c>
      <c r="U1192" s="239" t="s">
        <v>1859</v>
      </c>
      <c r="V1192" s="34" t="s">
        <v>1861</v>
      </c>
      <c r="W1192" s="13"/>
      <c r="X1192" s="22" t="s">
        <v>608</v>
      </c>
      <c r="Z1192" s="26" t="s">
        <v>153</v>
      </c>
      <c r="AA1192" s="22" t="s">
        <v>1257</v>
      </c>
      <c r="AB1192" s="29" t="s">
        <v>1164</v>
      </c>
      <c r="AC1192" s="119">
        <v>20</v>
      </c>
      <c r="AD1192" s="29">
        <v>0</v>
      </c>
      <c r="AE1192" s="29" t="s">
        <v>1575</v>
      </c>
      <c r="AF1192" s="281">
        <v>5.5</v>
      </c>
      <c r="AG1192" s="86">
        <f t="shared" si="673"/>
        <v>0.74036268949424389</v>
      </c>
      <c r="AH1192" s="458">
        <f t="shared" ref="AH1192:AH1194" si="690">AF1192*110</f>
        <v>605</v>
      </c>
      <c r="AI1192" s="72">
        <f t="shared" si="666"/>
        <v>2.781755374652469</v>
      </c>
      <c r="AJ1192" s="59">
        <f t="shared" si="667"/>
        <v>33</v>
      </c>
      <c r="AK1192" s="59">
        <f t="shared" si="674"/>
        <v>1.5185139398778875</v>
      </c>
      <c r="AL1192" s="72">
        <f t="shared" si="668"/>
        <v>3630</v>
      </c>
      <c r="AM1192" s="72">
        <f t="shared" si="664"/>
        <v>3.5599066250361124</v>
      </c>
      <c r="AN1192" s="26" t="s">
        <v>28</v>
      </c>
      <c r="AO1192" s="22" t="s">
        <v>470</v>
      </c>
      <c r="AP1192" s="240"/>
      <c r="AQ1192" s="22" t="s">
        <v>80</v>
      </c>
      <c r="AR1192" s="26" t="s">
        <v>223</v>
      </c>
      <c r="AS1192" s="26" t="s">
        <v>224</v>
      </c>
      <c r="AT1192" s="498">
        <v>113</v>
      </c>
      <c r="AU1192" s="270">
        <v>45.23</v>
      </c>
      <c r="AV1192" s="11">
        <v>-118.5</v>
      </c>
      <c r="AW1192" s="37" t="s">
        <v>225</v>
      </c>
      <c r="AX1192" s="277">
        <v>6.1416666666666666</v>
      </c>
      <c r="AY1192" s="278">
        <v>613</v>
      </c>
      <c r="AZ1192" s="455">
        <f t="shared" si="675"/>
        <v>2.7874604745184151</v>
      </c>
      <c r="BA1192" s="529" t="s">
        <v>137</v>
      </c>
      <c r="BB1192" s="241" t="s">
        <v>226</v>
      </c>
      <c r="BC1192" s="22"/>
      <c r="BH1192" s="26" t="s">
        <v>2028</v>
      </c>
      <c r="BI1192" s="26" t="s">
        <v>1873</v>
      </c>
      <c r="BJ1192" s="8" t="s">
        <v>8</v>
      </c>
      <c r="BK1192" s="251" t="s">
        <v>1883</v>
      </c>
      <c r="BL1192" s="59" t="s">
        <v>2268</v>
      </c>
      <c r="BM1192" s="59" t="s">
        <v>2268</v>
      </c>
      <c r="BO1192" s="29" t="s">
        <v>1669</v>
      </c>
      <c r="BP1192" s="8" t="s">
        <v>1577</v>
      </c>
      <c r="BQ1192" s="29" t="s">
        <v>1862</v>
      </c>
      <c r="BR1192" s="67">
        <v>1.8888888888888888</v>
      </c>
      <c r="BS1192" s="29" t="s">
        <v>21</v>
      </c>
      <c r="BT1192" s="29" t="s">
        <v>9</v>
      </c>
      <c r="BU1192" s="124">
        <v>0.27498597046143475</v>
      </c>
      <c r="BW1192" s="14" t="s">
        <v>26</v>
      </c>
      <c r="BX1192" s="29" t="s">
        <v>67</v>
      </c>
      <c r="BZ1192" s="146">
        <f t="shared" si="669"/>
        <v>0.27498597046143475</v>
      </c>
      <c r="CA1192" s="250" t="s">
        <v>18</v>
      </c>
      <c r="CB1192" s="248" t="s">
        <v>1861</v>
      </c>
      <c r="CC1192" s="119">
        <v>2</v>
      </c>
      <c r="CD1192" s="119">
        <v>2</v>
      </c>
      <c r="CE1192" s="82" t="s">
        <v>1617</v>
      </c>
      <c r="CF1192" s="8" t="s">
        <v>1578</v>
      </c>
      <c r="CG1192" s="67">
        <v>1.2242424242424241</v>
      </c>
      <c r="CH1192" s="29" t="s">
        <v>21</v>
      </c>
      <c r="CI1192" s="67">
        <v>5.9996939009767741E-2</v>
      </c>
      <c r="CL1192" s="30">
        <f t="shared" si="670"/>
        <v>5.9996939009767741E-2</v>
      </c>
      <c r="CM1192" s="119">
        <v>2</v>
      </c>
      <c r="CN1192" s="119">
        <v>2</v>
      </c>
      <c r="CO1192" s="82" t="s">
        <v>2630</v>
      </c>
      <c r="CP1192" s="67">
        <f t="shared" si="679"/>
        <v>3.3396175117287057</v>
      </c>
      <c r="CQ1192" s="67">
        <f t="shared" si="680"/>
        <v>0.5714285714285714</v>
      </c>
      <c r="CR1192" s="67">
        <f t="shared" si="676"/>
        <v>1.9083528638449745</v>
      </c>
      <c r="CS1192" s="67">
        <f t="shared" si="681"/>
        <v>1.4552263316181644</v>
      </c>
      <c r="CT1192" s="29">
        <v>1</v>
      </c>
      <c r="CU1192" s="59">
        <v>0</v>
      </c>
      <c r="CV1192" s="19" t="s">
        <v>1782</v>
      </c>
      <c r="CW1192" s="59">
        <v>0</v>
      </c>
      <c r="CX1192" s="361">
        <v>0</v>
      </c>
      <c r="CY1192" s="12">
        <v>0</v>
      </c>
      <c r="CZ1192" s="12">
        <v>2</v>
      </c>
      <c r="DA1192" s="12">
        <v>0</v>
      </c>
      <c r="DB1192" s="12">
        <v>0</v>
      </c>
      <c r="DC1192" s="12">
        <v>0</v>
      </c>
      <c r="DD1192" s="283">
        <v>0</v>
      </c>
      <c r="DE1192" s="60">
        <v>0</v>
      </c>
      <c r="DF1192" s="60">
        <v>0</v>
      </c>
      <c r="DG1192" s="60">
        <v>1</v>
      </c>
      <c r="DH1192" s="60">
        <v>0</v>
      </c>
      <c r="DI1192" s="60">
        <v>0</v>
      </c>
      <c r="DJ1192" s="60">
        <v>0</v>
      </c>
      <c r="DK1192" s="60">
        <v>0</v>
      </c>
      <c r="DL1192" s="19">
        <v>0</v>
      </c>
      <c r="DM1192" s="19">
        <v>0</v>
      </c>
      <c r="DN1192" s="19">
        <v>0</v>
      </c>
      <c r="DO1192" s="59">
        <v>1</v>
      </c>
      <c r="DP1192" s="59">
        <v>0</v>
      </c>
      <c r="DQ1192" s="59">
        <v>0</v>
      </c>
      <c r="DR1192" s="59">
        <v>0</v>
      </c>
      <c r="DS1192" s="59">
        <v>0</v>
      </c>
      <c r="DT1192" s="59">
        <v>0</v>
      </c>
      <c r="DU1192" s="59">
        <v>0</v>
      </c>
      <c r="DV1192" s="59">
        <v>0</v>
      </c>
      <c r="DW1192" s="59">
        <v>0</v>
      </c>
      <c r="DX1192" s="59">
        <v>0</v>
      </c>
      <c r="DY1192" s="59">
        <v>0</v>
      </c>
      <c r="DZ1192" s="59">
        <v>0</v>
      </c>
      <c r="EA1192" s="59">
        <v>0</v>
      </c>
      <c r="EB1192" s="59">
        <v>0</v>
      </c>
      <c r="EC1192" s="59">
        <v>0</v>
      </c>
      <c r="ED1192" s="59">
        <v>0</v>
      </c>
      <c r="EE1192" s="59">
        <v>0</v>
      </c>
      <c r="EF1192" s="59">
        <v>0</v>
      </c>
      <c r="EG1192" s="59">
        <v>0</v>
      </c>
      <c r="EH1192" s="59">
        <v>0</v>
      </c>
      <c r="EI1192" s="59">
        <v>0</v>
      </c>
      <c r="EJ1192" s="59">
        <v>0</v>
      </c>
      <c r="EK1192" s="59">
        <v>0</v>
      </c>
      <c r="EL1192" s="59">
        <v>0</v>
      </c>
      <c r="EM1192" s="29">
        <v>2</v>
      </c>
      <c r="EN1192" s="59">
        <v>0</v>
      </c>
      <c r="EO1192" s="29">
        <v>2</v>
      </c>
      <c r="EP1192" s="59">
        <v>1</v>
      </c>
      <c r="EQ1192" s="59">
        <v>2</v>
      </c>
    </row>
    <row r="1193" spans="1:147" ht="15" customHeight="1" x14ac:dyDescent="0.25">
      <c r="A1193" s="6" t="s">
        <v>2587</v>
      </c>
      <c r="B1193" s="22">
        <v>267</v>
      </c>
      <c r="C1193" s="21" t="s">
        <v>1857</v>
      </c>
      <c r="D1193" s="13">
        <v>2016</v>
      </c>
      <c r="E1193" s="21" t="s">
        <v>800</v>
      </c>
      <c r="F1193" s="21" t="s">
        <v>308</v>
      </c>
      <c r="G1193" s="13">
        <v>19</v>
      </c>
      <c r="H1193" s="22" t="s">
        <v>801</v>
      </c>
      <c r="I1193" s="238" t="s">
        <v>1412</v>
      </c>
      <c r="J1193" s="59">
        <v>2</v>
      </c>
      <c r="K1193" s="22" t="s">
        <v>39</v>
      </c>
      <c r="L1193" s="22" t="s">
        <v>89</v>
      </c>
      <c r="M1193" s="22">
        <v>6</v>
      </c>
      <c r="N1193" s="22">
        <v>6</v>
      </c>
      <c r="O1193" s="59">
        <f t="shared" si="672"/>
        <v>0.77815125038364363</v>
      </c>
      <c r="P1193" s="22" t="s">
        <v>1858</v>
      </c>
      <c r="R1193" s="22">
        <v>1</v>
      </c>
      <c r="S1193" s="37">
        <v>2</v>
      </c>
      <c r="T1193" s="22">
        <v>1</v>
      </c>
      <c r="U1193" s="239" t="s">
        <v>1859</v>
      </c>
      <c r="V1193" s="34" t="s">
        <v>1861</v>
      </c>
      <c r="W1193" s="13"/>
      <c r="X1193" s="22" t="s">
        <v>608</v>
      </c>
      <c r="Z1193" s="26" t="s">
        <v>153</v>
      </c>
      <c r="AA1193" s="22" t="s">
        <v>1257</v>
      </c>
      <c r="AB1193" s="29" t="s">
        <v>1164</v>
      </c>
      <c r="AC1193" s="119">
        <v>10</v>
      </c>
      <c r="AD1193" s="29">
        <v>0</v>
      </c>
      <c r="AE1193" s="29" t="s">
        <v>1575</v>
      </c>
      <c r="AF1193" s="281">
        <v>2.7</v>
      </c>
      <c r="AG1193" s="86">
        <f t="shared" si="673"/>
        <v>0.43136376415898736</v>
      </c>
      <c r="AH1193" s="458">
        <f t="shared" si="690"/>
        <v>297</v>
      </c>
      <c r="AI1193" s="72">
        <f t="shared" si="666"/>
        <v>2.4727564493172123</v>
      </c>
      <c r="AJ1193" s="59">
        <f t="shared" si="667"/>
        <v>16.200000000000003</v>
      </c>
      <c r="AK1193" s="59">
        <f t="shared" si="674"/>
        <v>1.209515014542631</v>
      </c>
      <c r="AL1193" s="72">
        <f t="shared" si="668"/>
        <v>1782</v>
      </c>
      <c r="AM1193" s="72">
        <f t="shared" si="664"/>
        <v>3.2509076997008561</v>
      </c>
      <c r="AN1193" s="26" t="s">
        <v>28</v>
      </c>
      <c r="AO1193" s="22" t="s">
        <v>470</v>
      </c>
      <c r="AP1193" s="240"/>
      <c r="AQ1193" s="22" t="s">
        <v>80</v>
      </c>
      <c r="AR1193" s="26" t="s">
        <v>223</v>
      </c>
      <c r="AS1193" s="26" t="s">
        <v>224</v>
      </c>
      <c r="AT1193" s="498">
        <v>113</v>
      </c>
      <c r="AU1193" s="270">
        <v>45.23</v>
      </c>
      <c r="AV1193" s="11">
        <v>-118.5</v>
      </c>
      <c r="AW1193" s="37" t="s">
        <v>225</v>
      </c>
      <c r="AX1193" s="277">
        <v>6.1416666666666666</v>
      </c>
      <c r="AY1193" s="278">
        <v>613</v>
      </c>
      <c r="AZ1193" s="455">
        <f t="shared" si="675"/>
        <v>2.7874604745184151</v>
      </c>
      <c r="BA1193" s="529" t="s">
        <v>137</v>
      </c>
      <c r="BB1193" s="241" t="s">
        <v>226</v>
      </c>
      <c r="BC1193" s="22"/>
      <c r="BH1193" s="26" t="s">
        <v>2028</v>
      </c>
      <c r="BI1193" s="26" t="s">
        <v>1874</v>
      </c>
      <c r="BJ1193" s="8" t="s">
        <v>8</v>
      </c>
      <c r="BK1193" s="251" t="s">
        <v>1883</v>
      </c>
      <c r="BL1193" s="59" t="s">
        <v>2268</v>
      </c>
      <c r="BM1193" s="59" t="s">
        <v>2268</v>
      </c>
      <c r="BO1193" s="29" t="s">
        <v>1669</v>
      </c>
      <c r="BP1193" s="8" t="s">
        <v>1577</v>
      </c>
      <c r="BQ1193" s="29" t="s">
        <v>1862</v>
      </c>
      <c r="BR1193" s="67">
        <v>3.8771367521367521</v>
      </c>
      <c r="BS1193" s="29" t="s">
        <v>21</v>
      </c>
      <c r="BT1193" s="29" t="s">
        <v>9</v>
      </c>
      <c r="BU1193" s="124">
        <v>1.7511469217846327</v>
      </c>
      <c r="BW1193" s="14" t="s">
        <v>26</v>
      </c>
      <c r="BX1193" s="29" t="s">
        <v>67</v>
      </c>
      <c r="BZ1193" s="146">
        <f t="shared" si="669"/>
        <v>1.7511469217846327</v>
      </c>
      <c r="CA1193" s="250" t="s">
        <v>18</v>
      </c>
      <c r="CB1193" s="248" t="s">
        <v>1861</v>
      </c>
      <c r="CC1193" s="119">
        <v>2</v>
      </c>
      <c r="CD1193" s="119">
        <v>2</v>
      </c>
      <c r="CE1193" s="82" t="s">
        <v>1617</v>
      </c>
      <c r="CF1193" s="8" t="s">
        <v>1578</v>
      </c>
      <c r="CG1193" s="67">
        <v>1.2242424242424241</v>
      </c>
      <c r="CH1193" s="29" t="s">
        <v>21</v>
      </c>
      <c r="CI1193" s="67">
        <v>5.9996939009767741E-2</v>
      </c>
      <c r="CL1193" s="30">
        <f t="shared" si="670"/>
        <v>5.9996939009767741E-2</v>
      </c>
      <c r="CM1193" s="119">
        <v>2</v>
      </c>
      <c r="CN1193" s="119">
        <v>2</v>
      </c>
      <c r="CO1193" s="82" t="s">
        <v>2630</v>
      </c>
      <c r="CP1193" s="67">
        <f t="shared" si="679"/>
        <v>2.1412018744993517</v>
      </c>
      <c r="CQ1193" s="67">
        <f t="shared" si="680"/>
        <v>0.5714285714285714</v>
      </c>
      <c r="CR1193" s="67">
        <f t="shared" si="676"/>
        <v>1.2235439282853438</v>
      </c>
      <c r="CS1193" s="67">
        <f t="shared" si="681"/>
        <v>1.1871324680554913</v>
      </c>
      <c r="CT1193" s="29">
        <v>1</v>
      </c>
      <c r="CU1193" s="59">
        <v>0</v>
      </c>
      <c r="CV1193" s="19" t="s">
        <v>1782</v>
      </c>
      <c r="CW1193" s="59">
        <v>0</v>
      </c>
      <c r="CX1193" s="361">
        <v>0</v>
      </c>
      <c r="CY1193" s="12">
        <v>0</v>
      </c>
      <c r="CZ1193" s="12">
        <v>2</v>
      </c>
      <c r="DA1193" s="12">
        <v>0</v>
      </c>
      <c r="DB1193" s="12">
        <v>0</v>
      </c>
      <c r="DC1193" s="12">
        <v>0</v>
      </c>
      <c r="DD1193" s="283">
        <v>0</v>
      </c>
      <c r="DE1193" s="60">
        <v>0</v>
      </c>
      <c r="DF1193" s="60">
        <v>0</v>
      </c>
      <c r="DG1193" s="60">
        <v>1</v>
      </c>
      <c r="DH1193" s="60">
        <v>0</v>
      </c>
      <c r="DI1193" s="60">
        <v>0</v>
      </c>
      <c r="DJ1193" s="60">
        <v>0</v>
      </c>
      <c r="DK1193" s="60">
        <v>0</v>
      </c>
      <c r="DL1193" s="19">
        <v>0</v>
      </c>
      <c r="DM1193" s="19">
        <v>0</v>
      </c>
      <c r="DN1193" s="19">
        <v>0</v>
      </c>
      <c r="DO1193" s="59">
        <v>1</v>
      </c>
      <c r="DP1193" s="59">
        <v>0</v>
      </c>
      <c r="DQ1193" s="59">
        <v>0</v>
      </c>
      <c r="DR1193" s="59">
        <v>0</v>
      </c>
      <c r="DS1193" s="59">
        <v>0</v>
      </c>
      <c r="DT1193" s="59">
        <v>0</v>
      </c>
      <c r="DU1193" s="59">
        <v>0</v>
      </c>
      <c r="DV1193" s="59">
        <v>0</v>
      </c>
      <c r="DW1193" s="59">
        <v>0</v>
      </c>
      <c r="DX1193" s="59">
        <v>0</v>
      </c>
      <c r="DY1193" s="59">
        <v>0</v>
      </c>
      <c r="DZ1193" s="59">
        <v>0</v>
      </c>
      <c r="EA1193" s="59">
        <v>0</v>
      </c>
      <c r="EB1193" s="59">
        <v>0</v>
      </c>
      <c r="EC1193" s="59">
        <v>0</v>
      </c>
      <c r="ED1193" s="59">
        <v>0</v>
      </c>
      <c r="EE1193" s="59">
        <v>0</v>
      </c>
      <c r="EF1193" s="59">
        <v>0</v>
      </c>
      <c r="EG1193" s="59">
        <v>0</v>
      </c>
      <c r="EH1193" s="59">
        <v>0</v>
      </c>
      <c r="EI1193" s="59">
        <v>0</v>
      </c>
      <c r="EJ1193" s="59">
        <v>0</v>
      </c>
      <c r="EK1193" s="59">
        <v>0</v>
      </c>
      <c r="EL1193" s="59">
        <v>0</v>
      </c>
      <c r="EM1193" s="29">
        <v>2</v>
      </c>
      <c r="EN1193" s="59">
        <v>0</v>
      </c>
      <c r="EO1193" s="29">
        <v>2</v>
      </c>
      <c r="EP1193" s="59">
        <v>1</v>
      </c>
      <c r="EQ1193" s="59">
        <v>2</v>
      </c>
    </row>
    <row r="1194" spans="1:147" ht="15" customHeight="1" x14ac:dyDescent="0.25">
      <c r="A1194" s="6" t="s">
        <v>2587</v>
      </c>
      <c r="B1194" s="22">
        <v>268</v>
      </c>
      <c r="C1194" s="21" t="s">
        <v>1857</v>
      </c>
      <c r="D1194" s="13">
        <v>2016</v>
      </c>
      <c r="E1194" s="21" t="s">
        <v>800</v>
      </c>
      <c r="F1194" s="21" t="s">
        <v>308</v>
      </c>
      <c r="G1194" s="13">
        <v>19</v>
      </c>
      <c r="H1194" s="22" t="s">
        <v>801</v>
      </c>
      <c r="I1194" s="238" t="s">
        <v>1412</v>
      </c>
      <c r="J1194" s="59">
        <v>2</v>
      </c>
      <c r="K1194" s="22" t="s">
        <v>39</v>
      </c>
      <c r="L1194" s="22" t="s">
        <v>89</v>
      </c>
      <c r="M1194" s="22">
        <v>6</v>
      </c>
      <c r="N1194" s="22">
        <v>6</v>
      </c>
      <c r="O1194" s="59">
        <f t="shared" si="672"/>
        <v>0.77815125038364363</v>
      </c>
      <c r="P1194" s="22" t="s">
        <v>1858</v>
      </c>
      <c r="R1194" s="22">
        <v>1</v>
      </c>
      <c r="S1194" s="37">
        <v>2</v>
      </c>
      <c r="T1194" s="22">
        <v>3</v>
      </c>
      <c r="U1194" s="239" t="s">
        <v>1859</v>
      </c>
      <c r="V1194" s="34" t="s">
        <v>1861</v>
      </c>
      <c r="W1194" s="13"/>
      <c r="X1194" s="22" t="s">
        <v>608</v>
      </c>
      <c r="Z1194" s="26" t="s">
        <v>153</v>
      </c>
      <c r="AA1194" s="22" t="s">
        <v>1257</v>
      </c>
      <c r="AB1194" s="29" t="s">
        <v>1164</v>
      </c>
      <c r="AC1194" s="243" t="s">
        <v>1863</v>
      </c>
      <c r="AD1194" s="29">
        <v>0</v>
      </c>
      <c r="AE1194" s="29" t="s">
        <v>1575</v>
      </c>
      <c r="AF1194" s="282">
        <v>5.5</v>
      </c>
      <c r="AG1194" s="86">
        <f t="shared" si="673"/>
        <v>0.74036268949424389</v>
      </c>
      <c r="AH1194" s="458">
        <f t="shared" si="690"/>
        <v>605</v>
      </c>
      <c r="AI1194" s="72">
        <f t="shared" si="666"/>
        <v>2.781755374652469</v>
      </c>
      <c r="AJ1194" s="59">
        <f t="shared" si="667"/>
        <v>33</v>
      </c>
      <c r="AK1194" s="59">
        <f t="shared" si="674"/>
        <v>1.5185139398778875</v>
      </c>
      <c r="AL1194" s="72">
        <f t="shared" si="668"/>
        <v>3630</v>
      </c>
      <c r="AM1194" s="72">
        <f t="shared" si="664"/>
        <v>3.5599066250361124</v>
      </c>
      <c r="AN1194" s="26" t="s">
        <v>28</v>
      </c>
      <c r="AO1194" s="22" t="s">
        <v>470</v>
      </c>
      <c r="AP1194" s="240"/>
      <c r="AQ1194" s="22" t="s">
        <v>80</v>
      </c>
      <c r="AR1194" s="26" t="s">
        <v>223</v>
      </c>
      <c r="AS1194" s="26" t="s">
        <v>224</v>
      </c>
      <c r="AT1194" s="498">
        <v>113</v>
      </c>
      <c r="AU1194" s="270">
        <v>45.23</v>
      </c>
      <c r="AV1194" s="11">
        <v>-118.5</v>
      </c>
      <c r="AW1194" s="37" t="s">
        <v>225</v>
      </c>
      <c r="AX1194" s="277">
        <v>6.1416666666666666</v>
      </c>
      <c r="AY1194" s="278">
        <v>613</v>
      </c>
      <c r="AZ1194" s="455">
        <f t="shared" si="675"/>
        <v>2.7874604745184151</v>
      </c>
      <c r="BA1194" s="529" t="s">
        <v>137</v>
      </c>
      <c r="BB1194" s="241" t="s">
        <v>226</v>
      </c>
      <c r="BC1194" s="22"/>
      <c r="BH1194" s="26" t="s">
        <v>2028</v>
      </c>
      <c r="BI1194" s="26" t="s">
        <v>1875</v>
      </c>
      <c r="BJ1194" s="8" t="s">
        <v>8</v>
      </c>
      <c r="BK1194" s="251" t="s">
        <v>1883</v>
      </c>
      <c r="BL1194" s="59" t="s">
        <v>2268</v>
      </c>
      <c r="BM1194" s="59" t="s">
        <v>2268</v>
      </c>
      <c r="BO1194" s="29" t="s">
        <v>1669</v>
      </c>
      <c r="BP1194" s="8" t="s">
        <v>1577</v>
      </c>
      <c r="BQ1194" s="29" t="s">
        <v>1862</v>
      </c>
      <c r="BR1194" s="67">
        <v>2.5377492877492878</v>
      </c>
      <c r="BS1194" s="29" t="s">
        <v>21</v>
      </c>
      <c r="BT1194" s="29" t="s">
        <v>9</v>
      </c>
      <c r="BU1194" s="124">
        <v>1.7521532554291923</v>
      </c>
      <c r="BW1194" s="14" t="s">
        <v>26</v>
      </c>
      <c r="BX1194" s="29" t="s">
        <v>67</v>
      </c>
      <c r="BZ1194" s="146">
        <f t="shared" si="669"/>
        <v>1.7521532554291923</v>
      </c>
      <c r="CA1194" s="250" t="s">
        <v>18</v>
      </c>
      <c r="CB1194" s="248" t="s">
        <v>1861</v>
      </c>
      <c r="CC1194" s="119">
        <v>6</v>
      </c>
      <c r="CD1194" s="119">
        <v>6</v>
      </c>
      <c r="CE1194" s="82" t="s">
        <v>1617</v>
      </c>
      <c r="CF1194" s="8" t="s">
        <v>1578</v>
      </c>
      <c r="CG1194" s="67">
        <v>1.2242424242424241</v>
      </c>
      <c r="CH1194" s="29" t="s">
        <v>21</v>
      </c>
      <c r="CI1194" s="67">
        <v>5.9996939009767741E-2</v>
      </c>
      <c r="CL1194" s="30">
        <f t="shared" si="670"/>
        <v>5.9996939009767741E-2</v>
      </c>
      <c r="CM1194" s="119">
        <v>2</v>
      </c>
      <c r="CN1194" s="119">
        <v>2</v>
      </c>
      <c r="CO1194" s="82" t="s">
        <v>2630</v>
      </c>
      <c r="CP1194" s="67">
        <f t="shared" si="679"/>
        <v>0.82110739677826461</v>
      </c>
      <c r="CQ1194" s="67">
        <f t="shared" si="680"/>
        <v>0.86956521739130432</v>
      </c>
      <c r="CR1194" s="67">
        <f t="shared" si="676"/>
        <v>0.71400643198109959</v>
      </c>
      <c r="CS1194" s="67">
        <f t="shared" si="681"/>
        <v>0.6985294907235654</v>
      </c>
      <c r="CT1194" s="29">
        <v>2</v>
      </c>
      <c r="CU1194" s="59">
        <v>0</v>
      </c>
      <c r="CV1194" s="19" t="s">
        <v>1782</v>
      </c>
      <c r="CW1194" s="59">
        <v>0</v>
      </c>
      <c r="CX1194" s="361">
        <v>0</v>
      </c>
      <c r="CY1194" s="12">
        <v>0</v>
      </c>
      <c r="CZ1194" s="12">
        <v>2</v>
      </c>
      <c r="DA1194" s="12">
        <v>0</v>
      </c>
      <c r="DB1194" s="12">
        <v>0</v>
      </c>
      <c r="DC1194" s="12">
        <v>0</v>
      </c>
      <c r="DD1194" s="283">
        <v>0</v>
      </c>
      <c r="DE1194" s="60">
        <v>0</v>
      </c>
      <c r="DF1194" s="60">
        <v>0</v>
      </c>
      <c r="DG1194" s="60">
        <v>1</v>
      </c>
      <c r="DH1194" s="60">
        <v>0</v>
      </c>
      <c r="DI1194" s="60">
        <v>0</v>
      </c>
      <c r="DJ1194" s="60">
        <v>0</v>
      </c>
      <c r="DK1194" s="60">
        <v>0</v>
      </c>
      <c r="DL1194" s="19">
        <v>0</v>
      </c>
      <c r="DM1194" s="19">
        <v>0</v>
      </c>
      <c r="DN1194" s="19">
        <v>0</v>
      </c>
      <c r="DO1194" s="59">
        <v>1</v>
      </c>
      <c r="DP1194" s="59">
        <v>0</v>
      </c>
      <c r="DQ1194" s="59">
        <v>0</v>
      </c>
      <c r="DR1194" s="59">
        <v>0</v>
      </c>
      <c r="DS1194" s="59">
        <v>0</v>
      </c>
      <c r="DT1194" s="59">
        <v>0</v>
      </c>
      <c r="DU1194" s="59">
        <v>0</v>
      </c>
      <c r="DV1194" s="59">
        <v>0</v>
      </c>
      <c r="DW1194" s="59">
        <v>0</v>
      </c>
      <c r="DX1194" s="59">
        <v>0</v>
      </c>
      <c r="DY1194" s="59">
        <v>0</v>
      </c>
      <c r="DZ1194" s="59">
        <v>0</v>
      </c>
      <c r="EA1194" s="59">
        <v>0</v>
      </c>
      <c r="EB1194" s="59">
        <v>0</v>
      </c>
      <c r="EC1194" s="59">
        <v>0</v>
      </c>
      <c r="ED1194" s="59">
        <v>0</v>
      </c>
      <c r="EE1194" s="59">
        <v>0</v>
      </c>
      <c r="EF1194" s="59">
        <v>0</v>
      </c>
      <c r="EG1194" s="59">
        <v>0</v>
      </c>
      <c r="EH1194" s="59">
        <v>0</v>
      </c>
      <c r="EI1194" s="59">
        <v>0</v>
      </c>
      <c r="EJ1194" s="59">
        <v>0</v>
      </c>
      <c r="EK1194" s="59">
        <v>0</v>
      </c>
      <c r="EL1194" s="59">
        <v>0</v>
      </c>
      <c r="EM1194" s="29">
        <v>2</v>
      </c>
      <c r="EN1194" s="59">
        <v>0</v>
      </c>
      <c r="EO1194" s="29">
        <v>2</v>
      </c>
      <c r="EP1194" s="59">
        <v>1</v>
      </c>
      <c r="EQ1194" s="59">
        <v>2</v>
      </c>
    </row>
    <row r="1195" spans="1:147" ht="15" customHeight="1" x14ac:dyDescent="0.25">
      <c r="A1195" s="6" t="s">
        <v>2587</v>
      </c>
      <c r="B1195" s="22">
        <v>269</v>
      </c>
      <c r="C1195" s="21" t="s">
        <v>1857</v>
      </c>
      <c r="D1195" s="13">
        <v>2016</v>
      </c>
      <c r="E1195" s="21" t="s">
        <v>800</v>
      </c>
      <c r="F1195" s="21" t="s">
        <v>308</v>
      </c>
      <c r="G1195" s="13">
        <v>19</v>
      </c>
      <c r="H1195" s="22" t="s">
        <v>801</v>
      </c>
      <c r="I1195" s="238" t="s">
        <v>1412</v>
      </c>
      <c r="J1195" s="59">
        <v>2</v>
      </c>
      <c r="K1195" s="22" t="s">
        <v>39</v>
      </c>
      <c r="L1195" s="22" t="s">
        <v>89</v>
      </c>
      <c r="M1195" s="22">
        <v>6</v>
      </c>
      <c r="N1195" s="22">
        <v>6</v>
      </c>
      <c r="O1195" s="59">
        <f t="shared" si="672"/>
        <v>0.77815125038364363</v>
      </c>
      <c r="P1195" s="22" t="s">
        <v>1858</v>
      </c>
      <c r="R1195" s="22">
        <v>1</v>
      </c>
      <c r="S1195" s="37">
        <v>2</v>
      </c>
      <c r="T1195" s="22">
        <v>1</v>
      </c>
      <c r="U1195" s="239" t="s">
        <v>1859</v>
      </c>
      <c r="V1195" s="34" t="s">
        <v>1861</v>
      </c>
      <c r="W1195" s="13"/>
      <c r="X1195" s="22" t="s">
        <v>608</v>
      </c>
      <c r="Z1195" s="244" t="s">
        <v>130</v>
      </c>
      <c r="AA1195" s="22" t="s">
        <v>1257</v>
      </c>
      <c r="AB1195" s="29" t="s">
        <v>1164</v>
      </c>
      <c r="AC1195" s="119">
        <v>32</v>
      </c>
      <c r="AD1195" s="29">
        <v>0</v>
      </c>
      <c r="AE1195" s="29" t="s">
        <v>1576</v>
      </c>
      <c r="AF1195" s="281">
        <v>8.6999999999999993</v>
      </c>
      <c r="AG1195" s="86">
        <f t="shared" si="673"/>
        <v>0.93951925261861846</v>
      </c>
      <c r="AH1195" s="458">
        <f>AF1195*69.5</f>
        <v>604.65</v>
      </c>
      <c r="AI1195" s="72">
        <f t="shared" si="666"/>
        <v>2.7815040572087324</v>
      </c>
      <c r="AJ1195" s="59">
        <f t="shared" si="667"/>
        <v>52.199999999999996</v>
      </c>
      <c r="AK1195" s="59">
        <f t="shared" si="674"/>
        <v>1.7176705030022621</v>
      </c>
      <c r="AL1195" s="72">
        <f t="shared" si="668"/>
        <v>3627.8999999999996</v>
      </c>
      <c r="AM1195" s="72">
        <f t="shared" si="664"/>
        <v>3.5596553075923758</v>
      </c>
      <c r="AN1195" s="26" t="s">
        <v>28</v>
      </c>
      <c r="AO1195" s="22" t="s">
        <v>470</v>
      </c>
      <c r="AP1195" s="240"/>
      <c r="AQ1195" s="22" t="s">
        <v>80</v>
      </c>
      <c r="AR1195" s="26" t="s">
        <v>223</v>
      </c>
      <c r="AS1195" s="26" t="s">
        <v>224</v>
      </c>
      <c r="AT1195" s="498">
        <v>113</v>
      </c>
      <c r="AU1195" s="270">
        <v>45.23</v>
      </c>
      <c r="AV1195" s="11">
        <v>-118.5</v>
      </c>
      <c r="AW1195" s="37" t="s">
        <v>225</v>
      </c>
      <c r="AX1195" s="277">
        <v>6.1416666666666666</v>
      </c>
      <c r="AY1195" s="278">
        <v>613</v>
      </c>
      <c r="AZ1195" s="455">
        <f t="shared" si="675"/>
        <v>2.7874604745184151</v>
      </c>
      <c r="BA1195" s="529" t="s">
        <v>137</v>
      </c>
      <c r="BB1195" s="241" t="s">
        <v>226</v>
      </c>
      <c r="BC1195" s="22"/>
      <c r="BH1195" s="26" t="s">
        <v>2028</v>
      </c>
      <c r="BI1195" s="26" t="s">
        <v>1876</v>
      </c>
      <c r="BJ1195" s="8" t="s">
        <v>8</v>
      </c>
      <c r="BK1195" s="251" t="s">
        <v>1883</v>
      </c>
      <c r="BL1195" s="59" t="s">
        <v>2268</v>
      </c>
      <c r="BM1195" s="59" t="s">
        <v>2268</v>
      </c>
      <c r="BO1195" s="29" t="s">
        <v>1669</v>
      </c>
      <c r="BP1195" s="8" t="s">
        <v>1577</v>
      </c>
      <c r="BQ1195" s="29" t="s">
        <v>1862</v>
      </c>
      <c r="BR1195" s="67">
        <v>2.0972222222222223</v>
      </c>
      <c r="BS1195" s="29" t="s">
        <v>21</v>
      </c>
      <c r="BT1195" s="29" t="s">
        <v>9</v>
      </c>
      <c r="BU1195" s="124">
        <v>1.198153157010539</v>
      </c>
      <c r="BW1195" s="14" t="s">
        <v>26</v>
      </c>
      <c r="BX1195" s="29" t="s">
        <v>67</v>
      </c>
      <c r="BZ1195" s="146">
        <f t="shared" si="669"/>
        <v>1.198153157010539</v>
      </c>
      <c r="CA1195" s="250" t="s">
        <v>18</v>
      </c>
      <c r="CB1195" s="248" t="s">
        <v>1861</v>
      </c>
      <c r="CC1195" s="119">
        <v>2</v>
      </c>
      <c r="CD1195" s="119">
        <v>2</v>
      </c>
      <c r="CE1195" s="82" t="s">
        <v>1617</v>
      </c>
      <c r="CF1195" s="8" t="s">
        <v>1578</v>
      </c>
      <c r="CG1195" s="67">
        <v>1.2242424242424241</v>
      </c>
      <c r="CH1195" s="29" t="s">
        <v>21</v>
      </c>
      <c r="CI1195" s="67">
        <v>5.9996939009767741E-2</v>
      </c>
      <c r="CL1195" s="30">
        <f t="shared" si="670"/>
        <v>5.9996939009767741E-2</v>
      </c>
      <c r="CM1195" s="119">
        <v>2</v>
      </c>
      <c r="CN1195" s="119">
        <v>2</v>
      </c>
      <c r="CO1195" s="82" t="s">
        <v>2630</v>
      </c>
      <c r="CP1195" s="67">
        <f t="shared" si="679"/>
        <v>1.0291129639732928</v>
      </c>
      <c r="CQ1195" s="67">
        <f t="shared" si="680"/>
        <v>0.5714285714285714</v>
      </c>
      <c r="CR1195" s="67">
        <f t="shared" si="676"/>
        <v>0.58806455084188158</v>
      </c>
      <c r="CS1195" s="67">
        <f t="shared" si="681"/>
        <v>1.0432274894946081</v>
      </c>
      <c r="CT1195" s="29">
        <v>1</v>
      </c>
      <c r="CU1195" s="59">
        <v>0</v>
      </c>
      <c r="CV1195" s="19" t="s">
        <v>1782</v>
      </c>
      <c r="CW1195" s="59">
        <v>0</v>
      </c>
      <c r="CX1195" s="361">
        <v>0</v>
      </c>
      <c r="CY1195" s="12">
        <v>0</v>
      </c>
      <c r="CZ1195" s="12">
        <v>2</v>
      </c>
      <c r="DA1195" s="12">
        <v>0</v>
      </c>
      <c r="DB1195" s="12">
        <v>0</v>
      </c>
      <c r="DC1195" s="12">
        <v>0</v>
      </c>
      <c r="DD1195" s="283">
        <v>0</v>
      </c>
      <c r="DE1195" s="60">
        <v>0</v>
      </c>
      <c r="DF1195" s="60">
        <v>0</v>
      </c>
      <c r="DG1195" s="60">
        <v>1</v>
      </c>
      <c r="DH1195" s="60">
        <v>0</v>
      </c>
      <c r="DI1195" s="60">
        <v>0</v>
      </c>
      <c r="DJ1195" s="60">
        <v>0</v>
      </c>
      <c r="DK1195" s="60">
        <v>0</v>
      </c>
      <c r="DL1195" s="19">
        <v>0</v>
      </c>
      <c r="DM1195" s="19">
        <v>0</v>
      </c>
      <c r="DN1195" s="19">
        <v>0</v>
      </c>
      <c r="DO1195" s="59">
        <v>1</v>
      </c>
      <c r="DP1195" s="59">
        <v>0</v>
      </c>
      <c r="DQ1195" s="59">
        <v>0</v>
      </c>
      <c r="DR1195" s="59">
        <v>0</v>
      </c>
      <c r="DS1195" s="59">
        <v>0</v>
      </c>
      <c r="DT1195" s="59">
        <v>0</v>
      </c>
      <c r="DU1195" s="59">
        <v>0</v>
      </c>
      <c r="DV1195" s="59">
        <v>0</v>
      </c>
      <c r="DW1195" s="59">
        <v>0</v>
      </c>
      <c r="DX1195" s="59">
        <v>0</v>
      </c>
      <c r="DY1195" s="59">
        <v>0</v>
      </c>
      <c r="DZ1195" s="59">
        <v>0</v>
      </c>
      <c r="EA1195" s="59">
        <v>0</v>
      </c>
      <c r="EB1195" s="59">
        <v>0</v>
      </c>
      <c r="EC1195" s="59">
        <v>0</v>
      </c>
      <c r="ED1195" s="59">
        <v>0</v>
      </c>
      <c r="EE1195" s="59">
        <v>0</v>
      </c>
      <c r="EF1195" s="59">
        <v>0</v>
      </c>
      <c r="EG1195" s="59">
        <v>0</v>
      </c>
      <c r="EH1195" s="59">
        <v>0</v>
      </c>
      <c r="EI1195" s="59">
        <v>0</v>
      </c>
      <c r="EJ1195" s="59">
        <v>0</v>
      </c>
      <c r="EK1195" s="59">
        <v>0</v>
      </c>
      <c r="EL1195" s="59">
        <v>0</v>
      </c>
      <c r="EM1195" s="37">
        <v>0</v>
      </c>
      <c r="EN1195" s="59">
        <v>0</v>
      </c>
      <c r="EO1195" s="268">
        <v>1</v>
      </c>
      <c r="EP1195" s="59">
        <v>1</v>
      </c>
      <c r="EQ1195" s="59">
        <v>2</v>
      </c>
    </row>
    <row r="1196" spans="1:147" ht="15" customHeight="1" x14ac:dyDescent="0.25">
      <c r="A1196" s="6" t="s">
        <v>2587</v>
      </c>
      <c r="B1196" s="22">
        <v>270</v>
      </c>
      <c r="C1196" s="21" t="s">
        <v>1857</v>
      </c>
      <c r="D1196" s="13">
        <v>2016</v>
      </c>
      <c r="E1196" s="21" t="s">
        <v>800</v>
      </c>
      <c r="F1196" s="21" t="s">
        <v>308</v>
      </c>
      <c r="G1196" s="13">
        <v>19</v>
      </c>
      <c r="H1196" s="22" t="s">
        <v>801</v>
      </c>
      <c r="I1196" s="238" t="s">
        <v>1412</v>
      </c>
      <c r="J1196" s="59">
        <v>2</v>
      </c>
      <c r="K1196" s="22" t="s">
        <v>39</v>
      </c>
      <c r="L1196" s="22" t="s">
        <v>89</v>
      </c>
      <c r="M1196" s="22">
        <v>6</v>
      </c>
      <c r="N1196" s="22">
        <v>6</v>
      </c>
      <c r="O1196" s="59">
        <f t="shared" si="672"/>
        <v>0.77815125038364363</v>
      </c>
      <c r="P1196" s="22" t="s">
        <v>1858</v>
      </c>
      <c r="R1196" s="22">
        <v>1</v>
      </c>
      <c r="S1196" s="37">
        <v>2</v>
      </c>
      <c r="T1196" s="22">
        <v>1</v>
      </c>
      <c r="U1196" s="239" t="s">
        <v>1859</v>
      </c>
      <c r="V1196" s="34" t="s">
        <v>1861</v>
      </c>
      <c r="W1196" s="13"/>
      <c r="X1196" s="22" t="s">
        <v>608</v>
      </c>
      <c r="Z1196" s="244" t="s">
        <v>130</v>
      </c>
      <c r="AA1196" s="22" t="s">
        <v>1257</v>
      </c>
      <c r="AB1196" s="29" t="s">
        <v>1164</v>
      </c>
      <c r="AC1196" s="119">
        <v>16</v>
      </c>
      <c r="AD1196" s="29">
        <v>0</v>
      </c>
      <c r="AE1196" s="29" t="s">
        <v>1576</v>
      </c>
      <c r="AF1196" s="281">
        <v>4.4000000000000004</v>
      </c>
      <c r="AG1196" s="86">
        <f t="shared" si="673"/>
        <v>0.64345267648618742</v>
      </c>
      <c r="AH1196" s="458">
        <f t="shared" ref="AH1196:AH1198" si="691">AF1196*69.5</f>
        <v>305.8</v>
      </c>
      <c r="AI1196" s="72">
        <f t="shared" si="666"/>
        <v>2.4854374810763011</v>
      </c>
      <c r="AJ1196" s="59">
        <f t="shared" si="667"/>
        <v>26.400000000000002</v>
      </c>
      <c r="AK1196" s="59">
        <f t="shared" si="674"/>
        <v>1.4216039268698311</v>
      </c>
      <c r="AL1196" s="72">
        <f t="shared" si="668"/>
        <v>1834.8000000000002</v>
      </c>
      <c r="AM1196" s="72">
        <f t="shared" si="664"/>
        <v>3.263588731459945</v>
      </c>
      <c r="AN1196" s="26" t="s">
        <v>28</v>
      </c>
      <c r="AO1196" s="22" t="s">
        <v>470</v>
      </c>
      <c r="AP1196" s="240"/>
      <c r="AQ1196" s="22" t="s">
        <v>80</v>
      </c>
      <c r="AR1196" s="26" t="s">
        <v>223</v>
      </c>
      <c r="AS1196" s="26" t="s">
        <v>224</v>
      </c>
      <c r="AT1196" s="498">
        <v>113</v>
      </c>
      <c r="AU1196" s="270">
        <v>45.23</v>
      </c>
      <c r="AV1196" s="11">
        <v>-118.5</v>
      </c>
      <c r="AW1196" s="37" t="s">
        <v>225</v>
      </c>
      <c r="AX1196" s="277">
        <v>6.1416666666666666</v>
      </c>
      <c r="AY1196" s="278">
        <v>613</v>
      </c>
      <c r="AZ1196" s="455">
        <f t="shared" si="675"/>
        <v>2.7874604745184151</v>
      </c>
      <c r="BA1196" s="529" t="s">
        <v>137</v>
      </c>
      <c r="BB1196" s="241" t="s">
        <v>226</v>
      </c>
      <c r="BC1196" s="22"/>
      <c r="BH1196" s="26" t="s">
        <v>2028</v>
      </c>
      <c r="BI1196" s="26" t="s">
        <v>1877</v>
      </c>
      <c r="BJ1196" s="8" t="s">
        <v>8</v>
      </c>
      <c r="BK1196" s="251" t="s">
        <v>1883</v>
      </c>
      <c r="BL1196" s="59" t="s">
        <v>2268</v>
      </c>
      <c r="BM1196" s="59" t="s">
        <v>2268</v>
      </c>
      <c r="BO1196" s="29" t="s">
        <v>1669</v>
      </c>
      <c r="BP1196" s="8" t="s">
        <v>1577</v>
      </c>
      <c r="BQ1196" s="29" t="s">
        <v>1862</v>
      </c>
      <c r="BR1196" s="67">
        <v>4.3769230769230774</v>
      </c>
      <c r="BS1196" s="29" t="s">
        <v>21</v>
      </c>
      <c r="BT1196" s="29" t="s">
        <v>9</v>
      </c>
      <c r="BU1196" s="124">
        <v>1.0225851912543931</v>
      </c>
      <c r="BW1196" s="14" t="s">
        <v>26</v>
      </c>
      <c r="BX1196" s="29" t="s">
        <v>67</v>
      </c>
      <c r="BZ1196" s="146">
        <f t="shared" si="669"/>
        <v>1.0225851912543931</v>
      </c>
      <c r="CA1196" s="250" t="s">
        <v>18</v>
      </c>
      <c r="CB1196" s="248" t="s">
        <v>1861</v>
      </c>
      <c r="CC1196" s="119">
        <v>2</v>
      </c>
      <c r="CD1196" s="119">
        <v>2</v>
      </c>
      <c r="CE1196" s="82" t="s">
        <v>1617</v>
      </c>
      <c r="CF1196" s="8" t="s">
        <v>1578</v>
      </c>
      <c r="CG1196" s="67">
        <v>1.2242424242424241</v>
      </c>
      <c r="CH1196" s="29" t="s">
        <v>21</v>
      </c>
      <c r="CI1196" s="67">
        <v>5.9996939009767741E-2</v>
      </c>
      <c r="CL1196" s="30">
        <f t="shared" si="670"/>
        <v>5.9996939009767741E-2</v>
      </c>
      <c r="CM1196" s="119">
        <v>2</v>
      </c>
      <c r="CN1196" s="119">
        <v>2</v>
      </c>
      <c r="CO1196" s="82" t="s">
        <v>2630</v>
      </c>
      <c r="CP1196" s="67">
        <f t="shared" si="679"/>
        <v>4.3526050337704039</v>
      </c>
      <c r="CQ1196" s="67">
        <f t="shared" si="680"/>
        <v>0.5714285714285714</v>
      </c>
      <c r="CR1196" s="67">
        <f t="shared" si="676"/>
        <v>2.4872028764402305</v>
      </c>
      <c r="CS1196" s="67">
        <f t="shared" si="681"/>
        <v>1.7732722685715696</v>
      </c>
      <c r="CT1196" s="29">
        <v>1</v>
      </c>
      <c r="CU1196" s="59">
        <v>0</v>
      </c>
      <c r="CV1196" s="19" t="s">
        <v>1782</v>
      </c>
      <c r="CW1196" s="59">
        <v>0</v>
      </c>
      <c r="CX1196" s="361">
        <v>0</v>
      </c>
      <c r="CY1196" s="12">
        <v>0</v>
      </c>
      <c r="CZ1196" s="12">
        <v>2</v>
      </c>
      <c r="DA1196" s="12">
        <v>0</v>
      </c>
      <c r="DB1196" s="12">
        <v>0</v>
      </c>
      <c r="DC1196" s="12">
        <v>0</v>
      </c>
      <c r="DD1196" s="283">
        <v>0</v>
      </c>
      <c r="DE1196" s="60">
        <v>0</v>
      </c>
      <c r="DF1196" s="60">
        <v>0</v>
      </c>
      <c r="DG1196" s="60">
        <v>1</v>
      </c>
      <c r="DH1196" s="60">
        <v>0</v>
      </c>
      <c r="DI1196" s="60">
        <v>0</v>
      </c>
      <c r="DJ1196" s="60">
        <v>0</v>
      </c>
      <c r="DK1196" s="60">
        <v>0</v>
      </c>
      <c r="DL1196" s="19">
        <v>0</v>
      </c>
      <c r="DM1196" s="19">
        <v>0</v>
      </c>
      <c r="DN1196" s="19">
        <v>0</v>
      </c>
      <c r="DO1196" s="59">
        <v>1</v>
      </c>
      <c r="DP1196" s="59">
        <v>0</v>
      </c>
      <c r="DQ1196" s="59">
        <v>0</v>
      </c>
      <c r="DR1196" s="59">
        <v>0</v>
      </c>
      <c r="DS1196" s="59">
        <v>0</v>
      </c>
      <c r="DT1196" s="59">
        <v>0</v>
      </c>
      <c r="DU1196" s="59">
        <v>0</v>
      </c>
      <c r="DV1196" s="59">
        <v>0</v>
      </c>
      <c r="DW1196" s="59">
        <v>0</v>
      </c>
      <c r="DX1196" s="59">
        <v>0</v>
      </c>
      <c r="DY1196" s="59">
        <v>0</v>
      </c>
      <c r="DZ1196" s="59">
        <v>0</v>
      </c>
      <c r="EA1196" s="59">
        <v>0</v>
      </c>
      <c r="EB1196" s="59">
        <v>0</v>
      </c>
      <c r="EC1196" s="59">
        <v>0</v>
      </c>
      <c r="ED1196" s="59">
        <v>0</v>
      </c>
      <c r="EE1196" s="59">
        <v>0</v>
      </c>
      <c r="EF1196" s="59">
        <v>0</v>
      </c>
      <c r="EG1196" s="59">
        <v>0</v>
      </c>
      <c r="EH1196" s="59">
        <v>0</v>
      </c>
      <c r="EI1196" s="59">
        <v>0</v>
      </c>
      <c r="EJ1196" s="59">
        <v>0</v>
      </c>
      <c r="EK1196" s="59">
        <v>0</v>
      </c>
      <c r="EL1196" s="59">
        <v>0</v>
      </c>
      <c r="EM1196" s="37">
        <v>0</v>
      </c>
      <c r="EN1196" s="59">
        <v>0</v>
      </c>
      <c r="EO1196" s="268">
        <v>1</v>
      </c>
      <c r="EP1196" s="59">
        <v>1</v>
      </c>
      <c r="EQ1196" s="59">
        <v>2</v>
      </c>
    </row>
    <row r="1197" spans="1:147" ht="15" customHeight="1" x14ac:dyDescent="0.25">
      <c r="A1197" s="6" t="s">
        <v>2587</v>
      </c>
      <c r="B1197" s="22">
        <v>271</v>
      </c>
      <c r="C1197" s="21" t="s">
        <v>1857</v>
      </c>
      <c r="D1197" s="13">
        <v>2016</v>
      </c>
      <c r="E1197" s="21" t="s">
        <v>800</v>
      </c>
      <c r="F1197" s="21" t="s">
        <v>308</v>
      </c>
      <c r="G1197" s="13">
        <v>19</v>
      </c>
      <c r="H1197" s="22" t="s">
        <v>801</v>
      </c>
      <c r="I1197" s="238" t="s">
        <v>1412</v>
      </c>
      <c r="J1197" s="59">
        <v>2</v>
      </c>
      <c r="K1197" s="22" t="s">
        <v>39</v>
      </c>
      <c r="L1197" s="22" t="s">
        <v>89</v>
      </c>
      <c r="M1197" s="22">
        <v>6</v>
      </c>
      <c r="N1197" s="22">
        <v>6</v>
      </c>
      <c r="O1197" s="59">
        <f t="shared" si="672"/>
        <v>0.77815125038364363</v>
      </c>
      <c r="P1197" s="22" t="s">
        <v>1858</v>
      </c>
      <c r="R1197" s="22">
        <v>1</v>
      </c>
      <c r="S1197" s="37">
        <v>2</v>
      </c>
      <c r="T1197" s="22">
        <v>1</v>
      </c>
      <c r="U1197" s="239" t="s">
        <v>1859</v>
      </c>
      <c r="V1197" s="34" t="s">
        <v>1861</v>
      </c>
      <c r="W1197" s="13"/>
      <c r="X1197" s="22" t="s">
        <v>608</v>
      </c>
      <c r="Z1197" s="244" t="s">
        <v>130</v>
      </c>
      <c r="AA1197" s="22" t="s">
        <v>1257</v>
      </c>
      <c r="AB1197" s="29" t="s">
        <v>1164</v>
      </c>
      <c r="AC1197" s="119">
        <v>8</v>
      </c>
      <c r="AD1197" s="29">
        <v>0</v>
      </c>
      <c r="AE1197" s="29" t="s">
        <v>1576</v>
      </c>
      <c r="AF1197" s="281">
        <v>2.2000000000000002</v>
      </c>
      <c r="AG1197" s="86">
        <f t="shared" si="673"/>
        <v>0.34242268082220628</v>
      </c>
      <c r="AH1197" s="458">
        <f t="shared" si="691"/>
        <v>152.9</v>
      </c>
      <c r="AI1197" s="72">
        <f t="shared" si="666"/>
        <v>2.1844074854123203</v>
      </c>
      <c r="AJ1197" s="59">
        <f t="shared" si="667"/>
        <v>13.200000000000001</v>
      </c>
      <c r="AK1197" s="59">
        <f t="shared" si="674"/>
        <v>1.1205739312058498</v>
      </c>
      <c r="AL1197" s="72">
        <f t="shared" si="668"/>
        <v>917.40000000000009</v>
      </c>
      <c r="AM1197" s="72">
        <f t="shared" si="664"/>
        <v>2.9625587357959637</v>
      </c>
      <c r="AN1197" s="26" t="s">
        <v>28</v>
      </c>
      <c r="AO1197" s="22" t="s">
        <v>470</v>
      </c>
      <c r="AP1197" s="240"/>
      <c r="AQ1197" s="22" t="s">
        <v>80</v>
      </c>
      <c r="AR1197" s="26" t="s">
        <v>223</v>
      </c>
      <c r="AS1197" s="26" t="s">
        <v>224</v>
      </c>
      <c r="AT1197" s="498">
        <v>113</v>
      </c>
      <c r="AU1197" s="270">
        <v>45.23</v>
      </c>
      <c r="AV1197" s="11">
        <v>-118.5</v>
      </c>
      <c r="AW1197" s="37" t="s">
        <v>225</v>
      </c>
      <c r="AX1197" s="277">
        <v>6.1416666666666666</v>
      </c>
      <c r="AY1197" s="278">
        <v>613</v>
      </c>
      <c r="AZ1197" s="455">
        <f t="shared" si="675"/>
        <v>2.7874604745184151</v>
      </c>
      <c r="BA1197" s="529" t="s">
        <v>137</v>
      </c>
      <c r="BB1197" s="241" t="s">
        <v>226</v>
      </c>
      <c r="BC1197" s="22"/>
      <c r="BH1197" s="26" t="s">
        <v>2028</v>
      </c>
      <c r="BI1197" s="26" t="s">
        <v>1878</v>
      </c>
      <c r="BJ1197" s="8" t="s">
        <v>8</v>
      </c>
      <c r="BK1197" s="251" t="s">
        <v>1883</v>
      </c>
      <c r="BL1197" s="59" t="s">
        <v>2268</v>
      </c>
      <c r="BM1197" s="59" t="s">
        <v>2268</v>
      </c>
      <c r="BO1197" s="29" t="s">
        <v>1669</v>
      </c>
      <c r="BP1197" s="8" t="s">
        <v>1577</v>
      </c>
      <c r="BQ1197" s="29" t="s">
        <v>1862</v>
      </c>
      <c r="BR1197" s="67">
        <v>-0.41208791208791218</v>
      </c>
      <c r="BS1197" s="29" t="s">
        <v>21</v>
      </c>
      <c r="BT1197" s="29" t="s">
        <v>9</v>
      </c>
      <c r="BU1197" s="124">
        <v>0.17871929634385253</v>
      </c>
      <c r="BW1197" s="14" t="s">
        <v>26</v>
      </c>
      <c r="BX1197" s="29" t="s">
        <v>67</v>
      </c>
      <c r="BZ1197" s="146">
        <f t="shared" si="669"/>
        <v>0.17871929634385253</v>
      </c>
      <c r="CA1197" s="250" t="s">
        <v>18</v>
      </c>
      <c r="CB1197" s="248" t="s">
        <v>1861</v>
      </c>
      <c r="CC1197" s="119">
        <v>2</v>
      </c>
      <c r="CD1197" s="119">
        <v>2</v>
      </c>
      <c r="CE1197" s="82" t="s">
        <v>1617</v>
      </c>
      <c r="CF1197" s="8" t="s">
        <v>1578</v>
      </c>
      <c r="CG1197" s="67">
        <v>1.2242424242424241</v>
      </c>
      <c r="CH1197" s="29" t="s">
        <v>21</v>
      </c>
      <c r="CI1197" s="67">
        <v>5.9996939009767741E-2</v>
      </c>
      <c r="CL1197" s="30">
        <f t="shared" si="670"/>
        <v>5.9996939009767741E-2</v>
      </c>
      <c r="CM1197" s="119">
        <v>2</v>
      </c>
      <c r="CN1197" s="119">
        <v>2</v>
      </c>
      <c r="CO1197" s="82" t="s">
        <v>2630</v>
      </c>
      <c r="CP1197" s="67">
        <f t="shared" si="679"/>
        <v>-12.275125088601929</v>
      </c>
      <c r="CQ1197" s="67">
        <f t="shared" si="680"/>
        <v>0.5714285714285714</v>
      </c>
      <c r="CR1197" s="67">
        <f t="shared" si="676"/>
        <v>-7.0143571934868163</v>
      </c>
      <c r="CS1197" s="67">
        <f t="shared" si="681"/>
        <v>7.1501508547275305</v>
      </c>
      <c r="CT1197" s="29">
        <v>1</v>
      </c>
      <c r="CU1197" s="59">
        <v>0</v>
      </c>
      <c r="CV1197" s="19" t="s">
        <v>1782</v>
      </c>
      <c r="CW1197" s="59">
        <v>0</v>
      </c>
      <c r="CX1197" s="361">
        <v>0</v>
      </c>
      <c r="CY1197" s="12">
        <v>0</v>
      </c>
      <c r="CZ1197" s="12">
        <v>2</v>
      </c>
      <c r="DA1197" s="12">
        <v>0</v>
      </c>
      <c r="DB1197" s="12">
        <v>0</v>
      </c>
      <c r="DC1197" s="12">
        <v>0</v>
      </c>
      <c r="DD1197" s="283">
        <v>0</v>
      </c>
      <c r="DE1197" s="60">
        <v>0</v>
      </c>
      <c r="DF1197" s="60">
        <v>0</v>
      </c>
      <c r="DG1197" s="60">
        <v>1</v>
      </c>
      <c r="DH1197" s="60">
        <v>0</v>
      </c>
      <c r="DI1197" s="60">
        <v>0</v>
      </c>
      <c r="DJ1197" s="60">
        <v>0</v>
      </c>
      <c r="DK1197" s="60">
        <v>0</v>
      </c>
      <c r="DL1197" s="19">
        <v>0</v>
      </c>
      <c r="DM1197" s="19">
        <v>0</v>
      </c>
      <c r="DN1197" s="19">
        <v>0</v>
      </c>
      <c r="DO1197" s="59">
        <v>1</v>
      </c>
      <c r="DP1197" s="59">
        <v>0</v>
      </c>
      <c r="DQ1197" s="59">
        <v>0</v>
      </c>
      <c r="DR1197" s="59">
        <v>0</v>
      </c>
      <c r="DS1197" s="59">
        <v>0</v>
      </c>
      <c r="DT1197" s="59">
        <v>0</v>
      </c>
      <c r="DU1197" s="59">
        <v>0</v>
      </c>
      <c r="DV1197" s="59">
        <v>0</v>
      </c>
      <c r="DW1197" s="59">
        <v>0</v>
      </c>
      <c r="DX1197" s="59">
        <v>0</v>
      </c>
      <c r="DY1197" s="59">
        <v>0</v>
      </c>
      <c r="DZ1197" s="59">
        <v>0</v>
      </c>
      <c r="EA1197" s="59">
        <v>0</v>
      </c>
      <c r="EB1197" s="59">
        <v>0</v>
      </c>
      <c r="EC1197" s="59">
        <v>0</v>
      </c>
      <c r="ED1197" s="59">
        <v>0</v>
      </c>
      <c r="EE1197" s="59">
        <v>0</v>
      </c>
      <c r="EF1197" s="59">
        <v>0</v>
      </c>
      <c r="EG1197" s="59">
        <v>0</v>
      </c>
      <c r="EH1197" s="59">
        <v>0</v>
      </c>
      <c r="EI1197" s="59">
        <v>0</v>
      </c>
      <c r="EJ1197" s="59">
        <v>0</v>
      </c>
      <c r="EK1197" s="59">
        <v>0</v>
      </c>
      <c r="EL1197" s="59">
        <v>0</v>
      </c>
      <c r="EM1197" s="37">
        <v>0</v>
      </c>
      <c r="EN1197" s="59">
        <v>0</v>
      </c>
      <c r="EO1197" s="268">
        <v>1</v>
      </c>
      <c r="EP1197" s="59">
        <v>1</v>
      </c>
      <c r="EQ1197" s="59">
        <v>2</v>
      </c>
    </row>
    <row r="1198" spans="1:147" ht="15" customHeight="1" x14ac:dyDescent="0.25">
      <c r="A1198" s="6" t="s">
        <v>2587</v>
      </c>
      <c r="B1198" s="22">
        <v>272</v>
      </c>
      <c r="C1198" s="21" t="s">
        <v>1857</v>
      </c>
      <c r="D1198" s="13">
        <v>2016</v>
      </c>
      <c r="E1198" s="21" t="s">
        <v>800</v>
      </c>
      <c r="F1198" s="21" t="s">
        <v>308</v>
      </c>
      <c r="G1198" s="13">
        <v>19</v>
      </c>
      <c r="H1198" s="22" t="s">
        <v>801</v>
      </c>
      <c r="I1198" s="238" t="s">
        <v>1412</v>
      </c>
      <c r="J1198" s="59">
        <v>2</v>
      </c>
      <c r="K1198" s="22" t="s">
        <v>39</v>
      </c>
      <c r="L1198" s="22" t="s">
        <v>89</v>
      </c>
      <c r="M1198" s="22">
        <v>6</v>
      </c>
      <c r="N1198" s="22">
        <v>6</v>
      </c>
      <c r="O1198" s="59">
        <f t="shared" si="672"/>
        <v>0.77815125038364363</v>
      </c>
      <c r="P1198" s="22" t="s">
        <v>1858</v>
      </c>
      <c r="R1198" s="22">
        <v>1</v>
      </c>
      <c r="S1198" s="37">
        <v>2</v>
      </c>
      <c r="T1198" s="22">
        <v>3</v>
      </c>
      <c r="U1198" s="239" t="s">
        <v>1859</v>
      </c>
      <c r="V1198" s="34" t="s">
        <v>1861</v>
      </c>
      <c r="W1198" s="13"/>
      <c r="X1198" s="22" t="s">
        <v>608</v>
      </c>
      <c r="Z1198" s="244" t="s">
        <v>130</v>
      </c>
      <c r="AA1198" s="22" t="s">
        <v>1257</v>
      </c>
      <c r="AB1198" s="29" t="s">
        <v>1164</v>
      </c>
      <c r="AC1198" s="243" t="s">
        <v>1864</v>
      </c>
      <c r="AD1198" s="29">
        <v>0</v>
      </c>
      <c r="AE1198" s="29" t="s">
        <v>1576</v>
      </c>
      <c r="AF1198" s="282">
        <v>5.0999999999999996</v>
      </c>
      <c r="AG1198" s="86">
        <f t="shared" si="673"/>
        <v>0.70757017609793638</v>
      </c>
      <c r="AH1198" s="458">
        <f t="shared" si="691"/>
        <v>354.45</v>
      </c>
      <c r="AI1198" s="72">
        <f t="shared" si="666"/>
        <v>2.5495549806880504</v>
      </c>
      <c r="AJ1198" s="59">
        <f t="shared" si="667"/>
        <v>30.599999999999998</v>
      </c>
      <c r="AK1198" s="59">
        <f t="shared" si="674"/>
        <v>1.4857214264815799</v>
      </c>
      <c r="AL1198" s="72">
        <f t="shared" si="668"/>
        <v>2126.6999999999998</v>
      </c>
      <c r="AM1198" s="72">
        <f t="shared" si="664"/>
        <v>3.3277062310716938</v>
      </c>
      <c r="AN1198" s="26" t="s">
        <v>28</v>
      </c>
      <c r="AO1198" s="22" t="s">
        <v>470</v>
      </c>
      <c r="AP1198" s="240"/>
      <c r="AQ1198" s="22" t="s">
        <v>80</v>
      </c>
      <c r="AR1198" s="26" t="s">
        <v>223</v>
      </c>
      <c r="AS1198" s="26" t="s">
        <v>224</v>
      </c>
      <c r="AT1198" s="498">
        <v>113</v>
      </c>
      <c r="AU1198" s="270">
        <v>45.23</v>
      </c>
      <c r="AV1198" s="11">
        <v>-118.5</v>
      </c>
      <c r="AW1198" s="37" t="s">
        <v>225</v>
      </c>
      <c r="AX1198" s="277">
        <v>6.1416666666666666</v>
      </c>
      <c r="AY1198" s="278">
        <v>613</v>
      </c>
      <c r="AZ1198" s="455">
        <f t="shared" si="675"/>
        <v>2.7874604745184151</v>
      </c>
      <c r="BA1198" s="529" t="s">
        <v>137</v>
      </c>
      <c r="BB1198" s="241" t="s">
        <v>226</v>
      </c>
      <c r="BC1198" s="22"/>
      <c r="BH1198" s="26" t="s">
        <v>2028</v>
      </c>
      <c r="BI1198" s="26" t="s">
        <v>1879</v>
      </c>
      <c r="BJ1198" s="8" t="s">
        <v>8</v>
      </c>
      <c r="BK1198" s="251" t="s">
        <v>1883</v>
      </c>
      <c r="BL1198" s="59" t="s">
        <v>2268</v>
      </c>
      <c r="BM1198" s="59" t="s">
        <v>2268</v>
      </c>
      <c r="BO1198" s="29" t="s">
        <v>1669</v>
      </c>
      <c r="BP1198" s="8" t="s">
        <v>1577</v>
      </c>
      <c r="BQ1198" s="29" t="s">
        <v>1862</v>
      </c>
      <c r="BR1198" s="67">
        <v>2.0206857956857962</v>
      </c>
      <c r="BS1198" s="29" t="s">
        <v>21</v>
      </c>
      <c r="BT1198" s="29" t="s">
        <v>9</v>
      </c>
      <c r="BU1198" s="124">
        <v>2.2567849598285457</v>
      </c>
      <c r="BW1198" s="14" t="s">
        <v>26</v>
      </c>
      <c r="BX1198" s="29" t="s">
        <v>67</v>
      </c>
      <c r="BZ1198" s="146">
        <f t="shared" si="669"/>
        <v>2.2567849598285457</v>
      </c>
      <c r="CA1198" s="250" t="s">
        <v>18</v>
      </c>
      <c r="CB1198" s="248" t="s">
        <v>1861</v>
      </c>
      <c r="CC1198" s="119">
        <v>6</v>
      </c>
      <c r="CD1198" s="119">
        <v>6</v>
      </c>
      <c r="CE1198" s="82" t="s">
        <v>1617</v>
      </c>
      <c r="CF1198" s="8" t="s">
        <v>1578</v>
      </c>
      <c r="CG1198" s="67">
        <v>1.2242424242424241</v>
      </c>
      <c r="CH1198" s="29" t="s">
        <v>21</v>
      </c>
      <c r="CI1198" s="67">
        <v>5.9996939009767741E-2</v>
      </c>
      <c r="CL1198" s="30">
        <f t="shared" si="670"/>
        <v>5.9996939009767741E-2</v>
      </c>
      <c r="CM1198" s="119">
        <v>2</v>
      </c>
      <c r="CN1198" s="119">
        <v>2</v>
      </c>
      <c r="CO1198" s="82" t="s">
        <v>2630</v>
      </c>
      <c r="CP1198" s="67">
        <f t="shared" si="679"/>
        <v>0.38656689045669079</v>
      </c>
      <c r="CQ1198" s="67">
        <f t="shared" si="680"/>
        <v>0.86956521739130432</v>
      </c>
      <c r="CR1198" s="67">
        <f t="shared" si="676"/>
        <v>0.33614512213625286</v>
      </c>
      <c r="CS1198" s="67">
        <f t="shared" si="681"/>
        <v>0.67372876311266638</v>
      </c>
      <c r="CT1198" s="29">
        <v>2</v>
      </c>
      <c r="CU1198" s="59">
        <v>0</v>
      </c>
      <c r="CV1198" s="19" t="s">
        <v>1782</v>
      </c>
      <c r="CW1198" s="59">
        <v>0</v>
      </c>
      <c r="CX1198" s="361">
        <v>0</v>
      </c>
      <c r="CY1198" s="12">
        <v>0</v>
      </c>
      <c r="CZ1198" s="12">
        <v>2</v>
      </c>
      <c r="DA1198" s="12">
        <v>0</v>
      </c>
      <c r="DB1198" s="12">
        <v>0</v>
      </c>
      <c r="DC1198" s="12">
        <v>0</v>
      </c>
      <c r="DD1198" s="283">
        <v>0</v>
      </c>
      <c r="DE1198" s="60">
        <v>0</v>
      </c>
      <c r="DF1198" s="60">
        <v>0</v>
      </c>
      <c r="DG1198" s="60">
        <v>1</v>
      </c>
      <c r="DH1198" s="60">
        <v>0</v>
      </c>
      <c r="DI1198" s="60">
        <v>0</v>
      </c>
      <c r="DJ1198" s="60">
        <v>0</v>
      </c>
      <c r="DK1198" s="60">
        <v>0</v>
      </c>
      <c r="DL1198" s="19">
        <v>0</v>
      </c>
      <c r="DM1198" s="19">
        <v>0</v>
      </c>
      <c r="DN1198" s="19">
        <v>0</v>
      </c>
      <c r="DO1198" s="59">
        <v>1</v>
      </c>
      <c r="DP1198" s="59">
        <v>0</v>
      </c>
      <c r="DQ1198" s="59">
        <v>0</v>
      </c>
      <c r="DR1198" s="59">
        <v>0</v>
      </c>
      <c r="DS1198" s="59">
        <v>0</v>
      </c>
      <c r="DT1198" s="59">
        <v>0</v>
      </c>
      <c r="DU1198" s="59">
        <v>0</v>
      </c>
      <c r="DV1198" s="59">
        <v>0</v>
      </c>
      <c r="DW1198" s="59">
        <v>0</v>
      </c>
      <c r="DX1198" s="59">
        <v>0</v>
      </c>
      <c r="DY1198" s="59">
        <v>0</v>
      </c>
      <c r="DZ1198" s="59">
        <v>0</v>
      </c>
      <c r="EA1198" s="59">
        <v>0</v>
      </c>
      <c r="EB1198" s="59">
        <v>0</v>
      </c>
      <c r="EC1198" s="59">
        <v>0</v>
      </c>
      <c r="ED1198" s="59">
        <v>0</v>
      </c>
      <c r="EE1198" s="59">
        <v>0</v>
      </c>
      <c r="EF1198" s="59">
        <v>0</v>
      </c>
      <c r="EG1198" s="59">
        <v>0</v>
      </c>
      <c r="EH1198" s="59">
        <v>0</v>
      </c>
      <c r="EI1198" s="59">
        <v>0</v>
      </c>
      <c r="EJ1198" s="59">
        <v>0</v>
      </c>
      <c r="EK1198" s="59">
        <v>0</v>
      </c>
      <c r="EL1198" s="59">
        <v>0</v>
      </c>
      <c r="EM1198" s="37">
        <v>0</v>
      </c>
      <c r="EN1198" s="59">
        <v>0</v>
      </c>
      <c r="EO1198" s="268">
        <v>1</v>
      </c>
      <c r="EP1198" s="59">
        <v>1</v>
      </c>
      <c r="EQ1198" s="59">
        <v>2</v>
      </c>
    </row>
    <row r="1199" spans="1:147" ht="15" customHeight="1" x14ac:dyDescent="0.25">
      <c r="A1199" s="6" t="s">
        <v>2587</v>
      </c>
      <c r="B1199" s="22">
        <v>273</v>
      </c>
      <c r="C1199" s="21" t="s">
        <v>1857</v>
      </c>
      <c r="D1199" s="13">
        <v>2016</v>
      </c>
      <c r="E1199" s="21" t="s">
        <v>800</v>
      </c>
      <c r="F1199" s="21" t="s">
        <v>308</v>
      </c>
      <c r="G1199" s="13">
        <v>19</v>
      </c>
      <c r="H1199" s="22" t="s">
        <v>801</v>
      </c>
      <c r="I1199" s="238" t="s">
        <v>1412</v>
      </c>
      <c r="J1199" s="59">
        <v>2</v>
      </c>
      <c r="K1199" s="22" t="s">
        <v>39</v>
      </c>
      <c r="L1199" s="22" t="s">
        <v>89</v>
      </c>
      <c r="M1199" s="22">
        <v>6</v>
      </c>
      <c r="N1199" s="22">
        <v>6</v>
      </c>
      <c r="O1199" s="59">
        <f t="shared" si="672"/>
        <v>0.77815125038364363</v>
      </c>
      <c r="P1199" s="22" t="s">
        <v>1858</v>
      </c>
      <c r="R1199" s="22">
        <v>1</v>
      </c>
      <c r="S1199" s="22">
        <v>3</v>
      </c>
      <c r="T1199" s="22">
        <v>1</v>
      </c>
      <c r="U1199" s="239" t="s">
        <v>1859</v>
      </c>
      <c r="V1199" s="34" t="s">
        <v>1861</v>
      </c>
      <c r="W1199" s="13"/>
      <c r="X1199" s="22" t="s">
        <v>608</v>
      </c>
      <c r="Z1199" s="26" t="s">
        <v>153</v>
      </c>
      <c r="AA1199" s="22" t="s">
        <v>1257</v>
      </c>
      <c r="AB1199" s="29" t="s">
        <v>1164</v>
      </c>
      <c r="AC1199" s="29">
        <v>30</v>
      </c>
      <c r="AD1199" s="29">
        <v>0</v>
      </c>
      <c r="AE1199" s="29" t="s">
        <v>1575</v>
      </c>
      <c r="AF1199" s="27">
        <v>8.1999999999999993</v>
      </c>
      <c r="AG1199" s="86">
        <f t="shared" si="673"/>
        <v>0.91381385238371671</v>
      </c>
      <c r="AH1199" s="458">
        <f>AF1199*110</f>
        <v>901.99999999999989</v>
      </c>
      <c r="AI1199" s="72">
        <f t="shared" si="666"/>
        <v>2.9552065375419416</v>
      </c>
      <c r="AJ1199" s="59">
        <f t="shared" si="667"/>
        <v>49.199999999999996</v>
      </c>
      <c r="AK1199" s="59">
        <f t="shared" si="674"/>
        <v>1.6919651027673603</v>
      </c>
      <c r="AL1199" s="72">
        <f t="shared" si="668"/>
        <v>5411.9999999999991</v>
      </c>
      <c r="AM1199" s="72">
        <f t="shared" si="664"/>
        <v>3.7333577879255855</v>
      </c>
      <c r="AN1199" s="26" t="s">
        <v>28</v>
      </c>
      <c r="AO1199" s="22" t="s">
        <v>470</v>
      </c>
      <c r="AP1199" s="240"/>
      <c r="AQ1199" s="22" t="s">
        <v>80</v>
      </c>
      <c r="AR1199" s="26" t="s">
        <v>223</v>
      </c>
      <c r="AS1199" s="26" t="s">
        <v>224</v>
      </c>
      <c r="AT1199" s="498">
        <v>112</v>
      </c>
      <c r="AU1199" s="270">
        <v>45.23</v>
      </c>
      <c r="AV1199" s="11">
        <v>-118.5</v>
      </c>
      <c r="AW1199" s="37" t="s">
        <v>225</v>
      </c>
      <c r="AX1199" s="277">
        <v>6.1416666666666666</v>
      </c>
      <c r="AY1199" s="278">
        <v>613</v>
      </c>
      <c r="AZ1199" s="455">
        <f t="shared" si="675"/>
        <v>2.7874604745184151</v>
      </c>
      <c r="BA1199" s="529" t="s">
        <v>137</v>
      </c>
      <c r="BB1199" s="241" t="s">
        <v>226</v>
      </c>
      <c r="BC1199" s="22"/>
      <c r="BH1199" s="26" t="s">
        <v>2028</v>
      </c>
      <c r="BI1199" s="26" t="s">
        <v>1860</v>
      </c>
      <c r="BJ1199" s="8" t="s">
        <v>8</v>
      </c>
      <c r="BK1199" s="67" t="s">
        <v>1884</v>
      </c>
      <c r="BL1199" s="59" t="s">
        <v>2269</v>
      </c>
      <c r="BM1199" s="59" t="s">
        <v>2269</v>
      </c>
      <c r="BO1199" s="29" t="s">
        <v>1669</v>
      </c>
      <c r="BP1199" s="8" t="s">
        <v>1577</v>
      </c>
      <c r="BQ1199" s="29" t="s">
        <v>1862</v>
      </c>
      <c r="BR1199" s="67">
        <v>0.70703976034858396</v>
      </c>
      <c r="BS1199" s="29" t="s">
        <v>21</v>
      </c>
      <c r="BT1199" s="29" t="s">
        <v>9</v>
      </c>
      <c r="BU1199" s="124">
        <v>0.72463337462365962</v>
      </c>
      <c r="BW1199" s="14" t="s">
        <v>26</v>
      </c>
      <c r="BX1199" s="29" t="s">
        <v>67</v>
      </c>
      <c r="BZ1199" s="146">
        <f t="shared" si="669"/>
        <v>0.72463337462365962</v>
      </c>
      <c r="CA1199" s="250" t="s">
        <v>18</v>
      </c>
      <c r="CB1199" s="248" t="s">
        <v>1861</v>
      </c>
      <c r="CC1199" s="29">
        <v>3</v>
      </c>
      <c r="CD1199" s="29">
        <v>3</v>
      </c>
      <c r="CE1199" s="82" t="s">
        <v>1617</v>
      </c>
      <c r="CF1199" s="8" t="s">
        <v>1578</v>
      </c>
      <c r="CG1199" s="67">
        <v>1.5174291938997824</v>
      </c>
      <c r="CH1199" s="29" t="s">
        <v>21</v>
      </c>
      <c r="CI1199" s="67">
        <v>2.3413620620078395</v>
      </c>
      <c r="CL1199" s="30">
        <f t="shared" si="670"/>
        <v>2.3413620620078395</v>
      </c>
      <c r="CM1199" s="29">
        <v>3</v>
      </c>
      <c r="CN1199" s="29">
        <v>3</v>
      </c>
      <c r="CO1199" s="82" t="s">
        <v>2630</v>
      </c>
      <c r="CP1199" s="67">
        <f t="shared" si="679"/>
        <v>-0.46760314903193395</v>
      </c>
      <c r="CQ1199" s="67">
        <f t="shared" si="680"/>
        <v>0.8</v>
      </c>
      <c r="CR1199" s="67">
        <f t="shared" si="676"/>
        <v>-0.37408251922554719</v>
      </c>
      <c r="CS1199" s="67">
        <f t="shared" si="681"/>
        <v>0.67832814426584431</v>
      </c>
      <c r="CT1199" s="29">
        <v>1</v>
      </c>
      <c r="CU1199" s="59">
        <v>0</v>
      </c>
      <c r="CV1199" s="19" t="s">
        <v>1782</v>
      </c>
      <c r="CW1199" s="59">
        <v>0</v>
      </c>
      <c r="CX1199" s="59">
        <v>0</v>
      </c>
      <c r="CY1199" s="12">
        <v>0</v>
      </c>
      <c r="CZ1199" s="12">
        <v>2</v>
      </c>
      <c r="DA1199" s="12">
        <v>0</v>
      </c>
      <c r="DB1199" s="12">
        <v>0</v>
      </c>
      <c r="DC1199" s="12">
        <v>0</v>
      </c>
      <c r="DD1199" s="283">
        <v>0</v>
      </c>
      <c r="DE1199" s="60">
        <v>0</v>
      </c>
      <c r="DF1199" s="60">
        <v>0</v>
      </c>
      <c r="DG1199" s="60">
        <v>1</v>
      </c>
      <c r="DH1199" s="60">
        <v>0</v>
      </c>
      <c r="DI1199" s="60">
        <v>0</v>
      </c>
      <c r="DJ1199" s="60">
        <v>0</v>
      </c>
      <c r="DK1199" s="60">
        <v>0</v>
      </c>
      <c r="DL1199" s="19">
        <v>0</v>
      </c>
      <c r="DM1199" s="19">
        <v>0</v>
      </c>
      <c r="DN1199" s="19">
        <v>0</v>
      </c>
      <c r="DO1199" s="59">
        <v>0</v>
      </c>
      <c r="DP1199" s="59">
        <v>0</v>
      </c>
      <c r="DQ1199" s="59">
        <v>0</v>
      </c>
      <c r="DR1199" s="59">
        <v>0</v>
      </c>
      <c r="DS1199" s="59">
        <v>0</v>
      </c>
      <c r="DT1199" s="59">
        <v>1</v>
      </c>
      <c r="DU1199" s="59">
        <v>0</v>
      </c>
      <c r="DV1199" s="59">
        <v>0</v>
      </c>
      <c r="DW1199" s="59">
        <v>0</v>
      </c>
      <c r="DX1199" s="59">
        <v>0</v>
      </c>
      <c r="DY1199" s="59">
        <v>0</v>
      </c>
      <c r="DZ1199" s="59">
        <v>0</v>
      </c>
      <c r="EA1199" s="59">
        <v>0</v>
      </c>
      <c r="EB1199" s="59">
        <v>0</v>
      </c>
      <c r="EC1199" s="59">
        <v>0</v>
      </c>
      <c r="ED1199" s="59">
        <v>0</v>
      </c>
      <c r="EE1199" s="59">
        <v>0</v>
      </c>
      <c r="EF1199" s="59">
        <v>0</v>
      </c>
      <c r="EG1199" s="59">
        <v>0</v>
      </c>
      <c r="EH1199" s="59">
        <v>0</v>
      </c>
      <c r="EI1199" s="59">
        <v>0</v>
      </c>
      <c r="EJ1199" s="59">
        <v>0</v>
      </c>
      <c r="EK1199" s="59">
        <v>0</v>
      </c>
      <c r="EL1199" s="59">
        <v>0</v>
      </c>
      <c r="EM1199" s="29">
        <v>2</v>
      </c>
      <c r="EN1199" s="59">
        <v>0</v>
      </c>
      <c r="EO1199" s="29">
        <v>2</v>
      </c>
      <c r="EP1199" s="59">
        <v>1</v>
      </c>
      <c r="EQ1199" s="59">
        <v>2</v>
      </c>
    </row>
    <row r="1200" spans="1:147" ht="15" customHeight="1" x14ac:dyDescent="0.25">
      <c r="A1200" s="6" t="s">
        <v>2587</v>
      </c>
      <c r="B1200" s="22">
        <v>274</v>
      </c>
      <c r="C1200" s="21" t="s">
        <v>1857</v>
      </c>
      <c r="D1200" s="13">
        <v>2016</v>
      </c>
      <c r="E1200" s="21" t="s">
        <v>800</v>
      </c>
      <c r="F1200" s="21" t="s">
        <v>308</v>
      </c>
      <c r="G1200" s="13">
        <v>19</v>
      </c>
      <c r="H1200" s="22" t="s">
        <v>801</v>
      </c>
      <c r="I1200" s="238" t="s">
        <v>1412</v>
      </c>
      <c r="J1200" s="59">
        <v>2</v>
      </c>
      <c r="K1200" s="22" t="s">
        <v>39</v>
      </c>
      <c r="L1200" s="22" t="s">
        <v>89</v>
      </c>
      <c r="M1200" s="22">
        <v>6</v>
      </c>
      <c r="N1200" s="22">
        <v>6</v>
      </c>
      <c r="O1200" s="59">
        <f t="shared" si="672"/>
        <v>0.77815125038364363</v>
      </c>
      <c r="P1200" s="22" t="s">
        <v>1858</v>
      </c>
      <c r="R1200" s="22">
        <v>1</v>
      </c>
      <c r="S1200" s="22">
        <v>3</v>
      </c>
      <c r="T1200" s="22">
        <v>1</v>
      </c>
      <c r="U1200" s="239" t="s">
        <v>1859</v>
      </c>
      <c r="V1200" s="34" t="s">
        <v>1861</v>
      </c>
      <c r="W1200" s="13"/>
      <c r="X1200" s="22" t="s">
        <v>608</v>
      </c>
      <c r="Z1200" s="26" t="s">
        <v>153</v>
      </c>
      <c r="AA1200" s="22" t="s">
        <v>1257</v>
      </c>
      <c r="AB1200" s="29" t="s">
        <v>1164</v>
      </c>
      <c r="AC1200" s="119">
        <v>20</v>
      </c>
      <c r="AD1200" s="29">
        <v>0</v>
      </c>
      <c r="AE1200" s="29" t="s">
        <v>1575</v>
      </c>
      <c r="AF1200" s="281">
        <v>5.5</v>
      </c>
      <c r="AG1200" s="86">
        <f t="shared" si="673"/>
        <v>0.74036268949424389</v>
      </c>
      <c r="AH1200" s="458">
        <f t="shared" ref="AH1200:AH1202" si="692">AF1200*110</f>
        <v>605</v>
      </c>
      <c r="AI1200" s="72">
        <f t="shared" si="666"/>
        <v>2.781755374652469</v>
      </c>
      <c r="AJ1200" s="59">
        <f t="shared" si="667"/>
        <v>33</v>
      </c>
      <c r="AK1200" s="59">
        <f t="shared" si="674"/>
        <v>1.5185139398778875</v>
      </c>
      <c r="AL1200" s="72">
        <f t="shared" si="668"/>
        <v>3630</v>
      </c>
      <c r="AM1200" s="72">
        <f t="shared" si="664"/>
        <v>3.5599066250361124</v>
      </c>
      <c r="AN1200" s="26" t="s">
        <v>28</v>
      </c>
      <c r="AO1200" s="22" t="s">
        <v>470</v>
      </c>
      <c r="AP1200" s="240"/>
      <c r="AQ1200" s="22" t="s">
        <v>80</v>
      </c>
      <c r="AR1200" s="26" t="s">
        <v>223</v>
      </c>
      <c r="AS1200" s="26" t="s">
        <v>224</v>
      </c>
      <c r="AT1200" s="498">
        <v>112</v>
      </c>
      <c r="AU1200" s="270">
        <v>45.23</v>
      </c>
      <c r="AV1200" s="11">
        <v>-118.5</v>
      </c>
      <c r="AW1200" s="37" t="s">
        <v>225</v>
      </c>
      <c r="AX1200" s="277">
        <v>6.1416666666666666</v>
      </c>
      <c r="AY1200" s="278">
        <v>613</v>
      </c>
      <c r="AZ1200" s="455">
        <f t="shared" si="675"/>
        <v>2.7874604745184151</v>
      </c>
      <c r="BA1200" s="529" t="s">
        <v>137</v>
      </c>
      <c r="BB1200" s="241" t="s">
        <v>226</v>
      </c>
      <c r="BC1200" s="22"/>
      <c r="BH1200" s="26" t="s">
        <v>2028</v>
      </c>
      <c r="BI1200" s="26" t="s">
        <v>1865</v>
      </c>
      <c r="BJ1200" s="8" t="s">
        <v>8</v>
      </c>
      <c r="BK1200" s="67" t="s">
        <v>1884</v>
      </c>
      <c r="BL1200" s="59" t="s">
        <v>2269</v>
      </c>
      <c r="BM1200" s="59" t="s">
        <v>2269</v>
      </c>
      <c r="BO1200" s="29" t="s">
        <v>1669</v>
      </c>
      <c r="BP1200" s="8" t="s">
        <v>1577</v>
      </c>
      <c r="BQ1200" s="29" t="s">
        <v>1862</v>
      </c>
      <c r="BR1200" s="67">
        <v>1.5060846560846564</v>
      </c>
      <c r="BS1200" s="29" t="s">
        <v>21</v>
      </c>
      <c r="BT1200" s="29" t="s">
        <v>9</v>
      </c>
      <c r="BU1200" s="124">
        <v>0.69549187825372116</v>
      </c>
      <c r="BW1200" s="14" t="s">
        <v>26</v>
      </c>
      <c r="BX1200" s="29" t="s">
        <v>67</v>
      </c>
      <c r="BZ1200" s="146">
        <f t="shared" si="669"/>
        <v>0.69549187825372116</v>
      </c>
      <c r="CA1200" s="250" t="s">
        <v>18</v>
      </c>
      <c r="CB1200" s="248" t="s">
        <v>1861</v>
      </c>
      <c r="CC1200" s="29">
        <v>3</v>
      </c>
      <c r="CD1200" s="29">
        <v>3</v>
      </c>
      <c r="CE1200" s="82" t="s">
        <v>1617</v>
      </c>
      <c r="CF1200" s="8" t="s">
        <v>1578</v>
      </c>
      <c r="CG1200" s="67">
        <v>1.5174291938997824</v>
      </c>
      <c r="CH1200" s="29" t="s">
        <v>21</v>
      </c>
      <c r="CI1200" s="67">
        <v>2.3413620620078395</v>
      </c>
      <c r="CL1200" s="30">
        <f t="shared" si="670"/>
        <v>2.3413620620078395</v>
      </c>
      <c r="CM1200" s="29">
        <v>3</v>
      </c>
      <c r="CN1200" s="29">
        <v>3</v>
      </c>
      <c r="CO1200" s="82" t="s">
        <v>2630</v>
      </c>
      <c r="CP1200" s="67">
        <f t="shared" si="679"/>
        <v>-6.5685821612011062E-3</v>
      </c>
      <c r="CQ1200" s="67">
        <f t="shared" si="680"/>
        <v>0.8</v>
      </c>
      <c r="CR1200" s="67">
        <f t="shared" si="676"/>
        <v>-5.2548657289608856E-3</v>
      </c>
      <c r="CS1200" s="67">
        <f t="shared" si="681"/>
        <v>0.66666896780115237</v>
      </c>
      <c r="CT1200" s="29">
        <v>1</v>
      </c>
      <c r="CU1200" s="59">
        <v>0</v>
      </c>
      <c r="CV1200" s="19" t="s">
        <v>1782</v>
      </c>
      <c r="CW1200" s="59">
        <v>0</v>
      </c>
      <c r="CX1200" s="59">
        <v>0</v>
      </c>
      <c r="CY1200" s="12">
        <v>0</v>
      </c>
      <c r="CZ1200" s="12">
        <v>2</v>
      </c>
      <c r="DA1200" s="12">
        <v>0</v>
      </c>
      <c r="DB1200" s="12">
        <v>0</v>
      </c>
      <c r="DC1200" s="12">
        <v>0</v>
      </c>
      <c r="DD1200" s="283">
        <v>0</v>
      </c>
      <c r="DE1200" s="60">
        <v>0</v>
      </c>
      <c r="DF1200" s="60">
        <v>0</v>
      </c>
      <c r="DG1200" s="60">
        <v>1</v>
      </c>
      <c r="DH1200" s="60">
        <v>0</v>
      </c>
      <c r="DI1200" s="60">
        <v>0</v>
      </c>
      <c r="DJ1200" s="60">
        <v>0</v>
      </c>
      <c r="DK1200" s="60">
        <v>0</v>
      </c>
      <c r="DL1200" s="19">
        <v>0</v>
      </c>
      <c r="DM1200" s="19">
        <v>0</v>
      </c>
      <c r="DN1200" s="19">
        <v>0</v>
      </c>
      <c r="DO1200" s="59">
        <v>0</v>
      </c>
      <c r="DP1200" s="59">
        <v>0</v>
      </c>
      <c r="DQ1200" s="59">
        <v>0</v>
      </c>
      <c r="DR1200" s="59">
        <v>0</v>
      </c>
      <c r="DS1200" s="59">
        <v>0</v>
      </c>
      <c r="DT1200" s="59">
        <v>1</v>
      </c>
      <c r="DU1200" s="59">
        <v>0</v>
      </c>
      <c r="DV1200" s="59">
        <v>0</v>
      </c>
      <c r="DW1200" s="59">
        <v>0</v>
      </c>
      <c r="DX1200" s="59">
        <v>0</v>
      </c>
      <c r="DY1200" s="59">
        <v>0</v>
      </c>
      <c r="DZ1200" s="59">
        <v>0</v>
      </c>
      <c r="EA1200" s="59">
        <v>0</v>
      </c>
      <c r="EB1200" s="59">
        <v>0</v>
      </c>
      <c r="EC1200" s="59">
        <v>0</v>
      </c>
      <c r="ED1200" s="59">
        <v>0</v>
      </c>
      <c r="EE1200" s="59">
        <v>0</v>
      </c>
      <c r="EF1200" s="59">
        <v>0</v>
      </c>
      <c r="EG1200" s="59">
        <v>0</v>
      </c>
      <c r="EH1200" s="59">
        <v>0</v>
      </c>
      <c r="EI1200" s="59">
        <v>0</v>
      </c>
      <c r="EJ1200" s="59">
        <v>0</v>
      </c>
      <c r="EK1200" s="59">
        <v>0</v>
      </c>
      <c r="EL1200" s="59">
        <v>0</v>
      </c>
      <c r="EM1200" s="29">
        <v>2</v>
      </c>
      <c r="EN1200" s="59">
        <v>0</v>
      </c>
      <c r="EO1200" s="29">
        <v>2</v>
      </c>
      <c r="EP1200" s="59">
        <v>1</v>
      </c>
      <c r="EQ1200" s="59">
        <v>2</v>
      </c>
    </row>
    <row r="1201" spans="1:147" ht="15" customHeight="1" x14ac:dyDescent="0.25">
      <c r="A1201" s="6" t="s">
        <v>2587</v>
      </c>
      <c r="B1201" s="22">
        <v>275</v>
      </c>
      <c r="C1201" s="21" t="s">
        <v>1857</v>
      </c>
      <c r="D1201" s="13">
        <v>2016</v>
      </c>
      <c r="E1201" s="21" t="s">
        <v>800</v>
      </c>
      <c r="F1201" s="21" t="s">
        <v>308</v>
      </c>
      <c r="G1201" s="13">
        <v>19</v>
      </c>
      <c r="H1201" s="22" t="s">
        <v>801</v>
      </c>
      <c r="I1201" s="238" t="s">
        <v>1412</v>
      </c>
      <c r="J1201" s="59">
        <v>2</v>
      </c>
      <c r="K1201" s="22" t="s">
        <v>39</v>
      </c>
      <c r="L1201" s="22" t="s">
        <v>89</v>
      </c>
      <c r="M1201" s="22">
        <v>6</v>
      </c>
      <c r="N1201" s="22">
        <v>6</v>
      </c>
      <c r="O1201" s="59">
        <f t="shared" si="672"/>
        <v>0.77815125038364363</v>
      </c>
      <c r="P1201" s="22" t="s">
        <v>1858</v>
      </c>
      <c r="R1201" s="22">
        <v>1</v>
      </c>
      <c r="S1201" s="22">
        <v>3</v>
      </c>
      <c r="T1201" s="22">
        <v>1</v>
      </c>
      <c r="U1201" s="239" t="s">
        <v>1859</v>
      </c>
      <c r="V1201" s="34" t="s">
        <v>1861</v>
      </c>
      <c r="W1201" s="13"/>
      <c r="X1201" s="22" t="s">
        <v>608</v>
      </c>
      <c r="Z1201" s="26" t="s">
        <v>153</v>
      </c>
      <c r="AA1201" s="22" t="s">
        <v>1257</v>
      </c>
      <c r="AB1201" s="29" t="s">
        <v>1164</v>
      </c>
      <c r="AC1201" s="119">
        <v>10</v>
      </c>
      <c r="AD1201" s="29">
        <v>0</v>
      </c>
      <c r="AE1201" s="29" t="s">
        <v>1575</v>
      </c>
      <c r="AF1201" s="281">
        <v>2.7</v>
      </c>
      <c r="AG1201" s="86">
        <f t="shared" si="673"/>
        <v>0.43136376415898736</v>
      </c>
      <c r="AH1201" s="458">
        <f t="shared" si="692"/>
        <v>297</v>
      </c>
      <c r="AI1201" s="72">
        <f t="shared" si="666"/>
        <v>2.4727564493172123</v>
      </c>
      <c r="AJ1201" s="59">
        <f t="shared" si="667"/>
        <v>16.200000000000003</v>
      </c>
      <c r="AK1201" s="59">
        <f t="shared" si="674"/>
        <v>1.209515014542631</v>
      </c>
      <c r="AL1201" s="72">
        <f t="shared" si="668"/>
        <v>1782</v>
      </c>
      <c r="AM1201" s="72">
        <f t="shared" si="664"/>
        <v>3.2509076997008561</v>
      </c>
      <c r="AN1201" s="26" t="s">
        <v>28</v>
      </c>
      <c r="AO1201" s="22" t="s">
        <v>470</v>
      </c>
      <c r="AP1201" s="240"/>
      <c r="AQ1201" s="22" t="s">
        <v>80</v>
      </c>
      <c r="AR1201" s="26" t="s">
        <v>223</v>
      </c>
      <c r="AS1201" s="26" t="s">
        <v>224</v>
      </c>
      <c r="AT1201" s="498">
        <v>112</v>
      </c>
      <c r="AU1201" s="270">
        <v>45.23</v>
      </c>
      <c r="AV1201" s="11">
        <v>-118.5</v>
      </c>
      <c r="AW1201" s="37" t="s">
        <v>225</v>
      </c>
      <c r="AX1201" s="277">
        <v>6.1416666666666666</v>
      </c>
      <c r="AY1201" s="278">
        <v>613</v>
      </c>
      <c r="AZ1201" s="455">
        <f t="shared" si="675"/>
        <v>2.7874604745184151</v>
      </c>
      <c r="BA1201" s="529" t="s">
        <v>137</v>
      </c>
      <c r="BB1201" s="241" t="s">
        <v>226</v>
      </c>
      <c r="BC1201" s="22"/>
      <c r="BH1201" s="26" t="s">
        <v>2028</v>
      </c>
      <c r="BI1201" s="26" t="s">
        <v>1866</v>
      </c>
      <c r="BJ1201" s="8" t="s">
        <v>8</v>
      </c>
      <c r="BK1201" s="67" t="s">
        <v>1884</v>
      </c>
      <c r="BL1201" s="59" t="s">
        <v>2269</v>
      </c>
      <c r="BM1201" s="59" t="s">
        <v>2269</v>
      </c>
      <c r="BO1201" s="29" t="s">
        <v>1669</v>
      </c>
      <c r="BP1201" s="8" t="s">
        <v>1577</v>
      </c>
      <c r="BQ1201" s="29" t="s">
        <v>1862</v>
      </c>
      <c r="BR1201" s="67">
        <v>0.83138401559454189</v>
      </c>
      <c r="BS1201" s="29" t="s">
        <v>21</v>
      </c>
      <c r="BT1201" s="29" t="s">
        <v>9</v>
      </c>
      <c r="BU1201" s="124">
        <v>0.36292172605954004</v>
      </c>
      <c r="BW1201" s="14" t="s">
        <v>26</v>
      </c>
      <c r="BX1201" s="29" t="s">
        <v>67</v>
      </c>
      <c r="BZ1201" s="146">
        <f t="shared" si="669"/>
        <v>0.36292172605954004</v>
      </c>
      <c r="CA1201" s="250" t="s">
        <v>18</v>
      </c>
      <c r="CB1201" s="248" t="s">
        <v>1861</v>
      </c>
      <c r="CC1201" s="29">
        <v>3</v>
      </c>
      <c r="CD1201" s="29">
        <v>3</v>
      </c>
      <c r="CE1201" s="82" t="s">
        <v>1617</v>
      </c>
      <c r="CF1201" s="8" t="s">
        <v>1578</v>
      </c>
      <c r="CG1201" s="67">
        <v>1.5174291938997824</v>
      </c>
      <c r="CH1201" s="29" t="s">
        <v>21</v>
      </c>
      <c r="CI1201" s="67">
        <v>2.3413620620078395</v>
      </c>
      <c r="CL1201" s="30">
        <f t="shared" si="670"/>
        <v>2.3413620620078395</v>
      </c>
      <c r="CM1201" s="29">
        <v>3</v>
      </c>
      <c r="CN1201" s="29">
        <v>3</v>
      </c>
      <c r="CO1201" s="82" t="s">
        <v>2630</v>
      </c>
      <c r="CP1201" s="67">
        <f t="shared" si="679"/>
        <v>-0.40949024436868775</v>
      </c>
      <c r="CQ1201" s="67">
        <f t="shared" si="680"/>
        <v>0.8</v>
      </c>
      <c r="CR1201" s="67">
        <f t="shared" si="676"/>
        <v>-0.32759219549495022</v>
      </c>
      <c r="CS1201" s="67">
        <f t="shared" si="681"/>
        <v>0.67560972054576673</v>
      </c>
      <c r="CT1201" s="29">
        <v>1</v>
      </c>
      <c r="CU1201" s="59">
        <v>0</v>
      </c>
      <c r="CV1201" s="19" t="s">
        <v>1782</v>
      </c>
      <c r="CW1201" s="59">
        <v>0</v>
      </c>
      <c r="CX1201" s="59">
        <v>0</v>
      </c>
      <c r="CY1201" s="12">
        <v>0</v>
      </c>
      <c r="CZ1201" s="12">
        <v>2</v>
      </c>
      <c r="DA1201" s="12">
        <v>0</v>
      </c>
      <c r="DB1201" s="12">
        <v>0</v>
      </c>
      <c r="DC1201" s="12">
        <v>0</v>
      </c>
      <c r="DD1201" s="283">
        <v>0</v>
      </c>
      <c r="DE1201" s="60">
        <v>0</v>
      </c>
      <c r="DF1201" s="60">
        <v>0</v>
      </c>
      <c r="DG1201" s="60">
        <v>1</v>
      </c>
      <c r="DH1201" s="60">
        <v>0</v>
      </c>
      <c r="DI1201" s="60">
        <v>0</v>
      </c>
      <c r="DJ1201" s="60">
        <v>0</v>
      </c>
      <c r="DK1201" s="60">
        <v>0</v>
      </c>
      <c r="DL1201" s="19">
        <v>0</v>
      </c>
      <c r="DM1201" s="19">
        <v>0</v>
      </c>
      <c r="DN1201" s="19">
        <v>0</v>
      </c>
      <c r="DO1201" s="59">
        <v>0</v>
      </c>
      <c r="DP1201" s="59">
        <v>0</v>
      </c>
      <c r="DQ1201" s="59">
        <v>0</v>
      </c>
      <c r="DR1201" s="59">
        <v>0</v>
      </c>
      <c r="DS1201" s="59">
        <v>0</v>
      </c>
      <c r="DT1201" s="59">
        <v>1</v>
      </c>
      <c r="DU1201" s="59">
        <v>0</v>
      </c>
      <c r="DV1201" s="59">
        <v>0</v>
      </c>
      <c r="DW1201" s="59">
        <v>0</v>
      </c>
      <c r="DX1201" s="59">
        <v>0</v>
      </c>
      <c r="DY1201" s="59">
        <v>0</v>
      </c>
      <c r="DZ1201" s="59">
        <v>0</v>
      </c>
      <c r="EA1201" s="59">
        <v>0</v>
      </c>
      <c r="EB1201" s="59">
        <v>0</v>
      </c>
      <c r="EC1201" s="59">
        <v>0</v>
      </c>
      <c r="ED1201" s="59">
        <v>0</v>
      </c>
      <c r="EE1201" s="59">
        <v>0</v>
      </c>
      <c r="EF1201" s="59">
        <v>0</v>
      </c>
      <c r="EG1201" s="59">
        <v>0</v>
      </c>
      <c r="EH1201" s="59">
        <v>0</v>
      </c>
      <c r="EI1201" s="59">
        <v>0</v>
      </c>
      <c r="EJ1201" s="59">
        <v>0</v>
      </c>
      <c r="EK1201" s="59">
        <v>0</v>
      </c>
      <c r="EL1201" s="59">
        <v>0</v>
      </c>
      <c r="EM1201" s="29">
        <v>2</v>
      </c>
      <c r="EN1201" s="59">
        <v>0</v>
      </c>
      <c r="EO1201" s="29">
        <v>2</v>
      </c>
      <c r="EP1201" s="59">
        <v>1</v>
      </c>
      <c r="EQ1201" s="59">
        <v>2</v>
      </c>
    </row>
    <row r="1202" spans="1:147" ht="15" customHeight="1" x14ac:dyDescent="0.25">
      <c r="A1202" s="6" t="s">
        <v>2587</v>
      </c>
      <c r="B1202" s="22">
        <v>276</v>
      </c>
      <c r="C1202" s="21" t="s">
        <v>1857</v>
      </c>
      <c r="D1202" s="13">
        <v>2016</v>
      </c>
      <c r="E1202" s="21" t="s">
        <v>800</v>
      </c>
      <c r="F1202" s="21" t="s">
        <v>308</v>
      </c>
      <c r="G1202" s="13">
        <v>19</v>
      </c>
      <c r="H1202" s="22" t="s">
        <v>801</v>
      </c>
      <c r="I1202" s="238" t="s">
        <v>1412</v>
      </c>
      <c r="J1202" s="59">
        <v>2</v>
      </c>
      <c r="K1202" s="22" t="s">
        <v>39</v>
      </c>
      <c r="L1202" s="22" t="s">
        <v>89</v>
      </c>
      <c r="M1202" s="22">
        <v>6</v>
      </c>
      <c r="N1202" s="22">
        <v>6</v>
      </c>
      <c r="O1202" s="59">
        <f t="shared" si="672"/>
        <v>0.77815125038364363</v>
      </c>
      <c r="P1202" s="22" t="s">
        <v>1858</v>
      </c>
      <c r="R1202" s="22">
        <v>1</v>
      </c>
      <c r="S1202" s="22">
        <v>3</v>
      </c>
      <c r="T1202" s="22">
        <v>3</v>
      </c>
      <c r="U1202" s="239" t="s">
        <v>1859</v>
      </c>
      <c r="V1202" s="34" t="s">
        <v>1861</v>
      </c>
      <c r="W1202" s="13"/>
      <c r="X1202" s="22" t="s">
        <v>608</v>
      </c>
      <c r="Z1202" s="26" t="s">
        <v>153</v>
      </c>
      <c r="AA1202" s="22" t="s">
        <v>1257</v>
      </c>
      <c r="AB1202" s="29" t="s">
        <v>1164</v>
      </c>
      <c r="AC1202" s="243" t="s">
        <v>1863</v>
      </c>
      <c r="AD1202" s="29">
        <v>0</v>
      </c>
      <c r="AE1202" s="29" t="s">
        <v>1575</v>
      </c>
      <c r="AF1202" s="282">
        <v>5.5</v>
      </c>
      <c r="AG1202" s="86">
        <f t="shared" si="673"/>
        <v>0.74036268949424389</v>
      </c>
      <c r="AH1202" s="458">
        <f t="shared" si="692"/>
        <v>605</v>
      </c>
      <c r="AI1202" s="72">
        <f t="shared" si="666"/>
        <v>2.781755374652469</v>
      </c>
      <c r="AJ1202" s="59">
        <f t="shared" si="667"/>
        <v>33</v>
      </c>
      <c r="AK1202" s="59">
        <f t="shared" si="674"/>
        <v>1.5185139398778875</v>
      </c>
      <c r="AL1202" s="72">
        <f t="shared" si="668"/>
        <v>3630</v>
      </c>
      <c r="AM1202" s="72">
        <f t="shared" si="664"/>
        <v>3.5599066250361124</v>
      </c>
      <c r="AN1202" s="26" t="s">
        <v>28</v>
      </c>
      <c r="AO1202" s="22" t="s">
        <v>470</v>
      </c>
      <c r="AP1202" s="240"/>
      <c r="AQ1202" s="22" t="s">
        <v>80</v>
      </c>
      <c r="AR1202" s="26" t="s">
        <v>223</v>
      </c>
      <c r="AS1202" s="26" t="s">
        <v>224</v>
      </c>
      <c r="AT1202" s="498">
        <v>112</v>
      </c>
      <c r="AU1202" s="270">
        <v>45.23</v>
      </c>
      <c r="AV1202" s="11">
        <v>-118.5</v>
      </c>
      <c r="AW1202" s="37" t="s">
        <v>225</v>
      </c>
      <c r="AX1202" s="277">
        <v>6.1416666666666666</v>
      </c>
      <c r="AY1202" s="278">
        <v>613</v>
      </c>
      <c r="AZ1202" s="455">
        <f t="shared" si="675"/>
        <v>2.7874604745184151</v>
      </c>
      <c r="BA1202" s="529" t="s">
        <v>137</v>
      </c>
      <c r="BB1202" s="241" t="s">
        <v>226</v>
      </c>
      <c r="BC1202" s="22"/>
      <c r="BH1202" s="26" t="s">
        <v>2028</v>
      </c>
      <c r="BI1202" s="26" t="s">
        <v>1867</v>
      </c>
      <c r="BJ1202" s="8" t="s">
        <v>8</v>
      </c>
      <c r="BK1202" s="67" t="s">
        <v>1884</v>
      </c>
      <c r="BL1202" s="59" t="s">
        <v>2269</v>
      </c>
      <c r="BM1202" s="59" t="s">
        <v>2269</v>
      </c>
      <c r="BO1202" s="29" t="s">
        <v>1669</v>
      </c>
      <c r="BP1202" s="8" t="s">
        <v>1577</v>
      </c>
      <c r="BQ1202" s="29" t="s">
        <v>1862</v>
      </c>
      <c r="BR1202" s="67">
        <v>1.0148361440092606</v>
      </c>
      <c r="BS1202" s="29" t="s">
        <v>21</v>
      </c>
      <c r="BT1202" s="29" t="s">
        <v>9</v>
      </c>
      <c r="BU1202" s="124">
        <v>0.65097854348810058</v>
      </c>
      <c r="BW1202" s="14" t="s">
        <v>26</v>
      </c>
      <c r="BX1202" s="29" t="s">
        <v>67</v>
      </c>
      <c r="BZ1202" s="146">
        <f t="shared" si="669"/>
        <v>0.65097854348810058</v>
      </c>
      <c r="CA1202" s="250" t="s">
        <v>18</v>
      </c>
      <c r="CB1202" s="248" t="s">
        <v>1861</v>
      </c>
      <c r="CC1202" s="29">
        <v>9</v>
      </c>
      <c r="CD1202" s="29">
        <v>9</v>
      </c>
      <c r="CE1202" s="82" t="s">
        <v>1617</v>
      </c>
      <c r="CF1202" s="8" t="s">
        <v>1578</v>
      </c>
      <c r="CG1202" s="67">
        <v>1.5174291938997824</v>
      </c>
      <c r="CH1202" s="29" t="s">
        <v>21</v>
      </c>
      <c r="CI1202" s="67">
        <v>2.3413620620078395</v>
      </c>
      <c r="CL1202" s="30">
        <f t="shared" si="670"/>
        <v>2.3413620620078395</v>
      </c>
      <c r="CM1202" s="29">
        <v>3</v>
      </c>
      <c r="CN1202" s="29">
        <v>3</v>
      </c>
      <c r="CO1202" s="82" t="s">
        <v>2630</v>
      </c>
      <c r="CP1202" s="67">
        <f t="shared" si="679"/>
        <v>-0.41949610551465411</v>
      </c>
      <c r="CQ1202" s="67">
        <f t="shared" si="680"/>
        <v>0.92307692307692313</v>
      </c>
      <c r="CR1202" s="67">
        <f t="shared" si="676"/>
        <v>-0.38722717432121917</v>
      </c>
      <c r="CS1202" s="67">
        <f t="shared" si="681"/>
        <v>0.45069214796664425</v>
      </c>
      <c r="CT1202" s="29">
        <v>2</v>
      </c>
      <c r="CU1202" s="59">
        <v>0</v>
      </c>
      <c r="CV1202" s="19" t="s">
        <v>1782</v>
      </c>
      <c r="CW1202" s="59">
        <v>0</v>
      </c>
      <c r="CX1202" s="59">
        <v>0</v>
      </c>
      <c r="CY1202" s="12">
        <v>0</v>
      </c>
      <c r="CZ1202" s="12">
        <v>2</v>
      </c>
      <c r="DA1202" s="12">
        <v>0</v>
      </c>
      <c r="DB1202" s="12">
        <v>0</v>
      </c>
      <c r="DC1202" s="12">
        <v>0</v>
      </c>
      <c r="DD1202" s="283">
        <v>0</v>
      </c>
      <c r="DE1202" s="60">
        <v>0</v>
      </c>
      <c r="DF1202" s="60">
        <v>0</v>
      </c>
      <c r="DG1202" s="60">
        <v>1</v>
      </c>
      <c r="DH1202" s="60">
        <v>0</v>
      </c>
      <c r="DI1202" s="60">
        <v>0</v>
      </c>
      <c r="DJ1202" s="60">
        <v>0</v>
      </c>
      <c r="DK1202" s="60">
        <v>0</v>
      </c>
      <c r="DL1202" s="19">
        <v>0</v>
      </c>
      <c r="DM1202" s="19">
        <v>0</v>
      </c>
      <c r="DN1202" s="19">
        <v>0</v>
      </c>
      <c r="DO1202" s="59">
        <v>0</v>
      </c>
      <c r="DP1202" s="59">
        <v>0</v>
      </c>
      <c r="DQ1202" s="59">
        <v>0</v>
      </c>
      <c r="DR1202" s="59">
        <v>0</v>
      </c>
      <c r="DS1202" s="59">
        <v>0</v>
      </c>
      <c r="DT1202" s="59">
        <v>1</v>
      </c>
      <c r="DU1202" s="59">
        <v>0</v>
      </c>
      <c r="DV1202" s="59">
        <v>0</v>
      </c>
      <c r="DW1202" s="59">
        <v>0</v>
      </c>
      <c r="DX1202" s="59">
        <v>0</v>
      </c>
      <c r="DY1202" s="59">
        <v>0</v>
      </c>
      <c r="DZ1202" s="59">
        <v>0</v>
      </c>
      <c r="EA1202" s="59">
        <v>0</v>
      </c>
      <c r="EB1202" s="59">
        <v>0</v>
      </c>
      <c r="EC1202" s="59">
        <v>0</v>
      </c>
      <c r="ED1202" s="59">
        <v>0</v>
      </c>
      <c r="EE1202" s="59">
        <v>0</v>
      </c>
      <c r="EF1202" s="59">
        <v>0</v>
      </c>
      <c r="EG1202" s="59">
        <v>0</v>
      </c>
      <c r="EH1202" s="59">
        <v>0</v>
      </c>
      <c r="EI1202" s="59">
        <v>0</v>
      </c>
      <c r="EJ1202" s="59">
        <v>0</v>
      </c>
      <c r="EK1202" s="59">
        <v>0</v>
      </c>
      <c r="EL1202" s="59">
        <v>0</v>
      </c>
      <c r="EM1202" s="29">
        <v>2</v>
      </c>
      <c r="EN1202" s="59">
        <v>0</v>
      </c>
      <c r="EO1202" s="29">
        <v>2</v>
      </c>
      <c r="EP1202" s="59">
        <v>1</v>
      </c>
      <c r="EQ1202" s="59">
        <v>2</v>
      </c>
    </row>
    <row r="1203" spans="1:147" ht="15" customHeight="1" x14ac:dyDescent="0.25">
      <c r="A1203" s="6" t="s">
        <v>2587</v>
      </c>
      <c r="B1203" s="22">
        <v>277</v>
      </c>
      <c r="C1203" s="21" t="s">
        <v>1857</v>
      </c>
      <c r="D1203" s="13">
        <v>2016</v>
      </c>
      <c r="E1203" s="21" t="s">
        <v>800</v>
      </c>
      <c r="F1203" s="21" t="s">
        <v>308</v>
      </c>
      <c r="G1203" s="13">
        <v>19</v>
      </c>
      <c r="H1203" s="22" t="s">
        <v>801</v>
      </c>
      <c r="I1203" s="238" t="s">
        <v>1412</v>
      </c>
      <c r="J1203" s="59">
        <v>2</v>
      </c>
      <c r="K1203" s="22" t="s">
        <v>39</v>
      </c>
      <c r="L1203" s="22" t="s">
        <v>89</v>
      </c>
      <c r="M1203" s="22">
        <v>6</v>
      </c>
      <c r="N1203" s="22">
        <v>6</v>
      </c>
      <c r="O1203" s="59">
        <f t="shared" si="672"/>
        <v>0.77815125038364363</v>
      </c>
      <c r="P1203" s="22" t="s">
        <v>1858</v>
      </c>
      <c r="R1203" s="22">
        <v>1</v>
      </c>
      <c r="S1203" s="22">
        <v>3</v>
      </c>
      <c r="T1203" s="22">
        <v>1</v>
      </c>
      <c r="U1203" s="239" t="s">
        <v>1859</v>
      </c>
      <c r="V1203" s="34" t="s">
        <v>1861</v>
      </c>
      <c r="W1203" s="13"/>
      <c r="X1203" s="22" t="s">
        <v>608</v>
      </c>
      <c r="Z1203" s="244" t="s">
        <v>130</v>
      </c>
      <c r="AA1203" s="22" t="s">
        <v>1257</v>
      </c>
      <c r="AB1203" s="29" t="s">
        <v>1164</v>
      </c>
      <c r="AC1203" s="119">
        <v>32</v>
      </c>
      <c r="AD1203" s="29">
        <v>0</v>
      </c>
      <c r="AE1203" s="29" t="s">
        <v>1576</v>
      </c>
      <c r="AF1203" s="281">
        <v>8.6999999999999993</v>
      </c>
      <c r="AG1203" s="86">
        <f t="shared" si="673"/>
        <v>0.93951925261861846</v>
      </c>
      <c r="AH1203" s="458">
        <f>AF1203*69.5</f>
        <v>604.65</v>
      </c>
      <c r="AI1203" s="72">
        <f t="shared" si="666"/>
        <v>2.7815040572087324</v>
      </c>
      <c r="AJ1203" s="59">
        <f t="shared" si="667"/>
        <v>52.199999999999996</v>
      </c>
      <c r="AK1203" s="59">
        <f t="shared" si="674"/>
        <v>1.7176705030022621</v>
      </c>
      <c r="AL1203" s="72">
        <f t="shared" si="668"/>
        <v>3627.8999999999996</v>
      </c>
      <c r="AM1203" s="72">
        <f t="shared" si="664"/>
        <v>3.5596553075923758</v>
      </c>
      <c r="AN1203" s="26" t="s">
        <v>28</v>
      </c>
      <c r="AO1203" s="22" t="s">
        <v>470</v>
      </c>
      <c r="AP1203" s="240"/>
      <c r="AQ1203" s="22" t="s">
        <v>80</v>
      </c>
      <c r="AR1203" s="26" t="s">
        <v>223</v>
      </c>
      <c r="AS1203" s="26" t="s">
        <v>224</v>
      </c>
      <c r="AT1203" s="498">
        <v>112</v>
      </c>
      <c r="AU1203" s="270">
        <v>45.23</v>
      </c>
      <c r="AV1203" s="11">
        <v>-118.5</v>
      </c>
      <c r="AW1203" s="37" t="s">
        <v>225</v>
      </c>
      <c r="AX1203" s="277">
        <v>6.1416666666666666</v>
      </c>
      <c r="AY1203" s="278">
        <v>613</v>
      </c>
      <c r="AZ1203" s="455">
        <f t="shared" si="675"/>
        <v>2.7874604745184151</v>
      </c>
      <c r="BA1203" s="529" t="s">
        <v>137</v>
      </c>
      <c r="BB1203" s="241" t="s">
        <v>226</v>
      </c>
      <c r="BC1203" s="22"/>
      <c r="BH1203" s="26" t="s">
        <v>2028</v>
      </c>
      <c r="BI1203" s="26" t="s">
        <v>1868</v>
      </c>
      <c r="BJ1203" s="8" t="s">
        <v>8</v>
      </c>
      <c r="BK1203" s="67" t="s">
        <v>1884</v>
      </c>
      <c r="BL1203" s="59" t="s">
        <v>2269</v>
      </c>
      <c r="BM1203" s="59" t="s">
        <v>2269</v>
      </c>
      <c r="BO1203" s="29" t="s">
        <v>1669</v>
      </c>
      <c r="BP1203" s="8" t="s">
        <v>1577</v>
      </c>
      <c r="BQ1203" s="29" t="s">
        <v>1862</v>
      </c>
      <c r="BR1203" s="67">
        <v>1.06140350877193</v>
      </c>
      <c r="BS1203" s="29" t="s">
        <v>21</v>
      </c>
      <c r="BT1203" s="29" t="s">
        <v>9</v>
      </c>
      <c r="BU1203" s="124">
        <v>1.8297202708669493</v>
      </c>
      <c r="BW1203" s="14" t="s">
        <v>26</v>
      </c>
      <c r="BX1203" s="29" t="s">
        <v>67</v>
      </c>
      <c r="BZ1203" s="146">
        <f t="shared" si="669"/>
        <v>1.8297202708669493</v>
      </c>
      <c r="CA1203" s="250" t="s">
        <v>18</v>
      </c>
      <c r="CB1203" s="248" t="s">
        <v>1861</v>
      </c>
      <c r="CC1203" s="29">
        <v>3</v>
      </c>
      <c r="CD1203" s="29">
        <v>3</v>
      </c>
      <c r="CE1203" s="82" t="s">
        <v>1617</v>
      </c>
      <c r="CF1203" s="8" t="s">
        <v>1578</v>
      </c>
      <c r="CG1203" s="67">
        <v>1.5174291938997824</v>
      </c>
      <c r="CH1203" s="29" t="s">
        <v>21</v>
      </c>
      <c r="CI1203" s="67">
        <v>2.3413620620078395</v>
      </c>
      <c r="CL1203" s="30">
        <f t="shared" si="670"/>
        <v>2.3413620620078395</v>
      </c>
      <c r="CM1203" s="29">
        <v>3</v>
      </c>
      <c r="CN1203" s="29">
        <v>3</v>
      </c>
      <c r="CO1203" s="82" t="s">
        <v>2630</v>
      </c>
      <c r="CP1203" s="67">
        <f t="shared" si="679"/>
        <v>-0.21703390074376483</v>
      </c>
      <c r="CQ1203" s="67">
        <f t="shared" si="680"/>
        <v>0.8</v>
      </c>
      <c r="CR1203" s="67">
        <f t="shared" si="676"/>
        <v>-0.17362712059501187</v>
      </c>
      <c r="CS1203" s="67">
        <f t="shared" si="681"/>
        <v>0.66917886475050958</v>
      </c>
      <c r="CT1203" s="29">
        <v>1</v>
      </c>
      <c r="CU1203" s="59">
        <v>0</v>
      </c>
      <c r="CV1203" s="19" t="s">
        <v>1782</v>
      </c>
      <c r="CW1203" s="59">
        <v>0</v>
      </c>
      <c r="CX1203" s="59">
        <v>0</v>
      </c>
      <c r="CY1203" s="12">
        <v>0</v>
      </c>
      <c r="CZ1203" s="12">
        <v>2</v>
      </c>
      <c r="DA1203" s="12">
        <v>0</v>
      </c>
      <c r="DB1203" s="12">
        <v>0</v>
      </c>
      <c r="DC1203" s="12">
        <v>0</v>
      </c>
      <c r="DD1203" s="283">
        <v>0</v>
      </c>
      <c r="DE1203" s="60">
        <v>0</v>
      </c>
      <c r="DF1203" s="60">
        <v>0</v>
      </c>
      <c r="DG1203" s="60">
        <v>1</v>
      </c>
      <c r="DH1203" s="60">
        <v>0</v>
      </c>
      <c r="DI1203" s="60">
        <v>0</v>
      </c>
      <c r="DJ1203" s="60">
        <v>0</v>
      </c>
      <c r="DK1203" s="60">
        <v>0</v>
      </c>
      <c r="DL1203" s="19">
        <v>0</v>
      </c>
      <c r="DM1203" s="19">
        <v>0</v>
      </c>
      <c r="DN1203" s="19">
        <v>0</v>
      </c>
      <c r="DO1203" s="59">
        <v>0</v>
      </c>
      <c r="DP1203" s="59">
        <v>0</v>
      </c>
      <c r="DQ1203" s="59">
        <v>0</v>
      </c>
      <c r="DR1203" s="59">
        <v>0</v>
      </c>
      <c r="DS1203" s="59">
        <v>0</v>
      </c>
      <c r="DT1203" s="59">
        <v>1</v>
      </c>
      <c r="DU1203" s="59">
        <v>0</v>
      </c>
      <c r="DV1203" s="59">
        <v>0</v>
      </c>
      <c r="DW1203" s="59">
        <v>0</v>
      </c>
      <c r="DX1203" s="59">
        <v>0</v>
      </c>
      <c r="DY1203" s="59">
        <v>0</v>
      </c>
      <c r="DZ1203" s="59">
        <v>0</v>
      </c>
      <c r="EA1203" s="59">
        <v>0</v>
      </c>
      <c r="EB1203" s="59">
        <v>0</v>
      </c>
      <c r="EC1203" s="59">
        <v>0</v>
      </c>
      <c r="ED1203" s="59">
        <v>0</v>
      </c>
      <c r="EE1203" s="59">
        <v>0</v>
      </c>
      <c r="EF1203" s="59">
        <v>0</v>
      </c>
      <c r="EG1203" s="59">
        <v>0</v>
      </c>
      <c r="EH1203" s="59">
        <v>0</v>
      </c>
      <c r="EI1203" s="59">
        <v>0</v>
      </c>
      <c r="EJ1203" s="59">
        <v>0</v>
      </c>
      <c r="EK1203" s="59">
        <v>0</v>
      </c>
      <c r="EL1203" s="59">
        <v>0</v>
      </c>
      <c r="EM1203" s="37">
        <v>0</v>
      </c>
      <c r="EN1203" s="59">
        <v>0</v>
      </c>
      <c r="EO1203" s="268">
        <v>1</v>
      </c>
      <c r="EP1203" s="59">
        <v>1</v>
      </c>
      <c r="EQ1203" s="59">
        <v>2</v>
      </c>
    </row>
    <row r="1204" spans="1:147" ht="15" customHeight="1" x14ac:dyDescent="0.25">
      <c r="A1204" s="6" t="s">
        <v>2587</v>
      </c>
      <c r="B1204" s="22">
        <v>278</v>
      </c>
      <c r="C1204" s="21" t="s">
        <v>1857</v>
      </c>
      <c r="D1204" s="13">
        <v>2016</v>
      </c>
      <c r="E1204" s="21" t="s">
        <v>800</v>
      </c>
      <c r="F1204" s="21" t="s">
        <v>308</v>
      </c>
      <c r="G1204" s="13">
        <v>19</v>
      </c>
      <c r="H1204" s="22" t="s">
        <v>801</v>
      </c>
      <c r="I1204" s="238" t="s">
        <v>1412</v>
      </c>
      <c r="J1204" s="59">
        <v>2</v>
      </c>
      <c r="K1204" s="22" t="s">
        <v>39</v>
      </c>
      <c r="L1204" s="22" t="s">
        <v>89</v>
      </c>
      <c r="M1204" s="22">
        <v>6</v>
      </c>
      <c r="N1204" s="22">
        <v>6</v>
      </c>
      <c r="O1204" s="59">
        <f t="shared" si="672"/>
        <v>0.77815125038364363</v>
      </c>
      <c r="P1204" s="22" t="s">
        <v>1858</v>
      </c>
      <c r="R1204" s="22">
        <v>1</v>
      </c>
      <c r="S1204" s="22">
        <v>3</v>
      </c>
      <c r="T1204" s="22">
        <v>1</v>
      </c>
      <c r="U1204" s="239" t="s">
        <v>1859</v>
      </c>
      <c r="V1204" s="34" t="s">
        <v>1861</v>
      </c>
      <c r="W1204" s="13"/>
      <c r="X1204" s="22" t="s">
        <v>608</v>
      </c>
      <c r="Z1204" s="244" t="s">
        <v>130</v>
      </c>
      <c r="AA1204" s="22" t="s">
        <v>1257</v>
      </c>
      <c r="AB1204" s="29" t="s">
        <v>1164</v>
      </c>
      <c r="AC1204" s="119">
        <v>16</v>
      </c>
      <c r="AD1204" s="29">
        <v>0</v>
      </c>
      <c r="AE1204" s="29" t="s">
        <v>1576</v>
      </c>
      <c r="AF1204" s="281">
        <v>4.4000000000000004</v>
      </c>
      <c r="AG1204" s="86">
        <f t="shared" si="673"/>
        <v>0.64345267648618742</v>
      </c>
      <c r="AH1204" s="458">
        <f t="shared" ref="AH1204:AH1206" si="693">AF1204*69.5</f>
        <v>305.8</v>
      </c>
      <c r="AI1204" s="72">
        <f t="shared" si="666"/>
        <v>2.4854374810763011</v>
      </c>
      <c r="AJ1204" s="59">
        <f t="shared" si="667"/>
        <v>26.400000000000002</v>
      </c>
      <c r="AK1204" s="59">
        <f t="shared" si="674"/>
        <v>1.4216039268698311</v>
      </c>
      <c r="AL1204" s="72">
        <f t="shared" si="668"/>
        <v>1834.8000000000002</v>
      </c>
      <c r="AM1204" s="72">
        <f t="shared" si="664"/>
        <v>3.263588731459945</v>
      </c>
      <c r="AN1204" s="26" t="s">
        <v>28</v>
      </c>
      <c r="AO1204" s="22" t="s">
        <v>470</v>
      </c>
      <c r="AP1204" s="240"/>
      <c r="AQ1204" s="22" t="s">
        <v>80</v>
      </c>
      <c r="AR1204" s="26" t="s">
        <v>223</v>
      </c>
      <c r="AS1204" s="26" t="s">
        <v>224</v>
      </c>
      <c r="AT1204" s="498">
        <v>112</v>
      </c>
      <c r="AU1204" s="270">
        <v>45.23</v>
      </c>
      <c r="AV1204" s="11">
        <v>-118.5</v>
      </c>
      <c r="AW1204" s="37" t="s">
        <v>225</v>
      </c>
      <c r="AX1204" s="277">
        <v>6.1416666666666666</v>
      </c>
      <c r="AY1204" s="278">
        <v>613</v>
      </c>
      <c r="AZ1204" s="455">
        <f t="shared" si="675"/>
        <v>2.7874604745184151</v>
      </c>
      <c r="BA1204" s="529" t="s">
        <v>137</v>
      </c>
      <c r="BB1204" s="241" t="s">
        <v>226</v>
      </c>
      <c r="BC1204" s="22"/>
      <c r="BH1204" s="26" t="s">
        <v>2028</v>
      </c>
      <c r="BI1204" s="26" t="s">
        <v>1869</v>
      </c>
      <c r="BJ1204" s="8" t="s">
        <v>8</v>
      </c>
      <c r="BK1204" s="67" t="s">
        <v>1884</v>
      </c>
      <c r="BL1204" s="59" t="s">
        <v>2269</v>
      </c>
      <c r="BM1204" s="59" t="s">
        <v>2269</v>
      </c>
      <c r="BO1204" s="29" t="s">
        <v>1669</v>
      </c>
      <c r="BP1204" s="8" t="s">
        <v>1577</v>
      </c>
      <c r="BQ1204" s="29" t="s">
        <v>1862</v>
      </c>
      <c r="BR1204" s="67">
        <v>1.5194322612085773</v>
      </c>
      <c r="BS1204" s="29" t="s">
        <v>21</v>
      </c>
      <c r="BT1204" s="29" t="s">
        <v>9</v>
      </c>
      <c r="BU1204" s="124">
        <v>1.259136847798892</v>
      </c>
      <c r="BW1204" s="14" t="s">
        <v>26</v>
      </c>
      <c r="BX1204" s="29" t="s">
        <v>67</v>
      </c>
      <c r="BZ1204" s="146">
        <f t="shared" si="669"/>
        <v>1.259136847798892</v>
      </c>
      <c r="CA1204" s="250" t="s">
        <v>18</v>
      </c>
      <c r="CB1204" s="248" t="s">
        <v>1861</v>
      </c>
      <c r="CC1204" s="29">
        <v>3</v>
      </c>
      <c r="CD1204" s="29">
        <v>3</v>
      </c>
      <c r="CE1204" s="82" t="s">
        <v>1617</v>
      </c>
      <c r="CF1204" s="8" t="s">
        <v>1578</v>
      </c>
      <c r="CG1204" s="67">
        <v>1.5174291938997824</v>
      </c>
      <c r="CH1204" s="29" t="s">
        <v>21</v>
      </c>
      <c r="CI1204" s="67">
        <v>2.3413620620078395</v>
      </c>
      <c r="CL1204" s="30">
        <f t="shared" si="670"/>
        <v>2.3413620620078395</v>
      </c>
      <c r="CM1204" s="29">
        <v>3</v>
      </c>
      <c r="CN1204" s="29">
        <v>3</v>
      </c>
      <c r="CO1204" s="82" t="s">
        <v>2630</v>
      </c>
      <c r="CP1204" s="67">
        <f t="shared" si="679"/>
        <v>1.0655667155165215E-3</v>
      </c>
      <c r="CQ1204" s="67">
        <f t="shared" si="680"/>
        <v>0.8</v>
      </c>
      <c r="CR1204" s="67">
        <f t="shared" si="676"/>
        <v>8.5245337241321721E-4</v>
      </c>
      <c r="CS1204" s="67">
        <f t="shared" si="681"/>
        <v>0.66666672722306264</v>
      </c>
      <c r="CT1204" s="29">
        <v>1</v>
      </c>
      <c r="CU1204" s="59">
        <v>0</v>
      </c>
      <c r="CV1204" s="19" t="s">
        <v>1782</v>
      </c>
      <c r="CW1204" s="59">
        <v>0</v>
      </c>
      <c r="CX1204" s="59">
        <v>0</v>
      </c>
      <c r="CY1204" s="12">
        <v>0</v>
      </c>
      <c r="CZ1204" s="12">
        <v>2</v>
      </c>
      <c r="DA1204" s="12">
        <v>0</v>
      </c>
      <c r="DB1204" s="12">
        <v>0</v>
      </c>
      <c r="DC1204" s="12">
        <v>0</v>
      </c>
      <c r="DD1204" s="283">
        <v>0</v>
      </c>
      <c r="DE1204" s="60">
        <v>0</v>
      </c>
      <c r="DF1204" s="60">
        <v>0</v>
      </c>
      <c r="DG1204" s="60">
        <v>1</v>
      </c>
      <c r="DH1204" s="60">
        <v>0</v>
      </c>
      <c r="DI1204" s="60">
        <v>0</v>
      </c>
      <c r="DJ1204" s="60">
        <v>0</v>
      </c>
      <c r="DK1204" s="60">
        <v>0</v>
      </c>
      <c r="DL1204" s="19">
        <v>0</v>
      </c>
      <c r="DM1204" s="19">
        <v>0</v>
      </c>
      <c r="DN1204" s="19">
        <v>0</v>
      </c>
      <c r="DO1204" s="59">
        <v>0</v>
      </c>
      <c r="DP1204" s="59">
        <v>0</v>
      </c>
      <c r="DQ1204" s="59">
        <v>0</v>
      </c>
      <c r="DR1204" s="59">
        <v>0</v>
      </c>
      <c r="DS1204" s="59">
        <v>0</v>
      </c>
      <c r="DT1204" s="59">
        <v>1</v>
      </c>
      <c r="DU1204" s="59">
        <v>0</v>
      </c>
      <c r="DV1204" s="59">
        <v>0</v>
      </c>
      <c r="DW1204" s="59">
        <v>0</v>
      </c>
      <c r="DX1204" s="59">
        <v>0</v>
      </c>
      <c r="DY1204" s="59">
        <v>0</v>
      </c>
      <c r="DZ1204" s="59">
        <v>0</v>
      </c>
      <c r="EA1204" s="59">
        <v>0</v>
      </c>
      <c r="EB1204" s="59">
        <v>0</v>
      </c>
      <c r="EC1204" s="59">
        <v>0</v>
      </c>
      <c r="ED1204" s="59">
        <v>0</v>
      </c>
      <c r="EE1204" s="59">
        <v>0</v>
      </c>
      <c r="EF1204" s="59">
        <v>0</v>
      </c>
      <c r="EG1204" s="59">
        <v>0</v>
      </c>
      <c r="EH1204" s="59">
        <v>0</v>
      </c>
      <c r="EI1204" s="59">
        <v>0</v>
      </c>
      <c r="EJ1204" s="59">
        <v>0</v>
      </c>
      <c r="EK1204" s="59">
        <v>0</v>
      </c>
      <c r="EL1204" s="59">
        <v>0</v>
      </c>
      <c r="EM1204" s="37">
        <v>0</v>
      </c>
      <c r="EN1204" s="59">
        <v>0</v>
      </c>
      <c r="EO1204" s="268">
        <v>1</v>
      </c>
      <c r="EP1204" s="59">
        <v>1</v>
      </c>
      <c r="EQ1204" s="59">
        <v>2</v>
      </c>
    </row>
    <row r="1205" spans="1:147" ht="15" customHeight="1" x14ac:dyDescent="0.25">
      <c r="A1205" s="6" t="s">
        <v>2587</v>
      </c>
      <c r="B1205" s="22">
        <v>279</v>
      </c>
      <c r="C1205" s="21" t="s">
        <v>1857</v>
      </c>
      <c r="D1205" s="13">
        <v>2016</v>
      </c>
      <c r="E1205" s="21" t="s">
        <v>800</v>
      </c>
      <c r="F1205" s="21" t="s">
        <v>308</v>
      </c>
      <c r="G1205" s="13">
        <v>19</v>
      </c>
      <c r="H1205" s="22" t="s">
        <v>801</v>
      </c>
      <c r="I1205" s="238" t="s">
        <v>1412</v>
      </c>
      <c r="J1205" s="59">
        <v>2</v>
      </c>
      <c r="K1205" s="22" t="s">
        <v>39</v>
      </c>
      <c r="L1205" s="22" t="s">
        <v>89</v>
      </c>
      <c r="M1205" s="22">
        <v>6</v>
      </c>
      <c r="N1205" s="22">
        <v>6</v>
      </c>
      <c r="O1205" s="59">
        <f t="shared" si="672"/>
        <v>0.77815125038364363</v>
      </c>
      <c r="P1205" s="22" t="s">
        <v>1858</v>
      </c>
      <c r="R1205" s="22">
        <v>1</v>
      </c>
      <c r="S1205" s="22">
        <v>3</v>
      </c>
      <c r="T1205" s="22">
        <v>1</v>
      </c>
      <c r="U1205" s="239" t="s">
        <v>1859</v>
      </c>
      <c r="V1205" s="34" t="s">
        <v>1861</v>
      </c>
      <c r="W1205" s="13"/>
      <c r="X1205" s="22" t="s">
        <v>608</v>
      </c>
      <c r="Z1205" s="244" t="s">
        <v>130</v>
      </c>
      <c r="AA1205" s="22" t="s">
        <v>1257</v>
      </c>
      <c r="AB1205" s="29" t="s">
        <v>1164</v>
      </c>
      <c r="AC1205" s="119">
        <v>8</v>
      </c>
      <c r="AD1205" s="29">
        <v>0</v>
      </c>
      <c r="AE1205" s="29" t="s">
        <v>1576</v>
      </c>
      <c r="AF1205" s="281">
        <v>2.2000000000000002</v>
      </c>
      <c r="AG1205" s="86">
        <f t="shared" si="673"/>
        <v>0.34242268082220628</v>
      </c>
      <c r="AH1205" s="458">
        <f t="shared" si="693"/>
        <v>152.9</v>
      </c>
      <c r="AI1205" s="72">
        <f t="shared" si="666"/>
        <v>2.1844074854123203</v>
      </c>
      <c r="AJ1205" s="59">
        <f t="shared" si="667"/>
        <v>13.200000000000001</v>
      </c>
      <c r="AK1205" s="59">
        <f t="shared" si="674"/>
        <v>1.1205739312058498</v>
      </c>
      <c r="AL1205" s="72">
        <f t="shared" si="668"/>
        <v>917.40000000000009</v>
      </c>
      <c r="AM1205" s="72">
        <f t="shared" si="664"/>
        <v>2.9625587357959637</v>
      </c>
      <c r="AN1205" s="26" t="s">
        <v>28</v>
      </c>
      <c r="AO1205" s="22" t="s">
        <v>470</v>
      </c>
      <c r="AP1205" s="240"/>
      <c r="AQ1205" s="22" t="s">
        <v>80</v>
      </c>
      <c r="AR1205" s="26" t="s">
        <v>223</v>
      </c>
      <c r="AS1205" s="26" t="s">
        <v>224</v>
      </c>
      <c r="AT1205" s="498">
        <v>112</v>
      </c>
      <c r="AU1205" s="270">
        <v>45.23</v>
      </c>
      <c r="AV1205" s="11">
        <v>-118.5</v>
      </c>
      <c r="AW1205" s="37" t="s">
        <v>225</v>
      </c>
      <c r="AX1205" s="277">
        <v>6.1416666666666666</v>
      </c>
      <c r="AY1205" s="278">
        <v>613</v>
      </c>
      <c r="AZ1205" s="455">
        <f t="shared" si="675"/>
        <v>2.7874604745184151</v>
      </c>
      <c r="BA1205" s="529" t="s">
        <v>137</v>
      </c>
      <c r="BB1205" s="241" t="s">
        <v>226</v>
      </c>
      <c r="BC1205" s="22"/>
      <c r="BH1205" s="26" t="s">
        <v>2028</v>
      </c>
      <c r="BI1205" s="26" t="s">
        <v>1870</v>
      </c>
      <c r="BJ1205" s="8" t="s">
        <v>8</v>
      </c>
      <c r="BK1205" s="67" t="s">
        <v>1884</v>
      </c>
      <c r="BL1205" s="59" t="s">
        <v>2269</v>
      </c>
      <c r="BM1205" s="59" t="s">
        <v>2269</v>
      </c>
      <c r="BO1205" s="29" t="s">
        <v>1669</v>
      </c>
      <c r="BP1205" s="8" t="s">
        <v>1577</v>
      </c>
      <c r="BQ1205" s="29" t="s">
        <v>1862</v>
      </c>
      <c r="BR1205" s="67">
        <v>1.3136574074074074</v>
      </c>
      <c r="BS1205" s="29" t="s">
        <v>21</v>
      </c>
      <c r="BT1205" s="29" t="s">
        <v>9</v>
      </c>
      <c r="BU1205" s="124">
        <v>1.3790202054752689</v>
      </c>
      <c r="BW1205" s="14" t="s">
        <v>26</v>
      </c>
      <c r="BX1205" s="29" t="s">
        <v>67</v>
      </c>
      <c r="BZ1205" s="146">
        <f t="shared" si="669"/>
        <v>1.3790202054752689</v>
      </c>
      <c r="CA1205" s="250" t="s">
        <v>18</v>
      </c>
      <c r="CB1205" s="248" t="s">
        <v>1861</v>
      </c>
      <c r="CC1205" s="29">
        <v>3</v>
      </c>
      <c r="CD1205" s="29">
        <v>3</v>
      </c>
      <c r="CE1205" s="82" t="s">
        <v>1617</v>
      </c>
      <c r="CF1205" s="8" t="s">
        <v>1578</v>
      </c>
      <c r="CG1205" s="67">
        <v>1.5174291938997824</v>
      </c>
      <c r="CH1205" s="29" t="s">
        <v>21</v>
      </c>
      <c r="CI1205" s="67">
        <v>2.3413620620078395</v>
      </c>
      <c r="CL1205" s="30">
        <f t="shared" si="670"/>
        <v>2.3413620620078395</v>
      </c>
      <c r="CM1205" s="29">
        <v>3</v>
      </c>
      <c r="CN1205" s="29">
        <v>3</v>
      </c>
      <c r="CO1205" s="82" t="s">
        <v>2630</v>
      </c>
      <c r="CP1205" s="67">
        <f t="shared" si="679"/>
        <v>-0.10605296683288271</v>
      </c>
      <c r="CQ1205" s="67">
        <f t="shared" si="680"/>
        <v>0.8</v>
      </c>
      <c r="CR1205" s="67">
        <f t="shared" si="676"/>
        <v>-8.4842373466306173E-2</v>
      </c>
      <c r="CS1205" s="67">
        <f t="shared" si="681"/>
        <v>0.66726651902794964</v>
      </c>
      <c r="CT1205" s="29">
        <v>1</v>
      </c>
      <c r="CU1205" s="59">
        <v>0</v>
      </c>
      <c r="CV1205" s="19" t="s">
        <v>1782</v>
      </c>
      <c r="CW1205" s="59">
        <v>0</v>
      </c>
      <c r="CX1205" s="59">
        <v>0</v>
      </c>
      <c r="CY1205" s="12">
        <v>0</v>
      </c>
      <c r="CZ1205" s="12">
        <v>2</v>
      </c>
      <c r="DA1205" s="12">
        <v>0</v>
      </c>
      <c r="DB1205" s="12">
        <v>0</v>
      </c>
      <c r="DC1205" s="12">
        <v>0</v>
      </c>
      <c r="DD1205" s="283">
        <v>0</v>
      </c>
      <c r="DE1205" s="60">
        <v>0</v>
      </c>
      <c r="DF1205" s="60">
        <v>0</v>
      </c>
      <c r="DG1205" s="60">
        <v>1</v>
      </c>
      <c r="DH1205" s="60">
        <v>0</v>
      </c>
      <c r="DI1205" s="60">
        <v>0</v>
      </c>
      <c r="DJ1205" s="60">
        <v>0</v>
      </c>
      <c r="DK1205" s="60">
        <v>0</v>
      </c>
      <c r="DL1205" s="19">
        <v>0</v>
      </c>
      <c r="DM1205" s="19">
        <v>0</v>
      </c>
      <c r="DN1205" s="19">
        <v>0</v>
      </c>
      <c r="DO1205" s="59">
        <v>0</v>
      </c>
      <c r="DP1205" s="59">
        <v>0</v>
      </c>
      <c r="DQ1205" s="59">
        <v>0</v>
      </c>
      <c r="DR1205" s="59">
        <v>0</v>
      </c>
      <c r="DS1205" s="59">
        <v>0</v>
      </c>
      <c r="DT1205" s="59">
        <v>1</v>
      </c>
      <c r="DU1205" s="59">
        <v>0</v>
      </c>
      <c r="DV1205" s="59">
        <v>0</v>
      </c>
      <c r="DW1205" s="59">
        <v>0</v>
      </c>
      <c r="DX1205" s="59">
        <v>0</v>
      </c>
      <c r="DY1205" s="59">
        <v>0</v>
      </c>
      <c r="DZ1205" s="59">
        <v>0</v>
      </c>
      <c r="EA1205" s="59">
        <v>0</v>
      </c>
      <c r="EB1205" s="59">
        <v>0</v>
      </c>
      <c r="EC1205" s="59">
        <v>0</v>
      </c>
      <c r="ED1205" s="59">
        <v>0</v>
      </c>
      <c r="EE1205" s="59">
        <v>0</v>
      </c>
      <c r="EF1205" s="59">
        <v>0</v>
      </c>
      <c r="EG1205" s="59">
        <v>0</v>
      </c>
      <c r="EH1205" s="59">
        <v>0</v>
      </c>
      <c r="EI1205" s="59">
        <v>0</v>
      </c>
      <c r="EJ1205" s="59">
        <v>0</v>
      </c>
      <c r="EK1205" s="59">
        <v>0</v>
      </c>
      <c r="EL1205" s="59">
        <v>0</v>
      </c>
      <c r="EM1205" s="37">
        <v>0</v>
      </c>
      <c r="EN1205" s="59">
        <v>0</v>
      </c>
      <c r="EO1205" s="268">
        <v>1</v>
      </c>
      <c r="EP1205" s="59">
        <v>1</v>
      </c>
      <c r="EQ1205" s="59">
        <v>2</v>
      </c>
    </row>
    <row r="1206" spans="1:147" ht="15" customHeight="1" x14ac:dyDescent="0.25">
      <c r="A1206" s="6" t="s">
        <v>2587</v>
      </c>
      <c r="B1206" s="22">
        <v>280</v>
      </c>
      <c r="C1206" s="21" t="s">
        <v>1857</v>
      </c>
      <c r="D1206" s="13">
        <v>2016</v>
      </c>
      <c r="E1206" s="21" t="s">
        <v>800</v>
      </c>
      <c r="F1206" s="21" t="s">
        <v>308</v>
      </c>
      <c r="G1206" s="13">
        <v>19</v>
      </c>
      <c r="H1206" s="22" t="s">
        <v>801</v>
      </c>
      <c r="I1206" s="238" t="s">
        <v>1412</v>
      </c>
      <c r="J1206" s="59">
        <v>2</v>
      </c>
      <c r="K1206" s="22" t="s">
        <v>39</v>
      </c>
      <c r="L1206" s="22" t="s">
        <v>89</v>
      </c>
      <c r="M1206" s="22">
        <v>6</v>
      </c>
      <c r="N1206" s="22">
        <v>6</v>
      </c>
      <c r="O1206" s="59">
        <f t="shared" si="672"/>
        <v>0.77815125038364363</v>
      </c>
      <c r="P1206" s="22" t="s">
        <v>1858</v>
      </c>
      <c r="R1206" s="22">
        <v>1</v>
      </c>
      <c r="S1206" s="22">
        <v>3</v>
      </c>
      <c r="T1206" s="22">
        <v>3</v>
      </c>
      <c r="U1206" s="239" t="s">
        <v>1859</v>
      </c>
      <c r="V1206" s="34" t="s">
        <v>1861</v>
      </c>
      <c r="W1206" s="13"/>
      <c r="X1206" s="22" t="s">
        <v>608</v>
      </c>
      <c r="Z1206" s="244" t="s">
        <v>130</v>
      </c>
      <c r="AA1206" s="22" t="s">
        <v>1257</v>
      </c>
      <c r="AB1206" s="29" t="s">
        <v>1164</v>
      </c>
      <c r="AC1206" s="243" t="s">
        <v>1864</v>
      </c>
      <c r="AD1206" s="29">
        <v>0</v>
      </c>
      <c r="AE1206" s="29" t="s">
        <v>1576</v>
      </c>
      <c r="AF1206" s="282">
        <v>5.0999999999999996</v>
      </c>
      <c r="AG1206" s="86">
        <f t="shared" si="673"/>
        <v>0.70757017609793638</v>
      </c>
      <c r="AH1206" s="458">
        <f t="shared" si="693"/>
        <v>354.45</v>
      </c>
      <c r="AI1206" s="72">
        <f t="shared" si="666"/>
        <v>2.5495549806880504</v>
      </c>
      <c r="AJ1206" s="59">
        <f t="shared" si="667"/>
        <v>30.599999999999998</v>
      </c>
      <c r="AK1206" s="59">
        <f t="shared" si="674"/>
        <v>1.4857214264815799</v>
      </c>
      <c r="AL1206" s="72">
        <f t="shared" si="668"/>
        <v>2126.6999999999998</v>
      </c>
      <c r="AM1206" s="72">
        <f t="shared" si="664"/>
        <v>3.3277062310716938</v>
      </c>
      <c r="AN1206" s="26" t="s">
        <v>28</v>
      </c>
      <c r="AO1206" s="22" t="s">
        <v>470</v>
      </c>
      <c r="AP1206" s="240"/>
      <c r="AQ1206" s="22" t="s">
        <v>80</v>
      </c>
      <c r="AR1206" s="26" t="s">
        <v>223</v>
      </c>
      <c r="AS1206" s="26" t="s">
        <v>224</v>
      </c>
      <c r="AT1206" s="498">
        <v>112</v>
      </c>
      <c r="AU1206" s="270">
        <v>45.23</v>
      </c>
      <c r="AV1206" s="11">
        <v>-118.5</v>
      </c>
      <c r="AW1206" s="37" t="s">
        <v>225</v>
      </c>
      <c r="AX1206" s="277">
        <v>6.1416666666666666</v>
      </c>
      <c r="AY1206" s="278">
        <v>613</v>
      </c>
      <c r="AZ1206" s="455">
        <f t="shared" si="675"/>
        <v>2.7874604745184151</v>
      </c>
      <c r="BA1206" s="529" t="s">
        <v>137</v>
      </c>
      <c r="BB1206" s="241" t="s">
        <v>226</v>
      </c>
      <c r="BC1206" s="22"/>
      <c r="BH1206" s="26" t="s">
        <v>2028</v>
      </c>
      <c r="BI1206" s="26" t="s">
        <v>1871</v>
      </c>
      <c r="BJ1206" s="8" t="s">
        <v>8</v>
      </c>
      <c r="BK1206" s="67" t="s">
        <v>1884</v>
      </c>
      <c r="BL1206" s="59" t="s">
        <v>2269</v>
      </c>
      <c r="BM1206" s="59" t="s">
        <v>2269</v>
      </c>
      <c r="BO1206" s="29" t="s">
        <v>1669</v>
      </c>
      <c r="BP1206" s="8" t="s">
        <v>1577</v>
      </c>
      <c r="BQ1206" s="29" t="s">
        <v>1862</v>
      </c>
      <c r="BR1206" s="67">
        <v>1.2981643924626383</v>
      </c>
      <c r="BS1206" s="29" t="s">
        <v>21</v>
      </c>
      <c r="BT1206" s="29" t="s">
        <v>9</v>
      </c>
      <c r="BU1206" s="124">
        <v>1.3222028425284817</v>
      </c>
      <c r="BW1206" s="14" t="s">
        <v>26</v>
      </c>
      <c r="BX1206" s="29" t="s">
        <v>67</v>
      </c>
      <c r="BZ1206" s="146">
        <f t="shared" si="669"/>
        <v>1.3222028425284817</v>
      </c>
      <c r="CA1206" s="250" t="s">
        <v>18</v>
      </c>
      <c r="CB1206" s="248" t="s">
        <v>1861</v>
      </c>
      <c r="CC1206" s="29">
        <v>9</v>
      </c>
      <c r="CD1206" s="29">
        <v>9</v>
      </c>
      <c r="CE1206" s="82" t="s">
        <v>1617</v>
      </c>
      <c r="CF1206" s="8" t="s">
        <v>1578</v>
      </c>
      <c r="CG1206" s="67">
        <v>1.5174291938997824</v>
      </c>
      <c r="CH1206" s="29" t="s">
        <v>21</v>
      </c>
      <c r="CI1206" s="67">
        <v>2.3413620620078395</v>
      </c>
      <c r="CL1206" s="30">
        <f t="shared" si="670"/>
        <v>2.3413620620078395</v>
      </c>
      <c r="CM1206" s="29">
        <v>3</v>
      </c>
      <c r="CN1206" s="29">
        <v>3</v>
      </c>
      <c r="CO1206" s="82" t="s">
        <v>2630</v>
      </c>
      <c r="CP1206" s="67">
        <f t="shared" si="679"/>
        <v>-0.13881491178494063</v>
      </c>
      <c r="CQ1206" s="67">
        <f t="shared" si="680"/>
        <v>0.92307692307692313</v>
      </c>
      <c r="CR1206" s="67">
        <f t="shared" si="676"/>
        <v>-0.1281368416476375</v>
      </c>
      <c r="CS1206" s="67">
        <f t="shared" si="681"/>
        <v>0.44512857153558738</v>
      </c>
      <c r="CT1206" s="29">
        <v>2</v>
      </c>
      <c r="CU1206" s="59">
        <v>0</v>
      </c>
      <c r="CV1206" s="19" t="s">
        <v>1782</v>
      </c>
      <c r="CW1206" s="59">
        <v>0</v>
      </c>
      <c r="CX1206" s="59">
        <v>0</v>
      </c>
      <c r="CY1206" s="12">
        <v>0</v>
      </c>
      <c r="CZ1206" s="12">
        <v>2</v>
      </c>
      <c r="DA1206" s="12">
        <v>0</v>
      </c>
      <c r="DB1206" s="12">
        <v>0</v>
      </c>
      <c r="DC1206" s="12">
        <v>0</v>
      </c>
      <c r="DD1206" s="283">
        <v>0</v>
      </c>
      <c r="DE1206" s="60">
        <v>0</v>
      </c>
      <c r="DF1206" s="60">
        <v>0</v>
      </c>
      <c r="DG1206" s="60">
        <v>1</v>
      </c>
      <c r="DH1206" s="60">
        <v>0</v>
      </c>
      <c r="DI1206" s="60">
        <v>0</v>
      </c>
      <c r="DJ1206" s="60">
        <v>0</v>
      </c>
      <c r="DK1206" s="60">
        <v>0</v>
      </c>
      <c r="DL1206" s="19">
        <v>0</v>
      </c>
      <c r="DM1206" s="19">
        <v>0</v>
      </c>
      <c r="DN1206" s="19">
        <v>0</v>
      </c>
      <c r="DO1206" s="59">
        <v>0</v>
      </c>
      <c r="DP1206" s="59">
        <v>0</v>
      </c>
      <c r="DQ1206" s="59">
        <v>0</v>
      </c>
      <c r="DR1206" s="59">
        <v>0</v>
      </c>
      <c r="DS1206" s="59">
        <v>0</v>
      </c>
      <c r="DT1206" s="59">
        <v>1</v>
      </c>
      <c r="DU1206" s="59">
        <v>0</v>
      </c>
      <c r="DV1206" s="59">
        <v>0</v>
      </c>
      <c r="DW1206" s="59">
        <v>0</v>
      </c>
      <c r="DX1206" s="59">
        <v>0</v>
      </c>
      <c r="DY1206" s="59">
        <v>0</v>
      </c>
      <c r="DZ1206" s="59">
        <v>0</v>
      </c>
      <c r="EA1206" s="59">
        <v>0</v>
      </c>
      <c r="EB1206" s="59">
        <v>0</v>
      </c>
      <c r="EC1206" s="59">
        <v>0</v>
      </c>
      <c r="ED1206" s="59">
        <v>0</v>
      </c>
      <c r="EE1206" s="59">
        <v>0</v>
      </c>
      <c r="EF1206" s="59">
        <v>0</v>
      </c>
      <c r="EG1206" s="59">
        <v>0</v>
      </c>
      <c r="EH1206" s="59">
        <v>0</v>
      </c>
      <c r="EI1206" s="59">
        <v>0</v>
      </c>
      <c r="EJ1206" s="59">
        <v>0</v>
      </c>
      <c r="EK1206" s="59">
        <v>0</v>
      </c>
      <c r="EL1206" s="59">
        <v>0</v>
      </c>
      <c r="EM1206" s="37">
        <v>0</v>
      </c>
      <c r="EN1206" s="59">
        <v>0</v>
      </c>
      <c r="EO1206" s="268">
        <v>1</v>
      </c>
      <c r="EP1206" s="59">
        <v>1</v>
      </c>
      <c r="EQ1206" s="59">
        <v>2</v>
      </c>
    </row>
    <row r="1207" spans="1:147" ht="15" customHeight="1" x14ac:dyDescent="0.25">
      <c r="A1207" s="6" t="s">
        <v>2587</v>
      </c>
      <c r="B1207" s="22">
        <v>281</v>
      </c>
      <c r="C1207" s="21" t="s">
        <v>1857</v>
      </c>
      <c r="D1207" s="13">
        <v>2016</v>
      </c>
      <c r="E1207" s="21" t="s">
        <v>800</v>
      </c>
      <c r="F1207" s="21" t="s">
        <v>308</v>
      </c>
      <c r="G1207" s="13">
        <v>19</v>
      </c>
      <c r="H1207" s="22" t="s">
        <v>801</v>
      </c>
      <c r="I1207" s="238" t="s">
        <v>1412</v>
      </c>
      <c r="J1207" s="59">
        <v>2</v>
      </c>
      <c r="K1207" s="22" t="s">
        <v>39</v>
      </c>
      <c r="L1207" s="22" t="s">
        <v>89</v>
      </c>
      <c r="M1207" s="22">
        <v>6</v>
      </c>
      <c r="N1207" s="22">
        <v>6</v>
      </c>
      <c r="O1207" s="59">
        <f t="shared" si="672"/>
        <v>0.77815125038364363</v>
      </c>
      <c r="P1207" s="22" t="s">
        <v>1858</v>
      </c>
      <c r="R1207" s="22">
        <v>1</v>
      </c>
      <c r="S1207" s="37">
        <v>2</v>
      </c>
      <c r="T1207" s="22">
        <v>1</v>
      </c>
      <c r="U1207" s="239" t="s">
        <v>1859</v>
      </c>
      <c r="V1207" s="34" t="s">
        <v>1861</v>
      </c>
      <c r="W1207" s="13"/>
      <c r="X1207" s="22" t="s">
        <v>608</v>
      </c>
      <c r="Z1207" s="26" t="s">
        <v>153</v>
      </c>
      <c r="AA1207" s="22" t="s">
        <v>1257</v>
      </c>
      <c r="AB1207" s="29" t="s">
        <v>1164</v>
      </c>
      <c r="AC1207" s="29">
        <v>30</v>
      </c>
      <c r="AD1207" s="29">
        <v>0</v>
      </c>
      <c r="AE1207" s="29" t="s">
        <v>1575</v>
      </c>
      <c r="AF1207" s="27">
        <v>8.1999999999999993</v>
      </c>
      <c r="AG1207" s="86">
        <f t="shared" si="673"/>
        <v>0.91381385238371671</v>
      </c>
      <c r="AH1207" s="458">
        <f>AF1207*110</f>
        <v>901.99999999999989</v>
      </c>
      <c r="AI1207" s="72">
        <f t="shared" si="666"/>
        <v>2.9552065375419416</v>
      </c>
      <c r="AJ1207" s="59">
        <f t="shared" si="667"/>
        <v>49.199999999999996</v>
      </c>
      <c r="AK1207" s="59">
        <f t="shared" si="674"/>
        <v>1.6919651027673603</v>
      </c>
      <c r="AL1207" s="72">
        <f t="shared" si="668"/>
        <v>5411.9999999999991</v>
      </c>
      <c r="AM1207" s="72">
        <f t="shared" ref="AM1207:AM1269" si="694">LOG10(AL1207)</f>
        <v>3.7333577879255855</v>
      </c>
      <c r="AN1207" s="26" t="s">
        <v>28</v>
      </c>
      <c r="AO1207" s="22" t="s">
        <v>470</v>
      </c>
      <c r="AP1207" s="240"/>
      <c r="AQ1207" s="22" t="s">
        <v>80</v>
      </c>
      <c r="AR1207" s="26" t="s">
        <v>223</v>
      </c>
      <c r="AS1207" s="26" t="s">
        <v>224</v>
      </c>
      <c r="AT1207" s="498">
        <v>113</v>
      </c>
      <c r="AU1207" s="270">
        <v>45.23</v>
      </c>
      <c r="AV1207" s="11">
        <v>-118.5</v>
      </c>
      <c r="AW1207" s="37" t="s">
        <v>225</v>
      </c>
      <c r="AX1207" s="277">
        <v>6.1416666666666666</v>
      </c>
      <c r="AY1207" s="278">
        <v>613</v>
      </c>
      <c r="AZ1207" s="455">
        <f t="shared" si="675"/>
        <v>2.7874604745184151</v>
      </c>
      <c r="BA1207" s="529" t="s">
        <v>137</v>
      </c>
      <c r="BB1207" s="241" t="s">
        <v>226</v>
      </c>
      <c r="BC1207" s="22"/>
      <c r="BH1207" s="26" t="s">
        <v>2028</v>
      </c>
      <c r="BI1207" s="26" t="s">
        <v>1872</v>
      </c>
      <c r="BJ1207" s="8" t="s">
        <v>8</v>
      </c>
      <c r="BK1207" s="67" t="s">
        <v>1884</v>
      </c>
      <c r="BL1207" s="59" t="s">
        <v>2269</v>
      </c>
      <c r="BM1207" s="59" t="s">
        <v>2269</v>
      </c>
      <c r="BO1207" s="29" t="s">
        <v>1669</v>
      </c>
      <c r="BP1207" s="8" t="s">
        <v>1577</v>
      </c>
      <c r="BQ1207" s="29" t="s">
        <v>1862</v>
      </c>
      <c r="BR1207" s="67">
        <v>0.60256410256410264</v>
      </c>
      <c r="BS1207" s="29" t="s">
        <v>21</v>
      </c>
      <c r="BT1207" s="29" t="s">
        <v>9</v>
      </c>
      <c r="BU1207" s="124">
        <v>0.79776149672328445</v>
      </c>
      <c r="BW1207" s="14" t="s">
        <v>26</v>
      </c>
      <c r="BX1207" s="29" t="s">
        <v>67</v>
      </c>
      <c r="BZ1207" s="146">
        <f t="shared" si="669"/>
        <v>0.79776149672328445</v>
      </c>
      <c r="CA1207" s="250" t="s">
        <v>18</v>
      </c>
      <c r="CB1207" s="248" t="s">
        <v>1861</v>
      </c>
      <c r="CC1207" s="119">
        <v>2</v>
      </c>
      <c r="CD1207" s="119">
        <v>2</v>
      </c>
      <c r="CE1207" s="82" t="s">
        <v>1617</v>
      </c>
      <c r="CF1207" s="8" t="s">
        <v>1578</v>
      </c>
      <c r="CG1207" s="67">
        <v>-0.84090909090909083</v>
      </c>
      <c r="CH1207" s="29" t="s">
        <v>21</v>
      </c>
      <c r="CI1207" s="67">
        <v>1.8963318222730137</v>
      </c>
      <c r="CL1207" s="30">
        <f t="shared" si="670"/>
        <v>1.8963318222730137</v>
      </c>
      <c r="CM1207" s="119">
        <v>2</v>
      </c>
      <c r="CN1207" s="119">
        <v>2</v>
      </c>
      <c r="CO1207" s="82" t="s">
        <v>2630</v>
      </c>
      <c r="CP1207" s="67">
        <f t="shared" si="679"/>
        <v>0.99225969541812231</v>
      </c>
      <c r="CQ1207" s="67">
        <f t="shared" si="680"/>
        <v>0.5714285714285714</v>
      </c>
      <c r="CR1207" s="67">
        <f t="shared" si="676"/>
        <v>0.56700554023892702</v>
      </c>
      <c r="CS1207" s="67">
        <f t="shared" si="681"/>
        <v>1.0401869103327046</v>
      </c>
      <c r="CT1207" s="29">
        <v>1</v>
      </c>
      <c r="CU1207" s="59">
        <v>0</v>
      </c>
      <c r="CV1207" s="19" t="s">
        <v>1782</v>
      </c>
      <c r="CW1207" s="59">
        <v>0</v>
      </c>
      <c r="CX1207" s="59">
        <v>0</v>
      </c>
      <c r="CY1207" s="12">
        <v>0</v>
      </c>
      <c r="CZ1207" s="12">
        <v>2</v>
      </c>
      <c r="DA1207" s="12">
        <v>0</v>
      </c>
      <c r="DB1207" s="12">
        <v>0</v>
      </c>
      <c r="DC1207" s="12">
        <v>0</v>
      </c>
      <c r="DD1207" s="283">
        <v>0</v>
      </c>
      <c r="DE1207" s="60">
        <v>0</v>
      </c>
      <c r="DF1207" s="60">
        <v>0</v>
      </c>
      <c r="DG1207" s="60">
        <v>1</v>
      </c>
      <c r="DH1207" s="60">
        <v>0</v>
      </c>
      <c r="DI1207" s="60">
        <v>0</v>
      </c>
      <c r="DJ1207" s="60">
        <v>0</v>
      </c>
      <c r="DK1207" s="60">
        <v>0</v>
      </c>
      <c r="DL1207" s="19">
        <v>0</v>
      </c>
      <c r="DM1207" s="19">
        <v>0</v>
      </c>
      <c r="DN1207" s="19">
        <v>0</v>
      </c>
      <c r="DO1207" s="59">
        <v>0</v>
      </c>
      <c r="DP1207" s="59">
        <v>0</v>
      </c>
      <c r="DQ1207" s="59">
        <v>0</v>
      </c>
      <c r="DR1207" s="59">
        <v>0</v>
      </c>
      <c r="DS1207" s="59">
        <v>0</v>
      </c>
      <c r="DT1207" s="59">
        <v>1</v>
      </c>
      <c r="DU1207" s="59">
        <v>0</v>
      </c>
      <c r="DV1207" s="59">
        <v>0</v>
      </c>
      <c r="DW1207" s="59">
        <v>0</v>
      </c>
      <c r="DX1207" s="59">
        <v>0</v>
      </c>
      <c r="DY1207" s="59">
        <v>0</v>
      </c>
      <c r="DZ1207" s="59">
        <v>0</v>
      </c>
      <c r="EA1207" s="59">
        <v>0</v>
      </c>
      <c r="EB1207" s="59">
        <v>0</v>
      </c>
      <c r="EC1207" s="59">
        <v>0</v>
      </c>
      <c r="ED1207" s="59">
        <v>0</v>
      </c>
      <c r="EE1207" s="59">
        <v>0</v>
      </c>
      <c r="EF1207" s="59">
        <v>0</v>
      </c>
      <c r="EG1207" s="59">
        <v>0</v>
      </c>
      <c r="EH1207" s="59">
        <v>0</v>
      </c>
      <c r="EI1207" s="59">
        <v>0</v>
      </c>
      <c r="EJ1207" s="59">
        <v>0</v>
      </c>
      <c r="EK1207" s="59">
        <v>0</v>
      </c>
      <c r="EL1207" s="59">
        <v>0</v>
      </c>
      <c r="EM1207" s="29">
        <v>2</v>
      </c>
      <c r="EN1207" s="59">
        <v>0</v>
      </c>
      <c r="EO1207" s="29">
        <v>2</v>
      </c>
      <c r="EP1207" s="59">
        <v>1</v>
      </c>
      <c r="EQ1207" s="59">
        <v>2</v>
      </c>
    </row>
    <row r="1208" spans="1:147" ht="15" customHeight="1" x14ac:dyDescent="0.25">
      <c r="A1208" s="6" t="s">
        <v>2587</v>
      </c>
      <c r="B1208" s="22">
        <v>282</v>
      </c>
      <c r="C1208" s="21" t="s">
        <v>1857</v>
      </c>
      <c r="D1208" s="13">
        <v>2016</v>
      </c>
      <c r="E1208" s="21" t="s">
        <v>800</v>
      </c>
      <c r="F1208" s="21" t="s">
        <v>308</v>
      </c>
      <c r="G1208" s="13">
        <v>19</v>
      </c>
      <c r="H1208" s="22" t="s">
        <v>801</v>
      </c>
      <c r="I1208" s="238" t="s">
        <v>1412</v>
      </c>
      <c r="J1208" s="59">
        <v>2</v>
      </c>
      <c r="K1208" s="22" t="s">
        <v>39</v>
      </c>
      <c r="L1208" s="22" t="s">
        <v>89</v>
      </c>
      <c r="M1208" s="22">
        <v>6</v>
      </c>
      <c r="N1208" s="22">
        <v>6</v>
      </c>
      <c r="O1208" s="59">
        <f t="shared" si="672"/>
        <v>0.77815125038364363</v>
      </c>
      <c r="P1208" s="22" t="s">
        <v>1858</v>
      </c>
      <c r="R1208" s="22">
        <v>1</v>
      </c>
      <c r="S1208" s="37">
        <v>2</v>
      </c>
      <c r="T1208" s="22">
        <v>1</v>
      </c>
      <c r="U1208" s="239" t="s">
        <v>1859</v>
      </c>
      <c r="V1208" s="34" t="s">
        <v>1861</v>
      </c>
      <c r="W1208" s="13"/>
      <c r="X1208" s="22" t="s">
        <v>608</v>
      </c>
      <c r="Z1208" s="26" t="s">
        <v>153</v>
      </c>
      <c r="AA1208" s="22" t="s">
        <v>1257</v>
      </c>
      <c r="AB1208" s="29" t="s">
        <v>1164</v>
      </c>
      <c r="AC1208" s="119">
        <v>20</v>
      </c>
      <c r="AD1208" s="29">
        <v>0</v>
      </c>
      <c r="AE1208" s="29" t="s">
        <v>1575</v>
      </c>
      <c r="AF1208" s="281">
        <v>5.5</v>
      </c>
      <c r="AG1208" s="86">
        <f t="shared" si="673"/>
        <v>0.74036268949424389</v>
      </c>
      <c r="AH1208" s="458">
        <f t="shared" ref="AH1208:AH1210" si="695">AF1208*110</f>
        <v>605</v>
      </c>
      <c r="AI1208" s="72">
        <f t="shared" si="666"/>
        <v>2.781755374652469</v>
      </c>
      <c r="AJ1208" s="59">
        <f t="shared" si="667"/>
        <v>33</v>
      </c>
      <c r="AK1208" s="59">
        <f t="shared" si="674"/>
        <v>1.5185139398778875</v>
      </c>
      <c r="AL1208" s="72">
        <f t="shared" si="668"/>
        <v>3630</v>
      </c>
      <c r="AM1208" s="72">
        <f t="shared" si="694"/>
        <v>3.5599066250361124</v>
      </c>
      <c r="AN1208" s="26" t="s">
        <v>28</v>
      </c>
      <c r="AO1208" s="22" t="s">
        <v>470</v>
      </c>
      <c r="AP1208" s="240"/>
      <c r="AQ1208" s="22" t="s">
        <v>80</v>
      </c>
      <c r="AR1208" s="26" t="s">
        <v>223</v>
      </c>
      <c r="AS1208" s="26" t="s">
        <v>224</v>
      </c>
      <c r="AT1208" s="498">
        <v>113</v>
      </c>
      <c r="AU1208" s="270">
        <v>45.23</v>
      </c>
      <c r="AV1208" s="11">
        <v>-118.5</v>
      </c>
      <c r="AW1208" s="37" t="s">
        <v>225</v>
      </c>
      <c r="AX1208" s="277">
        <v>6.1416666666666666</v>
      </c>
      <c r="AY1208" s="278">
        <v>613</v>
      </c>
      <c r="AZ1208" s="455">
        <f t="shared" si="675"/>
        <v>2.7874604745184151</v>
      </c>
      <c r="BA1208" s="529" t="s">
        <v>137</v>
      </c>
      <c r="BB1208" s="241" t="s">
        <v>226</v>
      </c>
      <c r="BC1208" s="22"/>
      <c r="BH1208" s="26" t="s">
        <v>2028</v>
      </c>
      <c r="BI1208" s="26" t="s">
        <v>1873</v>
      </c>
      <c r="BJ1208" s="8" t="s">
        <v>8</v>
      </c>
      <c r="BK1208" s="67" t="s">
        <v>1884</v>
      </c>
      <c r="BL1208" s="59" t="s">
        <v>2269</v>
      </c>
      <c r="BM1208" s="59" t="s">
        <v>2269</v>
      </c>
      <c r="BO1208" s="29" t="s">
        <v>1669</v>
      </c>
      <c r="BP1208" s="8" t="s">
        <v>1577</v>
      </c>
      <c r="BQ1208" s="29" t="s">
        <v>1862</v>
      </c>
      <c r="BR1208" s="67">
        <v>0.60416666666666663</v>
      </c>
      <c r="BS1208" s="29" t="s">
        <v>21</v>
      </c>
      <c r="BT1208" s="29" t="s">
        <v>9</v>
      </c>
      <c r="BU1208" s="124">
        <v>0.73656956373598703</v>
      </c>
      <c r="BW1208" s="14" t="s">
        <v>26</v>
      </c>
      <c r="BX1208" s="29" t="s">
        <v>67</v>
      </c>
      <c r="BZ1208" s="146">
        <f t="shared" si="669"/>
        <v>0.73656956373598703</v>
      </c>
      <c r="CA1208" s="250" t="s">
        <v>18</v>
      </c>
      <c r="CB1208" s="248" t="s">
        <v>1861</v>
      </c>
      <c r="CC1208" s="119">
        <v>2</v>
      </c>
      <c r="CD1208" s="119">
        <v>2</v>
      </c>
      <c r="CE1208" s="82" t="s">
        <v>1617</v>
      </c>
      <c r="CF1208" s="8" t="s">
        <v>1578</v>
      </c>
      <c r="CG1208" s="67">
        <v>-0.84090909090909083</v>
      </c>
      <c r="CH1208" s="29" t="s">
        <v>21</v>
      </c>
      <c r="CI1208" s="67">
        <v>1.8963318222730137</v>
      </c>
      <c r="CL1208" s="30">
        <f t="shared" si="670"/>
        <v>1.8963318222730137</v>
      </c>
      <c r="CM1208" s="119">
        <v>2</v>
      </c>
      <c r="CN1208" s="119">
        <v>2</v>
      </c>
      <c r="CO1208" s="82" t="s">
        <v>2630</v>
      </c>
      <c r="CP1208" s="67">
        <f t="shared" si="679"/>
        <v>1.0045658468264114</v>
      </c>
      <c r="CQ1208" s="67">
        <f t="shared" si="680"/>
        <v>0.5714285714285714</v>
      </c>
      <c r="CR1208" s="67">
        <f t="shared" si="676"/>
        <v>0.57403762675794934</v>
      </c>
      <c r="CS1208" s="67">
        <f t="shared" si="681"/>
        <v>1.0411898996167372</v>
      </c>
      <c r="CT1208" s="29">
        <v>1</v>
      </c>
      <c r="CU1208" s="59">
        <v>0</v>
      </c>
      <c r="CV1208" s="19" t="s">
        <v>1782</v>
      </c>
      <c r="CW1208" s="59">
        <v>0</v>
      </c>
      <c r="CX1208" s="59">
        <v>0</v>
      </c>
      <c r="CY1208" s="12">
        <v>0</v>
      </c>
      <c r="CZ1208" s="12">
        <v>2</v>
      </c>
      <c r="DA1208" s="12">
        <v>0</v>
      </c>
      <c r="DB1208" s="12">
        <v>0</v>
      </c>
      <c r="DC1208" s="12">
        <v>0</v>
      </c>
      <c r="DD1208" s="283">
        <v>0</v>
      </c>
      <c r="DE1208" s="60">
        <v>0</v>
      </c>
      <c r="DF1208" s="60">
        <v>0</v>
      </c>
      <c r="DG1208" s="60">
        <v>1</v>
      </c>
      <c r="DH1208" s="60">
        <v>0</v>
      </c>
      <c r="DI1208" s="60">
        <v>0</v>
      </c>
      <c r="DJ1208" s="60">
        <v>0</v>
      </c>
      <c r="DK1208" s="60">
        <v>0</v>
      </c>
      <c r="DL1208" s="19">
        <v>0</v>
      </c>
      <c r="DM1208" s="19">
        <v>0</v>
      </c>
      <c r="DN1208" s="19">
        <v>0</v>
      </c>
      <c r="DO1208" s="59">
        <v>0</v>
      </c>
      <c r="DP1208" s="59">
        <v>0</v>
      </c>
      <c r="DQ1208" s="59">
        <v>0</v>
      </c>
      <c r="DR1208" s="59">
        <v>0</v>
      </c>
      <c r="DS1208" s="59">
        <v>0</v>
      </c>
      <c r="DT1208" s="59">
        <v>1</v>
      </c>
      <c r="DU1208" s="59">
        <v>0</v>
      </c>
      <c r="DV1208" s="59">
        <v>0</v>
      </c>
      <c r="DW1208" s="59">
        <v>0</v>
      </c>
      <c r="DX1208" s="59">
        <v>0</v>
      </c>
      <c r="DY1208" s="59">
        <v>0</v>
      </c>
      <c r="DZ1208" s="59">
        <v>0</v>
      </c>
      <c r="EA1208" s="59">
        <v>0</v>
      </c>
      <c r="EB1208" s="59">
        <v>0</v>
      </c>
      <c r="EC1208" s="59">
        <v>0</v>
      </c>
      <c r="ED1208" s="59">
        <v>0</v>
      </c>
      <c r="EE1208" s="59">
        <v>0</v>
      </c>
      <c r="EF1208" s="59">
        <v>0</v>
      </c>
      <c r="EG1208" s="59">
        <v>0</v>
      </c>
      <c r="EH1208" s="59">
        <v>0</v>
      </c>
      <c r="EI1208" s="59">
        <v>0</v>
      </c>
      <c r="EJ1208" s="59">
        <v>0</v>
      </c>
      <c r="EK1208" s="59">
        <v>0</v>
      </c>
      <c r="EL1208" s="59">
        <v>0</v>
      </c>
      <c r="EM1208" s="29">
        <v>2</v>
      </c>
      <c r="EN1208" s="59">
        <v>0</v>
      </c>
      <c r="EO1208" s="29">
        <v>2</v>
      </c>
      <c r="EP1208" s="59">
        <v>1</v>
      </c>
      <c r="EQ1208" s="59">
        <v>2</v>
      </c>
    </row>
    <row r="1209" spans="1:147" ht="15" customHeight="1" x14ac:dyDescent="0.25">
      <c r="A1209" s="6" t="s">
        <v>2587</v>
      </c>
      <c r="B1209" s="22">
        <v>283</v>
      </c>
      <c r="C1209" s="21" t="s">
        <v>1857</v>
      </c>
      <c r="D1209" s="13">
        <v>2016</v>
      </c>
      <c r="E1209" s="21" t="s">
        <v>800</v>
      </c>
      <c r="F1209" s="21" t="s">
        <v>308</v>
      </c>
      <c r="G1209" s="13">
        <v>19</v>
      </c>
      <c r="H1209" s="22" t="s">
        <v>801</v>
      </c>
      <c r="I1209" s="238" t="s">
        <v>1412</v>
      </c>
      <c r="J1209" s="59">
        <v>2</v>
      </c>
      <c r="K1209" s="22" t="s">
        <v>39</v>
      </c>
      <c r="L1209" s="22" t="s">
        <v>89</v>
      </c>
      <c r="M1209" s="22">
        <v>6</v>
      </c>
      <c r="N1209" s="22">
        <v>6</v>
      </c>
      <c r="O1209" s="59">
        <f t="shared" si="672"/>
        <v>0.77815125038364363</v>
      </c>
      <c r="P1209" s="22" t="s">
        <v>1858</v>
      </c>
      <c r="R1209" s="22">
        <v>1</v>
      </c>
      <c r="S1209" s="37">
        <v>2</v>
      </c>
      <c r="T1209" s="22">
        <v>1</v>
      </c>
      <c r="U1209" s="239" t="s">
        <v>1859</v>
      </c>
      <c r="V1209" s="34" t="s">
        <v>1861</v>
      </c>
      <c r="W1209" s="13"/>
      <c r="X1209" s="22" t="s">
        <v>608</v>
      </c>
      <c r="Z1209" s="26" t="s">
        <v>153</v>
      </c>
      <c r="AA1209" s="22" t="s">
        <v>1257</v>
      </c>
      <c r="AB1209" s="29" t="s">
        <v>1164</v>
      </c>
      <c r="AC1209" s="119">
        <v>10</v>
      </c>
      <c r="AD1209" s="29">
        <v>0</v>
      </c>
      <c r="AE1209" s="29" t="s">
        <v>1575</v>
      </c>
      <c r="AF1209" s="281">
        <v>2.7</v>
      </c>
      <c r="AG1209" s="86">
        <f t="shared" si="673"/>
        <v>0.43136376415898736</v>
      </c>
      <c r="AH1209" s="458">
        <f t="shared" si="695"/>
        <v>297</v>
      </c>
      <c r="AI1209" s="72">
        <f t="shared" si="666"/>
        <v>2.4727564493172123</v>
      </c>
      <c r="AJ1209" s="59">
        <f t="shared" si="667"/>
        <v>16.200000000000003</v>
      </c>
      <c r="AK1209" s="59">
        <f t="shared" si="674"/>
        <v>1.209515014542631</v>
      </c>
      <c r="AL1209" s="72">
        <f t="shared" si="668"/>
        <v>1782</v>
      </c>
      <c r="AM1209" s="72">
        <f t="shared" si="694"/>
        <v>3.2509076997008561</v>
      </c>
      <c r="AN1209" s="26" t="s">
        <v>28</v>
      </c>
      <c r="AO1209" s="22" t="s">
        <v>470</v>
      </c>
      <c r="AP1209" s="240"/>
      <c r="AQ1209" s="22" t="s">
        <v>80</v>
      </c>
      <c r="AR1209" s="26" t="s">
        <v>223</v>
      </c>
      <c r="AS1209" s="26" t="s">
        <v>224</v>
      </c>
      <c r="AT1209" s="498">
        <v>113</v>
      </c>
      <c r="AU1209" s="270">
        <v>45.23</v>
      </c>
      <c r="AV1209" s="11">
        <v>-118.5</v>
      </c>
      <c r="AW1209" s="37" t="s">
        <v>225</v>
      </c>
      <c r="AX1209" s="277">
        <v>6.1416666666666666</v>
      </c>
      <c r="AY1209" s="278">
        <v>613</v>
      </c>
      <c r="AZ1209" s="455">
        <f t="shared" si="675"/>
        <v>2.7874604745184151</v>
      </c>
      <c r="BA1209" s="529" t="s">
        <v>137</v>
      </c>
      <c r="BB1209" s="241" t="s">
        <v>226</v>
      </c>
      <c r="BC1209" s="22"/>
      <c r="BH1209" s="26" t="s">
        <v>2028</v>
      </c>
      <c r="BI1209" s="26" t="s">
        <v>1874</v>
      </c>
      <c r="BJ1209" s="8" t="s">
        <v>8</v>
      </c>
      <c r="BK1209" s="67" t="s">
        <v>1884</v>
      </c>
      <c r="BL1209" s="59" t="s">
        <v>2269</v>
      </c>
      <c r="BM1209" s="59" t="s">
        <v>2269</v>
      </c>
      <c r="BO1209" s="29" t="s">
        <v>1669</v>
      </c>
      <c r="BP1209" s="8" t="s">
        <v>1577</v>
      </c>
      <c r="BQ1209" s="29" t="s">
        <v>1862</v>
      </c>
      <c r="BR1209" s="67">
        <v>-0.13461538461538464</v>
      </c>
      <c r="BS1209" s="29" t="s">
        <v>21</v>
      </c>
      <c r="BT1209" s="29" t="s">
        <v>9</v>
      </c>
      <c r="BU1209" s="124">
        <v>0.19037490262714743</v>
      </c>
      <c r="BW1209" s="14" t="s">
        <v>26</v>
      </c>
      <c r="BX1209" s="29" t="s">
        <v>67</v>
      </c>
      <c r="BZ1209" s="146">
        <f t="shared" si="669"/>
        <v>0.19037490262714743</v>
      </c>
      <c r="CA1209" s="250" t="s">
        <v>18</v>
      </c>
      <c r="CB1209" s="248" t="s">
        <v>1861</v>
      </c>
      <c r="CC1209" s="119">
        <v>2</v>
      </c>
      <c r="CD1209" s="119">
        <v>2</v>
      </c>
      <c r="CE1209" s="82" t="s">
        <v>1617</v>
      </c>
      <c r="CF1209" s="8" t="s">
        <v>1578</v>
      </c>
      <c r="CG1209" s="67">
        <v>-0.84090909090909083</v>
      </c>
      <c r="CH1209" s="29" t="s">
        <v>21</v>
      </c>
      <c r="CI1209" s="67">
        <v>1.8963318222730137</v>
      </c>
      <c r="CL1209" s="30">
        <f t="shared" si="670"/>
        <v>1.8963318222730137</v>
      </c>
      <c r="CM1209" s="119">
        <v>2</v>
      </c>
      <c r="CN1209" s="119">
        <v>2</v>
      </c>
      <c r="CO1209" s="82" t="s">
        <v>2630</v>
      </c>
      <c r="CP1209" s="67">
        <f t="shared" si="679"/>
        <v>0.52409312592008128</v>
      </c>
      <c r="CQ1209" s="67">
        <f t="shared" si="680"/>
        <v>0.5714285714285714</v>
      </c>
      <c r="CR1209" s="67">
        <f t="shared" si="676"/>
        <v>0.29948178624004645</v>
      </c>
      <c r="CS1209" s="67">
        <f t="shared" si="681"/>
        <v>1.011211167536191</v>
      </c>
      <c r="CT1209" s="29">
        <v>1</v>
      </c>
      <c r="CU1209" s="59">
        <v>0</v>
      </c>
      <c r="CV1209" s="19" t="s">
        <v>1782</v>
      </c>
      <c r="CW1209" s="59">
        <v>0</v>
      </c>
      <c r="CX1209" s="59">
        <v>0</v>
      </c>
      <c r="CY1209" s="12">
        <v>0</v>
      </c>
      <c r="CZ1209" s="12">
        <v>2</v>
      </c>
      <c r="DA1209" s="12">
        <v>0</v>
      </c>
      <c r="DB1209" s="12">
        <v>0</v>
      </c>
      <c r="DC1209" s="12">
        <v>0</v>
      </c>
      <c r="DD1209" s="283">
        <v>0</v>
      </c>
      <c r="DE1209" s="60">
        <v>0</v>
      </c>
      <c r="DF1209" s="60">
        <v>0</v>
      </c>
      <c r="DG1209" s="60">
        <v>1</v>
      </c>
      <c r="DH1209" s="60">
        <v>0</v>
      </c>
      <c r="DI1209" s="60">
        <v>0</v>
      </c>
      <c r="DJ1209" s="60">
        <v>0</v>
      </c>
      <c r="DK1209" s="60">
        <v>0</v>
      </c>
      <c r="DL1209" s="19">
        <v>0</v>
      </c>
      <c r="DM1209" s="19">
        <v>0</v>
      </c>
      <c r="DN1209" s="19">
        <v>0</v>
      </c>
      <c r="DO1209" s="59">
        <v>0</v>
      </c>
      <c r="DP1209" s="59">
        <v>0</v>
      </c>
      <c r="DQ1209" s="59">
        <v>0</v>
      </c>
      <c r="DR1209" s="59">
        <v>0</v>
      </c>
      <c r="DS1209" s="59">
        <v>0</v>
      </c>
      <c r="DT1209" s="59">
        <v>1</v>
      </c>
      <c r="DU1209" s="59">
        <v>0</v>
      </c>
      <c r="DV1209" s="59">
        <v>0</v>
      </c>
      <c r="DW1209" s="59">
        <v>0</v>
      </c>
      <c r="DX1209" s="59">
        <v>0</v>
      </c>
      <c r="DY1209" s="59">
        <v>0</v>
      </c>
      <c r="DZ1209" s="59">
        <v>0</v>
      </c>
      <c r="EA1209" s="59">
        <v>0</v>
      </c>
      <c r="EB1209" s="59">
        <v>0</v>
      </c>
      <c r="EC1209" s="59">
        <v>0</v>
      </c>
      <c r="ED1209" s="59">
        <v>0</v>
      </c>
      <c r="EE1209" s="59">
        <v>0</v>
      </c>
      <c r="EF1209" s="59">
        <v>0</v>
      </c>
      <c r="EG1209" s="59">
        <v>0</v>
      </c>
      <c r="EH1209" s="59">
        <v>0</v>
      </c>
      <c r="EI1209" s="59">
        <v>0</v>
      </c>
      <c r="EJ1209" s="59">
        <v>0</v>
      </c>
      <c r="EK1209" s="59">
        <v>0</v>
      </c>
      <c r="EL1209" s="59">
        <v>0</v>
      </c>
      <c r="EM1209" s="29">
        <v>2</v>
      </c>
      <c r="EN1209" s="59">
        <v>0</v>
      </c>
      <c r="EO1209" s="29">
        <v>2</v>
      </c>
      <c r="EP1209" s="59">
        <v>1</v>
      </c>
      <c r="EQ1209" s="59">
        <v>2</v>
      </c>
    </row>
    <row r="1210" spans="1:147" ht="15" customHeight="1" x14ac:dyDescent="0.25">
      <c r="A1210" s="6" t="s">
        <v>2587</v>
      </c>
      <c r="B1210" s="22">
        <v>284</v>
      </c>
      <c r="C1210" s="21" t="s">
        <v>1857</v>
      </c>
      <c r="D1210" s="13">
        <v>2016</v>
      </c>
      <c r="E1210" s="21" t="s">
        <v>800</v>
      </c>
      <c r="F1210" s="21" t="s">
        <v>308</v>
      </c>
      <c r="G1210" s="13">
        <v>19</v>
      </c>
      <c r="H1210" s="22" t="s">
        <v>801</v>
      </c>
      <c r="I1210" s="238" t="s">
        <v>1412</v>
      </c>
      <c r="J1210" s="59">
        <v>2</v>
      </c>
      <c r="K1210" s="22" t="s">
        <v>39</v>
      </c>
      <c r="L1210" s="22" t="s">
        <v>89</v>
      </c>
      <c r="M1210" s="22">
        <v>6</v>
      </c>
      <c r="N1210" s="22">
        <v>6</v>
      </c>
      <c r="O1210" s="59">
        <f t="shared" si="672"/>
        <v>0.77815125038364363</v>
      </c>
      <c r="P1210" s="22" t="s">
        <v>1858</v>
      </c>
      <c r="R1210" s="22">
        <v>1</v>
      </c>
      <c r="S1210" s="37">
        <v>2</v>
      </c>
      <c r="T1210" s="22">
        <v>3</v>
      </c>
      <c r="U1210" s="239" t="s">
        <v>1859</v>
      </c>
      <c r="V1210" s="34" t="s">
        <v>1861</v>
      </c>
      <c r="W1210" s="13"/>
      <c r="X1210" s="22" t="s">
        <v>608</v>
      </c>
      <c r="Z1210" s="26" t="s">
        <v>153</v>
      </c>
      <c r="AA1210" s="22" t="s">
        <v>1257</v>
      </c>
      <c r="AB1210" s="29" t="s">
        <v>1164</v>
      </c>
      <c r="AC1210" s="243" t="s">
        <v>1863</v>
      </c>
      <c r="AD1210" s="29">
        <v>0</v>
      </c>
      <c r="AE1210" s="29" t="s">
        <v>1575</v>
      </c>
      <c r="AF1210" s="282">
        <v>5.5</v>
      </c>
      <c r="AG1210" s="86">
        <f t="shared" si="673"/>
        <v>0.74036268949424389</v>
      </c>
      <c r="AH1210" s="458">
        <f t="shared" si="695"/>
        <v>605</v>
      </c>
      <c r="AI1210" s="72">
        <f t="shared" si="666"/>
        <v>2.781755374652469</v>
      </c>
      <c r="AJ1210" s="59">
        <f t="shared" si="667"/>
        <v>33</v>
      </c>
      <c r="AK1210" s="59">
        <f t="shared" si="674"/>
        <v>1.5185139398778875</v>
      </c>
      <c r="AL1210" s="72">
        <f t="shared" si="668"/>
        <v>3630</v>
      </c>
      <c r="AM1210" s="72">
        <f t="shared" si="694"/>
        <v>3.5599066250361124</v>
      </c>
      <c r="AN1210" s="26" t="s">
        <v>28</v>
      </c>
      <c r="AO1210" s="22" t="s">
        <v>470</v>
      </c>
      <c r="AP1210" s="240"/>
      <c r="AQ1210" s="22" t="s">
        <v>80</v>
      </c>
      <c r="AR1210" s="26" t="s">
        <v>223</v>
      </c>
      <c r="AS1210" s="26" t="s">
        <v>224</v>
      </c>
      <c r="AT1210" s="498">
        <v>113</v>
      </c>
      <c r="AU1210" s="270">
        <v>45.23</v>
      </c>
      <c r="AV1210" s="11">
        <v>-118.5</v>
      </c>
      <c r="AW1210" s="37" t="s">
        <v>225</v>
      </c>
      <c r="AX1210" s="277">
        <v>6.1416666666666666</v>
      </c>
      <c r="AY1210" s="278">
        <v>613</v>
      </c>
      <c r="AZ1210" s="455">
        <f t="shared" si="675"/>
        <v>2.7874604745184151</v>
      </c>
      <c r="BA1210" s="529" t="s">
        <v>137</v>
      </c>
      <c r="BB1210" s="241" t="s">
        <v>226</v>
      </c>
      <c r="BC1210" s="22"/>
      <c r="BH1210" s="26" t="s">
        <v>2028</v>
      </c>
      <c r="BI1210" s="26" t="s">
        <v>1875</v>
      </c>
      <c r="BJ1210" s="8" t="s">
        <v>8</v>
      </c>
      <c r="BK1210" s="67" t="s">
        <v>1884</v>
      </c>
      <c r="BL1210" s="59" t="s">
        <v>2269</v>
      </c>
      <c r="BM1210" s="59" t="s">
        <v>2269</v>
      </c>
      <c r="BO1210" s="29" t="s">
        <v>1669</v>
      </c>
      <c r="BP1210" s="8" t="s">
        <v>1577</v>
      </c>
      <c r="BQ1210" s="29" t="s">
        <v>1862</v>
      </c>
      <c r="BR1210" s="67">
        <v>0.35737179487179493</v>
      </c>
      <c r="BS1210" s="29" t="s">
        <v>21</v>
      </c>
      <c r="BT1210" s="29" t="s">
        <v>9</v>
      </c>
      <c r="BU1210" s="124">
        <v>0.62311434808992261</v>
      </c>
      <c r="BW1210" s="14" t="s">
        <v>26</v>
      </c>
      <c r="BX1210" s="29" t="s">
        <v>67</v>
      </c>
      <c r="BZ1210" s="146">
        <f t="shared" si="669"/>
        <v>0.62311434808992261</v>
      </c>
      <c r="CA1210" s="250" t="s">
        <v>18</v>
      </c>
      <c r="CB1210" s="248" t="s">
        <v>1861</v>
      </c>
      <c r="CC1210" s="119">
        <v>6</v>
      </c>
      <c r="CD1210" s="119">
        <v>6</v>
      </c>
      <c r="CE1210" s="82" t="s">
        <v>1617</v>
      </c>
      <c r="CF1210" s="8" t="s">
        <v>1578</v>
      </c>
      <c r="CG1210" s="67">
        <v>-0.84090909090909083</v>
      </c>
      <c r="CH1210" s="29" t="s">
        <v>21</v>
      </c>
      <c r="CI1210" s="67">
        <v>1.8963318222730137</v>
      </c>
      <c r="CL1210" s="30">
        <f t="shared" si="670"/>
        <v>1.8963318222730137</v>
      </c>
      <c r="CM1210" s="119">
        <v>2</v>
      </c>
      <c r="CN1210" s="119">
        <v>2</v>
      </c>
      <c r="CO1210" s="82" t="s">
        <v>2630</v>
      </c>
      <c r="CP1210" s="67">
        <f t="shared" si="679"/>
        <v>1.2473262449813272</v>
      </c>
      <c r="CQ1210" s="67">
        <f t="shared" si="680"/>
        <v>0.86956521739130432</v>
      </c>
      <c r="CR1210" s="67">
        <f t="shared" si="676"/>
        <v>1.0846315173750671</v>
      </c>
      <c r="CS1210" s="67">
        <f t="shared" si="681"/>
        <v>0.74019326219687542</v>
      </c>
      <c r="CT1210" s="29">
        <v>2</v>
      </c>
      <c r="CU1210" s="59">
        <v>0</v>
      </c>
      <c r="CV1210" s="19" t="s">
        <v>1782</v>
      </c>
      <c r="CW1210" s="59">
        <v>0</v>
      </c>
      <c r="CX1210" s="59">
        <v>0</v>
      </c>
      <c r="CY1210" s="12">
        <v>0</v>
      </c>
      <c r="CZ1210" s="12">
        <v>2</v>
      </c>
      <c r="DA1210" s="12">
        <v>0</v>
      </c>
      <c r="DB1210" s="12">
        <v>0</v>
      </c>
      <c r="DC1210" s="12">
        <v>0</v>
      </c>
      <c r="DD1210" s="283">
        <v>0</v>
      </c>
      <c r="DE1210" s="60">
        <v>0</v>
      </c>
      <c r="DF1210" s="60">
        <v>0</v>
      </c>
      <c r="DG1210" s="60">
        <v>1</v>
      </c>
      <c r="DH1210" s="60">
        <v>0</v>
      </c>
      <c r="DI1210" s="60">
        <v>0</v>
      </c>
      <c r="DJ1210" s="60">
        <v>0</v>
      </c>
      <c r="DK1210" s="60">
        <v>0</v>
      </c>
      <c r="DL1210" s="19">
        <v>0</v>
      </c>
      <c r="DM1210" s="19">
        <v>0</v>
      </c>
      <c r="DN1210" s="19">
        <v>0</v>
      </c>
      <c r="DO1210" s="59">
        <v>0</v>
      </c>
      <c r="DP1210" s="59">
        <v>0</v>
      </c>
      <c r="DQ1210" s="59">
        <v>0</v>
      </c>
      <c r="DR1210" s="59">
        <v>0</v>
      </c>
      <c r="DS1210" s="59">
        <v>0</v>
      </c>
      <c r="DT1210" s="59">
        <v>1</v>
      </c>
      <c r="DU1210" s="59">
        <v>0</v>
      </c>
      <c r="DV1210" s="59">
        <v>0</v>
      </c>
      <c r="DW1210" s="59">
        <v>0</v>
      </c>
      <c r="DX1210" s="59">
        <v>0</v>
      </c>
      <c r="DY1210" s="59">
        <v>0</v>
      </c>
      <c r="DZ1210" s="59">
        <v>0</v>
      </c>
      <c r="EA1210" s="59">
        <v>0</v>
      </c>
      <c r="EB1210" s="59">
        <v>0</v>
      </c>
      <c r="EC1210" s="59">
        <v>0</v>
      </c>
      <c r="ED1210" s="59">
        <v>0</v>
      </c>
      <c r="EE1210" s="59">
        <v>0</v>
      </c>
      <c r="EF1210" s="59">
        <v>0</v>
      </c>
      <c r="EG1210" s="59">
        <v>0</v>
      </c>
      <c r="EH1210" s="59">
        <v>0</v>
      </c>
      <c r="EI1210" s="59">
        <v>0</v>
      </c>
      <c r="EJ1210" s="59">
        <v>0</v>
      </c>
      <c r="EK1210" s="59">
        <v>0</v>
      </c>
      <c r="EL1210" s="59">
        <v>0</v>
      </c>
      <c r="EM1210" s="29">
        <v>2</v>
      </c>
      <c r="EN1210" s="59">
        <v>0</v>
      </c>
      <c r="EO1210" s="29">
        <v>2</v>
      </c>
      <c r="EP1210" s="59">
        <v>1</v>
      </c>
      <c r="EQ1210" s="59">
        <v>2</v>
      </c>
    </row>
    <row r="1211" spans="1:147" ht="15" customHeight="1" x14ac:dyDescent="0.25">
      <c r="A1211" s="6" t="s">
        <v>2587</v>
      </c>
      <c r="B1211" s="22">
        <v>285</v>
      </c>
      <c r="C1211" s="21" t="s">
        <v>1857</v>
      </c>
      <c r="D1211" s="13">
        <v>2016</v>
      </c>
      <c r="E1211" s="21" t="s">
        <v>800</v>
      </c>
      <c r="F1211" s="21" t="s">
        <v>308</v>
      </c>
      <c r="G1211" s="13">
        <v>19</v>
      </c>
      <c r="H1211" s="22" t="s">
        <v>801</v>
      </c>
      <c r="I1211" s="238" t="s">
        <v>1412</v>
      </c>
      <c r="J1211" s="59">
        <v>2</v>
      </c>
      <c r="K1211" s="22" t="s">
        <v>39</v>
      </c>
      <c r="L1211" s="22" t="s">
        <v>89</v>
      </c>
      <c r="M1211" s="22">
        <v>6</v>
      </c>
      <c r="N1211" s="22">
        <v>6</v>
      </c>
      <c r="O1211" s="59">
        <f t="shared" si="672"/>
        <v>0.77815125038364363</v>
      </c>
      <c r="P1211" s="22" t="s">
        <v>1858</v>
      </c>
      <c r="R1211" s="22">
        <v>1</v>
      </c>
      <c r="S1211" s="37">
        <v>2</v>
      </c>
      <c r="T1211" s="22">
        <v>1</v>
      </c>
      <c r="U1211" s="239" t="s">
        <v>1859</v>
      </c>
      <c r="V1211" s="34" t="s">
        <v>1861</v>
      </c>
      <c r="W1211" s="13"/>
      <c r="X1211" s="22" t="s">
        <v>608</v>
      </c>
      <c r="Z1211" s="244" t="s">
        <v>130</v>
      </c>
      <c r="AA1211" s="22" t="s">
        <v>1257</v>
      </c>
      <c r="AB1211" s="29" t="s">
        <v>1164</v>
      </c>
      <c r="AC1211" s="119">
        <v>32</v>
      </c>
      <c r="AD1211" s="29">
        <v>0</v>
      </c>
      <c r="AE1211" s="29" t="s">
        <v>1576</v>
      </c>
      <c r="AF1211" s="281">
        <v>8.6999999999999993</v>
      </c>
      <c r="AG1211" s="86">
        <f t="shared" si="673"/>
        <v>0.93951925261861846</v>
      </c>
      <c r="AH1211" s="458">
        <f>AF1211*69.5</f>
        <v>604.65</v>
      </c>
      <c r="AI1211" s="72">
        <f t="shared" ref="AI1211:AI1262" si="696">LOG10(AH1211)</f>
        <v>2.7815040572087324</v>
      </c>
      <c r="AJ1211" s="59">
        <f t="shared" ref="AJ1211:AJ1262" si="697">AF1211*N1211</f>
        <v>52.199999999999996</v>
      </c>
      <c r="AK1211" s="59">
        <f t="shared" si="674"/>
        <v>1.7176705030022621</v>
      </c>
      <c r="AL1211" s="72">
        <f t="shared" ref="AL1211:AL1262" si="698">AH1211*N1211</f>
        <v>3627.8999999999996</v>
      </c>
      <c r="AM1211" s="72">
        <f t="shared" si="694"/>
        <v>3.5596553075923758</v>
      </c>
      <c r="AN1211" s="26" t="s">
        <v>28</v>
      </c>
      <c r="AO1211" s="22" t="s">
        <v>470</v>
      </c>
      <c r="AP1211" s="240"/>
      <c r="AQ1211" s="22" t="s">
        <v>80</v>
      </c>
      <c r="AR1211" s="26" t="s">
        <v>223</v>
      </c>
      <c r="AS1211" s="26" t="s">
        <v>224</v>
      </c>
      <c r="AT1211" s="498">
        <v>113</v>
      </c>
      <c r="AU1211" s="270">
        <v>45.23</v>
      </c>
      <c r="AV1211" s="11">
        <v>-118.5</v>
      </c>
      <c r="AW1211" s="37" t="s">
        <v>225</v>
      </c>
      <c r="AX1211" s="277">
        <v>6.1416666666666666</v>
      </c>
      <c r="AY1211" s="278">
        <v>613</v>
      </c>
      <c r="AZ1211" s="455">
        <f t="shared" si="675"/>
        <v>2.7874604745184151</v>
      </c>
      <c r="BA1211" s="529" t="s">
        <v>137</v>
      </c>
      <c r="BB1211" s="241" t="s">
        <v>226</v>
      </c>
      <c r="BC1211" s="22"/>
      <c r="BH1211" s="26" t="s">
        <v>2028</v>
      </c>
      <c r="BI1211" s="26" t="s">
        <v>1876</v>
      </c>
      <c r="BJ1211" s="8" t="s">
        <v>8</v>
      </c>
      <c r="BK1211" s="67" t="s">
        <v>1884</v>
      </c>
      <c r="BL1211" s="59" t="s">
        <v>2269</v>
      </c>
      <c r="BM1211" s="59" t="s">
        <v>2269</v>
      </c>
      <c r="BO1211" s="29" t="s">
        <v>1669</v>
      </c>
      <c r="BP1211" s="8" t="s">
        <v>1577</v>
      </c>
      <c r="BQ1211" s="29" t="s">
        <v>1862</v>
      </c>
      <c r="BR1211" s="67">
        <v>-0.37499999999999989</v>
      </c>
      <c r="BS1211" s="29" t="s">
        <v>21</v>
      </c>
      <c r="BT1211" s="29" t="s">
        <v>9</v>
      </c>
      <c r="BU1211" s="124">
        <v>5.8925565098878384E-2</v>
      </c>
      <c r="BW1211" s="14" t="s">
        <v>26</v>
      </c>
      <c r="BX1211" s="29" t="s">
        <v>67</v>
      </c>
      <c r="BZ1211" s="146">
        <f t="shared" si="669"/>
        <v>5.8925565098878384E-2</v>
      </c>
      <c r="CA1211" s="250" t="s">
        <v>18</v>
      </c>
      <c r="CB1211" s="248" t="s">
        <v>1861</v>
      </c>
      <c r="CC1211" s="119">
        <v>2</v>
      </c>
      <c r="CD1211" s="119">
        <v>2</v>
      </c>
      <c r="CE1211" s="82" t="s">
        <v>1617</v>
      </c>
      <c r="CF1211" s="8" t="s">
        <v>1578</v>
      </c>
      <c r="CG1211" s="67">
        <v>-0.84090909090909083</v>
      </c>
      <c r="CH1211" s="29" t="s">
        <v>21</v>
      </c>
      <c r="CI1211" s="67">
        <v>1.8963318222730137</v>
      </c>
      <c r="CL1211" s="30">
        <f t="shared" ref="CL1211:CL1224" si="699">CI1211</f>
        <v>1.8963318222730137</v>
      </c>
      <c r="CM1211" s="119">
        <v>2</v>
      </c>
      <c r="CN1211" s="119">
        <v>2</v>
      </c>
      <c r="CO1211" s="82" t="s">
        <v>2630</v>
      </c>
      <c r="CP1211" s="67">
        <f t="shared" si="679"/>
        <v>0.34729000306599878</v>
      </c>
      <c r="CQ1211" s="67">
        <f t="shared" si="680"/>
        <v>0.5714285714285714</v>
      </c>
      <c r="CR1211" s="67">
        <f t="shared" si="676"/>
        <v>0.19845143032342785</v>
      </c>
      <c r="CS1211" s="67">
        <f t="shared" si="681"/>
        <v>1.0049228712746767</v>
      </c>
      <c r="CT1211" s="29">
        <v>1</v>
      </c>
      <c r="CU1211" s="59">
        <v>0</v>
      </c>
      <c r="CV1211" s="19" t="s">
        <v>1782</v>
      </c>
      <c r="CW1211" s="59">
        <v>0</v>
      </c>
      <c r="CX1211" s="59">
        <v>0</v>
      </c>
      <c r="CY1211" s="12">
        <v>0</v>
      </c>
      <c r="CZ1211" s="12">
        <v>2</v>
      </c>
      <c r="DA1211" s="12">
        <v>0</v>
      </c>
      <c r="DB1211" s="12">
        <v>0</v>
      </c>
      <c r="DC1211" s="12">
        <v>0</v>
      </c>
      <c r="DD1211" s="283">
        <v>0</v>
      </c>
      <c r="DE1211" s="60">
        <v>0</v>
      </c>
      <c r="DF1211" s="60">
        <v>0</v>
      </c>
      <c r="DG1211" s="60">
        <v>1</v>
      </c>
      <c r="DH1211" s="60">
        <v>0</v>
      </c>
      <c r="DI1211" s="60">
        <v>0</v>
      </c>
      <c r="DJ1211" s="60">
        <v>0</v>
      </c>
      <c r="DK1211" s="60">
        <v>0</v>
      </c>
      <c r="DL1211" s="19">
        <v>0</v>
      </c>
      <c r="DM1211" s="19">
        <v>0</v>
      </c>
      <c r="DN1211" s="19">
        <v>0</v>
      </c>
      <c r="DO1211" s="59">
        <v>0</v>
      </c>
      <c r="DP1211" s="59">
        <v>0</v>
      </c>
      <c r="DQ1211" s="59">
        <v>0</v>
      </c>
      <c r="DR1211" s="59">
        <v>0</v>
      </c>
      <c r="DS1211" s="59">
        <v>0</v>
      </c>
      <c r="DT1211" s="59">
        <v>1</v>
      </c>
      <c r="DU1211" s="59">
        <v>0</v>
      </c>
      <c r="DV1211" s="59">
        <v>0</v>
      </c>
      <c r="DW1211" s="59">
        <v>0</v>
      </c>
      <c r="DX1211" s="59">
        <v>0</v>
      </c>
      <c r="DY1211" s="59">
        <v>0</v>
      </c>
      <c r="DZ1211" s="59">
        <v>0</v>
      </c>
      <c r="EA1211" s="59">
        <v>0</v>
      </c>
      <c r="EB1211" s="59">
        <v>0</v>
      </c>
      <c r="EC1211" s="59">
        <v>0</v>
      </c>
      <c r="ED1211" s="59">
        <v>0</v>
      </c>
      <c r="EE1211" s="59">
        <v>0</v>
      </c>
      <c r="EF1211" s="59">
        <v>0</v>
      </c>
      <c r="EG1211" s="59">
        <v>0</v>
      </c>
      <c r="EH1211" s="59">
        <v>0</v>
      </c>
      <c r="EI1211" s="59">
        <v>0</v>
      </c>
      <c r="EJ1211" s="59">
        <v>0</v>
      </c>
      <c r="EK1211" s="59">
        <v>0</v>
      </c>
      <c r="EL1211" s="59">
        <v>0</v>
      </c>
      <c r="EM1211" s="37">
        <v>0</v>
      </c>
      <c r="EN1211" s="59">
        <v>0</v>
      </c>
      <c r="EO1211" s="268">
        <v>1</v>
      </c>
      <c r="EP1211" s="59">
        <v>1</v>
      </c>
      <c r="EQ1211" s="59">
        <v>2</v>
      </c>
    </row>
    <row r="1212" spans="1:147" ht="15" customHeight="1" x14ac:dyDescent="0.25">
      <c r="A1212" s="6" t="s">
        <v>2587</v>
      </c>
      <c r="B1212" s="22">
        <v>286</v>
      </c>
      <c r="C1212" s="21" t="s">
        <v>1857</v>
      </c>
      <c r="D1212" s="13">
        <v>2016</v>
      </c>
      <c r="E1212" s="21" t="s">
        <v>800</v>
      </c>
      <c r="F1212" s="21" t="s">
        <v>308</v>
      </c>
      <c r="G1212" s="13">
        <v>19</v>
      </c>
      <c r="H1212" s="22" t="s">
        <v>801</v>
      </c>
      <c r="I1212" s="238" t="s">
        <v>1412</v>
      </c>
      <c r="J1212" s="59">
        <v>2</v>
      </c>
      <c r="K1212" s="22" t="s">
        <v>39</v>
      </c>
      <c r="L1212" s="22" t="s">
        <v>89</v>
      </c>
      <c r="M1212" s="22">
        <v>6</v>
      </c>
      <c r="N1212" s="22">
        <v>6</v>
      </c>
      <c r="O1212" s="59">
        <f t="shared" si="672"/>
        <v>0.77815125038364363</v>
      </c>
      <c r="P1212" s="22" t="s">
        <v>1858</v>
      </c>
      <c r="R1212" s="22">
        <v>1</v>
      </c>
      <c r="S1212" s="37">
        <v>2</v>
      </c>
      <c r="T1212" s="22">
        <v>1</v>
      </c>
      <c r="U1212" s="239" t="s">
        <v>1859</v>
      </c>
      <c r="V1212" s="34" t="s">
        <v>1861</v>
      </c>
      <c r="W1212" s="13"/>
      <c r="X1212" s="22" t="s">
        <v>608</v>
      </c>
      <c r="Z1212" s="244" t="s">
        <v>130</v>
      </c>
      <c r="AA1212" s="22" t="s">
        <v>1257</v>
      </c>
      <c r="AB1212" s="29" t="s">
        <v>1164</v>
      </c>
      <c r="AC1212" s="119">
        <v>16</v>
      </c>
      <c r="AD1212" s="29">
        <v>0</v>
      </c>
      <c r="AE1212" s="29" t="s">
        <v>1576</v>
      </c>
      <c r="AF1212" s="281">
        <v>4.4000000000000004</v>
      </c>
      <c r="AG1212" s="86">
        <f t="shared" si="673"/>
        <v>0.64345267648618742</v>
      </c>
      <c r="AH1212" s="458">
        <f t="shared" ref="AH1212:AH1214" si="700">AF1212*69.5</f>
        <v>305.8</v>
      </c>
      <c r="AI1212" s="72">
        <f t="shared" si="696"/>
        <v>2.4854374810763011</v>
      </c>
      <c r="AJ1212" s="59">
        <f t="shared" si="697"/>
        <v>26.400000000000002</v>
      </c>
      <c r="AK1212" s="59">
        <f t="shared" si="674"/>
        <v>1.4216039268698311</v>
      </c>
      <c r="AL1212" s="72">
        <f t="shared" si="698"/>
        <v>1834.8000000000002</v>
      </c>
      <c r="AM1212" s="72">
        <f t="shared" si="694"/>
        <v>3.263588731459945</v>
      </c>
      <c r="AN1212" s="26" t="s">
        <v>28</v>
      </c>
      <c r="AO1212" s="22" t="s">
        <v>470</v>
      </c>
      <c r="AP1212" s="240"/>
      <c r="AQ1212" s="22" t="s">
        <v>80</v>
      </c>
      <c r="AR1212" s="26" t="s">
        <v>223</v>
      </c>
      <c r="AS1212" s="26" t="s">
        <v>224</v>
      </c>
      <c r="AT1212" s="498">
        <v>113</v>
      </c>
      <c r="AU1212" s="270">
        <v>45.23</v>
      </c>
      <c r="AV1212" s="11">
        <v>-118.5</v>
      </c>
      <c r="AW1212" s="37" t="s">
        <v>225</v>
      </c>
      <c r="AX1212" s="277">
        <v>6.1416666666666666</v>
      </c>
      <c r="AY1212" s="278">
        <v>613</v>
      </c>
      <c r="AZ1212" s="455">
        <f t="shared" si="675"/>
        <v>2.7874604745184151</v>
      </c>
      <c r="BA1212" s="529" t="s">
        <v>137</v>
      </c>
      <c r="BB1212" s="241" t="s">
        <v>226</v>
      </c>
      <c r="BC1212" s="22"/>
      <c r="BH1212" s="26" t="s">
        <v>2028</v>
      </c>
      <c r="BI1212" s="26" t="s">
        <v>1877</v>
      </c>
      <c r="BJ1212" s="8" t="s">
        <v>8</v>
      </c>
      <c r="BK1212" s="67" t="s">
        <v>1884</v>
      </c>
      <c r="BL1212" s="59" t="s">
        <v>2269</v>
      </c>
      <c r="BM1212" s="59" t="s">
        <v>2269</v>
      </c>
      <c r="BO1212" s="29" t="s">
        <v>1669</v>
      </c>
      <c r="BP1212" s="8" t="s">
        <v>1577</v>
      </c>
      <c r="BQ1212" s="29" t="s">
        <v>1862</v>
      </c>
      <c r="BR1212" s="67">
        <v>-1.3749999999999998</v>
      </c>
      <c r="BS1212" s="29" t="s">
        <v>21</v>
      </c>
      <c r="BT1212" s="29" t="s">
        <v>9</v>
      </c>
      <c r="BU1212" s="124">
        <v>3.7123106012293743</v>
      </c>
      <c r="BW1212" s="14" t="s">
        <v>26</v>
      </c>
      <c r="BX1212" s="29" t="s">
        <v>67</v>
      </c>
      <c r="BZ1212" s="146">
        <f t="shared" si="669"/>
        <v>3.7123106012293743</v>
      </c>
      <c r="CA1212" s="250" t="s">
        <v>18</v>
      </c>
      <c r="CB1212" s="248" t="s">
        <v>1861</v>
      </c>
      <c r="CC1212" s="119">
        <v>2</v>
      </c>
      <c r="CD1212" s="119">
        <v>2</v>
      </c>
      <c r="CE1212" s="82" t="s">
        <v>1617</v>
      </c>
      <c r="CF1212" s="8" t="s">
        <v>1578</v>
      </c>
      <c r="CG1212" s="67">
        <v>-0.84090909090909083</v>
      </c>
      <c r="CH1212" s="29" t="s">
        <v>21</v>
      </c>
      <c r="CI1212" s="67">
        <v>1.8963318222730137</v>
      </c>
      <c r="CL1212" s="30">
        <f t="shared" si="699"/>
        <v>1.8963318222730137</v>
      </c>
      <c r="CM1212" s="119">
        <v>2</v>
      </c>
      <c r="CN1212" s="119">
        <v>2</v>
      </c>
      <c r="CO1212" s="82" t="s">
        <v>2630</v>
      </c>
      <c r="CP1212" s="67">
        <f t="shared" si="679"/>
        <v>-0.18119187934075698</v>
      </c>
      <c r="CQ1212" s="67">
        <f t="shared" si="680"/>
        <v>0.5714285714285714</v>
      </c>
      <c r="CR1212" s="67">
        <f t="shared" si="676"/>
        <v>-0.10353821676614684</v>
      </c>
      <c r="CS1212" s="67">
        <f t="shared" si="681"/>
        <v>1.0013400202913891</v>
      </c>
      <c r="CT1212" s="29">
        <v>1</v>
      </c>
      <c r="CU1212" s="59">
        <v>0</v>
      </c>
      <c r="CV1212" s="19" t="s">
        <v>1782</v>
      </c>
      <c r="CW1212" s="59">
        <v>0</v>
      </c>
      <c r="CX1212" s="59">
        <v>0</v>
      </c>
      <c r="CY1212" s="12">
        <v>0</v>
      </c>
      <c r="CZ1212" s="12">
        <v>2</v>
      </c>
      <c r="DA1212" s="12">
        <v>0</v>
      </c>
      <c r="DB1212" s="12">
        <v>0</v>
      </c>
      <c r="DC1212" s="12">
        <v>0</v>
      </c>
      <c r="DD1212" s="283">
        <v>0</v>
      </c>
      <c r="DE1212" s="60">
        <v>0</v>
      </c>
      <c r="DF1212" s="60">
        <v>0</v>
      </c>
      <c r="DG1212" s="60">
        <v>1</v>
      </c>
      <c r="DH1212" s="60">
        <v>0</v>
      </c>
      <c r="DI1212" s="60">
        <v>0</v>
      </c>
      <c r="DJ1212" s="60">
        <v>0</v>
      </c>
      <c r="DK1212" s="60">
        <v>0</v>
      </c>
      <c r="DL1212" s="19">
        <v>0</v>
      </c>
      <c r="DM1212" s="19">
        <v>0</v>
      </c>
      <c r="DN1212" s="19">
        <v>0</v>
      </c>
      <c r="DO1212" s="59">
        <v>0</v>
      </c>
      <c r="DP1212" s="59">
        <v>0</v>
      </c>
      <c r="DQ1212" s="59">
        <v>0</v>
      </c>
      <c r="DR1212" s="59">
        <v>0</v>
      </c>
      <c r="DS1212" s="59">
        <v>0</v>
      </c>
      <c r="DT1212" s="59">
        <v>1</v>
      </c>
      <c r="DU1212" s="59">
        <v>0</v>
      </c>
      <c r="DV1212" s="59">
        <v>0</v>
      </c>
      <c r="DW1212" s="59">
        <v>0</v>
      </c>
      <c r="DX1212" s="59">
        <v>0</v>
      </c>
      <c r="DY1212" s="59">
        <v>0</v>
      </c>
      <c r="DZ1212" s="59">
        <v>0</v>
      </c>
      <c r="EA1212" s="59">
        <v>0</v>
      </c>
      <c r="EB1212" s="59">
        <v>0</v>
      </c>
      <c r="EC1212" s="59">
        <v>0</v>
      </c>
      <c r="ED1212" s="59">
        <v>0</v>
      </c>
      <c r="EE1212" s="59">
        <v>0</v>
      </c>
      <c r="EF1212" s="59">
        <v>0</v>
      </c>
      <c r="EG1212" s="59">
        <v>0</v>
      </c>
      <c r="EH1212" s="59">
        <v>0</v>
      </c>
      <c r="EI1212" s="59">
        <v>0</v>
      </c>
      <c r="EJ1212" s="59">
        <v>0</v>
      </c>
      <c r="EK1212" s="59">
        <v>0</v>
      </c>
      <c r="EL1212" s="59">
        <v>0</v>
      </c>
      <c r="EM1212" s="37">
        <v>0</v>
      </c>
      <c r="EN1212" s="59">
        <v>0</v>
      </c>
      <c r="EO1212" s="268">
        <v>1</v>
      </c>
      <c r="EP1212" s="59">
        <v>1</v>
      </c>
      <c r="EQ1212" s="59">
        <v>2</v>
      </c>
    </row>
    <row r="1213" spans="1:147" ht="15" customHeight="1" x14ac:dyDescent="0.25">
      <c r="A1213" s="6" t="s">
        <v>2587</v>
      </c>
      <c r="B1213" s="22">
        <v>287</v>
      </c>
      <c r="C1213" s="21" t="s">
        <v>1857</v>
      </c>
      <c r="D1213" s="13">
        <v>2016</v>
      </c>
      <c r="E1213" s="21" t="s">
        <v>800</v>
      </c>
      <c r="F1213" s="21" t="s">
        <v>308</v>
      </c>
      <c r="G1213" s="13">
        <v>19</v>
      </c>
      <c r="H1213" s="22" t="s">
        <v>801</v>
      </c>
      <c r="I1213" s="238" t="s">
        <v>1412</v>
      </c>
      <c r="J1213" s="59">
        <v>2</v>
      </c>
      <c r="K1213" s="22" t="s">
        <v>39</v>
      </c>
      <c r="L1213" s="22" t="s">
        <v>89</v>
      </c>
      <c r="M1213" s="22">
        <v>6</v>
      </c>
      <c r="N1213" s="22">
        <v>6</v>
      </c>
      <c r="O1213" s="59">
        <f t="shared" ref="O1213:O1285" si="701">LOG10(N1213)</f>
        <v>0.77815125038364363</v>
      </c>
      <c r="P1213" s="22" t="s">
        <v>1858</v>
      </c>
      <c r="R1213" s="22">
        <v>1</v>
      </c>
      <c r="S1213" s="37">
        <v>2</v>
      </c>
      <c r="T1213" s="22">
        <v>1</v>
      </c>
      <c r="U1213" s="239" t="s">
        <v>1859</v>
      </c>
      <c r="V1213" s="34" t="s">
        <v>1861</v>
      </c>
      <c r="W1213" s="13"/>
      <c r="X1213" s="22" t="s">
        <v>608</v>
      </c>
      <c r="Z1213" s="244" t="s">
        <v>130</v>
      </c>
      <c r="AA1213" s="22" t="s">
        <v>1257</v>
      </c>
      <c r="AB1213" s="29" t="s">
        <v>1164</v>
      </c>
      <c r="AC1213" s="119">
        <v>8</v>
      </c>
      <c r="AD1213" s="29">
        <v>0</v>
      </c>
      <c r="AE1213" s="29" t="s">
        <v>1576</v>
      </c>
      <c r="AF1213" s="281">
        <v>2.2000000000000002</v>
      </c>
      <c r="AG1213" s="86">
        <f t="shared" ref="AG1213:AG1285" si="702">LOG10(AF1213)</f>
        <v>0.34242268082220628</v>
      </c>
      <c r="AH1213" s="458">
        <f t="shared" si="700"/>
        <v>152.9</v>
      </c>
      <c r="AI1213" s="72">
        <f t="shared" si="696"/>
        <v>2.1844074854123203</v>
      </c>
      <c r="AJ1213" s="59">
        <f t="shared" si="697"/>
        <v>13.200000000000001</v>
      </c>
      <c r="AK1213" s="59">
        <f t="shared" ref="AK1213:AK1285" si="703">LOG10(AJ1213)</f>
        <v>1.1205739312058498</v>
      </c>
      <c r="AL1213" s="72">
        <f t="shared" si="698"/>
        <v>917.40000000000009</v>
      </c>
      <c r="AM1213" s="72">
        <f t="shared" si="694"/>
        <v>2.9625587357959637</v>
      </c>
      <c r="AN1213" s="26" t="s">
        <v>28</v>
      </c>
      <c r="AO1213" s="22" t="s">
        <v>470</v>
      </c>
      <c r="AP1213" s="240"/>
      <c r="AQ1213" s="22" t="s">
        <v>80</v>
      </c>
      <c r="AR1213" s="26" t="s">
        <v>223</v>
      </c>
      <c r="AS1213" s="26" t="s">
        <v>224</v>
      </c>
      <c r="AT1213" s="498">
        <v>113</v>
      </c>
      <c r="AU1213" s="270">
        <v>45.23</v>
      </c>
      <c r="AV1213" s="11">
        <v>-118.5</v>
      </c>
      <c r="AW1213" s="37" t="s">
        <v>225</v>
      </c>
      <c r="AX1213" s="277">
        <v>6.1416666666666666</v>
      </c>
      <c r="AY1213" s="278">
        <v>613</v>
      </c>
      <c r="AZ1213" s="455">
        <f t="shared" ref="AZ1213:AZ1285" si="704">LOG10(AY1213)</f>
        <v>2.7874604745184151</v>
      </c>
      <c r="BA1213" s="529" t="s">
        <v>137</v>
      </c>
      <c r="BB1213" s="241" t="s">
        <v>226</v>
      </c>
      <c r="BC1213" s="22"/>
      <c r="BH1213" s="26" t="s">
        <v>2028</v>
      </c>
      <c r="BI1213" s="26" t="s">
        <v>1878</v>
      </c>
      <c r="BJ1213" s="8" t="s">
        <v>8</v>
      </c>
      <c r="BK1213" s="67" t="s">
        <v>1884</v>
      </c>
      <c r="BL1213" s="59" t="s">
        <v>2269</v>
      </c>
      <c r="BM1213" s="59" t="s">
        <v>2269</v>
      </c>
      <c r="BO1213" s="29" t="s">
        <v>1669</v>
      </c>
      <c r="BP1213" s="8" t="s">
        <v>1577</v>
      </c>
      <c r="BQ1213" s="29" t="s">
        <v>1862</v>
      </c>
      <c r="BR1213" s="67">
        <v>1.1532967032967032</v>
      </c>
      <c r="BS1213" s="29" t="s">
        <v>21</v>
      </c>
      <c r="BT1213" s="29" t="s">
        <v>9</v>
      </c>
      <c r="BU1213" s="124">
        <v>5.5169869740928398E-2</v>
      </c>
      <c r="BW1213" s="14" t="s">
        <v>26</v>
      </c>
      <c r="BX1213" s="29" t="s">
        <v>67</v>
      </c>
      <c r="BZ1213" s="146">
        <f t="shared" si="669"/>
        <v>5.5169869740928398E-2</v>
      </c>
      <c r="CA1213" s="250" t="s">
        <v>18</v>
      </c>
      <c r="CB1213" s="248" t="s">
        <v>1861</v>
      </c>
      <c r="CC1213" s="119">
        <v>2</v>
      </c>
      <c r="CD1213" s="119">
        <v>2</v>
      </c>
      <c r="CE1213" s="82" t="s">
        <v>1617</v>
      </c>
      <c r="CF1213" s="8" t="s">
        <v>1578</v>
      </c>
      <c r="CG1213" s="67">
        <v>-0.84090909090909083</v>
      </c>
      <c r="CH1213" s="29" t="s">
        <v>21</v>
      </c>
      <c r="CI1213" s="67">
        <v>1.8963318222730137</v>
      </c>
      <c r="CL1213" s="30">
        <f t="shared" si="699"/>
        <v>1.8963318222730137</v>
      </c>
      <c r="CM1213" s="119">
        <v>2</v>
      </c>
      <c r="CN1213" s="119">
        <v>2</v>
      </c>
      <c r="CO1213" s="82" t="s">
        <v>2630</v>
      </c>
      <c r="CP1213" s="67">
        <f t="shared" si="679"/>
        <v>1.4865753360699203</v>
      </c>
      <c r="CQ1213" s="67">
        <f t="shared" si="680"/>
        <v>0.5714285714285714</v>
      </c>
      <c r="CR1213" s="67">
        <f t="shared" ref="CR1213:CR1285" si="705">CP1213*CQ1213</f>
        <v>0.84947162061138304</v>
      </c>
      <c r="CS1213" s="67">
        <f t="shared" si="681"/>
        <v>1.0902002542780163</v>
      </c>
      <c r="CT1213" s="29">
        <v>1</v>
      </c>
      <c r="CU1213" s="59">
        <v>0</v>
      </c>
      <c r="CV1213" s="19" t="s">
        <v>1782</v>
      </c>
      <c r="CW1213" s="59">
        <v>0</v>
      </c>
      <c r="CX1213" s="59">
        <v>0</v>
      </c>
      <c r="CY1213" s="12">
        <v>0</v>
      </c>
      <c r="CZ1213" s="12">
        <v>2</v>
      </c>
      <c r="DA1213" s="12">
        <v>0</v>
      </c>
      <c r="DB1213" s="12">
        <v>0</v>
      </c>
      <c r="DC1213" s="12">
        <v>0</v>
      </c>
      <c r="DD1213" s="283">
        <v>0</v>
      </c>
      <c r="DE1213" s="60">
        <v>0</v>
      </c>
      <c r="DF1213" s="60">
        <v>0</v>
      </c>
      <c r="DG1213" s="60">
        <v>1</v>
      </c>
      <c r="DH1213" s="60">
        <v>0</v>
      </c>
      <c r="DI1213" s="60">
        <v>0</v>
      </c>
      <c r="DJ1213" s="60">
        <v>0</v>
      </c>
      <c r="DK1213" s="60">
        <v>0</v>
      </c>
      <c r="DL1213" s="19">
        <v>0</v>
      </c>
      <c r="DM1213" s="19">
        <v>0</v>
      </c>
      <c r="DN1213" s="19">
        <v>0</v>
      </c>
      <c r="DO1213" s="59">
        <v>0</v>
      </c>
      <c r="DP1213" s="59">
        <v>0</v>
      </c>
      <c r="DQ1213" s="59">
        <v>0</v>
      </c>
      <c r="DR1213" s="59">
        <v>0</v>
      </c>
      <c r="DS1213" s="59">
        <v>0</v>
      </c>
      <c r="DT1213" s="59">
        <v>1</v>
      </c>
      <c r="DU1213" s="59">
        <v>0</v>
      </c>
      <c r="DV1213" s="59">
        <v>0</v>
      </c>
      <c r="DW1213" s="59">
        <v>0</v>
      </c>
      <c r="DX1213" s="59">
        <v>0</v>
      </c>
      <c r="DY1213" s="59">
        <v>0</v>
      </c>
      <c r="DZ1213" s="59">
        <v>0</v>
      </c>
      <c r="EA1213" s="59">
        <v>0</v>
      </c>
      <c r="EB1213" s="59">
        <v>0</v>
      </c>
      <c r="EC1213" s="59">
        <v>0</v>
      </c>
      <c r="ED1213" s="59">
        <v>0</v>
      </c>
      <c r="EE1213" s="59">
        <v>0</v>
      </c>
      <c r="EF1213" s="59">
        <v>0</v>
      </c>
      <c r="EG1213" s="59">
        <v>0</v>
      </c>
      <c r="EH1213" s="59">
        <v>0</v>
      </c>
      <c r="EI1213" s="59">
        <v>0</v>
      </c>
      <c r="EJ1213" s="59">
        <v>0</v>
      </c>
      <c r="EK1213" s="59">
        <v>0</v>
      </c>
      <c r="EL1213" s="59">
        <v>0</v>
      </c>
      <c r="EM1213" s="37">
        <v>0</v>
      </c>
      <c r="EN1213" s="59">
        <v>0</v>
      </c>
      <c r="EO1213" s="268">
        <v>1</v>
      </c>
      <c r="EP1213" s="59">
        <v>1</v>
      </c>
      <c r="EQ1213" s="59">
        <v>2</v>
      </c>
    </row>
    <row r="1214" spans="1:147" ht="15" customHeight="1" x14ac:dyDescent="0.25">
      <c r="A1214" s="6" t="s">
        <v>2587</v>
      </c>
      <c r="B1214" s="22">
        <v>288</v>
      </c>
      <c r="C1214" s="21" t="s">
        <v>1857</v>
      </c>
      <c r="D1214" s="13">
        <v>2016</v>
      </c>
      <c r="E1214" s="21" t="s">
        <v>800</v>
      </c>
      <c r="F1214" s="21" t="s">
        <v>308</v>
      </c>
      <c r="G1214" s="13">
        <v>19</v>
      </c>
      <c r="H1214" s="22" t="s">
        <v>801</v>
      </c>
      <c r="I1214" s="238" t="s">
        <v>1412</v>
      </c>
      <c r="J1214" s="59">
        <v>2</v>
      </c>
      <c r="K1214" s="22" t="s">
        <v>39</v>
      </c>
      <c r="L1214" s="22" t="s">
        <v>89</v>
      </c>
      <c r="M1214" s="22">
        <v>6</v>
      </c>
      <c r="N1214" s="22">
        <v>6</v>
      </c>
      <c r="O1214" s="59">
        <f t="shared" si="701"/>
        <v>0.77815125038364363</v>
      </c>
      <c r="P1214" s="22" t="s">
        <v>1858</v>
      </c>
      <c r="R1214" s="22">
        <v>1</v>
      </c>
      <c r="S1214" s="37">
        <v>2</v>
      </c>
      <c r="T1214" s="22">
        <v>3</v>
      </c>
      <c r="U1214" s="239" t="s">
        <v>1859</v>
      </c>
      <c r="V1214" s="34" t="s">
        <v>1861</v>
      </c>
      <c r="W1214" s="13"/>
      <c r="X1214" s="22" t="s">
        <v>608</v>
      </c>
      <c r="Z1214" s="244" t="s">
        <v>130</v>
      </c>
      <c r="AA1214" s="22" t="s">
        <v>1257</v>
      </c>
      <c r="AB1214" s="29" t="s">
        <v>1164</v>
      </c>
      <c r="AC1214" s="243" t="s">
        <v>1864</v>
      </c>
      <c r="AD1214" s="29">
        <v>0</v>
      </c>
      <c r="AE1214" s="29" t="s">
        <v>1576</v>
      </c>
      <c r="AF1214" s="282">
        <v>5.0999999999999996</v>
      </c>
      <c r="AG1214" s="86">
        <f t="shared" si="702"/>
        <v>0.70757017609793638</v>
      </c>
      <c r="AH1214" s="458">
        <f t="shared" si="700"/>
        <v>354.45</v>
      </c>
      <c r="AI1214" s="72">
        <f t="shared" si="696"/>
        <v>2.5495549806880504</v>
      </c>
      <c r="AJ1214" s="59">
        <f t="shared" si="697"/>
        <v>30.599999999999998</v>
      </c>
      <c r="AK1214" s="59">
        <f t="shared" si="703"/>
        <v>1.4857214264815799</v>
      </c>
      <c r="AL1214" s="72">
        <f t="shared" si="698"/>
        <v>2126.6999999999998</v>
      </c>
      <c r="AM1214" s="72">
        <f t="shared" si="694"/>
        <v>3.3277062310716938</v>
      </c>
      <c r="AN1214" s="26" t="s">
        <v>28</v>
      </c>
      <c r="AO1214" s="22" t="s">
        <v>470</v>
      </c>
      <c r="AP1214" s="240"/>
      <c r="AQ1214" s="22" t="s">
        <v>80</v>
      </c>
      <c r="AR1214" s="26" t="s">
        <v>223</v>
      </c>
      <c r="AS1214" s="26" t="s">
        <v>224</v>
      </c>
      <c r="AT1214" s="498">
        <v>113</v>
      </c>
      <c r="AU1214" s="270">
        <v>45.23</v>
      </c>
      <c r="AV1214" s="11">
        <v>-118.5</v>
      </c>
      <c r="AW1214" s="37" t="s">
        <v>225</v>
      </c>
      <c r="AX1214" s="277">
        <v>6.1416666666666666</v>
      </c>
      <c r="AY1214" s="278">
        <v>613</v>
      </c>
      <c r="AZ1214" s="455">
        <f t="shared" si="704"/>
        <v>2.7874604745184151</v>
      </c>
      <c r="BA1214" s="529" t="s">
        <v>137</v>
      </c>
      <c r="BB1214" s="241" t="s">
        <v>226</v>
      </c>
      <c r="BC1214" s="22"/>
      <c r="BH1214" s="26" t="s">
        <v>2028</v>
      </c>
      <c r="BI1214" s="26" t="s">
        <v>1879</v>
      </c>
      <c r="BJ1214" s="8" t="s">
        <v>8</v>
      </c>
      <c r="BK1214" s="67" t="s">
        <v>1884</v>
      </c>
      <c r="BL1214" s="59" t="s">
        <v>2269</v>
      </c>
      <c r="BM1214" s="59" t="s">
        <v>2269</v>
      </c>
      <c r="BO1214" s="29" t="s">
        <v>1669</v>
      </c>
      <c r="BP1214" s="8" t="s">
        <v>1577</v>
      </c>
      <c r="BQ1214" s="29" t="s">
        <v>1862</v>
      </c>
      <c r="BR1214" s="67">
        <v>-0.19890109890109878</v>
      </c>
      <c r="BS1214" s="29" t="s">
        <v>21</v>
      </c>
      <c r="BT1214" s="29" t="s">
        <v>9</v>
      </c>
      <c r="BU1214" s="124">
        <v>2.0136078379642419</v>
      </c>
      <c r="BW1214" s="14" t="s">
        <v>26</v>
      </c>
      <c r="BX1214" s="29" t="s">
        <v>67</v>
      </c>
      <c r="BZ1214" s="146">
        <f t="shared" si="669"/>
        <v>2.0136078379642419</v>
      </c>
      <c r="CA1214" s="250" t="s">
        <v>18</v>
      </c>
      <c r="CB1214" s="248" t="s">
        <v>1861</v>
      </c>
      <c r="CC1214" s="119">
        <v>6</v>
      </c>
      <c r="CD1214" s="119">
        <v>6</v>
      </c>
      <c r="CE1214" s="82" t="s">
        <v>1617</v>
      </c>
      <c r="CF1214" s="8" t="s">
        <v>1578</v>
      </c>
      <c r="CG1214" s="67">
        <v>-0.84090909090909083</v>
      </c>
      <c r="CH1214" s="29" t="s">
        <v>21</v>
      </c>
      <c r="CI1214" s="67">
        <v>1.8963318222730137</v>
      </c>
      <c r="CL1214" s="30">
        <f t="shared" si="699"/>
        <v>1.8963318222730137</v>
      </c>
      <c r="CM1214" s="119">
        <v>2</v>
      </c>
      <c r="CN1214" s="119">
        <v>2</v>
      </c>
      <c r="CO1214" s="82" t="s">
        <v>2630</v>
      </c>
      <c r="CP1214" s="67">
        <f t="shared" si="679"/>
        <v>0.32188261358739617</v>
      </c>
      <c r="CQ1214" s="67">
        <f t="shared" si="680"/>
        <v>0.86956521739130432</v>
      </c>
      <c r="CR1214" s="67">
        <f t="shared" si="705"/>
        <v>0.27989792485860537</v>
      </c>
      <c r="CS1214" s="67">
        <f t="shared" si="681"/>
        <v>0.67156309468792619</v>
      </c>
      <c r="CT1214" s="29">
        <v>2</v>
      </c>
      <c r="CU1214" s="59">
        <v>0</v>
      </c>
      <c r="CV1214" s="19" t="s">
        <v>1782</v>
      </c>
      <c r="CW1214" s="59">
        <v>0</v>
      </c>
      <c r="CX1214" s="59">
        <v>0</v>
      </c>
      <c r="CY1214" s="12">
        <v>0</v>
      </c>
      <c r="CZ1214" s="12">
        <v>2</v>
      </c>
      <c r="DA1214" s="12">
        <v>0</v>
      </c>
      <c r="DB1214" s="12">
        <v>0</v>
      </c>
      <c r="DC1214" s="12">
        <v>0</v>
      </c>
      <c r="DD1214" s="283">
        <v>0</v>
      </c>
      <c r="DE1214" s="60">
        <v>0</v>
      </c>
      <c r="DF1214" s="60">
        <v>0</v>
      </c>
      <c r="DG1214" s="60">
        <v>1</v>
      </c>
      <c r="DH1214" s="60">
        <v>0</v>
      </c>
      <c r="DI1214" s="60">
        <v>0</v>
      </c>
      <c r="DJ1214" s="60">
        <v>0</v>
      </c>
      <c r="DK1214" s="60">
        <v>0</v>
      </c>
      <c r="DL1214" s="19">
        <v>0</v>
      </c>
      <c r="DM1214" s="19">
        <v>0</v>
      </c>
      <c r="DN1214" s="19">
        <v>0</v>
      </c>
      <c r="DO1214" s="59">
        <v>0</v>
      </c>
      <c r="DP1214" s="59">
        <v>0</v>
      </c>
      <c r="DQ1214" s="59">
        <v>0</v>
      </c>
      <c r="DR1214" s="59">
        <v>0</v>
      </c>
      <c r="DS1214" s="59">
        <v>0</v>
      </c>
      <c r="DT1214" s="59">
        <v>1</v>
      </c>
      <c r="DU1214" s="59">
        <v>0</v>
      </c>
      <c r="DV1214" s="59">
        <v>0</v>
      </c>
      <c r="DW1214" s="59">
        <v>0</v>
      </c>
      <c r="DX1214" s="59">
        <v>0</v>
      </c>
      <c r="DY1214" s="59">
        <v>0</v>
      </c>
      <c r="DZ1214" s="59">
        <v>0</v>
      </c>
      <c r="EA1214" s="59">
        <v>0</v>
      </c>
      <c r="EB1214" s="59">
        <v>0</v>
      </c>
      <c r="EC1214" s="59">
        <v>0</v>
      </c>
      <c r="ED1214" s="59">
        <v>0</v>
      </c>
      <c r="EE1214" s="59">
        <v>0</v>
      </c>
      <c r="EF1214" s="59">
        <v>0</v>
      </c>
      <c r="EG1214" s="59">
        <v>0</v>
      </c>
      <c r="EH1214" s="59">
        <v>0</v>
      </c>
      <c r="EI1214" s="59">
        <v>0</v>
      </c>
      <c r="EJ1214" s="59">
        <v>0</v>
      </c>
      <c r="EK1214" s="59">
        <v>0</v>
      </c>
      <c r="EL1214" s="59">
        <v>0</v>
      </c>
      <c r="EM1214" s="37">
        <v>0</v>
      </c>
      <c r="EN1214" s="59">
        <v>0</v>
      </c>
      <c r="EO1214" s="268">
        <v>1</v>
      </c>
      <c r="EP1214" s="59">
        <v>1</v>
      </c>
      <c r="EQ1214" s="59">
        <v>2</v>
      </c>
    </row>
    <row r="1215" spans="1:147" ht="15" customHeight="1" x14ac:dyDescent="0.25">
      <c r="A1215" s="501" t="s">
        <v>2588</v>
      </c>
      <c r="B1215" s="37">
        <v>1</v>
      </c>
      <c r="C1215" s="120" t="s">
        <v>432</v>
      </c>
      <c r="D1215" s="62">
        <v>2006</v>
      </c>
      <c r="E1215" s="63" t="s">
        <v>433</v>
      </c>
      <c r="F1215" s="63" t="s">
        <v>97</v>
      </c>
      <c r="G1215" s="62">
        <v>236</v>
      </c>
      <c r="H1215" s="62" t="s">
        <v>434</v>
      </c>
      <c r="I1215" s="127" t="s">
        <v>50</v>
      </c>
      <c r="J1215" s="59">
        <v>0</v>
      </c>
      <c r="K1215" s="59" t="s">
        <v>3</v>
      </c>
      <c r="L1215" s="37" t="s">
        <v>89</v>
      </c>
      <c r="M1215" s="37" t="s">
        <v>1416</v>
      </c>
      <c r="N1215" s="37">
        <v>31.5</v>
      </c>
      <c r="O1215" s="59">
        <f t="shared" si="701"/>
        <v>1.4983105537896004</v>
      </c>
      <c r="P1215" s="37">
        <v>2001</v>
      </c>
      <c r="R1215" s="37">
        <v>1</v>
      </c>
      <c r="S1215" s="37">
        <v>3</v>
      </c>
      <c r="T1215" s="37">
        <v>1</v>
      </c>
      <c r="U1215" s="59">
        <v>20</v>
      </c>
      <c r="V1215" s="37" t="s">
        <v>2366</v>
      </c>
      <c r="W1215" s="37"/>
      <c r="X1215" s="59" t="s">
        <v>608</v>
      </c>
      <c r="Y1215" s="39"/>
      <c r="Z1215" s="110" t="s">
        <v>1415</v>
      </c>
      <c r="AA1215" s="37" t="s">
        <v>702</v>
      </c>
      <c r="AB1215" s="59" t="s">
        <v>1413</v>
      </c>
      <c r="AC1215" s="59" t="s">
        <v>705</v>
      </c>
      <c r="AD1215" s="91">
        <v>0</v>
      </c>
      <c r="AE1215" s="59" t="s">
        <v>1159</v>
      </c>
      <c r="AF1215" s="59">
        <v>20</v>
      </c>
      <c r="AG1215" s="59">
        <f t="shared" si="702"/>
        <v>1.3010299956639813</v>
      </c>
      <c r="AH1215" s="59">
        <f>AF1215*19.6</f>
        <v>392</v>
      </c>
      <c r="AI1215" s="72">
        <f t="shared" si="696"/>
        <v>2.5932860670204572</v>
      </c>
      <c r="AJ1215" s="59">
        <f t="shared" si="697"/>
        <v>630</v>
      </c>
      <c r="AK1215" s="59">
        <f t="shared" si="703"/>
        <v>2.7993405494535817</v>
      </c>
      <c r="AL1215" s="72">
        <f t="shared" si="698"/>
        <v>12348</v>
      </c>
      <c r="AM1215" s="72">
        <f t="shared" si="694"/>
        <v>4.0915966208100576</v>
      </c>
      <c r="AN1215" s="168" t="s">
        <v>1414</v>
      </c>
      <c r="AO1215" s="37" t="s">
        <v>28</v>
      </c>
      <c r="AQ1215" s="59" t="s">
        <v>247</v>
      </c>
      <c r="AR1215" s="58" t="s">
        <v>248</v>
      </c>
      <c r="AS1215" s="58" t="s">
        <v>971</v>
      </c>
      <c r="AT1215" s="172" t="s">
        <v>2487</v>
      </c>
      <c r="AU1215" s="270">
        <v>52.02</v>
      </c>
      <c r="AV1215" s="11">
        <v>-9.5299999999999994</v>
      </c>
      <c r="AW1215" s="59" t="s">
        <v>249</v>
      </c>
      <c r="AX1215" s="277">
        <v>10.291666666666668</v>
      </c>
      <c r="AY1215" s="278">
        <v>1391</v>
      </c>
      <c r="AZ1215" s="455">
        <f t="shared" si="704"/>
        <v>3.1433271299920462</v>
      </c>
      <c r="BA1215" s="523" t="s">
        <v>137</v>
      </c>
      <c r="BB1215" s="66" t="s">
        <v>700</v>
      </c>
      <c r="BC1215" s="59" t="s">
        <v>2367</v>
      </c>
      <c r="BD1215" s="65" t="s">
        <v>1425</v>
      </c>
      <c r="BE1215" s="59" t="s">
        <v>867</v>
      </c>
      <c r="BG1215" s="58" t="s">
        <v>703</v>
      </c>
      <c r="BH1215" s="38" t="s">
        <v>1334</v>
      </c>
      <c r="BI1215" s="67" t="s">
        <v>1417</v>
      </c>
      <c r="BJ1215" s="38" t="s">
        <v>610</v>
      </c>
      <c r="BK1215" s="40" t="s">
        <v>677</v>
      </c>
      <c r="BL1215" s="77" t="s">
        <v>2267</v>
      </c>
      <c r="BM1215" s="77" t="s">
        <v>2267</v>
      </c>
      <c r="BN1215" s="39" t="s">
        <v>1422</v>
      </c>
      <c r="BO1215" s="59" t="s">
        <v>1682</v>
      </c>
      <c r="BP1215" s="67" t="s">
        <v>51</v>
      </c>
      <c r="BQ1215" s="37" t="s">
        <v>707</v>
      </c>
      <c r="BR1215" s="67">
        <v>1.1833333333333333</v>
      </c>
      <c r="BS1215" s="59" t="s">
        <v>21</v>
      </c>
      <c r="BT1215" s="59" t="s">
        <v>1214</v>
      </c>
      <c r="BU1215" s="180">
        <v>1.1060440015358037</v>
      </c>
      <c r="BV1215" s="160"/>
      <c r="BW1215" s="105" t="s">
        <v>26</v>
      </c>
      <c r="BX1215" s="91" t="s">
        <v>67</v>
      </c>
      <c r="BY1215" s="158"/>
      <c r="BZ1215" s="70">
        <f t="shared" ref="BZ1215:BZ1244" si="706">IF(BX1215="SE",BY1215,BU1215)</f>
        <v>1.1060440015358037</v>
      </c>
      <c r="CA1215" s="91" t="s">
        <v>18</v>
      </c>
      <c r="CB1215" s="59" t="s">
        <v>972</v>
      </c>
      <c r="CC1215" s="91">
        <v>3</v>
      </c>
      <c r="CD1215" s="91">
        <v>3</v>
      </c>
      <c r="CE1215" s="160"/>
      <c r="CF1215" s="78" t="s">
        <v>1584</v>
      </c>
      <c r="CG1215" s="160">
        <v>0.8666666666666667</v>
      </c>
      <c r="CH1215" s="91" t="s">
        <v>21</v>
      </c>
      <c r="CI1215" s="160">
        <v>0.75055534994651363</v>
      </c>
      <c r="CJ1215" s="160"/>
      <c r="CK1215" s="160"/>
      <c r="CL1215" s="159">
        <f t="shared" si="699"/>
        <v>0.75055534994651363</v>
      </c>
      <c r="CM1215" s="91">
        <v>3</v>
      </c>
      <c r="CN1215" s="91">
        <v>3</v>
      </c>
      <c r="CP1215" s="67">
        <f t="shared" si="679"/>
        <v>0.33503916753283414</v>
      </c>
      <c r="CQ1215" s="67">
        <f t="shared" si="680"/>
        <v>0.8</v>
      </c>
      <c r="CR1215" s="67">
        <f t="shared" si="705"/>
        <v>0.26803133402626733</v>
      </c>
      <c r="CS1215" s="67">
        <f t="shared" si="681"/>
        <v>0.67265339966832505</v>
      </c>
      <c r="CT1215" s="91">
        <v>0</v>
      </c>
      <c r="CU1215" s="59">
        <v>0</v>
      </c>
      <c r="CV1215" s="59" t="s">
        <v>1782</v>
      </c>
      <c r="CW1215" s="59">
        <v>0</v>
      </c>
      <c r="CX1215" s="59">
        <v>0</v>
      </c>
      <c r="CY1215" s="102">
        <v>0</v>
      </c>
      <c r="CZ1215" s="102">
        <v>3</v>
      </c>
      <c r="DA1215" s="102">
        <v>0</v>
      </c>
      <c r="DB1215" s="102">
        <v>0</v>
      </c>
      <c r="DC1215" s="102">
        <v>0</v>
      </c>
      <c r="DD1215" s="59">
        <v>0</v>
      </c>
      <c r="DE1215" s="60">
        <v>0</v>
      </c>
      <c r="DF1215" s="60">
        <v>0</v>
      </c>
      <c r="DG1215" s="60">
        <v>0</v>
      </c>
      <c r="DH1215" s="60">
        <v>0</v>
      </c>
      <c r="DI1215" s="60">
        <v>0</v>
      </c>
      <c r="DJ1215" s="60">
        <v>0</v>
      </c>
      <c r="DK1215" s="60">
        <v>0</v>
      </c>
      <c r="DL1215" s="60">
        <v>0</v>
      </c>
      <c r="DM1215" s="60">
        <v>0</v>
      </c>
      <c r="DN1215" s="60">
        <v>0</v>
      </c>
      <c r="DO1215" s="128">
        <v>0</v>
      </c>
      <c r="DP1215" s="128">
        <v>0</v>
      </c>
      <c r="DQ1215" s="59">
        <v>0</v>
      </c>
      <c r="DR1215" s="59">
        <v>0</v>
      </c>
      <c r="DS1215" s="59">
        <v>1</v>
      </c>
      <c r="DT1215" s="59">
        <v>0</v>
      </c>
      <c r="DU1215" s="59">
        <v>0</v>
      </c>
      <c r="DV1215" s="59">
        <v>0</v>
      </c>
      <c r="DW1215" s="59">
        <v>0</v>
      </c>
      <c r="DX1215" s="59">
        <v>0</v>
      </c>
      <c r="DY1215" s="59">
        <v>0</v>
      </c>
      <c r="DZ1215" s="59">
        <v>0</v>
      </c>
      <c r="EA1215" s="59">
        <v>0</v>
      </c>
      <c r="EB1215" s="59">
        <v>0</v>
      </c>
      <c r="EC1215" s="59">
        <v>0</v>
      </c>
      <c r="ED1215" s="59">
        <v>0</v>
      </c>
      <c r="EE1215" s="59">
        <v>0</v>
      </c>
      <c r="EF1215" s="59">
        <v>0</v>
      </c>
      <c r="EG1215" s="59">
        <v>0</v>
      </c>
      <c r="EH1215" s="59">
        <v>0</v>
      </c>
      <c r="EI1215" s="59">
        <v>0</v>
      </c>
      <c r="EJ1215" s="59">
        <v>0</v>
      </c>
      <c r="EK1215" s="59">
        <v>0</v>
      </c>
      <c r="EL1215" s="59">
        <v>0</v>
      </c>
      <c r="EM1215" s="59">
        <v>1</v>
      </c>
      <c r="EN1215" s="59">
        <v>0</v>
      </c>
      <c r="EO1215" s="268">
        <v>1</v>
      </c>
      <c r="EP1215" s="59">
        <v>2</v>
      </c>
      <c r="EQ1215" s="59">
        <v>2</v>
      </c>
    </row>
    <row r="1216" spans="1:147" ht="15" customHeight="1" x14ac:dyDescent="0.25">
      <c r="A1216" s="501" t="s">
        <v>2588</v>
      </c>
      <c r="B1216" s="37">
        <v>2</v>
      </c>
      <c r="C1216" s="120" t="s">
        <v>432</v>
      </c>
      <c r="D1216" s="62">
        <v>2006</v>
      </c>
      <c r="E1216" s="63" t="s">
        <v>433</v>
      </c>
      <c r="F1216" s="63" t="s">
        <v>97</v>
      </c>
      <c r="G1216" s="62">
        <v>236</v>
      </c>
      <c r="H1216" s="62" t="s">
        <v>434</v>
      </c>
      <c r="I1216" s="127" t="s">
        <v>50</v>
      </c>
      <c r="J1216" s="59">
        <v>0</v>
      </c>
      <c r="K1216" s="59" t="s">
        <v>3</v>
      </c>
      <c r="L1216" s="37" t="s">
        <v>89</v>
      </c>
      <c r="M1216" s="37" t="s">
        <v>1416</v>
      </c>
      <c r="N1216" s="37">
        <v>31.5</v>
      </c>
      <c r="O1216" s="59">
        <f t="shared" si="701"/>
        <v>1.4983105537896004</v>
      </c>
      <c r="P1216" s="37">
        <v>2001</v>
      </c>
      <c r="R1216" s="37">
        <v>1</v>
      </c>
      <c r="S1216" s="37">
        <v>3</v>
      </c>
      <c r="T1216" s="37">
        <v>1</v>
      </c>
      <c r="U1216" s="59">
        <v>20</v>
      </c>
      <c r="V1216" s="37" t="s">
        <v>2366</v>
      </c>
      <c r="W1216" s="37"/>
      <c r="X1216" s="59" t="s">
        <v>608</v>
      </c>
      <c r="Y1216" s="39"/>
      <c r="Z1216" s="110" t="s">
        <v>1415</v>
      </c>
      <c r="AA1216" s="37" t="s">
        <v>702</v>
      </c>
      <c r="AB1216" s="59" t="s">
        <v>1413</v>
      </c>
      <c r="AC1216" s="59" t="s">
        <v>705</v>
      </c>
      <c r="AD1216" s="91">
        <v>0</v>
      </c>
      <c r="AE1216" s="59" t="s">
        <v>1159</v>
      </c>
      <c r="AF1216" s="59">
        <v>20</v>
      </c>
      <c r="AG1216" s="59">
        <f t="shared" si="702"/>
        <v>1.3010299956639813</v>
      </c>
      <c r="AH1216" s="59">
        <f t="shared" ref="AH1216:AH1236" si="707">AF1216*19.6</f>
        <v>392</v>
      </c>
      <c r="AI1216" s="72">
        <f t="shared" si="696"/>
        <v>2.5932860670204572</v>
      </c>
      <c r="AJ1216" s="59">
        <f t="shared" si="697"/>
        <v>630</v>
      </c>
      <c r="AK1216" s="59">
        <f t="shared" si="703"/>
        <v>2.7993405494535817</v>
      </c>
      <c r="AL1216" s="72">
        <f t="shared" si="698"/>
        <v>12348</v>
      </c>
      <c r="AM1216" s="72">
        <f t="shared" si="694"/>
        <v>4.0915966208100576</v>
      </c>
      <c r="AN1216" s="168" t="s">
        <v>1414</v>
      </c>
      <c r="AO1216" s="37" t="s">
        <v>28</v>
      </c>
      <c r="AQ1216" s="59" t="s">
        <v>247</v>
      </c>
      <c r="AR1216" s="58" t="s">
        <v>248</v>
      </c>
      <c r="AS1216" s="58" t="s">
        <v>971</v>
      </c>
      <c r="AT1216" s="172" t="s">
        <v>2487</v>
      </c>
      <c r="AU1216" s="270">
        <v>52.02</v>
      </c>
      <c r="AV1216" s="11">
        <v>-9.5299999999999994</v>
      </c>
      <c r="AW1216" s="59" t="s">
        <v>249</v>
      </c>
      <c r="AX1216" s="277">
        <v>10.291666666666668</v>
      </c>
      <c r="AY1216" s="278">
        <v>1391</v>
      </c>
      <c r="AZ1216" s="455">
        <f t="shared" si="704"/>
        <v>3.1433271299920462</v>
      </c>
      <c r="BA1216" s="523" t="s">
        <v>137</v>
      </c>
      <c r="BB1216" s="66" t="s">
        <v>700</v>
      </c>
      <c r="BC1216" s="59" t="s">
        <v>2367</v>
      </c>
      <c r="BD1216" s="65" t="s">
        <v>1425</v>
      </c>
      <c r="BE1216" s="59" t="s">
        <v>867</v>
      </c>
      <c r="BG1216" s="58" t="s">
        <v>703</v>
      </c>
      <c r="BH1216" s="38" t="s">
        <v>1334</v>
      </c>
      <c r="BI1216" s="67" t="s">
        <v>1417</v>
      </c>
      <c r="BJ1216" s="38" t="s">
        <v>610</v>
      </c>
      <c r="BK1216" s="40" t="s">
        <v>675</v>
      </c>
      <c r="BL1216" s="77" t="s">
        <v>2267</v>
      </c>
      <c r="BM1216" s="77" t="s">
        <v>2267</v>
      </c>
      <c r="BN1216" s="39" t="s">
        <v>1422</v>
      </c>
      <c r="BO1216" s="59" t="s">
        <v>1682</v>
      </c>
      <c r="BP1216" s="67" t="s">
        <v>51</v>
      </c>
      <c r="BQ1216" s="37" t="s">
        <v>707</v>
      </c>
      <c r="BR1216" s="67">
        <v>0.13333333333333333</v>
      </c>
      <c r="BS1216" s="59" t="s">
        <v>21</v>
      </c>
      <c r="BT1216" s="59" t="s">
        <v>1214</v>
      </c>
      <c r="BU1216" s="180">
        <v>0.15275252316519466</v>
      </c>
      <c r="BV1216" s="160"/>
      <c r="BW1216" s="105" t="s">
        <v>26</v>
      </c>
      <c r="BX1216" s="91" t="s">
        <v>67</v>
      </c>
      <c r="BY1216" s="158"/>
      <c r="BZ1216" s="70">
        <f t="shared" si="706"/>
        <v>0.15275252316519466</v>
      </c>
      <c r="CA1216" s="91" t="s">
        <v>18</v>
      </c>
      <c r="CB1216" s="59" t="s">
        <v>972</v>
      </c>
      <c r="CC1216" s="91">
        <v>3</v>
      </c>
      <c r="CD1216" s="91">
        <v>3</v>
      </c>
      <c r="CE1216" s="160"/>
      <c r="CF1216" s="78" t="s">
        <v>1584</v>
      </c>
      <c r="CG1216" s="160">
        <v>0.15</v>
      </c>
      <c r="CH1216" s="91" t="s">
        <v>21</v>
      </c>
      <c r="CI1216" s="160">
        <v>0.25980762113533162</v>
      </c>
      <c r="CJ1216" s="160"/>
      <c r="CK1216" s="160"/>
      <c r="CL1216" s="159">
        <f t="shared" si="699"/>
        <v>0.25980762113533162</v>
      </c>
      <c r="CM1216" s="91">
        <v>3</v>
      </c>
      <c r="CN1216" s="91">
        <v>3</v>
      </c>
      <c r="CP1216" s="67">
        <f t="shared" si="679"/>
        <v>-7.8206188700577481E-2</v>
      </c>
      <c r="CQ1216" s="67">
        <f t="shared" si="680"/>
        <v>0.8</v>
      </c>
      <c r="CR1216" s="67">
        <f t="shared" si="705"/>
        <v>-6.2564950960461982E-2</v>
      </c>
      <c r="CS1216" s="67">
        <f t="shared" si="681"/>
        <v>0.66699286442405703</v>
      </c>
      <c r="CT1216" s="91">
        <v>0</v>
      </c>
      <c r="CU1216" s="59">
        <v>0</v>
      </c>
      <c r="CV1216" s="59" t="s">
        <v>1782</v>
      </c>
      <c r="CW1216" s="59">
        <v>0</v>
      </c>
      <c r="CX1216" s="59">
        <v>0</v>
      </c>
      <c r="CY1216" s="102">
        <v>0</v>
      </c>
      <c r="CZ1216" s="102">
        <v>3</v>
      </c>
      <c r="DA1216" s="102">
        <v>0</v>
      </c>
      <c r="DB1216" s="102">
        <v>0</v>
      </c>
      <c r="DC1216" s="102">
        <v>0</v>
      </c>
      <c r="DD1216" s="59">
        <v>0</v>
      </c>
      <c r="DE1216" s="60">
        <v>0</v>
      </c>
      <c r="DF1216" s="60">
        <v>0</v>
      </c>
      <c r="DG1216" s="60">
        <v>0</v>
      </c>
      <c r="DH1216" s="60">
        <v>0</v>
      </c>
      <c r="DI1216" s="60">
        <v>0</v>
      </c>
      <c r="DJ1216" s="60">
        <v>0</v>
      </c>
      <c r="DK1216" s="60">
        <v>0</v>
      </c>
      <c r="DL1216" s="60">
        <v>0</v>
      </c>
      <c r="DM1216" s="60">
        <v>0</v>
      </c>
      <c r="DN1216" s="60">
        <v>0</v>
      </c>
      <c r="DO1216" s="59">
        <v>0</v>
      </c>
      <c r="DP1216" s="59">
        <v>0</v>
      </c>
      <c r="DQ1216" s="59">
        <v>0</v>
      </c>
      <c r="DR1216" s="59">
        <v>0</v>
      </c>
      <c r="DS1216" s="59">
        <v>0</v>
      </c>
      <c r="DT1216" s="59">
        <v>0</v>
      </c>
      <c r="DU1216" s="59">
        <v>0</v>
      </c>
      <c r="DV1216" s="59">
        <v>0</v>
      </c>
      <c r="DW1216" s="59">
        <v>1</v>
      </c>
      <c r="DX1216" s="59">
        <v>0</v>
      </c>
      <c r="DY1216" s="59">
        <v>0</v>
      </c>
      <c r="DZ1216" s="59">
        <v>0</v>
      </c>
      <c r="EA1216" s="59">
        <v>0</v>
      </c>
      <c r="EB1216" s="59">
        <v>0</v>
      </c>
      <c r="EC1216" s="59">
        <v>0</v>
      </c>
      <c r="ED1216" s="59">
        <v>0</v>
      </c>
      <c r="EE1216" s="59">
        <v>0</v>
      </c>
      <c r="EF1216" s="59">
        <v>0</v>
      </c>
      <c r="EG1216" s="59">
        <v>0</v>
      </c>
      <c r="EH1216" s="59">
        <v>0</v>
      </c>
      <c r="EI1216" s="59">
        <v>0</v>
      </c>
      <c r="EJ1216" s="59">
        <v>0</v>
      </c>
      <c r="EK1216" s="59">
        <v>0</v>
      </c>
      <c r="EL1216" s="59">
        <v>0</v>
      </c>
      <c r="EM1216" s="59">
        <v>1</v>
      </c>
      <c r="EN1216" s="59">
        <v>0</v>
      </c>
      <c r="EO1216" s="268">
        <v>1</v>
      </c>
      <c r="EP1216" s="59">
        <v>2</v>
      </c>
      <c r="EQ1216" s="59">
        <v>2</v>
      </c>
    </row>
    <row r="1217" spans="1:147" ht="15" customHeight="1" x14ac:dyDescent="0.25">
      <c r="A1217" s="501" t="s">
        <v>2588</v>
      </c>
      <c r="B1217" s="37">
        <v>3</v>
      </c>
      <c r="C1217" s="120" t="s">
        <v>432</v>
      </c>
      <c r="D1217" s="62">
        <v>2006</v>
      </c>
      <c r="E1217" s="63" t="s">
        <v>433</v>
      </c>
      <c r="F1217" s="63" t="s">
        <v>97</v>
      </c>
      <c r="G1217" s="62">
        <v>236</v>
      </c>
      <c r="H1217" s="62" t="s">
        <v>434</v>
      </c>
      <c r="I1217" s="127" t="s">
        <v>50</v>
      </c>
      <c r="J1217" s="59">
        <v>0</v>
      </c>
      <c r="K1217" s="59" t="s">
        <v>3</v>
      </c>
      <c r="L1217" s="37" t="s">
        <v>89</v>
      </c>
      <c r="M1217" s="37" t="s">
        <v>1416</v>
      </c>
      <c r="N1217" s="37">
        <v>31.5</v>
      </c>
      <c r="O1217" s="59">
        <f t="shared" si="701"/>
        <v>1.4983105537896004</v>
      </c>
      <c r="P1217" s="37">
        <v>2001</v>
      </c>
      <c r="R1217" s="37">
        <v>1</v>
      </c>
      <c r="S1217" s="37">
        <v>3</v>
      </c>
      <c r="T1217" s="37">
        <v>1</v>
      </c>
      <c r="U1217" s="59">
        <v>20</v>
      </c>
      <c r="V1217" s="37" t="s">
        <v>2366</v>
      </c>
      <c r="W1217" s="37"/>
      <c r="X1217" s="59" t="s">
        <v>608</v>
      </c>
      <c r="Y1217" s="39"/>
      <c r="Z1217" s="110" t="s">
        <v>1415</v>
      </c>
      <c r="AA1217" s="37" t="s">
        <v>702</v>
      </c>
      <c r="AB1217" s="59" t="s">
        <v>1413</v>
      </c>
      <c r="AC1217" s="59" t="s">
        <v>705</v>
      </c>
      <c r="AD1217" s="91">
        <v>0</v>
      </c>
      <c r="AE1217" s="59" t="s">
        <v>1159</v>
      </c>
      <c r="AF1217" s="59">
        <v>20</v>
      </c>
      <c r="AG1217" s="59">
        <f t="shared" si="702"/>
        <v>1.3010299956639813</v>
      </c>
      <c r="AH1217" s="59">
        <f t="shared" si="707"/>
        <v>392</v>
      </c>
      <c r="AI1217" s="72">
        <f t="shared" si="696"/>
        <v>2.5932860670204572</v>
      </c>
      <c r="AJ1217" s="59">
        <f t="shared" si="697"/>
        <v>630</v>
      </c>
      <c r="AK1217" s="59">
        <f t="shared" si="703"/>
        <v>2.7993405494535817</v>
      </c>
      <c r="AL1217" s="72">
        <f t="shared" si="698"/>
        <v>12348</v>
      </c>
      <c r="AM1217" s="72">
        <f t="shared" si="694"/>
        <v>4.0915966208100576</v>
      </c>
      <c r="AN1217" s="168" t="s">
        <v>1414</v>
      </c>
      <c r="AO1217" s="37" t="s">
        <v>28</v>
      </c>
      <c r="AQ1217" s="59" t="s">
        <v>247</v>
      </c>
      <c r="AR1217" s="58" t="s">
        <v>248</v>
      </c>
      <c r="AS1217" s="58" t="s">
        <v>971</v>
      </c>
      <c r="AT1217" s="172" t="s">
        <v>2487</v>
      </c>
      <c r="AU1217" s="270">
        <v>52.02</v>
      </c>
      <c r="AV1217" s="11">
        <v>-9.5299999999999994</v>
      </c>
      <c r="AW1217" s="59" t="s">
        <v>249</v>
      </c>
      <c r="AX1217" s="277">
        <v>10.291666666666668</v>
      </c>
      <c r="AY1217" s="278">
        <v>1391</v>
      </c>
      <c r="AZ1217" s="455">
        <f t="shared" si="704"/>
        <v>3.1433271299920462</v>
      </c>
      <c r="BA1217" s="523" t="s">
        <v>137</v>
      </c>
      <c r="BB1217" s="66" t="s">
        <v>700</v>
      </c>
      <c r="BC1217" s="59" t="s">
        <v>2367</v>
      </c>
      <c r="BD1217" s="65" t="s">
        <v>1425</v>
      </c>
      <c r="BE1217" s="59" t="s">
        <v>867</v>
      </c>
      <c r="BG1217" s="58" t="s">
        <v>703</v>
      </c>
      <c r="BH1217" s="38" t="s">
        <v>1334</v>
      </c>
      <c r="BI1217" s="67" t="s">
        <v>1417</v>
      </c>
      <c r="BJ1217" s="38" t="s">
        <v>610</v>
      </c>
      <c r="BK1217" s="67" t="s">
        <v>170</v>
      </c>
      <c r="BN1217" s="39" t="s">
        <v>1422</v>
      </c>
      <c r="BO1217" s="59" t="s">
        <v>1682</v>
      </c>
      <c r="BP1217" s="67" t="s">
        <v>51</v>
      </c>
      <c r="BQ1217" s="37" t="s">
        <v>707</v>
      </c>
      <c r="BR1217" s="67">
        <v>3.65</v>
      </c>
      <c r="BS1217" s="59" t="s">
        <v>21</v>
      </c>
      <c r="BT1217" s="59" t="s">
        <v>1214</v>
      </c>
      <c r="BU1217" s="180">
        <v>2.5233905761891084</v>
      </c>
      <c r="BV1217" s="160"/>
      <c r="BW1217" s="105" t="s">
        <v>26</v>
      </c>
      <c r="BX1217" s="91" t="s">
        <v>67</v>
      </c>
      <c r="BY1217" s="158"/>
      <c r="BZ1217" s="70">
        <f t="shared" si="706"/>
        <v>2.5233905761891084</v>
      </c>
      <c r="CA1217" s="91" t="s">
        <v>18</v>
      </c>
      <c r="CB1217" s="59" t="s">
        <v>972</v>
      </c>
      <c r="CC1217" s="91">
        <v>3</v>
      </c>
      <c r="CD1217" s="91">
        <v>3</v>
      </c>
      <c r="CE1217" s="160"/>
      <c r="CF1217" s="78" t="s">
        <v>1584</v>
      </c>
      <c r="CG1217" s="160">
        <v>1.3833333333333335</v>
      </c>
      <c r="CH1217" s="91" t="s">
        <v>21</v>
      </c>
      <c r="CI1217" s="160">
        <v>0.27537852736430407</v>
      </c>
      <c r="CJ1217" s="160"/>
      <c r="CK1217" s="160"/>
      <c r="CL1217" s="159">
        <f t="shared" si="699"/>
        <v>0.27537852736430407</v>
      </c>
      <c r="CM1217" s="91">
        <v>3</v>
      </c>
      <c r="CN1217" s="91">
        <v>3</v>
      </c>
      <c r="CP1217" s="67">
        <f t="shared" si="679"/>
        <v>1.2628371695700646</v>
      </c>
      <c r="CQ1217" s="67">
        <f t="shared" si="680"/>
        <v>0.8</v>
      </c>
      <c r="CR1217" s="67">
        <f t="shared" si="705"/>
        <v>1.0102697356560517</v>
      </c>
      <c r="CS1217" s="67">
        <f t="shared" si="681"/>
        <v>0.7517204115652123</v>
      </c>
      <c r="CT1217" s="91">
        <v>0</v>
      </c>
      <c r="CU1217" s="59">
        <v>0</v>
      </c>
      <c r="CV1217" s="59" t="s">
        <v>1782</v>
      </c>
      <c r="CW1217" s="59">
        <v>0</v>
      </c>
      <c r="CX1217" s="59">
        <v>0</v>
      </c>
      <c r="CY1217" s="102">
        <v>0</v>
      </c>
      <c r="CZ1217" s="102">
        <v>3</v>
      </c>
      <c r="DA1217" s="102">
        <v>0</v>
      </c>
      <c r="DB1217" s="102">
        <v>0</v>
      </c>
      <c r="DC1217" s="102">
        <v>0</v>
      </c>
      <c r="DD1217" s="59">
        <v>0</v>
      </c>
      <c r="DE1217" s="60">
        <v>0</v>
      </c>
      <c r="DF1217" s="60">
        <v>2</v>
      </c>
      <c r="DG1217" s="60">
        <v>0</v>
      </c>
      <c r="DH1217" s="60">
        <v>0</v>
      </c>
      <c r="DI1217" s="60">
        <v>0</v>
      </c>
      <c r="DJ1217" s="60">
        <v>0</v>
      </c>
      <c r="DK1217" s="60">
        <v>0</v>
      </c>
      <c r="DL1217" s="60">
        <v>0</v>
      </c>
      <c r="DM1217" s="60">
        <v>0</v>
      </c>
      <c r="DN1217" s="60">
        <v>0</v>
      </c>
      <c r="DO1217" s="59">
        <v>0</v>
      </c>
      <c r="DP1217" s="59">
        <v>0</v>
      </c>
      <c r="DQ1217" s="59">
        <v>0</v>
      </c>
      <c r="DR1217" s="59">
        <v>0</v>
      </c>
      <c r="DS1217" s="59">
        <v>0</v>
      </c>
      <c r="DT1217" s="59">
        <v>0</v>
      </c>
      <c r="DU1217" s="59">
        <v>0</v>
      </c>
      <c r="DV1217" s="59">
        <v>0</v>
      </c>
      <c r="DW1217" s="59">
        <v>0</v>
      </c>
      <c r="DX1217" s="59">
        <v>0</v>
      </c>
      <c r="DY1217" s="59">
        <v>0</v>
      </c>
      <c r="DZ1217" s="59">
        <v>0</v>
      </c>
      <c r="EA1217" s="59">
        <v>0</v>
      </c>
      <c r="EB1217" s="59">
        <v>0</v>
      </c>
      <c r="EC1217" s="59">
        <v>0</v>
      </c>
      <c r="ED1217" s="59">
        <v>0</v>
      </c>
      <c r="EE1217" s="59">
        <v>0</v>
      </c>
      <c r="EF1217" s="59">
        <v>0</v>
      </c>
      <c r="EG1217" s="59">
        <v>0</v>
      </c>
      <c r="EH1217" s="59">
        <v>0</v>
      </c>
      <c r="EI1217" s="59">
        <v>0</v>
      </c>
      <c r="EJ1217" s="59">
        <v>0</v>
      </c>
      <c r="EK1217" s="59">
        <v>0</v>
      </c>
      <c r="EL1217" s="59">
        <v>0</v>
      </c>
      <c r="EM1217" s="59">
        <v>1</v>
      </c>
      <c r="EN1217" s="59">
        <v>0</v>
      </c>
      <c r="EO1217" s="268">
        <v>1</v>
      </c>
      <c r="EP1217" s="59">
        <v>2</v>
      </c>
      <c r="EQ1217" s="59">
        <v>2</v>
      </c>
    </row>
    <row r="1218" spans="1:147" ht="15" customHeight="1" x14ac:dyDescent="0.25">
      <c r="A1218" s="501" t="s">
        <v>2588</v>
      </c>
      <c r="B1218" s="37">
        <v>4</v>
      </c>
      <c r="C1218" s="120" t="s">
        <v>432</v>
      </c>
      <c r="D1218" s="62">
        <v>2006</v>
      </c>
      <c r="E1218" s="63" t="s">
        <v>433</v>
      </c>
      <c r="F1218" s="63" t="s">
        <v>97</v>
      </c>
      <c r="G1218" s="62">
        <v>236</v>
      </c>
      <c r="H1218" s="62" t="s">
        <v>434</v>
      </c>
      <c r="I1218" s="127" t="s">
        <v>50</v>
      </c>
      <c r="J1218" s="59">
        <v>0</v>
      </c>
      <c r="K1218" s="59" t="s">
        <v>3</v>
      </c>
      <c r="L1218" s="37" t="s">
        <v>89</v>
      </c>
      <c r="M1218" s="37" t="s">
        <v>1416</v>
      </c>
      <c r="N1218" s="37">
        <v>31.5</v>
      </c>
      <c r="O1218" s="59">
        <f t="shared" si="701"/>
        <v>1.4983105537896004</v>
      </c>
      <c r="P1218" s="37">
        <v>2001</v>
      </c>
      <c r="R1218" s="37">
        <v>1</v>
      </c>
      <c r="S1218" s="37">
        <v>3</v>
      </c>
      <c r="T1218" s="37">
        <v>1</v>
      </c>
      <c r="U1218" s="59">
        <v>20</v>
      </c>
      <c r="V1218" s="37" t="s">
        <v>2366</v>
      </c>
      <c r="W1218" s="37"/>
      <c r="X1218" s="59" t="s">
        <v>608</v>
      </c>
      <c r="Y1218" s="39"/>
      <c r="Z1218" s="110" t="s">
        <v>1415</v>
      </c>
      <c r="AA1218" s="37" t="s">
        <v>702</v>
      </c>
      <c r="AB1218" s="59" t="s">
        <v>1413</v>
      </c>
      <c r="AC1218" s="59" t="s">
        <v>705</v>
      </c>
      <c r="AD1218" s="91">
        <v>0</v>
      </c>
      <c r="AE1218" s="59" t="s">
        <v>1159</v>
      </c>
      <c r="AF1218" s="59">
        <v>20</v>
      </c>
      <c r="AG1218" s="59">
        <f t="shared" si="702"/>
        <v>1.3010299956639813</v>
      </c>
      <c r="AH1218" s="59">
        <f t="shared" si="707"/>
        <v>392</v>
      </c>
      <c r="AI1218" s="72">
        <f t="shared" si="696"/>
        <v>2.5932860670204572</v>
      </c>
      <c r="AJ1218" s="59">
        <f t="shared" si="697"/>
        <v>630</v>
      </c>
      <c r="AK1218" s="59">
        <f t="shared" si="703"/>
        <v>2.7993405494535817</v>
      </c>
      <c r="AL1218" s="72">
        <f t="shared" si="698"/>
        <v>12348</v>
      </c>
      <c r="AM1218" s="72">
        <f t="shared" si="694"/>
        <v>4.0915966208100576</v>
      </c>
      <c r="AN1218" s="168" t="s">
        <v>1414</v>
      </c>
      <c r="AO1218" s="37" t="s">
        <v>28</v>
      </c>
      <c r="AQ1218" s="59" t="s">
        <v>247</v>
      </c>
      <c r="AR1218" s="58" t="s">
        <v>248</v>
      </c>
      <c r="AS1218" s="58" t="s">
        <v>971</v>
      </c>
      <c r="AT1218" s="172" t="s">
        <v>2487</v>
      </c>
      <c r="AU1218" s="270">
        <v>52.02</v>
      </c>
      <c r="AV1218" s="11">
        <v>-9.5299999999999994</v>
      </c>
      <c r="AW1218" s="59" t="s">
        <v>249</v>
      </c>
      <c r="AX1218" s="277">
        <v>10.291666666666668</v>
      </c>
      <c r="AY1218" s="278">
        <v>1391</v>
      </c>
      <c r="AZ1218" s="455">
        <f t="shared" si="704"/>
        <v>3.1433271299920462</v>
      </c>
      <c r="BA1218" s="523" t="s">
        <v>137</v>
      </c>
      <c r="BB1218" s="66" t="s">
        <v>700</v>
      </c>
      <c r="BC1218" s="59" t="s">
        <v>2367</v>
      </c>
      <c r="BD1218" s="65" t="s">
        <v>1425</v>
      </c>
      <c r="BE1218" s="59" t="s">
        <v>867</v>
      </c>
      <c r="BG1218" s="58" t="s">
        <v>703</v>
      </c>
      <c r="BH1218" s="38" t="s">
        <v>1334</v>
      </c>
      <c r="BI1218" s="67" t="s">
        <v>1417</v>
      </c>
      <c r="BJ1218" s="38" t="s">
        <v>610</v>
      </c>
      <c r="BK1218" s="40" t="s">
        <v>677</v>
      </c>
      <c r="BL1218" s="77" t="s">
        <v>2267</v>
      </c>
      <c r="BM1218" s="77" t="s">
        <v>2267</v>
      </c>
      <c r="BN1218" s="39" t="s">
        <v>1423</v>
      </c>
      <c r="BO1218" s="59" t="s">
        <v>1678</v>
      </c>
      <c r="BP1218" s="67" t="s">
        <v>51</v>
      </c>
      <c r="BQ1218" s="37" t="s">
        <v>707</v>
      </c>
      <c r="BR1218" s="67">
        <v>0</v>
      </c>
      <c r="BS1218" s="59" t="s">
        <v>21</v>
      </c>
      <c r="BT1218" s="59" t="s">
        <v>1214</v>
      </c>
      <c r="BU1218" s="180">
        <v>0</v>
      </c>
      <c r="BV1218" s="160"/>
      <c r="BW1218" s="105" t="s">
        <v>26</v>
      </c>
      <c r="BX1218" s="91" t="s">
        <v>67</v>
      </c>
      <c r="BY1218" s="70" t="s">
        <v>19</v>
      </c>
      <c r="BZ1218" s="70">
        <f t="shared" si="706"/>
        <v>0</v>
      </c>
      <c r="CA1218" s="91" t="s">
        <v>18</v>
      </c>
      <c r="CB1218" s="59" t="s">
        <v>972</v>
      </c>
      <c r="CC1218" s="91">
        <v>3</v>
      </c>
      <c r="CD1218" s="91">
        <v>3</v>
      </c>
      <c r="CE1218" s="160"/>
      <c r="CF1218" s="78" t="s">
        <v>1584</v>
      </c>
      <c r="CG1218" s="160">
        <v>0.31666666666666671</v>
      </c>
      <c r="CH1218" s="91" t="s">
        <v>21</v>
      </c>
      <c r="CI1218" s="160">
        <v>0.28431203515386638</v>
      </c>
      <c r="CJ1218" s="160"/>
      <c r="CK1218" s="160"/>
      <c r="CL1218" s="159">
        <f t="shared" si="699"/>
        <v>0.28431203515386638</v>
      </c>
      <c r="CM1218" s="91">
        <v>3</v>
      </c>
      <c r="CN1218" s="91">
        <v>3</v>
      </c>
      <c r="CP1218" s="67">
        <f t="shared" si="679"/>
        <v>-1.5751506773503887</v>
      </c>
      <c r="CQ1218" s="67">
        <f t="shared" si="680"/>
        <v>0.8</v>
      </c>
      <c r="CR1218" s="67">
        <f t="shared" si="705"/>
        <v>-1.260120541880311</v>
      </c>
      <c r="CS1218" s="67">
        <f t="shared" si="681"/>
        <v>0.79899198167239405</v>
      </c>
      <c r="CT1218" s="91">
        <v>0</v>
      </c>
      <c r="CU1218" s="59">
        <v>0</v>
      </c>
      <c r="CV1218" s="59" t="s">
        <v>1782</v>
      </c>
      <c r="CW1218" s="59">
        <v>0</v>
      </c>
      <c r="CX1218" s="59">
        <v>0</v>
      </c>
      <c r="CY1218" s="102">
        <v>0</v>
      </c>
      <c r="CZ1218" s="102">
        <v>3</v>
      </c>
      <c r="DA1218" s="102">
        <v>0</v>
      </c>
      <c r="DB1218" s="102">
        <v>0</v>
      </c>
      <c r="DC1218" s="102">
        <v>0</v>
      </c>
      <c r="DD1218" s="59">
        <v>0</v>
      </c>
      <c r="DE1218" s="60">
        <v>0</v>
      </c>
      <c r="DF1218" s="60">
        <v>0</v>
      </c>
      <c r="DG1218" s="60">
        <v>1</v>
      </c>
      <c r="DH1218" s="60">
        <v>0</v>
      </c>
      <c r="DI1218" s="60">
        <v>0</v>
      </c>
      <c r="DJ1218" s="60">
        <v>0</v>
      </c>
      <c r="DK1218" s="60">
        <v>0</v>
      </c>
      <c r="DL1218" s="60">
        <v>0</v>
      </c>
      <c r="DM1218" s="60">
        <v>0</v>
      </c>
      <c r="DN1218" s="60">
        <v>0</v>
      </c>
      <c r="DO1218" s="128">
        <v>0</v>
      </c>
      <c r="DP1218" s="128">
        <v>0</v>
      </c>
      <c r="DQ1218" s="59">
        <v>0</v>
      </c>
      <c r="DR1218" s="59">
        <v>0</v>
      </c>
      <c r="DS1218" s="59">
        <v>1</v>
      </c>
      <c r="DT1218" s="59">
        <v>0</v>
      </c>
      <c r="DU1218" s="59">
        <v>0</v>
      </c>
      <c r="DV1218" s="59">
        <v>0</v>
      </c>
      <c r="DW1218" s="59">
        <v>0</v>
      </c>
      <c r="DX1218" s="59">
        <v>0</v>
      </c>
      <c r="DY1218" s="59">
        <v>0</v>
      </c>
      <c r="DZ1218" s="59">
        <v>0</v>
      </c>
      <c r="EA1218" s="59">
        <v>0</v>
      </c>
      <c r="EB1218" s="59">
        <v>0</v>
      </c>
      <c r="EC1218" s="59">
        <v>0</v>
      </c>
      <c r="ED1218" s="59">
        <v>0</v>
      </c>
      <c r="EE1218" s="59">
        <v>0</v>
      </c>
      <c r="EF1218" s="59">
        <v>0</v>
      </c>
      <c r="EG1218" s="59">
        <v>0</v>
      </c>
      <c r="EH1218" s="59">
        <v>0</v>
      </c>
      <c r="EI1218" s="59">
        <v>0</v>
      </c>
      <c r="EJ1218" s="59">
        <v>0</v>
      </c>
      <c r="EK1218" s="59">
        <v>0</v>
      </c>
      <c r="EL1218" s="59">
        <v>0</v>
      </c>
      <c r="EM1218" s="59">
        <v>1</v>
      </c>
      <c r="EN1218" s="59">
        <v>0</v>
      </c>
      <c r="EO1218" s="268">
        <v>1</v>
      </c>
      <c r="EP1218" s="59">
        <v>2</v>
      </c>
      <c r="EQ1218" s="59">
        <v>2</v>
      </c>
    </row>
    <row r="1219" spans="1:147" ht="15" customHeight="1" x14ac:dyDescent="0.25">
      <c r="A1219" s="501" t="s">
        <v>2588</v>
      </c>
      <c r="B1219" s="37">
        <v>5</v>
      </c>
      <c r="C1219" s="120" t="s">
        <v>432</v>
      </c>
      <c r="D1219" s="62">
        <v>2006</v>
      </c>
      <c r="E1219" s="63" t="s">
        <v>433</v>
      </c>
      <c r="F1219" s="63" t="s">
        <v>97</v>
      </c>
      <c r="G1219" s="62">
        <v>236</v>
      </c>
      <c r="H1219" s="62" t="s">
        <v>434</v>
      </c>
      <c r="I1219" s="127" t="s">
        <v>50</v>
      </c>
      <c r="J1219" s="59">
        <v>0</v>
      </c>
      <c r="K1219" s="59" t="s">
        <v>3</v>
      </c>
      <c r="L1219" s="37" t="s">
        <v>89</v>
      </c>
      <c r="M1219" s="37" t="s">
        <v>1416</v>
      </c>
      <c r="N1219" s="37">
        <v>31.5</v>
      </c>
      <c r="O1219" s="59">
        <f t="shared" si="701"/>
        <v>1.4983105537896004</v>
      </c>
      <c r="P1219" s="37">
        <v>2001</v>
      </c>
      <c r="R1219" s="37">
        <v>1</v>
      </c>
      <c r="S1219" s="37">
        <v>3</v>
      </c>
      <c r="T1219" s="37">
        <v>1</v>
      </c>
      <c r="U1219" s="59">
        <v>20</v>
      </c>
      <c r="V1219" s="37" t="s">
        <v>2366</v>
      </c>
      <c r="W1219" s="37"/>
      <c r="X1219" s="59" t="s">
        <v>608</v>
      </c>
      <c r="Y1219" s="39"/>
      <c r="Z1219" s="110" t="s">
        <v>1415</v>
      </c>
      <c r="AA1219" s="37" t="s">
        <v>702</v>
      </c>
      <c r="AB1219" s="59" t="s">
        <v>1413</v>
      </c>
      <c r="AC1219" s="59" t="s">
        <v>705</v>
      </c>
      <c r="AD1219" s="91">
        <v>0</v>
      </c>
      <c r="AE1219" s="59" t="s">
        <v>1159</v>
      </c>
      <c r="AF1219" s="59">
        <v>20</v>
      </c>
      <c r="AG1219" s="59">
        <f t="shared" si="702"/>
        <v>1.3010299956639813</v>
      </c>
      <c r="AH1219" s="59">
        <f t="shared" si="707"/>
        <v>392</v>
      </c>
      <c r="AI1219" s="72">
        <f t="shared" si="696"/>
        <v>2.5932860670204572</v>
      </c>
      <c r="AJ1219" s="59">
        <f t="shared" si="697"/>
        <v>630</v>
      </c>
      <c r="AK1219" s="59">
        <f t="shared" si="703"/>
        <v>2.7993405494535817</v>
      </c>
      <c r="AL1219" s="72">
        <f t="shared" si="698"/>
        <v>12348</v>
      </c>
      <c r="AM1219" s="72">
        <f t="shared" si="694"/>
        <v>4.0915966208100576</v>
      </c>
      <c r="AN1219" s="168" t="s">
        <v>1414</v>
      </c>
      <c r="AO1219" s="37" t="s">
        <v>28</v>
      </c>
      <c r="AQ1219" s="59" t="s">
        <v>247</v>
      </c>
      <c r="AR1219" s="58" t="s">
        <v>248</v>
      </c>
      <c r="AS1219" s="58" t="s">
        <v>971</v>
      </c>
      <c r="AT1219" s="172" t="s">
        <v>2487</v>
      </c>
      <c r="AU1219" s="270">
        <v>52.02</v>
      </c>
      <c r="AV1219" s="11">
        <v>-9.5299999999999994</v>
      </c>
      <c r="AW1219" s="59" t="s">
        <v>249</v>
      </c>
      <c r="AX1219" s="277">
        <v>10.291666666666668</v>
      </c>
      <c r="AY1219" s="278">
        <v>1391</v>
      </c>
      <c r="AZ1219" s="455">
        <f t="shared" si="704"/>
        <v>3.1433271299920462</v>
      </c>
      <c r="BA1219" s="523" t="s">
        <v>137</v>
      </c>
      <c r="BB1219" s="66" t="s">
        <v>700</v>
      </c>
      <c r="BC1219" s="59" t="s">
        <v>2367</v>
      </c>
      <c r="BD1219" s="65" t="s">
        <v>1425</v>
      </c>
      <c r="BE1219" s="59" t="s">
        <v>867</v>
      </c>
      <c r="BG1219" s="58" t="s">
        <v>703</v>
      </c>
      <c r="BH1219" s="38" t="s">
        <v>1334</v>
      </c>
      <c r="BI1219" s="67" t="s">
        <v>1417</v>
      </c>
      <c r="BJ1219" s="38" t="s">
        <v>610</v>
      </c>
      <c r="BK1219" s="40" t="s">
        <v>675</v>
      </c>
      <c r="BL1219" s="77" t="s">
        <v>2267</v>
      </c>
      <c r="BM1219" s="77" t="s">
        <v>2267</v>
      </c>
      <c r="BN1219" s="39" t="s">
        <v>1423</v>
      </c>
      <c r="BO1219" s="59" t="s">
        <v>1678</v>
      </c>
      <c r="BP1219" s="67" t="s">
        <v>51</v>
      </c>
      <c r="BQ1219" s="37" t="s">
        <v>707</v>
      </c>
      <c r="BR1219" s="67">
        <v>0</v>
      </c>
      <c r="BS1219" s="59" t="s">
        <v>21</v>
      </c>
      <c r="BT1219" s="59" t="s">
        <v>1214</v>
      </c>
      <c r="BU1219" s="180">
        <v>0</v>
      </c>
      <c r="BV1219" s="160"/>
      <c r="BW1219" s="105" t="s">
        <v>26</v>
      </c>
      <c r="BX1219" s="91" t="s">
        <v>67</v>
      </c>
      <c r="BY1219" s="70" t="s">
        <v>19</v>
      </c>
      <c r="BZ1219" s="70">
        <f t="shared" si="706"/>
        <v>0</v>
      </c>
      <c r="CA1219" s="91" t="s">
        <v>18</v>
      </c>
      <c r="CB1219" s="59" t="s">
        <v>972</v>
      </c>
      <c r="CC1219" s="91">
        <v>3</v>
      </c>
      <c r="CD1219" s="91">
        <v>3</v>
      </c>
      <c r="CE1219" s="160"/>
      <c r="CF1219" s="78" t="s">
        <v>1584</v>
      </c>
      <c r="CG1219" s="160">
        <v>0.35000000000000003</v>
      </c>
      <c r="CH1219" s="91" t="s">
        <v>21</v>
      </c>
      <c r="CI1219" s="160">
        <v>0.60621778264910708</v>
      </c>
      <c r="CJ1219" s="160"/>
      <c r="CK1219" s="160"/>
      <c r="CL1219" s="159">
        <f t="shared" si="699"/>
        <v>0.60621778264910708</v>
      </c>
      <c r="CM1219" s="91">
        <v>3</v>
      </c>
      <c r="CN1219" s="91">
        <v>3</v>
      </c>
      <c r="CP1219" s="67">
        <f t="shared" si="679"/>
        <v>-0.81649658092772603</v>
      </c>
      <c r="CQ1219" s="67">
        <f t="shared" si="680"/>
        <v>0.8</v>
      </c>
      <c r="CR1219" s="67">
        <f t="shared" si="705"/>
        <v>-0.65319726474218087</v>
      </c>
      <c r="CS1219" s="67">
        <f t="shared" si="681"/>
        <v>0.70222222222222219</v>
      </c>
      <c r="CT1219" s="91">
        <v>0</v>
      </c>
      <c r="CU1219" s="59">
        <v>0</v>
      </c>
      <c r="CV1219" s="59" t="s">
        <v>1782</v>
      </c>
      <c r="CW1219" s="59">
        <v>0</v>
      </c>
      <c r="CX1219" s="59">
        <v>0</v>
      </c>
      <c r="CY1219" s="102">
        <v>0</v>
      </c>
      <c r="CZ1219" s="102">
        <v>3</v>
      </c>
      <c r="DA1219" s="102">
        <v>0</v>
      </c>
      <c r="DB1219" s="102">
        <v>0</v>
      </c>
      <c r="DC1219" s="102">
        <v>0</v>
      </c>
      <c r="DD1219" s="59">
        <v>0</v>
      </c>
      <c r="DE1219" s="60">
        <v>0</v>
      </c>
      <c r="DF1219" s="60">
        <v>0</v>
      </c>
      <c r="DG1219" s="60">
        <v>1</v>
      </c>
      <c r="DH1219" s="60">
        <v>0</v>
      </c>
      <c r="DI1219" s="60">
        <v>0</v>
      </c>
      <c r="DJ1219" s="60">
        <v>0</v>
      </c>
      <c r="DK1219" s="60">
        <v>0</v>
      </c>
      <c r="DL1219" s="60">
        <v>0</v>
      </c>
      <c r="DM1219" s="60">
        <v>0</v>
      </c>
      <c r="DN1219" s="60">
        <v>0</v>
      </c>
      <c r="DO1219" s="59">
        <v>0</v>
      </c>
      <c r="DP1219" s="59">
        <v>0</v>
      </c>
      <c r="DQ1219" s="59">
        <v>0</v>
      </c>
      <c r="DR1219" s="59">
        <v>0</v>
      </c>
      <c r="DS1219" s="59">
        <v>0</v>
      </c>
      <c r="DT1219" s="59">
        <v>0</v>
      </c>
      <c r="DU1219" s="59">
        <v>0</v>
      </c>
      <c r="DV1219" s="59">
        <v>0</v>
      </c>
      <c r="DW1219" s="59">
        <v>1</v>
      </c>
      <c r="DX1219" s="59">
        <v>0</v>
      </c>
      <c r="DY1219" s="59">
        <v>0</v>
      </c>
      <c r="DZ1219" s="59">
        <v>0</v>
      </c>
      <c r="EA1219" s="59">
        <v>0</v>
      </c>
      <c r="EB1219" s="59">
        <v>0</v>
      </c>
      <c r="EC1219" s="59">
        <v>0</v>
      </c>
      <c r="ED1219" s="59">
        <v>0</v>
      </c>
      <c r="EE1219" s="59">
        <v>0</v>
      </c>
      <c r="EF1219" s="59">
        <v>0</v>
      </c>
      <c r="EG1219" s="59">
        <v>0</v>
      </c>
      <c r="EH1219" s="59">
        <v>0</v>
      </c>
      <c r="EI1219" s="59">
        <v>0</v>
      </c>
      <c r="EJ1219" s="59">
        <v>0</v>
      </c>
      <c r="EK1219" s="59">
        <v>0</v>
      </c>
      <c r="EL1219" s="59">
        <v>0</v>
      </c>
      <c r="EM1219" s="59">
        <v>1</v>
      </c>
      <c r="EN1219" s="59">
        <v>0</v>
      </c>
      <c r="EO1219" s="268">
        <v>1</v>
      </c>
      <c r="EP1219" s="59">
        <v>2</v>
      </c>
      <c r="EQ1219" s="59">
        <v>2</v>
      </c>
    </row>
    <row r="1220" spans="1:147" ht="15" customHeight="1" x14ac:dyDescent="0.25">
      <c r="A1220" s="501" t="s">
        <v>2588</v>
      </c>
      <c r="B1220" s="37">
        <v>6</v>
      </c>
      <c r="C1220" s="120" t="s">
        <v>432</v>
      </c>
      <c r="D1220" s="62">
        <v>2006</v>
      </c>
      <c r="E1220" s="63" t="s">
        <v>433</v>
      </c>
      <c r="F1220" s="63" t="s">
        <v>97</v>
      </c>
      <c r="G1220" s="62">
        <v>236</v>
      </c>
      <c r="H1220" s="62" t="s">
        <v>434</v>
      </c>
      <c r="I1220" s="127" t="s">
        <v>50</v>
      </c>
      <c r="J1220" s="59">
        <v>0</v>
      </c>
      <c r="K1220" s="59" t="s">
        <v>3</v>
      </c>
      <c r="L1220" s="37" t="s">
        <v>89</v>
      </c>
      <c r="M1220" s="37" t="s">
        <v>1416</v>
      </c>
      <c r="N1220" s="37">
        <v>31.5</v>
      </c>
      <c r="O1220" s="59">
        <f t="shared" si="701"/>
        <v>1.4983105537896004</v>
      </c>
      <c r="P1220" s="37">
        <v>2001</v>
      </c>
      <c r="R1220" s="37">
        <v>1</v>
      </c>
      <c r="S1220" s="37">
        <v>3</v>
      </c>
      <c r="T1220" s="37">
        <v>1</v>
      </c>
      <c r="U1220" s="59">
        <v>20</v>
      </c>
      <c r="V1220" s="37" t="s">
        <v>2366</v>
      </c>
      <c r="W1220" s="37"/>
      <c r="X1220" s="59" t="s">
        <v>608</v>
      </c>
      <c r="Y1220" s="39"/>
      <c r="Z1220" s="110" t="s">
        <v>1415</v>
      </c>
      <c r="AA1220" s="37" t="s">
        <v>702</v>
      </c>
      <c r="AB1220" s="59" t="s">
        <v>1413</v>
      </c>
      <c r="AC1220" s="59" t="s">
        <v>705</v>
      </c>
      <c r="AD1220" s="91">
        <v>0</v>
      </c>
      <c r="AE1220" s="59" t="s">
        <v>1159</v>
      </c>
      <c r="AF1220" s="59">
        <v>20</v>
      </c>
      <c r="AG1220" s="59">
        <f t="shared" si="702"/>
        <v>1.3010299956639813</v>
      </c>
      <c r="AH1220" s="59">
        <f t="shared" si="707"/>
        <v>392</v>
      </c>
      <c r="AI1220" s="72">
        <f t="shared" si="696"/>
        <v>2.5932860670204572</v>
      </c>
      <c r="AJ1220" s="59">
        <f t="shared" si="697"/>
        <v>630</v>
      </c>
      <c r="AK1220" s="59">
        <f t="shared" si="703"/>
        <v>2.7993405494535817</v>
      </c>
      <c r="AL1220" s="72">
        <f t="shared" si="698"/>
        <v>12348</v>
      </c>
      <c r="AM1220" s="72">
        <f t="shared" si="694"/>
        <v>4.0915966208100576</v>
      </c>
      <c r="AN1220" s="168" t="s">
        <v>1414</v>
      </c>
      <c r="AO1220" s="37" t="s">
        <v>28</v>
      </c>
      <c r="AQ1220" s="59" t="s">
        <v>247</v>
      </c>
      <c r="AR1220" s="58" t="s">
        <v>248</v>
      </c>
      <c r="AS1220" s="58" t="s">
        <v>971</v>
      </c>
      <c r="AT1220" s="172" t="s">
        <v>2487</v>
      </c>
      <c r="AU1220" s="270">
        <v>52.02</v>
      </c>
      <c r="AV1220" s="11">
        <v>-9.5299999999999994</v>
      </c>
      <c r="AW1220" s="59" t="s">
        <v>249</v>
      </c>
      <c r="AX1220" s="277">
        <v>10.291666666666668</v>
      </c>
      <c r="AY1220" s="278">
        <v>1391</v>
      </c>
      <c r="AZ1220" s="455">
        <f t="shared" si="704"/>
        <v>3.1433271299920462</v>
      </c>
      <c r="BA1220" s="523" t="s">
        <v>137</v>
      </c>
      <c r="BB1220" s="66" t="s">
        <v>700</v>
      </c>
      <c r="BC1220" s="59" t="s">
        <v>2367</v>
      </c>
      <c r="BD1220" s="65" t="s">
        <v>1425</v>
      </c>
      <c r="BE1220" s="59" t="s">
        <v>867</v>
      </c>
      <c r="BG1220" s="58" t="s">
        <v>703</v>
      </c>
      <c r="BH1220" s="38" t="s">
        <v>1334</v>
      </c>
      <c r="BI1220" s="67" t="s">
        <v>1417</v>
      </c>
      <c r="BJ1220" s="38" t="s">
        <v>610</v>
      </c>
      <c r="BK1220" s="67" t="s">
        <v>170</v>
      </c>
      <c r="BN1220" s="39" t="s">
        <v>1423</v>
      </c>
      <c r="BO1220" s="59" t="s">
        <v>1678</v>
      </c>
      <c r="BP1220" s="67" t="s">
        <v>51</v>
      </c>
      <c r="BQ1220" s="37" t="s">
        <v>707</v>
      </c>
      <c r="BR1220" s="67">
        <v>3.3333333333333333E-2</v>
      </c>
      <c r="BS1220" s="59" t="s">
        <v>21</v>
      </c>
      <c r="BT1220" s="59" t="s">
        <v>1214</v>
      </c>
      <c r="BU1220" s="180">
        <v>5.7735026918962581E-2</v>
      </c>
      <c r="BV1220" s="160"/>
      <c r="BW1220" s="105" t="s">
        <v>26</v>
      </c>
      <c r="BX1220" s="91" t="s">
        <v>67</v>
      </c>
      <c r="BY1220" s="158"/>
      <c r="BZ1220" s="70">
        <f t="shared" si="706"/>
        <v>5.7735026918962581E-2</v>
      </c>
      <c r="CA1220" s="91" t="s">
        <v>18</v>
      </c>
      <c r="CB1220" s="91" t="s">
        <v>972</v>
      </c>
      <c r="CC1220" s="91">
        <v>3</v>
      </c>
      <c r="CD1220" s="91">
        <v>3</v>
      </c>
      <c r="CE1220" s="160"/>
      <c r="CF1220" s="78" t="s">
        <v>1584</v>
      </c>
      <c r="CG1220" s="160">
        <v>1.3499999999999999</v>
      </c>
      <c r="CH1220" s="91" t="s">
        <v>21</v>
      </c>
      <c r="CI1220" s="160">
        <v>0.87891979156234756</v>
      </c>
      <c r="CJ1220" s="160"/>
      <c r="CK1220" s="160"/>
      <c r="CL1220" s="159">
        <f t="shared" si="699"/>
        <v>0.87891979156234756</v>
      </c>
      <c r="CM1220" s="91">
        <v>3</v>
      </c>
      <c r="CN1220" s="91">
        <v>3</v>
      </c>
      <c r="CP1220" s="67">
        <f t="shared" si="679"/>
        <v>-2.1140079747129654</v>
      </c>
      <c r="CQ1220" s="67">
        <f t="shared" si="680"/>
        <v>0.8</v>
      </c>
      <c r="CR1220" s="67">
        <f t="shared" si="705"/>
        <v>-1.6912063797703725</v>
      </c>
      <c r="CS1220" s="67">
        <f t="shared" si="681"/>
        <v>0.90501491824800073</v>
      </c>
      <c r="CT1220" s="91">
        <v>0</v>
      </c>
      <c r="CU1220" s="59">
        <v>0</v>
      </c>
      <c r="CV1220" s="59" t="s">
        <v>1782</v>
      </c>
      <c r="CW1220" s="59">
        <v>0</v>
      </c>
      <c r="CX1220" s="59">
        <v>0</v>
      </c>
      <c r="CY1220" s="102">
        <v>0</v>
      </c>
      <c r="CZ1220" s="102">
        <v>3</v>
      </c>
      <c r="DA1220" s="102">
        <v>0</v>
      </c>
      <c r="DB1220" s="102">
        <v>0</v>
      </c>
      <c r="DC1220" s="102">
        <v>0</v>
      </c>
      <c r="DD1220" s="59">
        <v>0</v>
      </c>
      <c r="DE1220" s="60">
        <v>1</v>
      </c>
      <c r="DF1220" s="60">
        <v>1</v>
      </c>
      <c r="DG1220" s="60">
        <v>1</v>
      </c>
      <c r="DH1220" s="60">
        <v>0</v>
      </c>
      <c r="DI1220" s="60">
        <v>0</v>
      </c>
      <c r="DJ1220" s="60">
        <v>0</v>
      </c>
      <c r="DK1220" s="60">
        <v>0</v>
      </c>
      <c r="DL1220" s="60">
        <v>0</v>
      </c>
      <c r="DM1220" s="60">
        <v>0</v>
      </c>
      <c r="DN1220" s="60">
        <v>0</v>
      </c>
      <c r="DO1220" s="59">
        <v>0</v>
      </c>
      <c r="DP1220" s="59">
        <v>0</v>
      </c>
      <c r="DQ1220" s="59">
        <v>0</v>
      </c>
      <c r="DR1220" s="59">
        <v>0</v>
      </c>
      <c r="DS1220" s="59">
        <v>0</v>
      </c>
      <c r="DT1220" s="59">
        <v>0</v>
      </c>
      <c r="DU1220" s="59">
        <v>0</v>
      </c>
      <c r="DV1220" s="59">
        <v>0</v>
      </c>
      <c r="DW1220" s="59">
        <v>0</v>
      </c>
      <c r="DX1220" s="59">
        <v>0</v>
      </c>
      <c r="DY1220" s="59">
        <v>0</v>
      </c>
      <c r="DZ1220" s="59">
        <v>0</v>
      </c>
      <c r="EA1220" s="59">
        <v>0</v>
      </c>
      <c r="EB1220" s="59">
        <v>0</v>
      </c>
      <c r="EC1220" s="59">
        <v>0</v>
      </c>
      <c r="ED1220" s="59">
        <v>0</v>
      </c>
      <c r="EE1220" s="59">
        <v>0</v>
      </c>
      <c r="EF1220" s="59">
        <v>0</v>
      </c>
      <c r="EG1220" s="59">
        <v>0</v>
      </c>
      <c r="EH1220" s="59">
        <v>0</v>
      </c>
      <c r="EI1220" s="59">
        <v>0</v>
      </c>
      <c r="EJ1220" s="59">
        <v>0</v>
      </c>
      <c r="EK1220" s="59">
        <v>0</v>
      </c>
      <c r="EL1220" s="59">
        <v>0</v>
      </c>
      <c r="EM1220" s="59">
        <v>1</v>
      </c>
      <c r="EN1220" s="59">
        <v>0</v>
      </c>
      <c r="EO1220" s="268">
        <v>1</v>
      </c>
      <c r="EP1220" s="59">
        <v>2</v>
      </c>
      <c r="EQ1220" s="59">
        <v>2</v>
      </c>
    </row>
    <row r="1221" spans="1:147" ht="15" customHeight="1" x14ac:dyDescent="0.25">
      <c r="A1221" s="501" t="s">
        <v>2588</v>
      </c>
      <c r="B1221" s="37">
        <v>7</v>
      </c>
      <c r="C1221" s="120" t="s">
        <v>432</v>
      </c>
      <c r="D1221" s="62">
        <v>2006</v>
      </c>
      <c r="E1221" s="63" t="s">
        <v>433</v>
      </c>
      <c r="F1221" s="63" t="s">
        <v>97</v>
      </c>
      <c r="G1221" s="62">
        <v>236</v>
      </c>
      <c r="H1221" s="62" t="s">
        <v>434</v>
      </c>
      <c r="I1221" s="127" t="s">
        <v>50</v>
      </c>
      <c r="J1221" s="59">
        <v>0</v>
      </c>
      <c r="K1221" s="59" t="s">
        <v>3</v>
      </c>
      <c r="L1221" s="37" t="s">
        <v>89</v>
      </c>
      <c r="M1221" s="37" t="s">
        <v>1416</v>
      </c>
      <c r="N1221" s="37">
        <v>31.5</v>
      </c>
      <c r="O1221" s="59">
        <f t="shared" si="701"/>
        <v>1.4983105537896004</v>
      </c>
      <c r="P1221" s="37">
        <v>2001</v>
      </c>
      <c r="R1221" s="37">
        <v>1</v>
      </c>
      <c r="S1221" s="37">
        <v>3</v>
      </c>
      <c r="T1221" s="37">
        <v>1</v>
      </c>
      <c r="U1221" s="59">
        <v>20</v>
      </c>
      <c r="V1221" s="37" t="s">
        <v>2366</v>
      </c>
      <c r="W1221" s="37"/>
      <c r="X1221" s="59" t="s">
        <v>608</v>
      </c>
      <c r="Y1221" s="39"/>
      <c r="Z1221" s="110" t="s">
        <v>1415</v>
      </c>
      <c r="AA1221" s="37" t="s">
        <v>702</v>
      </c>
      <c r="AB1221" s="59" t="s">
        <v>1413</v>
      </c>
      <c r="AC1221" s="59" t="s">
        <v>705</v>
      </c>
      <c r="AD1221" s="91">
        <v>0</v>
      </c>
      <c r="AE1221" s="59" t="s">
        <v>1159</v>
      </c>
      <c r="AF1221" s="59">
        <v>20</v>
      </c>
      <c r="AG1221" s="59">
        <f t="shared" si="702"/>
        <v>1.3010299956639813</v>
      </c>
      <c r="AH1221" s="59">
        <f t="shared" si="707"/>
        <v>392</v>
      </c>
      <c r="AI1221" s="72">
        <f t="shared" si="696"/>
        <v>2.5932860670204572</v>
      </c>
      <c r="AJ1221" s="59">
        <f t="shared" si="697"/>
        <v>630</v>
      </c>
      <c r="AK1221" s="59">
        <f t="shared" si="703"/>
        <v>2.7993405494535817</v>
      </c>
      <c r="AL1221" s="72">
        <f t="shared" si="698"/>
        <v>12348</v>
      </c>
      <c r="AM1221" s="72">
        <f t="shared" si="694"/>
        <v>4.0915966208100576</v>
      </c>
      <c r="AN1221" s="168" t="s">
        <v>1414</v>
      </c>
      <c r="AO1221" s="37" t="s">
        <v>28</v>
      </c>
      <c r="AQ1221" s="59" t="s">
        <v>247</v>
      </c>
      <c r="AR1221" s="58" t="s">
        <v>248</v>
      </c>
      <c r="AS1221" s="58" t="s">
        <v>971</v>
      </c>
      <c r="AT1221" s="172" t="s">
        <v>2487</v>
      </c>
      <c r="AU1221" s="270">
        <v>52.02</v>
      </c>
      <c r="AV1221" s="11">
        <v>-9.5299999999999994</v>
      </c>
      <c r="AW1221" s="59" t="s">
        <v>249</v>
      </c>
      <c r="AX1221" s="277">
        <v>10.291666666666668</v>
      </c>
      <c r="AY1221" s="278">
        <v>1391</v>
      </c>
      <c r="AZ1221" s="455">
        <f t="shared" si="704"/>
        <v>3.1433271299920462</v>
      </c>
      <c r="BA1221" s="523" t="s">
        <v>137</v>
      </c>
      <c r="BB1221" s="66" t="s">
        <v>700</v>
      </c>
      <c r="BC1221" s="59" t="s">
        <v>2367</v>
      </c>
      <c r="BD1221" s="65" t="s">
        <v>1425</v>
      </c>
      <c r="BE1221" s="59" t="s">
        <v>867</v>
      </c>
      <c r="BG1221" s="58" t="s">
        <v>703</v>
      </c>
      <c r="BH1221" s="38" t="s">
        <v>1334</v>
      </c>
      <c r="BI1221" s="67" t="s">
        <v>1417</v>
      </c>
      <c r="BJ1221" s="38" t="s">
        <v>10</v>
      </c>
      <c r="BK1221" s="40" t="s">
        <v>677</v>
      </c>
      <c r="BL1221" s="77" t="s">
        <v>2267</v>
      </c>
      <c r="BM1221" s="77" t="s">
        <v>2267</v>
      </c>
      <c r="BN1221" s="39" t="s">
        <v>1424</v>
      </c>
      <c r="BO1221" s="59" t="s">
        <v>1679</v>
      </c>
      <c r="BP1221" s="67" t="s">
        <v>51</v>
      </c>
      <c r="BQ1221" s="37" t="s">
        <v>707</v>
      </c>
      <c r="BR1221" s="67">
        <v>7.7926376224248557</v>
      </c>
      <c r="BS1221" s="59" t="s">
        <v>21</v>
      </c>
      <c r="BT1221" s="59" t="s">
        <v>11</v>
      </c>
      <c r="BU1221" s="180">
        <v>0.76015282673355944</v>
      </c>
      <c r="BV1221" s="160"/>
      <c r="BW1221" s="105" t="s">
        <v>26</v>
      </c>
      <c r="BX1221" s="91" t="s">
        <v>67</v>
      </c>
      <c r="BY1221" s="158"/>
      <c r="BZ1221" s="70">
        <f t="shared" si="706"/>
        <v>0.76015282673355944</v>
      </c>
      <c r="CA1221" s="91" t="s">
        <v>18</v>
      </c>
      <c r="CB1221" s="91" t="s">
        <v>972</v>
      </c>
      <c r="CC1221" s="91">
        <v>3</v>
      </c>
      <c r="CD1221" s="91">
        <v>3</v>
      </c>
      <c r="CE1221" s="160"/>
      <c r="CF1221" s="78" t="s">
        <v>1584</v>
      </c>
      <c r="CG1221" s="67">
        <v>19.725862068965515</v>
      </c>
      <c r="CH1221" s="91" t="s">
        <v>21</v>
      </c>
      <c r="CI1221" s="160">
        <v>7.5089330470680649</v>
      </c>
      <c r="CJ1221" s="160"/>
      <c r="CK1221" s="160"/>
      <c r="CL1221" s="159">
        <f t="shared" si="699"/>
        <v>7.5089330470680649</v>
      </c>
      <c r="CM1221" s="91">
        <v>3</v>
      </c>
      <c r="CN1221" s="91">
        <v>3</v>
      </c>
      <c r="CP1221" s="67">
        <f t="shared" ref="CP1221:CP1284" si="708">(BR1221-CG1221)/SQRT(((CC1221-1)*BZ1221^2+(CM1221-1)*CL1221^2)/(CC1221+CM1221-2))</f>
        <v>-2.2360450217737635</v>
      </c>
      <c r="CQ1221" s="67">
        <f t="shared" ref="CQ1221:CQ1284" si="709">1-3/(4*(CC1221+CM1221-2)-1)</f>
        <v>0.8</v>
      </c>
      <c r="CR1221" s="67">
        <f t="shared" si="705"/>
        <v>-1.788836017419011</v>
      </c>
      <c r="CS1221" s="67">
        <f t="shared" ref="CS1221:CS1284" si="710">(CD1221+CN1221)/(CD1221*CN1221)+CR1221^2/(2*(CC1221+CM1221))</f>
        <v>0.93332785810129226</v>
      </c>
      <c r="CT1221" s="91">
        <v>0</v>
      </c>
      <c r="CU1221" s="59">
        <v>0</v>
      </c>
      <c r="CV1221" s="59" t="s">
        <v>1782</v>
      </c>
      <c r="CW1221" s="59">
        <v>0</v>
      </c>
      <c r="CX1221" s="59">
        <v>0</v>
      </c>
      <c r="CY1221" s="102">
        <v>0</v>
      </c>
      <c r="CZ1221" s="102">
        <v>0</v>
      </c>
      <c r="DA1221" s="102">
        <v>1</v>
      </c>
      <c r="DB1221" s="102">
        <v>0</v>
      </c>
      <c r="DC1221" s="102">
        <v>0</v>
      </c>
      <c r="DD1221" s="59">
        <v>0</v>
      </c>
      <c r="DE1221" s="60">
        <v>0</v>
      </c>
      <c r="DF1221" s="60">
        <v>0</v>
      </c>
      <c r="DG1221" s="60">
        <v>1</v>
      </c>
      <c r="DH1221" s="60">
        <v>0</v>
      </c>
      <c r="DI1221" s="60">
        <v>0</v>
      </c>
      <c r="DJ1221" s="60">
        <v>0</v>
      </c>
      <c r="DK1221" s="60">
        <v>0</v>
      </c>
      <c r="DL1221" s="60">
        <v>0</v>
      </c>
      <c r="DM1221" s="60">
        <v>0</v>
      </c>
      <c r="DN1221" s="60">
        <v>0</v>
      </c>
      <c r="DO1221" s="128">
        <v>0</v>
      </c>
      <c r="DP1221" s="128">
        <v>0</v>
      </c>
      <c r="DQ1221" s="59">
        <v>0</v>
      </c>
      <c r="DR1221" s="59">
        <v>0</v>
      </c>
      <c r="DS1221" s="59">
        <v>1</v>
      </c>
      <c r="DT1221" s="59">
        <v>0</v>
      </c>
      <c r="DU1221" s="59">
        <v>0</v>
      </c>
      <c r="DV1221" s="59">
        <v>0</v>
      </c>
      <c r="DW1221" s="59">
        <v>0</v>
      </c>
      <c r="DX1221" s="59">
        <v>0</v>
      </c>
      <c r="DY1221" s="59">
        <v>0</v>
      </c>
      <c r="DZ1221" s="59">
        <v>0</v>
      </c>
      <c r="EA1221" s="59">
        <v>0</v>
      </c>
      <c r="EB1221" s="59">
        <v>0</v>
      </c>
      <c r="EC1221" s="59">
        <v>0</v>
      </c>
      <c r="ED1221" s="59">
        <v>0</v>
      </c>
      <c r="EE1221" s="59">
        <v>0</v>
      </c>
      <c r="EF1221" s="59">
        <v>0</v>
      </c>
      <c r="EG1221" s="59">
        <v>0</v>
      </c>
      <c r="EH1221" s="59">
        <v>0</v>
      </c>
      <c r="EI1221" s="59">
        <v>0</v>
      </c>
      <c r="EJ1221" s="59">
        <v>0</v>
      </c>
      <c r="EK1221" s="59">
        <v>0</v>
      </c>
      <c r="EL1221" s="59">
        <v>0</v>
      </c>
      <c r="EM1221" s="59">
        <v>1</v>
      </c>
      <c r="EN1221" s="59">
        <v>0</v>
      </c>
      <c r="EO1221" s="268">
        <v>1</v>
      </c>
      <c r="EP1221" s="59">
        <v>2</v>
      </c>
      <c r="EQ1221" s="59">
        <v>2</v>
      </c>
    </row>
    <row r="1222" spans="1:147" ht="15" customHeight="1" x14ac:dyDescent="0.25">
      <c r="A1222" s="501" t="s">
        <v>2588</v>
      </c>
      <c r="B1222" s="37">
        <v>8</v>
      </c>
      <c r="C1222" s="120" t="s">
        <v>432</v>
      </c>
      <c r="D1222" s="62">
        <v>2006</v>
      </c>
      <c r="E1222" s="63" t="s">
        <v>433</v>
      </c>
      <c r="F1222" s="63" t="s">
        <v>97</v>
      </c>
      <c r="G1222" s="62">
        <v>236</v>
      </c>
      <c r="H1222" s="62" t="s">
        <v>434</v>
      </c>
      <c r="I1222" s="127" t="s">
        <v>50</v>
      </c>
      <c r="J1222" s="59">
        <v>0</v>
      </c>
      <c r="K1222" s="59" t="s">
        <v>3</v>
      </c>
      <c r="L1222" s="37" t="s">
        <v>89</v>
      </c>
      <c r="M1222" s="37" t="s">
        <v>1416</v>
      </c>
      <c r="N1222" s="37">
        <v>31.5</v>
      </c>
      <c r="O1222" s="59">
        <f t="shared" si="701"/>
        <v>1.4983105537896004</v>
      </c>
      <c r="P1222" s="37">
        <v>2001</v>
      </c>
      <c r="R1222" s="37">
        <v>1</v>
      </c>
      <c r="S1222" s="37">
        <v>3</v>
      </c>
      <c r="T1222" s="37">
        <v>1</v>
      </c>
      <c r="U1222" s="59">
        <v>20</v>
      </c>
      <c r="V1222" s="37" t="s">
        <v>2366</v>
      </c>
      <c r="W1222" s="37"/>
      <c r="X1222" s="59" t="s">
        <v>608</v>
      </c>
      <c r="Y1222" s="39"/>
      <c r="Z1222" s="110" t="s">
        <v>1415</v>
      </c>
      <c r="AA1222" s="37" t="s">
        <v>702</v>
      </c>
      <c r="AB1222" s="59" t="s">
        <v>1413</v>
      </c>
      <c r="AC1222" s="59" t="s">
        <v>705</v>
      </c>
      <c r="AD1222" s="91">
        <v>0</v>
      </c>
      <c r="AE1222" s="59" t="s">
        <v>1159</v>
      </c>
      <c r="AF1222" s="59">
        <v>20</v>
      </c>
      <c r="AG1222" s="59">
        <f t="shared" si="702"/>
        <v>1.3010299956639813</v>
      </c>
      <c r="AH1222" s="59">
        <f t="shared" si="707"/>
        <v>392</v>
      </c>
      <c r="AI1222" s="72">
        <f t="shared" si="696"/>
        <v>2.5932860670204572</v>
      </c>
      <c r="AJ1222" s="59">
        <f t="shared" si="697"/>
        <v>630</v>
      </c>
      <c r="AK1222" s="59">
        <f t="shared" si="703"/>
        <v>2.7993405494535817</v>
      </c>
      <c r="AL1222" s="72">
        <f t="shared" si="698"/>
        <v>12348</v>
      </c>
      <c r="AM1222" s="72">
        <f t="shared" si="694"/>
        <v>4.0915966208100576</v>
      </c>
      <c r="AN1222" s="168" t="s">
        <v>1414</v>
      </c>
      <c r="AO1222" s="37" t="s">
        <v>28</v>
      </c>
      <c r="AQ1222" s="59" t="s">
        <v>247</v>
      </c>
      <c r="AR1222" s="58" t="s">
        <v>248</v>
      </c>
      <c r="AS1222" s="58" t="s">
        <v>971</v>
      </c>
      <c r="AT1222" s="172" t="s">
        <v>2487</v>
      </c>
      <c r="AU1222" s="270">
        <v>52.02</v>
      </c>
      <c r="AV1222" s="11">
        <v>-9.5299999999999994</v>
      </c>
      <c r="AW1222" s="59" t="s">
        <v>249</v>
      </c>
      <c r="AX1222" s="277">
        <v>10.291666666666668</v>
      </c>
      <c r="AY1222" s="278">
        <v>1391</v>
      </c>
      <c r="AZ1222" s="455">
        <f t="shared" si="704"/>
        <v>3.1433271299920462</v>
      </c>
      <c r="BA1222" s="523" t="s">
        <v>137</v>
      </c>
      <c r="BB1222" s="66" t="s">
        <v>700</v>
      </c>
      <c r="BC1222" s="59" t="s">
        <v>2367</v>
      </c>
      <c r="BD1222" s="65" t="s">
        <v>1425</v>
      </c>
      <c r="BE1222" s="59" t="s">
        <v>867</v>
      </c>
      <c r="BG1222" s="58" t="s">
        <v>703</v>
      </c>
      <c r="BH1222" s="38" t="s">
        <v>1334</v>
      </c>
      <c r="BI1222" s="67" t="s">
        <v>1417</v>
      </c>
      <c r="BJ1222" s="38" t="s">
        <v>10</v>
      </c>
      <c r="BK1222" s="40" t="s">
        <v>1426</v>
      </c>
      <c r="BL1222" s="59" t="s">
        <v>2268</v>
      </c>
      <c r="BM1222" s="59" t="s">
        <v>2268</v>
      </c>
      <c r="BN1222" s="39" t="s">
        <v>1424</v>
      </c>
      <c r="BO1222" s="59" t="s">
        <v>1679</v>
      </c>
      <c r="BP1222" s="67" t="s">
        <v>51</v>
      </c>
      <c r="BQ1222" s="37" t="s">
        <v>707</v>
      </c>
      <c r="BR1222" s="59">
        <v>10.618791909720329</v>
      </c>
      <c r="BS1222" s="59" t="s">
        <v>21</v>
      </c>
      <c r="BT1222" s="59" t="s">
        <v>11</v>
      </c>
      <c r="BU1222" s="91">
        <v>7.0843347438715298</v>
      </c>
      <c r="BV1222" s="160"/>
      <c r="BW1222" s="105" t="s">
        <v>26</v>
      </c>
      <c r="BX1222" s="91" t="s">
        <v>67</v>
      </c>
      <c r="BY1222" s="158"/>
      <c r="BZ1222" s="70">
        <f t="shared" si="706"/>
        <v>7.0843347438715298</v>
      </c>
      <c r="CA1222" s="91" t="s">
        <v>18</v>
      </c>
      <c r="CB1222" s="91" t="s">
        <v>972</v>
      </c>
      <c r="CC1222" s="91">
        <v>3</v>
      </c>
      <c r="CD1222" s="91">
        <v>3</v>
      </c>
      <c r="CE1222" s="160"/>
      <c r="CF1222" s="78" t="s">
        <v>1584</v>
      </c>
      <c r="CG1222" s="59">
        <v>48.454761904761909</v>
      </c>
      <c r="CH1222" s="91" t="s">
        <v>21</v>
      </c>
      <c r="CI1222" s="91">
        <v>8.1590701167514919</v>
      </c>
      <c r="CJ1222" s="160"/>
      <c r="CK1222" s="160"/>
      <c r="CL1222" s="159">
        <f t="shared" si="699"/>
        <v>8.1590701167514919</v>
      </c>
      <c r="CM1222" s="91">
        <v>3</v>
      </c>
      <c r="CN1222" s="91">
        <v>3</v>
      </c>
      <c r="CP1222" s="67">
        <f t="shared" si="708"/>
        <v>-4.9519486228526732</v>
      </c>
      <c r="CQ1222" s="67">
        <f t="shared" si="709"/>
        <v>0.8</v>
      </c>
      <c r="CR1222" s="67">
        <f t="shared" si="705"/>
        <v>-3.9615588982821386</v>
      </c>
      <c r="CS1222" s="67">
        <f t="shared" si="710"/>
        <v>1.9744957420465328</v>
      </c>
      <c r="CT1222" s="91">
        <v>0</v>
      </c>
      <c r="CU1222" s="59">
        <v>0</v>
      </c>
      <c r="CV1222" s="59" t="s">
        <v>1782</v>
      </c>
      <c r="CW1222" s="59">
        <v>0</v>
      </c>
      <c r="CX1222" s="59">
        <v>0</v>
      </c>
      <c r="CY1222" s="102">
        <v>0</v>
      </c>
      <c r="CZ1222" s="102">
        <v>0</v>
      </c>
      <c r="DA1222" s="102">
        <v>1</v>
      </c>
      <c r="DB1222" s="102">
        <v>0</v>
      </c>
      <c r="DC1222" s="102">
        <v>0</v>
      </c>
      <c r="DD1222" s="59">
        <v>0</v>
      </c>
      <c r="DE1222" s="60">
        <v>0</v>
      </c>
      <c r="DF1222" s="60">
        <v>0</v>
      </c>
      <c r="DG1222" s="60">
        <v>1</v>
      </c>
      <c r="DH1222" s="60">
        <v>0</v>
      </c>
      <c r="DI1222" s="60">
        <v>0</v>
      </c>
      <c r="DJ1222" s="60">
        <v>0</v>
      </c>
      <c r="DK1222" s="60">
        <v>0</v>
      </c>
      <c r="DL1222" s="60">
        <v>0</v>
      </c>
      <c r="DM1222" s="60">
        <v>0</v>
      </c>
      <c r="DN1222" s="60">
        <v>0</v>
      </c>
      <c r="DO1222" s="59">
        <v>0</v>
      </c>
      <c r="DP1222" s="59">
        <v>0</v>
      </c>
      <c r="DQ1222" s="59">
        <v>0</v>
      </c>
      <c r="DR1222" s="59">
        <v>0</v>
      </c>
      <c r="DS1222" s="59">
        <v>0</v>
      </c>
      <c r="DT1222" s="59">
        <v>0</v>
      </c>
      <c r="DU1222" s="59">
        <v>0</v>
      </c>
      <c r="DV1222" s="59">
        <v>0</v>
      </c>
      <c r="DW1222" s="59">
        <v>0</v>
      </c>
      <c r="DX1222" s="59">
        <v>0</v>
      </c>
      <c r="DY1222" s="59">
        <v>0</v>
      </c>
      <c r="DZ1222" s="59">
        <v>0</v>
      </c>
      <c r="EA1222" s="59">
        <v>0</v>
      </c>
      <c r="EB1222" s="59">
        <v>0</v>
      </c>
      <c r="EC1222" s="59">
        <v>0</v>
      </c>
      <c r="ED1222" s="59">
        <v>0</v>
      </c>
      <c r="EE1222" s="59">
        <v>0</v>
      </c>
      <c r="EF1222" s="59">
        <v>0</v>
      </c>
      <c r="EG1222" s="59">
        <v>0</v>
      </c>
      <c r="EH1222" s="59">
        <v>0</v>
      </c>
      <c r="EI1222" s="59">
        <v>0</v>
      </c>
      <c r="EJ1222" s="59">
        <v>0</v>
      </c>
      <c r="EK1222" s="59">
        <v>0</v>
      </c>
      <c r="EL1222" s="59">
        <v>0</v>
      </c>
      <c r="EM1222" s="59">
        <v>1</v>
      </c>
      <c r="EN1222" s="59">
        <v>0</v>
      </c>
      <c r="EO1222" s="268">
        <v>1</v>
      </c>
      <c r="EP1222" s="59">
        <v>2</v>
      </c>
      <c r="EQ1222" s="59">
        <v>2</v>
      </c>
    </row>
    <row r="1223" spans="1:147" ht="15" customHeight="1" x14ac:dyDescent="0.25">
      <c r="A1223" s="501" t="s">
        <v>2588</v>
      </c>
      <c r="B1223" s="37">
        <v>9</v>
      </c>
      <c r="C1223" s="120" t="s">
        <v>432</v>
      </c>
      <c r="D1223" s="62">
        <v>2006</v>
      </c>
      <c r="E1223" s="63" t="s">
        <v>433</v>
      </c>
      <c r="F1223" s="63" t="s">
        <v>97</v>
      </c>
      <c r="G1223" s="62">
        <v>236</v>
      </c>
      <c r="H1223" s="62" t="s">
        <v>434</v>
      </c>
      <c r="I1223" s="127" t="s">
        <v>50</v>
      </c>
      <c r="J1223" s="59">
        <v>0</v>
      </c>
      <c r="K1223" s="59" t="s">
        <v>3</v>
      </c>
      <c r="L1223" s="37" t="s">
        <v>89</v>
      </c>
      <c r="M1223" s="59" t="s">
        <v>1421</v>
      </c>
      <c r="N1223" s="59">
        <v>29</v>
      </c>
      <c r="O1223" s="59">
        <f t="shared" si="701"/>
        <v>1.4623979978989561</v>
      </c>
      <c r="P1223" s="59">
        <v>2001</v>
      </c>
      <c r="Q1223" s="58"/>
      <c r="R1223" s="59">
        <v>1</v>
      </c>
      <c r="S1223" s="37">
        <v>4</v>
      </c>
      <c r="T1223" s="37">
        <v>1</v>
      </c>
      <c r="U1223" s="172" t="s">
        <v>1981</v>
      </c>
      <c r="V1223" s="65" t="s">
        <v>435</v>
      </c>
      <c r="W1223" s="65"/>
      <c r="X1223" s="59" t="s">
        <v>608</v>
      </c>
      <c r="Y1223" s="39"/>
      <c r="Z1223" s="110" t="s">
        <v>1415</v>
      </c>
      <c r="AA1223" s="37" t="s">
        <v>702</v>
      </c>
      <c r="AB1223" s="59" t="s">
        <v>1413</v>
      </c>
      <c r="AC1223" s="59" t="s">
        <v>705</v>
      </c>
      <c r="AD1223" s="91">
        <v>0</v>
      </c>
      <c r="AE1223" s="59" t="s">
        <v>1159</v>
      </c>
      <c r="AF1223" s="59">
        <v>20</v>
      </c>
      <c r="AG1223" s="59">
        <f t="shared" si="702"/>
        <v>1.3010299956639813</v>
      </c>
      <c r="AH1223" s="59">
        <f t="shared" si="707"/>
        <v>392</v>
      </c>
      <c r="AI1223" s="72">
        <f t="shared" si="696"/>
        <v>2.5932860670204572</v>
      </c>
      <c r="AJ1223" s="59">
        <f t="shared" si="697"/>
        <v>580</v>
      </c>
      <c r="AK1223" s="59">
        <f t="shared" si="703"/>
        <v>2.7634279935629373</v>
      </c>
      <c r="AL1223" s="72">
        <f t="shared" si="698"/>
        <v>11368</v>
      </c>
      <c r="AM1223" s="72">
        <f t="shared" si="694"/>
        <v>4.0556840649194132</v>
      </c>
      <c r="AN1223" s="168" t="s">
        <v>1414</v>
      </c>
      <c r="AO1223" s="37" t="s">
        <v>28</v>
      </c>
      <c r="AQ1223" s="59" t="s">
        <v>247</v>
      </c>
      <c r="AR1223" s="58" t="s">
        <v>248</v>
      </c>
      <c r="AS1223" s="58" t="s">
        <v>2001</v>
      </c>
      <c r="AT1223" s="172" t="s">
        <v>2488</v>
      </c>
      <c r="AU1223" s="270">
        <v>52.02</v>
      </c>
      <c r="AV1223" s="11">
        <v>-9.5299999999999994</v>
      </c>
      <c r="AW1223" s="59" t="s">
        <v>249</v>
      </c>
      <c r="AX1223" s="277">
        <v>10.291666666666668</v>
      </c>
      <c r="AY1223" s="278">
        <v>1391</v>
      </c>
      <c r="AZ1223" s="455">
        <f t="shared" si="704"/>
        <v>3.1433271299920462</v>
      </c>
      <c r="BA1223" s="515" t="s">
        <v>82</v>
      </c>
      <c r="BB1223" s="66" t="s">
        <v>629</v>
      </c>
      <c r="BC1223" s="59" t="s">
        <v>2367</v>
      </c>
      <c r="BD1223" s="65">
        <v>52</v>
      </c>
      <c r="BE1223" s="59" t="s">
        <v>867</v>
      </c>
      <c r="BG1223" s="58" t="s">
        <v>703</v>
      </c>
      <c r="BH1223" s="38" t="s">
        <v>1334</v>
      </c>
      <c r="BI1223" s="39" t="s">
        <v>1418</v>
      </c>
      <c r="BJ1223" s="38" t="s">
        <v>610</v>
      </c>
      <c r="BK1223" s="40" t="s">
        <v>629</v>
      </c>
      <c r="BL1223" s="77" t="s">
        <v>2268</v>
      </c>
      <c r="BM1223" s="77" t="s">
        <v>2268</v>
      </c>
      <c r="BN1223" s="39" t="s">
        <v>1422</v>
      </c>
      <c r="BO1223" s="59" t="s">
        <v>1682</v>
      </c>
      <c r="BP1223" s="67" t="s">
        <v>51</v>
      </c>
      <c r="BQ1223" s="37" t="s">
        <v>707</v>
      </c>
      <c r="BR1223" s="67">
        <v>2.3875000000000002</v>
      </c>
      <c r="BS1223" s="59" t="s">
        <v>21</v>
      </c>
      <c r="BT1223" s="59" t="s">
        <v>1214</v>
      </c>
      <c r="BU1223" s="180">
        <v>1.7796886431807857</v>
      </c>
      <c r="BV1223" s="160"/>
      <c r="BW1223" s="105" t="s">
        <v>26</v>
      </c>
      <c r="BX1223" s="91" t="s">
        <v>67</v>
      </c>
      <c r="BY1223" s="158"/>
      <c r="BZ1223" s="70">
        <f t="shared" si="706"/>
        <v>1.7796886431807857</v>
      </c>
      <c r="CA1223" s="91" t="s">
        <v>18</v>
      </c>
      <c r="CB1223" s="112" t="s">
        <v>973</v>
      </c>
      <c r="CC1223" s="91">
        <v>4</v>
      </c>
      <c r="CD1223" s="91">
        <v>4</v>
      </c>
      <c r="CE1223" s="160"/>
      <c r="CF1223" s="78" t="s">
        <v>1584</v>
      </c>
      <c r="CG1223" s="67">
        <v>0.25</v>
      </c>
      <c r="CH1223" s="91" t="s">
        <v>21</v>
      </c>
      <c r="CI1223" s="160">
        <v>0.31091263510296047</v>
      </c>
      <c r="CJ1223" s="160"/>
      <c r="CK1223" s="160"/>
      <c r="CL1223" s="159">
        <f t="shared" si="699"/>
        <v>0.31091263510296047</v>
      </c>
      <c r="CM1223" s="91">
        <v>4</v>
      </c>
      <c r="CN1223" s="91">
        <v>4</v>
      </c>
      <c r="CP1223" s="67">
        <f t="shared" si="708"/>
        <v>1.6732037074373187</v>
      </c>
      <c r="CQ1223" s="67">
        <f t="shared" si="709"/>
        <v>0.86956521739130432</v>
      </c>
      <c r="CR1223" s="67">
        <f t="shared" si="705"/>
        <v>1.4549597455976684</v>
      </c>
      <c r="CS1223" s="67">
        <f t="shared" si="710"/>
        <v>0.63230674133185194</v>
      </c>
      <c r="CT1223" s="91">
        <v>0</v>
      </c>
      <c r="CU1223" s="59">
        <v>0</v>
      </c>
      <c r="CV1223" s="59" t="s">
        <v>1782</v>
      </c>
      <c r="CW1223" s="59">
        <v>0</v>
      </c>
      <c r="CX1223" s="59">
        <v>0</v>
      </c>
      <c r="CY1223" s="102">
        <v>0</v>
      </c>
      <c r="CZ1223" s="102">
        <v>3</v>
      </c>
      <c r="DA1223" s="102">
        <v>0</v>
      </c>
      <c r="DB1223" s="102">
        <v>0</v>
      </c>
      <c r="DC1223" s="102">
        <v>0</v>
      </c>
      <c r="DD1223" s="59">
        <v>0</v>
      </c>
      <c r="DE1223" s="60">
        <v>0</v>
      </c>
      <c r="DF1223" s="60">
        <v>0</v>
      </c>
      <c r="DG1223" s="60">
        <v>0</v>
      </c>
      <c r="DH1223" s="60">
        <v>0</v>
      </c>
      <c r="DI1223" s="60">
        <v>0</v>
      </c>
      <c r="DJ1223" s="60">
        <v>0</v>
      </c>
      <c r="DK1223" s="60">
        <v>0</v>
      </c>
      <c r="DL1223" s="60">
        <v>0</v>
      </c>
      <c r="DM1223" s="60">
        <v>0</v>
      </c>
      <c r="DN1223" s="60">
        <v>0</v>
      </c>
      <c r="DO1223" s="59">
        <v>0</v>
      </c>
      <c r="DP1223" s="59">
        <v>0</v>
      </c>
      <c r="DQ1223" s="59">
        <v>0</v>
      </c>
      <c r="DR1223" s="59">
        <v>0</v>
      </c>
      <c r="DS1223" s="59">
        <v>0</v>
      </c>
      <c r="DT1223" s="59">
        <v>0</v>
      </c>
      <c r="DU1223" s="59">
        <v>0</v>
      </c>
      <c r="DV1223" s="59">
        <v>1</v>
      </c>
      <c r="DW1223" s="59">
        <v>0</v>
      </c>
      <c r="DX1223" s="59">
        <v>0</v>
      </c>
      <c r="DY1223" s="59">
        <v>0</v>
      </c>
      <c r="DZ1223" s="59">
        <v>0</v>
      </c>
      <c r="EA1223" s="59">
        <v>0</v>
      </c>
      <c r="EB1223" s="59">
        <v>0</v>
      </c>
      <c r="EC1223" s="59">
        <v>0</v>
      </c>
      <c r="ED1223" s="59">
        <v>0</v>
      </c>
      <c r="EE1223" s="59">
        <v>0</v>
      </c>
      <c r="EF1223" s="59">
        <v>0</v>
      </c>
      <c r="EG1223" s="59">
        <v>0</v>
      </c>
      <c r="EH1223" s="59">
        <v>0</v>
      </c>
      <c r="EI1223" s="59">
        <v>0</v>
      </c>
      <c r="EJ1223" s="59">
        <v>0</v>
      </c>
      <c r="EK1223" s="59">
        <v>0</v>
      </c>
      <c r="EL1223" s="59">
        <v>0</v>
      </c>
      <c r="EM1223" s="59">
        <v>1</v>
      </c>
      <c r="EN1223" s="59">
        <v>0</v>
      </c>
      <c r="EO1223" s="268">
        <v>1</v>
      </c>
      <c r="EP1223" s="59">
        <v>2</v>
      </c>
      <c r="EQ1223" s="59">
        <v>4</v>
      </c>
    </row>
    <row r="1224" spans="1:147" ht="15" customHeight="1" x14ac:dyDescent="0.25">
      <c r="A1224" s="501" t="s">
        <v>2588</v>
      </c>
      <c r="B1224" s="37">
        <v>10</v>
      </c>
      <c r="C1224" s="120" t="s">
        <v>432</v>
      </c>
      <c r="D1224" s="62">
        <v>2006</v>
      </c>
      <c r="E1224" s="63" t="s">
        <v>433</v>
      </c>
      <c r="F1224" s="63" t="s">
        <v>97</v>
      </c>
      <c r="G1224" s="62">
        <v>236</v>
      </c>
      <c r="H1224" s="62" t="s">
        <v>434</v>
      </c>
      <c r="I1224" s="127" t="s">
        <v>50</v>
      </c>
      <c r="J1224" s="59">
        <v>0</v>
      </c>
      <c r="K1224" s="59" t="s">
        <v>3</v>
      </c>
      <c r="L1224" s="37" t="s">
        <v>89</v>
      </c>
      <c r="M1224" s="59" t="s">
        <v>1421</v>
      </c>
      <c r="N1224" s="59">
        <v>29</v>
      </c>
      <c r="O1224" s="59">
        <f t="shared" si="701"/>
        <v>1.4623979978989561</v>
      </c>
      <c r="P1224" s="59">
        <v>2001</v>
      </c>
      <c r="Q1224" s="58"/>
      <c r="R1224" s="59">
        <v>1</v>
      </c>
      <c r="S1224" s="37">
        <v>4</v>
      </c>
      <c r="T1224" s="37">
        <v>1</v>
      </c>
      <c r="U1224" s="172" t="s">
        <v>1981</v>
      </c>
      <c r="V1224" s="65" t="s">
        <v>435</v>
      </c>
      <c r="W1224" s="65"/>
      <c r="X1224" s="59" t="s">
        <v>608</v>
      </c>
      <c r="Y1224" s="39"/>
      <c r="Z1224" s="110" t="s">
        <v>1415</v>
      </c>
      <c r="AA1224" s="37" t="s">
        <v>702</v>
      </c>
      <c r="AB1224" s="59" t="s">
        <v>1413</v>
      </c>
      <c r="AC1224" s="59" t="s">
        <v>705</v>
      </c>
      <c r="AD1224" s="91">
        <v>0</v>
      </c>
      <c r="AE1224" s="59" t="s">
        <v>1159</v>
      </c>
      <c r="AF1224" s="59">
        <v>20</v>
      </c>
      <c r="AG1224" s="59">
        <f t="shared" si="702"/>
        <v>1.3010299956639813</v>
      </c>
      <c r="AH1224" s="59">
        <f t="shared" si="707"/>
        <v>392</v>
      </c>
      <c r="AI1224" s="72">
        <f t="shared" si="696"/>
        <v>2.5932860670204572</v>
      </c>
      <c r="AJ1224" s="59">
        <f t="shared" si="697"/>
        <v>580</v>
      </c>
      <c r="AK1224" s="59">
        <f t="shared" si="703"/>
        <v>2.7634279935629373</v>
      </c>
      <c r="AL1224" s="72">
        <f t="shared" si="698"/>
        <v>11368</v>
      </c>
      <c r="AM1224" s="72">
        <f t="shared" si="694"/>
        <v>4.0556840649194132</v>
      </c>
      <c r="AN1224" s="168" t="s">
        <v>1414</v>
      </c>
      <c r="AO1224" s="37" t="s">
        <v>28</v>
      </c>
      <c r="AQ1224" s="59" t="s">
        <v>247</v>
      </c>
      <c r="AR1224" s="58" t="s">
        <v>248</v>
      </c>
      <c r="AS1224" s="58" t="s">
        <v>2001</v>
      </c>
      <c r="AT1224" s="172" t="s">
        <v>2488</v>
      </c>
      <c r="AU1224" s="270">
        <v>52.02</v>
      </c>
      <c r="AV1224" s="11">
        <v>-9.5299999999999994</v>
      </c>
      <c r="AW1224" s="59" t="s">
        <v>249</v>
      </c>
      <c r="AX1224" s="277">
        <v>10.291666666666668</v>
      </c>
      <c r="AY1224" s="278">
        <v>1391</v>
      </c>
      <c r="AZ1224" s="455">
        <f t="shared" si="704"/>
        <v>3.1433271299920462</v>
      </c>
      <c r="BA1224" s="515" t="s">
        <v>82</v>
      </c>
      <c r="BB1224" s="66" t="s">
        <v>629</v>
      </c>
      <c r="BC1224" s="59" t="s">
        <v>2367</v>
      </c>
      <c r="BD1224" s="65">
        <v>52</v>
      </c>
      <c r="BE1224" s="59" t="s">
        <v>867</v>
      </c>
      <c r="BG1224" s="58" t="s">
        <v>703</v>
      </c>
      <c r="BH1224" s="38" t="s">
        <v>1334</v>
      </c>
      <c r="BI1224" s="39" t="s">
        <v>1418</v>
      </c>
      <c r="BJ1224" s="38" t="s">
        <v>610</v>
      </c>
      <c r="BK1224" s="40" t="s">
        <v>675</v>
      </c>
      <c r="BL1224" s="77" t="s">
        <v>2267</v>
      </c>
      <c r="BM1224" s="77" t="s">
        <v>2267</v>
      </c>
      <c r="BN1224" s="39" t="s">
        <v>1422</v>
      </c>
      <c r="BO1224" s="59" t="s">
        <v>1682</v>
      </c>
      <c r="BP1224" s="67" t="s">
        <v>51</v>
      </c>
      <c r="BQ1224" s="37" t="s">
        <v>707</v>
      </c>
      <c r="BR1224" s="67">
        <v>0.96250000000000002</v>
      </c>
      <c r="BS1224" s="59" t="s">
        <v>21</v>
      </c>
      <c r="BT1224" s="59" t="s">
        <v>1214</v>
      </c>
      <c r="BU1224" s="180">
        <v>1.3658788379647735</v>
      </c>
      <c r="BV1224" s="160"/>
      <c r="BW1224" s="105" t="s">
        <v>26</v>
      </c>
      <c r="BX1224" s="91" t="s">
        <v>67</v>
      </c>
      <c r="BY1224" s="158"/>
      <c r="BZ1224" s="70">
        <f t="shared" si="706"/>
        <v>1.3658788379647735</v>
      </c>
      <c r="CA1224" s="91" t="s">
        <v>18</v>
      </c>
      <c r="CB1224" s="112" t="s">
        <v>973</v>
      </c>
      <c r="CC1224" s="91">
        <v>4</v>
      </c>
      <c r="CD1224" s="91">
        <v>4</v>
      </c>
      <c r="CE1224" s="160"/>
      <c r="CF1224" s="78" t="s">
        <v>1584</v>
      </c>
      <c r="CG1224" s="67">
        <v>1.2500000000000001E-2</v>
      </c>
      <c r="CH1224" s="91" t="s">
        <v>21</v>
      </c>
      <c r="CI1224" s="160">
        <v>2.5000000000000001E-2</v>
      </c>
      <c r="CJ1224" s="160"/>
      <c r="CK1224" s="160"/>
      <c r="CL1224" s="159">
        <f t="shared" si="699"/>
        <v>2.5000000000000001E-2</v>
      </c>
      <c r="CM1224" s="91">
        <v>4</v>
      </c>
      <c r="CN1224" s="91">
        <v>4</v>
      </c>
      <c r="CP1224" s="67">
        <f t="shared" si="708"/>
        <v>0.98345318858907305</v>
      </c>
      <c r="CQ1224" s="67">
        <f t="shared" si="709"/>
        <v>0.86956521739130432</v>
      </c>
      <c r="CR1224" s="67">
        <f t="shared" si="705"/>
        <v>0.85517668572962868</v>
      </c>
      <c r="CS1224" s="67">
        <f t="shared" si="710"/>
        <v>0.54570794773846953</v>
      </c>
      <c r="CT1224" s="91">
        <v>0</v>
      </c>
      <c r="CU1224" s="59">
        <v>0</v>
      </c>
      <c r="CV1224" s="59" t="s">
        <v>1782</v>
      </c>
      <c r="CW1224" s="59">
        <v>0</v>
      </c>
      <c r="CX1224" s="59">
        <v>0</v>
      </c>
      <c r="CY1224" s="102">
        <v>0</v>
      </c>
      <c r="CZ1224" s="102">
        <v>3</v>
      </c>
      <c r="DA1224" s="102">
        <v>0</v>
      </c>
      <c r="DB1224" s="102">
        <v>0</v>
      </c>
      <c r="DC1224" s="102">
        <v>0</v>
      </c>
      <c r="DD1224" s="59">
        <v>0</v>
      </c>
      <c r="DE1224" s="60">
        <v>0</v>
      </c>
      <c r="DF1224" s="60">
        <v>0</v>
      </c>
      <c r="DG1224" s="60">
        <v>0</v>
      </c>
      <c r="DH1224" s="60">
        <v>0</v>
      </c>
      <c r="DI1224" s="60">
        <v>0</v>
      </c>
      <c r="DJ1224" s="60">
        <v>0</v>
      </c>
      <c r="DK1224" s="60">
        <v>0</v>
      </c>
      <c r="DL1224" s="60">
        <v>0</v>
      </c>
      <c r="DM1224" s="60">
        <v>0</v>
      </c>
      <c r="DN1224" s="60">
        <v>0</v>
      </c>
      <c r="DO1224" s="59">
        <v>0</v>
      </c>
      <c r="DP1224" s="59">
        <v>0</v>
      </c>
      <c r="DQ1224" s="59">
        <v>0</v>
      </c>
      <c r="DR1224" s="59">
        <v>0</v>
      </c>
      <c r="DS1224" s="59">
        <v>0</v>
      </c>
      <c r="DT1224" s="59">
        <v>0</v>
      </c>
      <c r="DU1224" s="59">
        <v>0</v>
      </c>
      <c r="DV1224" s="59">
        <v>0</v>
      </c>
      <c r="DW1224" s="59">
        <v>1</v>
      </c>
      <c r="DX1224" s="59">
        <v>0</v>
      </c>
      <c r="DY1224" s="59">
        <v>0</v>
      </c>
      <c r="DZ1224" s="59">
        <v>0</v>
      </c>
      <c r="EA1224" s="59">
        <v>0</v>
      </c>
      <c r="EB1224" s="59">
        <v>0</v>
      </c>
      <c r="EC1224" s="59">
        <v>0</v>
      </c>
      <c r="ED1224" s="59">
        <v>0</v>
      </c>
      <c r="EE1224" s="59">
        <v>0</v>
      </c>
      <c r="EF1224" s="59">
        <v>0</v>
      </c>
      <c r="EG1224" s="59">
        <v>0</v>
      </c>
      <c r="EH1224" s="59">
        <v>0</v>
      </c>
      <c r="EI1224" s="59">
        <v>0</v>
      </c>
      <c r="EJ1224" s="59">
        <v>0</v>
      </c>
      <c r="EK1224" s="59">
        <v>0</v>
      </c>
      <c r="EL1224" s="59">
        <v>0</v>
      </c>
      <c r="EM1224" s="59">
        <v>1</v>
      </c>
      <c r="EN1224" s="59">
        <v>0</v>
      </c>
      <c r="EO1224" s="268">
        <v>1</v>
      </c>
      <c r="EP1224" s="59">
        <v>2</v>
      </c>
      <c r="EQ1224" s="59">
        <v>4</v>
      </c>
    </row>
    <row r="1225" spans="1:147" ht="15" customHeight="1" x14ac:dyDescent="0.25">
      <c r="A1225" s="501" t="s">
        <v>2588</v>
      </c>
      <c r="B1225" s="37">
        <v>11</v>
      </c>
      <c r="C1225" s="120" t="s">
        <v>432</v>
      </c>
      <c r="D1225" s="62">
        <v>2006</v>
      </c>
      <c r="E1225" s="63" t="s">
        <v>433</v>
      </c>
      <c r="F1225" s="63" t="s">
        <v>97</v>
      </c>
      <c r="G1225" s="62">
        <v>236</v>
      </c>
      <c r="H1225" s="62" t="s">
        <v>434</v>
      </c>
      <c r="I1225" s="127" t="s">
        <v>50</v>
      </c>
      <c r="J1225" s="59">
        <v>0</v>
      </c>
      <c r="K1225" s="59" t="s">
        <v>3</v>
      </c>
      <c r="L1225" s="37" t="s">
        <v>89</v>
      </c>
      <c r="M1225" s="59" t="s">
        <v>1421</v>
      </c>
      <c r="N1225" s="59">
        <v>29</v>
      </c>
      <c r="O1225" s="59">
        <f t="shared" si="701"/>
        <v>1.4623979978989561</v>
      </c>
      <c r="P1225" s="59">
        <v>2001</v>
      </c>
      <c r="Q1225" s="58"/>
      <c r="R1225" s="59">
        <v>1</v>
      </c>
      <c r="S1225" s="37">
        <v>4</v>
      </c>
      <c r="T1225" s="37">
        <v>1</v>
      </c>
      <c r="U1225" s="172" t="s">
        <v>1981</v>
      </c>
      <c r="V1225" s="65" t="s">
        <v>435</v>
      </c>
      <c r="W1225" s="65"/>
      <c r="X1225" s="59" t="s">
        <v>608</v>
      </c>
      <c r="Y1225" s="39"/>
      <c r="Z1225" s="110" t="s">
        <v>1415</v>
      </c>
      <c r="AA1225" s="37" t="s">
        <v>702</v>
      </c>
      <c r="AB1225" s="59" t="s">
        <v>1413</v>
      </c>
      <c r="AC1225" s="59" t="s">
        <v>705</v>
      </c>
      <c r="AD1225" s="91">
        <v>0</v>
      </c>
      <c r="AE1225" s="59" t="s">
        <v>1159</v>
      </c>
      <c r="AF1225" s="59">
        <v>20</v>
      </c>
      <c r="AG1225" s="59">
        <f t="shared" si="702"/>
        <v>1.3010299956639813</v>
      </c>
      <c r="AH1225" s="59">
        <f t="shared" si="707"/>
        <v>392</v>
      </c>
      <c r="AI1225" s="72">
        <f t="shared" si="696"/>
        <v>2.5932860670204572</v>
      </c>
      <c r="AJ1225" s="59">
        <f t="shared" si="697"/>
        <v>580</v>
      </c>
      <c r="AK1225" s="59">
        <f t="shared" si="703"/>
        <v>2.7634279935629373</v>
      </c>
      <c r="AL1225" s="72">
        <f t="shared" si="698"/>
        <v>11368</v>
      </c>
      <c r="AM1225" s="72">
        <f t="shared" si="694"/>
        <v>4.0556840649194132</v>
      </c>
      <c r="AN1225" s="168" t="s">
        <v>1414</v>
      </c>
      <c r="AO1225" s="37" t="s">
        <v>28</v>
      </c>
      <c r="AQ1225" s="59" t="s">
        <v>247</v>
      </c>
      <c r="AR1225" s="58" t="s">
        <v>248</v>
      </c>
      <c r="AS1225" s="58" t="s">
        <v>2001</v>
      </c>
      <c r="AT1225" s="172" t="s">
        <v>2488</v>
      </c>
      <c r="AU1225" s="270">
        <v>52.02</v>
      </c>
      <c r="AV1225" s="11">
        <v>-9.5299999999999994</v>
      </c>
      <c r="AW1225" s="59" t="s">
        <v>249</v>
      </c>
      <c r="AX1225" s="277">
        <v>10.291666666666668</v>
      </c>
      <c r="AY1225" s="278">
        <v>1391</v>
      </c>
      <c r="AZ1225" s="455">
        <f t="shared" si="704"/>
        <v>3.1433271299920462</v>
      </c>
      <c r="BA1225" s="515" t="s">
        <v>82</v>
      </c>
      <c r="BB1225" s="66" t="s">
        <v>629</v>
      </c>
      <c r="BC1225" s="59" t="s">
        <v>2367</v>
      </c>
      <c r="BD1225" s="65">
        <v>52</v>
      </c>
      <c r="BE1225" s="59" t="s">
        <v>867</v>
      </c>
      <c r="BG1225" s="58" t="s">
        <v>703</v>
      </c>
      <c r="BH1225" s="38" t="s">
        <v>1334</v>
      </c>
      <c r="BI1225" s="39" t="s">
        <v>1418</v>
      </c>
      <c r="BJ1225" s="38" t="s">
        <v>610</v>
      </c>
      <c r="BK1225" s="40" t="s">
        <v>63</v>
      </c>
      <c r="BL1225" s="77" t="s">
        <v>2268</v>
      </c>
      <c r="BM1225" s="77" t="s">
        <v>2268</v>
      </c>
      <c r="BN1225" s="39" t="s">
        <v>1422</v>
      </c>
      <c r="BO1225" s="59" t="s">
        <v>1682</v>
      </c>
      <c r="BP1225" s="67" t="s">
        <v>51</v>
      </c>
      <c r="BQ1225" s="37" t="s">
        <v>707</v>
      </c>
      <c r="BR1225" s="67">
        <v>0.65</v>
      </c>
      <c r="BS1225" s="59" t="s">
        <v>21</v>
      </c>
      <c r="BT1225" s="59" t="s">
        <v>1214</v>
      </c>
      <c r="BU1225" s="180">
        <v>0.78951461882180074</v>
      </c>
      <c r="BV1225" s="160"/>
      <c r="BW1225" s="105" t="s">
        <v>26</v>
      </c>
      <c r="BX1225" s="91" t="s">
        <v>67</v>
      </c>
      <c r="BY1225" s="158"/>
      <c r="BZ1225" s="70">
        <f t="shared" si="706"/>
        <v>0.78951461882180074</v>
      </c>
      <c r="CA1225" s="91" t="s">
        <v>18</v>
      </c>
      <c r="CB1225" s="112" t="s">
        <v>973</v>
      </c>
      <c r="CC1225" s="91">
        <v>4</v>
      </c>
      <c r="CD1225" s="91">
        <v>4</v>
      </c>
      <c r="CE1225" s="160"/>
      <c r="CF1225" s="78" t="s">
        <v>1584</v>
      </c>
      <c r="CG1225" s="67">
        <v>0</v>
      </c>
      <c r="CH1225" s="91" t="s">
        <v>21</v>
      </c>
      <c r="CI1225" s="160">
        <v>0</v>
      </c>
      <c r="CJ1225" s="160"/>
      <c r="CK1225" s="160"/>
      <c r="CL1225" s="159">
        <v>0</v>
      </c>
      <c r="CM1225" s="91">
        <v>4</v>
      </c>
      <c r="CN1225" s="91">
        <v>4</v>
      </c>
      <c r="CP1225" s="67">
        <f t="shared" si="708"/>
        <v>1.1643087963517376</v>
      </c>
      <c r="CQ1225" s="67">
        <f t="shared" si="709"/>
        <v>0.86956521739130432</v>
      </c>
      <c r="CR1225" s="67">
        <f t="shared" si="705"/>
        <v>1.0124424316102065</v>
      </c>
      <c r="CS1225" s="67">
        <f t="shared" si="710"/>
        <v>0.56406497983279924</v>
      </c>
      <c r="CT1225" s="91">
        <v>0</v>
      </c>
      <c r="CU1225" s="59">
        <v>0</v>
      </c>
      <c r="CV1225" s="59" t="s">
        <v>1782</v>
      </c>
      <c r="CW1225" s="59">
        <v>0</v>
      </c>
      <c r="CX1225" s="59">
        <v>0</v>
      </c>
      <c r="CY1225" s="102">
        <v>0</v>
      </c>
      <c r="CZ1225" s="102">
        <v>3</v>
      </c>
      <c r="DA1225" s="102">
        <v>0</v>
      </c>
      <c r="DB1225" s="102">
        <v>0</v>
      </c>
      <c r="DC1225" s="102">
        <v>0</v>
      </c>
      <c r="DD1225" s="59">
        <v>0</v>
      </c>
      <c r="DE1225" s="60">
        <v>0</v>
      </c>
      <c r="DF1225" s="60">
        <v>0</v>
      </c>
      <c r="DG1225" s="60">
        <v>0</v>
      </c>
      <c r="DH1225" s="60">
        <v>0</v>
      </c>
      <c r="DI1225" s="60">
        <v>0</v>
      </c>
      <c r="DJ1225" s="60">
        <v>0</v>
      </c>
      <c r="DK1225" s="60">
        <v>0</v>
      </c>
      <c r="DL1225" s="60">
        <v>0</v>
      </c>
      <c r="DM1225" s="60">
        <v>0</v>
      </c>
      <c r="DN1225" s="60">
        <v>0</v>
      </c>
      <c r="DO1225" s="59">
        <v>0</v>
      </c>
      <c r="DP1225" s="59">
        <v>1</v>
      </c>
      <c r="DQ1225" s="59">
        <v>0</v>
      </c>
      <c r="DR1225" s="59">
        <v>0</v>
      </c>
      <c r="DS1225" s="59">
        <v>0</v>
      </c>
      <c r="DT1225" s="59">
        <v>0</v>
      </c>
      <c r="DU1225" s="59">
        <v>0</v>
      </c>
      <c r="DV1225" s="59">
        <v>0</v>
      </c>
      <c r="DW1225" s="59">
        <v>0</v>
      </c>
      <c r="DX1225" s="59">
        <v>0</v>
      </c>
      <c r="DY1225" s="59">
        <v>0</v>
      </c>
      <c r="DZ1225" s="59">
        <v>0</v>
      </c>
      <c r="EA1225" s="59">
        <v>0</v>
      </c>
      <c r="EB1225" s="59">
        <v>0</v>
      </c>
      <c r="EC1225" s="59">
        <v>0</v>
      </c>
      <c r="ED1225" s="59">
        <v>0</v>
      </c>
      <c r="EE1225" s="59">
        <v>0</v>
      </c>
      <c r="EF1225" s="59">
        <v>0</v>
      </c>
      <c r="EG1225" s="59">
        <v>0</v>
      </c>
      <c r="EH1225" s="59">
        <v>0</v>
      </c>
      <c r="EI1225" s="59">
        <v>0</v>
      </c>
      <c r="EJ1225" s="59">
        <v>0</v>
      </c>
      <c r="EK1225" s="59">
        <v>0</v>
      </c>
      <c r="EL1225" s="59">
        <v>0</v>
      </c>
      <c r="EM1225" s="59">
        <v>1</v>
      </c>
      <c r="EN1225" s="59">
        <v>0</v>
      </c>
      <c r="EO1225" s="268">
        <v>1</v>
      </c>
      <c r="EP1225" s="59">
        <v>2</v>
      </c>
      <c r="EQ1225" s="59">
        <v>4</v>
      </c>
    </row>
    <row r="1226" spans="1:147" ht="15" customHeight="1" x14ac:dyDescent="0.25">
      <c r="A1226" s="501" t="s">
        <v>2588</v>
      </c>
      <c r="B1226" s="37">
        <v>12</v>
      </c>
      <c r="C1226" s="120" t="s">
        <v>432</v>
      </c>
      <c r="D1226" s="62">
        <v>2006</v>
      </c>
      <c r="E1226" s="63" t="s">
        <v>433</v>
      </c>
      <c r="F1226" s="63" t="s">
        <v>97</v>
      </c>
      <c r="G1226" s="62">
        <v>236</v>
      </c>
      <c r="H1226" s="62" t="s">
        <v>434</v>
      </c>
      <c r="I1226" s="127" t="s">
        <v>50</v>
      </c>
      <c r="J1226" s="59">
        <v>0</v>
      </c>
      <c r="K1226" s="59" t="s">
        <v>3</v>
      </c>
      <c r="L1226" s="37" t="s">
        <v>89</v>
      </c>
      <c r="M1226" s="59" t="s">
        <v>1421</v>
      </c>
      <c r="N1226" s="59">
        <v>29</v>
      </c>
      <c r="O1226" s="59">
        <f t="shared" si="701"/>
        <v>1.4623979978989561</v>
      </c>
      <c r="P1226" s="59">
        <v>2001</v>
      </c>
      <c r="Q1226" s="58"/>
      <c r="R1226" s="59">
        <v>1</v>
      </c>
      <c r="S1226" s="37">
        <v>4</v>
      </c>
      <c r="T1226" s="37">
        <v>1</v>
      </c>
      <c r="U1226" s="172" t="s">
        <v>1981</v>
      </c>
      <c r="V1226" s="65" t="s">
        <v>435</v>
      </c>
      <c r="W1226" s="65"/>
      <c r="X1226" s="59" t="s">
        <v>608</v>
      </c>
      <c r="Y1226" s="39"/>
      <c r="Z1226" s="110" t="s">
        <v>1415</v>
      </c>
      <c r="AA1226" s="37" t="s">
        <v>702</v>
      </c>
      <c r="AB1226" s="59" t="s">
        <v>1413</v>
      </c>
      <c r="AC1226" s="59" t="s">
        <v>705</v>
      </c>
      <c r="AD1226" s="91">
        <v>0</v>
      </c>
      <c r="AE1226" s="59" t="s">
        <v>1159</v>
      </c>
      <c r="AF1226" s="59">
        <v>20</v>
      </c>
      <c r="AG1226" s="59">
        <f t="shared" si="702"/>
        <v>1.3010299956639813</v>
      </c>
      <c r="AH1226" s="59">
        <f t="shared" si="707"/>
        <v>392</v>
      </c>
      <c r="AI1226" s="72">
        <f t="shared" si="696"/>
        <v>2.5932860670204572</v>
      </c>
      <c r="AJ1226" s="59">
        <f t="shared" si="697"/>
        <v>580</v>
      </c>
      <c r="AK1226" s="59">
        <f t="shared" si="703"/>
        <v>2.7634279935629373</v>
      </c>
      <c r="AL1226" s="72">
        <f t="shared" si="698"/>
        <v>11368</v>
      </c>
      <c r="AM1226" s="72">
        <f t="shared" si="694"/>
        <v>4.0556840649194132</v>
      </c>
      <c r="AN1226" s="168" t="s">
        <v>1414</v>
      </c>
      <c r="AO1226" s="37" t="s">
        <v>28</v>
      </c>
      <c r="AQ1226" s="59" t="s">
        <v>247</v>
      </c>
      <c r="AR1226" s="58" t="s">
        <v>248</v>
      </c>
      <c r="AS1226" s="58" t="s">
        <v>2001</v>
      </c>
      <c r="AT1226" s="172" t="s">
        <v>2488</v>
      </c>
      <c r="AU1226" s="270">
        <v>52.02</v>
      </c>
      <c r="AV1226" s="11">
        <v>-9.5299999999999994</v>
      </c>
      <c r="AW1226" s="59" t="s">
        <v>249</v>
      </c>
      <c r="AX1226" s="277">
        <v>10.291666666666668</v>
      </c>
      <c r="AY1226" s="278">
        <v>1391</v>
      </c>
      <c r="AZ1226" s="455">
        <f t="shared" si="704"/>
        <v>3.1433271299920462</v>
      </c>
      <c r="BA1226" s="515" t="s">
        <v>82</v>
      </c>
      <c r="BB1226" s="66" t="s">
        <v>629</v>
      </c>
      <c r="BC1226" s="59" t="s">
        <v>2367</v>
      </c>
      <c r="BD1226" s="65">
        <v>52</v>
      </c>
      <c r="BE1226" s="59" t="s">
        <v>867</v>
      </c>
      <c r="BG1226" s="58" t="s">
        <v>703</v>
      </c>
      <c r="BH1226" s="38" t="s">
        <v>1334</v>
      </c>
      <c r="BI1226" s="39" t="s">
        <v>1418</v>
      </c>
      <c r="BJ1226" s="38" t="s">
        <v>610</v>
      </c>
      <c r="BK1226" s="67" t="s">
        <v>170</v>
      </c>
      <c r="BN1226" s="39" t="s">
        <v>1422</v>
      </c>
      <c r="BO1226" s="59" t="s">
        <v>1682</v>
      </c>
      <c r="BP1226" s="67" t="s">
        <v>51</v>
      </c>
      <c r="BQ1226" s="37" t="s">
        <v>707</v>
      </c>
      <c r="BR1226" s="67">
        <v>27.662500000000001</v>
      </c>
      <c r="BS1226" s="59" t="s">
        <v>21</v>
      </c>
      <c r="BT1226" s="59" t="s">
        <v>1214</v>
      </c>
      <c r="BU1226" s="180">
        <v>21.071361884478819</v>
      </c>
      <c r="BV1226" s="160"/>
      <c r="BW1226" s="105" t="s">
        <v>26</v>
      </c>
      <c r="BX1226" s="91" t="s">
        <v>67</v>
      </c>
      <c r="BY1226" s="158"/>
      <c r="BZ1226" s="70">
        <f t="shared" si="706"/>
        <v>21.071361884478819</v>
      </c>
      <c r="CA1226" s="91" t="s">
        <v>18</v>
      </c>
      <c r="CB1226" s="112" t="s">
        <v>973</v>
      </c>
      <c r="CC1226" s="91">
        <v>4</v>
      </c>
      <c r="CD1226" s="91">
        <v>4</v>
      </c>
      <c r="CE1226" s="160"/>
      <c r="CF1226" s="78" t="s">
        <v>1584</v>
      </c>
      <c r="CG1226" s="67">
        <v>0.90000000000000013</v>
      </c>
      <c r="CH1226" s="91" t="s">
        <v>21</v>
      </c>
      <c r="CI1226" s="160">
        <v>0.41833001326703739</v>
      </c>
      <c r="CJ1226" s="160"/>
      <c r="CK1226" s="160"/>
      <c r="CL1226" s="159">
        <f t="shared" ref="CL1226:CL1236" si="711">CI1226</f>
        <v>0.41833001326703739</v>
      </c>
      <c r="CM1226" s="91">
        <v>4</v>
      </c>
      <c r="CN1226" s="91">
        <v>4</v>
      </c>
      <c r="CP1226" s="67">
        <f t="shared" si="708"/>
        <v>1.7958228875233535</v>
      </c>
      <c r="CQ1226" s="67">
        <f t="shared" si="709"/>
        <v>0.86956521739130432</v>
      </c>
      <c r="CR1226" s="67">
        <f t="shared" si="705"/>
        <v>1.5615851195855248</v>
      </c>
      <c r="CS1226" s="67">
        <f t="shared" si="710"/>
        <v>0.65240925535693362</v>
      </c>
      <c r="CT1226" s="91">
        <v>0</v>
      </c>
      <c r="CU1226" s="59">
        <v>0</v>
      </c>
      <c r="CV1226" s="59" t="s">
        <v>1782</v>
      </c>
      <c r="CW1226" s="59">
        <v>0</v>
      </c>
      <c r="CX1226" s="59">
        <v>0</v>
      </c>
      <c r="CY1226" s="102">
        <v>0</v>
      </c>
      <c r="CZ1226" s="102">
        <v>3</v>
      </c>
      <c r="DA1226" s="102">
        <v>0</v>
      </c>
      <c r="DB1226" s="102">
        <v>0</v>
      </c>
      <c r="DC1226" s="102">
        <v>0</v>
      </c>
      <c r="DD1226" s="59">
        <v>0</v>
      </c>
      <c r="DE1226" s="60">
        <v>0</v>
      </c>
      <c r="DF1226" s="60">
        <v>2</v>
      </c>
      <c r="DG1226" s="60">
        <v>0</v>
      </c>
      <c r="DH1226" s="60">
        <v>0</v>
      </c>
      <c r="DI1226" s="60">
        <v>0</v>
      </c>
      <c r="DJ1226" s="60">
        <v>0</v>
      </c>
      <c r="DK1226" s="60">
        <v>0</v>
      </c>
      <c r="DL1226" s="60">
        <v>0</v>
      </c>
      <c r="DM1226" s="60">
        <v>0</v>
      </c>
      <c r="DN1226" s="60">
        <v>0</v>
      </c>
      <c r="DO1226" s="59">
        <v>0</v>
      </c>
      <c r="DP1226" s="59">
        <v>0</v>
      </c>
      <c r="DQ1226" s="59">
        <v>0</v>
      </c>
      <c r="DR1226" s="59">
        <v>0</v>
      </c>
      <c r="DS1226" s="59">
        <v>0</v>
      </c>
      <c r="DT1226" s="59">
        <v>0</v>
      </c>
      <c r="DU1226" s="59">
        <v>0</v>
      </c>
      <c r="DV1226" s="59">
        <v>0</v>
      </c>
      <c r="DW1226" s="59">
        <v>0</v>
      </c>
      <c r="DX1226" s="59">
        <v>0</v>
      </c>
      <c r="DY1226" s="59">
        <v>0</v>
      </c>
      <c r="DZ1226" s="59">
        <v>0</v>
      </c>
      <c r="EA1226" s="59">
        <v>0</v>
      </c>
      <c r="EB1226" s="59">
        <v>0</v>
      </c>
      <c r="EC1226" s="59">
        <v>0</v>
      </c>
      <c r="ED1226" s="59">
        <v>0</v>
      </c>
      <c r="EE1226" s="59">
        <v>0</v>
      </c>
      <c r="EF1226" s="59">
        <v>0</v>
      </c>
      <c r="EG1226" s="59">
        <v>0</v>
      </c>
      <c r="EH1226" s="59">
        <v>0</v>
      </c>
      <c r="EI1226" s="59">
        <v>0</v>
      </c>
      <c r="EJ1226" s="59">
        <v>0</v>
      </c>
      <c r="EK1226" s="59">
        <v>0</v>
      </c>
      <c r="EL1226" s="59">
        <v>0</v>
      </c>
      <c r="EM1226" s="59">
        <v>1</v>
      </c>
      <c r="EN1226" s="59">
        <v>0</v>
      </c>
      <c r="EO1226" s="268">
        <v>1</v>
      </c>
      <c r="EP1226" s="59">
        <v>2</v>
      </c>
      <c r="EQ1226" s="59">
        <v>4</v>
      </c>
    </row>
    <row r="1227" spans="1:147" ht="15" customHeight="1" x14ac:dyDescent="0.25">
      <c r="A1227" s="501" t="s">
        <v>2588</v>
      </c>
      <c r="B1227" s="37">
        <v>13</v>
      </c>
      <c r="C1227" s="120" t="s">
        <v>432</v>
      </c>
      <c r="D1227" s="62">
        <v>2006</v>
      </c>
      <c r="E1227" s="63" t="s">
        <v>433</v>
      </c>
      <c r="F1227" s="63" t="s">
        <v>97</v>
      </c>
      <c r="G1227" s="62">
        <v>236</v>
      </c>
      <c r="H1227" s="62" t="s">
        <v>434</v>
      </c>
      <c r="I1227" s="127" t="s">
        <v>50</v>
      </c>
      <c r="J1227" s="59">
        <v>0</v>
      </c>
      <c r="K1227" s="59" t="s">
        <v>3</v>
      </c>
      <c r="L1227" s="37" t="s">
        <v>89</v>
      </c>
      <c r="M1227" s="59" t="s">
        <v>1421</v>
      </c>
      <c r="N1227" s="59">
        <v>29</v>
      </c>
      <c r="O1227" s="59">
        <f t="shared" si="701"/>
        <v>1.4623979978989561</v>
      </c>
      <c r="P1227" s="59">
        <v>2001</v>
      </c>
      <c r="Q1227" s="58"/>
      <c r="R1227" s="59">
        <v>1</v>
      </c>
      <c r="S1227" s="37">
        <v>4</v>
      </c>
      <c r="T1227" s="37">
        <v>1</v>
      </c>
      <c r="U1227" s="172" t="s">
        <v>1981</v>
      </c>
      <c r="V1227" s="65" t="s">
        <v>435</v>
      </c>
      <c r="W1227" s="65"/>
      <c r="X1227" s="59" t="s">
        <v>608</v>
      </c>
      <c r="Y1227" s="39"/>
      <c r="Z1227" s="110" t="s">
        <v>1415</v>
      </c>
      <c r="AA1227" s="37" t="s">
        <v>702</v>
      </c>
      <c r="AB1227" s="59" t="s">
        <v>1413</v>
      </c>
      <c r="AC1227" s="59" t="s">
        <v>705</v>
      </c>
      <c r="AD1227" s="91">
        <v>0</v>
      </c>
      <c r="AE1227" s="59" t="s">
        <v>1159</v>
      </c>
      <c r="AF1227" s="59">
        <v>20</v>
      </c>
      <c r="AG1227" s="59">
        <f t="shared" si="702"/>
        <v>1.3010299956639813</v>
      </c>
      <c r="AH1227" s="59">
        <f t="shared" si="707"/>
        <v>392</v>
      </c>
      <c r="AI1227" s="72">
        <f t="shared" si="696"/>
        <v>2.5932860670204572</v>
      </c>
      <c r="AJ1227" s="59">
        <f t="shared" si="697"/>
        <v>580</v>
      </c>
      <c r="AK1227" s="59">
        <f t="shared" si="703"/>
        <v>2.7634279935629373</v>
      </c>
      <c r="AL1227" s="72">
        <f t="shared" si="698"/>
        <v>11368</v>
      </c>
      <c r="AM1227" s="72">
        <f t="shared" si="694"/>
        <v>4.0556840649194132</v>
      </c>
      <c r="AN1227" s="168" t="s">
        <v>1414</v>
      </c>
      <c r="AO1227" s="37" t="s">
        <v>28</v>
      </c>
      <c r="AQ1227" s="59" t="s">
        <v>247</v>
      </c>
      <c r="AR1227" s="58" t="s">
        <v>248</v>
      </c>
      <c r="AS1227" s="58" t="s">
        <v>2001</v>
      </c>
      <c r="AT1227" s="172" t="s">
        <v>2488</v>
      </c>
      <c r="AU1227" s="270">
        <v>52.02</v>
      </c>
      <c r="AV1227" s="11">
        <v>-9.5299999999999994</v>
      </c>
      <c r="AW1227" s="59" t="s">
        <v>249</v>
      </c>
      <c r="AX1227" s="277">
        <v>10.291666666666668</v>
      </c>
      <c r="AY1227" s="278">
        <v>1391</v>
      </c>
      <c r="AZ1227" s="455">
        <f t="shared" si="704"/>
        <v>3.1433271299920462</v>
      </c>
      <c r="BA1227" s="515" t="s">
        <v>82</v>
      </c>
      <c r="BB1227" s="66" t="s">
        <v>629</v>
      </c>
      <c r="BC1227" s="59" t="s">
        <v>2367</v>
      </c>
      <c r="BD1227" s="65">
        <v>52</v>
      </c>
      <c r="BE1227" s="59" t="s">
        <v>867</v>
      </c>
      <c r="BG1227" s="58" t="s">
        <v>703</v>
      </c>
      <c r="BH1227" s="38" t="s">
        <v>1334</v>
      </c>
      <c r="BI1227" s="39" t="s">
        <v>1418</v>
      </c>
      <c r="BJ1227" s="38" t="s">
        <v>610</v>
      </c>
      <c r="BK1227" s="40" t="s">
        <v>629</v>
      </c>
      <c r="BL1227" s="77" t="s">
        <v>2268</v>
      </c>
      <c r="BM1227" s="77" t="s">
        <v>2268</v>
      </c>
      <c r="BN1227" s="39" t="s">
        <v>1423</v>
      </c>
      <c r="BO1227" s="59" t="s">
        <v>1678</v>
      </c>
      <c r="BP1227" s="67" t="s">
        <v>51</v>
      </c>
      <c r="BQ1227" s="37" t="s">
        <v>707</v>
      </c>
      <c r="BR1227" s="67">
        <v>1.2500000000000001E-2</v>
      </c>
      <c r="BS1227" s="59" t="s">
        <v>21</v>
      </c>
      <c r="BT1227" s="59" t="s">
        <v>1214</v>
      </c>
      <c r="BU1227" s="180">
        <v>2.5000000000000001E-2</v>
      </c>
      <c r="BV1227" s="160"/>
      <c r="BW1227" s="105" t="s">
        <v>26</v>
      </c>
      <c r="BX1227" s="91" t="s">
        <v>67</v>
      </c>
      <c r="BY1227" s="158"/>
      <c r="BZ1227" s="70">
        <f t="shared" si="706"/>
        <v>2.5000000000000001E-2</v>
      </c>
      <c r="CA1227" s="91" t="s">
        <v>18</v>
      </c>
      <c r="CB1227" s="112" t="s">
        <v>973</v>
      </c>
      <c r="CC1227" s="91">
        <v>4</v>
      </c>
      <c r="CD1227" s="91">
        <v>4</v>
      </c>
      <c r="CE1227" s="160"/>
      <c r="CF1227" s="78" t="s">
        <v>1584</v>
      </c>
      <c r="CG1227" s="67">
        <v>3.7500000000000006E-2</v>
      </c>
      <c r="CH1227" s="91" t="s">
        <v>21</v>
      </c>
      <c r="CI1227" s="160">
        <v>4.7871355387816908E-2</v>
      </c>
      <c r="CJ1227" s="160"/>
      <c r="CK1227" s="160"/>
      <c r="CL1227" s="159">
        <f t="shared" si="711"/>
        <v>4.7871355387816908E-2</v>
      </c>
      <c r="CM1227" s="91">
        <v>4</v>
      </c>
      <c r="CN1227" s="91">
        <v>4</v>
      </c>
      <c r="CP1227" s="67">
        <f t="shared" si="708"/>
        <v>-0.65465367070797731</v>
      </c>
      <c r="CQ1227" s="67">
        <f t="shared" si="709"/>
        <v>0.86956521739130432</v>
      </c>
      <c r="CR1227" s="67">
        <f t="shared" si="705"/>
        <v>-0.56926406148519759</v>
      </c>
      <c r="CS1227" s="67">
        <f t="shared" si="710"/>
        <v>0.52025384823116394</v>
      </c>
      <c r="CT1227" s="91">
        <v>0</v>
      </c>
      <c r="CU1227" s="59">
        <v>0</v>
      </c>
      <c r="CV1227" s="59" t="s">
        <v>1782</v>
      </c>
      <c r="CW1227" s="59">
        <v>0</v>
      </c>
      <c r="CX1227" s="59">
        <v>0</v>
      </c>
      <c r="CY1227" s="102">
        <v>0</v>
      </c>
      <c r="CZ1227" s="102">
        <v>3</v>
      </c>
      <c r="DA1227" s="102">
        <v>0</v>
      </c>
      <c r="DB1227" s="102">
        <v>0</v>
      </c>
      <c r="DC1227" s="102">
        <v>0</v>
      </c>
      <c r="DD1227" s="59">
        <v>0</v>
      </c>
      <c r="DE1227" s="60">
        <v>0</v>
      </c>
      <c r="DF1227" s="60">
        <v>0</v>
      </c>
      <c r="DG1227" s="60">
        <v>1</v>
      </c>
      <c r="DH1227" s="60">
        <v>0</v>
      </c>
      <c r="DI1227" s="60">
        <v>0</v>
      </c>
      <c r="DJ1227" s="60">
        <v>0</v>
      </c>
      <c r="DK1227" s="60">
        <v>0</v>
      </c>
      <c r="DL1227" s="60">
        <v>0</v>
      </c>
      <c r="DM1227" s="60">
        <v>0</v>
      </c>
      <c r="DN1227" s="60">
        <v>0</v>
      </c>
      <c r="DO1227" s="59">
        <v>0</v>
      </c>
      <c r="DP1227" s="59">
        <v>0</v>
      </c>
      <c r="DQ1227" s="59">
        <v>0</v>
      </c>
      <c r="DR1227" s="59">
        <v>0</v>
      </c>
      <c r="DS1227" s="59">
        <v>0</v>
      </c>
      <c r="DT1227" s="59">
        <v>0</v>
      </c>
      <c r="DU1227" s="59">
        <v>0</v>
      </c>
      <c r="DV1227" s="59">
        <v>1</v>
      </c>
      <c r="DW1227" s="59">
        <v>0</v>
      </c>
      <c r="DX1227" s="59">
        <v>0</v>
      </c>
      <c r="DY1227" s="59">
        <v>0</v>
      </c>
      <c r="DZ1227" s="59">
        <v>0</v>
      </c>
      <c r="EA1227" s="59">
        <v>0</v>
      </c>
      <c r="EB1227" s="59">
        <v>0</v>
      </c>
      <c r="EC1227" s="59">
        <v>0</v>
      </c>
      <c r="ED1227" s="59">
        <v>0</v>
      </c>
      <c r="EE1227" s="59">
        <v>0</v>
      </c>
      <c r="EF1227" s="59">
        <v>0</v>
      </c>
      <c r="EG1227" s="59">
        <v>0</v>
      </c>
      <c r="EH1227" s="59">
        <v>0</v>
      </c>
      <c r="EI1227" s="59">
        <v>0</v>
      </c>
      <c r="EJ1227" s="59">
        <v>0</v>
      </c>
      <c r="EK1227" s="59">
        <v>0</v>
      </c>
      <c r="EL1227" s="59">
        <v>0</v>
      </c>
      <c r="EM1227" s="59">
        <v>1</v>
      </c>
      <c r="EN1227" s="59">
        <v>0</v>
      </c>
      <c r="EO1227" s="268">
        <v>1</v>
      </c>
      <c r="EP1227" s="59">
        <v>2</v>
      </c>
      <c r="EQ1227" s="59">
        <v>4</v>
      </c>
    </row>
    <row r="1228" spans="1:147" ht="15" customHeight="1" x14ac:dyDescent="0.25">
      <c r="A1228" s="501" t="s">
        <v>2588</v>
      </c>
      <c r="B1228" s="37">
        <v>14</v>
      </c>
      <c r="C1228" s="120" t="s">
        <v>432</v>
      </c>
      <c r="D1228" s="62">
        <v>2006</v>
      </c>
      <c r="E1228" s="63" t="s">
        <v>433</v>
      </c>
      <c r="F1228" s="63" t="s">
        <v>97</v>
      </c>
      <c r="G1228" s="62">
        <v>236</v>
      </c>
      <c r="H1228" s="62" t="s">
        <v>434</v>
      </c>
      <c r="I1228" s="127" t="s">
        <v>50</v>
      </c>
      <c r="J1228" s="59">
        <v>0</v>
      </c>
      <c r="K1228" s="59" t="s">
        <v>3</v>
      </c>
      <c r="L1228" s="37" t="s">
        <v>89</v>
      </c>
      <c r="M1228" s="59" t="s">
        <v>1421</v>
      </c>
      <c r="N1228" s="59">
        <v>29</v>
      </c>
      <c r="O1228" s="59">
        <f t="shared" si="701"/>
        <v>1.4623979978989561</v>
      </c>
      <c r="P1228" s="59">
        <v>2001</v>
      </c>
      <c r="Q1228" s="58"/>
      <c r="R1228" s="59">
        <v>1</v>
      </c>
      <c r="S1228" s="37">
        <v>4</v>
      </c>
      <c r="T1228" s="37">
        <v>1</v>
      </c>
      <c r="U1228" s="172" t="s">
        <v>1981</v>
      </c>
      <c r="V1228" s="65" t="s">
        <v>435</v>
      </c>
      <c r="W1228" s="65"/>
      <c r="X1228" s="59" t="s">
        <v>608</v>
      </c>
      <c r="Y1228" s="39"/>
      <c r="Z1228" s="110" t="s">
        <v>1415</v>
      </c>
      <c r="AA1228" s="37" t="s">
        <v>702</v>
      </c>
      <c r="AB1228" s="59" t="s">
        <v>1413</v>
      </c>
      <c r="AC1228" s="59" t="s">
        <v>705</v>
      </c>
      <c r="AD1228" s="91">
        <v>0</v>
      </c>
      <c r="AE1228" s="59" t="s">
        <v>1159</v>
      </c>
      <c r="AF1228" s="59">
        <v>20</v>
      </c>
      <c r="AG1228" s="59">
        <f t="shared" si="702"/>
        <v>1.3010299956639813</v>
      </c>
      <c r="AH1228" s="59">
        <f t="shared" si="707"/>
        <v>392</v>
      </c>
      <c r="AI1228" s="72">
        <f t="shared" si="696"/>
        <v>2.5932860670204572</v>
      </c>
      <c r="AJ1228" s="59">
        <f t="shared" si="697"/>
        <v>580</v>
      </c>
      <c r="AK1228" s="59">
        <f t="shared" si="703"/>
        <v>2.7634279935629373</v>
      </c>
      <c r="AL1228" s="72">
        <f t="shared" si="698"/>
        <v>11368</v>
      </c>
      <c r="AM1228" s="72">
        <f t="shared" si="694"/>
        <v>4.0556840649194132</v>
      </c>
      <c r="AN1228" s="168" t="s">
        <v>1414</v>
      </c>
      <c r="AO1228" s="37" t="s">
        <v>28</v>
      </c>
      <c r="AQ1228" s="59" t="s">
        <v>247</v>
      </c>
      <c r="AR1228" s="58" t="s">
        <v>248</v>
      </c>
      <c r="AS1228" s="58" t="s">
        <v>2001</v>
      </c>
      <c r="AT1228" s="172" t="s">
        <v>2488</v>
      </c>
      <c r="AU1228" s="270">
        <v>52.02</v>
      </c>
      <c r="AV1228" s="11">
        <v>-9.5299999999999994</v>
      </c>
      <c r="AW1228" s="59" t="s">
        <v>249</v>
      </c>
      <c r="AX1228" s="277">
        <v>10.291666666666668</v>
      </c>
      <c r="AY1228" s="278">
        <v>1391</v>
      </c>
      <c r="AZ1228" s="455">
        <f t="shared" si="704"/>
        <v>3.1433271299920462</v>
      </c>
      <c r="BA1228" s="515" t="s">
        <v>82</v>
      </c>
      <c r="BB1228" s="66" t="s">
        <v>629</v>
      </c>
      <c r="BC1228" s="59" t="s">
        <v>2367</v>
      </c>
      <c r="BD1228" s="65">
        <v>52</v>
      </c>
      <c r="BE1228" s="59" t="s">
        <v>867</v>
      </c>
      <c r="BG1228" s="58" t="s">
        <v>703</v>
      </c>
      <c r="BH1228" s="38" t="s">
        <v>1334</v>
      </c>
      <c r="BI1228" s="39" t="s">
        <v>1418</v>
      </c>
      <c r="BJ1228" s="38" t="s">
        <v>610</v>
      </c>
      <c r="BK1228" s="40" t="s">
        <v>675</v>
      </c>
      <c r="BL1228" s="77" t="s">
        <v>2267</v>
      </c>
      <c r="BM1228" s="77" t="s">
        <v>2267</v>
      </c>
      <c r="BN1228" s="39" t="s">
        <v>1423</v>
      </c>
      <c r="BO1228" s="59" t="s">
        <v>1678</v>
      </c>
      <c r="BP1228" s="67" t="s">
        <v>51</v>
      </c>
      <c r="BQ1228" s="37" t="s">
        <v>707</v>
      </c>
      <c r="BR1228" s="67">
        <v>1.2500000000000001E-2</v>
      </c>
      <c r="BS1228" s="59" t="s">
        <v>21</v>
      </c>
      <c r="BT1228" s="59" t="s">
        <v>1214</v>
      </c>
      <c r="BU1228" s="180">
        <v>2.5000000000000001E-2</v>
      </c>
      <c r="BV1228" s="160"/>
      <c r="BW1228" s="105" t="s">
        <v>26</v>
      </c>
      <c r="BX1228" s="91" t="s">
        <v>67</v>
      </c>
      <c r="BY1228" s="158"/>
      <c r="BZ1228" s="70">
        <f t="shared" si="706"/>
        <v>2.5000000000000001E-2</v>
      </c>
      <c r="CA1228" s="91" t="s">
        <v>18</v>
      </c>
      <c r="CB1228" s="112" t="s">
        <v>973</v>
      </c>
      <c r="CC1228" s="91">
        <v>4</v>
      </c>
      <c r="CD1228" s="91">
        <v>4</v>
      </c>
      <c r="CE1228" s="160"/>
      <c r="CF1228" s="78" t="s">
        <v>1584</v>
      </c>
      <c r="CG1228" s="67">
        <v>0.46249999999999997</v>
      </c>
      <c r="CH1228" s="91" t="s">
        <v>21</v>
      </c>
      <c r="CI1228" s="160">
        <v>0.63688696014284985</v>
      </c>
      <c r="CJ1228" s="160"/>
      <c r="CK1228" s="160"/>
      <c r="CL1228" s="159">
        <f t="shared" si="711"/>
        <v>0.63688696014284985</v>
      </c>
      <c r="CM1228" s="91">
        <v>4</v>
      </c>
      <c r="CN1228" s="91">
        <v>4</v>
      </c>
      <c r="CP1228" s="67">
        <f t="shared" si="708"/>
        <v>-0.99846035320541238</v>
      </c>
      <c r="CQ1228" s="67">
        <f t="shared" si="709"/>
        <v>0.86956521739130432</v>
      </c>
      <c r="CR1228" s="67">
        <f t="shared" si="705"/>
        <v>-0.86822639409166291</v>
      </c>
      <c r="CS1228" s="67">
        <f t="shared" si="710"/>
        <v>0.54711356696233826</v>
      </c>
      <c r="CT1228" s="91">
        <v>0</v>
      </c>
      <c r="CU1228" s="59">
        <v>0</v>
      </c>
      <c r="CV1228" s="59" t="s">
        <v>1782</v>
      </c>
      <c r="CW1228" s="59">
        <v>0</v>
      </c>
      <c r="CX1228" s="59">
        <v>0</v>
      </c>
      <c r="CY1228" s="102">
        <v>0</v>
      </c>
      <c r="CZ1228" s="102">
        <v>3</v>
      </c>
      <c r="DA1228" s="102">
        <v>0</v>
      </c>
      <c r="DB1228" s="102">
        <v>0</v>
      </c>
      <c r="DC1228" s="102">
        <v>0</v>
      </c>
      <c r="DD1228" s="59">
        <v>0</v>
      </c>
      <c r="DE1228" s="60">
        <v>0</v>
      </c>
      <c r="DF1228" s="60">
        <v>0</v>
      </c>
      <c r="DG1228" s="60">
        <v>1</v>
      </c>
      <c r="DH1228" s="60">
        <v>0</v>
      </c>
      <c r="DI1228" s="60">
        <v>0</v>
      </c>
      <c r="DJ1228" s="60">
        <v>0</v>
      </c>
      <c r="DK1228" s="60">
        <v>0</v>
      </c>
      <c r="DL1228" s="60">
        <v>0</v>
      </c>
      <c r="DM1228" s="60">
        <v>0</v>
      </c>
      <c r="DN1228" s="60">
        <v>0</v>
      </c>
      <c r="DO1228" s="59">
        <v>0</v>
      </c>
      <c r="DP1228" s="59">
        <v>0</v>
      </c>
      <c r="DQ1228" s="59">
        <v>0</v>
      </c>
      <c r="DR1228" s="59">
        <v>0</v>
      </c>
      <c r="DS1228" s="59">
        <v>0</v>
      </c>
      <c r="DT1228" s="59">
        <v>0</v>
      </c>
      <c r="DU1228" s="59">
        <v>0</v>
      </c>
      <c r="DV1228" s="59">
        <v>0</v>
      </c>
      <c r="DW1228" s="59">
        <v>1</v>
      </c>
      <c r="DX1228" s="59">
        <v>0</v>
      </c>
      <c r="DY1228" s="59">
        <v>0</v>
      </c>
      <c r="DZ1228" s="59">
        <v>0</v>
      </c>
      <c r="EA1228" s="59">
        <v>0</v>
      </c>
      <c r="EB1228" s="59">
        <v>0</v>
      </c>
      <c r="EC1228" s="59">
        <v>0</v>
      </c>
      <c r="ED1228" s="59">
        <v>0</v>
      </c>
      <c r="EE1228" s="59">
        <v>0</v>
      </c>
      <c r="EF1228" s="59">
        <v>0</v>
      </c>
      <c r="EG1228" s="59">
        <v>0</v>
      </c>
      <c r="EH1228" s="59">
        <v>0</v>
      </c>
      <c r="EI1228" s="59">
        <v>0</v>
      </c>
      <c r="EJ1228" s="59">
        <v>0</v>
      </c>
      <c r="EK1228" s="59">
        <v>0</v>
      </c>
      <c r="EL1228" s="59">
        <v>0</v>
      </c>
      <c r="EM1228" s="59">
        <v>1</v>
      </c>
      <c r="EN1228" s="59">
        <v>0</v>
      </c>
      <c r="EO1228" s="268">
        <v>1</v>
      </c>
      <c r="EP1228" s="59">
        <v>2</v>
      </c>
      <c r="EQ1228" s="59">
        <v>4</v>
      </c>
    </row>
    <row r="1229" spans="1:147" ht="15" customHeight="1" x14ac:dyDescent="0.25">
      <c r="A1229" s="501" t="s">
        <v>2588</v>
      </c>
      <c r="B1229" s="37">
        <v>15</v>
      </c>
      <c r="C1229" s="120" t="s">
        <v>432</v>
      </c>
      <c r="D1229" s="62">
        <v>2006</v>
      </c>
      <c r="E1229" s="63" t="s">
        <v>433</v>
      </c>
      <c r="F1229" s="63" t="s">
        <v>97</v>
      </c>
      <c r="G1229" s="62">
        <v>236</v>
      </c>
      <c r="H1229" s="62" t="s">
        <v>434</v>
      </c>
      <c r="I1229" s="127" t="s">
        <v>50</v>
      </c>
      <c r="J1229" s="59">
        <v>0</v>
      </c>
      <c r="K1229" s="59" t="s">
        <v>3</v>
      </c>
      <c r="L1229" s="37" t="s">
        <v>89</v>
      </c>
      <c r="M1229" s="59" t="s">
        <v>1421</v>
      </c>
      <c r="N1229" s="59">
        <v>29</v>
      </c>
      <c r="O1229" s="59">
        <f t="shared" si="701"/>
        <v>1.4623979978989561</v>
      </c>
      <c r="P1229" s="59">
        <v>2001</v>
      </c>
      <c r="Q1229" s="58"/>
      <c r="R1229" s="59">
        <v>1</v>
      </c>
      <c r="S1229" s="37">
        <v>4</v>
      </c>
      <c r="T1229" s="37">
        <v>1</v>
      </c>
      <c r="U1229" s="172" t="s">
        <v>1981</v>
      </c>
      <c r="V1229" s="65" t="s">
        <v>435</v>
      </c>
      <c r="W1229" s="65"/>
      <c r="X1229" s="59" t="s">
        <v>608</v>
      </c>
      <c r="Y1229" s="39"/>
      <c r="Z1229" s="110" t="s">
        <v>1415</v>
      </c>
      <c r="AA1229" s="37" t="s">
        <v>702</v>
      </c>
      <c r="AB1229" s="59" t="s">
        <v>1413</v>
      </c>
      <c r="AC1229" s="59" t="s">
        <v>705</v>
      </c>
      <c r="AD1229" s="91">
        <v>0</v>
      </c>
      <c r="AE1229" s="59" t="s">
        <v>1159</v>
      </c>
      <c r="AF1229" s="59">
        <v>20</v>
      </c>
      <c r="AG1229" s="59">
        <f t="shared" si="702"/>
        <v>1.3010299956639813</v>
      </c>
      <c r="AH1229" s="59">
        <f t="shared" si="707"/>
        <v>392</v>
      </c>
      <c r="AI1229" s="72">
        <f t="shared" si="696"/>
        <v>2.5932860670204572</v>
      </c>
      <c r="AJ1229" s="59">
        <f t="shared" si="697"/>
        <v>580</v>
      </c>
      <c r="AK1229" s="59">
        <f t="shared" si="703"/>
        <v>2.7634279935629373</v>
      </c>
      <c r="AL1229" s="72">
        <f t="shared" si="698"/>
        <v>11368</v>
      </c>
      <c r="AM1229" s="72">
        <f t="shared" si="694"/>
        <v>4.0556840649194132</v>
      </c>
      <c r="AN1229" s="168" t="s">
        <v>1414</v>
      </c>
      <c r="AO1229" s="37" t="s">
        <v>28</v>
      </c>
      <c r="AQ1229" s="59" t="s">
        <v>247</v>
      </c>
      <c r="AR1229" s="58" t="s">
        <v>248</v>
      </c>
      <c r="AS1229" s="58" t="s">
        <v>2001</v>
      </c>
      <c r="AT1229" s="172" t="s">
        <v>2488</v>
      </c>
      <c r="AU1229" s="270">
        <v>52.02</v>
      </c>
      <c r="AV1229" s="11">
        <v>-9.5299999999999994</v>
      </c>
      <c r="AW1229" s="59" t="s">
        <v>249</v>
      </c>
      <c r="AX1229" s="277">
        <v>10.291666666666668</v>
      </c>
      <c r="AY1229" s="278">
        <v>1391</v>
      </c>
      <c r="AZ1229" s="455">
        <f t="shared" si="704"/>
        <v>3.1433271299920462</v>
      </c>
      <c r="BA1229" s="515" t="s">
        <v>82</v>
      </c>
      <c r="BB1229" s="66" t="s">
        <v>629</v>
      </c>
      <c r="BC1229" s="59" t="s">
        <v>2367</v>
      </c>
      <c r="BD1229" s="65">
        <v>52</v>
      </c>
      <c r="BE1229" s="59" t="s">
        <v>867</v>
      </c>
      <c r="BG1229" s="58" t="s">
        <v>703</v>
      </c>
      <c r="BH1229" s="38" t="s">
        <v>1334</v>
      </c>
      <c r="BI1229" s="39" t="s">
        <v>1418</v>
      </c>
      <c r="BJ1229" s="38" t="s">
        <v>610</v>
      </c>
      <c r="BK1229" s="40" t="s">
        <v>63</v>
      </c>
      <c r="BL1229" s="77" t="s">
        <v>2268</v>
      </c>
      <c r="BM1229" s="77" t="s">
        <v>2268</v>
      </c>
      <c r="BN1229" s="39" t="s">
        <v>1423</v>
      </c>
      <c r="BO1229" s="59" t="s">
        <v>1678</v>
      </c>
      <c r="BP1229" s="67" t="s">
        <v>51</v>
      </c>
      <c r="BQ1229" s="37" t="s">
        <v>707</v>
      </c>
      <c r="BR1229" s="67">
        <v>0</v>
      </c>
      <c r="BS1229" s="59" t="s">
        <v>21</v>
      </c>
      <c r="BT1229" s="59" t="s">
        <v>1214</v>
      </c>
      <c r="BU1229" s="180">
        <v>0</v>
      </c>
      <c r="BV1229" s="160"/>
      <c r="BW1229" s="105" t="s">
        <v>26</v>
      </c>
      <c r="BX1229" s="91" t="s">
        <v>67</v>
      </c>
      <c r="BY1229" s="70" t="s">
        <v>19</v>
      </c>
      <c r="BZ1229" s="70">
        <f t="shared" si="706"/>
        <v>0</v>
      </c>
      <c r="CA1229" s="91" t="s">
        <v>18</v>
      </c>
      <c r="CB1229" s="112" t="s">
        <v>973</v>
      </c>
      <c r="CC1229" s="91">
        <v>4</v>
      </c>
      <c r="CD1229" s="91">
        <v>4</v>
      </c>
      <c r="CE1229" s="160"/>
      <c r="CF1229" s="78" t="s">
        <v>1584</v>
      </c>
      <c r="CG1229" s="67">
        <v>2.5000000000000001E-2</v>
      </c>
      <c r="CH1229" s="91" t="s">
        <v>21</v>
      </c>
      <c r="CI1229" s="160">
        <v>0.05</v>
      </c>
      <c r="CJ1229" s="160"/>
      <c r="CK1229" s="160"/>
      <c r="CL1229" s="159">
        <f t="shared" si="711"/>
        <v>0.05</v>
      </c>
      <c r="CM1229" s="91">
        <v>4</v>
      </c>
      <c r="CN1229" s="91">
        <v>4</v>
      </c>
      <c r="CP1229" s="67">
        <f t="shared" si="708"/>
        <v>-0.70710678118654746</v>
      </c>
      <c r="CQ1229" s="67">
        <f t="shared" si="709"/>
        <v>0.86956521739130432</v>
      </c>
      <c r="CR1229" s="67">
        <f t="shared" si="705"/>
        <v>-0.61487546190134557</v>
      </c>
      <c r="CS1229" s="67">
        <f t="shared" si="710"/>
        <v>0.52362948960302458</v>
      </c>
      <c r="CT1229" s="91">
        <v>0</v>
      </c>
      <c r="CU1229" s="59">
        <v>0</v>
      </c>
      <c r="CV1229" s="59" t="s">
        <v>1782</v>
      </c>
      <c r="CW1229" s="59">
        <v>0</v>
      </c>
      <c r="CX1229" s="59">
        <v>0</v>
      </c>
      <c r="CY1229" s="102">
        <v>0</v>
      </c>
      <c r="CZ1229" s="102">
        <v>3</v>
      </c>
      <c r="DA1229" s="102">
        <v>0</v>
      </c>
      <c r="DB1229" s="102">
        <v>0</v>
      </c>
      <c r="DC1229" s="102">
        <v>0</v>
      </c>
      <c r="DD1229" s="59">
        <v>0</v>
      </c>
      <c r="DE1229" s="60">
        <v>0</v>
      </c>
      <c r="DF1229" s="60">
        <v>0</v>
      </c>
      <c r="DG1229" s="60">
        <v>1</v>
      </c>
      <c r="DH1229" s="60">
        <v>0</v>
      </c>
      <c r="DI1229" s="60">
        <v>0</v>
      </c>
      <c r="DJ1229" s="60">
        <v>0</v>
      </c>
      <c r="DK1229" s="60">
        <v>0</v>
      </c>
      <c r="DL1229" s="60">
        <v>0</v>
      </c>
      <c r="DM1229" s="60">
        <v>0</v>
      </c>
      <c r="DN1229" s="60">
        <v>0</v>
      </c>
      <c r="DO1229" s="59">
        <v>0</v>
      </c>
      <c r="DP1229" s="59">
        <v>1</v>
      </c>
      <c r="DQ1229" s="59">
        <v>0</v>
      </c>
      <c r="DR1229" s="59">
        <v>0</v>
      </c>
      <c r="DS1229" s="59">
        <v>0</v>
      </c>
      <c r="DT1229" s="59">
        <v>0</v>
      </c>
      <c r="DU1229" s="59">
        <v>0</v>
      </c>
      <c r="DV1229" s="59">
        <v>0</v>
      </c>
      <c r="DW1229" s="59">
        <v>0</v>
      </c>
      <c r="DX1229" s="59">
        <v>0</v>
      </c>
      <c r="DY1229" s="59">
        <v>0</v>
      </c>
      <c r="DZ1229" s="59">
        <v>0</v>
      </c>
      <c r="EA1229" s="59">
        <v>0</v>
      </c>
      <c r="EB1229" s="59">
        <v>0</v>
      </c>
      <c r="EC1229" s="59">
        <v>0</v>
      </c>
      <c r="ED1229" s="59">
        <v>0</v>
      </c>
      <c r="EE1229" s="59">
        <v>0</v>
      </c>
      <c r="EF1229" s="59">
        <v>0</v>
      </c>
      <c r="EG1229" s="59">
        <v>0</v>
      </c>
      <c r="EH1229" s="59">
        <v>0</v>
      </c>
      <c r="EI1229" s="59">
        <v>0</v>
      </c>
      <c r="EJ1229" s="59">
        <v>0</v>
      </c>
      <c r="EK1229" s="59">
        <v>0</v>
      </c>
      <c r="EL1229" s="59">
        <v>0</v>
      </c>
      <c r="EM1229" s="59">
        <v>1</v>
      </c>
      <c r="EN1229" s="59">
        <v>0</v>
      </c>
      <c r="EO1229" s="268">
        <v>1</v>
      </c>
      <c r="EP1229" s="59">
        <v>2</v>
      </c>
      <c r="EQ1229" s="59">
        <v>4</v>
      </c>
    </row>
    <row r="1230" spans="1:147" ht="15" customHeight="1" x14ac:dyDescent="0.25">
      <c r="A1230" s="501" t="s">
        <v>2588</v>
      </c>
      <c r="B1230" s="37">
        <v>16</v>
      </c>
      <c r="C1230" s="120" t="s">
        <v>432</v>
      </c>
      <c r="D1230" s="62">
        <v>2006</v>
      </c>
      <c r="E1230" s="63" t="s">
        <v>433</v>
      </c>
      <c r="F1230" s="63" t="s">
        <v>97</v>
      </c>
      <c r="G1230" s="62">
        <v>236</v>
      </c>
      <c r="H1230" s="62" t="s">
        <v>434</v>
      </c>
      <c r="I1230" s="127" t="s">
        <v>50</v>
      </c>
      <c r="J1230" s="59">
        <v>0</v>
      </c>
      <c r="K1230" s="59" t="s">
        <v>3</v>
      </c>
      <c r="L1230" s="37" t="s">
        <v>89</v>
      </c>
      <c r="M1230" s="59" t="s">
        <v>1421</v>
      </c>
      <c r="N1230" s="59">
        <v>29</v>
      </c>
      <c r="O1230" s="59">
        <f t="shared" si="701"/>
        <v>1.4623979978989561</v>
      </c>
      <c r="P1230" s="59">
        <v>2001</v>
      </c>
      <c r="Q1230" s="58"/>
      <c r="R1230" s="59">
        <v>1</v>
      </c>
      <c r="S1230" s="37">
        <v>4</v>
      </c>
      <c r="T1230" s="37">
        <v>1</v>
      </c>
      <c r="U1230" s="172" t="s">
        <v>1981</v>
      </c>
      <c r="V1230" s="65" t="s">
        <v>435</v>
      </c>
      <c r="W1230" s="65"/>
      <c r="X1230" s="59" t="s">
        <v>608</v>
      </c>
      <c r="Y1230" s="39"/>
      <c r="Z1230" s="110" t="s">
        <v>1415</v>
      </c>
      <c r="AA1230" s="37" t="s">
        <v>702</v>
      </c>
      <c r="AB1230" s="59" t="s">
        <v>1413</v>
      </c>
      <c r="AC1230" s="59" t="s">
        <v>705</v>
      </c>
      <c r="AD1230" s="91">
        <v>0</v>
      </c>
      <c r="AE1230" s="59" t="s">
        <v>1159</v>
      </c>
      <c r="AF1230" s="59">
        <v>20</v>
      </c>
      <c r="AG1230" s="59">
        <f t="shared" si="702"/>
        <v>1.3010299956639813</v>
      </c>
      <c r="AH1230" s="59">
        <f t="shared" si="707"/>
        <v>392</v>
      </c>
      <c r="AI1230" s="72">
        <f t="shared" si="696"/>
        <v>2.5932860670204572</v>
      </c>
      <c r="AJ1230" s="59">
        <f t="shared" si="697"/>
        <v>580</v>
      </c>
      <c r="AK1230" s="59">
        <f t="shared" si="703"/>
        <v>2.7634279935629373</v>
      </c>
      <c r="AL1230" s="72">
        <f t="shared" si="698"/>
        <v>11368</v>
      </c>
      <c r="AM1230" s="72">
        <f t="shared" si="694"/>
        <v>4.0556840649194132</v>
      </c>
      <c r="AN1230" s="168" t="s">
        <v>1414</v>
      </c>
      <c r="AO1230" s="37" t="s">
        <v>28</v>
      </c>
      <c r="AQ1230" s="59" t="s">
        <v>247</v>
      </c>
      <c r="AR1230" s="58" t="s">
        <v>248</v>
      </c>
      <c r="AS1230" s="58" t="s">
        <v>2001</v>
      </c>
      <c r="AT1230" s="172" t="s">
        <v>2488</v>
      </c>
      <c r="AU1230" s="270">
        <v>52.02</v>
      </c>
      <c r="AV1230" s="11">
        <v>-9.5299999999999994</v>
      </c>
      <c r="AW1230" s="59" t="s">
        <v>249</v>
      </c>
      <c r="AX1230" s="277">
        <v>10.291666666666668</v>
      </c>
      <c r="AY1230" s="278">
        <v>1391</v>
      </c>
      <c r="AZ1230" s="455">
        <f t="shared" si="704"/>
        <v>3.1433271299920462</v>
      </c>
      <c r="BA1230" s="515" t="s">
        <v>82</v>
      </c>
      <c r="BB1230" s="66" t="s">
        <v>629</v>
      </c>
      <c r="BC1230" s="59" t="s">
        <v>2367</v>
      </c>
      <c r="BD1230" s="65">
        <v>52</v>
      </c>
      <c r="BE1230" s="59" t="s">
        <v>867</v>
      </c>
      <c r="BG1230" s="58" t="s">
        <v>703</v>
      </c>
      <c r="BH1230" s="38" t="s">
        <v>1334</v>
      </c>
      <c r="BI1230" s="39" t="s">
        <v>1418</v>
      </c>
      <c r="BJ1230" s="38" t="s">
        <v>610</v>
      </c>
      <c r="BK1230" s="67" t="s">
        <v>170</v>
      </c>
      <c r="BN1230" s="39" t="s">
        <v>1423</v>
      </c>
      <c r="BO1230" s="59" t="s">
        <v>1678</v>
      </c>
      <c r="BP1230" s="67" t="s">
        <v>51</v>
      </c>
      <c r="BQ1230" s="37" t="s">
        <v>707</v>
      </c>
      <c r="BR1230" s="67">
        <v>0.52500000000000002</v>
      </c>
      <c r="BS1230" s="59" t="s">
        <v>21</v>
      </c>
      <c r="BT1230" s="59" t="s">
        <v>1214</v>
      </c>
      <c r="BU1230" s="180">
        <v>0.57373048260195014</v>
      </c>
      <c r="BV1230" s="160"/>
      <c r="BW1230" s="105" t="s">
        <v>26</v>
      </c>
      <c r="BX1230" s="91" t="s">
        <v>67</v>
      </c>
      <c r="BY1230" s="158"/>
      <c r="BZ1230" s="70">
        <f t="shared" si="706"/>
        <v>0.57373048260195014</v>
      </c>
      <c r="CA1230" s="91" t="s">
        <v>18</v>
      </c>
      <c r="CB1230" s="112" t="s">
        <v>973</v>
      </c>
      <c r="CC1230" s="91">
        <v>4</v>
      </c>
      <c r="CD1230" s="91">
        <v>4</v>
      </c>
      <c r="CE1230" s="160"/>
      <c r="CF1230" s="78" t="s">
        <v>1584</v>
      </c>
      <c r="CG1230" s="67">
        <v>4.125</v>
      </c>
      <c r="CH1230" s="91" t="s">
        <v>21</v>
      </c>
      <c r="CI1230" s="160">
        <v>2.5601106746909723</v>
      </c>
      <c r="CJ1230" s="160"/>
      <c r="CK1230" s="160"/>
      <c r="CL1230" s="159">
        <f t="shared" si="711"/>
        <v>2.5601106746909723</v>
      </c>
      <c r="CM1230" s="91">
        <v>4</v>
      </c>
      <c r="CN1230" s="91">
        <v>4</v>
      </c>
      <c r="CP1230" s="67">
        <f t="shared" si="708"/>
        <v>-1.9405198874049305</v>
      </c>
      <c r="CQ1230" s="67">
        <f t="shared" si="709"/>
        <v>0.86956521739130432</v>
      </c>
      <c r="CR1230" s="67">
        <f t="shared" si="705"/>
        <v>-1.6874085977434179</v>
      </c>
      <c r="CS1230" s="67">
        <f t="shared" si="710"/>
        <v>0.67795923598365049</v>
      </c>
      <c r="CT1230" s="91">
        <v>0</v>
      </c>
      <c r="CU1230" s="59">
        <v>0</v>
      </c>
      <c r="CV1230" s="59" t="s">
        <v>1782</v>
      </c>
      <c r="CW1230" s="59">
        <v>0</v>
      </c>
      <c r="CX1230" s="59">
        <v>0</v>
      </c>
      <c r="CY1230" s="102">
        <v>0</v>
      </c>
      <c r="CZ1230" s="102">
        <v>3</v>
      </c>
      <c r="DA1230" s="102">
        <v>0</v>
      </c>
      <c r="DB1230" s="102">
        <v>0</v>
      </c>
      <c r="DC1230" s="102">
        <v>0</v>
      </c>
      <c r="DD1230" s="59">
        <v>0</v>
      </c>
      <c r="DE1230" s="60">
        <v>1</v>
      </c>
      <c r="DF1230" s="60">
        <v>1</v>
      </c>
      <c r="DG1230" s="60">
        <v>1</v>
      </c>
      <c r="DH1230" s="60">
        <v>0</v>
      </c>
      <c r="DI1230" s="60">
        <v>0</v>
      </c>
      <c r="DJ1230" s="60">
        <v>0</v>
      </c>
      <c r="DK1230" s="60">
        <v>0</v>
      </c>
      <c r="DL1230" s="60">
        <v>0</v>
      </c>
      <c r="DM1230" s="60">
        <v>0</v>
      </c>
      <c r="DN1230" s="60">
        <v>0</v>
      </c>
      <c r="DO1230" s="59">
        <v>0</v>
      </c>
      <c r="DP1230" s="59">
        <v>0</v>
      </c>
      <c r="DQ1230" s="59">
        <v>0</v>
      </c>
      <c r="DR1230" s="59">
        <v>0</v>
      </c>
      <c r="DS1230" s="59">
        <v>0</v>
      </c>
      <c r="DT1230" s="59">
        <v>0</v>
      </c>
      <c r="DU1230" s="59">
        <v>0</v>
      </c>
      <c r="DV1230" s="59">
        <v>0</v>
      </c>
      <c r="DW1230" s="59">
        <v>0</v>
      </c>
      <c r="DX1230" s="59">
        <v>0</v>
      </c>
      <c r="DY1230" s="59">
        <v>0</v>
      </c>
      <c r="DZ1230" s="59">
        <v>0</v>
      </c>
      <c r="EA1230" s="59">
        <v>0</v>
      </c>
      <c r="EB1230" s="59">
        <v>0</v>
      </c>
      <c r="EC1230" s="59">
        <v>0</v>
      </c>
      <c r="ED1230" s="59">
        <v>0</v>
      </c>
      <c r="EE1230" s="59">
        <v>0</v>
      </c>
      <c r="EF1230" s="59">
        <v>0</v>
      </c>
      <c r="EG1230" s="59">
        <v>0</v>
      </c>
      <c r="EH1230" s="59">
        <v>0</v>
      </c>
      <c r="EI1230" s="59">
        <v>0</v>
      </c>
      <c r="EJ1230" s="59">
        <v>0</v>
      </c>
      <c r="EK1230" s="59">
        <v>0</v>
      </c>
      <c r="EL1230" s="59">
        <v>0</v>
      </c>
      <c r="EM1230" s="59">
        <v>1</v>
      </c>
      <c r="EN1230" s="59">
        <v>0</v>
      </c>
      <c r="EO1230" s="268">
        <v>1</v>
      </c>
      <c r="EP1230" s="59">
        <v>2</v>
      </c>
      <c r="EQ1230" s="59">
        <v>4</v>
      </c>
    </row>
    <row r="1231" spans="1:147" ht="15" customHeight="1" x14ac:dyDescent="0.25">
      <c r="A1231" s="501" t="s">
        <v>2588</v>
      </c>
      <c r="B1231" s="37">
        <v>17</v>
      </c>
      <c r="C1231" s="120" t="s">
        <v>432</v>
      </c>
      <c r="D1231" s="62">
        <v>2006</v>
      </c>
      <c r="E1231" s="63" t="s">
        <v>433</v>
      </c>
      <c r="F1231" s="63" t="s">
        <v>97</v>
      </c>
      <c r="G1231" s="62">
        <v>236</v>
      </c>
      <c r="H1231" s="62" t="s">
        <v>434</v>
      </c>
      <c r="I1231" s="127" t="s">
        <v>50</v>
      </c>
      <c r="J1231" s="59">
        <v>0</v>
      </c>
      <c r="K1231" s="59" t="s">
        <v>3</v>
      </c>
      <c r="L1231" s="37" t="s">
        <v>89</v>
      </c>
      <c r="M1231" s="59" t="s">
        <v>1421</v>
      </c>
      <c r="N1231" s="59">
        <v>29</v>
      </c>
      <c r="O1231" s="59">
        <f t="shared" si="701"/>
        <v>1.4623979978989561</v>
      </c>
      <c r="P1231" s="59">
        <v>2001</v>
      </c>
      <c r="Q1231" s="58"/>
      <c r="R1231" s="59">
        <v>1</v>
      </c>
      <c r="S1231" s="59">
        <v>4</v>
      </c>
      <c r="T1231" s="59">
        <v>1</v>
      </c>
      <c r="U1231" s="172" t="s">
        <v>1981</v>
      </c>
      <c r="V1231" s="65" t="s">
        <v>435</v>
      </c>
      <c r="W1231" s="65"/>
      <c r="X1231" s="59" t="s">
        <v>608</v>
      </c>
      <c r="Y1231" s="39"/>
      <c r="Z1231" s="110" t="s">
        <v>1415</v>
      </c>
      <c r="AA1231" s="37" t="s">
        <v>702</v>
      </c>
      <c r="AB1231" s="59" t="s">
        <v>1413</v>
      </c>
      <c r="AC1231" s="59" t="s">
        <v>705</v>
      </c>
      <c r="AD1231" s="59">
        <v>0</v>
      </c>
      <c r="AE1231" s="59" t="s">
        <v>1159</v>
      </c>
      <c r="AF1231" s="59">
        <v>20</v>
      </c>
      <c r="AG1231" s="59">
        <f t="shared" si="702"/>
        <v>1.3010299956639813</v>
      </c>
      <c r="AH1231" s="59">
        <f t="shared" si="707"/>
        <v>392</v>
      </c>
      <c r="AI1231" s="72">
        <f t="shared" si="696"/>
        <v>2.5932860670204572</v>
      </c>
      <c r="AJ1231" s="59">
        <f t="shared" si="697"/>
        <v>580</v>
      </c>
      <c r="AK1231" s="59">
        <f t="shared" si="703"/>
        <v>2.7634279935629373</v>
      </c>
      <c r="AL1231" s="72">
        <f t="shared" si="698"/>
        <v>11368</v>
      </c>
      <c r="AM1231" s="72">
        <f t="shared" si="694"/>
        <v>4.0556840649194132</v>
      </c>
      <c r="AN1231" s="168" t="s">
        <v>1414</v>
      </c>
      <c r="AO1231" s="37" t="s">
        <v>28</v>
      </c>
      <c r="AP1231" s="58"/>
      <c r="AQ1231" s="59" t="s">
        <v>247</v>
      </c>
      <c r="AR1231" s="58" t="s">
        <v>248</v>
      </c>
      <c r="AS1231" s="58" t="s">
        <v>2001</v>
      </c>
      <c r="AT1231" s="172" t="s">
        <v>2488</v>
      </c>
      <c r="AU1231" s="270">
        <v>52.02</v>
      </c>
      <c r="AV1231" s="11">
        <v>-9.5299999999999994</v>
      </c>
      <c r="AW1231" s="59" t="s">
        <v>249</v>
      </c>
      <c r="AX1231" s="277">
        <v>10.291666666666668</v>
      </c>
      <c r="AY1231" s="278">
        <v>1391</v>
      </c>
      <c r="AZ1231" s="455">
        <f t="shared" si="704"/>
        <v>3.1433271299920462</v>
      </c>
      <c r="BA1231" s="515" t="s">
        <v>82</v>
      </c>
      <c r="BB1231" s="66" t="s">
        <v>629</v>
      </c>
      <c r="BC1231" s="59" t="s">
        <v>2367</v>
      </c>
      <c r="BD1231" s="65">
        <v>52</v>
      </c>
      <c r="BE1231" s="59" t="s">
        <v>867</v>
      </c>
      <c r="BG1231" s="58" t="s">
        <v>703</v>
      </c>
      <c r="BH1231" s="38" t="s">
        <v>1334</v>
      </c>
      <c r="BI1231" s="39" t="s">
        <v>1418</v>
      </c>
      <c r="BJ1231" s="38" t="s">
        <v>10</v>
      </c>
      <c r="BK1231" s="40" t="s">
        <v>629</v>
      </c>
      <c r="BL1231" s="77" t="s">
        <v>2268</v>
      </c>
      <c r="BM1231" s="77" t="s">
        <v>2268</v>
      </c>
      <c r="BN1231" s="39" t="s">
        <v>1424</v>
      </c>
      <c r="BO1231" s="59" t="s">
        <v>1679</v>
      </c>
      <c r="BP1231" s="67" t="s">
        <v>51</v>
      </c>
      <c r="BQ1231" s="37" t="s">
        <v>707</v>
      </c>
      <c r="BR1231" s="67">
        <v>9.8724652777777777</v>
      </c>
      <c r="BS1231" s="59" t="s">
        <v>21</v>
      </c>
      <c r="BT1231" s="59" t="s">
        <v>11</v>
      </c>
      <c r="BU1231" s="180">
        <v>2.9982997118750361</v>
      </c>
      <c r="BV1231" s="159"/>
      <c r="BW1231" s="105" t="s">
        <v>26</v>
      </c>
      <c r="BX1231" s="91" t="s">
        <v>67</v>
      </c>
      <c r="BY1231" s="158"/>
      <c r="BZ1231" s="70">
        <f t="shared" si="706"/>
        <v>2.9982997118750361</v>
      </c>
      <c r="CA1231" s="91" t="s">
        <v>18</v>
      </c>
      <c r="CB1231" s="112" t="s">
        <v>973</v>
      </c>
      <c r="CC1231" s="91">
        <v>4</v>
      </c>
      <c r="CD1231" s="91">
        <v>4</v>
      </c>
      <c r="CE1231" s="160"/>
      <c r="CF1231" s="78" t="s">
        <v>1584</v>
      </c>
      <c r="CG1231" s="67">
        <v>16.083333333333332</v>
      </c>
      <c r="CH1231" s="91" t="s">
        <v>21</v>
      </c>
      <c r="CI1231" s="160">
        <v>5.3870987862979938</v>
      </c>
      <c r="CJ1231" s="160"/>
      <c r="CK1231" s="160"/>
      <c r="CL1231" s="159">
        <f t="shared" si="711"/>
        <v>5.3870987862979938</v>
      </c>
      <c r="CM1231" s="91">
        <v>3</v>
      </c>
      <c r="CN1231" s="91">
        <v>3</v>
      </c>
      <c r="CO1231" s="58"/>
      <c r="CP1231" s="67">
        <f t="shared" si="708"/>
        <v>-1.5062586836856071</v>
      </c>
      <c r="CQ1231" s="67">
        <f t="shared" si="709"/>
        <v>0.84210526315789469</v>
      </c>
      <c r="CR1231" s="67">
        <f t="shared" si="705"/>
        <v>-1.2684283652089323</v>
      </c>
      <c r="CS1231" s="67">
        <f t="shared" si="710"/>
        <v>0.69825551316666223</v>
      </c>
      <c r="CT1231" s="91">
        <v>0</v>
      </c>
      <c r="CU1231" s="59">
        <v>0</v>
      </c>
      <c r="CV1231" s="59" t="s">
        <v>1782</v>
      </c>
      <c r="CW1231" s="59">
        <v>0</v>
      </c>
      <c r="CX1231" s="59">
        <v>0</v>
      </c>
      <c r="CY1231" s="102">
        <v>0</v>
      </c>
      <c r="CZ1231" s="102">
        <v>0</v>
      </c>
      <c r="DA1231" s="102">
        <v>1</v>
      </c>
      <c r="DB1231" s="102">
        <v>0</v>
      </c>
      <c r="DC1231" s="102">
        <v>0</v>
      </c>
      <c r="DD1231" s="59">
        <v>0</v>
      </c>
      <c r="DE1231" s="60">
        <v>0</v>
      </c>
      <c r="DF1231" s="60">
        <v>0</v>
      </c>
      <c r="DG1231" s="60">
        <v>1</v>
      </c>
      <c r="DH1231" s="60">
        <v>0</v>
      </c>
      <c r="DI1231" s="60">
        <v>0</v>
      </c>
      <c r="DJ1231" s="60">
        <v>0</v>
      </c>
      <c r="DK1231" s="60">
        <v>0</v>
      </c>
      <c r="DL1231" s="60">
        <v>0</v>
      </c>
      <c r="DM1231" s="60">
        <v>0</v>
      </c>
      <c r="DN1231" s="60">
        <v>0</v>
      </c>
      <c r="DO1231" s="59">
        <v>0</v>
      </c>
      <c r="DP1231" s="59">
        <v>0</v>
      </c>
      <c r="DQ1231" s="59">
        <v>0</v>
      </c>
      <c r="DR1231" s="59">
        <v>0</v>
      </c>
      <c r="DS1231" s="59">
        <v>0</v>
      </c>
      <c r="DT1231" s="59">
        <v>0</v>
      </c>
      <c r="DU1231" s="59">
        <v>0</v>
      </c>
      <c r="DV1231" s="59">
        <v>1</v>
      </c>
      <c r="DW1231" s="59">
        <v>0</v>
      </c>
      <c r="DX1231" s="59">
        <v>0</v>
      </c>
      <c r="DY1231" s="59">
        <v>0</v>
      </c>
      <c r="DZ1231" s="59">
        <v>0</v>
      </c>
      <c r="EA1231" s="59">
        <v>0</v>
      </c>
      <c r="EB1231" s="59">
        <v>0</v>
      </c>
      <c r="EC1231" s="59">
        <v>0</v>
      </c>
      <c r="ED1231" s="59">
        <v>0</v>
      </c>
      <c r="EE1231" s="59">
        <v>0</v>
      </c>
      <c r="EF1231" s="59">
        <v>0</v>
      </c>
      <c r="EG1231" s="59">
        <v>0</v>
      </c>
      <c r="EH1231" s="59">
        <v>0</v>
      </c>
      <c r="EI1231" s="59">
        <v>0</v>
      </c>
      <c r="EJ1231" s="59">
        <v>0</v>
      </c>
      <c r="EK1231" s="59">
        <v>0</v>
      </c>
      <c r="EL1231" s="59">
        <v>0</v>
      </c>
      <c r="EM1231" s="59">
        <v>1</v>
      </c>
      <c r="EN1231" s="59">
        <v>0</v>
      </c>
      <c r="EO1231" s="268">
        <v>1</v>
      </c>
      <c r="EP1231" s="59">
        <v>2</v>
      </c>
      <c r="EQ1231" s="59">
        <v>4</v>
      </c>
    </row>
    <row r="1232" spans="1:147" ht="15" customHeight="1" x14ac:dyDescent="0.25">
      <c r="A1232" s="501" t="s">
        <v>2588</v>
      </c>
      <c r="B1232" s="37">
        <v>18</v>
      </c>
      <c r="C1232" s="120" t="s">
        <v>432</v>
      </c>
      <c r="D1232" s="62">
        <v>2006</v>
      </c>
      <c r="E1232" s="63" t="s">
        <v>433</v>
      </c>
      <c r="F1232" s="63" t="s">
        <v>97</v>
      </c>
      <c r="G1232" s="62">
        <v>236</v>
      </c>
      <c r="H1232" s="62" t="s">
        <v>434</v>
      </c>
      <c r="I1232" s="127" t="s">
        <v>50</v>
      </c>
      <c r="J1232" s="59">
        <v>0</v>
      </c>
      <c r="K1232" s="59" t="s">
        <v>3</v>
      </c>
      <c r="L1232" s="37" t="s">
        <v>89</v>
      </c>
      <c r="M1232" s="59" t="s">
        <v>1421</v>
      </c>
      <c r="N1232" s="59">
        <v>29</v>
      </c>
      <c r="O1232" s="59">
        <f t="shared" si="701"/>
        <v>1.4623979978989561</v>
      </c>
      <c r="P1232" s="59">
        <v>2001</v>
      </c>
      <c r="Q1232" s="58"/>
      <c r="R1232" s="59">
        <v>1</v>
      </c>
      <c r="S1232" s="59">
        <v>4</v>
      </c>
      <c r="T1232" s="59">
        <v>1</v>
      </c>
      <c r="U1232" s="172" t="s">
        <v>1981</v>
      </c>
      <c r="V1232" s="65" t="s">
        <v>435</v>
      </c>
      <c r="W1232" s="65"/>
      <c r="X1232" s="59" t="s">
        <v>608</v>
      </c>
      <c r="Y1232" s="39"/>
      <c r="Z1232" s="110" t="s">
        <v>1415</v>
      </c>
      <c r="AA1232" s="37" t="s">
        <v>702</v>
      </c>
      <c r="AB1232" s="59" t="s">
        <v>1413</v>
      </c>
      <c r="AC1232" s="59" t="s">
        <v>705</v>
      </c>
      <c r="AD1232" s="59">
        <v>0</v>
      </c>
      <c r="AE1232" s="59" t="s">
        <v>1159</v>
      </c>
      <c r="AF1232" s="59">
        <v>20</v>
      </c>
      <c r="AG1232" s="59">
        <f t="shared" si="702"/>
        <v>1.3010299956639813</v>
      </c>
      <c r="AH1232" s="59">
        <f t="shared" si="707"/>
        <v>392</v>
      </c>
      <c r="AI1232" s="72">
        <f t="shared" si="696"/>
        <v>2.5932860670204572</v>
      </c>
      <c r="AJ1232" s="59">
        <f t="shared" si="697"/>
        <v>580</v>
      </c>
      <c r="AK1232" s="59">
        <f t="shared" si="703"/>
        <v>2.7634279935629373</v>
      </c>
      <c r="AL1232" s="72">
        <f t="shared" si="698"/>
        <v>11368</v>
      </c>
      <c r="AM1232" s="72">
        <f t="shared" si="694"/>
        <v>4.0556840649194132</v>
      </c>
      <c r="AN1232" s="168" t="s">
        <v>1414</v>
      </c>
      <c r="AO1232" s="37" t="s">
        <v>28</v>
      </c>
      <c r="AQ1232" s="59" t="s">
        <v>247</v>
      </c>
      <c r="AR1232" s="58" t="s">
        <v>248</v>
      </c>
      <c r="AS1232" s="58" t="s">
        <v>2001</v>
      </c>
      <c r="AT1232" s="172" t="s">
        <v>2488</v>
      </c>
      <c r="AU1232" s="270">
        <v>52.02</v>
      </c>
      <c r="AV1232" s="11">
        <v>-9.5299999999999994</v>
      </c>
      <c r="AW1232" s="59" t="s">
        <v>249</v>
      </c>
      <c r="AX1232" s="277">
        <v>10.291666666666668</v>
      </c>
      <c r="AY1232" s="278">
        <v>1391</v>
      </c>
      <c r="AZ1232" s="455">
        <f t="shared" si="704"/>
        <v>3.1433271299920462</v>
      </c>
      <c r="BA1232" s="515" t="s">
        <v>82</v>
      </c>
      <c r="BB1232" s="66" t="s">
        <v>629</v>
      </c>
      <c r="BC1232" s="59" t="s">
        <v>2367</v>
      </c>
      <c r="BD1232" s="65">
        <v>52</v>
      </c>
      <c r="BE1232" s="59" t="s">
        <v>867</v>
      </c>
      <c r="BG1232" s="58" t="s">
        <v>703</v>
      </c>
      <c r="BH1232" s="38" t="s">
        <v>1334</v>
      </c>
      <c r="BI1232" s="39" t="s">
        <v>1418</v>
      </c>
      <c r="BJ1232" s="38" t="s">
        <v>10</v>
      </c>
      <c r="BK1232" s="40" t="s">
        <v>1426</v>
      </c>
      <c r="BL1232" s="59" t="s">
        <v>2268</v>
      </c>
      <c r="BM1232" s="59" t="s">
        <v>2268</v>
      </c>
      <c r="BN1232" s="39" t="s">
        <v>1424</v>
      </c>
      <c r="BO1232" s="59" t="s">
        <v>1679</v>
      </c>
      <c r="BP1232" s="67" t="s">
        <v>51</v>
      </c>
      <c r="BQ1232" s="37" t="s">
        <v>707</v>
      </c>
      <c r="BR1232" s="67">
        <v>9.5317178960326157</v>
      </c>
      <c r="BS1232" s="59" t="s">
        <v>21</v>
      </c>
      <c r="BT1232" s="59" t="s">
        <v>11</v>
      </c>
      <c r="BU1232" s="180">
        <v>2.0666856112736056</v>
      </c>
      <c r="BV1232" s="159"/>
      <c r="BW1232" s="105" t="s">
        <v>26</v>
      </c>
      <c r="BX1232" s="91" t="s">
        <v>67</v>
      </c>
      <c r="BY1232" s="158"/>
      <c r="BZ1232" s="70">
        <f t="shared" si="706"/>
        <v>2.0666856112736056</v>
      </c>
      <c r="CA1232" s="91" t="s">
        <v>18</v>
      </c>
      <c r="CB1232" s="112" t="s">
        <v>973</v>
      </c>
      <c r="CC1232" s="91">
        <v>4</v>
      </c>
      <c r="CD1232" s="91">
        <v>4</v>
      </c>
      <c r="CE1232" s="160"/>
      <c r="CF1232" s="78" t="s">
        <v>1584</v>
      </c>
      <c r="CG1232" s="67">
        <v>108.1871136044216</v>
      </c>
      <c r="CH1232" s="91" t="s">
        <v>21</v>
      </c>
      <c r="CI1232" s="160">
        <v>56.014071486763548</v>
      </c>
      <c r="CJ1232" s="160"/>
      <c r="CK1232" s="160"/>
      <c r="CL1232" s="159">
        <f t="shared" si="711"/>
        <v>56.014071486763548</v>
      </c>
      <c r="CM1232" s="91">
        <v>4</v>
      </c>
      <c r="CN1232" s="91">
        <v>4</v>
      </c>
      <c r="CO1232" s="58" t="s">
        <v>19</v>
      </c>
      <c r="CP1232" s="67">
        <f t="shared" si="708"/>
        <v>-2.4891054596261788</v>
      </c>
      <c r="CQ1232" s="67">
        <f t="shared" si="709"/>
        <v>0.86956521739130432</v>
      </c>
      <c r="CR1232" s="67">
        <f t="shared" si="705"/>
        <v>-2.1644395301097208</v>
      </c>
      <c r="CS1232" s="67">
        <f t="shared" si="710"/>
        <v>0.79279990496884933</v>
      </c>
      <c r="CT1232" s="91">
        <v>0</v>
      </c>
      <c r="CU1232" s="59">
        <v>0</v>
      </c>
      <c r="CV1232" s="59" t="s">
        <v>1782</v>
      </c>
      <c r="CW1232" s="59">
        <v>0</v>
      </c>
      <c r="CX1232" s="59">
        <v>0</v>
      </c>
      <c r="CY1232" s="102">
        <v>0</v>
      </c>
      <c r="CZ1232" s="102">
        <v>0</v>
      </c>
      <c r="DA1232" s="102">
        <v>1</v>
      </c>
      <c r="DB1232" s="102">
        <v>0</v>
      </c>
      <c r="DC1232" s="102">
        <v>0</v>
      </c>
      <c r="DD1232" s="59">
        <v>0</v>
      </c>
      <c r="DE1232" s="60">
        <v>0</v>
      </c>
      <c r="DF1232" s="60">
        <v>0</v>
      </c>
      <c r="DG1232" s="60">
        <v>1</v>
      </c>
      <c r="DH1232" s="60">
        <v>0</v>
      </c>
      <c r="DI1232" s="60">
        <v>0</v>
      </c>
      <c r="DJ1232" s="60">
        <v>0</v>
      </c>
      <c r="DK1232" s="60">
        <v>0</v>
      </c>
      <c r="DL1232" s="60">
        <v>0</v>
      </c>
      <c r="DM1232" s="60">
        <v>0</v>
      </c>
      <c r="DN1232" s="60">
        <v>0</v>
      </c>
      <c r="DO1232" s="59">
        <v>0</v>
      </c>
      <c r="DP1232" s="59">
        <v>0</v>
      </c>
      <c r="DQ1232" s="59">
        <v>0</v>
      </c>
      <c r="DR1232" s="59">
        <v>0</v>
      </c>
      <c r="DS1232" s="59">
        <v>0</v>
      </c>
      <c r="DT1232" s="59">
        <v>0</v>
      </c>
      <c r="DU1232" s="59">
        <v>0</v>
      </c>
      <c r="DV1232" s="59">
        <v>0</v>
      </c>
      <c r="DW1232" s="59">
        <v>0</v>
      </c>
      <c r="DX1232" s="59">
        <v>0</v>
      </c>
      <c r="DY1232" s="59">
        <v>0</v>
      </c>
      <c r="DZ1232" s="59">
        <v>0</v>
      </c>
      <c r="EA1232" s="59">
        <v>0</v>
      </c>
      <c r="EB1232" s="59">
        <v>0</v>
      </c>
      <c r="EC1232" s="59">
        <v>0</v>
      </c>
      <c r="ED1232" s="59">
        <v>0</v>
      </c>
      <c r="EE1232" s="59">
        <v>0</v>
      </c>
      <c r="EF1232" s="59">
        <v>0</v>
      </c>
      <c r="EG1232" s="59">
        <v>0</v>
      </c>
      <c r="EH1232" s="59">
        <v>0</v>
      </c>
      <c r="EI1232" s="59">
        <v>0</v>
      </c>
      <c r="EJ1232" s="59">
        <v>0</v>
      </c>
      <c r="EK1232" s="59">
        <v>0</v>
      </c>
      <c r="EL1232" s="59">
        <v>0</v>
      </c>
      <c r="EM1232" s="59">
        <v>1</v>
      </c>
      <c r="EN1232" s="59">
        <v>0</v>
      </c>
      <c r="EO1232" s="268">
        <v>1</v>
      </c>
      <c r="EP1232" s="59">
        <v>2</v>
      </c>
      <c r="EQ1232" s="59">
        <v>4</v>
      </c>
    </row>
    <row r="1233" spans="1:147" ht="15" customHeight="1" x14ac:dyDescent="0.25">
      <c r="A1233" s="6" t="s">
        <v>2589</v>
      </c>
      <c r="B1233" s="59">
        <v>1</v>
      </c>
      <c r="C1233" s="123" t="s">
        <v>436</v>
      </c>
      <c r="D1233" s="59">
        <v>2011</v>
      </c>
      <c r="E1233" s="67" t="s">
        <v>437</v>
      </c>
      <c r="F1233" s="67" t="s">
        <v>97</v>
      </c>
      <c r="G1233" s="59">
        <v>262</v>
      </c>
      <c r="H1233" s="59" t="s">
        <v>438</v>
      </c>
      <c r="I1233" s="127" t="s">
        <v>50</v>
      </c>
      <c r="J1233" s="59">
        <v>0</v>
      </c>
      <c r="K1233" s="59" t="s">
        <v>3</v>
      </c>
      <c r="L1233" s="37" t="s">
        <v>89</v>
      </c>
      <c r="M1233" s="37" t="s">
        <v>1416</v>
      </c>
      <c r="N1233" s="37">
        <v>31.5</v>
      </c>
      <c r="O1233" s="59">
        <f t="shared" si="701"/>
        <v>1.4983105537896004</v>
      </c>
      <c r="P1233" s="37">
        <v>2001</v>
      </c>
      <c r="R1233" s="37">
        <v>1</v>
      </c>
      <c r="S1233" s="37">
        <v>3</v>
      </c>
      <c r="T1233" s="37">
        <v>1</v>
      </c>
      <c r="U1233" s="59">
        <v>20</v>
      </c>
      <c r="V1233" s="37" t="s">
        <v>2366</v>
      </c>
      <c r="W1233" s="37"/>
      <c r="X1233" s="59" t="s">
        <v>608</v>
      </c>
      <c r="Z1233" s="110" t="s">
        <v>1415</v>
      </c>
      <c r="AA1233" s="37" t="s">
        <v>702</v>
      </c>
      <c r="AB1233" s="37" t="s">
        <v>1427</v>
      </c>
      <c r="AC1233" s="59" t="s">
        <v>705</v>
      </c>
      <c r="AD1233" s="91">
        <v>0</v>
      </c>
      <c r="AE1233" s="59" t="s">
        <v>1159</v>
      </c>
      <c r="AF1233" s="59">
        <v>20</v>
      </c>
      <c r="AG1233" s="59">
        <f t="shared" si="702"/>
        <v>1.3010299956639813</v>
      </c>
      <c r="AH1233" s="59">
        <f t="shared" si="707"/>
        <v>392</v>
      </c>
      <c r="AI1233" s="72">
        <f t="shared" si="696"/>
        <v>2.5932860670204572</v>
      </c>
      <c r="AJ1233" s="59">
        <f t="shared" si="697"/>
        <v>630</v>
      </c>
      <c r="AK1233" s="59">
        <f t="shared" si="703"/>
        <v>2.7993405494535817</v>
      </c>
      <c r="AL1233" s="72">
        <f t="shared" si="698"/>
        <v>12348</v>
      </c>
      <c r="AM1233" s="72">
        <f t="shared" si="694"/>
        <v>4.0915966208100576</v>
      </c>
      <c r="AN1233" s="168" t="s">
        <v>1414</v>
      </c>
      <c r="AO1233" s="37" t="s">
        <v>974</v>
      </c>
      <c r="AQ1233" s="59" t="s">
        <v>247</v>
      </c>
      <c r="AR1233" s="67" t="s">
        <v>248</v>
      </c>
      <c r="AS1233" s="67" t="s">
        <v>971</v>
      </c>
      <c r="AT1233" s="172" t="s">
        <v>2487</v>
      </c>
      <c r="AU1233" s="270">
        <v>52.02</v>
      </c>
      <c r="AV1233" s="11">
        <v>-9.5299999999999994</v>
      </c>
      <c r="AW1233" s="59" t="s">
        <v>249</v>
      </c>
      <c r="AX1233" s="277">
        <v>10.291666666666668</v>
      </c>
      <c r="AY1233" s="278">
        <v>1391</v>
      </c>
      <c r="AZ1233" s="455">
        <f t="shared" si="704"/>
        <v>3.1433271299920462</v>
      </c>
      <c r="BA1233" s="523" t="s">
        <v>137</v>
      </c>
      <c r="BB1233" s="66" t="s">
        <v>700</v>
      </c>
      <c r="BC1233" s="59" t="s">
        <v>2367</v>
      </c>
      <c r="BD1233" s="65" t="s">
        <v>1425</v>
      </c>
      <c r="BE1233" s="59" t="s">
        <v>867</v>
      </c>
      <c r="BG1233" s="58" t="s">
        <v>703</v>
      </c>
      <c r="BH1233" s="38" t="s">
        <v>1334</v>
      </c>
      <c r="BI1233" s="67" t="s">
        <v>1417</v>
      </c>
      <c r="BJ1233" s="67" t="s">
        <v>8</v>
      </c>
      <c r="BK1233" s="67" t="s">
        <v>1001</v>
      </c>
      <c r="BO1233" s="59" t="s">
        <v>1682</v>
      </c>
      <c r="BP1233" s="67" t="s">
        <v>51</v>
      </c>
      <c r="BQ1233" s="37" t="s">
        <v>707</v>
      </c>
      <c r="BR1233" s="67">
        <v>82.13333333333334</v>
      </c>
      <c r="BS1233" s="59" t="s">
        <v>21</v>
      </c>
      <c r="BT1233" s="59" t="s">
        <v>9</v>
      </c>
      <c r="BU1233" s="160">
        <v>4.0206757309354551</v>
      </c>
      <c r="BV1233" s="160"/>
      <c r="BW1233" s="105" t="s">
        <v>26</v>
      </c>
      <c r="BX1233" s="91" t="s">
        <v>67</v>
      </c>
      <c r="BY1233" s="158"/>
      <c r="BZ1233" s="70">
        <f t="shared" si="706"/>
        <v>4.0206757309354551</v>
      </c>
      <c r="CA1233" s="91" t="s">
        <v>18</v>
      </c>
      <c r="CB1233" s="91" t="s">
        <v>435</v>
      </c>
      <c r="CC1233" s="91">
        <v>3</v>
      </c>
      <c r="CD1233" s="91">
        <v>3</v>
      </c>
      <c r="CE1233" s="160"/>
      <c r="CF1233" s="78" t="s">
        <v>1584</v>
      </c>
      <c r="CG1233" s="160">
        <v>87.583333333333329</v>
      </c>
      <c r="CH1233" s="91" t="s">
        <v>21</v>
      </c>
      <c r="CI1233" s="160">
        <v>13.337759681945613</v>
      </c>
      <c r="CJ1233" s="160"/>
      <c r="CK1233" s="160"/>
      <c r="CL1233" s="159">
        <f t="shared" si="711"/>
        <v>13.337759681945613</v>
      </c>
      <c r="CM1233" s="91">
        <v>3</v>
      </c>
      <c r="CN1233" s="91">
        <v>3</v>
      </c>
      <c r="CP1233" s="67">
        <f t="shared" si="708"/>
        <v>-0.55327573226775106</v>
      </c>
      <c r="CQ1233" s="67">
        <f t="shared" si="709"/>
        <v>0.8</v>
      </c>
      <c r="CR1233" s="67">
        <f t="shared" si="705"/>
        <v>-0.44262058581420088</v>
      </c>
      <c r="CS1233" s="67">
        <f t="shared" si="710"/>
        <v>0.68299274858220882</v>
      </c>
      <c r="CT1233" s="91">
        <v>0</v>
      </c>
      <c r="CU1233" s="59">
        <v>0</v>
      </c>
      <c r="CV1233" s="59" t="s">
        <v>1782</v>
      </c>
      <c r="CW1233" s="59">
        <v>0</v>
      </c>
      <c r="CX1233" s="59">
        <v>0</v>
      </c>
      <c r="CY1233" s="102">
        <v>0</v>
      </c>
      <c r="CZ1233" s="102">
        <v>2</v>
      </c>
      <c r="DA1233" s="102">
        <v>0</v>
      </c>
      <c r="DB1233" s="102">
        <v>0</v>
      </c>
      <c r="DC1233" s="102">
        <v>0</v>
      </c>
      <c r="DD1233" s="59">
        <v>0</v>
      </c>
      <c r="DE1233" s="60">
        <v>0</v>
      </c>
      <c r="DF1233" s="60">
        <v>0</v>
      </c>
      <c r="DG1233" s="60">
        <v>0</v>
      </c>
      <c r="DH1233" s="60">
        <v>0</v>
      </c>
      <c r="DI1233" s="60">
        <v>0</v>
      </c>
      <c r="DJ1233" s="60">
        <v>0</v>
      </c>
      <c r="DK1233" s="60">
        <v>1</v>
      </c>
      <c r="DL1233" s="60">
        <v>0</v>
      </c>
      <c r="DM1233" s="60">
        <v>0</v>
      </c>
      <c r="DN1233" s="60">
        <v>0</v>
      </c>
      <c r="DO1233" s="59">
        <v>0</v>
      </c>
      <c r="DP1233" s="59">
        <v>0</v>
      </c>
      <c r="DQ1233" s="59">
        <v>0</v>
      </c>
      <c r="DR1233" s="59">
        <v>0</v>
      </c>
      <c r="DS1233" s="59">
        <v>0</v>
      </c>
      <c r="DT1233" s="59">
        <v>0</v>
      </c>
      <c r="DU1233" s="59">
        <v>0</v>
      </c>
      <c r="DV1233" s="59">
        <v>0</v>
      </c>
      <c r="DW1233" s="59">
        <v>0</v>
      </c>
      <c r="DX1233" s="59">
        <v>0</v>
      </c>
      <c r="DY1233" s="59">
        <v>0</v>
      </c>
      <c r="DZ1233" s="59">
        <v>0</v>
      </c>
      <c r="EA1233" s="59">
        <v>0</v>
      </c>
      <c r="EB1233" s="59">
        <v>0</v>
      </c>
      <c r="EC1233" s="59">
        <v>0</v>
      </c>
      <c r="ED1233" s="59">
        <v>0</v>
      </c>
      <c r="EE1233" s="59">
        <v>0</v>
      </c>
      <c r="EF1233" s="59">
        <v>0</v>
      </c>
      <c r="EG1233" s="59">
        <v>0</v>
      </c>
      <c r="EH1233" s="59">
        <v>0</v>
      </c>
      <c r="EI1233" s="59">
        <v>0</v>
      </c>
      <c r="EJ1233" s="59">
        <v>0</v>
      </c>
      <c r="EK1233" s="59">
        <v>0</v>
      </c>
      <c r="EL1233" s="59">
        <v>0</v>
      </c>
      <c r="EM1233" s="59">
        <v>1</v>
      </c>
      <c r="EN1233" s="59">
        <v>0</v>
      </c>
      <c r="EO1233" s="268">
        <v>1</v>
      </c>
      <c r="EP1233" s="59">
        <v>2</v>
      </c>
      <c r="EQ1233" s="59">
        <v>2</v>
      </c>
    </row>
    <row r="1234" spans="1:147" ht="15" customHeight="1" x14ac:dyDescent="0.25">
      <c r="A1234" s="6" t="s">
        <v>2589</v>
      </c>
      <c r="B1234" s="59">
        <v>2</v>
      </c>
      <c r="C1234" s="123" t="s">
        <v>436</v>
      </c>
      <c r="D1234" s="59">
        <v>2011</v>
      </c>
      <c r="E1234" s="67" t="s">
        <v>437</v>
      </c>
      <c r="F1234" s="67" t="s">
        <v>97</v>
      </c>
      <c r="G1234" s="59">
        <v>262</v>
      </c>
      <c r="H1234" s="59" t="s">
        <v>438</v>
      </c>
      <c r="I1234" s="127" t="s">
        <v>50</v>
      </c>
      <c r="J1234" s="59">
        <v>0</v>
      </c>
      <c r="K1234" s="59" t="s">
        <v>3</v>
      </c>
      <c r="L1234" s="37" t="s">
        <v>89</v>
      </c>
      <c r="M1234" s="37" t="s">
        <v>1416</v>
      </c>
      <c r="N1234" s="37">
        <v>31.5</v>
      </c>
      <c r="O1234" s="59">
        <f t="shared" si="701"/>
        <v>1.4983105537896004</v>
      </c>
      <c r="P1234" s="37">
        <v>2001</v>
      </c>
      <c r="R1234" s="37">
        <v>1</v>
      </c>
      <c r="S1234" s="37">
        <v>3</v>
      </c>
      <c r="T1234" s="37">
        <v>1</v>
      </c>
      <c r="U1234" s="59">
        <v>20</v>
      </c>
      <c r="V1234" s="37" t="s">
        <v>2366</v>
      </c>
      <c r="W1234" s="37">
        <v>1</v>
      </c>
      <c r="X1234" s="59" t="s">
        <v>608</v>
      </c>
      <c r="Z1234" s="110" t="s">
        <v>1415</v>
      </c>
      <c r="AA1234" s="37" t="s">
        <v>702</v>
      </c>
      <c r="AB1234" s="37" t="s">
        <v>1427</v>
      </c>
      <c r="AC1234" s="59" t="s">
        <v>705</v>
      </c>
      <c r="AD1234" s="91">
        <v>0</v>
      </c>
      <c r="AE1234" s="59" t="s">
        <v>1159</v>
      </c>
      <c r="AF1234" s="59">
        <v>20</v>
      </c>
      <c r="AG1234" s="59">
        <f t="shared" si="702"/>
        <v>1.3010299956639813</v>
      </c>
      <c r="AH1234" s="59">
        <f t="shared" si="707"/>
        <v>392</v>
      </c>
      <c r="AI1234" s="72">
        <f t="shared" si="696"/>
        <v>2.5932860670204572</v>
      </c>
      <c r="AJ1234" s="59">
        <f t="shared" si="697"/>
        <v>630</v>
      </c>
      <c r="AK1234" s="59">
        <f t="shared" si="703"/>
        <v>2.7993405494535817</v>
      </c>
      <c r="AL1234" s="72">
        <f t="shared" si="698"/>
        <v>12348</v>
      </c>
      <c r="AM1234" s="72">
        <f t="shared" si="694"/>
        <v>4.0915966208100576</v>
      </c>
      <c r="AN1234" s="168" t="s">
        <v>1414</v>
      </c>
      <c r="AO1234" s="37" t="s">
        <v>974</v>
      </c>
      <c r="AQ1234" s="59" t="s">
        <v>247</v>
      </c>
      <c r="AR1234" s="67" t="s">
        <v>248</v>
      </c>
      <c r="AS1234" s="67" t="s">
        <v>971</v>
      </c>
      <c r="AT1234" s="172" t="s">
        <v>2487</v>
      </c>
      <c r="AU1234" s="270">
        <v>52.02</v>
      </c>
      <c r="AV1234" s="11">
        <v>-9.5299999999999994</v>
      </c>
      <c r="AW1234" s="59" t="s">
        <v>249</v>
      </c>
      <c r="AX1234" s="277">
        <v>10.291666666666668</v>
      </c>
      <c r="AY1234" s="278">
        <v>1391</v>
      </c>
      <c r="AZ1234" s="455">
        <f t="shared" si="704"/>
        <v>3.1433271299920462</v>
      </c>
      <c r="BA1234" s="523" t="s">
        <v>137</v>
      </c>
      <c r="BB1234" s="66" t="s">
        <v>700</v>
      </c>
      <c r="BC1234" s="59" t="s">
        <v>2367</v>
      </c>
      <c r="BD1234" s="65" t="s">
        <v>1425</v>
      </c>
      <c r="BE1234" s="59" t="s">
        <v>867</v>
      </c>
      <c r="BG1234" s="58" t="s">
        <v>703</v>
      </c>
      <c r="BH1234" s="38" t="s">
        <v>1334</v>
      </c>
      <c r="BI1234" s="67" t="s">
        <v>1417</v>
      </c>
      <c r="BJ1234" s="67" t="s">
        <v>8</v>
      </c>
      <c r="BK1234" s="67" t="s">
        <v>1649</v>
      </c>
      <c r="BO1234" s="59" t="s">
        <v>1671</v>
      </c>
      <c r="BP1234" s="67" t="s">
        <v>51</v>
      </c>
      <c r="BQ1234" s="37" t="s">
        <v>707</v>
      </c>
      <c r="BR1234" s="67">
        <v>11.725</v>
      </c>
      <c r="BS1234" s="59" t="s">
        <v>21</v>
      </c>
      <c r="BT1234" s="59" t="s">
        <v>9</v>
      </c>
      <c r="BU1234" s="160">
        <v>8.0024605591030582</v>
      </c>
      <c r="BV1234" s="160"/>
      <c r="BW1234" s="105" t="s">
        <v>26</v>
      </c>
      <c r="BX1234" s="91" t="s">
        <v>67</v>
      </c>
      <c r="BY1234" s="158"/>
      <c r="BZ1234" s="70">
        <f t="shared" si="706"/>
        <v>8.0024605591030582</v>
      </c>
      <c r="CA1234" s="91" t="s">
        <v>18</v>
      </c>
      <c r="CB1234" s="91" t="s">
        <v>435</v>
      </c>
      <c r="CC1234" s="91">
        <v>3</v>
      </c>
      <c r="CD1234" s="91">
        <v>3</v>
      </c>
      <c r="CE1234" s="160"/>
      <c r="CF1234" s="78" t="s">
        <v>1584</v>
      </c>
      <c r="CG1234" s="160">
        <v>46.375</v>
      </c>
      <c r="CH1234" s="91" t="s">
        <v>21</v>
      </c>
      <c r="CI1234" s="160">
        <v>10.594780554593868</v>
      </c>
      <c r="CJ1234" s="160"/>
      <c r="CK1234" s="160"/>
      <c r="CL1234" s="159">
        <f t="shared" si="711"/>
        <v>10.594780554593868</v>
      </c>
      <c r="CM1234" s="91">
        <v>3</v>
      </c>
      <c r="CN1234" s="91">
        <v>3</v>
      </c>
      <c r="CP1234" s="67">
        <f t="shared" si="708"/>
        <v>-3.6906761438203737</v>
      </c>
      <c r="CQ1234" s="67">
        <f t="shared" si="709"/>
        <v>0.8</v>
      </c>
      <c r="CR1234" s="67">
        <f t="shared" si="705"/>
        <v>-2.9525409150562991</v>
      </c>
      <c r="CS1234" s="67">
        <f t="shared" si="710"/>
        <v>1.3931248212567906</v>
      </c>
      <c r="CT1234" s="91">
        <v>0</v>
      </c>
      <c r="CU1234" s="59">
        <v>0</v>
      </c>
      <c r="CV1234" s="59" t="s">
        <v>1782</v>
      </c>
      <c r="CW1234" s="59">
        <v>0</v>
      </c>
      <c r="CX1234" s="59">
        <v>0</v>
      </c>
      <c r="CY1234" s="102">
        <v>0</v>
      </c>
      <c r="CZ1234" s="102">
        <v>2</v>
      </c>
      <c r="DA1234" s="102">
        <v>0</v>
      </c>
      <c r="DB1234" s="102">
        <v>0</v>
      </c>
      <c r="DC1234" s="102">
        <v>0</v>
      </c>
      <c r="DD1234" s="60">
        <v>1</v>
      </c>
      <c r="DE1234" s="60">
        <v>0</v>
      </c>
      <c r="DF1234" s="60">
        <v>0</v>
      </c>
      <c r="DG1234" s="60">
        <v>0</v>
      </c>
      <c r="DH1234" s="60">
        <v>0</v>
      </c>
      <c r="DI1234" s="60">
        <v>0</v>
      </c>
      <c r="DJ1234" s="60">
        <v>0</v>
      </c>
      <c r="DK1234" s="60">
        <v>0</v>
      </c>
      <c r="DL1234" s="60">
        <v>0</v>
      </c>
      <c r="DM1234" s="60">
        <v>0</v>
      </c>
      <c r="DN1234" s="60">
        <v>0</v>
      </c>
      <c r="DO1234" s="59">
        <v>0</v>
      </c>
      <c r="DP1234" s="59">
        <v>0</v>
      </c>
      <c r="DQ1234" s="59">
        <v>0</v>
      </c>
      <c r="DR1234" s="59">
        <v>0</v>
      </c>
      <c r="DS1234" s="59">
        <v>0</v>
      </c>
      <c r="DT1234" s="59">
        <v>0</v>
      </c>
      <c r="DU1234" s="59">
        <v>0</v>
      </c>
      <c r="DV1234" s="59">
        <v>0</v>
      </c>
      <c r="DW1234" s="59">
        <v>0</v>
      </c>
      <c r="DX1234" s="59">
        <v>0</v>
      </c>
      <c r="DY1234" s="59">
        <v>0</v>
      </c>
      <c r="DZ1234" s="59">
        <v>0</v>
      </c>
      <c r="EA1234" s="59">
        <v>0</v>
      </c>
      <c r="EB1234" s="59">
        <v>0</v>
      </c>
      <c r="EC1234" s="59">
        <v>0</v>
      </c>
      <c r="ED1234" s="59">
        <v>0</v>
      </c>
      <c r="EE1234" s="59">
        <v>0</v>
      </c>
      <c r="EF1234" s="59">
        <v>0</v>
      </c>
      <c r="EG1234" s="59">
        <v>0</v>
      </c>
      <c r="EH1234" s="59">
        <v>0</v>
      </c>
      <c r="EI1234" s="59">
        <v>0</v>
      </c>
      <c r="EJ1234" s="59">
        <v>0</v>
      </c>
      <c r="EK1234" s="59">
        <v>0</v>
      </c>
      <c r="EL1234" s="59">
        <v>0</v>
      </c>
      <c r="EM1234" s="59">
        <v>1</v>
      </c>
      <c r="EN1234" s="59">
        <v>0</v>
      </c>
      <c r="EO1234" s="268">
        <v>1</v>
      </c>
      <c r="EP1234" s="59">
        <v>2</v>
      </c>
      <c r="EQ1234" s="59">
        <v>2</v>
      </c>
    </row>
    <row r="1235" spans="1:147" ht="15" customHeight="1" x14ac:dyDescent="0.25">
      <c r="A1235" s="6" t="s">
        <v>2589</v>
      </c>
      <c r="B1235" s="59">
        <v>3</v>
      </c>
      <c r="C1235" s="123" t="s">
        <v>436</v>
      </c>
      <c r="D1235" s="59">
        <v>2011</v>
      </c>
      <c r="E1235" s="67" t="s">
        <v>437</v>
      </c>
      <c r="F1235" s="67" t="s">
        <v>97</v>
      </c>
      <c r="G1235" s="59">
        <v>262</v>
      </c>
      <c r="H1235" s="59" t="s">
        <v>438</v>
      </c>
      <c r="I1235" s="127" t="s">
        <v>50</v>
      </c>
      <c r="J1235" s="59">
        <v>0</v>
      </c>
      <c r="K1235" s="59" t="s">
        <v>3</v>
      </c>
      <c r="L1235" s="37" t="s">
        <v>89</v>
      </c>
      <c r="M1235" s="59" t="s">
        <v>1421</v>
      </c>
      <c r="N1235" s="59">
        <v>29</v>
      </c>
      <c r="O1235" s="59">
        <f t="shared" si="701"/>
        <v>1.4623979978989561</v>
      </c>
      <c r="P1235" s="59">
        <v>2001</v>
      </c>
      <c r="R1235" s="59">
        <v>1</v>
      </c>
      <c r="S1235" s="37">
        <v>4</v>
      </c>
      <c r="T1235" s="37">
        <v>1</v>
      </c>
      <c r="U1235" s="172" t="s">
        <v>1981</v>
      </c>
      <c r="V1235" s="37" t="s">
        <v>2366</v>
      </c>
      <c r="W1235" s="37"/>
      <c r="X1235" s="59" t="s">
        <v>608</v>
      </c>
      <c r="Z1235" s="110" t="s">
        <v>1415</v>
      </c>
      <c r="AA1235" s="37" t="s">
        <v>702</v>
      </c>
      <c r="AB1235" s="37" t="s">
        <v>1427</v>
      </c>
      <c r="AC1235" s="59" t="s">
        <v>705</v>
      </c>
      <c r="AD1235" s="91">
        <v>0</v>
      </c>
      <c r="AE1235" s="59" t="s">
        <v>1159</v>
      </c>
      <c r="AF1235" s="59">
        <v>20</v>
      </c>
      <c r="AG1235" s="59">
        <f t="shared" si="702"/>
        <v>1.3010299956639813</v>
      </c>
      <c r="AH1235" s="59">
        <f t="shared" si="707"/>
        <v>392</v>
      </c>
      <c r="AI1235" s="72">
        <f t="shared" si="696"/>
        <v>2.5932860670204572</v>
      </c>
      <c r="AJ1235" s="59">
        <f t="shared" si="697"/>
        <v>580</v>
      </c>
      <c r="AK1235" s="59">
        <f t="shared" si="703"/>
        <v>2.7634279935629373</v>
      </c>
      <c r="AL1235" s="72">
        <f t="shared" si="698"/>
        <v>11368</v>
      </c>
      <c r="AM1235" s="72">
        <f t="shared" si="694"/>
        <v>4.0556840649194132</v>
      </c>
      <c r="AN1235" s="168" t="s">
        <v>1414</v>
      </c>
      <c r="AO1235" s="37" t="s">
        <v>974</v>
      </c>
      <c r="AQ1235" s="59" t="s">
        <v>247</v>
      </c>
      <c r="AR1235" s="67" t="s">
        <v>248</v>
      </c>
      <c r="AS1235" s="58" t="s">
        <v>2001</v>
      </c>
      <c r="AT1235" s="172" t="s">
        <v>2488</v>
      </c>
      <c r="AU1235" s="270">
        <v>52.02</v>
      </c>
      <c r="AV1235" s="11">
        <v>-9.5299999999999994</v>
      </c>
      <c r="AW1235" s="59" t="s">
        <v>249</v>
      </c>
      <c r="AX1235" s="277">
        <v>10.291666666666668</v>
      </c>
      <c r="AY1235" s="278">
        <v>1391</v>
      </c>
      <c r="AZ1235" s="455">
        <f t="shared" si="704"/>
        <v>3.1433271299920462</v>
      </c>
      <c r="BA1235" s="515" t="s">
        <v>82</v>
      </c>
      <c r="BB1235" s="66" t="s">
        <v>629</v>
      </c>
      <c r="BC1235" s="59" t="s">
        <v>2367</v>
      </c>
      <c r="BD1235" s="65">
        <v>52</v>
      </c>
      <c r="BE1235" s="59" t="s">
        <v>867</v>
      </c>
      <c r="BG1235" s="58" t="s">
        <v>703</v>
      </c>
      <c r="BH1235" s="38" t="s">
        <v>1334</v>
      </c>
      <c r="BI1235" s="39" t="s">
        <v>1418</v>
      </c>
      <c r="BJ1235" s="67" t="s">
        <v>8</v>
      </c>
      <c r="BK1235" s="67" t="s">
        <v>1001</v>
      </c>
      <c r="BO1235" s="59" t="s">
        <v>1682</v>
      </c>
      <c r="BP1235" s="67" t="s">
        <v>51</v>
      </c>
      <c r="BQ1235" s="37" t="s">
        <v>707</v>
      </c>
      <c r="BR1235" s="67">
        <v>32.137500000000003</v>
      </c>
      <c r="BS1235" s="59" t="s">
        <v>21</v>
      </c>
      <c r="BT1235" s="59" t="s">
        <v>9</v>
      </c>
      <c r="BU1235" s="160">
        <v>11.204119406123183</v>
      </c>
      <c r="BV1235" s="160"/>
      <c r="BW1235" s="105" t="s">
        <v>26</v>
      </c>
      <c r="BX1235" s="91" t="s">
        <v>67</v>
      </c>
      <c r="BY1235" s="158"/>
      <c r="BZ1235" s="70">
        <f t="shared" si="706"/>
        <v>11.204119406123183</v>
      </c>
      <c r="CA1235" s="91" t="s">
        <v>18</v>
      </c>
      <c r="CB1235" s="91" t="s">
        <v>435</v>
      </c>
      <c r="CC1235" s="91">
        <v>4</v>
      </c>
      <c r="CD1235" s="91">
        <v>4</v>
      </c>
      <c r="CE1235" s="160"/>
      <c r="CF1235" s="78" t="s">
        <v>1584</v>
      </c>
      <c r="CG1235" s="160">
        <v>8.9749999999999996</v>
      </c>
      <c r="CH1235" s="91" t="s">
        <v>21</v>
      </c>
      <c r="CI1235" s="160">
        <v>10.194565545753614</v>
      </c>
      <c r="CJ1235" s="160"/>
      <c r="CK1235" s="160"/>
      <c r="CL1235" s="159">
        <f t="shared" si="711"/>
        <v>10.194565545753614</v>
      </c>
      <c r="CM1235" s="91">
        <v>4</v>
      </c>
      <c r="CN1235" s="91">
        <v>4</v>
      </c>
      <c r="CP1235" s="67">
        <f t="shared" si="708"/>
        <v>2.1624474154328279</v>
      </c>
      <c r="CQ1235" s="67">
        <f t="shared" si="709"/>
        <v>0.86956521739130432</v>
      </c>
      <c r="CR1235" s="67">
        <f t="shared" si="705"/>
        <v>1.8803890568981112</v>
      </c>
      <c r="CS1235" s="67">
        <f t="shared" si="710"/>
        <v>0.72099143783138553</v>
      </c>
      <c r="CT1235" s="91">
        <v>0</v>
      </c>
      <c r="CU1235" s="59">
        <v>0</v>
      </c>
      <c r="CV1235" s="59" t="s">
        <v>1782</v>
      </c>
      <c r="CW1235" s="59">
        <v>0</v>
      </c>
      <c r="CX1235" s="59">
        <v>0</v>
      </c>
      <c r="CY1235" s="102">
        <v>0</v>
      </c>
      <c r="CZ1235" s="102">
        <v>2</v>
      </c>
      <c r="DA1235" s="102">
        <v>0</v>
      </c>
      <c r="DB1235" s="102">
        <v>0</v>
      </c>
      <c r="DC1235" s="102">
        <v>0</v>
      </c>
      <c r="DD1235" s="59">
        <v>0</v>
      </c>
      <c r="DE1235" s="60">
        <v>0</v>
      </c>
      <c r="DF1235" s="60">
        <v>0</v>
      </c>
      <c r="DG1235" s="60">
        <v>0</v>
      </c>
      <c r="DH1235" s="60">
        <v>0</v>
      </c>
      <c r="DI1235" s="60">
        <v>0</v>
      </c>
      <c r="DJ1235" s="60">
        <v>0</v>
      </c>
      <c r="DK1235" s="60">
        <v>1</v>
      </c>
      <c r="DL1235" s="60">
        <v>0</v>
      </c>
      <c r="DM1235" s="60">
        <v>0</v>
      </c>
      <c r="DN1235" s="60">
        <v>0</v>
      </c>
      <c r="DO1235" s="59">
        <v>0</v>
      </c>
      <c r="DP1235" s="59">
        <v>0</v>
      </c>
      <c r="DQ1235" s="59">
        <v>0</v>
      </c>
      <c r="DR1235" s="59">
        <v>0</v>
      </c>
      <c r="DS1235" s="59">
        <v>0</v>
      </c>
      <c r="DT1235" s="59">
        <v>0</v>
      </c>
      <c r="DU1235" s="59">
        <v>0</v>
      </c>
      <c r="DV1235" s="59">
        <v>0</v>
      </c>
      <c r="DW1235" s="59">
        <v>0</v>
      </c>
      <c r="DX1235" s="59">
        <v>0</v>
      </c>
      <c r="DY1235" s="59">
        <v>0</v>
      </c>
      <c r="DZ1235" s="59">
        <v>0</v>
      </c>
      <c r="EA1235" s="59">
        <v>0</v>
      </c>
      <c r="EB1235" s="59">
        <v>0</v>
      </c>
      <c r="EC1235" s="59">
        <v>0</v>
      </c>
      <c r="ED1235" s="59">
        <v>0</v>
      </c>
      <c r="EE1235" s="59">
        <v>0</v>
      </c>
      <c r="EF1235" s="59">
        <v>0</v>
      </c>
      <c r="EG1235" s="59">
        <v>0</v>
      </c>
      <c r="EH1235" s="59">
        <v>0</v>
      </c>
      <c r="EI1235" s="59">
        <v>0</v>
      </c>
      <c r="EJ1235" s="59">
        <v>0</v>
      </c>
      <c r="EK1235" s="59">
        <v>0</v>
      </c>
      <c r="EL1235" s="59">
        <v>0</v>
      </c>
      <c r="EM1235" s="59">
        <v>1</v>
      </c>
      <c r="EN1235" s="59">
        <v>0</v>
      </c>
      <c r="EO1235" s="268">
        <v>1</v>
      </c>
      <c r="EP1235" s="59">
        <v>2</v>
      </c>
      <c r="EQ1235" s="59">
        <v>4</v>
      </c>
    </row>
    <row r="1236" spans="1:147" ht="15" customHeight="1" x14ac:dyDescent="0.25">
      <c r="A1236" s="6" t="s">
        <v>2589</v>
      </c>
      <c r="B1236" s="59">
        <v>4</v>
      </c>
      <c r="C1236" s="123" t="s">
        <v>436</v>
      </c>
      <c r="D1236" s="59">
        <v>2011</v>
      </c>
      <c r="E1236" s="67" t="s">
        <v>437</v>
      </c>
      <c r="F1236" s="67" t="s">
        <v>97</v>
      </c>
      <c r="G1236" s="59">
        <v>262</v>
      </c>
      <c r="H1236" s="59" t="s">
        <v>438</v>
      </c>
      <c r="I1236" s="127" t="s">
        <v>50</v>
      </c>
      <c r="J1236" s="59">
        <v>0</v>
      </c>
      <c r="K1236" s="59" t="s">
        <v>3</v>
      </c>
      <c r="L1236" s="37" t="s">
        <v>89</v>
      </c>
      <c r="M1236" s="59" t="s">
        <v>1421</v>
      </c>
      <c r="N1236" s="59">
        <v>29</v>
      </c>
      <c r="O1236" s="59">
        <f t="shared" si="701"/>
        <v>1.4623979978989561</v>
      </c>
      <c r="P1236" s="59">
        <v>2001</v>
      </c>
      <c r="R1236" s="59">
        <v>1</v>
      </c>
      <c r="S1236" s="37">
        <v>4</v>
      </c>
      <c r="T1236" s="37">
        <v>1</v>
      </c>
      <c r="U1236" s="172" t="s">
        <v>1981</v>
      </c>
      <c r="V1236" s="37" t="s">
        <v>2366</v>
      </c>
      <c r="W1236" s="37">
        <v>1</v>
      </c>
      <c r="X1236" s="59" t="s">
        <v>608</v>
      </c>
      <c r="Z1236" s="110" t="s">
        <v>1415</v>
      </c>
      <c r="AA1236" s="37" t="s">
        <v>702</v>
      </c>
      <c r="AB1236" s="37" t="s">
        <v>1427</v>
      </c>
      <c r="AC1236" s="59" t="s">
        <v>705</v>
      </c>
      <c r="AD1236" s="91">
        <v>0</v>
      </c>
      <c r="AE1236" s="59" t="s">
        <v>1159</v>
      </c>
      <c r="AF1236" s="59">
        <v>20</v>
      </c>
      <c r="AG1236" s="59">
        <f t="shared" si="702"/>
        <v>1.3010299956639813</v>
      </c>
      <c r="AH1236" s="59">
        <f t="shared" si="707"/>
        <v>392</v>
      </c>
      <c r="AI1236" s="72">
        <f t="shared" si="696"/>
        <v>2.5932860670204572</v>
      </c>
      <c r="AJ1236" s="59">
        <f t="shared" si="697"/>
        <v>580</v>
      </c>
      <c r="AK1236" s="59">
        <f t="shared" si="703"/>
        <v>2.7634279935629373</v>
      </c>
      <c r="AL1236" s="72">
        <f t="shared" si="698"/>
        <v>11368</v>
      </c>
      <c r="AM1236" s="72">
        <f t="shared" si="694"/>
        <v>4.0556840649194132</v>
      </c>
      <c r="AN1236" s="168" t="s">
        <v>1414</v>
      </c>
      <c r="AO1236" s="37" t="s">
        <v>974</v>
      </c>
      <c r="AQ1236" s="59" t="s">
        <v>247</v>
      </c>
      <c r="AR1236" s="67" t="s">
        <v>248</v>
      </c>
      <c r="AS1236" s="58" t="s">
        <v>2001</v>
      </c>
      <c r="AT1236" s="172" t="s">
        <v>2488</v>
      </c>
      <c r="AU1236" s="270">
        <v>52.02</v>
      </c>
      <c r="AV1236" s="11">
        <v>-9.5299999999999994</v>
      </c>
      <c r="AW1236" s="59" t="s">
        <v>249</v>
      </c>
      <c r="AX1236" s="277">
        <v>10.291666666666668</v>
      </c>
      <c r="AY1236" s="278">
        <v>1391</v>
      </c>
      <c r="AZ1236" s="455">
        <f t="shared" si="704"/>
        <v>3.1433271299920462</v>
      </c>
      <c r="BA1236" s="515" t="s">
        <v>82</v>
      </c>
      <c r="BB1236" s="66" t="s">
        <v>629</v>
      </c>
      <c r="BC1236" s="59" t="s">
        <v>2367</v>
      </c>
      <c r="BD1236" s="65">
        <v>52</v>
      </c>
      <c r="BE1236" s="59" t="s">
        <v>867</v>
      </c>
      <c r="BG1236" s="58" t="s">
        <v>703</v>
      </c>
      <c r="BH1236" s="38" t="s">
        <v>1334</v>
      </c>
      <c r="BI1236" s="39" t="s">
        <v>1418</v>
      </c>
      <c r="BJ1236" s="67" t="s">
        <v>8</v>
      </c>
      <c r="BK1236" s="67" t="s">
        <v>1649</v>
      </c>
      <c r="BO1236" s="59" t="s">
        <v>1671</v>
      </c>
      <c r="BP1236" s="67" t="s">
        <v>51</v>
      </c>
      <c r="BQ1236" s="37" t="s">
        <v>707</v>
      </c>
      <c r="BR1236" s="67">
        <v>26.9</v>
      </c>
      <c r="BS1236" s="59" t="s">
        <v>21</v>
      </c>
      <c r="BT1236" s="59" t="s">
        <v>9</v>
      </c>
      <c r="BU1236" s="160">
        <v>8.9654893898771704</v>
      </c>
      <c r="BV1236" s="160"/>
      <c r="BW1236" s="105" t="s">
        <v>26</v>
      </c>
      <c r="BX1236" s="91" t="s">
        <v>67</v>
      </c>
      <c r="BY1236" s="158"/>
      <c r="BZ1236" s="70">
        <f t="shared" si="706"/>
        <v>8.9654893898771704</v>
      </c>
      <c r="CA1236" s="91" t="s">
        <v>18</v>
      </c>
      <c r="CB1236" s="91" t="s">
        <v>435</v>
      </c>
      <c r="CC1236" s="91">
        <v>4</v>
      </c>
      <c r="CD1236" s="91">
        <v>4</v>
      </c>
      <c r="CE1236" s="160"/>
      <c r="CF1236" s="78" t="s">
        <v>1584</v>
      </c>
      <c r="CG1236" s="160">
        <v>58.6</v>
      </c>
      <c r="CH1236" s="91" t="s">
        <v>21</v>
      </c>
      <c r="CI1236" s="160">
        <v>19.500940148276616</v>
      </c>
      <c r="CJ1236" s="160"/>
      <c r="CK1236" s="160"/>
      <c r="CL1236" s="159">
        <f t="shared" si="711"/>
        <v>19.500940148276616</v>
      </c>
      <c r="CM1236" s="91">
        <v>4</v>
      </c>
      <c r="CN1236" s="91">
        <v>4</v>
      </c>
      <c r="CP1236" s="67">
        <f t="shared" si="708"/>
        <v>-2.0887230812114677</v>
      </c>
      <c r="CQ1236" s="67">
        <f t="shared" si="709"/>
        <v>0.86956521739130432</v>
      </c>
      <c r="CR1236" s="67">
        <f t="shared" si="705"/>
        <v>-1.8162809401838849</v>
      </c>
      <c r="CS1236" s="67">
        <f t="shared" si="710"/>
        <v>0.70617977835470358</v>
      </c>
      <c r="CT1236" s="91">
        <v>0</v>
      </c>
      <c r="CU1236" s="59">
        <v>0</v>
      </c>
      <c r="CV1236" s="59" t="s">
        <v>1782</v>
      </c>
      <c r="CW1236" s="59">
        <v>0</v>
      </c>
      <c r="CX1236" s="59">
        <v>0</v>
      </c>
      <c r="CY1236" s="102">
        <v>0</v>
      </c>
      <c r="CZ1236" s="102">
        <v>2</v>
      </c>
      <c r="DA1236" s="102">
        <v>0</v>
      </c>
      <c r="DB1236" s="102">
        <v>0</v>
      </c>
      <c r="DC1236" s="102">
        <v>0</v>
      </c>
      <c r="DD1236" s="60">
        <v>1</v>
      </c>
      <c r="DE1236" s="60">
        <v>0</v>
      </c>
      <c r="DF1236" s="60">
        <v>0</v>
      </c>
      <c r="DG1236" s="60">
        <v>0</v>
      </c>
      <c r="DH1236" s="60">
        <v>0</v>
      </c>
      <c r="DI1236" s="60">
        <v>0</v>
      </c>
      <c r="DJ1236" s="60">
        <v>0</v>
      </c>
      <c r="DK1236" s="60">
        <v>0</v>
      </c>
      <c r="DL1236" s="60">
        <v>0</v>
      </c>
      <c r="DM1236" s="60">
        <v>0</v>
      </c>
      <c r="DN1236" s="60">
        <v>0</v>
      </c>
      <c r="DO1236" s="59">
        <v>0</v>
      </c>
      <c r="DP1236" s="59">
        <v>0</v>
      </c>
      <c r="DQ1236" s="59">
        <v>0</v>
      </c>
      <c r="DR1236" s="59">
        <v>0</v>
      </c>
      <c r="DS1236" s="59">
        <v>0</v>
      </c>
      <c r="DT1236" s="59">
        <v>0</v>
      </c>
      <c r="DU1236" s="59">
        <v>0</v>
      </c>
      <c r="DV1236" s="59">
        <v>0</v>
      </c>
      <c r="DW1236" s="59">
        <v>0</v>
      </c>
      <c r="DX1236" s="59">
        <v>0</v>
      </c>
      <c r="DY1236" s="59">
        <v>0</v>
      </c>
      <c r="DZ1236" s="59">
        <v>0</v>
      </c>
      <c r="EA1236" s="59">
        <v>0</v>
      </c>
      <c r="EB1236" s="59">
        <v>0</v>
      </c>
      <c r="EC1236" s="59">
        <v>0</v>
      </c>
      <c r="ED1236" s="59">
        <v>0</v>
      </c>
      <c r="EE1236" s="59">
        <v>0</v>
      </c>
      <c r="EF1236" s="59">
        <v>0</v>
      </c>
      <c r="EG1236" s="59">
        <v>0</v>
      </c>
      <c r="EH1236" s="59">
        <v>0</v>
      </c>
      <c r="EI1236" s="59">
        <v>0</v>
      </c>
      <c r="EJ1236" s="59">
        <v>0</v>
      </c>
      <c r="EK1236" s="59">
        <v>0</v>
      </c>
      <c r="EL1236" s="59">
        <v>0</v>
      </c>
      <c r="EM1236" s="59">
        <v>1</v>
      </c>
      <c r="EN1236" s="59">
        <v>0</v>
      </c>
      <c r="EO1236" s="268">
        <v>1</v>
      </c>
      <c r="EP1236" s="59">
        <v>2</v>
      </c>
      <c r="EQ1236" s="59">
        <v>4</v>
      </c>
    </row>
    <row r="1237" spans="1:147" s="38" customFormat="1" ht="15" customHeight="1" x14ac:dyDescent="0.25">
      <c r="A1237" s="501" t="s">
        <v>2590</v>
      </c>
      <c r="B1237" s="37">
        <v>1</v>
      </c>
      <c r="C1237" s="78" t="s">
        <v>439</v>
      </c>
      <c r="D1237" s="37">
        <v>2010</v>
      </c>
      <c r="E1237" s="38" t="s">
        <v>440</v>
      </c>
      <c r="F1237" s="38" t="s">
        <v>199</v>
      </c>
      <c r="G1237" s="37">
        <v>12</v>
      </c>
      <c r="H1237" s="37" t="s">
        <v>441</v>
      </c>
      <c r="I1237" s="127" t="s">
        <v>50</v>
      </c>
      <c r="J1237" s="59">
        <v>0</v>
      </c>
      <c r="K1237" s="37" t="s">
        <v>3</v>
      </c>
      <c r="L1237" s="37" t="s">
        <v>89</v>
      </c>
      <c r="M1237" s="37">
        <v>4</v>
      </c>
      <c r="N1237" s="37">
        <v>4</v>
      </c>
      <c r="O1237" s="59">
        <f t="shared" si="701"/>
        <v>0.6020599913279624</v>
      </c>
      <c r="P1237" s="37">
        <v>2006</v>
      </c>
      <c r="R1237" s="37">
        <v>1</v>
      </c>
      <c r="S1237" s="37">
        <v>1</v>
      </c>
      <c r="T1237" s="37">
        <v>5</v>
      </c>
      <c r="U1237" s="37">
        <v>20</v>
      </c>
      <c r="V1237" s="65" t="s">
        <v>698</v>
      </c>
      <c r="W1237" s="65"/>
      <c r="X1237" s="37" t="s">
        <v>279</v>
      </c>
      <c r="Z1237" s="166" t="s">
        <v>712</v>
      </c>
      <c r="AA1237" s="37" t="s">
        <v>713</v>
      </c>
      <c r="AB1237" s="37" t="s">
        <v>1428</v>
      </c>
      <c r="AC1237" s="37">
        <v>32</v>
      </c>
      <c r="AD1237" s="37">
        <v>0</v>
      </c>
      <c r="AE1237" s="37" t="s">
        <v>1071</v>
      </c>
      <c r="AF1237" s="37">
        <v>32</v>
      </c>
      <c r="AG1237" s="59">
        <f t="shared" si="702"/>
        <v>1.505149978319906</v>
      </c>
      <c r="AH1237" s="59">
        <f>AF1237*19.5</f>
        <v>624</v>
      </c>
      <c r="AI1237" s="72">
        <f t="shared" si="696"/>
        <v>2.7951845896824241</v>
      </c>
      <c r="AJ1237" s="59">
        <f t="shared" si="697"/>
        <v>128</v>
      </c>
      <c r="AK1237" s="59">
        <f t="shared" si="703"/>
        <v>2.1072099696478683</v>
      </c>
      <c r="AL1237" s="72">
        <f t="shared" si="698"/>
        <v>2496</v>
      </c>
      <c r="AM1237" s="72">
        <f t="shared" si="694"/>
        <v>3.3972445810103862</v>
      </c>
      <c r="AN1237" s="38" t="s">
        <v>1997</v>
      </c>
      <c r="AO1237" s="37" t="s">
        <v>28</v>
      </c>
      <c r="AQ1237" s="37" t="s">
        <v>152</v>
      </c>
      <c r="AS1237" s="38" t="s">
        <v>442</v>
      </c>
      <c r="AT1237" s="178" t="s">
        <v>2489</v>
      </c>
      <c r="AU1237" s="11">
        <v>-40.950000000000003</v>
      </c>
      <c r="AV1237" s="11">
        <v>-71.55</v>
      </c>
      <c r="AW1237" s="37" t="s">
        <v>443</v>
      </c>
      <c r="AX1237" s="277">
        <v>8.533333333333335</v>
      </c>
      <c r="AY1237" s="278">
        <v>1166</v>
      </c>
      <c r="AZ1237" s="455">
        <f t="shared" si="704"/>
        <v>3.0666985504229953</v>
      </c>
      <c r="BA1237" s="523" t="s">
        <v>137</v>
      </c>
      <c r="BB1237" s="166" t="s">
        <v>444</v>
      </c>
      <c r="BC1237" s="37"/>
      <c r="BD1237" s="37"/>
      <c r="BE1237" s="37"/>
      <c r="BG1237" s="39" t="s">
        <v>714</v>
      </c>
      <c r="BI1237" s="38" t="s">
        <v>2232</v>
      </c>
      <c r="BJ1237" s="38" t="s">
        <v>610</v>
      </c>
      <c r="BK1237" s="166" t="s">
        <v>444</v>
      </c>
      <c r="BL1237" s="37"/>
      <c r="BM1237" s="37"/>
      <c r="BN1237" s="38" t="s">
        <v>1429</v>
      </c>
      <c r="BO1237" s="37" t="s">
        <v>1682</v>
      </c>
      <c r="BP1237" s="67" t="s">
        <v>51</v>
      </c>
      <c r="BQ1237" s="37" t="s">
        <v>14</v>
      </c>
      <c r="BR1237" s="38">
        <v>7.4</v>
      </c>
      <c r="BS1237" s="37" t="s">
        <v>21</v>
      </c>
      <c r="BT1237" s="37" t="s">
        <v>1419</v>
      </c>
      <c r="BU1237" s="38">
        <v>4.72</v>
      </c>
      <c r="BW1237" s="106" t="s">
        <v>26</v>
      </c>
      <c r="BX1237" s="37" t="s">
        <v>27</v>
      </c>
      <c r="BY1237" s="70">
        <f t="shared" ref="BY1237:BY1244" si="712">BU1237*SQRT(CC1237)</f>
        <v>10.554240853799007</v>
      </c>
      <c r="BZ1237" s="70">
        <f t="shared" si="706"/>
        <v>10.554240853799007</v>
      </c>
      <c r="CA1237" s="37" t="s">
        <v>18</v>
      </c>
      <c r="CB1237" s="37" t="s">
        <v>698</v>
      </c>
      <c r="CC1237" s="37">
        <v>5</v>
      </c>
      <c r="CD1237" s="37">
        <v>5</v>
      </c>
      <c r="CF1237" s="78" t="s">
        <v>1584</v>
      </c>
      <c r="CG1237" s="38">
        <v>2.2000000000000002</v>
      </c>
      <c r="CH1237" s="37" t="s">
        <v>21</v>
      </c>
      <c r="CI1237" s="38">
        <v>1.07</v>
      </c>
      <c r="CK1237" s="59">
        <f t="shared" ref="CK1237:CK1244" si="713">CI1237*SQRT(CM1237)</f>
        <v>2.3925927359247754</v>
      </c>
      <c r="CL1237" s="59">
        <f t="shared" ref="CL1237:CL1244" si="714">CK1237</f>
        <v>2.3925927359247754</v>
      </c>
      <c r="CM1237" s="37">
        <v>5</v>
      </c>
      <c r="CN1237" s="37">
        <v>5</v>
      </c>
      <c r="CP1237" s="67">
        <f t="shared" si="708"/>
        <v>0.67953103912391</v>
      </c>
      <c r="CQ1237" s="67">
        <f t="shared" si="709"/>
        <v>0.90322580645161288</v>
      </c>
      <c r="CR1237" s="67">
        <f t="shared" si="705"/>
        <v>0.61376997082159612</v>
      </c>
      <c r="CS1237" s="67">
        <f t="shared" si="710"/>
        <v>0.41883567885411715</v>
      </c>
      <c r="CT1237" s="91">
        <v>0</v>
      </c>
      <c r="CU1237" s="37">
        <v>0</v>
      </c>
      <c r="CV1237" s="59" t="s">
        <v>1782</v>
      </c>
      <c r="CW1237" s="37">
        <v>0</v>
      </c>
      <c r="CX1237" s="37">
        <v>0</v>
      </c>
      <c r="CY1237" s="102">
        <v>0</v>
      </c>
      <c r="CZ1237" s="102">
        <v>3</v>
      </c>
      <c r="DA1237" s="102">
        <v>0</v>
      </c>
      <c r="DB1237" s="102">
        <v>0</v>
      </c>
      <c r="DC1237" s="102">
        <v>0</v>
      </c>
      <c r="DD1237" s="59">
        <v>0</v>
      </c>
      <c r="DE1237" s="60">
        <v>0</v>
      </c>
      <c r="DF1237" s="60">
        <v>0</v>
      </c>
      <c r="DG1237" s="60">
        <v>0</v>
      </c>
      <c r="DH1237" s="60">
        <v>0</v>
      </c>
      <c r="DI1237" s="60">
        <v>0</v>
      </c>
      <c r="DJ1237" s="60">
        <v>0</v>
      </c>
      <c r="DK1237" s="60">
        <v>0</v>
      </c>
      <c r="DL1237" s="60">
        <v>0</v>
      </c>
      <c r="DM1237" s="60">
        <v>0</v>
      </c>
      <c r="DN1237" s="60">
        <v>0</v>
      </c>
      <c r="DO1237" s="37">
        <v>0</v>
      </c>
      <c r="DP1237" s="37">
        <v>0</v>
      </c>
      <c r="DQ1237" s="37">
        <v>0</v>
      </c>
      <c r="DR1237" s="37">
        <v>0</v>
      </c>
      <c r="DS1237" s="37">
        <v>0</v>
      </c>
      <c r="DT1237" s="37">
        <v>0</v>
      </c>
      <c r="DU1237" s="37">
        <v>0</v>
      </c>
      <c r="DV1237" s="37">
        <v>0</v>
      </c>
      <c r="DW1237" s="37">
        <v>0</v>
      </c>
      <c r="DX1237" s="37">
        <v>0</v>
      </c>
      <c r="DY1237" s="37">
        <v>0</v>
      </c>
      <c r="DZ1237" s="37">
        <v>0</v>
      </c>
      <c r="EA1237" s="37">
        <v>0</v>
      </c>
      <c r="EB1237" s="37">
        <v>0</v>
      </c>
      <c r="EC1237" s="37">
        <v>0</v>
      </c>
      <c r="ED1237" s="37">
        <v>0</v>
      </c>
      <c r="EE1237" s="37">
        <v>0</v>
      </c>
      <c r="EF1237" s="37">
        <v>0</v>
      </c>
      <c r="EG1237" s="37">
        <v>0</v>
      </c>
      <c r="EH1237" s="37">
        <v>0</v>
      </c>
      <c r="EI1237" s="37">
        <v>0</v>
      </c>
      <c r="EJ1237" s="37">
        <v>0</v>
      </c>
      <c r="EK1237" s="37">
        <v>0</v>
      </c>
      <c r="EL1237" s="37">
        <v>0</v>
      </c>
      <c r="EM1237" s="59">
        <v>1</v>
      </c>
      <c r="EN1237" s="37">
        <v>0</v>
      </c>
      <c r="EO1237" s="268">
        <v>1</v>
      </c>
      <c r="EP1237" s="37">
        <v>4</v>
      </c>
      <c r="EQ1237" s="37">
        <v>2</v>
      </c>
    </row>
    <row r="1238" spans="1:147" s="38" customFormat="1" ht="15" customHeight="1" x14ac:dyDescent="0.25">
      <c r="A1238" s="501" t="s">
        <v>2590</v>
      </c>
      <c r="B1238" s="37">
        <v>2</v>
      </c>
      <c r="C1238" s="78" t="s">
        <v>439</v>
      </c>
      <c r="D1238" s="37">
        <v>2010</v>
      </c>
      <c r="E1238" s="38" t="s">
        <v>440</v>
      </c>
      <c r="F1238" s="38" t="s">
        <v>199</v>
      </c>
      <c r="G1238" s="37">
        <v>12</v>
      </c>
      <c r="H1238" s="37" t="s">
        <v>441</v>
      </c>
      <c r="I1238" s="127" t="s">
        <v>50</v>
      </c>
      <c r="J1238" s="59">
        <v>0</v>
      </c>
      <c r="K1238" s="37" t="s">
        <v>3</v>
      </c>
      <c r="L1238" s="37" t="s">
        <v>89</v>
      </c>
      <c r="M1238" s="37">
        <v>4</v>
      </c>
      <c r="N1238" s="37">
        <v>4</v>
      </c>
      <c r="O1238" s="59">
        <f t="shared" si="701"/>
        <v>0.6020599913279624</v>
      </c>
      <c r="P1238" s="37">
        <v>2006</v>
      </c>
      <c r="R1238" s="37">
        <v>1</v>
      </c>
      <c r="S1238" s="37">
        <v>1</v>
      </c>
      <c r="T1238" s="37">
        <v>5</v>
      </c>
      <c r="U1238" s="37">
        <v>20</v>
      </c>
      <c r="V1238" s="65" t="s">
        <v>698</v>
      </c>
      <c r="W1238" s="65"/>
      <c r="X1238" s="37" t="s">
        <v>279</v>
      </c>
      <c r="Z1238" s="166" t="s">
        <v>712</v>
      </c>
      <c r="AA1238" s="37" t="s">
        <v>713</v>
      </c>
      <c r="AB1238" s="37" t="s">
        <v>1428</v>
      </c>
      <c r="AC1238" s="37">
        <v>32</v>
      </c>
      <c r="AD1238" s="37">
        <v>0</v>
      </c>
      <c r="AE1238" s="37" t="s">
        <v>1071</v>
      </c>
      <c r="AF1238" s="37">
        <v>32</v>
      </c>
      <c r="AG1238" s="59">
        <f t="shared" si="702"/>
        <v>1.505149978319906</v>
      </c>
      <c r="AH1238" s="59">
        <f t="shared" ref="AH1238:AH1248" si="715">AF1238*19.5</f>
        <v>624</v>
      </c>
      <c r="AI1238" s="72">
        <f t="shared" si="696"/>
        <v>2.7951845896824241</v>
      </c>
      <c r="AJ1238" s="59">
        <f t="shared" si="697"/>
        <v>128</v>
      </c>
      <c r="AK1238" s="59">
        <f t="shared" si="703"/>
        <v>2.1072099696478683</v>
      </c>
      <c r="AL1238" s="72">
        <f t="shared" si="698"/>
        <v>2496</v>
      </c>
      <c r="AM1238" s="72">
        <f t="shared" si="694"/>
        <v>3.3972445810103862</v>
      </c>
      <c r="AN1238" s="38" t="s">
        <v>1997</v>
      </c>
      <c r="AO1238" s="37" t="s">
        <v>28</v>
      </c>
      <c r="AQ1238" s="37" t="s">
        <v>152</v>
      </c>
      <c r="AS1238" s="38" t="s">
        <v>442</v>
      </c>
      <c r="AT1238" s="178" t="s">
        <v>2489</v>
      </c>
      <c r="AU1238" s="11">
        <v>-40.950000000000003</v>
      </c>
      <c r="AV1238" s="11">
        <v>-71.55</v>
      </c>
      <c r="AW1238" s="37" t="s">
        <v>443</v>
      </c>
      <c r="AX1238" s="277">
        <v>8.533333333333335</v>
      </c>
      <c r="AY1238" s="278">
        <v>1166</v>
      </c>
      <c r="AZ1238" s="455">
        <f t="shared" si="704"/>
        <v>3.0666985504229953</v>
      </c>
      <c r="BA1238" s="523" t="s">
        <v>137</v>
      </c>
      <c r="BB1238" s="166" t="s">
        <v>444</v>
      </c>
      <c r="BC1238" s="37"/>
      <c r="BD1238" s="37"/>
      <c r="BE1238" s="37"/>
      <c r="BG1238" s="39" t="s">
        <v>714</v>
      </c>
      <c r="BI1238" s="38" t="s">
        <v>2232</v>
      </c>
      <c r="BJ1238" s="38" t="s">
        <v>610</v>
      </c>
      <c r="BK1238" s="166" t="s">
        <v>2392</v>
      </c>
      <c r="BL1238" s="37"/>
      <c r="BM1238" s="37"/>
      <c r="BN1238" s="38" t="s">
        <v>1430</v>
      </c>
      <c r="BO1238" s="37" t="s">
        <v>1682</v>
      </c>
      <c r="BP1238" s="67" t="s">
        <v>51</v>
      </c>
      <c r="BQ1238" s="37" t="s">
        <v>14</v>
      </c>
      <c r="BR1238" s="38">
        <v>10</v>
      </c>
      <c r="BS1238" s="37" t="s">
        <v>21</v>
      </c>
      <c r="BT1238" s="37" t="s">
        <v>1419</v>
      </c>
      <c r="BU1238" s="161">
        <v>6.1</v>
      </c>
      <c r="BW1238" s="106" t="s">
        <v>26</v>
      </c>
      <c r="BX1238" s="37" t="s">
        <v>27</v>
      </c>
      <c r="BY1238" s="70">
        <f t="shared" si="712"/>
        <v>13.640014662748717</v>
      </c>
      <c r="BZ1238" s="70">
        <f t="shared" si="706"/>
        <v>13.640014662748717</v>
      </c>
      <c r="CA1238" s="37" t="s">
        <v>18</v>
      </c>
      <c r="CB1238" s="37" t="s">
        <v>698</v>
      </c>
      <c r="CC1238" s="37">
        <v>5</v>
      </c>
      <c r="CD1238" s="37">
        <v>5</v>
      </c>
      <c r="CF1238" s="78" t="s">
        <v>1584</v>
      </c>
      <c r="CG1238" s="38">
        <v>2.8</v>
      </c>
      <c r="CH1238" s="37" t="s">
        <v>21</v>
      </c>
      <c r="CI1238" s="38">
        <v>1.3</v>
      </c>
      <c r="CK1238" s="59">
        <f t="shared" si="713"/>
        <v>2.9068883707497268</v>
      </c>
      <c r="CL1238" s="59">
        <f t="shared" si="714"/>
        <v>2.9068883707497268</v>
      </c>
      <c r="CM1238" s="37">
        <v>5</v>
      </c>
      <c r="CN1238" s="37">
        <v>5</v>
      </c>
      <c r="CP1238" s="67">
        <f t="shared" si="708"/>
        <v>0.73010898225128706</v>
      </c>
      <c r="CQ1238" s="67">
        <f t="shared" si="709"/>
        <v>0.90322580645161288</v>
      </c>
      <c r="CR1238" s="67">
        <f t="shared" si="705"/>
        <v>0.65945327429148504</v>
      </c>
      <c r="CS1238" s="67">
        <f t="shared" si="710"/>
        <v>0.42174393104868807</v>
      </c>
      <c r="CT1238" s="91">
        <v>0</v>
      </c>
      <c r="CU1238" s="37">
        <v>0</v>
      </c>
      <c r="CV1238" s="59" t="s">
        <v>1782</v>
      </c>
      <c r="CW1238" s="37">
        <v>0</v>
      </c>
      <c r="CX1238" s="37">
        <v>0</v>
      </c>
      <c r="CY1238" s="102">
        <v>0</v>
      </c>
      <c r="CZ1238" s="102">
        <v>3</v>
      </c>
      <c r="DA1238" s="102">
        <v>0</v>
      </c>
      <c r="DB1238" s="102">
        <v>0</v>
      </c>
      <c r="DC1238" s="102">
        <v>0</v>
      </c>
      <c r="DD1238" s="59">
        <v>0</v>
      </c>
      <c r="DE1238" s="60">
        <v>0</v>
      </c>
      <c r="DF1238" s="60">
        <v>0</v>
      </c>
      <c r="DG1238" s="60">
        <v>0</v>
      </c>
      <c r="DH1238" s="60">
        <v>0</v>
      </c>
      <c r="DI1238" s="60">
        <v>0</v>
      </c>
      <c r="DJ1238" s="60">
        <v>0</v>
      </c>
      <c r="DK1238" s="60">
        <v>0</v>
      </c>
      <c r="DL1238" s="60">
        <v>0</v>
      </c>
      <c r="DM1238" s="60">
        <v>0</v>
      </c>
      <c r="DN1238" s="60">
        <v>0</v>
      </c>
      <c r="DO1238" s="37">
        <v>0</v>
      </c>
      <c r="DP1238" s="37">
        <v>0</v>
      </c>
      <c r="DQ1238" s="37">
        <v>0</v>
      </c>
      <c r="DR1238" s="37">
        <v>0</v>
      </c>
      <c r="DS1238" s="37">
        <v>0</v>
      </c>
      <c r="DT1238" s="37">
        <v>0</v>
      </c>
      <c r="DU1238" s="37">
        <v>0</v>
      </c>
      <c r="DV1238" s="37">
        <v>0</v>
      </c>
      <c r="DW1238" s="37">
        <v>0</v>
      </c>
      <c r="DX1238" s="37">
        <v>0</v>
      </c>
      <c r="DY1238" s="37">
        <v>0</v>
      </c>
      <c r="DZ1238" s="37">
        <v>0</v>
      </c>
      <c r="EA1238" s="37">
        <v>0</v>
      </c>
      <c r="EB1238" s="37">
        <v>0</v>
      </c>
      <c r="EC1238" s="37">
        <v>0</v>
      </c>
      <c r="ED1238" s="37">
        <v>0</v>
      </c>
      <c r="EE1238" s="37">
        <v>0</v>
      </c>
      <c r="EF1238" s="37">
        <v>0</v>
      </c>
      <c r="EG1238" s="37">
        <v>0</v>
      </c>
      <c r="EH1238" s="37">
        <v>0</v>
      </c>
      <c r="EI1238" s="37">
        <v>0</v>
      </c>
      <c r="EJ1238" s="37">
        <v>0</v>
      </c>
      <c r="EK1238" s="37">
        <v>0</v>
      </c>
      <c r="EL1238" s="37">
        <v>0</v>
      </c>
      <c r="EM1238" s="59">
        <v>1</v>
      </c>
      <c r="EN1238" s="37">
        <v>0</v>
      </c>
      <c r="EO1238" s="268">
        <v>1</v>
      </c>
      <c r="EP1238" s="37">
        <v>4</v>
      </c>
      <c r="EQ1238" s="37">
        <v>2</v>
      </c>
    </row>
    <row r="1239" spans="1:147" s="38" customFormat="1" ht="15" customHeight="1" x14ac:dyDescent="0.25">
      <c r="A1239" s="501" t="s">
        <v>2590</v>
      </c>
      <c r="B1239" s="37">
        <v>3</v>
      </c>
      <c r="C1239" s="78" t="s">
        <v>439</v>
      </c>
      <c r="D1239" s="37">
        <v>2010</v>
      </c>
      <c r="E1239" s="38" t="s">
        <v>440</v>
      </c>
      <c r="F1239" s="38" t="s">
        <v>199</v>
      </c>
      <c r="G1239" s="37">
        <v>12</v>
      </c>
      <c r="H1239" s="37" t="s">
        <v>441</v>
      </c>
      <c r="I1239" s="127" t="s">
        <v>50</v>
      </c>
      <c r="J1239" s="59">
        <v>0</v>
      </c>
      <c r="K1239" s="37" t="s">
        <v>3</v>
      </c>
      <c r="L1239" s="37" t="s">
        <v>89</v>
      </c>
      <c r="M1239" s="37">
        <v>4</v>
      </c>
      <c r="N1239" s="37">
        <v>4</v>
      </c>
      <c r="O1239" s="59">
        <f t="shared" si="701"/>
        <v>0.6020599913279624</v>
      </c>
      <c r="P1239" s="37">
        <v>2006</v>
      </c>
      <c r="R1239" s="37">
        <v>1</v>
      </c>
      <c r="S1239" s="37">
        <v>1</v>
      </c>
      <c r="T1239" s="37">
        <v>5</v>
      </c>
      <c r="U1239" s="37">
        <v>20</v>
      </c>
      <c r="V1239" s="65" t="s">
        <v>698</v>
      </c>
      <c r="W1239" s="65"/>
      <c r="X1239" s="37" t="s">
        <v>154</v>
      </c>
      <c r="Z1239" s="166" t="s">
        <v>712</v>
      </c>
      <c r="AA1239" s="37" t="s">
        <v>713</v>
      </c>
      <c r="AB1239" s="37" t="s">
        <v>1428</v>
      </c>
      <c r="AC1239" s="37">
        <v>32</v>
      </c>
      <c r="AD1239" s="37">
        <v>0</v>
      </c>
      <c r="AE1239" s="37" t="s">
        <v>1071</v>
      </c>
      <c r="AF1239" s="37">
        <v>32</v>
      </c>
      <c r="AG1239" s="59">
        <f t="shared" si="702"/>
        <v>1.505149978319906</v>
      </c>
      <c r="AH1239" s="59">
        <f t="shared" si="715"/>
        <v>624</v>
      </c>
      <c r="AI1239" s="72">
        <f t="shared" si="696"/>
        <v>2.7951845896824241</v>
      </c>
      <c r="AJ1239" s="59">
        <f t="shared" si="697"/>
        <v>128</v>
      </c>
      <c r="AK1239" s="59">
        <f t="shared" si="703"/>
        <v>2.1072099696478683</v>
      </c>
      <c r="AL1239" s="72">
        <f t="shared" si="698"/>
        <v>2496</v>
      </c>
      <c r="AM1239" s="72">
        <f t="shared" si="694"/>
        <v>3.3972445810103862</v>
      </c>
      <c r="AN1239" s="38" t="s">
        <v>1997</v>
      </c>
      <c r="AO1239" s="37" t="s">
        <v>28</v>
      </c>
      <c r="AP1239" s="39"/>
      <c r="AQ1239" s="37" t="s">
        <v>152</v>
      </c>
      <c r="AS1239" s="38" t="s">
        <v>442</v>
      </c>
      <c r="AT1239" s="178" t="s">
        <v>2489</v>
      </c>
      <c r="AU1239" s="11">
        <v>-40.950000000000003</v>
      </c>
      <c r="AV1239" s="11">
        <v>-71.55</v>
      </c>
      <c r="AW1239" s="37" t="s">
        <v>443</v>
      </c>
      <c r="AX1239" s="277">
        <v>8.533333333333335</v>
      </c>
      <c r="AY1239" s="278">
        <v>1166</v>
      </c>
      <c r="AZ1239" s="455">
        <f t="shared" si="704"/>
        <v>3.0666985504229953</v>
      </c>
      <c r="BA1239" s="523" t="s">
        <v>137</v>
      </c>
      <c r="BB1239" s="166" t="s">
        <v>444</v>
      </c>
      <c r="BC1239" s="37"/>
      <c r="BD1239" s="37"/>
      <c r="BE1239" s="37"/>
      <c r="BG1239" s="39" t="s">
        <v>714</v>
      </c>
      <c r="BI1239" s="38" t="s">
        <v>2232</v>
      </c>
      <c r="BJ1239" s="38" t="s">
        <v>610</v>
      </c>
      <c r="BK1239" s="166" t="s">
        <v>444</v>
      </c>
      <c r="BL1239" s="37"/>
      <c r="BM1239" s="37"/>
      <c r="BN1239" s="38" t="s">
        <v>1431</v>
      </c>
      <c r="BO1239" s="37" t="s">
        <v>1678</v>
      </c>
      <c r="BP1239" s="67" t="s">
        <v>51</v>
      </c>
      <c r="BQ1239" s="37" t="s">
        <v>14</v>
      </c>
      <c r="BR1239" s="38">
        <v>14.4</v>
      </c>
      <c r="BS1239" s="37" t="s">
        <v>21</v>
      </c>
      <c r="BT1239" s="37" t="s">
        <v>1420</v>
      </c>
      <c r="BU1239" s="161">
        <v>13.9</v>
      </c>
      <c r="BW1239" s="106" t="s">
        <v>26</v>
      </c>
      <c r="BX1239" s="37" t="s">
        <v>27</v>
      </c>
      <c r="BY1239" s="70">
        <f t="shared" si="712"/>
        <v>31.081344887247081</v>
      </c>
      <c r="BZ1239" s="70">
        <f t="shared" si="706"/>
        <v>31.081344887247081</v>
      </c>
      <c r="CA1239" s="37" t="s">
        <v>18</v>
      </c>
      <c r="CB1239" s="37" t="s">
        <v>698</v>
      </c>
      <c r="CC1239" s="37">
        <v>5</v>
      </c>
      <c r="CD1239" s="37">
        <v>5</v>
      </c>
      <c r="CF1239" s="78" t="s">
        <v>1584</v>
      </c>
      <c r="CG1239" s="38">
        <v>11.8</v>
      </c>
      <c r="CH1239" s="37" t="s">
        <v>21</v>
      </c>
      <c r="CI1239" s="38">
        <v>6.8</v>
      </c>
      <c r="CK1239" s="59">
        <f t="shared" si="713"/>
        <v>15.20526224699857</v>
      </c>
      <c r="CL1239" s="59">
        <f t="shared" si="714"/>
        <v>15.20526224699857</v>
      </c>
      <c r="CM1239" s="37">
        <v>5</v>
      </c>
      <c r="CN1239" s="37">
        <v>5</v>
      </c>
      <c r="CP1239" s="67">
        <f t="shared" si="708"/>
        <v>0.10626638893168271</v>
      </c>
      <c r="CQ1239" s="67">
        <f t="shared" si="709"/>
        <v>0.90322580645161288</v>
      </c>
      <c r="CR1239" s="67">
        <f t="shared" si="705"/>
        <v>9.5982544841519857E-2</v>
      </c>
      <c r="CS1239" s="67">
        <f t="shared" si="710"/>
        <v>0.40046063244571273</v>
      </c>
      <c r="CT1239" s="91">
        <v>0</v>
      </c>
      <c r="CU1239" s="37">
        <v>0</v>
      </c>
      <c r="CV1239" s="59" t="s">
        <v>1782</v>
      </c>
      <c r="CW1239" s="37">
        <v>0</v>
      </c>
      <c r="CX1239" s="37">
        <v>0</v>
      </c>
      <c r="CY1239" s="102">
        <v>0</v>
      </c>
      <c r="CZ1239" s="102">
        <v>3</v>
      </c>
      <c r="DA1239" s="102">
        <v>0</v>
      </c>
      <c r="DB1239" s="102">
        <v>0</v>
      </c>
      <c r="DC1239" s="102">
        <v>0</v>
      </c>
      <c r="DD1239" s="59">
        <v>0</v>
      </c>
      <c r="DE1239" s="60">
        <v>0</v>
      </c>
      <c r="DF1239" s="60">
        <v>0</v>
      </c>
      <c r="DG1239" s="60">
        <v>1</v>
      </c>
      <c r="DH1239" s="60">
        <v>0</v>
      </c>
      <c r="DI1239" s="60">
        <v>0</v>
      </c>
      <c r="DJ1239" s="60">
        <v>0</v>
      </c>
      <c r="DK1239" s="60">
        <v>0</v>
      </c>
      <c r="DL1239" s="60">
        <v>0</v>
      </c>
      <c r="DM1239" s="60">
        <v>0</v>
      </c>
      <c r="DN1239" s="60">
        <v>0</v>
      </c>
      <c r="DO1239" s="37">
        <v>0</v>
      </c>
      <c r="DP1239" s="37">
        <v>0</v>
      </c>
      <c r="DQ1239" s="37">
        <v>0</v>
      </c>
      <c r="DR1239" s="37">
        <v>0</v>
      </c>
      <c r="DS1239" s="37">
        <v>0</v>
      </c>
      <c r="DT1239" s="37">
        <v>0</v>
      </c>
      <c r="DU1239" s="37">
        <v>0</v>
      </c>
      <c r="DV1239" s="37">
        <v>0</v>
      </c>
      <c r="DW1239" s="37">
        <v>0</v>
      </c>
      <c r="DX1239" s="37">
        <v>0</v>
      </c>
      <c r="DY1239" s="37">
        <v>0</v>
      </c>
      <c r="DZ1239" s="37">
        <v>0</v>
      </c>
      <c r="EA1239" s="37">
        <v>0</v>
      </c>
      <c r="EB1239" s="37">
        <v>0</v>
      </c>
      <c r="EC1239" s="37">
        <v>0</v>
      </c>
      <c r="ED1239" s="37">
        <v>0</v>
      </c>
      <c r="EE1239" s="37">
        <v>0</v>
      </c>
      <c r="EF1239" s="37">
        <v>0</v>
      </c>
      <c r="EG1239" s="37">
        <v>0</v>
      </c>
      <c r="EH1239" s="37">
        <v>0</v>
      </c>
      <c r="EI1239" s="37">
        <v>0</v>
      </c>
      <c r="EJ1239" s="37">
        <v>0</v>
      </c>
      <c r="EK1239" s="37">
        <v>0</v>
      </c>
      <c r="EL1239" s="37">
        <v>0</v>
      </c>
      <c r="EM1239" s="59">
        <v>1</v>
      </c>
      <c r="EN1239" s="37">
        <v>0</v>
      </c>
      <c r="EO1239" s="268">
        <v>1</v>
      </c>
      <c r="EP1239" s="37">
        <v>4</v>
      </c>
      <c r="EQ1239" s="37">
        <v>2</v>
      </c>
    </row>
    <row r="1240" spans="1:147" s="38" customFormat="1" ht="15" customHeight="1" x14ac:dyDescent="0.25">
      <c r="A1240" s="501" t="s">
        <v>2590</v>
      </c>
      <c r="B1240" s="37">
        <v>4</v>
      </c>
      <c r="C1240" s="78" t="s">
        <v>439</v>
      </c>
      <c r="D1240" s="37">
        <v>2010</v>
      </c>
      <c r="E1240" s="38" t="s">
        <v>440</v>
      </c>
      <c r="F1240" s="38" t="s">
        <v>199</v>
      </c>
      <c r="G1240" s="37">
        <v>12</v>
      </c>
      <c r="H1240" s="37" t="s">
        <v>441</v>
      </c>
      <c r="I1240" s="127" t="s">
        <v>50</v>
      </c>
      <c r="J1240" s="59">
        <v>0</v>
      </c>
      <c r="K1240" s="37" t="s">
        <v>3</v>
      </c>
      <c r="L1240" s="37" t="s">
        <v>89</v>
      </c>
      <c r="M1240" s="37">
        <v>4</v>
      </c>
      <c r="N1240" s="37">
        <v>4</v>
      </c>
      <c r="O1240" s="59">
        <f t="shared" si="701"/>
        <v>0.6020599913279624</v>
      </c>
      <c r="P1240" s="37">
        <v>2006</v>
      </c>
      <c r="R1240" s="37">
        <v>1</v>
      </c>
      <c r="S1240" s="37">
        <v>1</v>
      </c>
      <c r="T1240" s="37">
        <v>5</v>
      </c>
      <c r="U1240" s="37">
        <v>20</v>
      </c>
      <c r="V1240" s="65" t="s">
        <v>698</v>
      </c>
      <c r="W1240" s="65"/>
      <c r="X1240" s="37" t="s">
        <v>154</v>
      </c>
      <c r="Z1240" s="166" t="s">
        <v>712</v>
      </c>
      <c r="AA1240" s="37" t="s">
        <v>713</v>
      </c>
      <c r="AB1240" s="37" t="s">
        <v>1428</v>
      </c>
      <c r="AC1240" s="37">
        <v>32</v>
      </c>
      <c r="AD1240" s="37">
        <v>0</v>
      </c>
      <c r="AE1240" s="37" t="s">
        <v>1071</v>
      </c>
      <c r="AF1240" s="37">
        <v>32</v>
      </c>
      <c r="AG1240" s="59">
        <f t="shared" si="702"/>
        <v>1.505149978319906</v>
      </c>
      <c r="AH1240" s="59">
        <f t="shared" si="715"/>
        <v>624</v>
      </c>
      <c r="AI1240" s="72">
        <f t="shared" si="696"/>
        <v>2.7951845896824241</v>
      </c>
      <c r="AJ1240" s="59">
        <f t="shared" si="697"/>
        <v>128</v>
      </c>
      <c r="AK1240" s="59">
        <f t="shared" si="703"/>
        <v>2.1072099696478683</v>
      </c>
      <c r="AL1240" s="72">
        <f t="shared" si="698"/>
        <v>2496</v>
      </c>
      <c r="AM1240" s="72">
        <f t="shared" si="694"/>
        <v>3.3972445810103862</v>
      </c>
      <c r="AN1240" s="38" t="s">
        <v>1997</v>
      </c>
      <c r="AO1240" s="37" t="s">
        <v>28</v>
      </c>
      <c r="AQ1240" s="37" t="s">
        <v>152</v>
      </c>
      <c r="AS1240" s="38" t="s">
        <v>442</v>
      </c>
      <c r="AT1240" s="178" t="s">
        <v>2489</v>
      </c>
      <c r="AU1240" s="11">
        <v>-40.950000000000003</v>
      </c>
      <c r="AV1240" s="11">
        <v>-71.55</v>
      </c>
      <c r="AW1240" s="37" t="s">
        <v>443</v>
      </c>
      <c r="AX1240" s="277">
        <v>8.533333333333335</v>
      </c>
      <c r="AY1240" s="278">
        <v>1166</v>
      </c>
      <c r="AZ1240" s="455">
        <f t="shared" si="704"/>
        <v>3.0666985504229953</v>
      </c>
      <c r="BA1240" s="523" t="s">
        <v>137</v>
      </c>
      <c r="BB1240" s="166" t="s">
        <v>444</v>
      </c>
      <c r="BC1240" s="37"/>
      <c r="BD1240" s="37"/>
      <c r="BE1240" s="37"/>
      <c r="BG1240" s="39" t="s">
        <v>714</v>
      </c>
      <c r="BI1240" s="38" t="s">
        <v>2232</v>
      </c>
      <c r="BJ1240" s="38" t="s">
        <v>610</v>
      </c>
      <c r="BK1240" s="166" t="s">
        <v>2392</v>
      </c>
      <c r="BL1240" s="37" t="s">
        <v>2268</v>
      </c>
      <c r="BM1240" s="37" t="s">
        <v>2268</v>
      </c>
      <c r="BN1240" s="38" t="s">
        <v>1432</v>
      </c>
      <c r="BO1240" s="37" t="s">
        <v>1678</v>
      </c>
      <c r="BP1240" s="67" t="s">
        <v>51</v>
      </c>
      <c r="BQ1240" s="37" t="s">
        <v>14</v>
      </c>
      <c r="BR1240" s="38">
        <v>22.6</v>
      </c>
      <c r="BS1240" s="37" t="s">
        <v>21</v>
      </c>
      <c r="BT1240" s="37" t="s">
        <v>1420</v>
      </c>
      <c r="BU1240" s="161">
        <v>8.6</v>
      </c>
      <c r="BW1240" s="106" t="s">
        <v>26</v>
      </c>
      <c r="BX1240" s="37" t="s">
        <v>27</v>
      </c>
      <c r="BY1240" s="70">
        <f t="shared" si="712"/>
        <v>19.230184606498192</v>
      </c>
      <c r="BZ1240" s="70">
        <f t="shared" si="706"/>
        <v>19.230184606498192</v>
      </c>
      <c r="CA1240" s="37" t="s">
        <v>18</v>
      </c>
      <c r="CB1240" s="37" t="s">
        <v>698</v>
      </c>
      <c r="CC1240" s="37">
        <v>5</v>
      </c>
      <c r="CD1240" s="37">
        <v>5</v>
      </c>
      <c r="CF1240" s="78" t="s">
        <v>1584</v>
      </c>
      <c r="CG1240" s="38">
        <v>7</v>
      </c>
      <c r="CH1240" s="37" t="s">
        <v>21</v>
      </c>
      <c r="CI1240" s="38">
        <v>2.5</v>
      </c>
      <c r="CK1240" s="59">
        <f t="shared" si="713"/>
        <v>5.5901699437494745</v>
      </c>
      <c r="CL1240" s="59">
        <f t="shared" si="714"/>
        <v>5.5901699437494745</v>
      </c>
      <c r="CM1240" s="37">
        <v>5</v>
      </c>
      <c r="CN1240" s="37">
        <v>5</v>
      </c>
      <c r="CP1240" s="67">
        <f t="shared" si="708"/>
        <v>1.1016416216541467</v>
      </c>
      <c r="CQ1240" s="67">
        <f t="shared" si="709"/>
        <v>0.90322580645161288</v>
      </c>
      <c r="CR1240" s="67">
        <f t="shared" si="705"/>
        <v>0.99503114213922927</v>
      </c>
      <c r="CS1240" s="67">
        <f t="shared" si="710"/>
        <v>0.44950434869134498</v>
      </c>
      <c r="CT1240" s="91">
        <v>0</v>
      </c>
      <c r="CU1240" s="37">
        <v>0</v>
      </c>
      <c r="CV1240" s="59" t="s">
        <v>1782</v>
      </c>
      <c r="CW1240" s="37">
        <v>0</v>
      </c>
      <c r="CX1240" s="37">
        <v>0</v>
      </c>
      <c r="CY1240" s="102">
        <v>0</v>
      </c>
      <c r="CZ1240" s="102">
        <v>3</v>
      </c>
      <c r="DA1240" s="102">
        <v>0</v>
      </c>
      <c r="DB1240" s="102">
        <v>0</v>
      </c>
      <c r="DC1240" s="102">
        <v>0</v>
      </c>
      <c r="DD1240" s="59">
        <v>0</v>
      </c>
      <c r="DE1240" s="60">
        <v>0</v>
      </c>
      <c r="DF1240" s="60">
        <v>0</v>
      </c>
      <c r="DG1240" s="60">
        <v>1</v>
      </c>
      <c r="DH1240" s="60">
        <v>0</v>
      </c>
      <c r="DI1240" s="60">
        <v>0</v>
      </c>
      <c r="DJ1240" s="60">
        <v>0</v>
      </c>
      <c r="DK1240" s="60">
        <v>0</v>
      </c>
      <c r="DL1240" s="60">
        <v>0</v>
      </c>
      <c r="DM1240" s="60">
        <v>0</v>
      </c>
      <c r="DN1240" s="60">
        <v>0</v>
      </c>
      <c r="DO1240" s="37">
        <v>0</v>
      </c>
      <c r="DP1240" s="37">
        <v>0</v>
      </c>
      <c r="DQ1240" s="37">
        <v>0</v>
      </c>
      <c r="DR1240" s="37">
        <v>0</v>
      </c>
      <c r="DS1240" s="37">
        <v>0</v>
      </c>
      <c r="DT1240" s="37">
        <v>0</v>
      </c>
      <c r="DU1240" s="37">
        <v>0</v>
      </c>
      <c r="DV1240" s="37">
        <v>0</v>
      </c>
      <c r="DW1240" s="37">
        <v>0</v>
      </c>
      <c r="DX1240" s="37">
        <v>0</v>
      </c>
      <c r="DY1240" s="37">
        <v>0</v>
      </c>
      <c r="DZ1240" s="37">
        <v>0</v>
      </c>
      <c r="EA1240" s="37">
        <v>0</v>
      </c>
      <c r="EB1240" s="37">
        <v>0</v>
      </c>
      <c r="EC1240" s="37">
        <v>0</v>
      </c>
      <c r="ED1240" s="37">
        <v>0</v>
      </c>
      <c r="EE1240" s="37">
        <v>0</v>
      </c>
      <c r="EF1240" s="37">
        <v>0</v>
      </c>
      <c r="EG1240" s="37">
        <v>0</v>
      </c>
      <c r="EH1240" s="37">
        <v>0</v>
      </c>
      <c r="EI1240" s="37">
        <v>0</v>
      </c>
      <c r="EJ1240" s="37">
        <v>0</v>
      </c>
      <c r="EK1240" s="37">
        <v>0</v>
      </c>
      <c r="EL1240" s="37">
        <v>0</v>
      </c>
      <c r="EM1240" s="59">
        <v>1</v>
      </c>
      <c r="EN1240" s="37">
        <v>0</v>
      </c>
      <c r="EO1240" s="268">
        <v>1</v>
      </c>
      <c r="EP1240" s="37">
        <v>4</v>
      </c>
      <c r="EQ1240" s="37">
        <v>2</v>
      </c>
    </row>
    <row r="1241" spans="1:147" s="38" customFormat="1" ht="15" customHeight="1" x14ac:dyDescent="0.25">
      <c r="A1241" s="501" t="s">
        <v>2590</v>
      </c>
      <c r="B1241" s="37">
        <v>5</v>
      </c>
      <c r="C1241" s="78" t="s">
        <v>439</v>
      </c>
      <c r="D1241" s="37">
        <v>2010</v>
      </c>
      <c r="E1241" s="38" t="s">
        <v>440</v>
      </c>
      <c r="F1241" s="38" t="s">
        <v>199</v>
      </c>
      <c r="G1241" s="37">
        <v>12</v>
      </c>
      <c r="H1241" s="37" t="s">
        <v>441</v>
      </c>
      <c r="I1241" s="127" t="s">
        <v>50</v>
      </c>
      <c r="J1241" s="59">
        <v>0</v>
      </c>
      <c r="K1241" s="37" t="s">
        <v>3</v>
      </c>
      <c r="L1241" s="37" t="s">
        <v>89</v>
      </c>
      <c r="M1241" s="37">
        <v>4</v>
      </c>
      <c r="N1241" s="37">
        <v>4</v>
      </c>
      <c r="O1241" s="59">
        <f t="shared" si="701"/>
        <v>0.6020599913279624</v>
      </c>
      <c r="P1241" s="37">
        <v>2006</v>
      </c>
      <c r="R1241" s="37">
        <v>1</v>
      </c>
      <c r="S1241" s="37">
        <v>1</v>
      </c>
      <c r="T1241" s="37">
        <v>5</v>
      </c>
      <c r="U1241" s="37">
        <v>20</v>
      </c>
      <c r="V1241" s="65" t="s">
        <v>698</v>
      </c>
      <c r="W1241" s="65"/>
      <c r="X1241" s="37" t="s">
        <v>154</v>
      </c>
      <c r="Z1241" s="166" t="s">
        <v>712</v>
      </c>
      <c r="AA1241" s="37" t="s">
        <v>713</v>
      </c>
      <c r="AB1241" s="37" t="s">
        <v>1428</v>
      </c>
      <c r="AC1241" s="37">
        <v>32</v>
      </c>
      <c r="AD1241" s="37">
        <v>0</v>
      </c>
      <c r="AE1241" s="37" t="s">
        <v>1071</v>
      </c>
      <c r="AF1241" s="37">
        <v>32</v>
      </c>
      <c r="AG1241" s="59">
        <f t="shared" si="702"/>
        <v>1.505149978319906</v>
      </c>
      <c r="AH1241" s="59">
        <f t="shared" si="715"/>
        <v>624</v>
      </c>
      <c r="AI1241" s="72">
        <f t="shared" si="696"/>
        <v>2.7951845896824241</v>
      </c>
      <c r="AJ1241" s="59">
        <f t="shared" si="697"/>
        <v>128</v>
      </c>
      <c r="AK1241" s="59">
        <f t="shared" si="703"/>
        <v>2.1072099696478683</v>
      </c>
      <c r="AL1241" s="72">
        <f t="shared" si="698"/>
        <v>2496</v>
      </c>
      <c r="AM1241" s="72">
        <f t="shared" si="694"/>
        <v>3.3972445810103862</v>
      </c>
      <c r="AN1241" s="38" t="s">
        <v>1997</v>
      </c>
      <c r="AO1241" s="37" t="s">
        <v>28</v>
      </c>
      <c r="AQ1241" s="37" t="s">
        <v>152</v>
      </c>
      <c r="AS1241" s="38" t="s">
        <v>442</v>
      </c>
      <c r="AT1241" s="178" t="s">
        <v>2489</v>
      </c>
      <c r="AU1241" s="11">
        <v>-40.950000000000003</v>
      </c>
      <c r="AV1241" s="11">
        <v>-71.55</v>
      </c>
      <c r="AW1241" s="37" t="s">
        <v>443</v>
      </c>
      <c r="AX1241" s="277">
        <v>8.533333333333335</v>
      </c>
      <c r="AY1241" s="278">
        <v>1166</v>
      </c>
      <c r="AZ1241" s="455">
        <f t="shared" si="704"/>
        <v>3.0666985504229953</v>
      </c>
      <c r="BA1241" s="523" t="s">
        <v>137</v>
      </c>
      <c r="BB1241" s="166" t="s">
        <v>444</v>
      </c>
      <c r="BC1241" s="37"/>
      <c r="BD1241" s="37"/>
      <c r="BE1241" s="37"/>
      <c r="BG1241" s="39" t="s">
        <v>714</v>
      </c>
      <c r="BI1241" s="38" t="s">
        <v>2232</v>
      </c>
      <c r="BJ1241" s="38" t="s">
        <v>10</v>
      </c>
      <c r="BK1241" s="166" t="s">
        <v>444</v>
      </c>
      <c r="BL1241" s="37"/>
      <c r="BM1241" s="37"/>
      <c r="BN1241" s="38" t="s">
        <v>1431</v>
      </c>
      <c r="BO1241" s="37" t="s">
        <v>1678</v>
      </c>
      <c r="BP1241" s="67" t="s">
        <v>51</v>
      </c>
      <c r="BQ1241" s="37" t="s">
        <v>59</v>
      </c>
      <c r="BR1241" s="38">
        <v>25.921908893709301</v>
      </c>
      <c r="BS1241" s="37" t="s">
        <v>21</v>
      </c>
      <c r="BT1241" s="37" t="s">
        <v>11</v>
      </c>
      <c r="BU1241" s="161">
        <v>2.9284164859002004</v>
      </c>
      <c r="BW1241" s="106" t="s">
        <v>26</v>
      </c>
      <c r="BX1241" s="37" t="s">
        <v>27</v>
      </c>
      <c r="BY1241" s="70">
        <f t="shared" si="712"/>
        <v>6.548138328903903</v>
      </c>
      <c r="BZ1241" s="70">
        <f t="shared" si="706"/>
        <v>6.548138328903903</v>
      </c>
      <c r="CA1241" s="37" t="s">
        <v>18</v>
      </c>
      <c r="CB1241" s="37" t="s">
        <v>698</v>
      </c>
      <c r="CC1241" s="37">
        <v>5</v>
      </c>
      <c r="CD1241" s="37">
        <v>5</v>
      </c>
      <c r="CF1241" s="78" t="s">
        <v>1584</v>
      </c>
      <c r="CG1241" s="38">
        <v>45.661605206073702</v>
      </c>
      <c r="CH1241" s="37" t="s">
        <v>21</v>
      </c>
      <c r="CI1241" s="38">
        <v>8.1344902386116971</v>
      </c>
      <c r="CK1241" s="59">
        <f t="shared" si="713"/>
        <v>18.189273135844239</v>
      </c>
      <c r="CL1241" s="59">
        <f t="shared" si="714"/>
        <v>18.189273135844239</v>
      </c>
      <c r="CM1241" s="37">
        <v>5</v>
      </c>
      <c r="CN1241" s="37">
        <v>5</v>
      </c>
      <c r="CP1241" s="67">
        <f t="shared" si="708"/>
        <v>-1.4440351954081985</v>
      </c>
      <c r="CQ1241" s="67">
        <f t="shared" si="709"/>
        <v>0.90322580645161288</v>
      </c>
      <c r="CR1241" s="67">
        <f t="shared" si="705"/>
        <v>-1.3042898539170824</v>
      </c>
      <c r="CS1241" s="67">
        <f t="shared" si="710"/>
        <v>0.48505860115155219</v>
      </c>
      <c r="CT1241" s="91">
        <v>0</v>
      </c>
      <c r="CU1241" s="37">
        <v>0</v>
      </c>
      <c r="CV1241" s="59" t="s">
        <v>1782</v>
      </c>
      <c r="CW1241" s="37">
        <v>0</v>
      </c>
      <c r="CX1241" s="37">
        <v>0</v>
      </c>
      <c r="CY1241" s="102">
        <v>0</v>
      </c>
      <c r="CZ1241" s="102">
        <v>0</v>
      </c>
      <c r="DA1241" s="102">
        <v>1</v>
      </c>
      <c r="DB1241" s="102">
        <v>0</v>
      </c>
      <c r="DC1241" s="102">
        <v>0</v>
      </c>
      <c r="DD1241" s="59">
        <v>0</v>
      </c>
      <c r="DE1241" s="60">
        <v>0</v>
      </c>
      <c r="DF1241" s="60">
        <v>0</v>
      </c>
      <c r="DG1241" s="60">
        <v>1</v>
      </c>
      <c r="DH1241" s="60">
        <v>0</v>
      </c>
      <c r="DI1241" s="60">
        <v>0</v>
      </c>
      <c r="DJ1241" s="60">
        <v>0</v>
      </c>
      <c r="DK1241" s="60">
        <v>0</v>
      </c>
      <c r="DL1241" s="60">
        <v>0</v>
      </c>
      <c r="DM1241" s="60">
        <v>0</v>
      </c>
      <c r="DN1241" s="60">
        <v>0</v>
      </c>
      <c r="DO1241" s="37">
        <v>0</v>
      </c>
      <c r="DP1241" s="37">
        <v>0</v>
      </c>
      <c r="DQ1241" s="37">
        <v>0</v>
      </c>
      <c r="DR1241" s="37">
        <v>0</v>
      </c>
      <c r="DS1241" s="37">
        <v>0</v>
      </c>
      <c r="DT1241" s="37">
        <v>0</v>
      </c>
      <c r="DU1241" s="37">
        <v>0</v>
      </c>
      <c r="DV1241" s="37">
        <v>0</v>
      </c>
      <c r="DW1241" s="37">
        <v>0</v>
      </c>
      <c r="DX1241" s="37">
        <v>0</v>
      </c>
      <c r="DY1241" s="37">
        <v>0</v>
      </c>
      <c r="DZ1241" s="37">
        <v>0</v>
      </c>
      <c r="EA1241" s="37">
        <v>0</v>
      </c>
      <c r="EB1241" s="37">
        <v>0</v>
      </c>
      <c r="EC1241" s="37">
        <v>0</v>
      </c>
      <c r="ED1241" s="37">
        <v>0</v>
      </c>
      <c r="EE1241" s="37">
        <v>0</v>
      </c>
      <c r="EF1241" s="37">
        <v>0</v>
      </c>
      <c r="EG1241" s="37">
        <v>0</v>
      </c>
      <c r="EH1241" s="37">
        <v>0</v>
      </c>
      <c r="EI1241" s="37">
        <v>0</v>
      </c>
      <c r="EJ1241" s="37">
        <v>0</v>
      </c>
      <c r="EK1241" s="37">
        <v>0</v>
      </c>
      <c r="EL1241" s="37">
        <v>0</v>
      </c>
      <c r="EM1241" s="59">
        <v>1</v>
      </c>
      <c r="EN1241" s="37">
        <v>0</v>
      </c>
      <c r="EO1241" s="268">
        <v>1</v>
      </c>
      <c r="EP1241" s="37">
        <v>4</v>
      </c>
      <c r="EQ1241" s="37">
        <v>2</v>
      </c>
    </row>
    <row r="1242" spans="1:147" s="38" customFormat="1" ht="15" customHeight="1" x14ac:dyDescent="0.25">
      <c r="A1242" s="501" t="s">
        <v>2590</v>
      </c>
      <c r="B1242" s="37">
        <v>6</v>
      </c>
      <c r="C1242" s="78" t="s">
        <v>439</v>
      </c>
      <c r="D1242" s="37">
        <v>2010</v>
      </c>
      <c r="E1242" s="38" t="s">
        <v>440</v>
      </c>
      <c r="F1242" s="38" t="s">
        <v>199</v>
      </c>
      <c r="G1242" s="37">
        <v>12</v>
      </c>
      <c r="H1242" s="37" t="s">
        <v>441</v>
      </c>
      <c r="I1242" s="127" t="s">
        <v>50</v>
      </c>
      <c r="J1242" s="59">
        <v>0</v>
      </c>
      <c r="K1242" s="37" t="s">
        <v>3</v>
      </c>
      <c r="L1242" s="37" t="s">
        <v>89</v>
      </c>
      <c r="M1242" s="37">
        <v>4</v>
      </c>
      <c r="N1242" s="37">
        <v>4</v>
      </c>
      <c r="O1242" s="59">
        <f t="shared" si="701"/>
        <v>0.6020599913279624</v>
      </c>
      <c r="P1242" s="37">
        <v>2006</v>
      </c>
      <c r="R1242" s="37">
        <v>1</v>
      </c>
      <c r="S1242" s="37">
        <v>1</v>
      </c>
      <c r="T1242" s="37">
        <v>5</v>
      </c>
      <c r="U1242" s="37">
        <v>20</v>
      </c>
      <c r="V1242" s="65" t="s">
        <v>698</v>
      </c>
      <c r="W1242" s="65"/>
      <c r="X1242" s="37" t="s">
        <v>154</v>
      </c>
      <c r="Z1242" s="166" t="s">
        <v>712</v>
      </c>
      <c r="AA1242" s="37" t="s">
        <v>713</v>
      </c>
      <c r="AB1242" s="37" t="s">
        <v>1428</v>
      </c>
      <c r="AC1242" s="37">
        <v>32</v>
      </c>
      <c r="AD1242" s="37">
        <v>0</v>
      </c>
      <c r="AE1242" s="37" t="s">
        <v>1071</v>
      </c>
      <c r="AF1242" s="37">
        <v>32</v>
      </c>
      <c r="AG1242" s="59">
        <f t="shared" si="702"/>
        <v>1.505149978319906</v>
      </c>
      <c r="AH1242" s="59">
        <f t="shared" si="715"/>
        <v>624</v>
      </c>
      <c r="AI1242" s="72">
        <f t="shared" si="696"/>
        <v>2.7951845896824241</v>
      </c>
      <c r="AJ1242" s="59">
        <f t="shared" si="697"/>
        <v>128</v>
      </c>
      <c r="AK1242" s="59">
        <f t="shared" si="703"/>
        <v>2.1072099696478683</v>
      </c>
      <c r="AL1242" s="72">
        <f t="shared" si="698"/>
        <v>2496</v>
      </c>
      <c r="AM1242" s="72">
        <f t="shared" si="694"/>
        <v>3.3972445810103862</v>
      </c>
      <c r="AN1242" s="38" t="s">
        <v>1997</v>
      </c>
      <c r="AO1242" s="37" t="s">
        <v>28</v>
      </c>
      <c r="AQ1242" s="37" t="s">
        <v>152</v>
      </c>
      <c r="AS1242" s="38" t="s">
        <v>442</v>
      </c>
      <c r="AT1242" s="178" t="s">
        <v>2489</v>
      </c>
      <c r="AU1242" s="11">
        <v>-40.950000000000003</v>
      </c>
      <c r="AV1242" s="11">
        <v>-71.55</v>
      </c>
      <c r="AW1242" s="37" t="s">
        <v>443</v>
      </c>
      <c r="AX1242" s="277">
        <v>8.533333333333335</v>
      </c>
      <c r="AY1242" s="278">
        <v>1166</v>
      </c>
      <c r="AZ1242" s="455">
        <f t="shared" si="704"/>
        <v>3.0666985504229953</v>
      </c>
      <c r="BA1242" s="523" t="s">
        <v>137</v>
      </c>
      <c r="BB1242" s="166" t="s">
        <v>444</v>
      </c>
      <c r="BC1242" s="37"/>
      <c r="BD1242" s="37"/>
      <c r="BE1242" s="37"/>
      <c r="BG1242" s="39" t="s">
        <v>714</v>
      </c>
      <c r="BI1242" s="38" t="s">
        <v>2232</v>
      </c>
      <c r="BJ1242" s="38" t="s">
        <v>10</v>
      </c>
      <c r="BK1242" s="166" t="s">
        <v>2392</v>
      </c>
      <c r="BL1242" s="37" t="s">
        <v>2268</v>
      </c>
      <c r="BM1242" s="37" t="s">
        <v>2268</v>
      </c>
      <c r="BN1242" s="38" t="s">
        <v>1432</v>
      </c>
      <c r="BO1242" s="37" t="s">
        <v>1678</v>
      </c>
      <c r="BP1242" s="67" t="s">
        <v>51</v>
      </c>
      <c r="BQ1242" s="37" t="s">
        <v>60</v>
      </c>
      <c r="BR1242" s="38">
        <v>106.095990810667</v>
      </c>
      <c r="BS1242" s="37" t="s">
        <v>21</v>
      </c>
      <c r="BT1242" s="37" t="s">
        <v>11</v>
      </c>
      <c r="BU1242" s="161">
        <v>11.375142511807994</v>
      </c>
      <c r="BW1242" s="106" t="s">
        <v>26</v>
      </c>
      <c r="BX1242" s="37" t="s">
        <v>27</v>
      </c>
      <c r="BY1242" s="70">
        <f t="shared" si="712"/>
        <v>25.435591910150379</v>
      </c>
      <c r="BZ1242" s="70">
        <f t="shared" si="706"/>
        <v>25.435591910150379</v>
      </c>
      <c r="CA1242" s="37" t="s">
        <v>18</v>
      </c>
      <c r="CB1242" s="37" t="s">
        <v>698</v>
      </c>
      <c r="CC1242" s="37">
        <v>5</v>
      </c>
      <c r="CD1242" s="37">
        <v>5</v>
      </c>
      <c r="CF1242" s="78" t="s">
        <v>1584</v>
      </c>
      <c r="CG1242" s="38">
        <v>123.82505979066801</v>
      </c>
      <c r="CH1242" s="37" t="s">
        <v>21</v>
      </c>
      <c r="CI1242" s="38">
        <v>11.318137788559994</v>
      </c>
      <c r="CK1242" s="59">
        <f t="shared" si="713"/>
        <v>25.308125473929291</v>
      </c>
      <c r="CL1242" s="59">
        <f t="shared" si="714"/>
        <v>25.308125473929291</v>
      </c>
      <c r="CM1242" s="37">
        <v>5</v>
      </c>
      <c r="CN1242" s="37">
        <v>5</v>
      </c>
      <c r="CP1242" s="67">
        <f t="shared" si="708"/>
        <v>-0.69876682116721389</v>
      </c>
      <c r="CQ1242" s="67">
        <f t="shared" si="709"/>
        <v>0.90322580645161288</v>
      </c>
      <c r="CR1242" s="67">
        <f t="shared" si="705"/>
        <v>-0.63114422557038674</v>
      </c>
      <c r="CS1242" s="67">
        <f t="shared" si="710"/>
        <v>0.41991715167354215</v>
      </c>
      <c r="CT1242" s="91">
        <v>0</v>
      </c>
      <c r="CU1242" s="37">
        <v>0</v>
      </c>
      <c r="CV1242" s="59" t="s">
        <v>1782</v>
      </c>
      <c r="CW1242" s="37">
        <v>0</v>
      </c>
      <c r="CX1242" s="37">
        <v>0</v>
      </c>
      <c r="CY1242" s="102">
        <v>0</v>
      </c>
      <c r="CZ1242" s="102">
        <v>0</v>
      </c>
      <c r="DA1242" s="102">
        <v>1</v>
      </c>
      <c r="DB1242" s="102">
        <v>0</v>
      </c>
      <c r="DC1242" s="102">
        <v>0</v>
      </c>
      <c r="DD1242" s="59">
        <v>0</v>
      </c>
      <c r="DE1242" s="60">
        <v>0</v>
      </c>
      <c r="DF1242" s="60">
        <v>0</v>
      </c>
      <c r="DG1242" s="60">
        <v>1</v>
      </c>
      <c r="DH1242" s="60">
        <v>0</v>
      </c>
      <c r="DI1242" s="60">
        <v>0</v>
      </c>
      <c r="DJ1242" s="60">
        <v>0</v>
      </c>
      <c r="DK1242" s="60">
        <v>0</v>
      </c>
      <c r="DL1242" s="60">
        <v>0</v>
      </c>
      <c r="DM1242" s="60">
        <v>0</v>
      </c>
      <c r="DN1242" s="60">
        <v>0</v>
      </c>
      <c r="DO1242" s="37">
        <v>0</v>
      </c>
      <c r="DP1242" s="37">
        <v>0</v>
      </c>
      <c r="DQ1242" s="37">
        <v>0</v>
      </c>
      <c r="DR1242" s="37">
        <v>0</v>
      </c>
      <c r="DS1242" s="37">
        <v>0</v>
      </c>
      <c r="DT1242" s="37">
        <v>0</v>
      </c>
      <c r="DU1242" s="37">
        <v>0</v>
      </c>
      <c r="DV1242" s="37">
        <v>0</v>
      </c>
      <c r="DW1242" s="37">
        <v>0</v>
      </c>
      <c r="DX1242" s="37">
        <v>0</v>
      </c>
      <c r="DY1242" s="37">
        <v>0</v>
      </c>
      <c r="DZ1242" s="37">
        <v>0</v>
      </c>
      <c r="EA1242" s="37">
        <v>0</v>
      </c>
      <c r="EB1242" s="37">
        <v>0</v>
      </c>
      <c r="EC1242" s="37">
        <v>0</v>
      </c>
      <c r="ED1242" s="37">
        <v>0</v>
      </c>
      <c r="EE1242" s="37">
        <v>0</v>
      </c>
      <c r="EF1242" s="37">
        <v>0</v>
      </c>
      <c r="EG1242" s="37">
        <v>0</v>
      </c>
      <c r="EH1242" s="37">
        <v>0</v>
      </c>
      <c r="EI1242" s="37">
        <v>0</v>
      </c>
      <c r="EJ1242" s="37">
        <v>0</v>
      </c>
      <c r="EK1242" s="37">
        <v>0</v>
      </c>
      <c r="EL1242" s="37">
        <v>0</v>
      </c>
      <c r="EM1242" s="59">
        <v>1</v>
      </c>
      <c r="EN1242" s="37">
        <v>0</v>
      </c>
      <c r="EO1242" s="268">
        <v>1</v>
      </c>
      <c r="EP1242" s="37">
        <v>4</v>
      </c>
      <c r="EQ1242" s="37">
        <v>2</v>
      </c>
    </row>
    <row r="1243" spans="1:147" s="38" customFormat="1" ht="15" customHeight="1" x14ac:dyDescent="0.25">
      <c r="A1243" s="501" t="s">
        <v>2590</v>
      </c>
      <c r="B1243" s="37">
        <v>7</v>
      </c>
      <c r="C1243" s="78" t="s">
        <v>439</v>
      </c>
      <c r="D1243" s="37">
        <v>2010</v>
      </c>
      <c r="E1243" s="38" t="s">
        <v>440</v>
      </c>
      <c r="F1243" s="38" t="s">
        <v>199</v>
      </c>
      <c r="G1243" s="37">
        <v>12</v>
      </c>
      <c r="H1243" s="37" t="s">
        <v>441</v>
      </c>
      <c r="I1243" s="127" t="s">
        <v>50</v>
      </c>
      <c r="J1243" s="59">
        <v>0</v>
      </c>
      <c r="K1243" s="37" t="s">
        <v>3</v>
      </c>
      <c r="L1243" s="37" t="s">
        <v>89</v>
      </c>
      <c r="M1243" s="37">
        <v>4</v>
      </c>
      <c r="N1243" s="37">
        <v>4</v>
      </c>
      <c r="O1243" s="59">
        <f t="shared" si="701"/>
        <v>0.6020599913279624</v>
      </c>
      <c r="P1243" s="37">
        <v>2006</v>
      </c>
      <c r="R1243" s="37">
        <v>1</v>
      </c>
      <c r="S1243" s="37">
        <v>1</v>
      </c>
      <c r="T1243" s="37">
        <v>5</v>
      </c>
      <c r="U1243" s="37">
        <v>20</v>
      </c>
      <c r="V1243" s="65" t="s">
        <v>698</v>
      </c>
      <c r="W1243" s="65"/>
      <c r="X1243" s="37" t="s">
        <v>154</v>
      </c>
      <c r="Z1243" s="166" t="s">
        <v>712</v>
      </c>
      <c r="AA1243" s="37" t="s">
        <v>713</v>
      </c>
      <c r="AB1243" s="37" t="s">
        <v>1428</v>
      </c>
      <c r="AC1243" s="37">
        <v>32</v>
      </c>
      <c r="AD1243" s="37">
        <v>0</v>
      </c>
      <c r="AE1243" s="37" t="s">
        <v>1071</v>
      </c>
      <c r="AF1243" s="37">
        <v>32</v>
      </c>
      <c r="AG1243" s="59">
        <f t="shared" si="702"/>
        <v>1.505149978319906</v>
      </c>
      <c r="AH1243" s="59">
        <f t="shared" si="715"/>
        <v>624</v>
      </c>
      <c r="AI1243" s="72">
        <f t="shared" si="696"/>
        <v>2.7951845896824241</v>
      </c>
      <c r="AJ1243" s="59">
        <f t="shared" si="697"/>
        <v>128</v>
      </c>
      <c r="AK1243" s="59">
        <f t="shared" si="703"/>
        <v>2.1072099696478683</v>
      </c>
      <c r="AL1243" s="72">
        <f t="shared" si="698"/>
        <v>2496</v>
      </c>
      <c r="AM1243" s="72">
        <f t="shared" si="694"/>
        <v>3.3972445810103862</v>
      </c>
      <c r="AN1243" s="38" t="s">
        <v>1997</v>
      </c>
      <c r="AO1243" s="37" t="s">
        <v>28</v>
      </c>
      <c r="AP1243" s="39"/>
      <c r="AQ1243" s="37" t="s">
        <v>152</v>
      </c>
      <c r="AS1243" s="38" t="s">
        <v>442</v>
      </c>
      <c r="AT1243" s="178" t="s">
        <v>2489</v>
      </c>
      <c r="AU1243" s="11">
        <v>-40.950000000000003</v>
      </c>
      <c r="AV1243" s="11">
        <v>-71.55</v>
      </c>
      <c r="AW1243" s="37" t="s">
        <v>443</v>
      </c>
      <c r="AX1243" s="277">
        <v>8.533333333333335</v>
      </c>
      <c r="AY1243" s="278">
        <v>1166</v>
      </c>
      <c r="AZ1243" s="455">
        <f t="shared" si="704"/>
        <v>3.0666985504229953</v>
      </c>
      <c r="BA1243" s="523" t="s">
        <v>137</v>
      </c>
      <c r="BB1243" s="166" t="s">
        <v>444</v>
      </c>
      <c r="BC1243" s="37"/>
      <c r="BD1243" s="37"/>
      <c r="BE1243" s="37"/>
      <c r="BG1243" s="39" t="s">
        <v>714</v>
      </c>
      <c r="BI1243" s="38" t="s">
        <v>2232</v>
      </c>
      <c r="BJ1243" s="38" t="s">
        <v>8</v>
      </c>
      <c r="BK1243" s="67" t="s">
        <v>1704</v>
      </c>
      <c r="BL1243" s="37"/>
      <c r="BM1243" s="37"/>
      <c r="BO1243" s="37" t="s">
        <v>1679</v>
      </c>
      <c r="BP1243" s="67" t="s">
        <v>51</v>
      </c>
      <c r="BQ1243" s="37" t="s">
        <v>61</v>
      </c>
      <c r="BR1243" s="38">
        <v>51.349347597368698</v>
      </c>
      <c r="BS1243" s="37" t="s">
        <v>21</v>
      </c>
      <c r="BT1243" s="37" t="s">
        <v>9</v>
      </c>
      <c r="BU1243" s="161">
        <v>3.0194393368796995</v>
      </c>
      <c r="BW1243" s="106" t="s">
        <v>26</v>
      </c>
      <c r="BX1243" s="37" t="s">
        <v>27</v>
      </c>
      <c r="BY1243" s="70">
        <f t="shared" si="712"/>
        <v>6.751671611199896</v>
      </c>
      <c r="BZ1243" s="70">
        <f t="shared" si="706"/>
        <v>6.751671611199896</v>
      </c>
      <c r="CA1243" s="37" t="s">
        <v>18</v>
      </c>
      <c r="CB1243" s="37" t="s">
        <v>698</v>
      </c>
      <c r="CC1243" s="37">
        <v>5</v>
      </c>
      <c r="CD1243" s="37">
        <v>5</v>
      </c>
      <c r="CF1243" s="78" t="s">
        <v>1584</v>
      </c>
      <c r="CG1243" s="38">
        <v>86.617044080195797</v>
      </c>
      <c r="CH1243" s="37" t="s">
        <v>21</v>
      </c>
      <c r="CI1243" s="38">
        <v>4.4369278571498967</v>
      </c>
      <c r="CK1243" s="59">
        <f t="shared" si="713"/>
        <v>9.9212722998496456</v>
      </c>
      <c r="CL1243" s="59">
        <f t="shared" si="714"/>
        <v>9.9212722998496456</v>
      </c>
      <c r="CM1243" s="37">
        <v>5</v>
      </c>
      <c r="CN1243" s="37">
        <v>5</v>
      </c>
      <c r="CP1243" s="67">
        <f t="shared" si="708"/>
        <v>-4.1560967049228621</v>
      </c>
      <c r="CQ1243" s="67">
        <f t="shared" si="709"/>
        <v>0.90322580645161288</v>
      </c>
      <c r="CR1243" s="67">
        <f t="shared" si="705"/>
        <v>-3.7538937979948432</v>
      </c>
      <c r="CS1243" s="67">
        <f t="shared" si="710"/>
        <v>1.1045859323312075</v>
      </c>
      <c r="CT1243" s="91">
        <v>0</v>
      </c>
      <c r="CU1243" s="37">
        <v>0</v>
      </c>
      <c r="CV1243" s="59" t="s">
        <v>1782</v>
      </c>
      <c r="CW1243" s="37">
        <v>1</v>
      </c>
      <c r="CX1243" s="59">
        <v>0</v>
      </c>
      <c r="CY1243" s="102">
        <v>0</v>
      </c>
      <c r="CZ1243" s="102">
        <v>2</v>
      </c>
      <c r="DA1243" s="102">
        <v>0</v>
      </c>
      <c r="DB1243" s="102">
        <v>0</v>
      </c>
      <c r="DC1243" s="102">
        <v>0</v>
      </c>
      <c r="DD1243" s="37">
        <v>0</v>
      </c>
      <c r="DE1243" s="60">
        <v>0</v>
      </c>
      <c r="DF1243" s="60">
        <v>0</v>
      </c>
      <c r="DG1243" s="60">
        <v>0</v>
      </c>
      <c r="DH1243" s="60">
        <v>0</v>
      </c>
      <c r="DI1243" s="60">
        <v>0</v>
      </c>
      <c r="DJ1243" s="60">
        <v>0</v>
      </c>
      <c r="DK1243" s="60">
        <v>0</v>
      </c>
      <c r="DL1243" s="60">
        <v>0</v>
      </c>
      <c r="DM1243" s="60">
        <v>0</v>
      </c>
      <c r="DN1243" s="60">
        <v>0</v>
      </c>
      <c r="DO1243" s="37">
        <v>0</v>
      </c>
      <c r="DP1243" s="37">
        <v>0</v>
      </c>
      <c r="DQ1243" s="37">
        <v>0</v>
      </c>
      <c r="DR1243" s="37">
        <v>0</v>
      </c>
      <c r="DS1243" s="37">
        <v>0</v>
      </c>
      <c r="DT1243" s="37">
        <v>0</v>
      </c>
      <c r="DU1243" s="37">
        <v>0</v>
      </c>
      <c r="DV1243" s="37">
        <v>0</v>
      </c>
      <c r="DW1243" s="37">
        <v>0</v>
      </c>
      <c r="DX1243" s="37">
        <v>0</v>
      </c>
      <c r="DY1243" s="37">
        <v>0</v>
      </c>
      <c r="DZ1243" s="37">
        <v>0</v>
      </c>
      <c r="EA1243" s="37">
        <v>0</v>
      </c>
      <c r="EB1243" s="60">
        <v>1</v>
      </c>
      <c r="EC1243" s="37">
        <v>0</v>
      </c>
      <c r="ED1243" s="37">
        <v>0</v>
      </c>
      <c r="EE1243" s="37">
        <v>0</v>
      </c>
      <c r="EF1243" s="37">
        <v>0</v>
      </c>
      <c r="EG1243" s="37">
        <v>0</v>
      </c>
      <c r="EH1243" s="37">
        <v>0</v>
      </c>
      <c r="EI1243" s="37">
        <v>0</v>
      </c>
      <c r="EJ1243" s="37">
        <v>0</v>
      </c>
      <c r="EK1243" s="37">
        <v>0</v>
      </c>
      <c r="EL1243" s="37">
        <v>0</v>
      </c>
      <c r="EM1243" s="59">
        <v>1</v>
      </c>
      <c r="EN1243" s="37">
        <v>0</v>
      </c>
      <c r="EO1243" s="268">
        <v>1</v>
      </c>
      <c r="EP1243" s="37">
        <v>4</v>
      </c>
      <c r="EQ1243" s="37">
        <v>2</v>
      </c>
    </row>
    <row r="1244" spans="1:147" s="38" customFormat="1" ht="15" customHeight="1" x14ac:dyDescent="0.25">
      <c r="A1244" s="501" t="s">
        <v>2590</v>
      </c>
      <c r="B1244" s="37">
        <v>8</v>
      </c>
      <c r="C1244" s="78" t="s">
        <v>439</v>
      </c>
      <c r="D1244" s="37">
        <v>2010</v>
      </c>
      <c r="E1244" s="38" t="s">
        <v>440</v>
      </c>
      <c r="F1244" s="38" t="s">
        <v>199</v>
      </c>
      <c r="G1244" s="37">
        <v>12</v>
      </c>
      <c r="H1244" s="37" t="s">
        <v>441</v>
      </c>
      <c r="I1244" s="127" t="s">
        <v>50</v>
      </c>
      <c r="J1244" s="59">
        <v>0</v>
      </c>
      <c r="K1244" s="37" t="s">
        <v>3</v>
      </c>
      <c r="L1244" s="37" t="s">
        <v>89</v>
      </c>
      <c r="M1244" s="37">
        <v>4</v>
      </c>
      <c r="N1244" s="37">
        <v>4</v>
      </c>
      <c r="O1244" s="59">
        <f t="shared" si="701"/>
        <v>0.6020599913279624</v>
      </c>
      <c r="P1244" s="37">
        <v>2006</v>
      </c>
      <c r="R1244" s="37">
        <v>1</v>
      </c>
      <c r="S1244" s="37">
        <v>1</v>
      </c>
      <c r="T1244" s="37">
        <v>5</v>
      </c>
      <c r="U1244" s="37">
        <v>20</v>
      </c>
      <c r="V1244" s="65" t="s">
        <v>698</v>
      </c>
      <c r="W1244" s="65"/>
      <c r="X1244" s="37" t="s">
        <v>154</v>
      </c>
      <c r="Z1244" s="166" t="s">
        <v>712</v>
      </c>
      <c r="AA1244" s="37" t="s">
        <v>713</v>
      </c>
      <c r="AB1244" s="37" t="s">
        <v>1428</v>
      </c>
      <c r="AC1244" s="37">
        <v>32</v>
      </c>
      <c r="AD1244" s="37">
        <v>0</v>
      </c>
      <c r="AE1244" s="37" t="s">
        <v>1071</v>
      </c>
      <c r="AF1244" s="37">
        <v>32</v>
      </c>
      <c r="AG1244" s="59">
        <f t="shared" si="702"/>
        <v>1.505149978319906</v>
      </c>
      <c r="AH1244" s="59">
        <f t="shared" si="715"/>
        <v>624</v>
      </c>
      <c r="AI1244" s="72">
        <f t="shared" si="696"/>
        <v>2.7951845896824241</v>
      </c>
      <c r="AJ1244" s="59">
        <f t="shared" si="697"/>
        <v>128</v>
      </c>
      <c r="AK1244" s="59">
        <f t="shared" si="703"/>
        <v>2.1072099696478683</v>
      </c>
      <c r="AL1244" s="72">
        <f t="shared" si="698"/>
        <v>2496</v>
      </c>
      <c r="AM1244" s="72">
        <f t="shared" si="694"/>
        <v>3.3972445810103862</v>
      </c>
      <c r="AN1244" s="38" t="s">
        <v>1997</v>
      </c>
      <c r="AO1244" s="37" t="s">
        <v>28</v>
      </c>
      <c r="AP1244" s="39"/>
      <c r="AQ1244" s="37" t="s">
        <v>152</v>
      </c>
      <c r="AS1244" s="38" t="s">
        <v>442</v>
      </c>
      <c r="AT1244" s="178" t="s">
        <v>2489</v>
      </c>
      <c r="AU1244" s="11">
        <v>-40.950000000000003</v>
      </c>
      <c r="AV1244" s="11">
        <v>-71.55</v>
      </c>
      <c r="AW1244" s="37" t="s">
        <v>443</v>
      </c>
      <c r="AX1244" s="277">
        <v>8.533333333333335</v>
      </c>
      <c r="AY1244" s="278">
        <v>1166</v>
      </c>
      <c r="AZ1244" s="455">
        <f t="shared" si="704"/>
        <v>3.0666985504229953</v>
      </c>
      <c r="BA1244" s="523" t="s">
        <v>137</v>
      </c>
      <c r="BB1244" s="166" t="s">
        <v>444</v>
      </c>
      <c r="BC1244" s="37"/>
      <c r="BD1244" s="37"/>
      <c r="BE1244" s="37"/>
      <c r="BG1244" s="39" t="s">
        <v>714</v>
      </c>
      <c r="BI1244" s="38" t="s">
        <v>2232</v>
      </c>
      <c r="BJ1244" s="38" t="s">
        <v>8</v>
      </c>
      <c r="BK1244" s="38" t="s">
        <v>1705</v>
      </c>
      <c r="BL1244" s="59"/>
      <c r="BM1244" s="59"/>
      <c r="BO1244" s="37" t="s">
        <v>1679</v>
      </c>
      <c r="BP1244" s="67" t="s">
        <v>51</v>
      </c>
      <c r="BQ1244" s="37" t="s">
        <v>62</v>
      </c>
      <c r="BR1244" s="38">
        <v>6.2686199241169804</v>
      </c>
      <c r="BS1244" s="37" t="s">
        <v>21</v>
      </c>
      <c r="BT1244" s="37" t="s">
        <v>9</v>
      </c>
      <c r="BU1244" s="161">
        <v>1.3097912845909994</v>
      </c>
      <c r="BW1244" s="106" t="s">
        <v>26</v>
      </c>
      <c r="BX1244" s="37" t="s">
        <v>27</v>
      </c>
      <c r="BY1244" s="70">
        <f t="shared" si="712"/>
        <v>2.9287823486822475</v>
      </c>
      <c r="BZ1244" s="70">
        <f t="shared" si="706"/>
        <v>2.9287823486822475</v>
      </c>
      <c r="CA1244" s="37" t="s">
        <v>18</v>
      </c>
      <c r="CB1244" s="37" t="s">
        <v>698</v>
      </c>
      <c r="CC1244" s="37">
        <v>5</v>
      </c>
      <c r="CD1244" s="37">
        <v>5</v>
      </c>
      <c r="CF1244" s="78" t="s">
        <v>1584</v>
      </c>
      <c r="CG1244" s="38">
        <v>3.0337761079884999</v>
      </c>
      <c r="CH1244" s="37" t="s">
        <v>21</v>
      </c>
      <c r="CI1244" s="38">
        <v>0.69346084451407997</v>
      </c>
      <c r="CK1244" s="59">
        <f t="shared" si="713"/>
        <v>1.550625588067895</v>
      </c>
      <c r="CL1244" s="59">
        <f t="shared" si="714"/>
        <v>1.550625588067895</v>
      </c>
      <c r="CM1244" s="37">
        <v>5</v>
      </c>
      <c r="CN1244" s="37">
        <v>5</v>
      </c>
      <c r="CP1244" s="67">
        <f t="shared" si="708"/>
        <v>1.380459045125257</v>
      </c>
      <c r="CQ1244" s="67">
        <f t="shared" si="709"/>
        <v>0.90322580645161288</v>
      </c>
      <c r="CR1244" s="67">
        <f t="shared" si="705"/>
        <v>1.2468662343066836</v>
      </c>
      <c r="CS1244" s="67">
        <f t="shared" si="710"/>
        <v>0.47773377031270647</v>
      </c>
      <c r="CT1244" s="91">
        <v>0</v>
      </c>
      <c r="CU1244" s="37">
        <v>0</v>
      </c>
      <c r="CV1244" s="59" t="s">
        <v>1782</v>
      </c>
      <c r="CW1244" s="37">
        <v>1</v>
      </c>
      <c r="CX1244" s="37">
        <v>0</v>
      </c>
      <c r="CY1244" s="102">
        <v>0</v>
      </c>
      <c r="CZ1244" s="102">
        <v>2</v>
      </c>
      <c r="DA1244" s="102">
        <v>0</v>
      </c>
      <c r="DB1244" s="102">
        <v>0</v>
      </c>
      <c r="DC1244" s="102">
        <v>0</v>
      </c>
      <c r="DD1244" s="37">
        <v>0</v>
      </c>
      <c r="DE1244" s="60">
        <v>0</v>
      </c>
      <c r="DF1244" s="60">
        <v>0</v>
      </c>
      <c r="DG1244" s="60">
        <v>0</v>
      </c>
      <c r="DH1244" s="60">
        <v>0</v>
      </c>
      <c r="DI1244" s="60">
        <v>0</v>
      </c>
      <c r="DJ1244" s="60">
        <v>0</v>
      </c>
      <c r="DK1244" s="60">
        <v>0</v>
      </c>
      <c r="DL1244" s="60">
        <v>0</v>
      </c>
      <c r="DM1244" s="60">
        <v>0</v>
      </c>
      <c r="DN1244" s="60">
        <v>0</v>
      </c>
      <c r="DO1244" s="37">
        <v>0</v>
      </c>
      <c r="DP1244" s="37">
        <v>0</v>
      </c>
      <c r="DQ1244" s="37">
        <v>0</v>
      </c>
      <c r="DR1244" s="37">
        <v>0</v>
      </c>
      <c r="DS1244" s="37">
        <v>0</v>
      </c>
      <c r="DT1244" s="37">
        <v>0</v>
      </c>
      <c r="DU1244" s="37">
        <v>0</v>
      </c>
      <c r="DV1244" s="37">
        <v>0</v>
      </c>
      <c r="DW1244" s="37">
        <v>0</v>
      </c>
      <c r="DX1244" s="37">
        <v>0</v>
      </c>
      <c r="DY1244" s="37">
        <v>0</v>
      </c>
      <c r="DZ1244" s="37">
        <v>0</v>
      </c>
      <c r="EA1244" s="37">
        <v>0</v>
      </c>
      <c r="EB1244" s="37">
        <v>0</v>
      </c>
      <c r="EC1244" s="59">
        <v>1</v>
      </c>
      <c r="ED1244" s="37">
        <v>0</v>
      </c>
      <c r="EE1244" s="37">
        <v>0</v>
      </c>
      <c r="EF1244" s="37">
        <v>0</v>
      </c>
      <c r="EG1244" s="37">
        <v>0</v>
      </c>
      <c r="EH1244" s="37">
        <v>0</v>
      </c>
      <c r="EI1244" s="37">
        <v>0</v>
      </c>
      <c r="EJ1244" s="37">
        <v>0</v>
      </c>
      <c r="EK1244" s="37">
        <v>0</v>
      </c>
      <c r="EL1244" s="37">
        <v>0</v>
      </c>
      <c r="EM1244" s="59">
        <v>1</v>
      </c>
      <c r="EN1244" s="37">
        <v>0</v>
      </c>
      <c r="EO1244" s="268">
        <v>1</v>
      </c>
      <c r="EP1244" s="37">
        <v>4</v>
      </c>
      <c r="EQ1244" s="37">
        <v>2</v>
      </c>
    </row>
    <row r="1245" spans="1:147" s="199" customFormat="1" ht="15" customHeight="1" x14ac:dyDescent="0.25">
      <c r="A1245" s="501" t="s">
        <v>2590</v>
      </c>
      <c r="B1245" s="215" t="s">
        <v>1834</v>
      </c>
      <c r="C1245" s="195" t="s">
        <v>439</v>
      </c>
      <c r="D1245" s="194">
        <v>2010</v>
      </c>
      <c r="E1245" s="199" t="s">
        <v>440</v>
      </c>
      <c r="F1245" s="199" t="s">
        <v>199</v>
      </c>
      <c r="G1245" s="194">
        <v>12</v>
      </c>
      <c r="H1245" s="194" t="s">
        <v>441</v>
      </c>
      <c r="I1245" s="192" t="s">
        <v>50</v>
      </c>
      <c r="J1245" s="201">
        <v>0</v>
      </c>
      <c r="K1245" s="194" t="s">
        <v>3</v>
      </c>
      <c r="L1245" s="194" t="s">
        <v>89</v>
      </c>
      <c r="M1245" s="194">
        <v>4</v>
      </c>
      <c r="N1245" s="194">
        <v>4</v>
      </c>
      <c r="O1245" s="201">
        <f t="shared" si="701"/>
        <v>0.6020599913279624</v>
      </c>
      <c r="P1245" s="194">
        <v>2006</v>
      </c>
      <c r="R1245" s="194">
        <v>1</v>
      </c>
      <c r="S1245" s="194">
        <v>1</v>
      </c>
      <c r="T1245" s="194">
        <v>5</v>
      </c>
      <c r="U1245" s="194">
        <v>20</v>
      </c>
      <c r="V1245" s="193" t="s">
        <v>698</v>
      </c>
      <c r="W1245" s="193">
        <v>1</v>
      </c>
      <c r="X1245" s="194" t="s">
        <v>154</v>
      </c>
      <c r="Z1245" s="214" t="s">
        <v>712</v>
      </c>
      <c r="AA1245" s="194" t="s">
        <v>713</v>
      </c>
      <c r="AB1245" s="194" t="s">
        <v>1428</v>
      </c>
      <c r="AC1245" s="194">
        <v>32</v>
      </c>
      <c r="AD1245" s="194">
        <v>0</v>
      </c>
      <c r="AE1245" s="194" t="s">
        <v>1071</v>
      </c>
      <c r="AF1245" s="194">
        <v>32</v>
      </c>
      <c r="AG1245" s="201">
        <f t="shared" si="702"/>
        <v>1.505149978319906</v>
      </c>
      <c r="AH1245" s="201">
        <f t="shared" si="715"/>
        <v>624</v>
      </c>
      <c r="AI1245" s="538">
        <f t="shared" si="696"/>
        <v>2.7951845896824241</v>
      </c>
      <c r="AJ1245" s="201">
        <f t="shared" si="697"/>
        <v>128</v>
      </c>
      <c r="AK1245" s="201">
        <f t="shared" si="703"/>
        <v>2.1072099696478683</v>
      </c>
      <c r="AL1245" s="538">
        <f t="shared" si="698"/>
        <v>2496</v>
      </c>
      <c r="AM1245" s="538">
        <f t="shared" si="694"/>
        <v>3.3972445810103862</v>
      </c>
      <c r="AN1245" s="199" t="s">
        <v>1998</v>
      </c>
      <c r="AO1245" s="194" t="s">
        <v>28</v>
      </c>
      <c r="AP1245" s="195"/>
      <c r="AQ1245" s="194" t="s">
        <v>152</v>
      </c>
      <c r="AS1245" s="199" t="s">
        <v>442</v>
      </c>
      <c r="AT1245" s="215" t="s">
        <v>2489</v>
      </c>
      <c r="AU1245" s="271">
        <v>-40.950000000000003</v>
      </c>
      <c r="AV1245" s="271">
        <v>-71.55</v>
      </c>
      <c r="AW1245" s="194" t="s">
        <v>443</v>
      </c>
      <c r="AX1245" s="279">
        <v>8.533333333333335</v>
      </c>
      <c r="AY1245" s="280">
        <v>1166</v>
      </c>
      <c r="AZ1245" s="489">
        <f t="shared" si="704"/>
        <v>3.0666985504229953</v>
      </c>
      <c r="BA1245" s="524" t="s">
        <v>137</v>
      </c>
      <c r="BB1245" s="214" t="s">
        <v>444</v>
      </c>
      <c r="BC1245" s="194"/>
      <c r="BD1245" s="194"/>
      <c r="BE1245" s="194"/>
      <c r="BG1245" s="195" t="s">
        <v>714</v>
      </c>
      <c r="BI1245" s="199" t="s">
        <v>2232</v>
      </c>
      <c r="BJ1245" s="199" t="s">
        <v>8</v>
      </c>
      <c r="BK1245" s="199" t="s">
        <v>1835</v>
      </c>
      <c r="BL1245" s="201"/>
      <c r="BM1245" s="201"/>
      <c r="BO1245" s="194" t="s">
        <v>1679</v>
      </c>
      <c r="BP1245" s="206" t="s">
        <v>51</v>
      </c>
      <c r="BQ1245" s="194" t="s">
        <v>62</v>
      </c>
      <c r="BR1245" s="199">
        <v>57.617967521485681</v>
      </c>
      <c r="BS1245" s="194" t="s">
        <v>21</v>
      </c>
      <c r="BT1245" s="194" t="s">
        <v>9</v>
      </c>
      <c r="BU1245" s="226"/>
      <c r="BW1245" s="196"/>
      <c r="BX1245" s="194"/>
      <c r="BY1245" s="208"/>
      <c r="BZ1245" s="208">
        <v>7.359540447027606</v>
      </c>
      <c r="CA1245" s="194" t="s">
        <v>18</v>
      </c>
      <c r="CB1245" s="194" t="s">
        <v>698</v>
      </c>
      <c r="CC1245" s="194">
        <v>5</v>
      </c>
      <c r="CD1245" s="194">
        <v>5</v>
      </c>
      <c r="CF1245" s="195" t="s">
        <v>1584</v>
      </c>
      <c r="CG1245" s="199">
        <v>89.650820188184298</v>
      </c>
      <c r="CH1245" s="194" t="s">
        <v>21</v>
      </c>
      <c r="CK1245" s="201"/>
      <c r="CL1245" s="201">
        <v>10.04171717198482</v>
      </c>
      <c r="CM1245" s="194">
        <v>5</v>
      </c>
      <c r="CN1245" s="194">
        <v>5</v>
      </c>
      <c r="CP1245" s="206">
        <f t="shared" si="708"/>
        <v>-3.6387002357206737</v>
      </c>
      <c r="CQ1245" s="206">
        <f t="shared" si="709"/>
        <v>0.90322580645161288</v>
      </c>
      <c r="CR1245" s="206">
        <f t="shared" si="705"/>
        <v>-3.2865679548444793</v>
      </c>
      <c r="CS1245" s="206">
        <f t="shared" si="710"/>
        <v>0.9400764460905312</v>
      </c>
      <c r="CT1245" s="220">
        <v>0</v>
      </c>
      <c r="CU1245" s="194">
        <v>0</v>
      </c>
      <c r="CV1245" s="201" t="s">
        <v>1782</v>
      </c>
      <c r="CW1245" s="194">
        <v>2</v>
      </c>
      <c r="CX1245" s="194">
        <v>0</v>
      </c>
      <c r="CY1245" s="191">
        <v>0</v>
      </c>
      <c r="CZ1245" s="191">
        <v>2</v>
      </c>
      <c r="DA1245" s="191">
        <v>0</v>
      </c>
      <c r="DB1245" s="191">
        <v>0</v>
      </c>
      <c r="DC1245" s="191">
        <v>0</v>
      </c>
      <c r="DD1245" s="202">
        <v>1</v>
      </c>
      <c r="DE1245" s="202">
        <v>0</v>
      </c>
      <c r="DF1245" s="202">
        <v>0</v>
      </c>
      <c r="DG1245" s="202">
        <v>0</v>
      </c>
      <c r="DH1245" s="202">
        <v>0</v>
      </c>
      <c r="DI1245" s="202">
        <v>0</v>
      </c>
      <c r="DJ1245" s="202">
        <v>0</v>
      </c>
      <c r="DK1245" s="202">
        <v>0</v>
      </c>
      <c r="DL1245" s="202">
        <v>0</v>
      </c>
      <c r="DM1245" s="202">
        <v>0</v>
      </c>
      <c r="DN1245" s="202">
        <v>0</v>
      </c>
      <c r="DO1245" s="194">
        <v>0</v>
      </c>
      <c r="DP1245" s="194">
        <v>0</v>
      </c>
      <c r="DQ1245" s="194">
        <v>0</v>
      </c>
      <c r="DR1245" s="194">
        <v>0</v>
      </c>
      <c r="DS1245" s="194">
        <v>0</v>
      </c>
      <c r="DT1245" s="194">
        <v>0</v>
      </c>
      <c r="DU1245" s="194">
        <v>0</v>
      </c>
      <c r="DV1245" s="194">
        <v>0</v>
      </c>
      <c r="DW1245" s="194">
        <v>0</v>
      </c>
      <c r="DX1245" s="194">
        <v>0</v>
      </c>
      <c r="DY1245" s="194">
        <v>0</v>
      </c>
      <c r="DZ1245" s="194">
        <v>0</v>
      </c>
      <c r="EA1245" s="194">
        <v>0</v>
      </c>
      <c r="EB1245" s="194">
        <v>0</v>
      </c>
      <c r="EC1245" s="201">
        <v>0</v>
      </c>
      <c r="ED1245" s="194">
        <v>0</v>
      </c>
      <c r="EE1245" s="194">
        <v>0</v>
      </c>
      <c r="EF1245" s="194">
        <v>0</v>
      </c>
      <c r="EG1245" s="194">
        <v>0</v>
      </c>
      <c r="EH1245" s="194">
        <v>0</v>
      </c>
      <c r="EI1245" s="194">
        <v>0</v>
      </c>
      <c r="EJ1245" s="194">
        <v>0</v>
      </c>
      <c r="EK1245" s="194">
        <v>0</v>
      </c>
      <c r="EL1245" s="194">
        <v>0</v>
      </c>
      <c r="EM1245" s="201">
        <v>1</v>
      </c>
      <c r="EN1245" s="194">
        <v>0</v>
      </c>
      <c r="EO1245" s="540">
        <v>1</v>
      </c>
      <c r="EP1245" s="194">
        <v>4</v>
      </c>
      <c r="EQ1245" s="194">
        <v>2</v>
      </c>
    </row>
    <row r="1246" spans="1:147" s="38" customFormat="1" ht="15" customHeight="1" x14ac:dyDescent="0.25">
      <c r="A1246" s="501" t="s">
        <v>2590</v>
      </c>
      <c r="B1246" s="37">
        <v>9</v>
      </c>
      <c r="C1246" s="78" t="s">
        <v>439</v>
      </c>
      <c r="D1246" s="37">
        <v>2010</v>
      </c>
      <c r="E1246" s="38" t="s">
        <v>440</v>
      </c>
      <c r="F1246" s="38" t="s">
        <v>199</v>
      </c>
      <c r="G1246" s="37">
        <v>12</v>
      </c>
      <c r="H1246" s="37" t="s">
        <v>441</v>
      </c>
      <c r="I1246" s="127" t="s">
        <v>50</v>
      </c>
      <c r="J1246" s="59">
        <v>0</v>
      </c>
      <c r="K1246" s="37" t="s">
        <v>3</v>
      </c>
      <c r="L1246" s="37" t="s">
        <v>89</v>
      </c>
      <c r="M1246" s="37">
        <v>4</v>
      </c>
      <c r="N1246" s="37">
        <v>4</v>
      </c>
      <c r="O1246" s="59">
        <f t="shared" si="701"/>
        <v>0.6020599913279624</v>
      </c>
      <c r="P1246" s="37">
        <v>2006</v>
      </c>
      <c r="R1246" s="37">
        <v>1</v>
      </c>
      <c r="S1246" s="37">
        <v>1</v>
      </c>
      <c r="T1246" s="37">
        <v>5</v>
      </c>
      <c r="U1246" s="37">
        <v>20</v>
      </c>
      <c r="V1246" s="65" t="s">
        <v>698</v>
      </c>
      <c r="W1246" s="65"/>
      <c r="X1246" s="37" t="s">
        <v>154</v>
      </c>
      <c r="Z1246" s="166" t="s">
        <v>712</v>
      </c>
      <c r="AA1246" s="37" t="s">
        <v>713</v>
      </c>
      <c r="AB1246" s="37" t="s">
        <v>1428</v>
      </c>
      <c r="AC1246" s="37">
        <v>32</v>
      </c>
      <c r="AD1246" s="37">
        <v>0</v>
      </c>
      <c r="AE1246" s="37" t="s">
        <v>1071</v>
      </c>
      <c r="AF1246" s="37">
        <v>32</v>
      </c>
      <c r="AG1246" s="59">
        <f t="shared" si="702"/>
        <v>1.505149978319906</v>
      </c>
      <c r="AH1246" s="59">
        <f t="shared" si="715"/>
        <v>624</v>
      </c>
      <c r="AI1246" s="72">
        <f t="shared" si="696"/>
        <v>2.7951845896824241</v>
      </c>
      <c r="AJ1246" s="59">
        <f t="shared" si="697"/>
        <v>128</v>
      </c>
      <c r="AK1246" s="59">
        <f t="shared" si="703"/>
        <v>2.1072099696478683</v>
      </c>
      <c r="AL1246" s="72">
        <f t="shared" si="698"/>
        <v>2496</v>
      </c>
      <c r="AM1246" s="72">
        <f t="shared" si="694"/>
        <v>3.3972445810103862</v>
      </c>
      <c r="AN1246" s="38" t="s">
        <v>1997</v>
      </c>
      <c r="AO1246" s="37" t="s">
        <v>28</v>
      </c>
      <c r="AP1246" s="39"/>
      <c r="AQ1246" s="37" t="s">
        <v>152</v>
      </c>
      <c r="AS1246" s="38" t="s">
        <v>442</v>
      </c>
      <c r="AT1246" s="178" t="s">
        <v>2489</v>
      </c>
      <c r="AU1246" s="11">
        <v>-40.950000000000003</v>
      </c>
      <c r="AV1246" s="11">
        <v>-71.55</v>
      </c>
      <c r="AW1246" s="37" t="s">
        <v>443</v>
      </c>
      <c r="AX1246" s="277">
        <v>8.533333333333335</v>
      </c>
      <c r="AY1246" s="278">
        <v>1166</v>
      </c>
      <c r="AZ1246" s="455">
        <f t="shared" si="704"/>
        <v>3.0666985504229953</v>
      </c>
      <c r="BA1246" s="523" t="s">
        <v>137</v>
      </c>
      <c r="BB1246" s="166" t="s">
        <v>444</v>
      </c>
      <c r="BC1246" s="37"/>
      <c r="BD1246" s="37"/>
      <c r="BE1246" s="37"/>
      <c r="BG1246" s="39" t="s">
        <v>714</v>
      </c>
      <c r="BI1246" s="38" t="s">
        <v>2232</v>
      </c>
      <c r="BJ1246" s="38" t="s">
        <v>12</v>
      </c>
      <c r="BK1246" s="67" t="s">
        <v>1704</v>
      </c>
      <c r="BL1246" s="37"/>
      <c r="BM1246" s="37"/>
      <c r="BO1246" s="37" t="s">
        <v>1679</v>
      </c>
      <c r="BP1246" s="67" t="s">
        <v>51</v>
      </c>
      <c r="BQ1246" s="37" t="s">
        <v>623</v>
      </c>
      <c r="BR1246" s="38">
        <v>4.9190938511326801</v>
      </c>
      <c r="BS1246" s="37" t="s">
        <v>21</v>
      </c>
      <c r="BT1246" s="37"/>
      <c r="BU1246" s="161">
        <v>0.19417475728155953</v>
      </c>
      <c r="BW1246" s="106" t="s">
        <v>26</v>
      </c>
      <c r="BX1246" s="37" t="s">
        <v>27</v>
      </c>
      <c r="BY1246" s="70">
        <f>BU1246*SQRT(CC1246)</f>
        <v>0.4341879567960894</v>
      </c>
      <c r="BZ1246" s="70">
        <f>IF(BX1246="SE",BY1246,BU1246)</f>
        <v>0.4341879567960894</v>
      </c>
      <c r="CA1246" s="37" t="s">
        <v>18</v>
      </c>
      <c r="CB1246" s="37" t="s">
        <v>698</v>
      </c>
      <c r="CC1246" s="37">
        <v>5</v>
      </c>
      <c r="CD1246" s="37">
        <v>5</v>
      </c>
      <c r="CF1246" s="78" t="s">
        <v>1584</v>
      </c>
      <c r="CG1246" s="38">
        <v>7.0291262135922299</v>
      </c>
      <c r="CH1246" s="37" t="s">
        <v>21</v>
      </c>
      <c r="CI1246" s="38">
        <v>0.18122977346278013</v>
      </c>
      <c r="CK1246" s="59">
        <f>CI1246*SQRT(CM1246)</f>
        <v>0.40524209300966385</v>
      </c>
      <c r="CL1246" s="59">
        <f>CK1246</f>
        <v>0.40524209300966385</v>
      </c>
      <c r="CM1246" s="37">
        <v>5</v>
      </c>
      <c r="CN1246" s="37">
        <v>5</v>
      </c>
      <c r="CP1246" s="67">
        <f t="shared" si="708"/>
        <v>-5.0243114416985044</v>
      </c>
      <c r="CQ1246" s="67">
        <f t="shared" si="709"/>
        <v>0.90322580645161288</v>
      </c>
      <c r="CR1246" s="67">
        <f t="shared" si="705"/>
        <v>-4.5380877537921975</v>
      </c>
      <c r="CS1246" s="67">
        <f t="shared" si="710"/>
        <v>1.4297120230559357</v>
      </c>
      <c r="CT1246" s="91">
        <v>0</v>
      </c>
      <c r="CU1246" s="37">
        <v>0</v>
      </c>
      <c r="CV1246" s="59" t="s">
        <v>1782</v>
      </c>
      <c r="CW1246" s="37">
        <v>1</v>
      </c>
      <c r="CX1246" s="59">
        <v>0</v>
      </c>
      <c r="CY1246" s="102">
        <v>1</v>
      </c>
      <c r="CZ1246" s="102">
        <v>0</v>
      </c>
      <c r="DA1246" s="102">
        <v>0</v>
      </c>
      <c r="DB1246" s="102">
        <v>0</v>
      </c>
      <c r="DC1246" s="102">
        <v>0</v>
      </c>
      <c r="DD1246" s="37">
        <v>0</v>
      </c>
      <c r="DE1246" s="60">
        <v>0</v>
      </c>
      <c r="DF1246" s="60">
        <v>0</v>
      </c>
      <c r="DG1246" s="60">
        <v>0</v>
      </c>
      <c r="DH1246" s="60">
        <v>0</v>
      </c>
      <c r="DI1246" s="60">
        <v>0</v>
      </c>
      <c r="DJ1246" s="60">
        <v>0</v>
      </c>
      <c r="DK1246" s="60">
        <v>0</v>
      </c>
      <c r="DL1246" s="60">
        <v>0</v>
      </c>
      <c r="DM1246" s="60">
        <v>0</v>
      </c>
      <c r="DN1246" s="60">
        <v>0</v>
      </c>
      <c r="DO1246" s="37">
        <v>0</v>
      </c>
      <c r="DP1246" s="37">
        <v>0</v>
      </c>
      <c r="DQ1246" s="37">
        <v>0</v>
      </c>
      <c r="DR1246" s="37">
        <v>0</v>
      </c>
      <c r="DS1246" s="37">
        <v>0</v>
      </c>
      <c r="DT1246" s="37">
        <v>0</v>
      </c>
      <c r="DU1246" s="37">
        <v>0</v>
      </c>
      <c r="DV1246" s="37">
        <v>0</v>
      </c>
      <c r="DW1246" s="37">
        <v>0</v>
      </c>
      <c r="DX1246" s="37">
        <v>0</v>
      </c>
      <c r="DY1246" s="37">
        <v>0</v>
      </c>
      <c r="DZ1246" s="37">
        <v>0</v>
      </c>
      <c r="EA1246" s="37">
        <v>0</v>
      </c>
      <c r="EB1246" s="60">
        <v>1</v>
      </c>
      <c r="EC1246" s="37">
        <v>0</v>
      </c>
      <c r="ED1246" s="37">
        <v>0</v>
      </c>
      <c r="EE1246" s="37">
        <v>0</v>
      </c>
      <c r="EF1246" s="37">
        <v>0</v>
      </c>
      <c r="EG1246" s="37">
        <v>0</v>
      </c>
      <c r="EH1246" s="37">
        <v>0</v>
      </c>
      <c r="EI1246" s="37">
        <v>0</v>
      </c>
      <c r="EJ1246" s="37">
        <v>0</v>
      </c>
      <c r="EK1246" s="37">
        <v>0</v>
      </c>
      <c r="EL1246" s="37">
        <v>0</v>
      </c>
      <c r="EM1246" s="59">
        <v>1</v>
      </c>
      <c r="EN1246" s="37">
        <v>0</v>
      </c>
      <c r="EO1246" s="268">
        <v>1</v>
      </c>
      <c r="EP1246" s="37">
        <v>4</v>
      </c>
      <c r="EQ1246" s="37">
        <v>2</v>
      </c>
    </row>
    <row r="1247" spans="1:147" s="39" customFormat="1" ht="15" customHeight="1" x14ac:dyDescent="0.25">
      <c r="A1247" s="501" t="s">
        <v>2590</v>
      </c>
      <c r="B1247" s="37">
        <v>10</v>
      </c>
      <c r="C1247" s="78" t="s">
        <v>439</v>
      </c>
      <c r="D1247" s="37">
        <v>2010</v>
      </c>
      <c r="E1247" s="38" t="s">
        <v>440</v>
      </c>
      <c r="F1247" s="38" t="s">
        <v>199</v>
      </c>
      <c r="G1247" s="37">
        <v>12</v>
      </c>
      <c r="H1247" s="37" t="s">
        <v>441</v>
      </c>
      <c r="I1247" s="127" t="s">
        <v>50</v>
      </c>
      <c r="J1247" s="59">
        <v>0</v>
      </c>
      <c r="K1247" s="37" t="s">
        <v>3</v>
      </c>
      <c r="L1247" s="37" t="s">
        <v>89</v>
      </c>
      <c r="M1247" s="37">
        <v>4</v>
      </c>
      <c r="N1247" s="37">
        <v>4</v>
      </c>
      <c r="O1247" s="59">
        <f t="shared" si="701"/>
        <v>0.6020599913279624</v>
      </c>
      <c r="P1247" s="37">
        <v>2006</v>
      </c>
      <c r="Q1247" s="38"/>
      <c r="R1247" s="37">
        <v>1</v>
      </c>
      <c r="S1247" s="37">
        <v>1</v>
      </c>
      <c r="T1247" s="37">
        <v>5</v>
      </c>
      <c r="U1247" s="37">
        <v>20</v>
      </c>
      <c r="V1247" s="65" t="s">
        <v>698</v>
      </c>
      <c r="W1247" s="65"/>
      <c r="X1247" s="37" t="s">
        <v>154</v>
      </c>
      <c r="Y1247" s="38"/>
      <c r="Z1247" s="166" t="s">
        <v>712</v>
      </c>
      <c r="AA1247" s="37" t="s">
        <v>713</v>
      </c>
      <c r="AB1247" s="37" t="s">
        <v>1428</v>
      </c>
      <c r="AC1247" s="37">
        <v>32</v>
      </c>
      <c r="AD1247" s="37">
        <v>0</v>
      </c>
      <c r="AE1247" s="37" t="s">
        <v>1071</v>
      </c>
      <c r="AF1247" s="37">
        <v>32</v>
      </c>
      <c r="AG1247" s="59">
        <f t="shared" si="702"/>
        <v>1.505149978319906</v>
      </c>
      <c r="AH1247" s="59">
        <f t="shared" si="715"/>
        <v>624</v>
      </c>
      <c r="AI1247" s="72">
        <f t="shared" si="696"/>
        <v>2.7951845896824241</v>
      </c>
      <c r="AJ1247" s="59">
        <f t="shared" si="697"/>
        <v>128</v>
      </c>
      <c r="AK1247" s="59">
        <f t="shared" si="703"/>
        <v>2.1072099696478683</v>
      </c>
      <c r="AL1247" s="72">
        <f t="shared" si="698"/>
        <v>2496</v>
      </c>
      <c r="AM1247" s="72">
        <f t="shared" si="694"/>
        <v>3.3972445810103862</v>
      </c>
      <c r="AN1247" s="38" t="s">
        <v>1997</v>
      </c>
      <c r="AO1247" s="37" t="s">
        <v>28</v>
      </c>
      <c r="AQ1247" s="37" t="s">
        <v>152</v>
      </c>
      <c r="AR1247" s="38"/>
      <c r="AS1247" s="38" t="s">
        <v>442</v>
      </c>
      <c r="AT1247" s="178" t="s">
        <v>2489</v>
      </c>
      <c r="AU1247" s="11">
        <v>-40.950000000000003</v>
      </c>
      <c r="AV1247" s="11">
        <v>-71.55</v>
      </c>
      <c r="AW1247" s="37" t="s">
        <v>443</v>
      </c>
      <c r="AX1247" s="277">
        <v>8.533333333333335</v>
      </c>
      <c r="AY1247" s="278">
        <v>1166</v>
      </c>
      <c r="AZ1247" s="455">
        <f t="shared" si="704"/>
        <v>3.0666985504229953</v>
      </c>
      <c r="BA1247" s="523" t="s">
        <v>137</v>
      </c>
      <c r="BB1247" s="166" t="s">
        <v>444</v>
      </c>
      <c r="BC1247" s="37"/>
      <c r="BD1247" s="37"/>
      <c r="BE1247" s="37"/>
      <c r="BG1247" s="39" t="s">
        <v>714</v>
      </c>
      <c r="BH1247" s="38"/>
      <c r="BI1247" s="38" t="s">
        <v>2232</v>
      </c>
      <c r="BJ1247" s="38" t="s">
        <v>12</v>
      </c>
      <c r="BK1247" s="38" t="s">
        <v>1705</v>
      </c>
      <c r="BL1247" s="59"/>
      <c r="BM1247" s="59"/>
      <c r="BN1247" s="38"/>
      <c r="BO1247" s="37" t="s">
        <v>1679</v>
      </c>
      <c r="BP1247" s="67" t="s">
        <v>51</v>
      </c>
      <c r="BQ1247" s="37" t="s">
        <v>624</v>
      </c>
      <c r="BR1247" s="38">
        <v>0.630145867098865</v>
      </c>
      <c r="BS1247" s="37" t="s">
        <v>21</v>
      </c>
      <c r="BT1247" s="37"/>
      <c r="BU1247" s="161">
        <v>5.2512155591571963E-2</v>
      </c>
      <c r="BV1247" s="38"/>
      <c r="BW1247" s="106" t="s">
        <v>26</v>
      </c>
      <c r="BX1247" s="37" t="s">
        <v>27</v>
      </c>
      <c r="BY1247" s="70">
        <f>BU1247*SQRT(CC1247)</f>
        <v>0.1174207495478006</v>
      </c>
      <c r="BZ1247" s="70">
        <f>IF(BX1247="SE",BY1247,BU1247)</f>
        <v>0.1174207495478006</v>
      </c>
      <c r="CA1247" s="37" t="s">
        <v>18</v>
      </c>
      <c r="CB1247" s="37" t="s">
        <v>698</v>
      </c>
      <c r="CC1247" s="37">
        <v>5</v>
      </c>
      <c r="CD1247" s="37">
        <v>5</v>
      </c>
      <c r="CE1247" s="38"/>
      <c r="CF1247" s="78" t="s">
        <v>1584</v>
      </c>
      <c r="CG1247" s="38">
        <v>0.59124797406807095</v>
      </c>
      <c r="CH1247" s="37" t="s">
        <v>21</v>
      </c>
      <c r="CI1247" s="38">
        <v>6.0291734197731039E-2</v>
      </c>
      <c r="CJ1247" s="38"/>
      <c r="CK1247" s="59">
        <f>CI1247*SQRT(CM1247)</f>
        <v>0.13481641614747536</v>
      </c>
      <c r="CL1247" s="59">
        <f>CK1247</f>
        <v>0.13481641614747536</v>
      </c>
      <c r="CM1247" s="37">
        <v>5</v>
      </c>
      <c r="CN1247" s="37">
        <v>5</v>
      </c>
      <c r="CO1247" s="38"/>
      <c r="CP1247" s="67">
        <f t="shared" si="708"/>
        <v>0.30769230769230693</v>
      </c>
      <c r="CQ1247" s="67">
        <f t="shared" si="709"/>
        <v>0.90322580645161288</v>
      </c>
      <c r="CR1247" s="67">
        <f t="shared" si="705"/>
        <v>0.27791563275434172</v>
      </c>
      <c r="CS1247" s="67">
        <f t="shared" si="710"/>
        <v>0.40386185494646232</v>
      </c>
      <c r="CT1247" s="91">
        <v>0</v>
      </c>
      <c r="CU1247" s="37">
        <v>0</v>
      </c>
      <c r="CV1247" s="59" t="s">
        <v>1782</v>
      </c>
      <c r="CW1247" s="37">
        <v>1</v>
      </c>
      <c r="CX1247" s="37">
        <v>0</v>
      </c>
      <c r="CY1247" s="102">
        <v>1</v>
      </c>
      <c r="CZ1247" s="102">
        <v>0</v>
      </c>
      <c r="DA1247" s="102">
        <v>0</v>
      </c>
      <c r="DB1247" s="102">
        <v>0</v>
      </c>
      <c r="DC1247" s="102">
        <v>0</v>
      </c>
      <c r="DD1247" s="37">
        <v>0</v>
      </c>
      <c r="DE1247" s="60">
        <v>0</v>
      </c>
      <c r="DF1247" s="60">
        <v>0</v>
      </c>
      <c r="DG1247" s="60">
        <v>0</v>
      </c>
      <c r="DH1247" s="60">
        <v>0</v>
      </c>
      <c r="DI1247" s="60">
        <v>0</v>
      </c>
      <c r="DJ1247" s="60">
        <v>0</v>
      </c>
      <c r="DK1247" s="60">
        <v>0</v>
      </c>
      <c r="DL1247" s="60">
        <v>0</v>
      </c>
      <c r="DM1247" s="60">
        <v>0</v>
      </c>
      <c r="DN1247" s="60">
        <v>0</v>
      </c>
      <c r="DO1247" s="37">
        <v>0</v>
      </c>
      <c r="DP1247" s="37">
        <v>0</v>
      </c>
      <c r="DQ1247" s="37">
        <v>0</v>
      </c>
      <c r="DR1247" s="37">
        <v>0</v>
      </c>
      <c r="DS1247" s="37">
        <v>0</v>
      </c>
      <c r="DT1247" s="37">
        <v>0</v>
      </c>
      <c r="DU1247" s="37">
        <v>0</v>
      </c>
      <c r="DV1247" s="37">
        <v>0</v>
      </c>
      <c r="DW1247" s="37">
        <v>0</v>
      </c>
      <c r="DX1247" s="37">
        <v>0</v>
      </c>
      <c r="DY1247" s="37">
        <v>0</v>
      </c>
      <c r="DZ1247" s="37">
        <v>0</v>
      </c>
      <c r="EA1247" s="37">
        <v>0</v>
      </c>
      <c r="EB1247" s="37">
        <v>0</v>
      </c>
      <c r="EC1247" s="59">
        <v>1</v>
      </c>
      <c r="ED1247" s="37">
        <v>0</v>
      </c>
      <c r="EE1247" s="37">
        <v>0</v>
      </c>
      <c r="EF1247" s="37">
        <v>0</v>
      </c>
      <c r="EG1247" s="37">
        <v>0</v>
      </c>
      <c r="EH1247" s="37">
        <v>0</v>
      </c>
      <c r="EI1247" s="37">
        <v>0</v>
      </c>
      <c r="EJ1247" s="37">
        <v>0</v>
      </c>
      <c r="EK1247" s="37">
        <v>0</v>
      </c>
      <c r="EL1247" s="37">
        <v>0</v>
      </c>
      <c r="EM1247" s="59">
        <v>1</v>
      </c>
      <c r="EN1247" s="37">
        <v>0</v>
      </c>
      <c r="EO1247" s="268">
        <v>1</v>
      </c>
      <c r="EP1247" s="37">
        <v>4</v>
      </c>
      <c r="EQ1247" s="37">
        <v>2</v>
      </c>
    </row>
    <row r="1248" spans="1:147" s="195" customFormat="1" ht="15" customHeight="1" x14ac:dyDescent="0.25">
      <c r="A1248" s="501" t="s">
        <v>2590</v>
      </c>
      <c r="B1248" s="215" t="s">
        <v>1836</v>
      </c>
      <c r="C1248" s="195" t="s">
        <v>439</v>
      </c>
      <c r="D1248" s="194">
        <v>2010</v>
      </c>
      <c r="E1248" s="199" t="s">
        <v>440</v>
      </c>
      <c r="F1248" s="199" t="s">
        <v>199</v>
      </c>
      <c r="G1248" s="194">
        <v>12</v>
      </c>
      <c r="H1248" s="194" t="s">
        <v>441</v>
      </c>
      <c r="I1248" s="192" t="s">
        <v>50</v>
      </c>
      <c r="J1248" s="201">
        <v>0</v>
      </c>
      <c r="K1248" s="194" t="s">
        <v>3</v>
      </c>
      <c r="L1248" s="194" t="s">
        <v>89</v>
      </c>
      <c r="M1248" s="194">
        <v>4</v>
      </c>
      <c r="N1248" s="194">
        <v>4</v>
      </c>
      <c r="O1248" s="201">
        <f t="shared" si="701"/>
        <v>0.6020599913279624</v>
      </c>
      <c r="P1248" s="194">
        <v>2006</v>
      </c>
      <c r="Q1248" s="199"/>
      <c r="R1248" s="194">
        <v>1</v>
      </c>
      <c r="S1248" s="194">
        <v>1</v>
      </c>
      <c r="T1248" s="194">
        <v>5</v>
      </c>
      <c r="U1248" s="194">
        <v>20</v>
      </c>
      <c r="V1248" s="193" t="s">
        <v>698</v>
      </c>
      <c r="W1248" s="193">
        <v>1</v>
      </c>
      <c r="X1248" s="194" t="s">
        <v>154</v>
      </c>
      <c r="Y1248" s="199"/>
      <c r="Z1248" s="214" t="s">
        <v>712</v>
      </c>
      <c r="AA1248" s="194" t="s">
        <v>713</v>
      </c>
      <c r="AB1248" s="194" t="s">
        <v>1428</v>
      </c>
      <c r="AC1248" s="194">
        <v>32</v>
      </c>
      <c r="AD1248" s="194">
        <v>0</v>
      </c>
      <c r="AE1248" s="194" t="s">
        <v>1071</v>
      </c>
      <c r="AF1248" s="194">
        <v>32</v>
      </c>
      <c r="AG1248" s="201">
        <f t="shared" si="702"/>
        <v>1.505149978319906</v>
      </c>
      <c r="AH1248" s="201">
        <f t="shared" si="715"/>
        <v>624</v>
      </c>
      <c r="AI1248" s="538">
        <f t="shared" si="696"/>
        <v>2.7951845896824241</v>
      </c>
      <c r="AJ1248" s="201">
        <f t="shared" si="697"/>
        <v>128</v>
      </c>
      <c r="AK1248" s="201">
        <f t="shared" si="703"/>
        <v>2.1072099696478683</v>
      </c>
      <c r="AL1248" s="538">
        <f t="shared" si="698"/>
        <v>2496</v>
      </c>
      <c r="AM1248" s="538">
        <f t="shared" si="694"/>
        <v>3.3972445810103862</v>
      </c>
      <c r="AN1248" s="199" t="s">
        <v>1998</v>
      </c>
      <c r="AO1248" s="194" t="s">
        <v>28</v>
      </c>
      <c r="AQ1248" s="194" t="s">
        <v>152</v>
      </c>
      <c r="AR1248" s="199"/>
      <c r="AS1248" s="199" t="s">
        <v>442</v>
      </c>
      <c r="AT1248" s="215" t="s">
        <v>2489</v>
      </c>
      <c r="AU1248" s="271">
        <v>-40.950000000000003</v>
      </c>
      <c r="AV1248" s="271">
        <v>-71.55</v>
      </c>
      <c r="AW1248" s="194" t="s">
        <v>443</v>
      </c>
      <c r="AX1248" s="279">
        <v>8.533333333333335</v>
      </c>
      <c r="AY1248" s="280">
        <v>1166</v>
      </c>
      <c r="AZ1248" s="489">
        <f t="shared" si="704"/>
        <v>3.0666985504229953</v>
      </c>
      <c r="BA1248" s="524" t="s">
        <v>137</v>
      </c>
      <c r="BB1248" s="214" t="s">
        <v>444</v>
      </c>
      <c r="BC1248" s="194"/>
      <c r="BD1248" s="194"/>
      <c r="BE1248" s="194"/>
      <c r="BG1248" s="195" t="s">
        <v>714</v>
      </c>
      <c r="BH1248" s="199"/>
      <c r="BI1248" s="199" t="s">
        <v>2232</v>
      </c>
      <c r="BJ1248" s="199" t="s">
        <v>12</v>
      </c>
      <c r="BK1248" s="199" t="s">
        <v>1835</v>
      </c>
      <c r="BL1248" s="201"/>
      <c r="BM1248" s="201"/>
      <c r="BN1248" s="199"/>
      <c r="BO1248" s="194" t="s">
        <v>1679</v>
      </c>
      <c r="BP1248" s="206" t="s">
        <v>51</v>
      </c>
      <c r="BQ1248" s="194" t="s">
        <v>624</v>
      </c>
      <c r="BR1248" s="199">
        <v>5.5492397182315454</v>
      </c>
      <c r="BS1248" s="194" t="s">
        <v>21</v>
      </c>
      <c r="BT1248" s="194"/>
      <c r="BU1248" s="226"/>
      <c r="BV1248" s="199"/>
      <c r="BW1248" s="196"/>
      <c r="BX1248" s="194"/>
      <c r="BY1248" s="208"/>
      <c r="BZ1248" s="208">
        <v>0.44978529794906602</v>
      </c>
      <c r="CA1248" s="194" t="s">
        <v>18</v>
      </c>
      <c r="CB1248" s="194" t="s">
        <v>698</v>
      </c>
      <c r="CC1248" s="194">
        <v>5</v>
      </c>
      <c r="CD1248" s="194">
        <v>5</v>
      </c>
      <c r="CE1248" s="199"/>
      <c r="CF1248" s="195" t="s">
        <v>1584</v>
      </c>
      <c r="CG1248" s="199">
        <v>7.6203741876603006</v>
      </c>
      <c r="CH1248" s="194" t="s">
        <v>21</v>
      </c>
      <c r="CI1248" s="199"/>
      <c r="CJ1248" s="199"/>
      <c r="CK1248" s="201"/>
      <c r="CL1248" s="201">
        <v>0.42707917299922543</v>
      </c>
      <c r="CM1248" s="194">
        <v>5</v>
      </c>
      <c r="CN1248" s="194">
        <v>5</v>
      </c>
      <c r="CO1248" s="199"/>
      <c r="CP1248" s="206">
        <f t="shared" si="708"/>
        <v>-4.7223727349513691</v>
      </c>
      <c r="CQ1248" s="206">
        <f t="shared" si="709"/>
        <v>0.90322580645161288</v>
      </c>
      <c r="CR1248" s="206">
        <f t="shared" si="705"/>
        <v>-4.2653689218915591</v>
      </c>
      <c r="CS1248" s="206">
        <f t="shared" si="710"/>
        <v>1.3096686019919181</v>
      </c>
      <c r="CT1248" s="220">
        <v>0</v>
      </c>
      <c r="CU1248" s="194">
        <v>0</v>
      </c>
      <c r="CV1248" s="201" t="s">
        <v>1782</v>
      </c>
      <c r="CW1248" s="194">
        <v>2</v>
      </c>
      <c r="CX1248" s="194">
        <v>0</v>
      </c>
      <c r="CY1248" s="191">
        <v>1</v>
      </c>
      <c r="CZ1248" s="191">
        <v>0</v>
      </c>
      <c r="DA1248" s="191">
        <v>0</v>
      </c>
      <c r="DB1248" s="191">
        <v>0</v>
      </c>
      <c r="DC1248" s="191">
        <v>0</v>
      </c>
      <c r="DD1248" s="202">
        <v>1</v>
      </c>
      <c r="DE1248" s="202">
        <v>0</v>
      </c>
      <c r="DF1248" s="202">
        <v>0</v>
      </c>
      <c r="DG1248" s="202">
        <v>0</v>
      </c>
      <c r="DH1248" s="202">
        <v>0</v>
      </c>
      <c r="DI1248" s="202">
        <v>0</v>
      </c>
      <c r="DJ1248" s="202">
        <v>0</v>
      </c>
      <c r="DK1248" s="202">
        <v>0</v>
      </c>
      <c r="DL1248" s="202">
        <v>0</v>
      </c>
      <c r="DM1248" s="202">
        <v>0</v>
      </c>
      <c r="DN1248" s="202">
        <v>0</v>
      </c>
      <c r="DO1248" s="194">
        <v>0</v>
      </c>
      <c r="DP1248" s="194">
        <v>0</v>
      </c>
      <c r="DQ1248" s="194">
        <v>0</v>
      </c>
      <c r="DR1248" s="194">
        <v>0</v>
      </c>
      <c r="DS1248" s="194">
        <v>0</v>
      </c>
      <c r="DT1248" s="194">
        <v>0</v>
      </c>
      <c r="DU1248" s="194">
        <v>0</v>
      </c>
      <c r="DV1248" s="194">
        <v>0</v>
      </c>
      <c r="DW1248" s="194">
        <v>0</v>
      </c>
      <c r="DX1248" s="194">
        <v>0</v>
      </c>
      <c r="DY1248" s="194">
        <v>0</v>
      </c>
      <c r="DZ1248" s="194">
        <v>0</v>
      </c>
      <c r="EA1248" s="194">
        <v>0</v>
      </c>
      <c r="EB1248" s="194">
        <v>0</v>
      </c>
      <c r="EC1248" s="201">
        <v>0</v>
      </c>
      <c r="ED1248" s="194">
        <v>0</v>
      </c>
      <c r="EE1248" s="194">
        <v>0</v>
      </c>
      <c r="EF1248" s="194">
        <v>0</v>
      </c>
      <c r="EG1248" s="194">
        <v>0</v>
      </c>
      <c r="EH1248" s="194">
        <v>0</v>
      </c>
      <c r="EI1248" s="194">
        <v>0</v>
      </c>
      <c r="EJ1248" s="194">
        <v>0</v>
      </c>
      <c r="EK1248" s="194">
        <v>0</v>
      </c>
      <c r="EL1248" s="194">
        <v>0</v>
      </c>
      <c r="EM1248" s="201">
        <v>1</v>
      </c>
      <c r="EN1248" s="194">
        <v>0</v>
      </c>
      <c r="EO1248" s="540">
        <v>1</v>
      </c>
      <c r="EP1248" s="194">
        <v>4</v>
      </c>
      <c r="EQ1248" s="194">
        <v>2</v>
      </c>
    </row>
    <row r="1249" spans="1:147" s="299" customFormat="1" ht="15" customHeight="1" x14ac:dyDescent="0.25">
      <c r="A1249" s="499" t="s">
        <v>2591</v>
      </c>
      <c r="B1249" s="346">
        <v>1</v>
      </c>
      <c r="C1249" s="295" t="s">
        <v>445</v>
      </c>
      <c r="D1249" s="346">
        <v>1987</v>
      </c>
      <c r="E1249" s="295" t="s">
        <v>446</v>
      </c>
      <c r="F1249" s="295" t="s">
        <v>281</v>
      </c>
      <c r="G1249" s="346">
        <v>17</v>
      </c>
      <c r="H1249" s="295" t="s">
        <v>447</v>
      </c>
      <c r="I1249" s="302" t="s">
        <v>50</v>
      </c>
      <c r="J1249" s="291">
        <v>0</v>
      </c>
      <c r="K1249" s="346" t="s">
        <v>39</v>
      </c>
      <c r="L1249" s="291" t="s">
        <v>89</v>
      </c>
      <c r="M1249" s="346" t="s">
        <v>2123</v>
      </c>
      <c r="N1249" s="346">
        <v>32.5</v>
      </c>
      <c r="O1249" s="291">
        <f t="shared" ref="O1249:O1262" si="716">LOG10(N1249)</f>
        <v>1.5118833609788744</v>
      </c>
      <c r="P1249" s="346" t="s">
        <v>1441</v>
      </c>
      <c r="Q1249" s="346"/>
      <c r="R1249" s="346">
        <v>1</v>
      </c>
      <c r="S1249" s="346">
        <v>4</v>
      </c>
      <c r="T1249" s="346">
        <v>1</v>
      </c>
      <c r="U1249" s="346">
        <v>10</v>
      </c>
      <c r="V1249" s="346" t="s">
        <v>1433</v>
      </c>
      <c r="W1249" s="346"/>
      <c r="X1249" s="346" t="s">
        <v>893</v>
      </c>
      <c r="Y1249" s="330"/>
      <c r="Z1249" s="350" t="s">
        <v>369</v>
      </c>
      <c r="AA1249" s="296" t="s">
        <v>1434</v>
      </c>
      <c r="AB1249" s="346" t="s">
        <v>1413</v>
      </c>
      <c r="AC1249" s="346" t="s">
        <v>1437</v>
      </c>
      <c r="AD1249" s="346">
        <v>0</v>
      </c>
      <c r="AE1249" s="291" t="s">
        <v>1071</v>
      </c>
      <c r="AF1249" s="346">
        <v>2.25</v>
      </c>
      <c r="AG1249" s="291">
        <f t="shared" ref="AG1249:AG1262" si="717">LOG10(AF1249)</f>
        <v>0.35218251811136247</v>
      </c>
      <c r="AH1249" s="291">
        <f>AF1249*112</f>
        <v>252</v>
      </c>
      <c r="AI1249" s="312">
        <f t="shared" si="696"/>
        <v>2.4014005407815442</v>
      </c>
      <c r="AJ1249" s="291">
        <f t="shared" si="697"/>
        <v>73.125</v>
      </c>
      <c r="AK1249" s="291">
        <f t="shared" ref="AK1249:AK1262" si="718">LOG10(AJ1249)</f>
        <v>1.8640658790902369</v>
      </c>
      <c r="AL1249" s="312">
        <f t="shared" si="698"/>
        <v>8190</v>
      </c>
      <c r="AM1249" s="312">
        <f t="shared" si="694"/>
        <v>3.9132839017604186</v>
      </c>
      <c r="AN1249" s="350" t="s">
        <v>635</v>
      </c>
      <c r="AO1249" s="346" t="s">
        <v>470</v>
      </c>
      <c r="AP1249" s="330"/>
      <c r="AQ1249" s="346" t="s">
        <v>80</v>
      </c>
      <c r="AR1249" s="330" t="s">
        <v>277</v>
      </c>
      <c r="AS1249" s="295" t="s">
        <v>377</v>
      </c>
      <c r="AT1249" s="322" t="s">
        <v>2473</v>
      </c>
      <c r="AU1249" s="304">
        <v>47.9</v>
      </c>
      <c r="AV1249" s="305">
        <v>-89</v>
      </c>
      <c r="AW1249" s="330"/>
      <c r="AX1249" s="306">
        <v>3.9000000000000004</v>
      </c>
      <c r="AY1249" s="307">
        <v>729</v>
      </c>
      <c r="AZ1249" s="541">
        <f t="shared" ref="AZ1249:AZ1262" si="719">LOG10(AY1249)</f>
        <v>2.8627275283179747</v>
      </c>
      <c r="BA1249" s="519" t="s">
        <v>103</v>
      </c>
      <c r="BB1249" s="335" t="s">
        <v>448</v>
      </c>
      <c r="BC1249" s="295" t="s">
        <v>2355</v>
      </c>
      <c r="BD1249" s="346" t="s">
        <v>2354</v>
      </c>
      <c r="BE1249" s="330" t="s">
        <v>540</v>
      </c>
      <c r="BF1249" s="330"/>
      <c r="BG1249" s="330"/>
      <c r="BH1249" s="330"/>
      <c r="BI1249" s="181" t="s">
        <v>2232</v>
      </c>
      <c r="BJ1249" s="181" t="s">
        <v>1108</v>
      </c>
      <c r="BK1249" s="350" t="s">
        <v>744</v>
      </c>
      <c r="BL1249" s="291" t="s">
        <v>2267</v>
      </c>
      <c r="BM1249" s="291" t="s">
        <v>2267</v>
      </c>
      <c r="BN1249" s="330" t="s">
        <v>1435</v>
      </c>
      <c r="BO1249" s="346" t="s">
        <v>1669</v>
      </c>
      <c r="BP1249" s="181" t="s">
        <v>51</v>
      </c>
      <c r="BQ1249" s="346" t="s">
        <v>14</v>
      </c>
      <c r="BR1249" s="351">
        <v>116.5</v>
      </c>
      <c r="BS1249" s="294" t="s">
        <v>21</v>
      </c>
      <c r="BT1249" s="346" t="s">
        <v>1438</v>
      </c>
      <c r="BU1249" s="351">
        <v>184.21</v>
      </c>
      <c r="BV1249" s="330"/>
      <c r="BW1249" s="310" t="s">
        <v>26</v>
      </c>
      <c r="BX1249" s="291" t="s">
        <v>67</v>
      </c>
      <c r="BY1249" s="352"/>
      <c r="BZ1249" s="351">
        <v>184.21</v>
      </c>
      <c r="CA1249" s="294" t="s">
        <v>57</v>
      </c>
      <c r="CB1249" s="346" t="s">
        <v>1433</v>
      </c>
      <c r="CC1249" s="346">
        <v>4</v>
      </c>
      <c r="CD1249" s="346">
        <v>4</v>
      </c>
      <c r="CE1249" s="309" t="s">
        <v>1617</v>
      </c>
      <c r="CF1249" s="293" t="s">
        <v>1584</v>
      </c>
      <c r="CG1249" s="181">
        <v>0</v>
      </c>
      <c r="CH1249" s="294" t="s">
        <v>21</v>
      </c>
      <c r="CI1249" s="181">
        <v>0</v>
      </c>
      <c r="CJ1249" s="181"/>
      <c r="CK1249" s="181"/>
      <c r="CL1249" s="181">
        <v>0</v>
      </c>
      <c r="CM1249" s="346">
        <v>4</v>
      </c>
      <c r="CN1249" s="346">
        <v>4</v>
      </c>
      <c r="CO1249" s="309" t="s">
        <v>2630</v>
      </c>
      <c r="CP1249" s="181">
        <f t="shared" si="708"/>
        <v>0.89439161835115122</v>
      </c>
      <c r="CQ1249" s="181">
        <f t="shared" si="709"/>
        <v>0.86956521739130432</v>
      </c>
      <c r="CR1249" s="181">
        <f t="shared" ref="CR1249:CR1262" si="720">CP1249*CQ1249</f>
        <v>0.77773184204447932</v>
      </c>
      <c r="CS1249" s="181">
        <f t="shared" si="710"/>
        <v>0.53780417613311871</v>
      </c>
      <c r="CT1249" s="291">
        <v>0</v>
      </c>
      <c r="CU1249" s="291">
        <v>1</v>
      </c>
      <c r="CV1249" s="291" t="s">
        <v>1782</v>
      </c>
      <c r="CW1249" s="291">
        <v>0</v>
      </c>
      <c r="CX1249" s="346">
        <v>0</v>
      </c>
      <c r="CY1249" s="318">
        <v>0</v>
      </c>
      <c r="CZ1249" s="318">
        <v>3</v>
      </c>
      <c r="DA1249" s="318">
        <v>0</v>
      </c>
      <c r="DB1249" s="318">
        <v>0</v>
      </c>
      <c r="DC1249" s="318">
        <v>0</v>
      </c>
      <c r="DD1249" s="291">
        <v>0</v>
      </c>
      <c r="DE1249" s="292">
        <v>0</v>
      </c>
      <c r="DF1249" s="292">
        <v>0</v>
      </c>
      <c r="DG1249" s="292">
        <v>1</v>
      </c>
      <c r="DH1249" s="292">
        <v>0</v>
      </c>
      <c r="DI1249" s="292">
        <v>0</v>
      </c>
      <c r="DJ1249" s="292">
        <v>0</v>
      </c>
      <c r="DK1249" s="292">
        <v>0</v>
      </c>
      <c r="DL1249" s="292">
        <v>0</v>
      </c>
      <c r="DM1249" s="292">
        <v>0</v>
      </c>
      <c r="DN1249" s="292">
        <v>0</v>
      </c>
      <c r="DO1249" s="291">
        <v>1</v>
      </c>
      <c r="DP1249" s="291">
        <v>0</v>
      </c>
      <c r="DQ1249" s="291">
        <v>0</v>
      </c>
      <c r="DR1249" s="291">
        <v>0</v>
      </c>
      <c r="DS1249" s="291">
        <v>0</v>
      </c>
      <c r="DT1249" s="291">
        <v>0</v>
      </c>
      <c r="DU1249" s="291">
        <v>0</v>
      </c>
      <c r="DV1249" s="291">
        <v>0</v>
      </c>
      <c r="DW1249" s="291">
        <v>0</v>
      </c>
      <c r="DX1249" s="291">
        <v>0</v>
      </c>
      <c r="DY1249" s="291">
        <v>0</v>
      </c>
      <c r="DZ1249" s="291">
        <v>0</v>
      </c>
      <c r="EA1249" s="291">
        <v>0</v>
      </c>
      <c r="EB1249" s="291">
        <v>0</v>
      </c>
      <c r="EC1249" s="291">
        <v>0</v>
      </c>
      <c r="ED1249" s="291">
        <v>0</v>
      </c>
      <c r="EE1249" s="291">
        <v>0</v>
      </c>
      <c r="EF1249" s="291">
        <v>0</v>
      </c>
      <c r="EG1249" s="291">
        <v>0</v>
      </c>
      <c r="EH1249" s="291">
        <v>0</v>
      </c>
      <c r="EI1249" s="291">
        <v>0</v>
      </c>
      <c r="EJ1249" s="291">
        <v>0</v>
      </c>
      <c r="EK1249" s="291">
        <v>0</v>
      </c>
      <c r="EL1249" s="291">
        <v>0</v>
      </c>
      <c r="EM1249" s="291">
        <v>0</v>
      </c>
      <c r="EN1249" s="291">
        <v>0</v>
      </c>
      <c r="EO1249" s="291">
        <v>0</v>
      </c>
      <c r="EP1249" s="291">
        <v>1</v>
      </c>
      <c r="EQ1249" s="291">
        <v>3</v>
      </c>
    </row>
    <row r="1250" spans="1:147" s="299" customFormat="1" ht="15" customHeight="1" x14ac:dyDescent="0.25">
      <c r="A1250" s="499" t="s">
        <v>2591</v>
      </c>
      <c r="B1250" s="346">
        <v>2</v>
      </c>
      <c r="C1250" s="295" t="s">
        <v>445</v>
      </c>
      <c r="D1250" s="346">
        <v>1987</v>
      </c>
      <c r="E1250" s="295" t="s">
        <v>446</v>
      </c>
      <c r="F1250" s="295" t="s">
        <v>281</v>
      </c>
      <c r="G1250" s="346">
        <v>17</v>
      </c>
      <c r="H1250" s="295" t="s">
        <v>447</v>
      </c>
      <c r="I1250" s="302" t="s">
        <v>50</v>
      </c>
      <c r="J1250" s="291">
        <v>0</v>
      </c>
      <c r="K1250" s="346" t="s">
        <v>39</v>
      </c>
      <c r="L1250" s="291" t="s">
        <v>89</v>
      </c>
      <c r="M1250" s="346" t="s">
        <v>2123</v>
      </c>
      <c r="N1250" s="346">
        <v>32.5</v>
      </c>
      <c r="O1250" s="291">
        <f t="shared" si="716"/>
        <v>1.5118833609788744</v>
      </c>
      <c r="P1250" s="346" t="s">
        <v>1441</v>
      </c>
      <c r="Q1250" s="346"/>
      <c r="R1250" s="346">
        <v>1</v>
      </c>
      <c r="S1250" s="346">
        <v>4</v>
      </c>
      <c r="T1250" s="346">
        <v>1</v>
      </c>
      <c r="U1250" s="346">
        <v>10</v>
      </c>
      <c r="V1250" s="346" t="s">
        <v>1433</v>
      </c>
      <c r="W1250" s="346"/>
      <c r="X1250" s="346" t="s">
        <v>893</v>
      </c>
      <c r="Y1250" s="330"/>
      <c r="Z1250" s="350" t="s">
        <v>369</v>
      </c>
      <c r="AA1250" s="296" t="s">
        <v>1434</v>
      </c>
      <c r="AB1250" s="346" t="s">
        <v>1413</v>
      </c>
      <c r="AC1250" s="346" t="s">
        <v>1437</v>
      </c>
      <c r="AD1250" s="346">
        <v>0</v>
      </c>
      <c r="AE1250" s="291" t="s">
        <v>1071</v>
      </c>
      <c r="AF1250" s="346">
        <v>2.25</v>
      </c>
      <c r="AG1250" s="291">
        <f t="shared" si="717"/>
        <v>0.35218251811136247</v>
      </c>
      <c r="AH1250" s="291">
        <f t="shared" ref="AH1250:AH1262" si="721">AF1250*112</f>
        <v>252</v>
      </c>
      <c r="AI1250" s="312">
        <f t="shared" si="696"/>
        <v>2.4014005407815442</v>
      </c>
      <c r="AJ1250" s="291">
        <f t="shared" si="697"/>
        <v>73.125</v>
      </c>
      <c r="AK1250" s="291">
        <f t="shared" si="718"/>
        <v>1.8640658790902369</v>
      </c>
      <c r="AL1250" s="312">
        <f t="shared" si="698"/>
        <v>8190</v>
      </c>
      <c r="AM1250" s="312">
        <f t="shared" si="694"/>
        <v>3.9132839017604186</v>
      </c>
      <c r="AN1250" s="350" t="s">
        <v>635</v>
      </c>
      <c r="AO1250" s="346" t="s">
        <v>470</v>
      </c>
      <c r="AP1250" s="330"/>
      <c r="AQ1250" s="346" t="s">
        <v>80</v>
      </c>
      <c r="AR1250" s="330" t="s">
        <v>277</v>
      </c>
      <c r="AS1250" s="295" t="s">
        <v>377</v>
      </c>
      <c r="AT1250" s="322" t="s">
        <v>2473</v>
      </c>
      <c r="AU1250" s="304">
        <v>47.9</v>
      </c>
      <c r="AV1250" s="305">
        <v>-89</v>
      </c>
      <c r="AW1250" s="330"/>
      <c r="AX1250" s="306">
        <v>3.9000000000000004</v>
      </c>
      <c r="AY1250" s="307">
        <v>729</v>
      </c>
      <c r="AZ1250" s="541">
        <f t="shared" si="719"/>
        <v>2.8627275283179747</v>
      </c>
      <c r="BA1250" s="519" t="s">
        <v>103</v>
      </c>
      <c r="BB1250" s="335" t="s">
        <v>448</v>
      </c>
      <c r="BC1250" s="295" t="s">
        <v>2355</v>
      </c>
      <c r="BD1250" s="346" t="s">
        <v>2354</v>
      </c>
      <c r="BE1250" s="330" t="s">
        <v>540</v>
      </c>
      <c r="BF1250" s="330"/>
      <c r="BG1250" s="330"/>
      <c r="BH1250" s="330"/>
      <c r="BI1250" s="181" t="s">
        <v>2232</v>
      </c>
      <c r="BJ1250" s="181" t="s">
        <v>1108</v>
      </c>
      <c r="BK1250" s="350" t="s">
        <v>938</v>
      </c>
      <c r="BL1250" s="294" t="s">
        <v>2267</v>
      </c>
      <c r="BM1250" s="294" t="s">
        <v>2267</v>
      </c>
      <c r="BN1250" s="330" t="s">
        <v>1435</v>
      </c>
      <c r="BO1250" s="346" t="s">
        <v>1669</v>
      </c>
      <c r="BP1250" s="181" t="s">
        <v>51</v>
      </c>
      <c r="BQ1250" s="346" t="s">
        <v>14</v>
      </c>
      <c r="BR1250" s="351">
        <v>77.5</v>
      </c>
      <c r="BS1250" s="294" t="s">
        <v>21</v>
      </c>
      <c r="BT1250" s="346" t="s">
        <v>1438</v>
      </c>
      <c r="BU1250" s="351">
        <v>36.270000000000003</v>
      </c>
      <c r="BV1250" s="330"/>
      <c r="BW1250" s="310" t="s">
        <v>26</v>
      </c>
      <c r="BX1250" s="291" t="s">
        <v>67</v>
      </c>
      <c r="BY1250" s="352"/>
      <c r="BZ1250" s="351">
        <v>36.270000000000003</v>
      </c>
      <c r="CA1250" s="294" t="s">
        <v>57</v>
      </c>
      <c r="CB1250" s="346" t="s">
        <v>1433</v>
      </c>
      <c r="CC1250" s="346">
        <v>4</v>
      </c>
      <c r="CD1250" s="346">
        <v>4</v>
      </c>
      <c r="CE1250" s="309" t="s">
        <v>1617</v>
      </c>
      <c r="CF1250" s="293" t="s">
        <v>1584</v>
      </c>
      <c r="CG1250" s="181">
        <v>0</v>
      </c>
      <c r="CH1250" s="294" t="s">
        <v>21</v>
      </c>
      <c r="CI1250" s="181">
        <v>0</v>
      </c>
      <c r="CJ1250" s="181"/>
      <c r="CK1250" s="181"/>
      <c r="CL1250" s="181">
        <v>0</v>
      </c>
      <c r="CM1250" s="346">
        <v>4</v>
      </c>
      <c r="CN1250" s="346">
        <v>4</v>
      </c>
      <c r="CO1250" s="309" t="s">
        <v>2630</v>
      </c>
      <c r="CP1250" s="181">
        <f t="shared" si="708"/>
        <v>3.0218238512245619</v>
      </c>
      <c r="CQ1250" s="181">
        <f t="shared" si="709"/>
        <v>0.86956521739130432</v>
      </c>
      <c r="CR1250" s="181">
        <f t="shared" si="720"/>
        <v>2.6276729141083144</v>
      </c>
      <c r="CS1250" s="181">
        <f t="shared" si="710"/>
        <v>0.93154155897115509</v>
      </c>
      <c r="CT1250" s="291">
        <v>0</v>
      </c>
      <c r="CU1250" s="291">
        <v>1</v>
      </c>
      <c r="CV1250" s="291" t="s">
        <v>1782</v>
      </c>
      <c r="CW1250" s="291">
        <v>0</v>
      </c>
      <c r="CX1250" s="346">
        <v>0</v>
      </c>
      <c r="CY1250" s="318">
        <v>0</v>
      </c>
      <c r="CZ1250" s="318">
        <v>3</v>
      </c>
      <c r="DA1250" s="318">
        <v>0</v>
      </c>
      <c r="DB1250" s="318">
        <v>0</v>
      </c>
      <c r="DC1250" s="318">
        <v>0</v>
      </c>
      <c r="DD1250" s="291">
        <v>0</v>
      </c>
      <c r="DE1250" s="292">
        <v>0</v>
      </c>
      <c r="DF1250" s="292">
        <v>0</v>
      </c>
      <c r="DG1250" s="292">
        <v>1</v>
      </c>
      <c r="DH1250" s="292">
        <v>0</v>
      </c>
      <c r="DI1250" s="292">
        <v>0</v>
      </c>
      <c r="DJ1250" s="292">
        <v>0</v>
      </c>
      <c r="DK1250" s="292">
        <v>0</v>
      </c>
      <c r="DL1250" s="292">
        <v>0</v>
      </c>
      <c r="DM1250" s="292">
        <v>0</v>
      </c>
      <c r="DN1250" s="292">
        <v>0</v>
      </c>
      <c r="DO1250" s="291">
        <v>0</v>
      </c>
      <c r="DP1250" s="291">
        <v>1</v>
      </c>
      <c r="DQ1250" s="291">
        <v>0</v>
      </c>
      <c r="DR1250" s="291">
        <v>0</v>
      </c>
      <c r="DS1250" s="291">
        <v>0</v>
      </c>
      <c r="DT1250" s="291">
        <v>0</v>
      </c>
      <c r="DU1250" s="291">
        <v>0</v>
      </c>
      <c r="DV1250" s="291">
        <v>0</v>
      </c>
      <c r="DW1250" s="291">
        <v>0</v>
      </c>
      <c r="DX1250" s="291">
        <v>0</v>
      </c>
      <c r="DY1250" s="291">
        <v>0</v>
      </c>
      <c r="DZ1250" s="291">
        <v>0</v>
      </c>
      <c r="EA1250" s="291">
        <v>0</v>
      </c>
      <c r="EB1250" s="291">
        <v>0</v>
      </c>
      <c r="EC1250" s="291">
        <v>0</v>
      </c>
      <c r="ED1250" s="291">
        <v>0</v>
      </c>
      <c r="EE1250" s="291">
        <v>0</v>
      </c>
      <c r="EF1250" s="291">
        <v>0</v>
      </c>
      <c r="EG1250" s="291">
        <v>0</v>
      </c>
      <c r="EH1250" s="291">
        <v>0</v>
      </c>
      <c r="EI1250" s="291">
        <v>0</v>
      </c>
      <c r="EJ1250" s="291">
        <v>0</v>
      </c>
      <c r="EK1250" s="291">
        <v>0</v>
      </c>
      <c r="EL1250" s="291">
        <v>0</v>
      </c>
      <c r="EM1250" s="291">
        <v>0</v>
      </c>
      <c r="EN1250" s="291">
        <v>0</v>
      </c>
      <c r="EO1250" s="291">
        <v>0</v>
      </c>
      <c r="EP1250" s="291">
        <v>1</v>
      </c>
      <c r="EQ1250" s="291">
        <v>3</v>
      </c>
    </row>
    <row r="1251" spans="1:147" s="299" customFormat="1" ht="15" customHeight="1" x14ac:dyDescent="0.25">
      <c r="A1251" s="499" t="s">
        <v>2591</v>
      </c>
      <c r="B1251" s="346">
        <v>3</v>
      </c>
      <c r="C1251" s="295" t="s">
        <v>445</v>
      </c>
      <c r="D1251" s="346">
        <v>1987</v>
      </c>
      <c r="E1251" s="295" t="s">
        <v>446</v>
      </c>
      <c r="F1251" s="295" t="s">
        <v>281</v>
      </c>
      <c r="G1251" s="346">
        <v>17</v>
      </c>
      <c r="H1251" s="295" t="s">
        <v>447</v>
      </c>
      <c r="I1251" s="302" t="s">
        <v>50</v>
      </c>
      <c r="J1251" s="291">
        <v>0</v>
      </c>
      <c r="K1251" s="346" t="s">
        <v>39</v>
      </c>
      <c r="L1251" s="291" t="s">
        <v>89</v>
      </c>
      <c r="M1251" s="346" t="s">
        <v>2123</v>
      </c>
      <c r="N1251" s="346">
        <v>32.5</v>
      </c>
      <c r="O1251" s="291">
        <f t="shared" si="716"/>
        <v>1.5118833609788744</v>
      </c>
      <c r="P1251" s="346" t="s">
        <v>1441</v>
      </c>
      <c r="Q1251" s="346"/>
      <c r="R1251" s="346">
        <v>1</v>
      </c>
      <c r="S1251" s="346">
        <v>4</v>
      </c>
      <c r="T1251" s="346">
        <v>1</v>
      </c>
      <c r="U1251" s="346">
        <v>10</v>
      </c>
      <c r="V1251" s="346" t="s">
        <v>1433</v>
      </c>
      <c r="W1251" s="346"/>
      <c r="X1251" s="346" t="s">
        <v>893</v>
      </c>
      <c r="Y1251" s="330"/>
      <c r="Z1251" s="350" t="s">
        <v>369</v>
      </c>
      <c r="AA1251" s="296" t="s">
        <v>1434</v>
      </c>
      <c r="AB1251" s="346" t="s">
        <v>1413</v>
      </c>
      <c r="AC1251" s="346" t="s">
        <v>1437</v>
      </c>
      <c r="AD1251" s="346">
        <v>0</v>
      </c>
      <c r="AE1251" s="291" t="s">
        <v>1071</v>
      </c>
      <c r="AF1251" s="346">
        <v>2.25</v>
      </c>
      <c r="AG1251" s="291">
        <f t="shared" si="717"/>
        <v>0.35218251811136247</v>
      </c>
      <c r="AH1251" s="291">
        <f t="shared" si="721"/>
        <v>252</v>
      </c>
      <c r="AI1251" s="312">
        <f t="shared" si="696"/>
        <v>2.4014005407815442</v>
      </c>
      <c r="AJ1251" s="291">
        <f t="shared" si="697"/>
        <v>73.125</v>
      </c>
      <c r="AK1251" s="291">
        <f t="shared" si="718"/>
        <v>1.8640658790902369</v>
      </c>
      <c r="AL1251" s="312">
        <f t="shared" si="698"/>
        <v>8190</v>
      </c>
      <c r="AM1251" s="312">
        <f t="shared" si="694"/>
        <v>3.9132839017604186</v>
      </c>
      <c r="AN1251" s="350" t="s">
        <v>635</v>
      </c>
      <c r="AO1251" s="346" t="s">
        <v>470</v>
      </c>
      <c r="AP1251" s="330"/>
      <c r="AQ1251" s="346" t="s">
        <v>80</v>
      </c>
      <c r="AR1251" s="330" t="s">
        <v>277</v>
      </c>
      <c r="AS1251" s="295" t="s">
        <v>377</v>
      </c>
      <c r="AT1251" s="322" t="s">
        <v>2473</v>
      </c>
      <c r="AU1251" s="304">
        <v>47.9</v>
      </c>
      <c r="AV1251" s="305">
        <v>-89</v>
      </c>
      <c r="AW1251" s="330"/>
      <c r="AX1251" s="306">
        <v>3.9000000000000004</v>
      </c>
      <c r="AY1251" s="307">
        <v>729</v>
      </c>
      <c r="AZ1251" s="541">
        <f t="shared" si="719"/>
        <v>2.8627275283179747</v>
      </c>
      <c r="BA1251" s="519" t="s">
        <v>103</v>
      </c>
      <c r="BB1251" s="335" t="s">
        <v>448</v>
      </c>
      <c r="BC1251" s="295" t="s">
        <v>2355</v>
      </c>
      <c r="BD1251" s="346" t="s">
        <v>2354</v>
      </c>
      <c r="BE1251" s="330" t="s">
        <v>540</v>
      </c>
      <c r="BF1251" s="330"/>
      <c r="BG1251" s="330"/>
      <c r="BH1251" s="330"/>
      <c r="BI1251" s="181" t="s">
        <v>2232</v>
      </c>
      <c r="BJ1251" s="181" t="s">
        <v>1108</v>
      </c>
      <c r="BK1251" s="350" t="s">
        <v>1439</v>
      </c>
      <c r="BL1251" s="294" t="s">
        <v>2268</v>
      </c>
      <c r="BM1251" s="294" t="s">
        <v>2268</v>
      </c>
      <c r="BN1251" s="330" t="s">
        <v>1435</v>
      </c>
      <c r="BO1251" s="346" t="s">
        <v>1669</v>
      </c>
      <c r="BP1251" s="181" t="s">
        <v>51</v>
      </c>
      <c r="BQ1251" s="346" t="s">
        <v>14</v>
      </c>
      <c r="BR1251" s="353">
        <v>12.5</v>
      </c>
      <c r="BS1251" s="294" t="s">
        <v>21</v>
      </c>
      <c r="BT1251" s="346" t="s">
        <v>1438</v>
      </c>
      <c r="BU1251" s="353">
        <v>20.024984394500787</v>
      </c>
      <c r="BV1251" s="330"/>
      <c r="BW1251" s="310" t="s">
        <v>26</v>
      </c>
      <c r="BX1251" s="291" t="s">
        <v>67</v>
      </c>
      <c r="BY1251" s="352"/>
      <c r="BZ1251" s="353">
        <v>20.024984394500787</v>
      </c>
      <c r="CA1251" s="294" t="s">
        <v>57</v>
      </c>
      <c r="CB1251" s="346" t="s">
        <v>1433</v>
      </c>
      <c r="CC1251" s="346">
        <v>4</v>
      </c>
      <c r="CD1251" s="346">
        <v>4</v>
      </c>
      <c r="CE1251" s="309" t="s">
        <v>1617</v>
      </c>
      <c r="CF1251" s="293" t="s">
        <v>1584</v>
      </c>
      <c r="CG1251" s="181">
        <v>0</v>
      </c>
      <c r="CH1251" s="294" t="s">
        <v>21</v>
      </c>
      <c r="CI1251" s="181">
        <v>0</v>
      </c>
      <c r="CJ1251" s="181"/>
      <c r="CK1251" s="181"/>
      <c r="CL1251" s="181">
        <v>0</v>
      </c>
      <c r="CM1251" s="346">
        <v>4</v>
      </c>
      <c r="CN1251" s="346">
        <v>4</v>
      </c>
      <c r="CO1251" s="309" t="s">
        <v>2630</v>
      </c>
      <c r="CP1251" s="181">
        <f t="shared" si="708"/>
        <v>0.88278068943306087</v>
      </c>
      <c r="CQ1251" s="181">
        <f t="shared" si="709"/>
        <v>0.86956521739130432</v>
      </c>
      <c r="CR1251" s="181">
        <f t="shared" si="720"/>
        <v>0.76763538211570503</v>
      </c>
      <c r="CS1251" s="181">
        <f t="shared" si="710"/>
        <v>0.53682900499224528</v>
      </c>
      <c r="CT1251" s="291">
        <v>0</v>
      </c>
      <c r="CU1251" s="291">
        <v>1</v>
      </c>
      <c r="CV1251" s="291" t="s">
        <v>1782</v>
      </c>
      <c r="CW1251" s="291">
        <v>0</v>
      </c>
      <c r="CX1251" s="346">
        <v>0</v>
      </c>
      <c r="CY1251" s="318">
        <v>0</v>
      </c>
      <c r="CZ1251" s="318">
        <v>3</v>
      </c>
      <c r="DA1251" s="318">
        <v>0</v>
      </c>
      <c r="DB1251" s="318">
        <v>0</v>
      </c>
      <c r="DC1251" s="318">
        <v>0</v>
      </c>
      <c r="DD1251" s="291">
        <v>0</v>
      </c>
      <c r="DE1251" s="292">
        <v>0</v>
      </c>
      <c r="DF1251" s="292">
        <v>0</v>
      </c>
      <c r="DG1251" s="292">
        <v>1</v>
      </c>
      <c r="DH1251" s="292">
        <v>0</v>
      </c>
      <c r="DI1251" s="292">
        <v>0</v>
      </c>
      <c r="DJ1251" s="292">
        <v>0</v>
      </c>
      <c r="DK1251" s="292">
        <v>0</v>
      </c>
      <c r="DL1251" s="292">
        <v>0</v>
      </c>
      <c r="DM1251" s="292">
        <v>0</v>
      </c>
      <c r="DN1251" s="292">
        <v>0</v>
      </c>
      <c r="DO1251" s="291">
        <v>0</v>
      </c>
      <c r="DP1251" s="291">
        <v>0</v>
      </c>
      <c r="DQ1251" s="291">
        <v>1</v>
      </c>
      <c r="DR1251" s="291">
        <v>0</v>
      </c>
      <c r="DS1251" s="291">
        <v>0</v>
      </c>
      <c r="DT1251" s="291">
        <v>0</v>
      </c>
      <c r="DU1251" s="291">
        <v>0</v>
      </c>
      <c r="DV1251" s="291">
        <v>0</v>
      </c>
      <c r="DW1251" s="291">
        <v>0</v>
      </c>
      <c r="DX1251" s="291">
        <v>0</v>
      </c>
      <c r="DY1251" s="291">
        <v>0</v>
      </c>
      <c r="DZ1251" s="291">
        <v>0</v>
      </c>
      <c r="EA1251" s="291">
        <v>0</v>
      </c>
      <c r="EB1251" s="291">
        <v>0</v>
      </c>
      <c r="EC1251" s="291">
        <v>0</v>
      </c>
      <c r="ED1251" s="291">
        <v>0</v>
      </c>
      <c r="EE1251" s="291">
        <v>0</v>
      </c>
      <c r="EF1251" s="291">
        <v>0</v>
      </c>
      <c r="EG1251" s="291">
        <v>0</v>
      </c>
      <c r="EH1251" s="291">
        <v>0</v>
      </c>
      <c r="EI1251" s="291">
        <v>0</v>
      </c>
      <c r="EJ1251" s="291">
        <v>0</v>
      </c>
      <c r="EK1251" s="291">
        <v>0</v>
      </c>
      <c r="EL1251" s="291">
        <v>0</v>
      </c>
      <c r="EM1251" s="291">
        <v>0</v>
      </c>
      <c r="EN1251" s="291">
        <v>0</v>
      </c>
      <c r="EO1251" s="291">
        <v>0</v>
      </c>
      <c r="EP1251" s="291">
        <v>1</v>
      </c>
      <c r="EQ1251" s="291">
        <v>3</v>
      </c>
    </row>
    <row r="1252" spans="1:147" s="299" customFormat="1" ht="15" customHeight="1" x14ac:dyDescent="0.25">
      <c r="A1252" s="499" t="s">
        <v>2591</v>
      </c>
      <c r="B1252" s="346">
        <v>4</v>
      </c>
      <c r="C1252" s="295" t="s">
        <v>445</v>
      </c>
      <c r="D1252" s="346">
        <v>1987</v>
      </c>
      <c r="E1252" s="295" t="s">
        <v>446</v>
      </c>
      <c r="F1252" s="295" t="s">
        <v>281</v>
      </c>
      <c r="G1252" s="346">
        <v>17</v>
      </c>
      <c r="H1252" s="295" t="s">
        <v>447</v>
      </c>
      <c r="I1252" s="302" t="s">
        <v>50</v>
      </c>
      <c r="J1252" s="291">
        <v>0</v>
      </c>
      <c r="K1252" s="346" t="s">
        <v>39</v>
      </c>
      <c r="L1252" s="291" t="s">
        <v>89</v>
      </c>
      <c r="M1252" s="346" t="s">
        <v>2123</v>
      </c>
      <c r="N1252" s="346">
        <v>32.5</v>
      </c>
      <c r="O1252" s="291">
        <f t="shared" si="716"/>
        <v>1.5118833609788744</v>
      </c>
      <c r="P1252" s="346" t="s">
        <v>1441</v>
      </c>
      <c r="Q1252" s="346"/>
      <c r="R1252" s="346">
        <v>1</v>
      </c>
      <c r="S1252" s="346">
        <v>4</v>
      </c>
      <c r="T1252" s="346">
        <v>1</v>
      </c>
      <c r="U1252" s="346">
        <v>10</v>
      </c>
      <c r="V1252" s="346" t="s">
        <v>1433</v>
      </c>
      <c r="W1252" s="346"/>
      <c r="X1252" s="346" t="s">
        <v>893</v>
      </c>
      <c r="Y1252" s="330"/>
      <c r="Z1252" s="350" t="s">
        <v>369</v>
      </c>
      <c r="AA1252" s="296" t="s">
        <v>1434</v>
      </c>
      <c r="AB1252" s="346" t="s">
        <v>1413</v>
      </c>
      <c r="AC1252" s="346" t="s">
        <v>1437</v>
      </c>
      <c r="AD1252" s="346">
        <v>0</v>
      </c>
      <c r="AE1252" s="291" t="s">
        <v>1071</v>
      </c>
      <c r="AF1252" s="346">
        <v>2.25</v>
      </c>
      <c r="AG1252" s="291">
        <f t="shared" si="717"/>
        <v>0.35218251811136247</v>
      </c>
      <c r="AH1252" s="291">
        <f t="shared" si="721"/>
        <v>252</v>
      </c>
      <c r="AI1252" s="312">
        <f t="shared" si="696"/>
        <v>2.4014005407815442</v>
      </c>
      <c r="AJ1252" s="291">
        <f t="shared" si="697"/>
        <v>73.125</v>
      </c>
      <c r="AK1252" s="291">
        <f t="shared" si="718"/>
        <v>1.8640658790902369</v>
      </c>
      <c r="AL1252" s="312">
        <f t="shared" si="698"/>
        <v>8190</v>
      </c>
      <c r="AM1252" s="312">
        <f t="shared" si="694"/>
        <v>3.9132839017604186</v>
      </c>
      <c r="AN1252" s="350" t="s">
        <v>635</v>
      </c>
      <c r="AO1252" s="346" t="s">
        <v>470</v>
      </c>
      <c r="AP1252" s="330"/>
      <c r="AQ1252" s="346" t="s">
        <v>80</v>
      </c>
      <c r="AR1252" s="330" t="s">
        <v>277</v>
      </c>
      <c r="AS1252" s="295" t="s">
        <v>377</v>
      </c>
      <c r="AT1252" s="322" t="s">
        <v>2473</v>
      </c>
      <c r="AU1252" s="304">
        <v>47.9</v>
      </c>
      <c r="AV1252" s="305">
        <v>-89</v>
      </c>
      <c r="AW1252" s="330"/>
      <c r="AX1252" s="306">
        <v>3.9000000000000004</v>
      </c>
      <c r="AY1252" s="307">
        <v>729</v>
      </c>
      <c r="AZ1252" s="541">
        <f t="shared" si="719"/>
        <v>2.8627275283179747</v>
      </c>
      <c r="BA1252" s="519" t="s">
        <v>103</v>
      </c>
      <c r="BB1252" s="335" t="s">
        <v>448</v>
      </c>
      <c r="BC1252" s="295" t="s">
        <v>2355</v>
      </c>
      <c r="BD1252" s="346" t="s">
        <v>2354</v>
      </c>
      <c r="BE1252" s="330" t="s">
        <v>540</v>
      </c>
      <c r="BF1252" s="330"/>
      <c r="BG1252" s="330"/>
      <c r="BH1252" s="330"/>
      <c r="BI1252" s="181" t="s">
        <v>2232</v>
      </c>
      <c r="BJ1252" s="181" t="s">
        <v>1108</v>
      </c>
      <c r="BK1252" s="335" t="s">
        <v>1440</v>
      </c>
      <c r="BL1252" s="291" t="s">
        <v>2268</v>
      </c>
      <c r="BM1252" s="291" t="s">
        <v>2268</v>
      </c>
      <c r="BN1252" s="330" t="s">
        <v>1435</v>
      </c>
      <c r="BO1252" s="346" t="s">
        <v>1669</v>
      </c>
      <c r="BP1252" s="181" t="s">
        <v>51</v>
      </c>
      <c r="BQ1252" s="346" t="s">
        <v>14</v>
      </c>
      <c r="BR1252" s="351">
        <v>24.75</v>
      </c>
      <c r="BS1252" s="294" t="s">
        <v>21</v>
      </c>
      <c r="BT1252" s="346" t="s">
        <v>1438</v>
      </c>
      <c r="BU1252" s="351">
        <v>49.5</v>
      </c>
      <c r="BV1252" s="330"/>
      <c r="BW1252" s="310" t="s">
        <v>26</v>
      </c>
      <c r="BX1252" s="291" t="s">
        <v>67</v>
      </c>
      <c r="BY1252" s="352"/>
      <c r="BZ1252" s="351">
        <v>49.5</v>
      </c>
      <c r="CA1252" s="294" t="s">
        <v>57</v>
      </c>
      <c r="CB1252" s="346" t="s">
        <v>1433</v>
      </c>
      <c r="CC1252" s="346">
        <v>4</v>
      </c>
      <c r="CD1252" s="346">
        <v>4</v>
      </c>
      <c r="CE1252" s="309" t="s">
        <v>1617</v>
      </c>
      <c r="CF1252" s="293" t="s">
        <v>1584</v>
      </c>
      <c r="CG1252" s="181">
        <v>0</v>
      </c>
      <c r="CH1252" s="294" t="s">
        <v>21</v>
      </c>
      <c r="CI1252" s="181">
        <v>0</v>
      </c>
      <c r="CJ1252" s="181"/>
      <c r="CK1252" s="181"/>
      <c r="CL1252" s="181">
        <v>0</v>
      </c>
      <c r="CM1252" s="346">
        <v>4</v>
      </c>
      <c r="CN1252" s="346">
        <v>4</v>
      </c>
      <c r="CO1252" s="309" t="s">
        <v>2630</v>
      </c>
      <c r="CP1252" s="181">
        <f t="shared" si="708"/>
        <v>0.70710678118654757</v>
      </c>
      <c r="CQ1252" s="181">
        <f t="shared" si="709"/>
        <v>0.86956521739130432</v>
      </c>
      <c r="CR1252" s="181">
        <f t="shared" si="720"/>
        <v>0.61487546190134568</v>
      </c>
      <c r="CS1252" s="181">
        <f t="shared" si="710"/>
        <v>0.52362948960302458</v>
      </c>
      <c r="CT1252" s="291">
        <v>0</v>
      </c>
      <c r="CU1252" s="291">
        <v>1</v>
      </c>
      <c r="CV1252" s="291" t="s">
        <v>1782</v>
      </c>
      <c r="CW1252" s="291">
        <v>0</v>
      </c>
      <c r="CX1252" s="296">
        <v>0</v>
      </c>
      <c r="CY1252" s="318">
        <v>0</v>
      </c>
      <c r="CZ1252" s="318">
        <v>3</v>
      </c>
      <c r="DA1252" s="318">
        <v>0</v>
      </c>
      <c r="DB1252" s="318">
        <v>0</v>
      </c>
      <c r="DC1252" s="318">
        <v>0</v>
      </c>
      <c r="DD1252" s="291">
        <v>0</v>
      </c>
      <c r="DE1252" s="292">
        <v>0</v>
      </c>
      <c r="DF1252" s="292">
        <v>0</v>
      </c>
      <c r="DG1252" s="292">
        <v>1</v>
      </c>
      <c r="DH1252" s="292">
        <v>0</v>
      </c>
      <c r="DI1252" s="292">
        <v>0</v>
      </c>
      <c r="DJ1252" s="292">
        <v>0</v>
      </c>
      <c r="DK1252" s="292">
        <v>0</v>
      </c>
      <c r="DL1252" s="292">
        <v>0</v>
      </c>
      <c r="DM1252" s="292">
        <v>0</v>
      </c>
      <c r="DN1252" s="292">
        <v>0</v>
      </c>
      <c r="DO1252" s="291">
        <v>0</v>
      </c>
      <c r="DP1252" s="291">
        <v>0</v>
      </c>
      <c r="DQ1252" s="291">
        <v>0</v>
      </c>
      <c r="DR1252" s="291">
        <v>0</v>
      </c>
      <c r="DS1252" s="291">
        <v>0</v>
      </c>
      <c r="DT1252" s="291">
        <v>0</v>
      </c>
      <c r="DU1252" s="291">
        <v>1</v>
      </c>
      <c r="DV1252" s="291">
        <v>0</v>
      </c>
      <c r="DW1252" s="291">
        <v>0</v>
      </c>
      <c r="DX1252" s="291">
        <v>0</v>
      </c>
      <c r="DY1252" s="291">
        <v>0</v>
      </c>
      <c r="DZ1252" s="291">
        <v>0</v>
      </c>
      <c r="EA1252" s="291">
        <v>0</v>
      </c>
      <c r="EB1252" s="291">
        <v>0</v>
      </c>
      <c r="EC1252" s="291">
        <v>0</v>
      </c>
      <c r="ED1252" s="291">
        <v>0</v>
      </c>
      <c r="EE1252" s="291">
        <v>0</v>
      </c>
      <c r="EF1252" s="291">
        <v>0</v>
      </c>
      <c r="EG1252" s="291">
        <v>0</v>
      </c>
      <c r="EH1252" s="291">
        <v>0</v>
      </c>
      <c r="EI1252" s="291">
        <v>0</v>
      </c>
      <c r="EJ1252" s="291">
        <v>0</v>
      </c>
      <c r="EK1252" s="291">
        <v>0</v>
      </c>
      <c r="EL1252" s="291">
        <v>0</v>
      </c>
      <c r="EM1252" s="291">
        <v>0</v>
      </c>
      <c r="EN1252" s="291">
        <v>0</v>
      </c>
      <c r="EO1252" s="291">
        <v>0</v>
      </c>
      <c r="EP1252" s="291">
        <v>1</v>
      </c>
      <c r="EQ1252" s="291">
        <v>3</v>
      </c>
    </row>
    <row r="1253" spans="1:147" s="299" customFormat="1" ht="15" customHeight="1" x14ac:dyDescent="0.25">
      <c r="A1253" s="499" t="s">
        <v>2591</v>
      </c>
      <c r="B1253" s="346">
        <v>5</v>
      </c>
      <c r="C1253" s="295" t="s">
        <v>445</v>
      </c>
      <c r="D1253" s="346">
        <v>1987</v>
      </c>
      <c r="E1253" s="295" t="s">
        <v>446</v>
      </c>
      <c r="F1253" s="295" t="s">
        <v>281</v>
      </c>
      <c r="G1253" s="346">
        <v>17</v>
      </c>
      <c r="H1253" s="295" t="s">
        <v>447</v>
      </c>
      <c r="I1253" s="302" t="s">
        <v>50</v>
      </c>
      <c r="J1253" s="291">
        <v>0</v>
      </c>
      <c r="K1253" s="346" t="s">
        <v>39</v>
      </c>
      <c r="L1253" s="291" t="s">
        <v>89</v>
      </c>
      <c r="M1253" s="346" t="s">
        <v>2123</v>
      </c>
      <c r="N1253" s="346">
        <v>32.5</v>
      </c>
      <c r="O1253" s="291">
        <f t="shared" si="716"/>
        <v>1.5118833609788744</v>
      </c>
      <c r="P1253" s="346" t="s">
        <v>1441</v>
      </c>
      <c r="Q1253" s="346"/>
      <c r="R1253" s="346">
        <v>1</v>
      </c>
      <c r="S1253" s="346">
        <v>4</v>
      </c>
      <c r="T1253" s="346">
        <v>1</v>
      </c>
      <c r="U1253" s="346">
        <v>10</v>
      </c>
      <c r="V1253" s="346" t="s">
        <v>1433</v>
      </c>
      <c r="W1253" s="346"/>
      <c r="X1253" s="346" t="s">
        <v>893</v>
      </c>
      <c r="Y1253" s="330"/>
      <c r="Z1253" s="350" t="s">
        <v>369</v>
      </c>
      <c r="AA1253" s="296" t="s">
        <v>1434</v>
      </c>
      <c r="AB1253" s="346" t="s">
        <v>1413</v>
      </c>
      <c r="AC1253" s="346" t="s">
        <v>1437</v>
      </c>
      <c r="AD1253" s="346">
        <v>0</v>
      </c>
      <c r="AE1253" s="291" t="s">
        <v>1071</v>
      </c>
      <c r="AF1253" s="346">
        <v>2.25</v>
      </c>
      <c r="AG1253" s="291">
        <f t="shared" si="717"/>
        <v>0.35218251811136247</v>
      </c>
      <c r="AH1253" s="291">
        <f t="shared" si="721"/>
        <v>252</v>
      </c>
      <c r="AI1253" s="312">
        <f t="shared" si="696"/>
        <v>2.4014005407815442</v>
      </c>
      <c r="AJ1253" s="291">
        <f t="shared" si="697"/>
        <v>73.125</v>
      </c>
      <c r="AK1253" s="291">
        <f t="shared" si="718"/>
        <v>1.8640658790902369</v>
      </c>
      <c r="AL1253" s="312">
        <f t="shared" si="698"/>
        <v>8190</v>
      </c>
      <c r="AM1253" s="312">
        <f t="shared" si="694"/>
        <v>3.9132839017604186</v>
      </c>
      <c r="AN1253" s="350" t="s">
        <v>635</v>
      </c>
      <c r="AO1253" s="346" t="s">
        <v>470</v>
      </c>
      <c r="AP1253" s="330"/>
      <c r="AQ1253" s="346" t="s">
        <v>80</v>
      </c>
      <c r="AR1253" s="330" t="s">
        <v>277</v>
      </c>
      <c r="AS1253" s="295" t="s">
        <v>377</v>
      </c>
      <c r="AT1253" s="322" t="s">
        <v>2473</v>
      </c>
      <c r="AU1253" s="304">
        <v>47.9</v>
      </c>
      <c r="AV1253" s="305">
        <v>-89</v>
      </c>
      <c r="AW1253" s="330"/>
      <c r="AX1253" s="306">
        <v>3.9000000000000004</v>
      </c>
      <c r="AY1253" s="307">
        <v>729</v>
      </c>
      <c r="AZ1253" s="541">
        <f t="shared" si="719"/>
        <v>2.8627275283179747</v>
      </c>
      <c r="BA1253" s="519" t="s">
        <v>103</v>
      </c>
      <c r="BB1253" s="335" t="s">
        <v>448</v>
      </c>
      <c r="BC1253" s="295" t="s">
        <v>2355</v>
      </c>
      <c r="BD1253" s="346" t="s">
        <v>2354</v>
      </c>
      <c r="BE1253" s="330" t="s">
        <v>540</v>
      </c>
      <c r="BF1253" s="330"/>
      <c r="BG1253" s="330"/>
      <c r="BH1253" s="330"/>
      <c r="BI1253" s="181" t="s">
        <v>2232</v>
      </c>
      <c r="BJ1253" s="181" t="s">
        <v>1108</v>
      </c>
      <c r="BK1253" s="335" t="s">
        <v>128</v>
      </c>
      <c r="BL1253" s="291" t="s">
        <v>2267</v>
      </c>
      <c r="BM1253" s="291" t="s">
        <v>2267</v>
      </c>
      <c r="BN1253" s="330" t="s">
        <v>1435</v>
      </c>
      <c r="BO1253" s="346" t="s">
        <v>1669</v>
      </c>
      <c r="BP1253" s="181" t="s">
        <v>51</v>
      </c>
      <c r="BQ1253" s="346" t="s">
        <v>14</v>
      </c>
      <c r="BR1253" s="351">
        <v>142.5</v>
      </c>
      <c r="BS1253" s="294" t="s">
        <v>21</v>
      </c>
      <c r="BT1253" s="346" t="s">
        <v>1438</v>
      </c>
      <c r="BU1253" s="351">
        <v>137.19999999999999</v>
      </c>
      <c r="BV1253" s="330"/>
      <c r="BW1253" s="310" t="s">
        <v>26</v>
      </c>
      <c r="BX1253" s="291" t="s">
        <v>67</v>
      </c>
      <c r="BY1253" s="352"/>
      <c r="BZ1253" s="351">
        <v>137.19999999999999</v>
      </c>
      <c r="CA1253" s="294" t="s">
        <v>57</v>
      </c>
      <c r="CB1253" s="346" t="s">
        <v>1433</v>
      </c>
      <c r="CC1253" s="346">
        <v>4</v>
      </c>
      <c r="CD1253" s="346">
        <v>4</v>
      </c>
      <c r="CE1253" s="309" t="s">
        <v>1617</v>
      </c>
      <c r="CF1253" s="293" t="s">
        <v>1584</v>
      </c>
      <c r="CG1253" s="181">
        <v>0</v>
      </c>
      <c r="CH1253" s="294" t="s">
        <v>21</v>
      </c>
      <c r="CI1253" s="181">
        <v>0</v>
      </c>
      <c r="CJ1253" s="181"/>
      <c r="CK1253" s="181"/>
      <c r="CL1253" s="181">
        <v>0</v>
      </c>
      <c r="CM1253" s="346">
        <v>4</v>
      </c>
      <c r="CN1253" s="346">
        <v>4</v>
      </c>
      <c r="CO1253" s="309" t="s">
        <v>2630</v>
      </c>
      <c r="CP1253" s="181">
        <f t="shared" si="708"/>
        <v>1.4688442612111228</v>
      </c>
      <c r="CQ1253" s="181">
        <f t="shared" si="709"/>
        <v>0.86956521739130432</v>
      </c>
      <c r="CR1253" s="181">
        <f t="shared" si="720"/>
        <v>1.2772558793140198</v>
      </c>
      <c r="CS1253" s="181">
        <f t="shared" si="710"/>
        <v>0.60196141132763936</v>
      </c>
      <c r="CT1253" s="291">
        <v>0</v>
      </c>
      <c r="CU1253" s="291">
        <v>1</v>
      </c>
      <c r="CV1253" s="291" t="s">
        <v>1782</v>
      </c>
      <c r="CW1253" s="291">
        <v>0</v>
      </c>
      <c r="CX1253" s="296">
        <v>0</v>
      </c>
      <c r="CY1253" s="318">
        <v>0</v>
      </c>
      <c r="CZ1253" s="318">
        <v>3</v>
      </c>
      <c r="DA1253" s="318">
        <v>0</v>
      </c>
      <c r="DB1253" s="318">
        <v>0</v>
      </c>
      <c r="DC1253" s="318">
        <v>0</v>
      </c>
      <c r="DD1253" s="291">
        <v>0</v>
      </c>
      <c r="DE1253" s="292">
        <v>0</v>
      </c>
      <c r="DF1253" s="292">
        <v>0</v>
      </c>
      <c r="DG1253" s="292">
        <v>1</v>
      </c>
      <c r="DH1253" s="292">
        <v>0</v>
      </c>
      <c r="DI1253" s="292">
        <v>0</v>
      </c>
      <c r="DJ1253" s="292">
        <v>0</v>
      </c>
      <c r="DK1253" s="292">
        <v>0</v>
      </c>
      <c r="DL1253" s="292">
        <v>0</v>
      </c>
      <c r="DM1253" s="292">
        <v>0</v>
      </c>
      <c r="DN1253" s="292">
        <v>0</v>
      </c>
      <c r="DO1253" s="291">
        <v>0</v>
      </c>
      <c r="DP1253" s="291">
        <v>0</v>
      </c>
      <c r="DQ1253" s="291">
        <v>0</v>
      </c>
      <c r="DR1253" s="291">
        <v>0</v>
      </c>
      <c r="DS1253" s="291">
        <v>0</v>
      </c>
      <c r="DT1253" s="291">
        <v>0</v>
      </c>
      <c r="DU1253" s="291">
        <v>1</v>
      </c>
      <c r="DV1253" s="291">
        <v>0</v>
      </c>
      <c r="DW1253" s="291">
        <v>0</v>
      </c>
      <c r="DX1253" s="291">
        <v>0</v>
      </c>
      <c r="DY1253" s="291">
        <v>0</v>
      </c>
      <c r="DZ1253" s="291">
        <v>0</v>
      </c>
      <c r="EA1253" s="291">
        <v>0</v>
      </c>
      <c r="EB1253" s="291">
        <v>0</v>
      </c>
      <c r="EC1253" s="291">
        <v>0</v>
      </c>
      <c r="ED1253" s="291">
        <v>0</v>
      </c>
      <c r="EE1253" s="291">
        <v>0</v>
      </c>
      <c r="EF1253" s="291">
        <v>0</v>
      </c>
      <c r="EG1253" s="291">
        <v>0</v>
      </c>
      <c r="EH1253" s="291">
        <v>0</v>
      </c>
      <c r="EI1253" s="291">
        <v>0</v>
      </c>
      <c r="EJ1253" s="291">
        <v>0</v>
      </c>
      <c r="EK1253" s="291">
        <v>0</v>
      </c>
      <c r="EL1253" s="291">
        <v>0</v>
      </c>
      <c r="EM1253" s="291">
        <v>0</v>
      </c>
      <c r="EN1253" s="291">
        <v>0</v>
      </c>
      <c r="EO1253" s="291">
        <v>0</v>
      </c>
      <c r="EP1253" s="291">
        <v>1</v>
      </c>
      <c r="EQ1253" s="291">
        <v>3</v>
      </c>
    </row>
    <row r="1254" spans="1:147" s="299" customFormat="1" ht="15" customHeight="1" x14ac:dyDescent="0.25">
      <c r="A1254" s="499" t="s">
        <v>2591</v>
      </c>
      <c r="B1254" s="346">
        <v>6</v>
      </c>
      <c r="C1254" s="295" t="s">
        <v>445</v>
      </c>
      <c r="D1254" s="346">
        <v>1987</v>
      </c>
      <c r="E1254" s="295" t="s">
        <v>446</v>
      </c>
      <c r="F1254" s="295" t="s">
        <v>281</v>
      </c>
      <c r="G1254" s="346">
        <v>17</v>
      </c>
      <c r="H1254" s="295" t="s">
        <v>447</v>
      </c>
      <c r="I1254" s="302" t="s">
        <v>50</v>
      </c>
      <c r="J1254" s="291">
        <v>0</v>
      </c>
      <c r="K1254" s="346" t="s">
        <v>39</v>
      </c>
      <c r="L1254" s="291" t="s">
        <v>89</v>
      </c>
      <c r="M1254" s="346" t="s">
        <v>2123</v>
      </c>
      <c r="N1254" s="346">
        <v>32.5</v>
      </c>
      <c r="O1254" s="291">
        <f t="shared" si="716"/>
        <v>1.5118833609788744</v>
      </c>
      <c r="P1254" s="346" t="s">
        <v>1441</v>
      </c>
      <c r="Q1254" s="346"/>
      <c r="R1254" s="346">
        <v>1</v>
      </c>
      <c r="S1254" s="346">
        <v>4</v>
      </c>
      <c r="T1254" s="346">
        <v>1</v>
      </c>
      <c r="U1254" s="346">
        <v>10</v>
      </c>
      <c r="V1254" s="346" t="s">
        <v>1433</v>
      </c>
      <c r="W1254" s="346"/>
      <c r="X1254" s="346" t="s">
        <v>893</v>
      </c>
      <c r="Y1254" s="330"/>
      <c r="Z1254" s="350" t="s">
        <v>369</v>
      </c>
      <c r="AA1254" s="296" t="s">
        <v>1434</v>
      </c>
      <c r="AB1254" s="346" t="s">
        <v>1413</v>
      </c>
      <c r="AC1254" s="346" t="s">
        <v>1437</v>
      </c>
      <c r="AD1254" s="346">
        <v>0</v>
      </c>
      <c r="AE1254" s="291" t="s">
        <v>1071</v>
      </c>
      <c r="AF1254" s="346">
        <v>2.25</v>
      </c>
      <c r="AG1254" s="291">
        <f t="shared" si="717"/>
        <v>0.35218251811136247</v>
      </c>
      <c r="AH1254" s="291">
        <f t="shared" si="721"/>
        <v>252</v>
      </c>
      <c r="AI1254" s="312">
        <f t="shared" si="696"/>
        <v>2.4014005407815442</v>
      </c>
      <c r="AJ1254" s="291">
        <f t="shared" si="697"/>
        <v>73.125</v>
      </c>
      <c r="AK1254" s="291">
        <f t="shared" si="718"/>
        <v>1.8640658790902369</v>
      </c>
      <c r="AL1254" s="312">
        <f t="shared" si="698"/>
        <v>8190</v>
      </c>
      <c r="AM1254" s="312">
        <f t="shared" si="694"/>
        <v>3.9132839017604186</v>
      </c>
      <c r="AN1254" s="350" t="s">
        <v>635</v>
      </c>
      <c r="AO1254" s="346" t="s">
        <v>470</v>
      </c>
      <c r="AP1254" s="330"/>
      <c r="AQ1254" s="346" t="s">
        <v>80</v>
      </c>
      <c r="AR1254" s="330" t="s">
        <v>277</v>
      </c>
      <c r="AS1254" s="295" t="s">
        <v>377</v>
      </c>
      <c r="AT1254" s="322" t="s">
        <v>2473</v>
      </c>
      <c r="AU1254" s="304">
        <v>47.9</v>
      </c>
      <c r="AV1254" s="305">
        <v>-89</v>
      </c>
      <c r="AW1254" s="330"/>
      <c r="AX1254" s="306">
        <v>3.9000000000000004</v>
      </c>
      <c r="AY1254" s="307">
        <v>729</v>
      </c>
      <c r="AZ1254" s="541">
        <f t="shared" si="719"/>
        <v>2.8627275283179747</v>
      </c>
      <c r="BA1254" s="519" t="s">
        <v>103</v>
      </c>
      <c r="BB1254" s="335" t="s">
        <v>448</v>
      </c>
      <c r="BC1254" s="295" t="s">
        <v>2355</v>
      </c>
      <c r="BD1254" s="346" t="s">
        <v>2354</v>
      </c>
      <c r="BE1254" s="330" t="s">
        <v>540</v>
      </c>
      <c r="BF1254" s="330"/>
      <c r="BG1254" s="330"/>
      <c r="BH1254" s="330"/>
      <c r="BI1254" s="181" t="s">
        <v>2232</v>
      </c>
      <c r="BJ1254" s="181" t="s">
        <v>1108</v>
      </c>
      <c r="BK1254" s="350" t="s">
        <v>1436</v>
      </c>
      <c r="BL1254" s="294" t="s">
        <v>2267</v>
      </c>
      <c r="BM1254" s="294" t="s">
        <v>2267</v>
      </c>
      <c r="BN1254" s="330" t="s">
        <v>1435</v>
      </c>
      <c r="BO1254" s="346" t="s">
        <v>1669</v>
      </c>
      <c r="BP1254" s="181" t="s">
        <v>51</v>
      </c>
      <c r="BQ1254" s="346" t="s">
        <v>14</v>
      </c>
      <c r="BR1254" s="351">
        <v>39.75</v>
      </c>
      <c r="BS1254" s="294" t="s">
        <v>21</v>
      </c>
      <c r="BT1254" s="346" t="s">
        <v>1438</v>
      </c>
      <c r="BU1254" s="351">
        <v>60.9</v>
      </c>
      <c r="BV1254" s="330"/>
      <c r="BW1254" s="310" t="s">
        <v>26</v>
      </c>
      <c r="BX1254" s="291" t="s">
        <v>67</v>
      </c>
      <c r="BY1254" s="352"/>
      <c r="BZ1254" s="351">
        <v>60.9</v>
      </c>
      <c r="CA1254" s="294" t="s">
        <v>57</v>
      </c>
      <c r="CB1254" s="346" t="s">
        <v>1433</v>
      </c>
      <c r="CC1254" s="346">
        <v>4</v>
      </c>
      <c r="CD1254" s="346">
        <v>4</v>
      </c>
      <c r="CE1254" s="309" t="s">
        <v>1617</v>
      </c>
      <c r="CF1254" s="293" t="s">
        <v>1584</v>
      </c>
      <c r="CG1254" s="181">
        <v>0</v>
      </c>
      <c r="CH1254" s="294" t="s">
        <v>21</v>
      </c>
      <c r="CI1254" s="181">
        <v>0</v>
      </c>
      <c r="CJ1254" s="181"/>
      <c r="CK1254" s="181"/>
      <c r="CL1254" s="181">
        <v>0</v>
      </c>
      <c r="CM1254" s="346">
        <v>4</v>
      </c>
      <c r="CN1254" s="346">
        <v>4</v>
      </c>
      <c r="CO1254" s="309" t="s">
        <v>2630</v>
      </c>
      <c r="CP1254" s="181">
        <f t="shared" si="708"/>
        <v>0.92307042864253752</v>
      </c>
      <c r="CQ1254" s="181">
        <f t="shared" si="709"/>
        <v>0.86956521739130432</v>
      </c>
      <c r="CR1254" s="181">
        <f t="shared" si="720"/>
        <v>0.80266993795003261</v>
      </c>
      <c r="CS1254" s="181">
        <f t="shared" si="710"/>
        <v>0.54026743933054433</v>
      </c>
      <c r="CT1254" s="291">
        <v>0</v>
      </c>
      <c r="CU1254" s="291">
        <v>1</v>
      </c>
      <c r="CV1254" s="291" t="s">
        <v>1782</v>
      </c>
      <c r="CW1254" s="291">
        <v>0</v>
      </c>
      <c r="CX1254" s="346">
        <v>0</v>
      </c>
      <c r="CY1254" s="318">
        <v>0</v>
      </c>
      <c r="CZ1254" s="318">
        <v>3</v>
      </c>
      <c r="DA1254" s="318">
        <v>0</v>
      </c>
      <c r="DB1254" s="318">
        <v>0</v>
      </c>
      <c r="DC1254" s="318">
        <v>0</v>
      </c>
      <c r="DD1254" s="291">
        <v>0</v>
      </c>
      <c r="DE1254" s="292">
        <v>0</v>
      </c>
      <c r="DF1254" s="292">
        <v>0</v>
      </c>
      <c r="DG1254" s="292">
        <v>1</v>
      </c>
      <c r="DH1254" s="292">
        <v>0</v>
      </c>
      <c r="DI1254" s="292">
        <v>0</v>
      </c>
      <c r="DJ1254" s="292">
        <v>0</v>
      </c>
      <c r="DK1254" s="292">
        <v>0</v>
      </c>
      <c r="DL1254" s="292">
        <v>0</v>
      </c>
      <c r="DM1254" s="292">
        <v>0</v>
      </c>
      <c r="DN1254" s="292">
        <v>0</v>
      </c>
      <c r="DO1254" s="291">
        <v>0</v>
      </c>
      <c r="DP1254" s="291">
        <v>0</v>
      </c>
      <c r="DQ1254" s="291">
        <v>0</v>
      </c>
      <c r="DR1254" s="291">
        <v>0</v>
      </c>
      <c r="DS1254" s="291">
        <v>0</v>
      </c>
      <c r="DT1254" s="291">
        <v>0</v>
      </c>
      <c r="DU1254" s="291">
        <v>0</v>
      </c>
      <c r="DV1254" s="291">
        <v>0</v>
      </c>
      <c r="DW1254" s="291">
        <v>1</v>
      </c>
      <c r="DX1254" s="291">
        <v>0</v>
      </c>
      <c r="DY1254" s="291">
        <v>0</v>
      </c>
      <c r="DZ1254" s="291">
        <v>0</v>
      </c>
      <c r="EA1254" s="291">
        <v>0</v>
      </c>
      <c r="EB1254" s="291">
        <v>0</v>
      </c>
      <c r="EC1254" s="291">
        <v>0</v>
      </c>
      <c r="ED1254" s="291">
        <v>0</v>
      </c>
      <c r="EE1254" s="291">
        <v>0</v>
      </c>
      <c r="EF1254" s="291">
        <v>0</v>
      </c>
      <c r="EG1254" s="291">
        <v>0</v>
      </c>
      <c r="EH1254" s="291">
        <v>0</v>
      </c>
      <c r="EI1254" s="291">
        <v>0</v>
      </c>
      <c r="EJ1254" s="291">
        <v>0</v>
      </c>
      <c r="EK1254" s="291">
        <v>0</v>
      </c>
      <c r="EL1254" s="291">
        <v>0</v>
      </c>
      <c r="EM1254" s="291">
        <v>0</v>
      </c>
      <c r="EN1254" s="291">
        <v>0</v>
      </c>
      <c r="EO1254" s="291">
        <v>0</v>
      </c>
      <c r="EP1254" s="291">
        <v>1</v>
      </c>
      <c r="EQ1254" s="291">
        <v>3</v>
      </c>
    </row>
    <row r="1255" spans="1:147" s="299" customFormat="1" ht="15" customHeight="1" x14ac:dyDescent="0.25">
      <c r="A1255" s="499" t="s">
        <v>2591</v>
      </c>
      <c r="B1255" s="346">
        <v>7</v>
      </c>
      <c r="C1255" s="295" t="s">
        <v>445</v>
      </c>
      <c r="D1255" s="346">
        <v>1987</v>
      </c>
      <c r="E1255" s="295" t="s">
        <v>446</v>
      </c>
      <c r="F1255" s="295" t="s">
        <v>281</v>
      </c>
      <c r="G1255" s="346">
        <v>17</v>
      </c>
      <c r="H1255" s="295" t="s">
        <v>447</v>
      </c>
      <c r="I1255" s="302" t="s">
        <v>50</v>
      </c>
      <c r="J1255" s="291">
        <v>0</v>
      </c>
      <c r="K1255" s="346" t="s">
        <v>39</v>
      </c>
      <c r="L1255" s="291" t="s">
        <v>89</v>
      </c>
      <c r="M1255" s="346" t="s">
        <v>2123</v>
      </c>
      <c r="N1255" s="346">
        <v>32.5</v>
      </c>
      <c r="O1255" s="291">
        <f t="shared" si="716"/>
        <v>1.5118833609788744</v>
      </c>
      <c r="P1255" s="346" t="s">
        <v>1441</v>
      </c>
      <c r="Q1255" s="346"/>
      <c r="R1255" s="346">
        <v>1</v>
      </c>
      <c r="S1255" s="346">
        <v>4</v>
      </c>
      <c r="T1255" s="346">
        <v>1</v>
      </c>
      <c r="U1255" s="346">
        <v>10</v>
      </c>
      <c r="V1255" s="346" t="s">
        <v>1433</v>
      </c>
      <c r="W1255" s="346"/>
      <c r="X1255" s="346" t="s">
        <v>893</v>
      </c>
      <c r="Y1255" s="330"/>
      <c r="Z1255" s="350" t="s">
        <v>369</v>
      </c>
      <c r="AA1255" s="296" t="s">
        <v>1434</v>
      </c>
      <c r="AB1255" s="346" t="s">
        <v>1413</v>
      </c>
      <c r="AC1255" s="346" t="s">
        <v>1437</v>
      </c>
      <c r="AD1255" s="346">
        <v>0</v>
      </c>
      <c r="AE1255" s="291" t="s">
        <v>1071</v>
      </c>
      <c r="AF1255" s="346">
        <v>2.25</v>
      </c>
      <c r="AG1255" s="291">
        <f t="shared" si="717"/>
        <v>0.35218251811136247</v>
      </c>
      <c r="AH1255" s="291">
        <f t="shared" si="721"/>
        <v>252</v>
      </c>
      <c r="AI1255" s="312">
        <f t="shared" si="696"/>
        <v>2.4014005407815442</v>
      </c>
      <c r="AJ1255" s="291">
        <f t="shared" si="697"/>
        <v>73.125</v>
      </c>
      <c r="AK1255" s="291">
        <f t="shared" si="718"/>
        <v>1.8640658790902369</v>
      </c>
      <c r="AL1255" s="312">
        <f t="shared" si="698"/>
        <v>8190</v>
      </c>
      <c r="AM1255" s="312">
        <f t="shared" si="694"/>
        <v>3.9132839017604186</v>
      </c>
      <c r="AN1255" s="350" t="s">
        <v>635</v>
      </c>
      <c r="AO1255" s="346" t="s">
        <v>470</v>
      </c>
      <c r="AP1255" s="330"/>
      <c r="AQ1255" s="346" t="s">
        <v>80</v>
      </c>
      <c r="AR1255" s="330" t="s">
        <v>277</v>
      </c>
      <c r="AS1255" s="295" t="s">
        <v>377</v>
      </c>
      <c r="AT1255" s="322" t="s">
        <v>2473</v>
      </c>
      <c r="AU1255" s="304">
        <v>47.9</v>
      </c>
      <c r="AV1255" s="305">
        <v>-89</v>
      </c>
      <c r="AW1255" s="330"/>
      <c r="AX1255" s="306">
        <v>3.9000000000000004</v>
      </c>
      <c r="AY1255" s="307">
        <v>729</v>
      </c>
      <c r="AZ1255" s="541">
        <f t="shared" si="719"/>
        <v>2.8627275283179747</v>
      </c>
      <c r="BA1255" s="519" t="s">
        <v>103</v>
      </c>
      <c r="BB1255" s="335" t="s">
        <v>448</v>
      </c>
      <c r="BC1255" s="295" t="s">
        <v>2355</v>
      </c>
      <c r="BD1255" s="346" t="s">
        <v>2354</v>
      </c>
      <c r="BE1255" s="330" t="s">
        <v>540</v>
      </c>
      <c r="BF1255" s="330"/>
      <c r="BG1255" s="330"/>
      <c r="BH1255" s="330"/>
      <c r="BI1255" s="181" t="s">
        <v>2232</v>
      </c>
      <c r="BJ1255" s="181" t="s">
        <v>1108</v>
      </c>
      <c r="BK1255" s="181" t="s">
        <v>1685</v>
      </c>
      <c r="BL1255" s="291"/>
      <c r="BM1255" s="291"/>
      <c r="BN1255" s="330" t="s">
        <v>1435</v>
      </c>
      <c r="BO1255" s="346" t="s">
        <v>1669</v>
      </c>
      <c r="BP1255" s="181" t="s">
        <v>51</v>
      </c>
      <c r="BQ1255" s="346" t="s">
        <v>14</v>
      </c>
      <c r="BR1255" s="351">
        <v>1391.75</v>
      </c>
      <c r="BS1255" s="294" t="s">
        <v>21</v>
      </c>
      <c r="BT1255" s="346" t="s">
        <v>1438</v>
      </c>
      <c r="BU1255" s="351">
        <v>951.83</v>
      </c>
      <c r="BV1255" s="330"/>
      <c r="BW1255" s="310" t="s">
        <v>26</v>
      </c>
      <c r="BX1255" s="291" t="s">
        <v>67</v>
      </c>
      <c r="BY1255" s="352"/>
      <c r="BZ1255" s="351">
        <v>951.83</v>
      </c>
      <c r="CA1255" s="294" t="s">
        <v>57</v>
      </c>
      <c r="CB1255" s="346" t="s">
        <v>1433</v>
      </c>
      <c r="CC1255" s="346">
        <v>4</v>
      </c>
      <c r="CD1255" s="346">
        <v>4</v>
      </c>
      <c r="CE1255" s="309" t="s">
        <v>1617</v>
      </c>
      <c r="CF1255" s="293" t="s">
        <v>1584</v>
      </c>
      <c r="CG1255" s="181">
        <v>0</v>
      </c>
      <c r="CH1255" s="294" t="s">
        <v>21</v>
      </c>
      <c r="CI1255" s="181">
        <v>0</v>
      </c>
      <c r="CJ1255" s="181"/>
      <c r="CK1255" s="181"/>
      <c r="CL1255" s="181">
        <v>0</v>
      </c>
      <c r="CM1255" s="346">
        <v>4</v>
      </c>
      <c r="CN1255" s="346">
        <v>4</v>
      </c>
      <c r="CO1255" s="309" t="s">
        <v>2630</v>
      </c>
      <c r="CP1255" s="181">
        <f t="shared" si="708"/>
        <v>2.0678395568880523</v>
      </c>
      <c r="CQ1255" s="181">
        <f t="shared" si="709"/>
        <v>0.86956521739130432</v>
      </c>
      <c r="CR1255" s="181">
        <f t="shared" si="720"/>
        <v>1.7981213538156977</v>
      </c>
      <c r="CS1255" s="181">
        <f t="shared" si="710"/>
        <v>0.70207752519049982</v>
      </c>
      <c r="CT1255" s="291">
        <v>0</v>
      </c>
      <c r="CU1255" s="291">
        <v>1</v>
      </c>
      <c r="CV1255" s="291" t="s">
        <v>1782</v>
      </c>
      <c r="CW1255" s="291">
        <v>0</v>
      </c>
      <c r="CX1255" s="291">
        <v>0</v>
      </c>
      <c r="CY1255" s="318">
        <v>0</v>
      </c>
      <c r="CZ1255" s="318">
        <v>3</v>
      </c>
      <c r="DA1255" s="318">
        <v>0</v>
      </c>
      <c r="DB1255" s="318">
        <v>0</v>
      </c>
      <c r="DC1255" s="318">
        <v>0</v>
      </c>
      <c r="DD1255" s="291">
        <v>0</v>
      </c>
      <c r="DE1255" s="292">
        <v>1</v>
      </c>
      <c r="DF1255" s="292">
        <v>1</v>
      </c>
      <c r="DG1255" s="292">
        <v>1</v>
      </c>
      <c r="DH1255" s="292">
        <v>0</v>
      </c>
      <c r="DI1255" s="292">
        <v>0</v>
      </c>
      <c r="DJ1255" s="292">
        <v>0</v>
      </c>
      <c r="DK1255" s="292">
        <v>0</v>
      </c>
      <c r="DL1255" s="292">
        <v>0</v>
      </c>
      <c r="DM1255" s="292">
        <v>0</v>
      </c>
      <c r="DN1255" s="292">
        <v>0</v>
      </c>
      <c r="DO1255" s="291">
        <v>0</v>
      </c>
      <c r="DP1255" s="291">
        <v>0</v>
      </c>
      <c r="DQ1255" s="291">
        <v>0</v>
      </c>
      <c r="DR1255" s="291">
        <v>0</v>
      </c>
      <c r="DS1255" s="291">
        <v>0</v>
      </c>
      <c r="DT1255" s="291">
        <v>0</v>
      </c>
      <c r="DU1255" s="291">
        <v>0</v>
      </c>
      <c r="DV1255" s="291">
        <v>0</v>
      </c>
      <c r="DW1255" s="291">
        <v>0</v>
      </c>
      <c r="DX1255" s="291">
        <v>0</v>
      </c>
      <c r="DY1255" s="291">
        <v>0</v>
      </c>
      <c r="DZ1255" s="291">
        <v>0</v>
      </c>
      <c r="EA1255" s="291">
        <v>0</v>
      </c>
      <c r="EB1255" s="291">
        <v>0</v>
      </c>
      <c r="EC1255" s="291">
        <v>0</v>
      </c>
      <c r="ED1255" s="291">
        <v>0</v>
      </c>
      <c r="EE1255" s="291">
        <v>0</v>
      </c>
      <c r="EF1255" s="291">
        <v>0</v>
      </c>
      <c r="EG1255" s="291">
        <v>0</v>
      </c>
      <c r="EH1255" s="291">
        <v>0</v>
      </c>
      <c r="EI1255" s="291">
        <v>0</v>
      </c>
      <c r="EJ1255" s="291">
        <v>0</v>
      </c>
      <c r="EK1255" s="291">
        <v>0</v>
      </c>
      <c r="EL1255" s="291">
        <v>0</v>
      </c>
      <c r="EM1255" s="291">
        <v>0</v>
      </c>
      <c r="EN1255" s="291">
        <v>0</v>
      </c>
      <c r="EO1255" s="291">
        <v>0</v>
      </c>
      <c r="EP1255" s="291">
        <v>1</v>
      </c>
      <c r="EQ1255" s="291">
        <v>3</v>
      </c>
    </row>
    <row r="1256" spans="1:147" s="397" customFormat="1" ht="15" customHeight="1" x14ac:dyDescent="0.25">
      <c r="A1256" s="499" t="s">
        <v>2591</v>
      </c>
      <c r="B1256" s="438">
        <v>1</v>
      </c>
      <c r="C1256" s="408" t="s">
        <v>445</v>
      </c>
      <c r="D1256" s="438">
        <v>1987</v>
      </c>
      <c r="E1256" s="408" t="s">
        <v>446</v>
      </c>
      <c r="F1256" s="408" t="s">
        <v>281</v>
      </c>
      <c r="G1256" s="438">
        <v>17</v>
      </c>
      <c r="H1256" s="408" t="s">
        <v>447</v>
      </c>
      <c r="I1256" s="398" t="s">
        <v>50</v>
      </c>
      <c r="J1256" s="393">
        <v>0</v>
      </c>
      <c r="K1256" s="438" t="s">
        <v>39</v>
      </c>
      <c r="L1256" s="393" t="s">
        <v>89</v>
      </c>
      <c r="M1256" s="438" t="s">
        <v>2123</v>
      </c>
      <c r="N1256" s="438">
        <v>32.5</v>
      </c>
      <c r="O1256" s="393">
        <f t="shared" si="716"/>
        <v>1.5118833609788744</v>
      </c>
      <c r="P1256" s="438" t="s">
        <v>1441</v>
      </c>
      <c r="Q1256" s="438"/>
      <c r="R1256" s="438">
        <v>1</v>
      </c>
      <c r="S1256" s="438">
        <v>4</v>
      </c>
      <c r="T1256" s="438">
        <v>1</v>
      </c>
      <c r="U1256" s="438">
        <v>10</v>
      </c>
      <c r="V1256" s="438" t="s">
        <v>1433</v>
      </c>
      <c r="W1256" s="438"/>
      <c r="X1256" s="438" t="s">
        <v>893</v>
      </c>
      <c r="Y1256" s="419"/>
      <c r="Z1256" s="447" t="s">
        <v>369</v>
      </c>
      <c r="AA1256" s="417" t="s">
        <v>1434</v>
      </c>
      <c r="AB1256" s="438" t="s">
        <v>1413</v>
      </c>
      <c r="AC1256" s="438" t="s">
        <v>1437</v>
      </c>
      <c r="AD1256" s="438">
        <v>0</v>
      </c>
      <c r="AE1256" s="393" t="s">
        <v>1071</v>
      </c>
      <c r="AF1256" s="438">
        <v>2.25</v>
      </c>
      <c r="AG1256" s="393">
        <f t="shared" si="717"/>
        <v>0.35218251811136247</v>
      </c>
      <c r="AH1256" s="393">
        <f t="shared" si="721"/>
        <v>252</v>
      </c>
      <c r="AI1256" s="412">
        <f t="shared" si="696"/>
        <v>2.4014005407815442</v>
      </c>
      <c r="AJ1256" s="393">
        <f t="shared" si="697"/>
        <v>73.125</v>
      </c>
      <c r="AK1256" s="393">
        <f t="shared" si="718"/>
        <v>1.8640658790902369</v>
      </c>
      <c r="AL1256" s="412">
        <f t="shared" si="698"/>
        <v>8190</v>
      </c>
      <c r="AM1256" s="412">
        <f t="shared" si="694"/>
        <v>3.9132839017604186</v>
      </c>
      <c r="AN1256" s="447" t="s">
        <v>635</v>
      </c>
      <c r="AO1256" s="438" t="s">
        <v>470</v>
      </c>
      <c r="AP1256" s="419"/>
      <c r="AQ1256" s="438" t="s">
        <v>80</v>
      </c>
      <c r="AR1256" s="419" t="s">
        <v>277</v>
      </c>
      <c r="AS1256" s="408" t="s">
        <v>377</v>
      </c>
      <c r="AT1256" s="416" t="s">
        <v>2473</v>
      </c>
      <c r="AU1256" s="402">
        <v>47.9</v>
      </c>
      <c r="AV1256" s="403">
        <v>-89</v>
      </c>
      <c r="AW1256" s="419"/>
      <c r="AX1256" s="404">
        <v>3.9000000000000004</v>
      </c>
      <c r="AY1256" s="405">
        <v>729</v>
      </c>
      <c r="AZ1256" s="542">
        <f t="shared" si="719"/>
        <v>2.8627275283179747</v>
      </c>
      <c r="BA1256" s="520" t="s">
        <v>103</v>
      </c>
      <c r="BB1256" s="425" t="s">
        <v>448</v>
      </c>
      <c r="BC1256" s="408" t="s">
        <v>2355</v>
      </c>
      <c r="BD1256" s="438" t="s">
        <v>2354</v>
      </c>
      <c r="BE1256" s="419" t="s">
        <v>540</v>
      </c>
      <c r="BF1256" s="419"/>
      <c r="BG1256" s="419"/>
      <c r="BH1256" s="419"/>
      <c r="BI1256" s="392" t="s">
        <v>2232</v>
      </c>
      <c r="BJ1256" s="419" t="s">
        <v>610</v>
      </c>
      <c r="BK1256" s="447" t="s">
        <v>744</v>
      </c>
      <c r="BL1256" s="393" t="s">
        <v>2267</v>
      </c>
      <c r="BM1256" s="393" t="s">
        <v>2267</v>
      </c>
      <c r="BN1256" s="419" t="s">
        <v>1435</v>
      </c>
      <c r="BO1256" s="438" t="s">
        <v>1669</v>
      </c>
      <c r="BP1256" s="392" t="s">
        <v>51</v>
      </c>
      <c r="BQ1256" s="438" t="s">
        <v>14</v>
      </c>
      <c r="BR1256" s="392">
        <v>-81.25</v>
      </c>
      <c r="BS1256" s="396" t="s">
        <v>21</v>
      </c>
      <c r="BT1256" s="438" t="s">
        <v>1438</v>
      </c>
      <c r="BU1256" s="392">
        <v>248.257091204528</v>
      </c>
      <c r="BV1256" s="419"/>
      <c r="BW1256" s="408" t="s">
        <v>26</v>
      </c>
      <c r="BX1256" s="393" t="s">
        <v>67</v>
      </c>
      <c r="BY1256" s="393"/>
      <c r="BZ1256" s="409">
        <f t="shared" ref="BZ1256:BZ1262" si="722">IF(BX1256="SE",BY1256,BU1256)</f>
        <v>248.257091204528</v>
      </c>
      <c r="CA1256" s="396" t="s">
        <v>57</v>
      </c>
      <c r="CB1256" s="438" t="s">
        <v>1433</v>
      </c>
      <c r="CC1256" s="393">
        <v>4</v>
      </c>
      <c r="CD1256" s="393">
        <v>4</v>
      </c>
      <c r="CE1256" s="407" t="s">
        <v>1617</v>
      </c>
      <c r="CF1256" s="395" t="s">
        <v>1584</v>
      </c>
      <c r="CG1256" s="392">
        <v>-197.75</v>
      </c>
      <c r="CH1256" s="396" t="s">
        <v>21</v>
      </c>
      <c r="CI1256" s="392">
        <v>415.84482282056445</v>
      </c>
      <c r="CJ1256" s="419"/>
      <c r="CK1256" s="392"/>
      <c r="CL1256" s="410">
        <f>CI1256</f>
        <v>415.84482282056445</v>
      </c>
      <c r="CM1256" s="393">
        <v>4</v>
      </c>
      <c r="CN1256" s="393">
        <v>4</v>
      </c>
      <c r="CO1256" s="407" t="s">
        <v>2630</v>
      </c>
      <c r="CP1256" s="392">
        <f t="shared" si="708"/>
        <v>0.34018513731062316</v>
      </c>
      <c r="CQ1256" s="392">
        <f t="shared" si="709"/>
        <v>0.86956521739130432</v>
      </c>
      <c r="CR1256" s="392">
        <f t="shared" si="720"/>
        <v>0.29581316287880277</v>
      </c>
      <c r="CS1256" s="392">
        <f t="shared" si="710"/>
        <v>0.5054690892082726</v>
      </c>
      <c r="CT1256" s="393">
        <v>0</v>
      </c>
      <c r="CU1256" s="393">
        <v>2</v>
      </c>
      <c r="CV1256" s="393" t="s">
        <v>1782</v>
      </c>
      <c r="CW1256" s="393">
        <v>0</v>
      </c>
      <c r="CX1256" s="438">
        <v>0</v>
      </c>
      <c r="CY1256" s="414">
        <v>0</v>
      </c>
      <c r="CZ1256" s="414">
        <v>3</v>
      </c>
      <c r="DA1256" s="414">
        <v>0</v>
      </c>
      <c r="DB1256" s="414">
        <v>0</v>
      </c>
      <c r="DC1256" s="414">
        <v>0</v>
      </c>
      <c r="DD1256" s="393">
        <v>0</v>
      </c>
      <c r="DE1256" s="394">
        <v>0</v>
      </c>
      <c r="DF1256" s="394">
        <v>0</v>
      </c>
      <c r="DG1256" s="394">
        <v>1</v>
      </c>
      <c r="DH1256" s="394">
        <v>0</v>
      </c>
      <c r="DI1256" s="394">
        <v>0</v>
      </c>
      <c r="DJ1256" s="394">
        <v>0</v>
      </c>
      <c r="DK1256" s="394">
        <v>0</v>
      </c>
      <c r="DL1256" s="394">
        <v>0</v>
      </c>
      <c r="DM1256" s="394">
        <v>0</v>
      </c>
      <c r="DN1256" s="394">
        <v>0</v>
      </c>
      <c r="DO1256" s="393">
        <v>1</v>
      </c>
      <c r="DP1256" s="393">
        <v>0</v>
      </c>
      <c r="DQ1256" s="393">
        <v>0</v>
      </c>
      <c r="DR1256" s="393">
        <v>0</v>
      </c>
      <c r="DS1256" s="393">
        <v>0</v>
      </c>
      <c r="DT1256" s="393">
        <v>0</v>
      </c>
      <c r="DU1256" s="393">
        <v>0</v>
      </c>
      <c r="DV1256" s="393">
        <v>0</v>
      </c>
      <c r="DW1256" s="393">
        <v>0</v>
      </c>
      <c r="DX1256" s="393">
        <v>0</v>
      </c>
      <c r="DY1256" s="393">
        <v>0</v>
      </c>
      <c r="DZ1256" s="393">
        <v>0</v>
      </c>
      <c r="EA1256" s="393">
        <v>0</v>
      </c>
      <c r="EB1256" s="393">
        <v>0</v>
      </c>
      <c r="EC1256" s="393">
        <v>0</v>
      </c>
      <c r="ED1256" s="393">
        <v>0</v>
      </c>
      <c r="EE1256" s="393">
        <v>0</v>
      </c>
      <c r="EF1256" s="393">
        <v>0</v>
      </c>
      <c r="EG1256" s="393">
        <v>0</v>
      </c>
      <c r="EH1256" s="393">
        <v>0</v>
      </c>
      <c r="EI1256" s="393">
        <v>0</v>
      </c>
      <c r="EJ1256" s="393">
        <v>0</v>
      </c>
      <c r="EK1256" s="393">
        <v>0</v>
      </c>
      <c r="EL1256" s="393">
        <v>0</v>
      </c>
      <c r="EM1256" s="393">
        <v>0</v>
      </c>
      <c r="EN1256" s="393">
        <v>0</v>
      </c>
      <c r="EO1256" s="393">
        <v>0</v>
      </c>
      <c r="EP1256" s="393">
        <v>1</v>
      </c>
      <c r="EQ1256" s="393">
        <v>3</v>
      </c>
    </row>
    <row r="1257" spans="1:147" s="397" customFormat="1" ht="15" customHeight="1" x14ac:dyDescent="0.25">
      <c r="A1257" s="499" t="s">
        <v>2591</v>
      </c>
      <c r="B1257" s="438">
        <v>2</v>
      </c>
      <c r="C1257" s="408" t="s">
        <v>445</v>
      </c>
      <c r="D1257" s="438">
        <v>1987</v>
      </c>
      <c r="E1257" s="408" t="s">
        <v>446</v>
      </c>
      <c r="F1257" s="408" t="s">
        <v>281</v>
      </c>
      <c r="G1257" s="438">
        <v>17</v>
      </c>
      <c r="H1257" s="408" t="s">
        <v>447</v>
      </c>
      <c r="I1257" s="398" t="s">
        <v>50</v>
      </c>
      <c r="J1257" s="393">
        <v>0</v>
      </c>
      <c r="K1257" s="438" t="s">
        <v>39</v>
      </c>
      <c r="L1257" s="393" t="s">
        <v>89</v>
      </c>
      <c r="M1257" s="438" t="s">
        <v>2123</v>
      </c>
      <c r="N1257" s="438">
        <v>32.5</v>
      </c>
      <c r="O1257" s="393">
        <f t="shared" si="716"/>
        <v>1.5118833609788744</v>
      </c>
      <c r="P1257" s="438" t="s">
        <v>1441</v>
      </c>
      <c r="Q1257" s="438"/>
      <c r="R1257" s="438">
        <v>1</v>
      </c>
      <c r="S1257" s="438">
        <v>4</v>
      </c>
      <c r="T1257" s="438">
        <v>1</v>
      </c>
      <c r="U1257" s="438">
        <v>10</v>
      </c>
      <c r="V1257" s="438" t="s">
        <v>1433</v>
      </c>
      <c r="W1257" s="438"/>
      <c r="X1257" s="438" t="s">
        <v>893</v>
      </c>
      <c r="Y1257" s="419"/>
      <c r="Z1257" s="447" t="s">
        <v>369</v>
      </c>
      <c r="AA1257" s="417" t="s">
        <v>1434</v>
      </c>
      <c r="AB1257" s="438" t="s">
        <v>1413</v>
      </c>
      <c r="AC1257" s="438" t="s">
        <v>1437</v>
      </c>
      <c r="AD1257" s="438">
        <v>0</v>
      </c>
      <c r="AE1257" s="393" t="s">
        <v>1071</v>
      </c>
      <c r="AF1257" s="438">
        <v>2.25</v>
      </c>
      <c r="AG1257" s="393">
        <f t="shared" si="717"/>
        <v>0.35218251811136247</v>
      </c>
      <c r="AH1257" s="393">
        <f t="shared" si="721"/>
        <v>252</v>
      </c>
      <c r="AI1257" s="412">
        <f t="shared" si="696"/>
        <v>2.4014005407815442</v>
      </c>
      <c r="AJ1257" s="393">
        <f t="shared" si="697"/>
        <v>73.125</v>
      </c>
      <c r="AK1257" s="393">
        <f t="shared" si="718"/>
        <v>1.8640658790902369</v>
      </c>
      <c r="AL1257" s="412">
        <f t="shared" si="698"/>
        <v>8190</v>
      </c>
      <c r="AM1257" s="412">
        <f t="shared" si="694"/>
        <v>3.9132839017604186</v>
      </c>
      <c r="AN1257" s="447" t="s">
        <v>635</v>
      </c>
      <c r="AO1257" s="438" t="s">
        <v>470</v>
      </c>
      <c r="AP1257" s="419"/>
      <c r="AQ1257" s="438" t="s">
        <v>80</v>
      </c>
      <c r="AR1257" s="419" t="s">
        <v>277</v>
      </c>
      <c r="AS1257" s="408" t="s">
        <v>377</v>
      </c>
      <c r="AT1257" s="416" t="s">
        <v>2473</v>
      </c>
      <c r="AU1257" s="402">
        <v>47.9</v>
      </c>
      <c r="AV1257" s="403">
        <v>-89</v>
      </c>
      <c r="AW1257" s="419"/>
      <c r="AX1257" s="404">
        <v>3.9000000000000004</v>
      </c>
      <c r="AY1257" s="405">
        <v>729</v>
      </c>
      <c r="AZ1257" s="542">
        <f t="shared" si="719"/>
        <v>2.8627275283179747</v>
      </c>
      <c r="BA1257" s="520" t="s">
        <v>103</v>
      </c>
      <c r="BB1257" s="425" t="s">
        <v>448</v>
      </c>
      <c r="BC1257" s="408" t="s">
        <v>2355</v>
      </c>
      <c r="BD1257" s="438" t="s">
        <v>2354</v>
      </c>
      <c r="BE1257" s="419" t="s">
        <v>540</v>
      </c>
      <c r="BF1257" s="419"/>
      <c r="BG1257" s="419"/>
      <c r="BH1257" s="419"/>
      <c r="BI1257" s="392" t="s">
        <v>2232</v>
      </c>
      <c r="BJ1257" s="419" t="s">
        <v>610</v>
      </c>
      <c r="BK1257" s="447" t="s">
        <v>938</v>
      </c>
      <c r="BL1257" s="396" t="s">
        <v>2267</v>
      </c>
      <c r="BM1257" s="396" t="s">
        <v>2267</v>
      </c>
      <c r="BN1257" s="419" t="s">
        <v>1435</v>
      </c>
      <c r="BO1257" s="438" t="s">
        <v>1669</v>
      </c>
      <c r="BP1257" s="392" t="s">
        <v>51</v>
      </c>
      <c r="BQ1257" s="438" t="s">
        <v>14</v>
      </c>
      <c r="BR1257" s="392">
        <v>-88.75</v>
      </c>
      <c r="BS1257" s="396" t="s">
        <v>21</v>
      </c>
      <c r="BT1257" s="438" t="s">
        <v>1438</v>
      </c>
      <c r="BU1257" s="392">
        <v>106.0074682903678</v>
      </c>
      <c r="BV1257" s="419"/>
      <c r="BW1257" s="408" t="s">
        <v>26</v>
      </c>
      <c r="BX1257" s="393" t="s">
        <v>67</v>
      </c>
      <c r="BY1257" s="393"/>
      <c r="BZ1257" s="409">
        <f t="shared" si="722"/>
        <v>106.0074682903678</v>
      </c>
      <c r="CA1257" s="396" t="s">
        <v>57</v>
      </c>
      <c r="CB1257" s="438" t="s">
        <v>1433</v>
      </c>
      <c r="CC1257" s="393">
        <v>4</v>
      </c>
      <c r="CD1257" s="393">
        <v>4</v>
      </c>
      <c r="CE1257" s="407" t="s">
        <v>1617</v>
      </c>
      <c r="CF1257" s="395" t="s">
        <v>1584</v>
      </c>
      <c r="CG1257" s="392">
        <v>-166.25</v>
      </c>
      <c r="CH1257" s="396" t="s">
        <v>21</v>
      </c>
      <c r="CI1257" s="392">
        <v>139.12194890335121</v>
      </c>
      <c r="CJ1257" s="419"/>
      <c r="CK1257" s="392"/>
      <c r="CL1257" s="410">
        <f>CI1257</f>
        <v>139.12194890335121</v>
      </c>
      <c r="CM1257" s="393">
        <v>4</v>
      </c>
      <c r="CN1257" s="393">
        <v>4</v>
      </c>
      <c r="CO1257" s="407" t="s">
        <v>2630</v>
      </c>
      <c r="CP1257" s="392">
        <f t="shared" si="708"/>
        <v>0.62662716192754964</v>
      </c>
      <c r="CQ1257" s="392">
        <f t="shared" si="709"/>
        <v>0.86956521739130432</v>
      </c>
      <c r="CR1257" s="392">
        <f t="shared" si="720"/>
        <v>0.5448931842848258</v>
      </c>
      <c r="CS1257" s="392">
        <f t="shared" si="710"/>
        <v>0.51855678639250358</v>
      </c>
      <c r="CT1257" s="393">
        <v>0</v>
      </c>
      <c r="CU1257" s="393">
        <v>2</v>
      </c>
      <c r="CV1257" s="393" t="s">
        <v>1782</v>
      </c>
      <c r="CW1257" s="393">
        <v>0</v>
      </c>
      <c r="CX1257" s="438">
        <v>0</v>
      </c>
      <c r="CY1257" s="414">
        <v>0</v>
      </c>
      <c r="CZ1257" s="414">
        <v>3</v>
      </c>
      <c r="DA1257" s="414">
        <v>0</v>
      </c>
      <c r="DB1257" s="414">
        <v>0</v>
      </c>
      <c r="DC1257" s="414">
        <v>0</v>
      </c>
      <c r="DD1257" s="393">
        <v>0</v>
      </c>
      <c r="DE1257" s="394">
        <v>0</v>
      </c>
      <c r="DF1257" s="394">
        <v>0</v>
      </c>
      <c r="DG1257" s="394">
        <v>1</v>
      </c>
      <c r="DH1257" s="394">
        <v>0</v>
      </c>
      <c r="DI1257" s="394">
        <v>0</v>
      </c>
      <c r="DJ1257" s="394">
        <v>0</v>
      </c>
      <c r="DK1257" s="394">
        <v>0</v>
      </c>
      <c r="DL1257" s="394">
        <v>0</v>
      </c>
      <c r="DM1257" s="394">
        <v>0</v>
      </c>
      <c r="DN1257" s="394">
        <v>0</v>
      </c>
      <c r="DO1257" s="393">
        <v>0</v>
      </c>
      <c r="DP1257" s="393">
        <v>1</v>
      </c>
      <c r="DQ1257" s="393">
        <v>0</v>
      </c>
      <c r="DR1257" s="393">
        <v>0</v>
      </c>
      <c r="DS1257" s="393">
        <v>0</v>
      </c>
      <c r="DT1257" s="393">
        <v>0</v>
      </c>
      <c r="DU1257" s="393">
        <v>0</v>
      </c>
      <c r="DV1257" s="393">
        <v>0</v>
      </c>
      <c r="DW1257" s="393">
        <v>0</v>
      </c>
      <c r="DX1257" s="393">
        <v>0</v>
      </c>
      <c r="DY1257" s="393">
        <v>0</v>
      </c>
      <c r="DZ1257" s="393">
        <v>0</v>
      </c>
      <c r="EA1257" s="393">
        <v>0</v>
      </c>
      <c r="EB1257" s="393">
        <v>0</v>
      </c>
      <c r="EC1257" s="393">
        <v>0</v>
      </c>
      <c r="ED1257" s="393">
        <v>0</v>
      </c>
      <c r="EE1257" s="393">
        <v>0</v>
      </c>
      <c r="EF1257" s="393">
        <v>0</v>
      </c>
      <c r="EG1257" s="393">
        <v>0</v>
      </c>
      <c r="EH1257" s="393">
        <v>0</v>
      </c>
      <c r="EI1257" s="393">
        <v>0</v>
      </c>
      <c r="EJ1257" s="393">
        <v>0</v>
      </c>
      <c r="EK1257" s="393">
        <v>0</v>
      </c>
      <c r="EL1257" s="393">
        <v>0</v>
      </c>
      <c r="EM1257" s="393">
        <v>0</v>
      </c>
      <c r="EN1257" s="393">
        <v>0</v>
      </c>
      <c r="EO1257" s="393">
        <v>0</v>
      </c>
      <c r="EP1257" s="393">
        <v>1</v>
      </c>
      <c r="EQ1257" s="393">
        <v>3</v>
      </c>
    </row>
    <row r="1258" spans="1:147" s="397" customFormat="1" ht="15" customHeight="1" x14ac:dyDescent="0.25">
      <c r="A1258" s="499" t="s">
        <v>2591</v>
      </c>
      <c r="B1258" s="438">
        <v>3</v>
      </c>
      <c r="C1258" s="408" t="s">
        <v>445</v>
      </c>
      <c r="D1258" s="438">
        <v>1987</v>
      </c>
      <c r="E1258" s="408" t="s">
        <v>446</v>
      </c>
      <c r="F1258" s="408" t="s">
        <v>281</v>
      </c>
      <c r="G1258" s="438">
        <v>17</v>
      </c>
      <c r="H1258" s="408" t="s">
        <v>447</v>
      </c>
      <c r="I1258" s="398" t="s">
        <v>50</v>
      </c>
      <c r="J1258" s="393">
        <v>0</v>
      </c>
      <c r="K1258" s="438" t="s">
        <v>39</v>
      </c>
      <c r="L1258" s="393" t="s">
        <v>89</v>
      </c>
      <c r="M1258" s="438" t="s">
        <v>2123</v>
      </c>
      <c r="N1258" s="438">
        <v>32.5</v>
      </c>
      <c r="O1258" s="393">
        <f t="shared" si="716"/>
        <v>1.5118833609788744</v>
      </c>
      <c r="P1258" s="438" t="s">
        <v>1441</v>
      </c>
      <c r="Q1258" s="438"/>
      <c r="R1258" s="438">
        <v>1</v>
      </c>
      <c r="S1258" s="438">
        <v>4</v>
      </c>
      <c r="T1258" s="438">
        <v>1</v>
      </c>
      <c r="U1258" s="438">
        <v>10</v>
      </c>
      <c r="V1258" s="438" t="s">
        <v>1433</v>
      </c>
      <c r="W1258" s="438"/>
      <c r="X1258" s="438" t="s">
        <v>893</v>
      </c>
      <c r="Y1258" s="419"/>
      <c r="Z1258" s="447" t="s">
        <v>369</v>
      </c>
      <c r="AA1258" s="417" t="s">
        <v>1434</v>
      </c>
      <c r="AB1258" s="438" t="s">
        <v>1413</v>
      </c>
      <c r="AC1258" s="438" t="s">
        <v>1437</v>
      </c>
      <c r="AD1258" s="438">
        <v>0</v>
      </c>
      <c r="AE1258" s="393" t="s">
        <v>1071</v>
      </c>
      <c r="AF1258" s="438">
        <v>2.25</v>
      </c>
      <c r="AG1258" s="393">
        <f t="shared" si="717"/>
        <v>0.35218251811136247</v>
      </c>
      <c r="AH1258" s="393">
        <f t="shared" si="721"/>
        <v>252</v>
      </c>
      <c r="AI1258" s="412">
        <f t="shared" si="696"/>
        <v>2.4014005407815442</v>
      </c>
      <c r="AJ1258" s="393">
        <f t="shared" si="697"/>
        <v>73.125</v>
      </c>
      <c r="AK1258" s="393">
        <f t="shared" si="718"/>
        <v>1.8640658790902369</v>
      </c>
      <c r="AL1258" s="412">
        <f t="shared" si="698"/>
        <v>8190</v>
      </c>
      <c r="AM1258" s="412">
        <f t="shared" si="694"/>
        <v>3.9132839017604186</v>
      </c>
      <c r="AN1258" s="447" t="s">
        <v>635</v>
      </c>
      <c r="AO1258" s="438" t="s">
        <v>470</v>
      </c>
      <c r="AP1258" s="419"/>
      <c r="AQ1258" s="438" t="s">
        <v>80</v>
      </c>
      <c r="AR1258" s="419" t="s">
        <v>277</v>
      </c>
      <c r="AS1258" s="408" t="s">
        <v>377</v>
      </c>
      <c r="AT1258" s="416" t="s">
        <v>2473</v>
      </c>
      <c r="AU1258" s="402">
        <v>47.9</v>
      </c>
      <c r="AV1258" s="403">
        <v>-89</v>
      </c>
      <c r="AW1258" s="419"/>
      <c r="AX1258" s="404">
        <v>3.9000000000000004</v>
      </c>
      <c r="AY1258" s="405">
        <v>729</v>
      </c>
      <c r="AZ1258" s="542">
        <f t="shared" si="719"/>
        <v>2.8627275283179747</v>
      </c>
      <c r="BA1258" s="520" t="s">
        <v>103</v>
      </c>
      <c r="BB1258" s="425" t="s">
        <v>448</v>
      </c>
      <c r="BC1258" s="408" t="s">
        <v>2355</v>
      </c>
      <c r="BD1258" s="438" t="s">
        <v>2354</v>
      </c>
      <c r="BE1258" s="419" t="s">
        <v>540</v>
      </c>
      <c r="BF1258" s="419"/>
      <c r="BG1258" s="419"/>
      <c r="BH1258" s="419"/>
      <c r="BI1258" s="392" t="s">
        <v>2232</v>
      </c>
      <c r="BJ1258" s="419" t="s">
        <v>610</v>
      </c>
      <c r="BK1258" s="447" t="s">
        <v>1439</v>
      </c>
      <c r="BL1258" s="396" t="s">
        <v>2268</v>
      </c>
      <c r="BM1258" s="396" t="s">
        <v>2268</v>
      </c>
      <c r="BN1258" s="419" t="s">
        <v>1435</v>
      </c>
      <c r="BO1258" s="438" t="s">
        <v>1669</v>
      </c>
      <c r="BP1258" s="392" t="s">
        <v>51</v>
      </c>
      <c r="BQ1258" s="438" t="s">
        <v>14</v>
      </c>
      <c r="BR1258" s="392">
        <v>16.5</v>
      </c>
      <c r="BS1258" s="396" t="s">
        <v>21</v>
      </c>
      <c r="BT1258" s="438" t="s">
        <v>1438</v>
      </c>
      <c r="BU1258" s="392">
        <v>27.922511825884623</v>
      </c>
      <c r="BV1258" s="419"/>
      <c r="BW1258" s="408" t="s">
        <v>26</v>
      </c>
      <c r="BX1258" s="393" t="s">
        <v>67</v>
      </c>
      <c r="BY1258" s="393"/>
      <c r="BZ1258" s="409">
        <f t="shared" si="722"/>
        <v>27.922511825884623</v>
      </c>
      <c r="CA1258" s="396" t="s">
        <v>57</v>
      </c>
      <c r="CB1258" s="438" t="s">
        <v>1433</v>
      </c>
      <c r="CC1258" s="393">
        <v>4</v>
      </c>
      <c r="CD1258" s="393">
        <v>4</v>
      </c>
      <c r="CE1258" s="407" t="s">
        <v>1617</v>
      </c>
      <c r="CF1258" s="395" t="s">
        <v>1584</v>
      </c>
      <c r="CG1258" s="392">
        <v>4</v>
      </c>
      <c r="CH1258" s="396" t="s">
        <v>21</v>
      </c>
      <c r="CI1258" s="392">
        <v>8</v>
      </c>
      <c r="CJ1258" s="419"/>
      <c r="CK1258" s="392"/>
      <c r="CL1258" s="410">
        <f>CI1258</f>
        <v>8</v>
      </c>
      <c r="CM1258" s="393">
        <v>4</v>
      </c>
      <c r="CN1258" s="393">
        <v>4</v>
      </c>
      <c r="CO1258" s="407" t="s">
        <v>2630</v>
      </c>
      <c r="CP1258" s="392">
        <f t="shared" si="708"/>
        <v>0.6086106750404664</v>
      </c>
      <c r="CQ1258" s="392">
        <f t="shared" si="709"/>
        <v>0.86956521739130432</v>
      </c>
      <c r="CR1258" s="392">
        <f t="shared" si="720"/>
        <v>0.52922667394823164</v>
      </c>
      <c r="CS1258" s="392">
        <f t="shared" si="710"/>
        <v>0.51750505452614426</v>
      </c>
      <c r="CT1258" s="393">
        <v>0</v>
      </c>
      <c r="CU1258" s="393">
        <v>2</v>
      </c>
      <c r="CV1258" s="393" t="s">
        <v>1782</v>
      </c>
      <c r="CW1258" s="393">
        <v>0</v>
      </c>
      <c r="CX1258" s="438">
        <v>0</v>
      </c>
      <c r="CY1258" s="414">
        <v>0</v>
      </c>
      <c r="CZ1258" s="414">
        <v>3</v>
      </c>
      <c r="DA1258" s="414">
        <v>0</v>
      </c>
      <c r="DB1258" s="414">
        <v>0</v>
      </c>
      <c r="DC1258" s="414">
        <v>0</v>
      </c>
      <c r="DD1258" s="393">
        <v>0</v>
      </c>
      <c r="DE1258" s="394">
        <v>0</v>
      </c>
      <c r="DF1258" s="394">
        <v>0</v>
      </c>
      <c r="DG1258" s="394">
        <v>1</v>
      </c>
      <c r="DH1258" s="394">
        <v>0</v>
      </c>
      <c r="DI1258" s="394">
        <v>0</v>
      </c>
      <c r="DJ1258" s="394">
        <v>0</v>
      </c>
      <c r="DK1258" s="394">
        <v>0</v>
      </c>
      <c r="DL1258" s="394">
        <v>0</v>
      </c>
      <c r="DM1258" s="394">
        <v>0</v>
      </c>
      <c r="DN1258" s="394">
        <v>0</v>
      </c>
      <c r="DO1258" s="393">
        <v>0</v>
      </c>
      <c r="DP1258" s="393">
        <v>0</v>
      </c>
      <c r="DQ1258" s="393">
        <v>1</v>
      </c>
      <c r="DR1258" s="393">
        <v>0</v>
      </c>
      <c r="DS1258" s="393">
        <v>0</v>
      </c>
      <c r="DT1258" s="393">
        <v>0</v>
      </c>
      <c r="DU1258" s="393">
        <v>0</v>
      </c>
      <c r="DV1258" s="393">
        <v>0</v>
      </c>
      <c r="DW1258" s="393">
        <v>0</v>
      </c>
      <c r="DX1258" s="393">
        <v>0</v>
      </c>
      <c r="DY1258" s="393">
        <v>0</v>
      </c>
      <c r="DZ1258" s="393">
        <v>0</v>
      </c>
      <c r="EA1258" s="393">
        <v>0</v>
      </c>
      <c r="EB1258" s="393">
        <v>0</v>
      </c>
      <c r="EC1258" s="393">
        <v>0</v>
      </c>
      <c r="ED1258" s="393">
        <v>0</v>
      </c>
      <c r="EE1258" s="393">
        <v>0</v>
      </c>
      <c r="EF1258" s="393">
        <v>0</v>
      </c>
      <c r="EG1258" s="393">
        <v>0</v>
      </c>
      <c r="EH1258" s="393">
        <v>0</v>
      </c>
      <c r="EI1258" s="393">
        <v>0</v>
      </c>
      <c r="EJ1258" s="393">
        <v>0</v>
      </c>
      <c r="EK1258" s="393">
        <v>0</v>
      </c>
      <c r="EL1258" s="393">
        <v>0</v>
      </c>
      <c r="EM1258" s="393">
        <v>0</v>
      </c>
      <c r="EN1258" s="393">
        <v>0</v>
      </c>
      <c r="EO1258" s="393">
        <v>0</v>
      </c>
      <c r="EP1258" s="393">
        <v>1</v>
      </c>
      <c r="EQ1258" s="393">
        <v>3</v>
      </c>
    </row>
    <row r="1259" spans="1:147" s="397" customFormat="1" ht="15" customHeight="1" x14ac:dyDescent="0.25">
      <c r="A1259" s="499" t="s">
        <v>2591</v>
      </c>
      <c r="B1259" s="438">
        <v>4</v>
      </c>
      <c r="C1259" s="408" t="s">
        <v>445</v>
      </c>
      <c r="D1259" s="438">
        <v>1987</v>
      </c>
      <c r="E1259" s="408" t="s">
        <v>446</v>
      </c>
      <c r="F1259" s="408" t="s">
        <v>281</v>
      </c>
      <c r="G1259" s="438">
        <v>17</v>
      </c>
      <c r="H1259" s="408" t="s">
        <v>447</v>
      </c>
      <c r="I1259" s="398" t="s">
        <v>50</v>
      </c>
      <c r="J1259" s="393">
        <v>0</v>
      </c>
      <c r="K1259" s="438" t="s">
        <v>39</v>
      </c>
      <c r="L1259" s="393" t="s">
        <v>89</v>
      </c>
      <c r="M1259" s="438" t="s">
        <v>2123</v>
      </c>
      <c r="N1259" s="438">
        <v>32.5</v>
      </c>
      <c r="O1259" s="393">
        <f t="shared" si="716"/>
        <v>1.5118833609788744</v>
      </c>
      <c r="P1259" s="438" t="s">
        <v>1441</v>
      </c>
      <c r="Q1259" s="438"/>
      <c r="R1259" s="438">
        <v>1</v>
      </c>
      <c r="S1259" s="438">
        <v>4</v>
      </c>
      <c r="T1259" s="438">
        <v>1</v>
      </c>
      <c r="U1259" s="438">
        <v>10</v>
      </c>
      <c r="V1259" s="438" t="s">
        <v>1433</v>
      </c>
      <c r="W1259" s="438"/>
      <c r="X1259" s="438" t="s">
        <v>893</v>
      </c>
      <c r="Y1259" s="419"/>
      <c r="Z1259" s="447" t="s">
        <v>369</v>
      </c>
      <c r="AA1259" s="417" t="s">
        <v>1434</v>
      </c>
      <c r="AB1259" s="438" t="s">
        <v>1413</v>
      </c>
      <c r="AC1259" s="438" t="s">
        <v>1437</v>
      </c>
      <c r="AD1259" s="438">
        <v>0</v>
      </c>
      <c r="AE1259" s="393" t="s">
        <v>1071</v>
      </c>
      <c r="AF1259" s="438">
        <v>2.25</v>
      </c>
      <c r="AG1259" s="393">
        <f t="shared" si="717"/>
        <v>0.35218251811136247</v>
      </c>
      <c r="AH1259" s="393">
        <f t="shared" si="721"/>
        <v>252</v>
      </c>
      <c r="AI1259" s="412">
        <f t="shared" si="696"/>
        <v>2.4014005407815442</v>
      </c>
      <c r="AJ1259" s="393">
        <f t="shared" si="697"/>
        <v>73.125</v>
      </c>
      <c r="AK1259" s="393">
        <f t="shared" si="718"/>
        <v>1.8640658790902369</v>
      </c>
      <c r="AL1259" s="412">
        <f t="shared" si="698"/>
        <v>8190</v>
      </c>
      <c r="AM1259" s="412">
        <f t="shared" si="694"/>
        <v>3.9132839017604186</v>
      </c>
      <c r="AN1259" s="447" t="s">
        <v>635</v>
      </c>
      <c r="AO1259" s="438" t="s">
        <v>470</v>
      </c>
      <c r="AP1259" s="419"/>
      <c r="AQ1259" s="438" t="s">
        <v>80</v>
      </c>
      <c r="AR1259" s="419" t="s">
        <v>277</v>
      </c>
      <c r="AS1259" s="408" t="s">
        <v>377</v>
      </c>
      <c r="AT1259" s="416" t="s">
        <v>2473</v>
      </c>
      <c r="AU1259" s="402">
        <v>47.9</v>
      </c>
      <c r="AV1259" s="403">
        <v>-89</v>
      </c>
      <c r="AW1259" s="419"/>
      <c r="AX1259" s="404">
        <v>3.9000000000000004</v>
      </c>
      <c r="AY1259" s="405">
        <v>729</v>
      </c>
      <c r="AZ1259" s="542">
        <f t="shared" si="719"/>
        <v>2.8627275283179747</v>
      </c>
      <c r="BA1259" s="520" t="s">
        <v>103</v>
      </c>
      <c r="BB1259" s="425" t="s">
        <v>448</v>
      </c>
      <c r="BC1259" s="408" t="s">
        <v>2355</v>
      </c>
      <c r="BD1259" s="438" t="s">
        <v>2354</v>
      </c>
      <c r="BE1259" s="419" t="s">
        <v>540</v>
      </c>
      <c r="BF1259" s="419"/>
      <c r="BG1259" s="419"/>
      <c r="BH1259" s="419"/>
      <c r="BI1259" s="392" t="s">
        <v>2232</v>
      </c>
      <c r="BJ1259" s="419" t="s">
        <v>610</v>
      </c>
      <c r="BK1259" s="425" t="s">
        <v>1440</v>
      </c>
      <c r="BL1259" s="393" t="s">
        <v>2268</v>
      </c>
      <c r="BM1259" s="393" t="s">
        <v>2268</v>
      </c>
      <c r="BN1259" s="419" t="s">
        <v>1435</v>
      </c>
      <c r="BO1259" s="438" t="s">
        <v>1669</v>
      </c>
      <c r="BP1259" s="392" t="s">
        <v>51</v>
      </c>
      <c r="BQ1259" s="438" t="s">
        <v>14</v>
      </c>
      <c r="BR1259" s="392">
        <v>24.75</v>
      </c>
      <c r="BS1259" s="396" t="s">
        <v>21</v>
      </c>
      <c r="BT1259" s="438" t="s">
        <v>1438</v>
      </c>
      <c r="BU1259" s="392">
        <v>49.5</v>
      </c>
      <c r="BV1259" s="419"/>
      <c r="BW1259" s="408" t="s">
        <v>26</v>
      </c>
      <c r="BX1259" s="393" t="s">
        <v>67</v>
      </c>
      <c r="BY1259" s="448"/>
      <c r="BZ1259" s="409">
        <f t="shared" si="722"/>
        <v>49.5</v>
      </c>
      <c r="CA1259" s="396" t="s">
        <v>57</v>
      </c>
      <c r="CB1259" s="438" t="s">
        <v>1433</v>
      </c>
      <c r="CC1259" s="393">
        <v>4</v>
      </c>
      <c r="CD1259" s="393">
        <v>4</v>
      </c>
      <c r="CE1259" s="407" t="s">
        <v>1617</v>
      </c>
      <c r="CF1259" s="395" t="s">
        <v>1584</v>
      </c>
      <c r="CG1259" s="392">
        <v>0</v>
      </c>
      <c r="CH1259" s="396" t="s">
        <v>21</v>
      </c>
      <c r="CI1259" s="392">
        <v>0</v>
      </c>
      <c r="CJ1259" s="419"/>
      <c r="CK1259" s="392"/>
      <c r="CL1259" s="392">
        <v>0</v>
      </c>
      <c r="CM1259" s="393">
        <v>4</v>
      </c>
      <c r="CN1259" s="393">
        <v>4</v>
      </c>
      <c r="CO1259" s="407" t="s">
        <v>2630</v>
      </c>
      <c r="CP1259" s="392">
        <f t="shared" si="708"/>
        <v>0.70710678118654757</v>
      </c>
      <c r="CQ1259" s="392">
        <f t="shared" si="709"/>
        <v>0.86956521739130432</v>
      </c>
      <c r="CR1259" s="392">
        <f t="shared" si="720"/>
        <v>0.61487546190134568</v>
      </c>
      <c r="CS1259" s="392">
        <f t="shared" si="710"/>
        <v>0.52362948960302458</v>
      </c>
      <c r="CT1259" s="393">
        <v>0</v>
      </c>
      <c r="CU1259" s="393">
        <v>2</v>
      </c>
      <c r="CV1259" s="393" t="s">
        <v>1782</v>
      </c>
      <c r="CW1259" s="393">
        <v>0</v>
      </c>
      <c r="CX1259" s="417">
        <v>0</v>
      </c>
      <c r="CY1259" s="414">
        <v>0</v>
      </c>
      <c r="CZ1259" s="414">
        <v>3</v>
      </c>
      <c r="DA1259" s="414">
        <v>0</v>
      </c>
      <c r="DB1259" s="414">
        <v>0</v>
      </c>
      <c r="DC1259" s="414">
        <v>0</v>
      </c>
      <c r="DD1259" s="393">
        <v>0</v>
      </c>
      <c r="DE1259" s="394">
        <v>0</v>
      </c>
      <c r="DF1259" s="394">
        <v>0</v>
      </c>
      <c r="DG1259" s="394">
        <v>1</v>
      </c>
      <c r="DH1259" s="394">
        <v>0</v>
      </c>
      <c r="DI1259" s="394">
        <v>0</v>
      </c>
      <c r="DJ1259" s="394">
        <v>0</v>
      </c>
      <c r="DK1259" s="394">
        <v>0</v>
      </c>
      <c r="DL1259" s="394">
        <v>0</v>
      </c>
      <c r="DM1259" s="394">
        <v>0</v>
      </c>
      <c r="DN1259" s="394">
        <v>0</v>
      </c>
      <c r="DO1259" s="393">
        <v>0</v>
      </c>
      <c r="DP1259" s="393">
        <v>0</v>
      </c>
      <c r="DQ1259" s="393">
        <v>0</v>
      </c>
      <c r="DR1259" s="393">
        <v>0</v>
      </c>
      <c r="DS1259" s="393">
        <v>0</v>
      </c>
      <c r="DT1259" s="393">
        <v>0</v>
      </c>
      <c r="DU1259" s="393">
        <v>1</v>
      </c>
      <c r="DV1259" s="393">
        <v>0</v>
      </c>
      <c r="DW1259" s="393">
        <v>0</v>
      </c>
      <c r="DX1259" s="393">
        <v>0</v>
      </c>
      <c r="DY1259" s="393">
        <v>0</v>
      </c>
      <c r="DZ1259" s="393">
        <v>0</v>
      </c>
      <c r="EA1259" s="393">
        <v>0</v>
      </c>
      <c r="EB1259" s="393">
        <v>0</v>
      </c>
      <c r="EC1259" s="393">
        <v>0</v>
      </c>
      <c r="ED1259" s="393">
        <v>0</v>
      </c>
      <c r="EE1259" s="393">
        <v>0</v>
      </c>
      <c r="EF1259" s="393">
        <v>0</v>
      </c>
      <c r="EG1259" s="393">
        <v>0</v>
      </c>
      <c r="EH1259" s="393">
        <v>0</v>
      </c>
      <c r="EI1259" s="393">
        <v>0</v>
      </c>
      <c r="EJ1259" s="393">
        <v>0</v>
      </c>
      <c r="EK1259" s="393">
        <v>0</v>
      </c>
      <c r="EL1259" s="393">
        <v>0</v>
      </c>
      <c r="EM1259" s="393">
        <v>0</v>
      </c>
      <c r="EN1259" s="393">
        <v>0</v>
      </c>
      <c r="EO1259" s="393">
        <v>0</v>
      </c>
      <c r="EP1259" s="393">
        <v>1</v>
      </c>
      <c r="EQ1259" s="393">
        <v>3</v>
      </c>
    </row>
    <row r="1260" spans="1:147" s="397" customFormat="1" ht="15" customHeight="1" x14ac:dyDescent="0.25">
      <c r="A1260" s="499" t="s">
        <v>2591</v>
      </c>
      <c r="B1260" s="438">
        <v>5</v>
      </c>
      <c r="C1260" s="408" t="s">
        <v>445</v>
      </c>
      <c r="D1260" s="438">
        <v>1987</v>
      </c>
      <c r="E1260" s="408" t="s">
        <v>446</v>
      </c>
      <c r="F1260" s="408" t="s">
        <v>281</v>
      </c>
      <c r="G1260" s="438">
        <v>17</v>
      </c>
      <c r="H1260" s="408" t="s">
        <v>447</v>
      </c>
      <c r="I1260" s="398" t="s">
        <v>50</v>
      </c>
      <c r="J1260" s="393">
        <v>0</v>
      </c>
      <c r="K1260" s="438" t="s">
        <v>39</v>
      </c>
      <c r="L1260" s="393" t="s">
        <v>89</v>
      </c>
      <c r="M1260" s="438" t="s">
        <v>2123</v>
      </c>
      <c r="N1260" s="438">
        <v>32.5</v>
      </c>
      <c r="O1260" s="393">
        <f t="shared" si="716"/>
        <v>1.5118833609788744</v>
      </c>
      <c r="P1260" s="438" t="s">
        <v>1441</v>
      </c>
      <c r="Q1260" s="438"/>
      <c r="R1260" s="438">
        <v>1</v>
      </c>
      <c r="S1260" s="438">
        <v>4</v>
      </c>
      <c r="T1260" s="438">
        <v>1</v>
      </c>
      <c r="U1260" s="438">
        <v>10</v>
      </c>
      <c r="V1260" s="438" t="s">
        <v>1433</v>
      </c>
      <c r="W1260" s="438"/>
      <c r="X1260" s="438" t="s">
        <v>893</v>
      </c>
      <c r="Y1260" s="419"/>
      <c r="Z1260" s="447" t="s">
        <v>369</v>
      </c>
      <c r="AA1260" s="417" t="s">
        <v>1434</v>
      </c>
      <c r="AB1260" s="438" t="s">
        <v>1413</v>
      </c>
      <c r="AC1260" s="438" t="s">
        <v>1437</v>
      </c>
      <c r="AD1260" s="438">
        <v>0</v>
      </c>
      <c r="AE1260" s="393" t="s">
        <v>1071</v>
      </c>
      <c r="AF1260" s="438">
        <v>2.25</v>
      </c>
      <c r="AG1260" s="393">
        <f t="shared" si="717"/>
        <v>0.35218251811136247</v>
      </c>
      <c r="AH1260" s="393">
        <f t="shared" si="721"/>
        <v>252</v>
      </c>
      <c r="AI1260" s="412">
        <f t="shared" si="696"/>
        <v>2.4014005407815442</v>
      </c>
      <c r="AJ1260" s="393">
        <f t="shared" si="697"/>
        <v>73.125</v>
      </c>
      <c r="AK1260" s="393">
        <f t="shared" si="718"/>
        <v>1.8640658790902369</v>
      </c>
      <c r="AL1260" s="412">
        <f t="shared" si="698"/>
        <v>8190</v>
      </c>
      <c r="AM1260" s="412">
        <f t="shared" si="694"/>
        <v>3.9132839017604186</v>
      </c>
      <c r="AN1260" s="447" t="s">
        <v>635</v>
      </c>
      <c r="AO1260" s="438" t="s">
        <v>470</v>
      </c>
      <c r="AP1260" s="419"/>
      <c r="AQ1260" s="438" t="s">
        <v>80</v>
      </c>
      <c r="AR1260" s="419" t="s">
        <v>277</v>
      </c>
      <c r="AS1260" s="408" t="s">
        <v>377</v>
      </c>
      <c r="AT1260" s="416" t="s">
        <v>2473</v>
      </c>
      <c r="AU1260" s="402">
        <v>47.9</v>
      </c>
      <c r="AV1260" s="403">
        <v>-89</v>
      </c>
      <c r="AW1260" s="419"/>
      <c r="AX1260" s="404">
        <v>3.9000000000000004</v>
      </c>
      <c r="AY1260" s="405">
        <v>729</v>
      </c>
      <c r="AZ1260" s="542">
        <f t="shared" si="719"/>
        <v>2.8627275283179747</v>
      </c>
      <c r="BA1260" s="520" t="s">
        <v>103</v>
      </c>
      <c r="BB1260" s="425" t="s">
        <v>448</v>
      </c>
      <c r="BC1260" s="408" t="s">
        <v>2355</v>
      </c>
      <c r="BD1260" s="438" t="s">
        <v>2354</v>
      </c>
      <c r="BE1260" s="419" t="s">
        <v>540</v>
      </c>
      <c r="BF1260" s="419"/>
      <c r="BG1260" s="419"/>
      <c r="BH1260" s="419"/>
      <c r="BI1260" s="392" t="s">
        <v>2232</v>
      </c>
      <c r="BJ1260" s="419" t="s">
        <v>610</v>
      </c>
      <c r="BK1260" s="425" t="s">
        <v>128</v>
      </c>
      <c r="BL1260" s="393" t="s">
        <v>2267</v>
      </c>
      <c r="BM1260" s="393" t="s">
        <v>2267</v>
      </c>
      <c r="BN1260" s="419" t="s">
        <v>1435</v>
      </c>
      <c r="BO1260" s="438" t="s">
        <v>1669</v>
      </c>
      <c r="BP1260" s="392" t="s">
        <v>51</v>
      </c>
      <c r="BQ1260" s="438" t="s">
        <v>14</v>
      </c>
      <c r="BR1260" s="392">
        <v>-6.25</v>
      </c>
      <c r="BS1260" s="396" t="s">
        <v>21</v>
      </c>
      <c r="BT1260" s="438" t="s">
        <v>1438</v>
      </c>
      <c r="BU1260" s="392">
        <v>125.58231032540637</v>
      </c>
      <c r="BV1260" s="419"/>
      <c r="BW1260" s="408" t="s">
        <v>26</v>
      </c>
      <c r="BX1260" s="393" t="s">
        <v>67</v>
      </c>
      <c r="BY1260" s="393"/>
      <c r="BZ1260" s="409">
        <f t="shared" si="722"/>
        <v>125.58231032540637</v>
      </c>
      <c r="CA1260" s="396" t="s">
        <v>57</v>
      </c>
      <c r="CB1260" s="438" t="s">
        <v>1433</v>
      </c>
      <c r="CC1260" s="393">
        <v>4</v>
      </c>
      <c r="CD1260" s="393">
        <v>4</v>
      </c>
      <c r="CE1260" s="407" t="s">
        <v>1617</v>
      </c>
      <c r="CF1260" s="395" t="s">
        <v>1584</v>
      </c>
      <c r="CG1260" s="392">
        <v>-148.75</v>
      </c>
      <c r="CH1260" s="396" t="s">
        <v>21</v>
      </c>
      <c r="CI1260" s="392">
        <v>167.74459752850461</v>
      </c>
      <c r="CJ1260" s="419"/>
      <c r="CK1260" s="392"/>
      <c r="CL1260" s="410">
        <f>CI1260</f>
        <v>167.74459752850461</v>
      </c>
      <c r="CM1260" s="393">
        <v>4</v>
      </c>
      <c r="CN1260" s="393">
        <v>4</v>
      </c>
      <c r="CO1260" s="407" t="s">
        <v>2630</v>
      </c>
      <c r="CP1260" s="392">
        <f t="shared" si="708"/>
        <v>0.96172800960402949</v>
      </c>
      <c r="CQ1260" s="392">
        <f t="shared" si="709"/>
        <v>0.86956521739130432</v>
      </c>
      <c r="CR1260" s="392">
        <f t="shared" si="720"/>
        <v>0.83628522574263431</v>
      </c>
      <c r="CS1260" s="392">
        <f t="shared" si="710"/>
        <v>0.54371081117471309</v>
      </c>
      <c r="CT1260" s="393">
        <v>0</v>
      </c>
      <c r="CU1260" s="393">
        <v>2</v>
      </c>
      <c r="CV1260" s="393" t="s">
        <v>1782</v>
      </c>
      <c r="CW1260" s="393">
        <v>0</v>
      </c>
      <c r="CX1260" s="417">
        <v>0</v>
      </c>
      <c r="CY1260" s="414">
        <v>0</v>
      </c>
      <c r="CZ1260" s="414">
        <v>3</v>
      </c>
      <c r="DA1260" s="414">
        <v>0</v>
      </c>
      <c r="DB1260" s="414">
        <v>0</v>
      </c>
      <c r="DC1260" s="414">
        <v>0</v>
      </c>
      <c r="DD1260" s="393">
        <v>0</v>
      </c>
      <c r="DE1260" s="394">
        <v>0</v>
      </c>
      <c r="DF1260" s="394">
        <v>0</v>
      </c>
      <c r="DG1260" s="394">
        <v>1</v>
      </c>
      <c r="DH1260" s="394">
        <v>0</v>
      </c>
      <c r="DI1260" s="394">
        <v>0</v>
      </c>
      <c r="DJ1260" s="394">
        <v>0</v>
      </c>
      <c r="DK1260" s="394">
        <v>0</v>
      </c>
      <c r="DL1260" s="394">
        <v>0</v>
      </c>
      <c r="DM1260" s="394">
        <v>0</v>
      </c>
      <c r="DN1260" s="394">
        <v>0</v>
      </c>
      <c r="DO1260" s="393">
        <v>0</v>
      </c>
      <c r="DP1260" s="393">
        <v>0</v>
      </c>
      <c r="DQ1260" s="393">
        <v>0</v>
      </c>
      <c r="DR1260" s="393">
        <v>0</v>
      </c>
      <c r="DS1260" s="393">
        <v>0</v>
      </c>
      <c r="DT1260" s="393">
        <v>0</v>
      </c>
      <c r="DU1260" s="393">
        <v>1</v>
      </c>
      <c r="DV1260" s="393">
        <v>0</v>
      </c>
      <c r="DW1260" s="393">
        <v>0</v>
      </c>
      <c r="DX1260" s="393">
        <v>0</v>
      </c>
      <c r="DY1260" s="393">
        <v>0</v>
      </c>
      <c r="DZ1260" s="393">
        <v>0</v>
      </c>
      <c r="EA1260" s="393">
        <v>0</v>
      </c>
      <c r="EB1260" s="393">
        <v>0</v>
      </c>
      <c r="EC1260" s="393">
        <v>0</v>
      </c>
      <c r="ED1260" s="393">
        <v>0</v>
      </c>
      <c r="EE1260" s="393">
        <v>0</v>
      </c>
      <c r="EF1260" s="393">
        <v>0</v>
      </c>
      <c r="EG1260" s="393">
        <v>0</v>
      </c>
      <c r="EH1260" s="393">
        <v>0</v>
      </c>
      <c r="EI1260" s="393">
        <v>0</v>
      </c>
      <c r="EJ1260" s="393">
        <v>0</v>
      </c>
      <c r="EK1260" s="393">
        <v>0</v>
      </c>
      <c r="EL1260" s="393">
        <v>0</v>
      </c>
      <c r="EM1260" s="393">
        <v>0</v>
      </c>
      <c r="EN1260" s="393">
        <v>0</v>
      </c>
      <c r="EO1260" s="393">
        <v>0</v>
      </c>
      <c r="EP1260" s="393">
        <v>1</v>
      </c>
      <c r="EQ1260" s="393">
        <v>3</v>
      </c>
    </row>
    <row r="1261" spans="1:147" s="397" customFormat="1" ht="15" customHeight="1" x14ac:dyDescent="0.25">
      <c r="A1261" s="499" t="s">
        <v>2591</v>
      </c>
      <c r="B1261" s="438">
        <v>6</v>
      </c>
      <c r="C1261" s="408" t="s">
        <v>445</v>
      </c>
      <c r="D1261" s="438">
        <v>1987</v>
      </c>
      <c r="E1261" s="408" t="s">
        <v>446</v>
      </c>
      <c r="F1261" s="408" t="s">
        <v>281</v>
      </c>
      <c r="G1261" s="438">
        <v>17</v>
      </c>
      <c r="H1261" s="408" t="s">
        <v>447</v>
      </c>
      <c r="I1261" s="398" t="s">
        <v>50</v>
      </c>
      <c r="J1261" s="393">
        <v>0</v>
      </c>
      <c r="K1261" s="438" t="s">
        <v>39</v>
      </c>
      <c r="L1261" s="393" t="s">
        <v>89</v>
      </c>
      <c r="M1261" s="438" t="s">
        <v>2123</v>
      </c>
      <c r="N1261" s="438">
        <v>32.5</v>
      </c>
      <c r="O1261" s="393">
        <f t="shared" si="716"/>
        <v>1.5118833609788744</v>
      </c>
      <c r="P1261" s="438" t="s">
        <v>1441</v>
      </c>
      <c r="Q1261" s="438"/>
      <c r="R1261" s="438">
        <v>1</v>
      </c>
      <c r="S1261" s="438">
        <v>4</v>
      </c>
      <c r="T1261" s="438">
        <v>1</v>
      </c>
      <c r="U1261" s="438">
        <v>10</v>
      </c>
      <c r="V1261" s="438" t="s">
        <v>1433</v>
      </c>
      <c r="W1261" s="438"/>
      <c r="X1261" s="438" t="s">
        <v>893</v>
      </c>
      <c r="Y1261" s="419"/>
      <c r="Z1261" s="447" t="s">
        <v>369</v>
      </c>
      <c r="AA1261" s="417" t="s">
        <v>1434</v>
      </c>
      <c r="AB1261" s="438" t="s">
        <v>1413</v>
      </c>
      <c r="AC1261" s="438" t="s">
        <v>1437</v>
      </c>
      <c r="AD1261" s="438">
        <v>0</v>
      </c>
      <c r="AE1261" s="393" t="s">
        <v>1071</v>
      </c>
      <c r="AF1261" s="438">
        <v>2.25</v>
      </c>
      <c r="AG1261" s="393">
        <f t="shared" si="717"/>
        <v>0.35218251811136247</v>
      </c>
      <c r="AH1261" s="393">
        <f t="shared" si="721"/>
        <v>252</v>
      </c>
      <c r="AI1261" s="412">
        <f t="shared" si="696"/>
        <v>2.4014005407815442</v>
      </c>
      <c r="AJ1261" s="393">
        <f t="shared" si="697"/>
        <v>73.125</v>
      </c>
      <c r="AK1261" s="393">
        <f t="shared" si="718"/>
        <v>1.8640658790902369</v>
      </c>
      <c r="AL1261" s="412">
        <f t="shared" si="698"/>
        <v>8190</v>
      </c>
      <c r="AM1261" s="412">
        <f t="shared" si="694"/>
        <v>3.9132839017604186</v>
      </c>
      <c r="AN1261" s="447" t="s">
        <v>635</v>
      </c>
      <c r="AO1261" s="438" t="s">
        <v>470</v>
      </c>
      <c r="AP1261" s="419"/>
      <c r="AQ1261" s="438" t="s">
        <v>80</v>
      </c>
      <c r="AR1261" s="419" t="s">
        <v>277</v>
      </c>
      <c r="AS1261" s="408" t="s">
        <v>377</v>
      </c>
      <c r="AT1261" s="416" t="s">
        <v>2473</v>
      </c>
      <c r="AU1261" s="402">
        <v>47.9</v>
      </c>
      <c r="AV1261" s="403">
        <v>-89</v>
      </c>
      <c r="AW1261" s="419"/>
      <c r="AX1261" s="404">
        <v>3.9000000000000004</v>
      </c>
      <c r="AY1261" s="405">
        <v>729</v>
      </c>
      <c r="AZ1261" s="542">
        <f t="shared" si="719"/>
        <v>2.8627275283179747</v>
      </c>
      <c r="BA1261" s="520" t="s">
        <v>103</v>
      </c>
      <c r="BB1261" s="425" t="s">
        <v>448</v>
      </c>
      <c r="BC1261" s="408" t="s">
        <v>2355</v>
      </c>
      <c r="BD1261" s="438" t="s">
        <v>2354</v>
      </c>
      <c r="BE1261" s="419" t="s">
        <v>540</v>
      </c>
      <c r="BF1261" s="419"/>
      <c r="BG1261" s="419"/>
      <c r="BH1261" s="419"/>
      <c r="BI1261" s="392" t="s">
        <v>2232</v>
      </c>
      <c r="BJ1261" s="419" t="s">
        <v>610</v>
      </c>
      <c r="BK1261" s="447" t="s">
        <v>1436</v>
      </c>
      <c r="BL1261" s="396" t="s">
        <v>2267</v>
      </c>
      <c r="BM1261" s="396" t="s">
        <v>2267</v>
      </c>
      <c r="BN1261" s="419" t="s">
        <v>1435</v>
      </c>
      <c r="BO1261" s="438" t="s">
        <v>1669</v>
      </c>
      <c r="BP1261" s="392" t="s">
        <v>51</v>
      </c>
      <c r="BQ1261" s="438" t="s">
        <v>14</v>
      </c>
      <c r="BR1261" s="392">
        <v>22</v>
      </c>
      <c r="BS1261" s="396" t="s">
        <v>21</v>
      </c>
      <c r="BT1261" s="438" t="s">
        <v>1438</v>
      </c>
      <c r="BU1261" s="392">
        <v>19.798989873223331</v>
      </c>
      <c r="BV1261" s="419"/>
      <c r="BW1261" s="408" t="s">
        <v>26</v>
      </c>
      <c r="BX1261" s="393" t="s">
        <v>67</v>
      </c>
      <c r="BY1261" s="393"/>
      <c r="BZ1261" s="409">
        <f t="shared" si="722"/>
        <v>19.798989873223331</v>
      </c>
      <c r="CA1261" s="396" t="s">
        <v>57</v>
      </c>
      <c r="CB1261" s="438" t="s">
        <v>1433</v>
      </c>
      <c r="CC1261" s="393">
        <v>4</v>
      </c>
      <c r="CD1261" s="393">
        <v>4</v>
      </c>
      <c r="CE1261" s="407" t="s">
        <v>1617</v>
      </c>
      <c r="CF1261" s="395" t="s">
        <v>1584</v>
      </c>
      <c r="CG1261" s="392">
        <v>-17.75</v>
      </c>
      <c r="CH1261" s="396" t="s">
        <v>21</v>
      </c>
      <c r="CI1261" s="392">
        <v>42.034707881305259</v>
      </c>
      <c r="CJ1261" s="419"/>
      <c r="CK1261" s="392"/>
      <c r="CL1261" s="410">
        <f>CI1261</f>
        <v>42.034707881305259</v>
      </c>
      <c r="CM1261" s="393">
        <v>4</v>
      </c>
      <c r="CN1261" s="393">
        <v>4</v>
      </c>
      <c r="CO1261" s="407" t="s">
        <v>2630</v>
      </c>
      <c r="CP1261" s="392">
        <f t="shared" si="708"/>
        <v>1.2098574170948033</v>
      </c>
      <c r="CQ1261" s="392">
        <f t="shared" si="709"/>
        <v>0.86956521739130432</v>
      </c>
      <c r="CR1261" s="392">
        <f t="shared" si="720"/>
        <v>1.0520499279085247</v>
      </c>
      <c r="CS1261" s="392">
        <f t="shared" si="710"/>
        <v>0.56917556567577077</v>
      </c>
      <c r="CT1261" s="393">
        <v>0</v>
      </c>
      <c r="CU1261" s="393">
        <v>2</v>
      </c>
      <c r="CV1261" s="393" t="s">
        <v>1782</v>
      </c>
      <c r="CW1261" s="393">
        <v>0</v>
      </c>
      <c r="CX1261" s="438">
        <v>0</v>
      </c>
      <c r="CY1261" s="414">
        <v>0</v>
      </c>
      <c r="CZ1261" s="414">
        <v>3</v>
      </c>
      <c r="DA1261" s="414">
        <v>0</v>
      </c>
      <c r="DB1261" s="414">
        <v>0</v>
      </c>
      <c r="DC1261" s="414">
        <v>0</v>
      </c>
      <c r="DD1261" s="393">
        <v>0</v>
      </c>
      <c r="DE1261" s="394">
        <v>0</v>
      </c>
      <c r="DF1261" s="394">
        <v>0</v>
      </c>
      <c r="DG1261" s="394">
        <v>1</v>
      </c>
      <c r="DH1261" s="394">
        <v>0</v>
      </c>
      <c r="DI1261" s="394">
        <v>0</v>
      </c>
      <c r="DJ1261" s="394">
        <v>0</v>
      </c>
      <c r="DK1261" s="394">
        <v>0</v>
      </c>
      <c r="DL1261" s="394">
        <v>0</v>
      </c>
      <c r="DM1261" s="394">
        <v>0</v>
      </c>
      <c r="DN1261" s="394">
        <v>0</v>
      </c>
      <c r="DO1261" s="393">
        <v>0</v>
      </c>
      <c r="DP1261" s="393">
        <v>0</v>
      </c>
      <c r="DQ1261" s="393">
        <v>0</v>
      </c>
      <c r="DR1261" s="393">
        <v>0</v>
      </c>
      <c r="DS1261" s="393">
        <v>0</v>
      </c>
      <c r="DT1261" s="393">
        <v>0</v>
      </c>
      <c r="DU1261" s="393">
        <v>0</v>
      </c>
      <c r="DV1261" s="393">
        <v>0</v>
      </c>
      <c r="DW1261" s="393">
        <v>1</v>
      </c>
      <c r="DX1261" s="393">
        <v>0</v>
      </c>
      <c r="DY1261" s="393">
        <v>0</v>
      </c>
      <c r="DZ1261" s="393">
        <v>0</v>
      </c>
      <c r="EA1261" s="393">
        <v>0</v>
      </c>
      <c r="EB1261" s="393">
        <v>0</v>
      </c>
      <c r="EC1261" s="393">
        <v>0</v>
      </c>
      <c r="ED1261" s="393">
        <v>0</v>
      </c>
      <c r="EE1261" s="393">
        <v>0</v>
      </c>
      <c r="EF1261" s="393">
        <v>0</v>
      </c>
      <c r="EG1261" s="393">
        <v>0</v>
      </c>
      <c r="EH1261" s="393">
        <v>0</v>
      </c>
      <c r="EI1261" s="393">
        <v>0</v>
      </c>
      <c r="EJ1261" s="393">
        <v>0</v>
      </c>
      <c r="EK1261" s="393">
        <v>0</v>
      </c>
      <c r="EL1261" s="393">
        <v>0</v>
      </c>
      <c r="EM1261" s="393">
        <v>0</v>
      </c>
      <c r="EN1261" s="393">
        <v>0</v>
      </c>
      <c r="EO1261" s="393">
        <v>0</v>
      </c>
      <c r="EP1261" s="393">
        <v>1</v>
      </c>
      <c r="EQ1261" s="393">
        <v>3</v>
      </c>
    </row>
    <row r="1262" spans="1:147" s="392" customFormat="1" ht="15" customHeight="1" x14ac:dyDescent="0.25">
      <c r="A1262" s="499" t="s">
        <v>2591</v>
      </c>
      <c r="B1262" s="393">
        <v>7</v>
      </c>
      <c r="C1262" s="408" t="s">
        <v>445</v>
      </c>
      <c r="D1262" s="438">
        <v>1987</v>
      </c>
      <c r="E1262" s="408" t="s">
        <v>446</v>
      </c>
      <c r="F1262" s="408" t="s">
        <v>281</v>
      </c>
      <c r="G1262" s="438">
        <v>17</v>
      </c>
      <c r="H1262" s="408" t="s">
        <v>447</v>
      </c>
      <c r="I1262" s="398" t="s">
        <v>50</v>
      </c>
      <c r="J1262" s="393">
        <v>0</v>
      </c>
      <c r="K1262" s="438" t="s">
        <v>39</v>
      </c>
      <c r="L1262" s="393" t="s">
        <v>89</v>
      </c>
      <c r="M1262" s="438" t="s">
        <v>2123</v>
      </c>
      <c r="N1262" s="438">
        <v>32.5</v>
      </c>
      <c r="O1262" s="393">
        <f t="shared" si="716"/>
        <v>1.5118833609788744</v>
      </c>
      <c r="P1262" s="438" t="s">
        <v>1441</v>
      </c>
      <c r="Q1262" s="438"/>
      <c r="R1262" s="438">
        <v>1</v>
      </c>
      <c r="S1262" s="438">
        <v>4</v>
      </c>
      <c r="T1262" s="438">
        <v>1</v>
      </c>
      <c r="U1262" s="438">
        <v>10</v>
      </c>
      <c r="V1262" s="438" t="s">
        <v>1433</v>
      </c>
      <c r="W1262" s="438"/>
      <c r="X1262" s="438" t="s">
        <v>893</v>
      </c>
      <c r="Z1262" s="447" t="s">
        <v>369</v>
      </c>
      <c r="AA1262" s="417" t="s">
        <v>1434</v>
      </c>
      <c r="AB1262" s="438" t="s">
        <v>1413</v>
      </c>
      <c r="AC1262" s="438" t="s">
        <v>1437</v>
      </c>
      <c r="AD1262" s="438">
        <v>0</v>
      </c>
      <c r="AE1262" s="393" t="s">
        <v>1071</v>
      </c>
      <c r="AF1262" s="438">
        <v>2.25</v>
      </c>
      <c r="AG1262" s="393">
        <f t="shared" si="717"/>
        <v>0.35218251811136247</v>
      </c>
      <c r="AH1262" s="393">
        <f t="shared" si="721"/>
        <v>252</v>
      </c>
      <c r="AI1262" s="412">
        <f t="shared" si="696"/>
        <v>2.4014005407815442</v>
      </c>
      <c r="AJ1262" s="393">
        <f t="shared" si="697"/>
        <v>73.125</v>
      </c>
      <c r="AK1262" s="393">
        <f t="shared" si="718"/>
        <v>1.8640658790902369</v>
      </c>
      <c r="AL1262" s="412">
        <f t="shared" si="698"/>
        <v>8190</v>
      </c>
      <c r="AM1262" s="412">
        <f t="shared" si="694"/>
        <v>3.9132839017604186</v>
      </c>
      <c r="AN1262" s="447" t="s">
        <v>635</v>
      </c>
      <c r="AO1262" s="438" t="s">
        <v>470</v>
      </c>
      <c r="AP1262" s="419"/>
      <c r="AQ1262" s="438" t="s">
        <v>80</v>
      </c>
      <c r="AR1262" s="419" t="s">
        <v>277</v>
      </c>
      <c r="AS1262" s="408" t="s">
        <v>377</v>
      </c>
      <c r="AT1262" s="416" t="s">
        <v>2473</v>
      </c>
      <c r="AU1262" s="402">
        <v>47.9</v>
      </c>
      <c r="AV1262" s="403">
        <v>-89</v>
      </c>
      <c r="AW1262" s="419"/>
      <c r="AX1262" s="404">
        <v>3.9000000000000004</v>
      </c>
      <c r="AY1262" s="405">
        <v>729</v>
      </c>
      <c r="AZ1262" s="542">
        <f t="shared" si="719"/>
        <v>2.8627275283179747</v>
      </c>
      <c r="BA1262" s="520" t="s">
        <v>103</v>
      </c>
      <c r="BB1262" s="425" t="s">
        <v>448</v>
      </c>
      <c r="BC1262" s="408" t="s">
        <v>2355</v>
      </c>
      <c r="BD1262" s="438" t="s">
        <v>2354</v>
      </c>
      <c r="BE1262" s="419" t="s">
        <v>540</v>
      </c>
      <c r="BI1262" s="392" t="s">
        <v>2232</v>
      </c>
      <c r="BJ1262" s="419" t="s">
        <v>610</v>
      </c>
      <c r="BK1262" s="392" t="s">
        <v>1685</v>
      </c>
      <c r="BL1262" s="393"/>
      <c r="BM1262" s="393"/>
      <c r="BN1262" s="419" t="s">
        <v>1435</v>
      </c>
      <c r="BO1262" s="438" t="s">
        <v>1669</v>
      </c>
      <c r="BP1262" s="392" t="s">
        <v>51</v>
      </c>
      <c r="BQ1262" s="438" t="s">
        <v>14</v>
      </c>
      <c r="BR1262" s="392">
        <v>1467</v>
      </c>
      <c r="BS1262" s="396" t="s">
        <v>21</v>
      </c>
      <c r="BT1262" s="438" t="s">
        <v>1438</v>
      </c>
      <c r="BU1262" s="392">
        <v>228.79248239398078</v>
      </c>
      <c r="BW1262" s="408" t="s">
        <v>26</v>
      </c>
      <c r="BX1262" s="393" t="s">
        <v>67</v>
      </c>
      <c r="BY1262" s="393"/>
      <c r="BZ1262" s="409">
        <f t="shared" si="722"/>
        <v>228.79248239398078</v>
      </c>
      <c r="CA1262" s="396" t="s">
        <v>57</v>
      </c>
      <c r="CB1262" s="438" t="s">
        <v>1433</v>
      </c>
      <c r="CC1262" s="393">
        <v>4</v>
      </c>
      <c r="CD1262" s="393">
        <v>4</v>
      </c>
      <c r="CE1262" s="407" t="s">
        <v>1617</v>
      </c>
      <c r="CF1262" s="395" t="s">
        <v>1584</v>
      </c>
      <c r="CG1262" s="392">
        <v>75.25</v>
      </c>
      <c r="CH1262" s="396" t="s">
        <v>21</v>
      </c>
      <c r="CI1262" s="392">
        <v>1009.8548988179771</v>
      </c>
      <c r="CL1262" s="410">
        <f>CI1262</f>
        <v>1009.8548988179771</v>
      </c>
      <c r="CM1262" s="393">
        <v>4</v>
      </c>
      <c r="CN1262" s="393">
        <v>4</v>
      </c>
      <c r="CO1262" s="407" t="s">
        <v>2630</v>
      </c>
      <c r="CP1262" s="392">
        <f t="shared" si="708"/>
        <v>1.900850065574526</v>
      </c>
      <c r="CQ1262" s="392">
        <f t="shared" si="709"/>
        <v>0.86956521739130432</v>
      </c>
      <c r="CR1262" s="392">
        <f t="shared" si="720"/>
        <v>1.6529131004995878</v>
      </c>
      <c r="CS1262" s="392">
        <f t="shared" si="710"/>
        <v>0.67075760736269752</v>
      </c>
      <c r="CT1262" s="393">
        <v>0</v>
      </c>
      <c r="CU1262" s="393">
        <v>2</v>
      </c>
      <c r="CV1262" s="393" t="s">
        <v>1782</v>
      </c>
      <c r="CW1262" s="393">
        <v>0</v>
      </c>
      <c r="CX1262" s="393">
        <v>0</v>
      </c>
      <c r="CY1262" s="414">
        <v>0</v>
      </c>
      <c r="CZ1262" s="414">
        <v>3</v>
      </c>
      <c r="DA1262" s="414">
        <v>0</v>
      </c>
      <c r="DB1262" s="414">
        <v>0</v>
      </c>
      <c r="DC1262" s="414">
        <v>0</v>
      </c>
      <c r="DD1262" s="393">
        <v>0</v>
      </c>
      <c r="DE1262" s="394">
        <v>1</v>
      </c>
      <c r="DF1262" s="394">
        <v>1</v>
      </c>
      <c r="DG1262" s="394">
        <v>1</v>
      </c>
      <c r="DH1262" s="394">
        <v>0</v>
      </c>
      <c r="DI1262" s="394">
        <v>0</v>
      </c>
      <c r="DJ1262" s="394">
        <v>0</v>
      </c>
      <c r="DK1262" s="394">
        <v>0</v>
      </c>
      <c r="DL1262" s="394">
        <v>0</v>
      </c>
      <c r="DM1262" s="394">
        <v>0</v>
      </c>
      <c r="DN1262" s="394">
        <v>0</v>
      </c>
      <c r="DO1262" s="393">
        <v>0</v>
      </c>
      <c r="DP1262" s="393">
        <v>0</v>
      </c>
      <c r="DQ1262" s="393">
        <v>0</v>
      </c>
      <c r="DR1262" s="393">
        <v>0</v>
      </c>
      <c r="DS1262" s="393">
        <v>0</v>
      </c>
      <c r="DT1262" s="393">
        <v>0</v>
      </c>
      <c r="DU1262" s="393">
        <v>0</v>
      </c>
      <c r="DV1262" s="393">
        <v>0</v>
      </c>
      <c r="DW1262" s="393">
        <v>0</v>
      </c>
      <c r="DX1262" s="393">
        <v>0</v>
      </c>
      <c r="DY1262" s="393">
        <v>0</v>
      </c>
      <c r="DZ1262" s="393">
        <v>0</v>
      </c>
      <c r="EA1262" s="393">
        <v>0</v>
      </c>
      <c r="EB1262" s="393">
        <v>0</v>
      </c>
      <c r="EC1262" s="393">
        <v>0</v>
      </c>
      <c r="ED1262" s="393">
        <v>0</v>
      </c>
      <c r="EE1262" s="393">
        <v>0</v>
      </c>
      <c r="EF1262" s="393">
        <v>0</v>
      </c>
      <c r="EG1262" s="393">
        <v>0</v>
      </c>
      <c r="EH1262" s="393">
        <v>0</v>
      </c>
      <c r="EI1262" s="393">
        <v>0</v>
      </c>
      <c r="EJ1262" s="393">
        <v>0</v>
      </c>
      <c r="EK1262" s="393">
        <v>0</v>
      </c>
      <c r="EL1262" s="393">
        <v>0</v>
      </c>
      <c r="EM1262" s="393">
        <v>0</v>
      </c>
      <c r="EN1262" s="393">
        <v>0</v>
      </c>
      <c r="EO1262" s="393">
        <v>0</v>
      </c>
      <c r="EP1262" s="393">
        <v>1</v>
      </c>
      <c r="EQ1262" s="393">
        <v>3</v>
      </c>
    </row>
    <row r="1263" spans="1:147" ht="15" customHeight="1" x14ac:dyDescent="0.25">
      <c r="A1263" s="504" t="s">
        <v>2592</v>
      </c>
      <c r="B1263" s="122">
        <v>1</v>
      </c>
      <c r="C1263" s="121" t="s">
        <v>449</v>
      </c>
      <c r="D1263" s="122">
        <v>2009</v>
      </c>
      <c r="E1263" s="125" t="s">
        <v>450</v>
      </c>
      <c r="F1263" s="125" t="s">
        <v>207</v>
      </c>
      <c r="G1263" s="122">
        <v>202</v>
      </c>
      <c r="H1263" s="122" t="s">
        <v>451</v>
      </c>
      <c r="I1263" s="64" t="s">
        <v>50</v>
      </c>
      <c r="J1263" s="59">
        <v>0</v>
      </c>
      <c r="K1263" s="65" t="s">
        <v>3</v>
      </c>
      <c r="L1263" s="100" t="s">
        <v>89</v>
      </c>
      <c r="M1263" s="37">
        <v>16</v>
      </c>
      <c r="N1263" s="37">
        <v>16</v>
      </c>
      <c r="O1263" s="59">
        <f t="shared" si="701"/>
        <v>1.2041199826559248</v>
      </c>
      <c r="P1263" s="37">
        <v>2006</v>
      </c>
      <c r="R1263" s="77">
        <v>1</v>
      </c>
      <c r="S1263" s="37">
        <v>1</v>
      </c>
      <c r="T1263" s="37">
        <v>4</v>
      </c>
      <c r="U1263" s="37">
        <v>3</v>
      </c>
      <c r="V1263" s="65" t="s">
        <v>1442</v>
      </c>
      <c r="W1263" s="65">
        <v>1</v>
      </c>
      <c r="X1263" s="59" t="s">
        <v>2368</v>
      </c>
      <c r="Y1263" s="39" t="s">
        <v>2369</v>
      </c>
      <c r="Z1263" s="40" t="s">
        <v>83</v>
      </c>
      <c r="AA1263" s="59" t="s">
        <v>718</v>
      </c>
      <c r="AB1263" s="37" t="s">
        <v>2279</v>
      </c>
      <c r="AC1263" s="37">
        <v>200</v>
      </c>
      <c r="AD1263" s="37">
        <v>0</v>
      </c>
      <c r="AE1263" s="59" t="s">
        <v>2370</v>
      </c>
      <c r="AF1263" s="37" t="s">
        <v>29</v>
      </c>
      <c r="AG1263" s="59" t="s">
        <v>29</v>
      </c>
      <c r="AH1263" s="59" t="s">
        <v>29</v>
      </c>
      <c r="AI1263" s="60" t="s">
        <v>29</v>
      </c>
      <c r="AJ1263" s="59" t="s">
        <v>29</v>
      </c>
      <c r="AK1263" s="59" t="s">
        <v>29</v>
      </c>
      <c r="AL1263" s="60" t="s">
        <v>29</v>
      </c>
      <c r="AM1263" s="60" t="s">
        <v>29</v>
      </c>
      <c r="AN1263" s="39" t="s">
        <v>28</v>
      </c>
      <c r="AO1263" s="37" t="s">
        <v>28</v>
      </c>
      <c r="AP1263" s="58"/>
      <c r="AQ1263" s="59" t="s">
        <v>80</v>
      </c>
      <c r="AR1263" s="67" t="s">
        <v>219</v>
      </c>
      <c r="AS1263" s="67" t="s">
        <v>452</v>
      </c>
      <c r="AT1263" s="172" t="s">
        <v>2416</v>
      </c>
      <c r="AU1263" s="270">
        <v>46.15</v>
      </c>
      <c r="AV1263" s="11">
        <v>-89.85</v>
      </c>
      <c r="AX1263" s="277">
        <v>3.9583333333333335</v>
      </c>
      <c r="AY1263" s="278">
        <v>832</v>
      </c>
      <c r="AZ1263" s="455">
        <f t="shared" si="704"/>
        <v>2.920123326290724</v>
      </c>
      <c r="BA1263" s="515" t="s">
        <v>103</v>
      </c>
      <c r="BB1263" s="67" t="s">
        <v>1851</v>
      </c>
      <c r="BC1263" s="59" t="s">
        <v>118</v>
      </c>
      <c r="BD1263" s="100"/>
      <c r="BI1263" s="38" t="s">
        <v>2232</v>
      </c>
      <c r="BJ1263" s="38" t="s">
        <v>8</v>
      </c>
      <c r="BK1263" s="67" t="s">
        <v>1691</v>
      </c>
      <c r="BN1263" s="236" t="s">
        <v>1198</v>
      </c>
      <c r="BO1263" s="59" t="s">
        <v>1677</v>
      </c>
      <c r="BP1263" s="68" t="s">
        <v>51</v>
      </c>
      <c r="BQ1263" s="59" t="s">
        <v>1443</v>
      </c>
      <c r="BR1263" s="67">
        <v>22.9</v>
      </c>
      <c r="BS1263" s="59" t="s">
        <v>21</v>
      </c>
      <c r="BT1263" s="59" t="s">
        <v>9</v>
      </c>
      <c r="BU1263" s="124">
        <v>9.8000000000000007</v>
      </c>
      <c r="BW1263" s="63" t="s">
        <v>26</v>
      </c>
      <c r="BX1263" s="59" t="s">
        <v>1130</v>
      </c>
      <c r="BY1263" s="59">
        <f>(BU1263/TINV(1-0.95,CC1263-1)) *(SQRT(CC1263))</f>
        <v>6.1587841929834877</v>
      </c>
      <c r="BZ1263" s="124">
        <f t="shared" ref="BZ1263:BZ1294" si="723">BY1263</f>
        <v>6.1587841929834877</v>
      </c>
      <c r="CA1263" s="59" t="s">
        <v>18</v>
      </c>
      <c r="CB1263" s="59" t="s">
        <v>1061</v>
      </c>
      <c r="CC1263" s="59">
        <v>4</v>
      </c>
      <c r="CD1263" s="59">
        <v>4</v>
      </c>
      <c r="CF1263" s="78" t="s">
        <v>1584</v>
      </c>
      <c r="CG1263" s="67">
        <v>83.4</v>
      </c>
      <c r="CH1263" s="59" t="s">
        <v>21</v>
      </c>
      <c r="CI1263" s="67">
        <v>17.899999999999999</v>
      </c>
      <c r="CK1263" s="59">
        <f>(CI1263/TINV(1-0.95,CM1263-1)) *(SQRT(CM1263))</f>
        <v>11.249207862694327</v>
      </c>
      <c r="CL1263" s="67">
        <f t="shared" ref="CL1263:CL1294" si="724">CK1263</f>
        <v>11.249207862694327</v>
      </c>
      <c r="CM1263" s="59">
        <v>4</v>
      </c>
      <c r="CN1263" s="59">
        <v>4</v>
      </c>
      <c r="CP1263" s="67">
        <f t="shared" si="708"/>
        <v>-6.6714468203914494</v>
      </c>
      <c r="CQ1263" s="67">
        <f t="shared" si="709"/>
        <v>0.86956521739130432</v>
      </c>
      <c r="CR1263" s="67">
        <f t="shared" si="705"/>
        <v>-5.801258104688217</v>
      </c>
      <c r="CS1263" s="67">
        <f t="shared" si="710"/>
        <v>2.6034122248256701</v>
      </c>
      <c r="CT1263" s="91">
        <v>0</v>
      </c>
      <c r="CU1263" s="59">
        <v>0</v>
      </c>
      <c r="CV1263" s="59" t="s">
        <v>1782</v>
      </c>
      <c r="CW1263" s="59">
        <v>0</v>
      </c>
      <c r="CX1263" s="59">
        <v>0</v>
      </c>
      <c r="CY1263" s="102">
        <v>0</v>
      </c>
      <c r="CZ1263" s="102">
        <v>2</v>
      </c>
      <c r="DA1263" s="102">
        <v>0</v>
      </c>
      <c r="DB1263" s="102">
        <v>0</v>
      </c>
      <c r="DC1263" s="102">
        <v>0</v>
      </c>
      <c r="DD1263" s="60">
        <v>1</v>
      </c>
      <c r="DE1263" s="60">
        <v>0</v>
      </c>
      <c r="DF1263" s="60">
        <v>0</v>
      </c>
      <c r="DG1263" s="60">
        <v>0</v>
      </c>
      <c r="DH1263" s="60">
        <v>0</v>
      </c>
      <c r="DI1263" s="60">
        <v>0</v>
      </c>
      <c r="DJ1263" s="60">
        <v>0</v>
      </c>
      <c r="DK1263" s="60">
        <v>0</v>
      </c>
      <c r="DL1263" s="60">
        <v>0</v>
      </c>
      <c r="DM1263" s="60">
        <v>0</v>
      </c>
      <c r="DN1263" s="60">
        <v>0</v>
      </c>
      <c r="DO1263" s="59">
        <v>0</v>
      </c>
      <c r="DP1263" s="59">
        <v>0</v>
      </c>
      <c r="DQ1263" s="59">
        <v>0</v>
      </c>
      <c r="DR1263" s="59">
        <v>0</v>
      </c>
      <c r="DS1263" s="59">
        <v>0</v>
      </c>
      <c r="DT1263" s="59">
        <v>0</v>
      </c>
      <c r="DU1263" s="59">
        <v>0</v>
      </c>
      <c r="DV1263" s="59">
        <v>0</v>
      </c>
      <c r="DW1263" s="59">
        <v>0</v>
      </c>
      <c r="DX1263" s="59">
        <v>0</v>
      </c>
      <c r="DY1263" s="59">
        <v>0</v>
      </c>
      <c r="DZ1263" s="59">
        <v>0</v>
      </c>
      <c r="EA1263" s="59">
        <v>0</v>
      </c>
      <c r="EB1263" s="59">
        <v>0</v>
      </c>
      <c r="EC1263" s="59">
        <v>0</v>
      </c>
      <c r="ED1263" s="59">
        <v>0</v>
      </c>
      <c r="EE1263" s="59">
        <v>0</v>
      </c>
      <c r="EF1263" s="59">
        <v>0</v>
      </c>
      <c r="EG1263" s="59">
        <v>0</v>
      </c>
      <c r="EH1263" s="59">
        <v>0</v>
      </c>
      <c r="EI1263" s="59">
        <v>0</v>
      </c>
      <c r="EJ1263" s="59">
        <v>0</v>
      </c>
      <c r="EK1263" s="59">
        <v>0</v>
      </c>
      <c r="EL1263" s="59">
        <v>0</v>
      </c>
      <c r="EM1263" s="59">
        <v>0</v>
      </c>
      <c r="EN1263" s="59">
        <v>1</v>
      </c>
      <c r="EO1263" s="59">
        <v>0</v>
      </c>
      <c r="EP1263" s="59">
        <v>1</v>
      </c>
      <c r="EQ1263" s="59">
        <v>4</v>
      </c>
    </row>
    <row r="1264" spans="1:147" ht="15" customHeight="1" x14ac:dyDescent="0.25">
      <c r="A1264" s="501" t="s">
        <v>2593</v>
      </c>
      <c r="B1264" s="37">
        <v>1</v>
      </c>
      <c r="C1264" s="39" t="s">
        <v>453</v>
      </c>
      <c r="D1264" s="59">
        <v>2010</v>
      </c>
      <c r="E1264" s="67" t="s">
        <v>454</v>
      </c>
      <c r="F1264" s="67" t="s">
        <v>124</v>
      </c>
      <c r="G1264" s="59">
        <v>91</v>
      </c>
      <c r="H1264" s="59" t="s">
        <v>455</v>
      </c>
      <c r="I1264" s="64" t="s">
        <v>50</v>
      </c>
      <c r="J1264" s="59">
        <v>0</v>
      </c>
      <c r="K1264" s="59" t="s">
        <v>3</v>
      </c>
      <c r="L1264" s="59" t="s">
        <v>89</v>
      </c>
      <c r="M1264" s="37">
        <v>6</v>
      </c>
      <c r="N1264" s="37">
        <v>6</v>
      </c>
      <c r="O1264" s="59">
        <f t="shared" si="701"/>
        <v>0.77815125038364363</v>
      </c>
      <c r="P1264" s="37">
        <v>2006</v>
      </c>
      <c r="R1264" s="37">
        <v>1</v>
      </c>
      <c r="S1264" s="37">
        <v>4</v>
      </c>
      <c r="T1264" s="37">
        <v>2</v>
      </c>
      <c r="U1264" s="37">
        <v>5</v>
      </c>
      <c r="V1264" s="37" t="s">
        <v>698</v>
      </c>
      <c r="W1264" s="37">
        <v>1</v>
      </c>
      <c r="X1264" s="37" t="s">
        <v>279</v>
      </c>
      <c r="Y1264" s="38"/>
      <c r="Z1264" s="40" t="s">
        <v>83</v>
      </c>
      <c r="AA1264" s="59" t="s">
        <v>715</v>
      </c>
      <c r="AB1264" s="59" t="s">
        <v>1445</v>
      </c>
      <c r="AC1264" s="59" t="s">
        <v>2044</v>
      </c>
      <c r="AD1264" s="59">
        <v>0</v>
      </c>
      <c r="AE1264" s="59" t="s">
        <v>1071</v>
      </c>
      <c r="AF1264" s="59">
        <v>6.2</v>
      </c>
      <c r="AG1264" s="59">
        <f t="shared" si="702"/>
        <v>0.79239168949825389</v>
      </c>
      <c r="AH1264" s="59">
        <f>AF1264*20.3</f>
        <v>125.86000000000001</v>
      </c>
      <c r="AI1264" s="72">
        <f t="shared" ref="AI1264:AI1290" si="725">LOG10(AH1264)</f>
        <v>2.0998877274114669</v>
      </c>
      <c r="AJ1264" s="59">
        <f t="shared" ref="AJ1264:AJ1290" si="726">AF1264*N1264</f>
        <v>37.200000000000003</v>
      </c>
      <c r="AK1264" s="59">
        <f t="shared" si="703"/>
        <v>1.5705429398818975</v>
      </c>
      <c r="AL1264" s="72">
        <f t="shared" ref="AL1264:AL1290" si="727">AH1264*N1264</f>
        <v>755.16000000000008</v>
      </c>
      <c r="AM1264" s="72">
        <f t="shared" si="694"/>
        <v>2.8780389777951103</v>
      </c>
      <c r="AN1264" s="39" t="s">
        <v>28</v>
      </c>
      <c r="AO1264" s="37" t="s">
        <v>470</v>
      </c>
      <c r="AP1264" s="58"/>
      <c r="AQ1264" s="59" t="s">
        <v>80</v>
      </c>
      <c r="AR1264" s="67" t="s">
        <v>414</v>
      </c>
      <c r="AS1264" s="67" t="s">
        <v>456</v>
      </c>
      <c r="AT1264" s="172" t="s">
        <v>2490</v>
      </c>
      <c r="AU1264" s="270">
        <v>39.03</v>
      </c>
      <c r="AV1264" s="11">
        <v>-79.67</v>
      </c>
      <c r="AW1264" s="59" t="s">
        <v>457</v>
      </c>
      <c r="AX1264" s="277">
        <v>7.8666666666666663</v>
      </c>
      <c r="AY1264" s="278">
        <v>1269</v>
      </c>
      <c r="AZ1264" s="455">
        <f t="shared" si="704"/>
        <v>3.1034616220947049</v>
      </c>
      <c r="BA1264" s="515" t="s">
        <v>82</v>
      </c>
      <c r="BB1264" s="40" t="s">
        <v>458</v>
      </c>
      <c r="BC1264" s="59" t="s">
        <v>459</v>
      </c>
      <c r="BD1264" s="59" t="s">
        <v>2371</v>
      </c>
      <c r="BE1264" s="59" t="s">
        <v>867</v>
      </c>
      <c r="BF1264" s="39" t="s">
        <v>1446</v>
      </c>
      <c r="BH1264" s="67" t="s">
        <v>1447</v>
      </c>
      <c r="BI1264" s="67" t="s">
        <v>1448</v>
      </c>
      <c r="BJ1264" s="38" t="s">
        <v>12</v>
      </c>
      <c r="BK1264" s="38" t="s">
        <v>1707</v>
      </c>
      <c r="BN1264" s="67" t="s">
        <v>1449</v>
      </c>
      <c r="BO1264" s="59" t="s">
        <v>1669</v>
      </c>
      <c r="BP1264" s="67" t="s">
        <v>51</v>
      </c>
      <c r="BQ1264" s="59" t="s">
        <v>767</v>
      </c>
      <c r="BR1264" s="67">
        <v>1.55394524959734</v>
      </c>
      <c r="BS1264" s="59" t="s">
        <v>21</v>
      </c>
      <c r="BT1264" s="128" t="s">
        <v>1214</v>
      </c>
      <c r="BU1264" s="124">
        <v>0.24154589371988999</v>
      </c>
      <c r="BV1264" s="67">
        <v>0.22544283413841004</v>
      </c>
      <c r="BW1264" s="106" t="s">
        <v>634</v>
      </c>
      <c r="BX1264" s="37" t="s">
        <v>27</v>
      </c>
      <c r="BY1264" s="70">
        <f t="shared" ref="BY1264:BY1281" si="728">AVERAGE(BU1264,BV1264)*SQRT(CC1264)</f>
        <v>0.93397745571660007</v>
      </c>
      <c r="BZ1264" s="124">
        <f t="shared" si="723"/>
        <v>0.93397745571660007</v>
      </c>
      <c r="CA1264" s="59" t="s">
        <v>18</v>
      </c>
      <c r="CB1264" s="37" t="s">
        <v>698</v>
      </c>
      <c r="CC1264" s="37">
        <v>16</v>
      </c>
      <c r="CD1264" s="37">
        <v>16</v>
      </c>
      <c r="CE1264" s="67" t="s">
        <v>775</v>
      </c>
      <c r="CF1264" s="78" t="s">
        <v>1584</v>
      </c>
      <c r="CG1264" s="67">
        <v>1.55394524959734</v>
      </c>
      <c r="CH1264" s="37" t="s">
        <v>21</v>
      </c>
      <c r="CI1264" s="67">
        <v>0.24154589371988999</v>
      </c>
      <c r="CJ1264" s="67">
        <v>0.22544283413841004</v>
      </c>
      <c r="CK1264" s="59">
        <f t="shared" ref="CK1264:CK1281" si="729">AVERAGE(CI1264,CJ1264)*SQRT(CM1264)</f>
        <v>0.93397745571660007</v>
      </c>
      <c r="CL1264" s="59">
        <f t="shared" si="724"/>
        <v>0.93397745571660007</v>
      </c>
      <c r="CM1264" s="37">
        <v>16</v>
      </c>
      <c r="CN1264" s="37">
        <v>16</v>
      </c>
      <c r="CO1264" s="67" t="s">
        <v>775</v>
      </c>
      <c r="CP1264" s="67">
        <f t="shared" si="708"/>
        <v>0</v>
      </c>
      <c r="CQ1264" s="67">
        <f t="shared" si="709"/>
        <v>0.97478991596638653</v>
      </c>
      <c r="CR1264" s="67">
        <f t="shared" si="705"/>
        <v>0</v>
      </c>
      <c r="CS1264" s="67">
        <f t="shared" si="710"/>
        <v>0.125</v>
      </c>
      <c r="CT1264" s="91">
        <v>0</v>
      </c>
      <c r="CU1264" s="59">
        <v>0</v>
      </c>
      <c r="CV1264" s="59" t="s">
        <v>1782</v>
      </c>
      <c r="CW1264" s="59">
        <v>0</v>
      </c>
      <c r="CX1264" s="37">
        <v>0</v>
      </c>
      <c r="CY1264" s="102">
        <v>1</v>
      </c>
      <c r="CZ1264" s="102">
        <v>0</v>
      </c>
      <c r="DA1264" s="102">
        <v>0</v>
      </c>
      <c r="DB1264" s="102">
        <v>0</v>
      </c>
      <c r="DC1264" s="102">
        <v>0</v>
      </c>
      <c r="DD1264" s="60">
        <v>1</v>
      </c>
      <c r="DE1264" s="60">
        <v>0</v>
      </c>
      <c r="DF1264" s="60">
        <v>0</v>
      </c>
      <c r="DG1264" s="60">
        <v>0</v>
      </c>
      <c r="DH1264" s="60">
        <v>0</v>
      </c>
      <c r="DI1264" s="60">
        <v>0</v>
      </c>
      <c r="DJ1264" s="60">
        <v>0</v>
      </c>
      <c r="DK1264" s="60">
        <v>0</v>
      </c>
      <c r="DL1264" s="60">
        <v>0</v>
      </c>
      <c r="DM1264" s="60">
        <v>0</v>
      </c>
      <c r="DN1264" s="60">
        <v>0</v>
      </c>
      <c r="DO1264" s="59">
        <v>0</v>
      </c>
      <c r="DP1264" s="59">
        <v>0</v>
      </c>
      <c r="DQ1264" s="59">
        <v>0</v>
      </c>
      <c r="DR1264" s="59">
        <v>0</v>
      </c>
      <c r="DS1264" s="59">
        <v>0</v>
      </c>
      <c r="DT1264" s="59">
        <v>0</v>
      </c>
      <c r="DU1264" s="59">
        <v>0</v>
      </c>
      <c r="DV1264" s="59">
        <v>0</v>
      </c>
      <c r="DW1264" s="59">
        <v>0</v>
      </c>
      <c r="DX1264" s="59">
        <v>0</v>
      </c>
      <c r="DY1264" s="59">
        <v>0</v>
      </c>
      <c r="DZ1264" s="59">
        <v>0</v>
      </c>
      <c r="EA1264" s="59">
        <v>0</v>
      </c>
      <c r="EB1264" s="59">
        <v>0</v>
      </c>
      <c r="EC1264" s="59">
        <v>0</v>
      </c>
      <c r="ED1264" s="59">
        <v>0</v>
      </c>
      <c r="EE1264" s="59">
        <v>0</v>
      </c>
      <c r="EF1264" s="59">
        <v>0</v>
      </c>
      <c r="EG1264" s="59">
        <v>0</v>
      </c>
      <c r="EH1264" s="59">
        <v>0</v>
      </c>
      <c r="EI1264" s="59">
        <v>0</v>
      </c>
      <c r="EJ1264" s="59">
        <v>0</v>
      </c>
      <c r="EK1264" s="59">
        <v>0</v>
      </c>
      <c r="EL1264" s="59">
        <v>0</v>
      </c>
      <c r="EM1264" s="59">
        <v>0</v>
      </c>
      <c r="EN1264" s="59">
        <v>1</v>
      </c>
      <c r="EO1264" s="59">
        <v>0</v>
      </c>
      <c r="EP1264" s="59">
        <v>1</v>
      </c>
      <c r="EQ1264" s="59">
        <v>4</v>
      </c>
    </row>
    <row r="1265" spans="1:147" ht="15" customHeight="1" x14ac:dyDescent="0.25">
      <c r="A1265" s="501" t="s">
        <v>2593</v>
      </c>
      <c r="B1265" s="37">
        <v>2</v>
      </c>
      <c r="C1265" s="39" t="s">
        <v>453</v>
      </c>
      <c r="D1265" s="59">
        <v>2010</v>
      </c>
      <c r="E1265" s="67" t="s">
        <v>454</v>
      </c>
      <c r="F1265" s="67" t="s">
        <v>124</v>
      </c>
      <c r="G1265" s="59">
        <v>91</v>
      </c>
      <c r="H1265" s="59" t="s">
        <v>455</v>
      </c>
      <c r="I1265" s="64" t="s">
        <v>50</v>
      </c>
      <c r="J1265" s="59">
        <v>0</v>
      </c>
      <c r="K1265" s="59" t="s">
        <v>3</v>
      </c>
      <c r="L1265" s="59" t="s">
        <v>89</v>
      </c>
      <c r="M1265" s="37">
        <v>6</v>
      </c>
      <c r="N1265" s="37">
        <v>6</v>
      </c>
      <c r="O1265" s="59">
        <f t="shared" si="701"/>
        <v>0.77815125038364363</v>
      </c>
      <c r="P1265" s="37">
        <v>2006</v>
      </c>
      <c r="R1265" s="37">
        <v>1</v>
      </c>
      <c r="S1265" s="37">
        <v>4</v>
      </c>
      <c r="T1265" s="37">
        <v>2</v>
      </c>
      <c r="U1265" s="37">
        <v>5</v>
      </c>
      <c r="V1265" s="37" t="s">
        <v>698</v>
      </c>
      <c r="W1265" s="37">
        <v>1</v>
      </c>
      <c r="X1265" s="37" t="s">
        <v>279</v>
      </c>
      <c r="Y1265" s="38"/>
      <c r="Z1265" s="40" t="s">
        <v>83</v>
      </c>
      <c r="AA1265" s="59" t="s">
        <v>715</v>
      </c>
      <c r="AB1265" s="59" t="s">
        <v>1445</v>
      </c>
      <c r="AC1265" s="59" t="s">
        <v>2044</v>
      </c>
      <c r="AD1265" s="59">
        <v>0</v>
      </c>
      <c r="AE1265" s="59" t="s">
        <v>1071</v>
      </c>
      <c r="AF1265" s="59">
        <v>6.2</v>
      </c>
      <c r="AG1265" s="59">
        <f t="shared" si="702"/>
        <v>0.79239168949825389</v>
      </c>
      <c r="AH1265" s="59">
        <f t="shared" ref="AH1265:AH1289" si="730">AF1265*20.3</f>
        <v>125.86000000000001</v>
      </c>
      <c r="AI1265" s="72">
        <f t="shared" si="725"/>
        <v>2.0998877274114669</v>
      </c>
      <c r="AJ1265" s="59">
        <f t="shared" si="726"/>
        <v>37.200000000000003</v>
      </c>
      <c r="AK1265" s="59">
        <f t="shared" si="703"/>
        <v>1.5705429398818975</v>
      </c>
      <c r="AL1265" s="72">
        <f t="shared" si="727"/>
        <v>755.16000000000008</v>
      </c>
      <c r="AM1265" s="72">
        <f t="shared" si="694"/>
        <v>2.8780389777951103</v>
      </c>
      <c r="AN1265" s="39" t="s">
        <v>28</v>
      </c>
      <c r="AO1265" s="37" t="s">
        <v>470</v>
      </c>
      <c r="AQ1265" s="59" t="s">
        <v>80</v>
      </c>
      <c r="AR1265" s="67" t="s">
        <v>414</v>
      </c>
      <c r="AS1265" s="67" t="s">
        <v>456</v>
      </c>
      <c r="AT1265" s="172" t="s">
        <v>2490</v>
      </c>
      <c r="AU1265" s="270">
        <v>39.03</v>
      </c>
      <c r="AV1265" s="11">
        <v>-79.67</v>
      </c>
      <c r="AW1265" s="59" t="s">
        <v>457</v>
      </c>
      <c r="AX1265" s="277">
        <v>7.8666666666666663</v>
      </c>
      <c r="AY1265" s="278">
        <v>1269</v>
      </c>
      <c r="AZ1265" s="455">
        <f t="shared" si="704"/>
        <v>3.1034616220947049</v>
      </c>
      <c r="BA1265" s="515" t="s">
        <v>82</v>
      </c>
      <c r="BB1265" s="40" t="s">
        <v>458</v>
      </c>
      <c r="BC1265" s="59" t="s">
        <v>459</v>
      </c>
      <c r="BD1265" s="59" t="s">
        <v>2371</v>
      </c>
      <c r="BE1265" s="59" t="s">
        <v>867</v>
      </c>
      <c r="BF1265" s="39" t="s">
        <v>1446</v>
      </c>
      <c r="BH1265" s="67" t="s">
        <v>1447</v>
      </c>
      <c r="BI1265" s="67" t="s">
        <v>2034</v>
      </c>
      <c r="BJ1265" s="38" t="s">
        <v>12</v>
      </c>
      <c r="BK1265" s="38" t="s">
        <v>1707</v>
      </c>
      <c r="BN1265" s="67" t="s">
        <v>1449</v>
      </c>
      <c r="BO1265" s="59" t="s">
        <v>1669</v>
      </c>
      <c r="BP1265" s="67" t="s">
        <v>51</v>
      </c>
      <c r="BQ1265" s="59" t="s">
        <v>767</v>
      </c>
      <c r="BR1265" s="67">
        <v>4.3075684380032202</v>
      </c>
      <c r="BS1265" s="59" t="s">
        <v>21</v>
      </c>
      <c r="BT1265" s="128" t="s">
        <v>1214</v>
      </c>
      <c r="BU1265" s="124">
        <v>0.66022544283412987</v>
      </c>
      <c r="BV1265" s="67">
        <v>0.66022544283414009</v>
      </c>
      <c r="BW1265" s="106" t="s">
        <v>634</v>
      </c>
      <c r="BX1265" s="37" t="s">
        <v>27</v>
      </c>
      <c r="BY1265" s="70">
        <f t="shared" si="728"/>
        <v>2.6409017713365399</v>
      </c>
      <c r="BZ1265" s="124">
        <f t="shared" si="723"/>
        <v>2.6409017713365399</v>
      </c>
      <c r="CA1265" s="59" t="s">
        <v>18</v>
      </c>
      <c r="CB1265" s="37" t="s">
        <v>698</v>
      </c>
      <c r="CC1265" s="37">
        <v>16</v>
      </c>
      <c r="CD1265" s="37">
        <v>16</v>
      </c>
      <c r="CF1265" s="78" t="s">
        <v>1584</v>
      </c>
      <c r="CG1265" s="67">
        <v>2.7214170692431501</v>
      </c>
      <c r="CH1265" s="37" t="s">
        <v>21</v>
      </c>
      <c r="CI1265" s="67">
        <v>0.40257648953300995</v>
      </c>
      <c r="CJ1265" s="67">
        <v>0.41867954911433003</v>
      </c>
      <c r="CK1265" s="59">
        <f t="shared" si="729"/>
        <v>1.64251207729468</v>
      </c>
      <c r="CL1265" s="59">
        <f t="shared" si="724"/>
        <v>1.64251207729468</v>
      </c>
      <c r="CM1265" s="37">
        <v>16</v>
      </c>
      <c r="CN1265" s="37">
        <v>16</v>
      </c>
      <c r="CP1265" s="67">
        <f t="shared" si="708"/>
        <v>0.72126824554914537</v>
      </c>
      <c r="CQ1265" s="67">
        <f t="shared" si="709"/>
        <v>0.97478991596638653</v>
      </c>
      <c r="CR1265" s="67">
        <f t="shared" si="705"/>
        <v>0.70308501246807442</v>
      </c>
      <c r="CS1265" s="67">
        <f t="shared" si="710"/>
        <v>0.13272388335558175</v>
      </c>
      <c r="CT1265" s="91">
        <v>0</v>
      </c>
      <c r="CU1265" s="59">
        <v>0</v>
      </c>
      <c r="CV1265" s="59" t="s">
        <v>1782</v>
      </c>
      <c r="CW1265" s="59">
        <v>0</v>
      </c>
      <c r="CX1265" s="37">
        <v>0</v>
      </c>
      <c r="CY1265" s="102">
        <v>1</v>
      </c>
      <c r="CZ1265" s="102">
        <v>0</v>
      </c>
      <c r="DA1265" s="102">
        <v>0</v>
      </c>
      <c r="DB1265" s="102">
        <v>0</v>
      </c>
      <c r="DC1265" s="102">
        <v>0</v>
      </c>
      <c r="DD1265" s="60">
        <v>1</v>
      </c>
      <c r="DE1265" s="60">
        <v>0</v>
      </c>
      <c r="DF1265" s="60">
        <v>0</v>
      </c>
      <c r="DG1265" s="60">
        <v>0</v>
      </c>
      <c r="DH1265" s="60">
        <v>0</v>
      </c>
      <c r="DI1265" s="60">
        <v>0</v>
      </c>
      <c r="DJ1265" s="60">
        <v>0</v>
      </c>
      <c r="DK1265" s="60">
        <v>0</v>
      </c>
      <c r="DL1265" s="60">
        <v>0</v>
      </c>
      <c r="DM1265" s="60">
        <v>0</v>
      </c>
      <c r="DN1265" s="60">
        <v>0</v>
      </c>
      <c r="DO1265" s="59">
        <v>0</v>
      </c>
      <c r="DP1265" s="59">
        <v>0</v>
      </c>
      <c r="DQ1265" s="59">
        <v>0</v>
      </c>
      <c r="DR1265" s="59">
        <v>0</v>
      </c>
      <c r="DS1265" s="59">
        <v>0</v>
      </c>
      <c r="DT1265" s="59">
        <v>0</v>
      </c>
      <c r="DU1265" s="59">
        <v>0</v>
      </c>
      <c r="DV1265" s="59">
        <v>0</v>
      </c>
      <c r="DW1265" s="59">
        <v>0</v>
      </c>
      <c r="DX1265" s="59">
        <v>0</v>
      </c>
      <c r="DY1265" s="59">
        <v>0</v>
      </c>
      <c r="DZ1265" s="59">
        <v>0</v>
      </c>
      <c r="EA1265" s="59">
        <v>0</v>
      </c>
      <c r="EB1265" s="59">
        <v>0</v>
      </c>
      <c r="EC1265" s="59">
        <v>0</v>
      </c>
      <c r="ED1265" s="59">
        <v>0</v>
      </c>
      <c r="EE1265" s="59">
        <v>0</v>
      </c>
      <c r="EF1265" s="59">
        <v>0</v>
      </c>
      <c r="EG1265" s="59">
        <v>0</v>
      </c>
      <c r="EH1265" s="59">
        <v>0</v>
      </c>
      <c r="EI1265" s="59">
        <v>0</v>
      </c>
      <c r="EJ1265" s="59">
        <v>0</v>
      </c>
      <c r="EK1265" s="59">
        <v>0</v>
      </c>
      <c r="EL1265" s="59">
        <v>0</v>
      </c>
      <c r="EM1265" s="59">
        <v>0</v>
      </c>
      <c r="EN1265" s="59">
        <v>1</v>
      </c>
      <c r="EO1265" s="59">
        <v>0</v>
      </c>
      <c r="EP1265" s="59">
        <v>1</v>
      </c>
      <c r="EQ1265" s="59">
        <v>4</v>
      </c>
    </row>
    <row r="1266" spans="1:147" ht="15" customHeight="1" x14ac:dyDescent="0.25">
      <c r="A1266" s="501" t="s">
        <v>2593</v>
      </c>
      <c r="B1266" s="37">
        <v>3</v>
      </c>
      <c r="C1266" s="39" t="s">
        <v>453</v>
      </c>
      <c r="D1266" s="59">
        <v>2010</v>
      </c>
      <c r="E1266" s="67" t="s">
        <v>454</v>
      </c>
      <c r="F1266" s="67" t="s">
        <v>124</v>
      </c>
      <c r="G1266" s="59">
        <v>91</v>
      </c>
      <c r="H1266" s="59" t="s">
        <v>455</v>
      </c>
      <c r="I1266" s="64" t="s">
        <v>50</v>
      </c>
      <c r="J1266" s="59">
        <v>0</v>
      </c>
      <c r="K1266" s="59" t="s">
        <v>3</v>
      </c>
      <c r="L1266" s="59" t="s">
        <v>89</v>
      </c>
      <c r="M1266" s="37">
        <v>6</v>
      </c>
      <c r="N1266" s="37">
        <v>6</v>
      </c>
      <c r="O1266" s="59">
        <f t="shared" si="701"/>
        <v>0.77815125038364363</v>
      </c>
      <c r="P1266" s="37">
        <v>2006</v>
      </c>
      <c r="R1266" s="37">
        <v>1</v>
      </c>
      <c r="S1266" s="37">
        <v>4</v>
      </c>
      <c r="T1266" s="37">
        <v>2</v>
      </c>
      <c r="U1266" s="37">
        <v>5</v>
      </c>
      <c r="V1266" s="37" t="s">
        <v>698</v>
      </c>
      <c r="W1266" s="37"/>
      <c r="X1266" s="37" t="s">
        <v>279</v>
      </c>
      <c r="Y1266" s="38"/>
      <c r="Z1266" s="40" t="s">
        <v>83</v>
      </c>
      <c r="AA1266" s="59" t="s">
        <v>715</v>
      </c>
      <c r="AB1266" s="59" t="s">
        <v>1445</v>
      </c>
      <c r="AC1266" s="59" t="s">
        <v>2044</v>
      </c>
      <c r="AD1266" s="59">
        <v>0</v>
      </c>
      <c r="AE1266" s="59" t="s">
        <v>1071</v>
      </c>
      <c r="AF1266" s="59">
        <v>6.2</v>
      </c>
      <c r="AG1266" s="59">
        <f t="shared" si="702"/>
        <v>0.79239168949825389</v>
      </c>
      <c r="AH1266" s="59">
        <f t="shared" si="730"/>
        <v>125.86000000000001</v>
      </c>
      <c r="AI1266" s="72">
        <f t="shared" si="725"/>
        <v>2.0998877274114669</v>
      </c>
      <c r="AJ1266" s="59">
        <f t="shared" si="726"/>
        <v>37.200000000000003</v>
      </c>
      <c r="AK1266" s="59">
        <f t="shared" si="703"/>
        <v>1.5705429398818975</v>
      </c>
      <c r="AL1266" s="72">
        <f t="shared" si="727"/>
        <v>755.16000000000008</v>
      </c>
      <c r="AM1266" s="72">
        <f t="shared" si="694"/>
        <v>2.8780389777951103</v>
      </c>
      <c r="AN1266" s="39" t="s">
        <v>28</v>
      </c>
      <c r="AO1266" s="37" t="s">
        <v>470</v>
      </c>
      <c r="AQ1266" s="59" t="s">
        <v>80</v>
      </c>
      <c r="AR1266" s="67" t="s">
        <v>414</v>
      </c>
      <c r="AS1266" s="67" t="s">
        <v>456</v>
      </c>
      <c r="AT1266" s="172" t="s">
        <v>2490</v>
      </c>
      <c r="AU1266" s="270">
        <v>39.03</v>
      </c>
      <c r="AV1266" s="11">
        <v>-79.67</v>
      </c>
      <c r="AW1266" s="59" t="s">
        <v>457</v>
      </c>
      <c r="AX1266" s="277">
        <v>7.8666666666666663</v>
      </c>
      <c r="AY1266" s="278">
        <v>1269</v>
      </c>
      <c r="AZ1266" s="455">
        <f t="shared" si="704"/>
        <v>3.1034616220947049</v>
      </c>
      <c r="BA1266" s="515" t="s">
        <v>82</v>
      </c>
      <c r="BB1266" s="40" t="s">
        <v>458</v>
      </c>
      <c r="BC1266" s="59" t="s">
        <v>459</v>
      </c>
      <c r="BD1266" s="59" t="s">
        <v>2371</v>
      </c>
      <c r="BE1266" s="59" t="s">
        <v>867</v>
      </c>
      <c r="BF1266" s="39"/>
      <c r="BH1266" s="38" t="s">
        <v>1450</v>
      </c>
      <c r="BI1266" s="67" t="s">
        <v>1451</v>
      </c>
      <c r="BJ1266" s="67" t="s">
        <v>12</v>
      </c>
      <c r="BK1266" s="106" t="s">
        <v>1720</v>
      </c>
      <c r="BO1266" s="59" t="s">
        <v>29</v>
      </c>
      <c r="BP1266" s="67" t="s">
        <v>51</v>
      </c>
      <c r="BQ1266" s="59" t="s">
        <v>768</v>
      </c>
      <c r="BR1266" s="67">
        <v>0.821167883211679</v>
      </c>
      <c r="BS1266" s="59" t="s">
        <v>21</v>
      </c>
      <c r="BT1266" s="128" t="s">
        <v>1214</v>
      </c>
      <c r="BU1266" s="67">
        <v>0.14598540145985406</v>
      </c>
      <c r="BV1266" s="67">
        <v>0.14598540145985495</v>
      </c>
      <c r="BW1266" s="106" t="s">
        <v>634</v>
      </c>
      <c r="BX1266" s="37" t="s">
        <v>27</v>
      </c>
      <c r="BY1266" s="70">
        <f t="shared" si="728"/>
        <v>0.41290906930601456</v>
      </c>
      <c r="BZ1266" s="124">
        <f t="shared" si="723"/>
        <v>0.41290906930601456</v>
      </c>
      <c r="CA1266" s="59" t="s">
        <v>18</v>
      </c>
      <c r="CB1266" s="37" t="s">
        <v>698</v>
      </c>
      <c r="CC1266" s="37">
        <v>8</v>
      </c>
      <c r="CD1266" s="37">
        <v>8</v>
      </c>
      <c r="CF1266" s="78" t="s">
        <v>1584</v>
      </c>
      <c r="CG1266" s="67">
        <v>0.89416058394160602</v>
      </c>
      <c r="CH1266" s="37" t="s">
        <v>21</v>
      </c>
      <c r="CI1266" s="67">
        <v>0.25547445255474388</v>
      </c>
      <c r="CJ1266" s="67">
        <v>0.25547445255474499</v>
      </c>
      <c r="CK1266" s="59">
        <f t="shared" si="729"/>
        <v>0.7225908712855228</v>
      </c>
      <c r="CL1266" s="59">
        <f t="shared" si="724"/>
        <v>0.7225908712855228</v>
      </c>
      <c r="CM1266" s="37">
        <v>8</v>
      </c>
      <c r="CN1266" s="37">
        <v>8</v>
      </c>
      <c r="CP1266" s="67">
        <f t="shared" si="708"/>
        <v>-0.12403473458920841</v>
      </c>
      <c r="CQ1266" s="67">
        <f t="shared" si="709"/>
        <v>0.94545454545454544</v>
      </c>
      <c r="CR1266" s="67">
        <f t="shared" si="705"/>
        <v>-0.11726920361161522</v>
      </c>
      <c r="CS1266" s="67">
        <f t="shared" si="710"/>
        <v>0.25042975206611573</v>
      </c>
      <c r="CT1266" s="91">
        <v>0</v>
      </c>
      <c r="CU1266" s="59">
        <v>0</v>
      </c>
      <c r="CV1266" s="59" t="s">
        <v>1782</v>
      </c>
      <c r="CW1266" s="59">
        <v>0</v>
      </c>
      <c r="CX1266" s="65">
        <v>0</v>
      </c>
      <c r="CY1266" s="102">
        <v>1</v>
      </c>
      <c r="CZ1266" s="102">
        <v>0</v>
      </c>
      <c r="DA1266" s="102">
        <v>0</v>
      </c>
      <c r="DB1266" s="102">
        <v>0</v>
      </c>
      <c r="DC1266" s="102">
        <v>0</v>
      </c>
      <c r="DD1266" s="59">
        <v>0</v>
      </c>
      <c r="DE1266" s="60">
        <v>0</v>
      </c>
      <c r="DF1266" s="60">
        <v>0</v>
      </c>
      <c r="DG1266" s="60">
        <v>0</v>
      </c>
      <c r="DH1266" s="60">
        <v>0</v>
      </c>
      <c r="DI1266" s="60">
        <v>0</v>
      </c>
      <c r="DJ1266" s="60">
        <v>1</v>
      </c>
      <c r="DK1266" s="60">
        <v>0</v>
      </c>
      <c r="DL1266" s="60">
        <v>0</v>
      </c>
      <c r="DM1266" s="60">
        <v>0</v>
      </c>
      <c r="DN1266" s="60">
        <v>0</v>
      </c>
      <c r="DO1266" s="59">
        <v>0</v>
      </c>
      <c r="DP1266" s="59">
        <v>0</v>
      </c>
      <c r="DQ1266" s="59">
        <v>0</v>
      </c>
      <c r="DR1266" s="59">
        <v>0</v>
      </c>
      <c r="DS1266" s="59">
        <v>0</v>
      </c>
      <c r="DT1266" s="59">
        <v>0</v>
      </c>
      <c r="DU1266" s="59">
        <v>0</v>
      </c>
      <c r="DV1266" s="59">
        <v>0</v>
      </c>
      <c r="DW1266" s="59">
        <v>0</v>
      </c>
      <c r="DX1266" s="59">
        <v>0</v>
      </c>
      <c r="DY1266" s="59">
        <v>0</v>
      </c>
      <c r="DZ1266" s="59">
        <v>0</v>
      </c>
      <c r="EA1266" s="59">
        <v>0</v>
      </c>
      <c r="EB1266" s="59">
        <v>0</v>
      </c>
      <c r="EC1266" s="59">
        <v>0</v>
      </c>
      <c r="ED1266" s="59">
        <v>0</v>
      </c>
      <c r="EE1266" s="59">
        <v>0</v>
      </c>
      <c r="EF1266" s="59">
        <v>0</v>
      </c>
      <c r="EG1266" s="59">
        <v>0</v>
      </c>
      <c r="EH1266" s="59">
        <v>0</v>
      </c>
      <c r="EI1266" s="59">
        <v>0</v>
      </c>
      <c r="EJ1266" s="59">
        <v>0</v>
      </c>
      <c r="EK1266" s="59">
        <v>0</v>
      </c>
      <c r="EL1266" s="59">
        <v>0</v>
      </c>
      <c r="EM1266" s="59">
        <v>0</v>
      </c>
      <c r="EN1266" s="59">
        <v>1</v>
      </c>
      <c r="EO1266" s="59">
        <v>0</v>
      </c>
      <c r="EP1266" s="59">
        <v>1</v>
      </c>
      <c r="EQ1266" s="59">
        <v>4</v>
      </c>
    </row>
    <row r="1267" spans="1:147" ht="15" customHeight="1" x14ac:dyDescent="0.25">
      <c r="A1267" s="501" t="s">
        <v>2593</v>
      </c>
      <c r="B1267" s="37">
        <v>4</v>
      </c>
      <c r="C1267" s="39" t="s">
        <v>453</v>
      </c>
      <c r="D1267" s="59">
        <v>2010</v>
      </c>
      <c r="E1267" s="67" t="s">
        <v>454</v>
      </c>
      <c r="F1267" s="67" t="s">
        <v>124</v>
      </c>
      <c r="G1267" s="59">
        <v>91</v>
      </c>
      <c r="H1267" s="59" t="s">
        <v>455</v>
      </c>
      <c r="I1267" s="64" t="s">
        <v>50</v>
      </c>
      <c r="J1267" s="59">
        <v>0</v>
      </c>
      <c r="K1267" s="59" t="s">
        <v>3</v>
      </c>
      <c r="L1267" s="59" t="s">
        <v>89</v>
      </c>
      <c r="M1267" s="37">
        <v>6</v>
      </c>
      <c r="N1267" s="37">
        <v>6</v>
      </c>
      <c r="O1267" s="59">
        <f t="shared" si="701"/>
        <v>0.77815125038364363</v>
      </c>
      <c r="P1267" s="37">
        <v>2006</v>
      </c>
      <c r="R1267" s="37">
        <v>1</v>
      </c>
      <c r="S1267" s="37">
        <v>4</v>
      </c>
      <c r="T1267" s="37">
        <v>2</v>
      </c>
      <c r="U1267" s="37">
        <v>5</v>
      </c>
      <c r="V1267" s="37" t="s">
        <v>698</v>
      </c>
      <c r="W1267" s="37"/>
      <c r="X1267" s="37" t="s">
        <v>279</v>
      </c>
      <c r="Y1267" s="38"/>
      <c r="Z1267" s="40" t="s">
        <v>83</v>
      </c>
      <c r="AA1267" s="59" t="s">
        <v>715</v>
      </c>
      <c r="AB1267" s="59" t="s">
        <v>1445</v>
      </c>
      <c r="AC1267" s="59" t="s">
        <v>2044</v>
      </c>
      <c r="AD1267" s="59">
        <v>0</v>
      </c>
      <c r="AE1267" s="59" t="s">
        <v>1071</v>
      </c>
      <c r="AF1267" s="59">
        <v>6.2</v>
      </c>
      <c r="AG1267" s="59">
        <f t="shared" si="702"/>
        <v>0.79239168949825389</v>
      </c>
      <c r="AH1267" s="59">
        <f t="shared" si="730"/>
        <v>125.86000000000001</v>
      </c>
      <c r="AI1267" s="72">
        <f t="shared" si="725"/>
        <v>2.0998877274114669</v>
      </c>
      <c r="AJ1267" s="59">
        <f t="shared" si="726"/>
        <v>37.200000000000003</v>
      </c>
      <c r="AK1267" s="59">
        <f t="shared" si="703"/>
        <v>1.5705429398818975</v>
      </c>
      <c r="AL1267" s="72">
        <f t="shared" si="727"/>
        <v>755.16000000000008</v>
      </c>
      <c r="AM1267" s="72">
        <f t="shared" si="694"/>
        <v>2.8780389777951103</v>
      </c>
      <c r="AN1267" s="39" t="s">
        <v>28</v>
      </c>
      <c r="AO1267" s="37" t="s">
        <v>470</v>
      </c>
      <c r="AQ1267" s="59" t="s">
        <v>80</v>
      </c>
      <c r="AR1267" s="67" t="s">
        <v>414</v>
      </c>
      <c r="AS1267" s="67" t="s">
        <v>456</v>
      </c>
      <c r="AT1267" s="172" t="s">
        <v>2490</v>
      </c>
      <c r="AU1267" s="270">
        <v>39.03</v>
      </c>
      <c r="AV1267" s="11">
        <v>-79.67</v>
      </c>
      <c r="AW1267" s="59" t="s">
        <v>457</v>
      </c>
      <c r="AX1267" s="277">
        <v>7.8666666666666663</v>
      </c>
      <c r="AY1267" s="278">
        <v>1269</v>
      </c>
      <c r="AZ1267" s="455">
        <f t="shared" si="704"/>
        <v>3.1034616220947049</v>
      </c>
      <c r="BA1267" s="515" t="s">
        <v>82</v>
      </c>
      <c r="BB1267" s="40" t="s">
        <v>458</v>
      </c>
      <c r="BC1267" s="59" t="s">
        <v>459</v>
      </c>
      <c r="BD1267" s="59" t="s">
        <v>2371</v>
      </c>
      <c r="BE1267" s="59" t="s">
        <v>867</v>
      </c>
      <c r="BF1267" s="39"/>
      <c r="BH1267" s="38" t="s">
        <v>1450</v>
      </c>
      <c r="BI1267" s="67" t="s">
        <v>1452</v>
      </c>
      <c r="BJ1267" s="67" t="s">
        <v>12</v>
      </c>
      <c r="BK1267" s="106" t="s">
        <v>1720</v>
      </c>
      <c r="BO1267" s="59" t="s">
        <v>29</v>
      </c>
      <c r="BP1267" s="67" t="s">
        <v>51</v>
      </c>
      <c r="BQ1267" s="59" t="s">
        <v>768</v>
      </c>
      <c r="BR1267" s="67">
        <v>0.84854014598540195</v>
      </c>
      <c r="BS1267" s="59" t="s">
        <v>21</v>
      </c>
      <c r="BT1267" s="128" t="s">
        <v>1214</v>
      </c>
      <c r="BU1267" s="124">
        <v>0.22810218978101815</v>
      </c>
      <c r="BV1267" s="67">
        <v>0.23722627737226298</v>
      </c>
      <c r="BW1267" s="106" t="s">
        <v>634</v>
      </c>
      <c r="BX1267" s="37" t="s">
        <v>27</v>
      </c>
      <c r="BY1267" s="70">
        <f t="shared" si="728"/>
        <v>0.65807382920645352</v>
      </c>
      <c r="BZ1267" s="124">
        <f t="shared" si="723"/>
        <v>0.65807382920645352</v>
      </c>
      <c r="CA1267" s="59" t="s">
        <v>18</v>
      </c>
      <c r="CB1267" s="37" t="s">
        <v>698</v>
      </c>
      <c r="CC1267" s="37">
        <v>8</v>
      </c>
      <c r="CD1267" s="37">
        <v>8</v>
      </c>
      <c r="CF1267" s="78" t="s">
        <v>1584</v>
      </c>
      <c r="CG1267" s="67">
        <v>0.684306569343065</v>
      </c>
      <c r="CH1267" s="37" t="s">
        <v>21</v>
      </c>
      <c r="CI1267" s="67">
        <v>0.16423357664233695</v>
      </c>
      <c r="CJ1267" s="67">
        <v>0.19160583941605802</v>
      </c>
      <c r="CK1267" s="59">
        <f t="shared" si="729"/>
        <v>0.50323292821670473</v>
      </c>
      <c r="CL1267" s="59">
        <f t="shared" si="724"/>
        <v>0.50323292821670473</v>
      </c>
      <c r="CM1267" s="37">
        <v>8</v>
      </c>
      <c r="CN1267" s="37">
        <v>8</v>
      </c>
      <c r="CP1267" s="67">
        <f t="shared" si="708"/>
        <v>0.28036158810960171</v>
      </c>
      <c r="CQ1267" s="67">
        <f t="shared" si="709"/>
        <v>0.94545454545454544</v>
      </c>
      <c r="CR1267" s="67">
        <f t="shared" si="705"/>
        <v>0.26506913784907798</v>
      </c>
      <c r="CS1267" s="67">
        <f t="shared" si="710"/>
        <v>0.25219567649500169</v>
      </c>
      <c r="CT1267" s="91">
        <v>0</v>
      </c>
      <c r="CU1267" s="59">
        <v>0</v>
      </c>
      <c r="CV1267" s="59" t="s">
        <v>1782</v>
      </c>
      <c r="CW1267" s="59">
        <v>0</v>
      </c>
      <c r="CX1267" s="65">
        <v>0</v>
      </c>
      <c r="CY1267" s="102">
        <v>1</v>
      </c>
      <c r="CZ1267" s="102">
        <v>0</v>
      </c>
      <c r="DA1267" s="102">
        <v>0</v>
      </c>
      <c r="DB1267" s="102">
        <v>0</v>
      </c>
      <c r="DC1267" s="102">
        <v>0</v>
      </c>
      <c r="DD1267" s="59">
        <v>0</v>
      </c>
      <c r="DE1267" s="60">
        <v>0</v>
      </c>
      <c r="DF1267" s="60">
        <v>0</v>
      </c>
      <c r="DG1267" s="60">
        <v>0</v>
      </c>
      <c r="DH1267" s="60">
        <v>0</v>
      </c>
      <c r="DI1267" s="60">
        <v>0</v>
      </c>
      <c r="DJ1267" s="60">
        <v>1</v>
      </c>
      <c r="DK1267" s="60">
        <v>0</v>
      </c>
      <c r="DL1267" s="60">
        <v>0</v>
      </c>
      <c r="DM1267" s="60">
        <v>0</v>
      </c>
      <c r="DN1267" s="60">
        <v>0</v>
      </c>
      <c r="DO1267" s="59">
        <v>0</v>
      </c>
      <c r="DP1267" s="59">
        <v>0</v>
      </c>
      <c r="DQ1267" s="59">
        <v>0</v>
      </c>
      <c r="DR1267" s="59">
        <v>0</v>
      </c>
      <c r="DS1267" s="59">
        <v>0</v>
      </c>
      <c r="DT1267" s="59">
        <v>0</v>
      </c>
      <c r="DU1267" s="59">
        <v>0</v>
      </c>
      <c r="DV1267" s="59">
        <v>0</v>
      </c>
      <c r="DW1267" s="59">
        <v>0</v>
      </c>
      <c r="DX1267" s="59">
        <v>0</v>
      </c>
      <c r="DY1267" s="59">
        <v>0</v>
      </c>
      <c r="DZ1267" s="59">
        <v>0</v>
      </c>
      <c r="EA1267" s="59">
        <v>0</v>
      </c>
      <c r="EB1267" s="59">
        <v>0</v>
      </c>
      <c r="EC1267" s="59">
        <v>0</v>
      </c>
      <c r="ED1267" s="59">
        <v>0</v>
      </c>
      <c r="EE1267" s="59">
        <v>0</v>
      </c>
      <c r="EF1267" s="59">
        <v>0</v>
      </c>
      <c r="EG1267" s="59">
        <v>0</v>
      </c>
      <c r="EH1267" s="59">
        <v>0</v>
      </c>
      <c r="EI1267" s="59">
        <v>0</v>
      </c>
      <c r="EJ1267" s="59">
        <v>0</v>
      </c>
      <c r="EK1267" s="59">
        <v>0</v>
      </c>
      <c r="EL1267" s="59">
        <v>0</v>
      </c>
      <c r="EM1267" s="59">
        <v>0</v>
      </c>
      <c r="EN1267" s="59">
        <v>1</v>
      </c>
      <c r="EO1267" s="59">
        <v>0</v>
      </c>
      <c r="EP1267" s="59">
        <v>1</v>
      </c>
      <c r="EQ1267" s="59">
        <v>4</v>
      </c>
    </row>
    <row r="1268" spans="1:147" s="58" customFormat="1" ht="15" customHeight="1" x14ac:dyDescent="0.25">
      <c r="A1268" s="501" t="s">
        <v>2593</v>
      </c>
      <c r="B1268" s="37">
        <v>5</v>
      </c>
      <c r="C1268" s="39" t="s">
        <v>453</v>
      </c>
      <c r="D1268" s="59">
        <v>2010</v>
      </c>
      <c r="E1268" s="67" t="s">
        <v>454</v>
      </c>
      <c r="F1268" s="67" t="s">
        <v>124</v>
      </c>
      <c r="G1268" s="59">
        <v>91</v>
      </c>
      <c r="H1268" s="59" t="s">
        <v>455</v>
      </c>
      <c r="I1268" s="64" t="s">
        <v>50</v>
      </c>
      <c r="J1268" s="59">
        <v>0</v>
      </c>
      <c r="K1268" s="59" t="s">
        <v>3</v>
      </c>
      <c r="L1268" s="59" t="s">
        <v>89</v>
      </c>
      <c r="M1268" s="37">
        <v>6</v>
      </c>
      <c r="N1268" s="37">
        <v>6</v>
      </c>
      <c r="O1268" s="59">
        <f t="shared" si="701"/>
        <v>0.77815125038364363</v>
      </c>
      <c r="P1268" s="37">
        <v>2006</v>
      </c>
      <c r="Q1268" s="67"/>
      <c r="R1268" s="37">
        <v>1</v>
      </c>
      <c r="S1268" s="37">
        <v>4</v>
      </c>
      <c r="T1268" s="37">
        <v>2</v>
      </c>
      <c r="U1268" s="37">
        <v>5</v>
      </c>
      <c r="V1268" s="37" t="s">
        <v>698</v>
      </c>
      <c r="W1268" s="37"/>
      <c r="X1268" s="37" t="s">
        <v>279</v>
      </c>
      <c r="Y1268" s="38"/>
      <c r="Z1268" s="40" t="s">
        <v>83</v>
      </c>
      <c r="AA1268" s="59" t="s">
        <v>715</v>
      </c>
      <c r="AB1268" s="59" t="s">
        <v>1445</v>
      </c>
      <c r="AC1268" s="59" t="s">
        <v>2044</v>
      </c>
      <c r="AD1268" s="59">
        <v>0</v>
      </c>
      <c r="AE1268" s="59" t="s">
        <v>1071</v>
      </c>
      <c r="AF1268" s="59">
        <v>6.2</v>
      </c>
      <c r="AG1268" s="59">
        <f t="shared" si="702"/>
        <v>0.79239168949825389</v>
      </c>
      <c r="AH1268" s="59">
        <f t="shared" si="730"/>
        <v>125.86000000000001</v>
      </c>
      <c r="AI1268" s="72">
        <f t="shared" si="725"/>
        <v>2.0998877274114669</v>
      </c>
      <c r="AJ1268" s="59">
        <f t="shared" si="726"/>
        <v>37.200000000000003</v>
      </c>
      <c r="AK1268" s="59">
        <f t="shared" si="703"/>
        <v>1.5705429398818975</v>
      </c>
      <c r="AL1268" s="72">
        <f t="shared" si="727"/>
        <v>755.16000000000008</v>
      </c>
      <c r="AM1268" s="72">
        <f t="shared" si="694"/>
        <v>2.8780389777951103</v>
      </c>
      <c r="AN1268" s="39" t="s">
        <v>28</v>
      </c>
      <c r="AO1268" s="37" t="s">
        <v>470</v>
      </c>
      <c r="AP1268" s="67"/>
      <c r="AQ1268" s="59" t="s">
        <v>80</v>
      </c>
      <c r="AR1268" s="67" t="s">
        <v>414</v>
      </c>
      <c r="AS1268" s="67" t="s">
        <v>456</v>
      </c>
      <c r="AT1268" s="172" t="s">
        <v>2490</v>
      </c>
      <c r="AU1268" s="270">
        <v>39.03</v>
      </c>
      <c r="AV1268" s="11">
        <v>-79.67</v>
      </c>
      <c r="AW1268" s="59" t="s">
        <v>457</v>
      </c>
      <c r="AX1268" s="277">
        <v>7.8666666666666663</v>
      </c>
      <c r="AY1268" s="278">
        <v>1269</v>
      </c>
      <c r="AZ1268" s="455">
        <f t="shared" si="704"/>
        <v>3.1034616220947049</v>
      </c>
      <c r="BA1268" s="515" t="s">
        <v>82</v>
      </c>
      <c r="BB1268" s="40" t="s">
        <v>458</v>
      </c>
      <c r="BC1268" s="59" t="s">
        <v>459</v>
      </c>
      <c r="BD1268" s="59" t="s">
        <v>2371</v>
      </c>
      <c r="BE1268" s="59" t="s">
        <v>867</v>
      </c>
      <c r="BF1268" s="39"/>
      <c r="BG1268" s="67"/>
      <c r="BH1268" s="38" t="s">
        <v>1450</v>
      </c>
      <c r="BI1268" s="67" t="s">
        <v>2031</v>
      </c>
      <c r="BJ1268" s="67" t="s">
        <v>12</v>
      </c>
      <c r="BK1268" s="106" t="s">
        <v>1720</v>
      </c>
      <c r="BL1268" s="59"/>
      <c r="BM1268" s="59"/>
      <c r="BN1268" s="67"/>
      <c r="BO1268" s="59" t="s">
        <v>29</v>
      </c>
      <c r="BP1268" s="67" t="s">
        <v>51</v>
      </c>
      <c r="BQ1268" s="59" t="s">
        <v>768</v>
      </c>
      <c r="BR1268" s="67">
        <v>1.9799270072992701</v>
      </c>
      <c r="BS1268" s="59" t="s">
        <v>21</v>
      </c>
      <c r="BT1268" s="128" t="s">
        <v>1214</v>
      </c>
      <c r="BU1268" s="124">
        <v>0.56569343065693012</v>
      </c>
      <c r="BV1268" s="67">
        <v>0.58394160583942001</v>
      </c>
      <c r="BW1268" s="106" t="s">
        <v>634</v>
      </c>
      <c r="BX1268" s="37" t="s">
        <v>27</v>
      </c>
      <c r="BY1268" s="70">
        <f t="shared" si="728"/>
        <v>1.6258294603924266</v>
      </c>
      <c r="BZ1268" s="124">
        <f t="shared" si="723"/>
        <v>1.6258294603924266</v>
      </c>
      <c r="CA1268" s="59" t="s">
        <v>18</v>
      </c>
      <c r="CB1268" s="37" t="s">
        <v>698</v>
      </c>
      <c r="CC1268" s="37">
        <v>8</v>
      </c>
      <c r="CD1268" s="37">
        <v>8</v>
      </c>
      <c r="CE1268" s="67"/>
      <c r="CF1268" s="78" t="s">
        <v>1584</v>
      </c>
      <c r="CG1268" s="67">
        <v>1.4233576642335699</v>
      </c>
      <c r="CH1268" s="37" t="s">
        <v>21</v>
      </c>
      <c r="CI1268" s="67">
        <v>0.56569343065694011</v>
      </c>
      <c r="CJ1268" s="67">
        <v>0.55656934306568595</v>
      </c>
      <c r="CK1268" s="59">
        <f t="shared" si="729"/>
        <v>1.5871192351449859</v>
      </c>
      <c r="CL1268" s="59">
        <f t="shared" si="724"/>
        <v>1.5871192351449859</v>
      </c>
      <c r="CM1268" s="37">
        <v>8</v>
      </c>
      <c r="CN1268" s="37">
        <v>8</v>
      </c>
      <c r="CO1268" s="67"/>
      <c r="CP1268" s="67">
        <f t="shared" si="708"/>
        <v>0.34642878221213047</v>
      </c>
      <c r="CQ1268" s="67">
        <f t="shared" si="709"/>
        <v>0.94545454545454544</v>
      </c>
      <c r="CR1268" s="67">
        <f t="shared" si="705"/>
        <v>0.32753266681874155</v>
      </c>
      <c r="CS1268" s="67">
        <f t="shared" si="710"/>
        <v>0.25335242649479367</v>
      </c>
      <c r="CT1268" s="91">
        <v>0</v>
      </c>
      <c r="CU1268" s="59">
        <v>0</v>
      </c>
      <c r="CV1268" s="59" t="s">
        <v>1782</v>
      </c>
      <c r="CW1268" s="59">
        <v>0</v>
      </c>
      <c r="CX1268" s="37">
        <v>0</v>
      </c>
      <c r="CY1268" s="102">
        <v>1</v>
      </c>
      <c r="CZ1268" s="102">
        <v>0</v>
      </c>
      <c r="DA1268" s="102">
        <v>0</v>
      </c>
      <c r="DB1268" s="102">
        <v>0</v>
      </c>
      <c r="DC1268" s="102">
        <v>0</v>
      </c>
      <c r="DD1268" s="59">
        <v>0</v>
      </c>
      <c r="DE1268" s="60">
        <v>0</v>
      </c>
      <c r="DF1268" s="60">
        <v>0</v>
      </c>
      <c r="DG1268" s="60">
        <v>0</v>
      </c>
      <c r="DH1268" s="60">
        <v>0</v>
      </c>
      <c r="DI1268" s="60">
        <v>0</v>
      </c>
      <c r="DJ1268" s="60">
        <v>1</v>
      </c>
      <c r="DK1268" s="60">
        <v>0</v>
      </c>
      <c r="DL1268" s="60">
        <v>0</v>
      </c>
      <c r="DM1268" s="60">
        <v>0</v>
      </c>
      <c r="DN1268" s="60">
        <v>0</v>
      </c>
      <c r="DO1268" s="59">
        <v>0</v>
      </c>
      <c r="DP1268" s="59">
        <v>0</v>
      </c>
      <c r="DQ1268" s="59">
        <v>0</v>
      </c>
      <c r="DR1268" s="59">
        <v>0</v>
      </c>
      <c r="DS1268" s="59">
        <v>0</v>
      </c>
      <c r="DT1268" s="59">
        <v>0</v>
      </c>
      <c r="DU1268" s="59">
        <v>0</v>
      </c>
      <c r="DV1268" s="59">
        <v>0</v>
      </c>
      <c r="DW1268" s="59">
        <v>0</v>
      </c>
      <c r="DX1268" s="59">
        <v>0</v>
      </c>
      <c r="DY1268" s="59">
        <v>0</v>
      </c>
      <c r="DZ1268" s="59">
        <v>0</v>
      </c>
      <c r="EA1268" s="59">
        <v>0</v>
      </c>
      <c r="EB1268" s="59">
        <v>0</v>
      </c>
      <c r="EC1268" s="59">
        <v>0</v>
      </c>
      <c r="ED1268" s="59">
        <v>0</v>
      </c>
      <c r="EE1268" s="59">
        <v>0</v>
      </c>
      <c r="EF1268" s="59">
        <v>0</v>
      </c>
      <c r="EG1268" s="59">
        <v>0</v>
      </c>
      <c r="EH1268" s="59">
        <v>0</v>
      </c>
      <c r="EI1268" s="59">
        <v>0</v>
      </c>
      <c r="EJ1268" s="59">
        <v>0</v>
      </c>
      <c r="EK1268" s="59">
        <v>0</v>
      </c>
      <c r="EL1268" s="59">
        <v>0</v>
      </c>
      <c r="EM1268" s="59">
        <v>0</v>
      </c>
      <c r="EN1268" s="59">
        <v>1</v>
      </c>
      <c r="EO1268" s="59">
        <v>0</v>
      </c>
      <c r="EP1268" s="59">
        <v>1</v>
      </c>
      <c r="EQ1268" s="59">
        <v>4</v>
      </c>
    </row>
    <row r="1269" spans="1:147" ht="15" customHeight="1" x14ac:dyDescent="0.25">
      <c r="A1269" s="501" t="s">
        <v>2593</v>
      </c>
      <c r="B1269" s="37">
        <v>6</v>
      </c>
      <c r="C1269" s="39" t="s">
        <v>453</v>
      </c>
      <c r="D1269" s="59">
        <v>2010</v>
      </c>
      <c r="E1269" s="67" t="s">
        <v>454</v>
      </c>
      <c r="F1269" s="67" t="s">
        <v>124</v>
      </c>
      <c r="G1269" s="59">
        <v>91</v>
      </c>
      <c r="H1269" s="59" t="s">
        <v>455</v>
      </c>
      <c r="I1269" s="64" t="s">
        <v>50</v>
      </c>
      <c r="J1269" s="59">
        <v>0</v>
      </c>
      <c r="K1269" s="59" t="s">
        <v>3</v>
      </c>
      <c r="L1269" s="59" t="s">
        <v>89</v>
      </c>
      <c r="M1269" s="37">
        <v>6</v>
      </c>
      <c r="N1269" s="37">
        <v>6</v>
      </c>
      <c r="O1269" s="59">
        <f t="shared" si="701"/>
        <v>0.77815125038364363</v>
      </c>
      <c r="P1269" s="37">
        <v>2006</v>
      </c>
      <c r="R1269" s="37">
        <v>1</v>
      </c>
      <c r="S1269" s="37">
        <v>4</v>
      </c>
      <c r="T1269" s="37">
        <v>2</v>
      </c>
      <c r="U1269" s="37">
        <v>5</v>
      </c>
      <c r="V1269" s="37" t="s">
        <v>698</v>
      </c>
      <c r="W1269" s="37"/>
      <c r="X1269" s="37" t="s">
        <v>279</v>
      </c>
      <c r="Y1269" s="38"/>
      <c r="Z1269" s="40" t="s">
        <v>83</v>
      </c>
      <c r="AA1269" s="59" t="s">
        <v>715</v>
      </c>
      <c r="AB1269" s="59" t="s">
        <v>1445</v>
      </c>
      <c r="AC1269" s="59" t="s">
        <v>2044</v>
      </c>
      <c r="AD1269" s="59">
        <v>0</v>
      </c>
      <c r="AE1269" s="59" t="s">
        <v>1071</v>
      </c>
      <c r="AF1269" s="59">
        <v>6.2</v>
      </c>
      <c r="AG1269" s="59">
        <f t="shared" si="702"/>
        <v>0.79239168949825389</v>
      </c>
      <c r="AH1269" s="59">
        <f t="shared" si="730"/>
        <v>125.86000000000001</v>
      </c>
      <c r="AI1269" s="72">
        <f t="shared" si="725"/>
        <v>2.0998877274114669</v>
      </c>
      <c r="AJ1269" s="59">
        <f t="shared" si="726"/>
        <v>37.200000000000003</v>
      </c>
      <c r="AK1269" s="59">
        <f t="shared" si="703"/>
        <v>1.5705429398818975</v>
      </c>
      <c r="AL1269" s="72">
        <f t="shared" si="727"/>
        <v>755.16000000000008</v>
      </c>
      <c r="AM1269" s="72">
        <f t="shared" si="694"/>
        <v>2.8780389777951103</v>
      </c>
      <c r="AN1269" s="39" t="s">
        <v>28</v>
      </c>
      <c r="AO1269" s="37" t="s">
        <v>470</v>
      </c>
      <c r="AQ1269" s="59" t="s">
        <v>80</v>
      </c>
      <c r="AR1269" s="67" t="s">
        <v>414</v>
      </c>
      <c r="AS1269" s="67" t="s">
        <v>456</v>
      </c>
      <c r="AT1269" s="172" t="s">
        <v>2490</v>
      </c>
      <c r="AU1269" s="270">
        <v>39.03</v>
      </c>
      <c r="AV1269" s="11">
        <v>-79.67</v>
      </c>
      <c r="AW1269" s="59" t="s">
        <v>457</v>
      </c>
      <c r="AX1269" s="277">
        <v>7.8666666666666663</v>
      </c>
      <c r="AY1269" s="278">
        <v>1269</v>
      </c>
      <c r="AZ1269" s="455">
        <f t="shared" si="704"/>
        <v>3.1034616220947049</v>
      </c>
      <c r="BA1269" s="515" t="s">
        <v>82</v>
      </c>
      <c r="BB1269" s="40" t="s">
        <v>458</v>
      </c>
      <c r="BC1269" s="59" t="s">
        <v>459</v>
      </c>
      <c r="BD1269" s="59" t="s">
        <v>2371</v>
      </c>
      <c r="BE1269" s="59" t="s">
        <v>867</v>
      </c>
      <c r="BF1269" s="39"/>
      <c r="BH1269" s="38" t="s">
        <v>1450</v>
      </c>
      <c r="BI1269" s="67" t="s">
        <v>2030</v>
      </c>
      <c r="BJ1269" s="67" t="s">
        <v>12</v>
      </c>
      <c r="BK1269" s="106" t="s">
        <v>1720</v>
      </c>
      <c r="BO1269" s="59" t="s">
        <v>29</v>
      </c>
      <c r="BP1269" s="67" t="s">
        <v>51</v>
      </c>
      <c r="BQ1269" s="59" t="s">
        <v>768</v>
      </c>
      <c r="BR1269" s="67">
        <v>3.2299270072992701</v>
      </c>
      <c r="BS1269" s="59" t="s">
        <v>21</v>
      </c>
      <c r="BT1269" s="128" t="s">
        <v>1214</v>
      </c>
      <c r="BU1269" s="124">
        <v>1.0127737226277298</v>
      </c>
      <c r="BV1269" s="67">
        <v>1.02189781021898</v>
      </c>
      <c r="BW1269" s="106" t="s">
        <v>634</v>
      </c>
      <c r="BX1269" s="37" t="s">
        <v>27</v>
      </c>
      <c r="BY1269" s="70">
        <f t="shared" si="728"/>
        <v>2.8774600767262717</v>
      </c>
      <c r="BZ1269" s="124">
        <f t="shared" si="723"/>
        <v>2.8774600767262717</v>
      </c>
      <c r="CA1269" s="59" t="s">
        <v>18</v>
      </c>
      <c r="CB1269" s="37" t="s">
        <v>698</v>
      </c>
      <c r="CC1269" s="37">
        <v>8</v>
      </c>
      <c r="CD1269" s="37">
        <v>8</v>
      </c>
      <c r="CF1269" s="78" t="s">
        <v>1584</v>
      </c>
      <c r="CG1269" s="67">
        <v>1.32299270072992</v>
      </c>
      <c r="CH1269" s="37" t="s">
        <v>21</v>
      </c>
      <c r="CI1269" s="67">
        <v>0.52919708029196988</v>
      </c>
      <c r="CJ1269" s="67">
        <v>0.52007299270072305</v>
      </c>
      <c r="CK1269" s="59">
        <f t="shared" si="729"/>
        <v>1.4838919678184739</v>
      </c>
      <c r="CL1269" s="59">
        <f t="shared" si="724"/>
        <v>1.4838919678184739</v>
      </c>
      <c r="CM1269" s="37">
        <v>8</v>
      </c>
      <c r="CN1269" s="37">
        <v>8</v>
      </c>
      <c r="CP1269" s="67">
        <f t="shared" si="708"/>
        <v>0.83298009054350708</v>
      </c>
      <c r="CQ1269" s="67">
        <f t="shared" si="709"/>
        <v>0.94545454545454544</v>
      </c>
      <c r="CR1269" s="67">
        <f t="shared" si="705"/>
        <v>0.78754481287749756</v>
      </c>
      <c r="CS1269" s="67">
        <f t="shared" si="710"/>
        <v>0.26938208850907042</v>
      </c>
      <c r="CT1269" s="91">
        <v>0</v>
      </c>
      <c r="CU1269" s="59">
        <v>0</v>
      </c>
      <c r="CV1269" s="59" t="s">
        <v>1782</v>
      </c>
      <c r="CW1269" s="59">
        <v>0</v>
      </c>
      <c r="CX1269" s="37">
        <v>0</v>
      </c>
      <c r="CY1269" s="102">
        <v>1</v>
      </c>
      <c r="CZ1269" s="102">
        <v>0</v>
      </c>
      <c r="DA1269" s="102">
        <v>0</v>
      </c>
      <c r="DB1269" s="102">
        <v>0</v>
      </c>
      <c r="DC1269" s="102">
        <v>0</v>
      </c>
      <c r="DD1269" s="59">
        <v>0</v>
      </c>
      <c r="DE1269" s="60">
        <v>0</v>
      </c>
      <c r="DF1269" s="60">
        <v>0</v>
      </c>
      <c r="DG1269" s="60">
        <v>0</v>
      </c>
      <c r="DH1269" s="60">
        <v>0</v>
      </c>
      <c r="DI1269" s="60">
        <v>0</v>
      </c>
      <c r="DJ1269" s="60">
        <v>1</v>
      </c>
      <c r="DK1269" s="60">
        <v>0</v>
      </c>
      <c r="DL1269" s="60">
        <v>0</v>
      </c>
      <c r="DM1269" s="60">
        <v>0</v>
      </c>
      <c r="DN1269" s="60">
        <v>0</v>
      </c>
      <c r="DO1269" s="59">
        <v>0</v>
      </c>
      <c r="DP1269" s="59">
        <v>0</v>
      </c>
      <c r="DQ1269" s="59">
        <v>0</v>
      </c>
      <c r="DR1269" s="59">
        <v>0</v>
      </c>
      <c r="DS1269" s="59">
        <v>0</v>
      </c>
      <c r="DT1269" s="59">
        <v>0</v>
      </c>
      <c r="DU1269" s="59">
        <v>0</v>
      </c>
      <c r="DV1269" s="59">
        <v>0</v>
      </c>
      <c r="DW1269" s="59">
        <v>0</v>
      </c>
      <c r="DX1269" s="59">
        <v>0</v>
      </c>
      <c r="DY1269" s="59">
        <v>0</v>
      </c>
      <c r="DZ1269" s="59">
        <v>0</v>
      </c>
      <c r="EA1269" s="59">
        <v>0</v>
      </c>
      <c r="EB1269" s="59">
        <v>0</v>
      </c>
      <c r="EC1269" s="59">
        <v>0</v>
      </c>
      <c r="ED1269" s="59">
        <v>0</v>
      </c>
      <c r="EE1269" s="59">
        <v>0</v>
      </c>
      <c r="EF1269" s="59">
        <v>0</v>
      </c>
      <c r="EG1269" s="59">
        <v>0</v>
      </c>
      <c r="EH1269" s="59">
        <v>0</v>
      </c>
      <c r="EI1269" s="59">
        <v>0</v>
      </c>
      <c r="EJ1269" s="59">
        <v>0</v>
      </c>
      <c r="EK1269" s="59">
        <v>0</v>
      </c>
      <c r="EL1269" s="59">
        <v>0</v>
      </c>
      <c r="EM1269" s="59">
        <v>0</v>
      </c>
      <c r="EN1269" s="59">
        <v>1</v>
      </c>
      <c r="EO1269" s="59">
        <v>0</v>
      </c>
      <c r="EP1269" s="59">
        <v>1</v>
      </c>
      <c r="EQ1269" s="59">
        <v>4</v>
      </c>
    </row>
    <row r="1270" spans="1:147" ht="15" customHeight="1" x14ac:dyDescent="0.25">
      <c r="A1270" s="501" t="s">
        <v>2593</v>
      </c>
      <c r="B1270" s="37">
        <v>7</v>
      </c>
      <c r="C1270" s="39" t="s">
        <v>453</v>
      </c>
      <c r="D1270" s="59">
        <v>2010</v>
      </c>
      <c r="E1270" s="67" t="s">
        <v>454</v>
      </c>
      <c r="F1270" s="67" t="s">
        <v>124</v>
      </c>
      <c r="G1270" s="59">
        <v>91</v>
      </c>
      <c r="H1270" s="59" t="s">
        <v>455</v>
      </c>
      <c r="I1270" s="64" t="s">
        <v>50</v>
      </c>
      <c r="J1270" s="59">
        <v>0</v>
      </c>
      <c r="K1270" s="59" t="s">
        <v>3</v>
      </c>
      <c r="L1270" s="59" t="s">
        <v>89</v>
      </c>
      <c r="M1270" s="37">
        <v>6</v>
      </c>
      <c r="N1270" s="37">
        <v>6</v>
      </c>
      <c r="O1270" s="59">
        <f t="shared" si="701"/>
        <v>0.77815125038364363</v>
      </c>
      <c r="P1270" s="37">
        <v>2006</v>
      </c>
      <c r="R1270" s="37">
        <v>1</v>
      </c>
      <c r="S1270" s="37">
        <v>4</v>
      </c>
      <c r="T1270" s="37">
        <v>2</v>
      </c>
      <c r="U1270" s="37">
        <v>5</v>
      </c>
      <c r="V1270" s="37" t="s">
        <v>698</v>
      </c>
      <c r="W1270" s="37"/>
      <c r="X1270" s="37" t="s">
        <v>279</v>
      </c>
      <c r="Y1270" s="38"/>
      <c r="Z1270" s="40" t="s">
        <v>83</v>
      </c>
      <c r="AA1270" s="59" t="s">
        <v>715</v>
      </c>
      <c r="AB1270" s="59" t="s">
        <v>1445</v>
      </c>
      <c r="AC1270" s="59" t="s">
        <v>2044</v>
      </c>
      <c r="AD1270" s="59">
        <v>0</v>
      </c>
      <c r="AE1270" s="59" t="s">
        <v>1071</v>
      </c>
      <c r="AF1270" s="59">
        <v>6.2</v>
      </c>
      <c r="AG1270" s="59">
        <f t="shared" si="702"/>
        <v>0.79239168949825389</v>
      </c>
      <c r="AH1270" s="59">
        <f t="shared" si="730"/>
        <v>125.86000000000001</v>
      </c>
      <c r="AI1270" s="72">
        <f t="shared" si="725"/>
        <v>2.0998877274114669</v>
      </c>
      <c r="AJ1270" s="59">
        <f t="shared" si="726"/>
        <v>37.200000000000003</v>
      </c>
      <c r="AK1270" s="59">
        <f t="shared" si="703"/>
        <v>1.5705429398818975</v>
      </c>
      <c r="AL1270" s="72">
        <f t="shared" si="727"/>
        <v>755.16000000000008</v>
      </c>
      <c r="AM1270" s="72">
        <f t="shared" ref="AM1270:AM1329" si="731">LOG10(AL1270)</f>
        <v>2.8780389777951103</v>
      </c>
      <c r="AN1270" s="39" t="s">
        <v>28</v>
      </c>
      <c r="AO1270" s="37" t="s">
        <v>470</v>
      </c>
      <c r="AQ1270" s="59" t="s">
        <v>80</v>
      </c>
      <c r="AR1270" s="67" t="s">
        <v>414</v>
      </c>
      <c r="AS1270" s="67" t="s">
        <v>456</v>
      </c>
      <c r="AT1270" s="172" t="s">
        <v>2490</v>
      </c>
      <c r="AU1270" s="270">
        <v>39.03</v>
      </c>
      <c r="AV1270" s="11">
        <v>-79.67</v>
      </c>
      <c r="AW1270" s="59" t="s">
        <v>457</v>
      </c>
      <c r="AX1270" s="277">
        <v>7.8666666666666663</v>
      </c>
      <c r="AY1270" s="278">
        <v>1269</v>
      </c>
      <c r="AZ1270" s="455">
        <f t="shared" si="704"/>
        <v>3.1034616220947049</v>
      </c>
      <c r="BA1270" s="515" t="s">
        <v>82</v>
      </c>
      <c r="BB1270" s="40" t="s">
        <v>458</v>
      </c>
      <c r="BC1270" s="59" t="s">
        <v>459</v>
      </c>
      <c r="BD1270" s="59" t="s">
        <v>2371</v>
      </c>
      <c r="BE1270" s="59" t="s">
        <v>867</v>
      </c>
      <c r="BF1270" s="39"/>
      <c r="BH1270" s="38" t="s">
        <v>1450</v>
      </c>
      <c r="BI1270" s="67" t="s">
        <v>1451</v>
      </c>
      <c r="BJ1270" s="67" t="s">
        <v>8</v>
      </c>
      <c r="BK1270" s="106" t="s">
        <v>1720</v>
      </c>
      <c r="BP1270" s="67" t="s">
        <v>51</v>
      </c>
      <c r="BQ1270" s="59" t="s">
        <v>769</v>
      </c>
      <c r="BR1270" s="67">
        <v>2.3109999270077899</v>
      </c>
      <c r="BS1270" s="59" t="s">
        <v>21</v>
      </c>
      <c r="BT1270" s="59" t="s">
        <v>9</v>
      </c>
      <c r="BU1270" s="124">
        <v>0.87232334224723029</v>
      </c>
      <c r="BV1270" s="67">
        <v>0.98599213011194986</v>
      </c>
      <c r="BW1270" s="106" t="s">
        <v>634</v>
      </c>
      <c r="BX1270" s="37" t="s">
        <v>27</v>
      </c>
      <c r="BY1270" s="70">
        <f t="shared" si="728"/>
        <v>2.6280549441781171</v>
      </c>
      <c r="BZ1270" s="124">
        <f t="shared" si="723"/>
        <v>2.6280549441781171</v>
      </c>
      <c r="CA1270" s="59" t="s">
        <v>18</v>
      </c>
      <c r="CB1270" s="37" t="s">
        <v>698</v>
      </c>
      <c r="CC1270" s="37">
        <v>8</v>
      </c>
      <c r="CD1270" s="37">
        <v>8</v>
      </c>
      <c r="CF1270" s="78" t="s">
        <v>1584</v>
      </c>
      <c r="CG1270" s="67">
        <v>4.6140370667745998</v>
      </c>
      <c r="CH1270" s="37" t="s">
        <v>21</v>
      </c>
      <c r="CI1270" s="67">
        <v>1.4255379858129702</v>
      </c>
      <c r="CJ1270" s="67">
        <v>1.63257045407794</v>
      </c>
      <c r="CK1270" s="59">
        <f t="shared" si="729"/>
        <v>4.3248184309013524</v>
      </c>
      <c r="CL1270" s="59">
        <f t="shared" si="724"/>
        <v>4.3248184309013524</v>
      </c>
      <c r="CM1270" s="37">
        <v>8</v>
      </c>
      <c r="CN1270" s="37">
        <v>8</v>
      </c>
      <c r="CP1270" s="67">
        <f t="shared" si="708"/>
        <v>-0.64358362257400803</v>
      </c>
      <c r="CQ1270" s="67">
        <f t="shared" si="709"/>
        <v>0.94545454545454544</v>
      </c>
      <c r="CR1270" s="67">
        <f t="shared" si="705"/>
        <v>-0.60847906134269847</v>
      </c>
      <c r="CS1270" s="67">
        <f t="shared" si="710"/>
        <v>0.26157021150289034</v>
      </c>
      <c r="CT1270" s="91">
        <v>0</v>
      </c>
      <c r="CU1270" s="59">
        <v>0</v>
      </c>
      <c r="CV1270" s="59" t="s">
        <v>1782</v>
      </c>
      <c r="CW1270" s="59">
        <v>0</v>
      </c>
      <c r="CX1270" s="65">
        <v>0</v>
      </c>
      <c r="CY1270" s="102">
        <v>0</v>
      </c>
      <c r="CZ1270" s="102">
        <v>2</v>
      </c>
      <c r="DA1270" s="102">
        <v>0</v>
      </c>
      <c r="DB1270" s="102">
        <v>0</v>
      </c>
      <c r="DC1270" s="102">
        <v>0</v>
      </c>
      <c r="DD1270" s="59">
        <v>0</v>
      </c>
      <c r="DE1270" s="60">
        <v>0</v>
      </c>
      <c r="DF1270" s="60">
        <v>0</v>
      </c>
      <c r="DG1270" s="60">
        <v>0</v>
      </c>
      <c r="DH1270" s="60">
        <v>0</v>
      </c>
      <c r="DI1270" s="60">
        <v>0</v>
      </c>
      <c r="DJ1270" s="60">
        <v>1</v>
      </c>
      <c r="DK1270" s="60">
        <v>0</v>
      </c>
      <c r="DL1270" s="60">
        <v>0</v>
      </c>
      <c r="DM1270" s="60">
        <v>0</v>
      </c>
      <c r="DN1270" s="60">
        <v>0</v>
      </c>
      <c r="DO1270" s="59">
        <v>0</v>
      </c>
      <c r="DP1270" s="59">
        <v>0</v>
      </c>
      <c r="DQ1270" s="59">
        <v>0</v>
      </c>
      <c r="DR1270" s="59">
        <v>0</v>
      </c>
      <c r="DS1270" s="59">
        <v>0</v>
      </c>
      <c r="DT1270" s="59">
        <v>0</v>
      </c>
      <c r="DU1270" s="59">
        <v>0</v>
      </c>
      <c r="DV1270" s="59">
        <v>0</v>
      </c>
      <c r="DW1270" s="59">
        <v>0</v>
      </c>
      <c r="DX1270" s="59">
        <v>0</v>
      </c>
      <c r="DY1270" s="59">
        <v>0</v>
      </c>
      <c r="DZ1270" s="59">
        <v>0</v>
      </c>
      <c r="EA1270" s="59">
        <v>0</v>
      </c>
      <c r="EB1270" s="59">
        <v>0</v>
      </c>
      <c r="EC1270" s="59">
        <v>0</v>
      </c>
      <c r="ED1270" s="59">
        <v>0</v>
      </c>
      <c r="EE1270" s="59">
        <v>0</v>
      </c>
      <c r="EF1270" s="59">
        <v>0</v>
      </c>
      <c r="EG1270" s="59">
        <v>0</v>
      </c>
      <c r="EH1270" s="59">
        <v>0</v>
      </c>
      <c r="EI1270" s="59">
        <v>0</v>
      </c>
      <c r="EJ1270" s="59">
        <v>0</v>
      </c>
      <c r="EK1270" s="59">
        <v>0</v>
      </c>
      <c r="EL1270" s="59">
        <v>0</v>
      </c>
      <c r="EM1270" s="59">
        <v>0</v>
      </c>
      <c r="EN1270" s="59">
        <v>1</v>
      </c>
      <c r="EO1270" s="59">
        <v>0</v>
      </c>
      <c r="EP1270" s="59">
        <v>1</v>
      </c>
      <c r="EQ1270" s="59">
        <v>4</v>
      </c>
    </row>
    <row r="1271" spans="1:147" ht="15" customHeight="1" x14ac:dyDescent="0.25">
      <c r="A1271" s="501" t="s">
        <v>2593</v>
      </c>
      <c r="B1271" s="37">
        <v>8</v>
      </c>
      <c r="C1271" s="39" t="s">
        <v>453</v>
      </c>
      <c r="D1271" s="59">
        <v>2010</v>
      </c>
      <c r="E1271" s="67" t="s">
        <v>454</v>
      </c>
      <c r="F1271" s="67" t="s">
        <v>124</v>
      </c>
      <c r="G1271" s="59">
        <v>91</v>
      </c>
      <c r="H1271" s="59" t="s">
        <v>455</v>
      </c>
      <c r="I1271" s="64" t="s">
        <v>50</v>
      </c>
      <c r="J1271" s="59">
        <v>0</v>
      </c>
      <c r="K1271" s="59" t="s">
        <v>3</v>
      </c>
      <c r="L1271" s="59" t="s">
        <v>89</v>
      </c>
      <c r="M1271" s="37">
        <v>6</v>
      </c>
      <c r="N1271" s="37">
        <v>6</v>
      </c>
      <c r="O1271" s="59">
        <f t="shared" si="701"/>
        <v>0.77815125038364363</v>
      </c>
      <c r="P1271" s="37">
        <v>2006</v>
      </c>
      <c r="R1271" s="37">
        <v>1</v>
      </c>
      <c r="S1271" s="37">
        <v>4</v>
      </c>
      <c r="T1271" s="37">
        <v>2</v>
      </c>
      <c r="U1271" s="37">
        <v>5</v>
      </c>
      <c r="V1271" s="37" t="s">
        <v>698</v>
      </c>
      <c r="W1271" s="37"/>
      <c r="X1271" s="37" t="s">
        <v>279</v>
      </c>
      <c r="Y1271" s="38"/>
      <c r="Z1271" s="40" t="s">
        <v>83</v>
      </c>
      <c r="AA1271" s="59" t="s">
        <v>715</v>
      </c>
      <c r="AB1271" s="59" t="s">
        <v>1445</v>
      </c>
      <c r="AC1271" s="59" t="s">
        <v>2044</v>
      </c>
      <c r="AD1271" s="59">
        <v>0</v>
      </c>
      <c r="AE1271" s="59" t="s">
        <v>1071</v>
      </c>
      <c r="AF1271" s="59">
        <v>6.2</v>
      </c>
      <c r="AG1271" s="59">
        <f t="shared" si="702"/>
        <v>0.79239168949825389</v>
      </c>
      <c r="AH1271" s="59">
        <f t="shared" si="730"/>
        <v>125.86000000000001</v>
      </c>
      <c r="AI1271" s="72">
        <f t="shared" si="725"/>
        <v>2.0998877274114669</v>
      </c>
      <c r="AJ1271" s="59">
        <f t="shared" si="726"/>
        <v>37.200000000000003</v>
      </c>
      <c r="AK1271" s="59">
        <f t="shared" si="703"/>
        <v>1.5705429398818975</v>
      </c>
      <c r="AL1271" s="72">
        <f t="shared" si="727"/>
        <v>755.16000000000008</v>
      </c>
      <c r="AM1271" s="72">
        <f t="shared" si="731"/>
        <v>2.8780389777951103</v>
      </c>
      <c r="AN1271" s="39" t="s">
        <v>28</v>
      </c>
      <c r="AO1271" s="37" t="s">
        <v>470</v>
      </c>
      <c r="AQ1271" s="59" t="s">
        <v>80</v>
      </c>
      <c r="AR1271" s="67" t="s">
        <v>414</v>
      </c>
      <c r="AS1271" s="67" t="s">
        <v>456</v>
      </c>
      <c r="AT1271" s="172" t="s">
        <v>2490</v>
      </c>
      <c r="AU1271" s="270">
        <v>39.03</v>
      </c>
      <c r="AV1271" s="11">
        <v>-79.67</v>
      </c>
      <c r="AW1271" s="59" t="s">
        <v>457</v>
      </c>
      <c r="AX1271" s="277">
        <v>7.8666666666666663</v>
      </c>
      <c r="AY1271" s="278">
        <v>1269</v>
      </c>
      <c r="AZ1271" s="455">
        <f t="shared" si="704"/>
        <v>3.1034616220947049</v>
      </c>
      <c r="BA1271" s="515" t="s">
        <v>82</v>
      </c>
      <c r="BB1271" s="40" t="s">
        <v>458</v>
      </c>
      <c r="BC1271" s="59" t="s">
        <v>459</v>
      </c>
      <c r="BD1271" s="59" t="s">
        <v>2371</v>
      </c>
      <c r="BE1271" s="59" t="s">
        <v>867</v>
      </c>
      <c r="BF1271" s="39"/>
      <c r="BH1271" s="38" t="s">
        <v>1450</v>
      </c>
      <c r="BI1271" s="67" t="s">
        <v>1452</v>
      </c>
      <c r="BJ1271" s="67" t="s">
        <v>8</v>
      </c>
      <c r="BK1271" s="106" t="s">
        <v>1720</v>
      </c>
      <c r="BP1271" s="67" t="s">
        <v>51</v>
      </c>
      <c r="BQ1271" s="59" t="s">
        <v>769</v>
      </c>
      <c r="BR1271" s="67">
        <v>3.76241697135386</v>
      </c>
      <c r="BS1271" s="59" t="s">
        <v>21</v>
      </c>
      <c r="BT1271" s="59" t="s">
        <v>9</v>
      </c>
      <c r="BU1271" s="124">
        <v>1.4203621741063599</v>
      </c>
      <c r="BV1271" s="67">
        <v>1.6389406838706901</v>
      </c>
      <c r="BW1271" s="106" t="s">
        <v>634</v>
      </c>
      <c r="BX1271" s="37" t="s">
        <v>27</v>
      </c>
      <c r="BY1271" s="70">
        <f t="shared" si="728"/>
        <v>4.3265075931579151</v>
      </c>
      <c r="BZ1271" s="124">
        <f t="shared" si="723"/>
        <v>4.3265075931579151</v>
      </c>
      <c r="CA1271" s="59" t="s">
        <v>18</v>
      </c>
      <c r="CB1271" s="37" t="s">
        <v>698</v>
      </c>
      <c r="CC1271" s="37">
        <v>8</v>
      </c>
      <c r="CD1271" s="37">
        <v>8</v>
      </c>
      <c r="CF1271" s="78" t="s">
        <v>1584</v>
      </c>
      <c r="CG1271" s="67">
        <v>4.9880889974187301</v>
      </c>
      <c r="CH1271" s="37" t="s">
        <v>21</v>
      </c>
      <c r="CI1271" s="67">
        <v>1.3114710585862097</v>
      </c>
      <c r="CJ1271" s="67">
        <v>1.4207603134683802</v>
      </c>
      <c r="CK1271" s="59">
        <f t="shared" si="729"/>
        <v>3.8639586619008512</v>
      </c>
      <c r="CL1271" s="59">
        <f t="shared" si="724"/>
        <v>3.8639586619008512</v>
      </c>
      <c r="CM1271" s="37">
        <v>8</v>
      </c>
      <c r="CN1271" s="37">
        <v>8</v>
      </c>
      <c r="CP1271" s="67">
        <f t="shared" si="708"/>
        <v>-0.29881623843011662</v>
      </c>
      <c r="CQ1271" s="67">
        <f t="shared" si="709"/>
        <v>0.94545454545454544</v>
      </c>
      <c r="CR1271" s="67">
        <f t="shared" si="705"/>
        <v>-0.28251717087938299</v>
      </c>
      <c r="CS1271" s="67">
        <f t="shared" si="710"/>
        <v>0.25249424849505281</v>
      </c>
      <c r="CT1271" s="91">
        <v>0</v>
      </c>
      <c r="CU1271" s="59">
        <v>0</v>
      </c>
      <c r="CV1271" s="59" t="s">
        <v>1782</v>
      </c>
      <c r="CW1271" s="59">
        <v>0</v>
      </c>
      <c r="CX1271" s="65">
        <v>0</v>
      </c>
      <c r="CY1271" s="102">
        <v>0</v>
      </c>
      <c r="CZ1271" s="102">
        <v>2</v>
      </c>
      <c r="DA1271" s="102">
        <v>0</v>
      </c>
      <c r="DB1271" s="102">
        <v>0</v>
      </c>
      <c r="DC1271" s="102">
        <v>0</v>
      </c>
      <c r="DD1271" s="59">
        <v>0</v>
      </c>
      <c r="DE1271" s="60">
        <v>0</v>
      </c>
      <c r="DF1271" s="60">
        <v>0</v>
      </c>
      <c r="DG1271" s="60">
        <v>0</v>
      </c>
      <c r="DH1271" s="60">
        <v>0</v>
      </c>
      <c r="DI1271" s="60">
        <v>0</v>
      </c>
      <c r="DJ1271" s="60">
        <v>1</v>
      </c>
      <c r="DK1271" s="60">
        <v>0</v>
      </c>
      <c r="DL1271" s="60">
        <v>0</v>
      </c>
      <c r="DM1271" s="60">
        <v>0</v>
      </c>
      <c r="DN1271" s="60">
        <v>0</v>
      </c>
      <c r="DO1271" s="59">
        <v>0</v>
      </c>
      <c r="DP1271" s="59">
        <v>0</v>
      </c>
      <c r="DQ1271" s="59">
        <v>0</v>
      </c>
      <c r="DR1271" s="59">
        <v>0</v>
      </c>
      <c r="DS1271" s="59">
        <v>0</v>
      </c>
      <c r="DT1271" s="59">
        <v>0</v>
      </c>
      <c r="DU1271" s="59">
        <v>0</v>
      </c>
      <c r="DV1271" s="59">
        <v>0</v>
      </c>
      <c r="DW1271" s="59">
        <v>0</v>
      </c>
      <c r="DX1271" s="59">
        <v>0</v>
      </c>
      <c r="DY1271" s="59">
        <v>0</v>
      </c>
      <c r="DZ1271" s="59">
        <v>0</v>
      </c>
      <c r="EA1271" s="59">
        <v>0</v>
      </c>
      <c r="EB1271" s="59">
        <v>0</v>
      </c>
      <c r="EC1271" s="59">
        <v>0</v>
      </c>
      <c r="ED1271" s="59">
        <v>0</v>
      </c>
      <c r="EE1271" s="59">
        <v>0</v>
      </c>
      <c r="EF1271" s="59">
        <v>0</v>
      </c>
      <c r="EG1271" s="59">
        <v>0</v>
      </c>
      <c r="EH1271" s="59">
        <v>0</v>
      </c>
      <c r="EI1271" s="59">
        <v>0</v>
      </c>
      <c r="EJ1271" s="59">
        <v>0</v>
      </c>
      <c r="EK1271" s="59">
        <v>0</v>
      </c>
      <c r="EL1271" s="59">
        <v>0</v>
      </c>
      <c r="EM1271" s="59">
        <v>0</v>
      </c>
      <c r="EN1271" s="59">
        <v>1</v>
      </c>
      <c r="EO1271" s="59">
        <v>0</v>
      </c>
      <c r="EP1271" s="59">
        <v>1</v>
      </c>
      <c r="EQ1271" s="59">
        <v>4</v>
      </c>
    </row>
    <row r="1272" spans="1:147" ht="15" customHeight="1" x14ac:dyDescent="0.25">
      <c r="A1272" s="501" t="s">
        <v>2593</v>
      </c>
      <c r="B1272" s="37">
        <v>9</v>
      </c>
      <c r="C1272" s="39" t="s">
        <v>453</v>
      </c>
      <c r="D1272" s="59">
        <v>2010</v>
      </c>
      <c r="E1272" s="67" t="s">
        <v>454</v>
      </c>
      <c r="F1272" s="67" t="s">
        <v>124</v>
      </c>
      <c r="G1272" s="59">
        <v>91</v>
      </c>
      <c r="H1272" s="59" t="s">
        <v>455</v>
      </c>
      <c r="I1272" s="64" t="s">
        <v>50</v>
      </c>
      <c r="J1272" s="59">
        <v>0</v>
      </c>
      <c r="K1272" s="59" t="s">
        <v>3</v>
      </c>
      <c r="L1272" s="59" t="s">
        <v>89</v>
      </c>
      <c r="M1272" s="37">
        <v>6</v>
      </c>
      <c r="N1272" s="37">
        <v>6</v>
      </c>
      <c r="O1272" s="59">
        <f t="shared" si="701"/>
        <v>0.77815125038364363</v>
      </c>
      <c r="P1272" s="37">
        <v>2006</v>
      </c>
      <c r="R1272" s="37">
        <v>1</v>
      </c>
      <c r="S1272" s="37">
        <v>4</v>
      </c>
      <c r="T1272" s="37">
        <v>2</v>
      </c>
      <c r="U1272" s="37">
        <v>5</v>
      </c>
      <c r="V1272" s="37" t="s">
        <v>698</v>
      </c>
      <c r="W1272" s="37"/>
      <c r="X1272" s="37" t="s">
        <v>279</v>
      </c>
      <c r="Y1272" s="38"/>
      <c r="Z1272" s="40" t="s">
        <v>83</v>
      </c>
      <c r="AA1272" s="59" t="s">
        <v>715</v>
      </c>
      <c r="AB1272" s="59" t="s">
        <v>1445</v>
      </c>
      <c r="AC1272" s="59" t="s">
        <v>2044</v>
      </c>
      <c r="AD1272" s="59">
        <v>0</v>
      </c>
      <c r="AE1272" s="59" t="s">
        <v>1071</v>
      </c>
      <c r="AF1272" s="59">
        <v>6.2</v>
      </c>
      <c r="AG1272" s="59">
        <f t="shared" si="702"/>
        <v>0.79239168949825389</v>
      </c>
      <c r="AH1272" s="59">
        <f t="shared" si="730"/>
        <v>125.86000000000001</v>
      </c>
      <c r="AI1272" s="72">
        <f t="shared" si="725"/>
        <v>2.0998877274114669</v>
      </c>
      <c r="AJ1272" s="59">
        <f t="shared" si="726"/>
        <v>37.200000000000003</v>
      </c>
      <c r="AK1272" s="59">
        <f t="shared" si="703"/>
        <v>1.5705429398818975</v>
      </c>
      <c r="AL1272" s="72">
        <f t="shared" si="727"/>
        <v>755.16000000000008</v>
      </c>
      <c r="AM1272" s="72">
        <f t="shared" si="731"/>
        <v>2.8780389777951103</v>
      </c>
      <c r="AN1272" s="39" t="s">
        <v>28</v>
      </c>
      <c r="AO1272" s="37" t="s">
        <v>470</v>
      </c>
      <c r="AQ1272" s="59" t="s">
        <v>80</v>
      </c>
      <c r="AR1272" s="67" t="s">
        <v>414</v>
      </c>
      <c r="AS1272" s="67" t="s">
        <v>456</v>
      </c>
      <c r="AT1272" s="172" t="s">
        <v>2490</v>
      </c>
      <c r="AU1272" s="270">
        <v>39.03</v>
      </c>
      <c r="AV1272" s="11">
        <v>-79.67</v>
      </c>
      <c r="AW1272" s="59" t="s">
        <v>457</v>
      </c>
      <c r="AX1272" s="277">
        <v>7.8666666666666663</v>
      </c>
      <c r="AY1272" s="278">
        <v>1269</v>
      </c>
      <c r="AZ1272" s="455">
        <f t="shared" si="704"/>
        <v>3.1034616220947049</v>
      </c>
      <c r="BA1272" s="515" t="s">
        <v>82</v>
      </c>
      <c r="BB1272" s="40" t="s">
        <v>458</v>
      </c>
      <c r="BC1272" s="59" t="s">
        <v>459</v>
      </c>
      <c r="BD1272" s="59" t="s">
        <v>2371</v>
      </c>
      <c r="BE1272" s="59" t="s">
        <v>867</v>
      </c>
      <c r="BF1272" s="39"/>
      <c r="BH1272" s="38" t="s">
        <v>1450</v>
      </c>
      <c r="BI1272" s="67" t="s">
        <v>2031</v>
      </c>
      <c r="BJ1272" s="67" t="s">
        <v>8</v>
      </c>
      <c r="BK1272" s="106" t="s">
        <v>1720</v>
      </c>
      <c r="BP1272" s="67" t="s">
        <v>51</v>
      </c>
      <c r="BQ1272" s="59" t="s">
        <v>769</v>
      </c>
      <c r="BR1272" s="67">
        <v>10.462107086216999</v>
      </c>
      <c r="BS1272" s="59" t="s">
        <v>21</v>
      </c>
      <c r="BT1272" s="59" t="s">
        <v>9</v>
      </c>
      <c r="BU1272" s="124">
        <v>4.9215997239568008</v>
      </c>
      <c r="BV1272" s="67">
        <v>5.0241206096839992</v>
      </c>
      <c r="BW1272" s="106" t="s">
        <v>634</v>
      </c>
      <c r="BX1272" s="37" t="s">
        <v>27</v>
      </c>
      <c r="BY1272" s="70">
        <f t="shared" si="728"/>
        <v>14.065372583404685</v>
      </c>
      <c r="BZ1272" s="124">
        <f t="shared" si="723"/>
        <v>14.065372583404685</v>
      </c>
      <c r="CA1272" s="59" t="s">
        <v>18</v>
      </c>
      <c r="CB1272" s="37" t="s">
        <v>698</v>
      </c>
      <c r="CC1272" s="37">
        <v>8</v>
      </c>
      <c r="CD1272" s="37">
        <v>8</v>
      </c>
      <c r="CF1272" s="78" t="s">
        <v>1584</v>
      </c>
      <c r="CG1272" s="67">
        <v>13.210662172115599</v>
      </c>
      <c r="CH1272" s="37" t="s">
        <v>21</v>
      </c>
      <c r="CI1272" s="67">
        <v>7.6522385385631022</v>
      </c>
      <c r="CJ1272" s="67">
        <v>7.754361284928379</v>
      </c>
      <c r="CK1272" s="59">
        <f t="shared" si="729"/>
        <v>21.788222420436586</v>
      </c>
      <c r="CL1272" s="59">
        <f t="shared" si="724"/>
        <v>21.788222420436586</v>
      </c>
      <c r="CM1272" s="37">
        <v>8</v>
      </c>
      <c r="CN1272" s="37">
        <v>8</v>
      </c>
      <c r="CP1272" s="67">
        <f t="shared" si="708"/>
        <v>-0.14988338499048975</v>
      </c>
      <c r="CQ1272" s="67">
        <f t="shared" si="709"/>
        <v>0.94545454545454544</v>
      </c>
      <c r="CR1272" s="67">
        <f t="shared" si="705"/>
        <v>-0.14170792762737214</v>
      </c>
      <c r="CS1272" s="67">
        <f t="shared" si="710"/>
        <v>0.25062753552351391</v>
      </c>
      <c r="CT1272" s="91">
        <v>0</v>
      </c>
      <c r="CU1272" s="59">
        <v>0</v>
      </c>
      <c r="CV1272" s="59" t="s">
        <v>1782</v>
      </c>
      <c r="CW1272" s="59">
        <v>0</v>
      </c>
      <c r="CX1272" s="37">
        <v>0</v>
      </c>
      <c r="CY1272" s="102">
        <v>0</v>
      </c>
      <c r="CZ1272" s="102">
        <v>2</v>
      </c>
      <c r="DA1272" s="102">
        <v>0</v>
      </c>
      <c r="DB1272" s="102">
        <v>0</v>
      </c>
      <c r="DC1272" s="102">
        <v>0</v>
      </c>
      <c r="DD1272" s="59">
        <v>0</v>
      </c>
      <c r="DE1272" s="60">
        <v>0</v>
      </c>
      <c r="DF1272" s="60">
        <v>0</v>
      </c>
      <c r="DG1272" s="60">
        <v>0</v>
      </c>
      <c r="DH1272" s="60">
        <v>0</v>
      </c>
      <c r="DI1272" s="60">
        <v>0</v>
      </c>
      <c r="DJ1272" s="60">
        <v>1</v>
      </c>
      <c r="DK1272" s="60">
        <v>0</v>
      </c>
      <c r="DL1272" s="60">
        <v>0</v>
      </c>
      <c r="DM1272" s="60">
        <v>0</v>
      </c>
      <c r="DN1272" s="60">
        <v>0</v>
      </c>
      <c r="DO1272" s="59">
        <v>0</v>
      </c>
      <c r="DP1272" s="59">
        <v>0</v>
      </c>
      <c r="DQ1272" s="59">
        <v>0</v>
      </c>
      <c r="DR1272" s="59">
        <v>0</v>
      </c>
      <c r="DS1272" s="59">
        <v>0</v>
      </c>
      <c r="DT1272" s="59">
        <v>0</v>
      </c>
      <c r="DU1272" s="59">
        <v>0</v>
      </c>
      <c r="DV1272" s="59">
        <v>0</v>
      </c>
      <c r="DW1272" s="59">
        <v>0</v>
      </c>
      <c r="DX1272" s="59">
        <v>0</v>
      </c>
      <c r="DY1272" s="59">
        <v>0</v>
      </c>
      <c r="DZ1272" s="59">
        <v>0</v>
      </c>
      <c r="EA1272" s="59">
        <v>0</v>
      </c>
      <c r="EB1272" s="59">
        <v>0</v>
      </c>
      <c r="EC1272" s="59">
        <v>0</v>
      </c>
      <c r="ED1272" s="59">
        <v>0</v>
      </c>
      <c r="EE1272" s="59">
        <v>0</v>
      </c>
      <c r="EF1272" s="59">
        <v>0</v>
      </c>
      <c r="EG1272" s="59">
        <v>0</v>
      </c>
      <c r="EH1272" s="59">
        <v>0</v>
      </c>
      <c r="EI1272" s="59">
        <v>0</v>
      </c>
      <c r="EJ1272" s="59">
        <v>0</v>
      </c>
      <c r="EK1272" s="59">
        <v>0</v>
      </c>
      <c r="EL1272" s="59">
        <v>0</v>
      </c>
      <c r="EM1272" s="59">
        <v>0</v>
      </c>
      <c r="EN1272" s="59">
        <v>1</v>
      </c>
      <c r="EO1272" s="59">
        <v>0</v>
      </c>
      <c r="EP1272" s="59">
        <v>1</v>
      </c>
      <c r="EQ1272" s="59">
        <v>4</v>
      </c>
    </row>
    <row r="1273" spans="1:147" ht="15" customHeight="1" x14ac:dyDescent="0.25">
      <c r="A1273" s="501" t="s">
        <v>2593</v>
      </c>
      <c r="B1273" s="37">
        <v>10</v>
      </c>
      <c r="C1273" s="39" t="s">
        <v>453</v>
      </c>
      <c r="D1273" s="59">
        <v>2010</v>
      </c>
      <c r="E1273" s="67" t="s">
        <v>454</v>
      </c>
      <c r="F1273" s="67" t="s">
        <v>124</v>
      </c>
      <c r="G1273" s="59">
        <v>91</v>
      </c>
      <c r="H1273" s="59" t="s">
        <v>455</v>
      </c>
      <c r="I1273" s="64" t="s">
        <v>50</v>
      </c>
      <c r="J1273" s="59">
        <v>0</v>
      </c>
      <c r="K1273" s="59" t="s">
        <v>3</v>
      </c>
      <c r="L1273" s="59" t="s">
        <v>89</v>
      </c>
      <c r="M1273" s="37">
        <v>6</v>
      </c>
      <c r="N1273" s="37">
        <v>6</v>
      </c>
      <c r="O1273" s="59">
        <f t="shared" si="701"/>
        <v>0.77815125038364363</v>
      </c>
      <c r="P1273" s="37">
        <v>2006</v>
      </c>
      <c r="R1273" s="37">
        <v>1</v>
      </c>
      <c r="S1273" s="37">
        <v>4</v>
      </c>
      <c r="T1273" s="37">
        <v>2</v>
      </c>
      <c r="U1273" s="37">
        <v>5</v>
      </c>
      <c r="V1273" s="37" t="s">
        <v>698</v>
      </c>
      <c r="W1273" s="37"/>
      <c r="X1273" s="37" t="s">
        <v>279</v>
      </c>
      <c r="Y1273" s="38"/>
      <c r="Z1273" s="40" t="s">
        <v>83</v>
      </c>
      <c r="AA1273" s="59" t="s">
        <v>715</v>
      </c>
      <c r="AB1273" s="59" t="s">
        <v>1445</v>
      </c>
      <c r="AC1273" s="59" t="s">
        <v>2044</v>
      </c>
      <c r="AD1273" s="59">
        <v>0</v>
      </c>
      <c r="AE1273" s="59" t="s">
        <v>1071</v>
      </c>
      <c r="AF1273" s="59">
        <v>6.2</v>
      </c>
      <c r="AG1273" s="59">
        <f t="shared" si="702"/>
        <v>0.79239168949825389</v>
      </c>
      <c r="AH1273" s="59">
        <f t="shared" si="730"/>
        <v>125.86000000000001</v>
      </c>
      <c r="AI1273" s="72">
        <f t="shared" si="725"/>
        <v>2.0998877274114669</v>
      </c>
      <c r="AJ1273" s="59">
        <f t="shared" si="726"/>
        <v>37.200000000000003</v>
      </c>
      <c r="AK1273" s="59">
        <f t="shared" si="703"/>
        <v>1.5705429398818975</v>
      </c>
      <c r="AL1273" s="72">
        <f t="shared" si="727"/>
        <v>755.16000000000008</v>
      </c>
      <c r="AM1273" s="72">
        <f t="shared" si="731"/>
        <v>2.8780389777951103</v>
      </c>
      <c r="AN1273" s="39" t="s">
        <v>28</v>
      </c>
      <c r="AO1273" s="37" t="s">
        <v>470</v>
      </c>
      <c r="AP1273" s="39"/>
      <c r="AQ1273" s="59" t="s">
        <v>80</v>
      </c>
      <c r="AR1273" s="67" t="s">
        <v>414</v>
      </c>
      <c r="AS1273" s="67" t="s">
        <v>456</v>
      </c>
      <c r="AT1273" s="172" t="s">
        <v>2490</v>
      </c>
      <c r="AU1273" s="270">
        <v>39.03</v>
      </c>
      <c r="AV1273" s="11">
        <v>-79.67</v>
      </c>
      <c r="AW1273" s="59" t="s">
        <v>457</v>
      </c>
      <c r="AX1273" s="277">
        <v>7.8666666666666663</v>
      </c>
      <c r="AY1273" s="278">
        <v>1269</v>
      </c>
      <c r="AZ1273" s="455">
        <f t="shared" si="704"/>
        <v>3.1034616220947049</v>
      </c>
      <c r="BA1273" s="515" t="s">
        <v>82</v>
      </c>
      <c r="BB1273" s="40" t="s">
        <v>458</v>
      </c>
      <c r="BC1273" s="59" t="s">
        <v>459</v>
      </c>
      <c r="BD1273" s="59" t="s">
        <v>2371</v>
      </c>
      <c r="BE1273" s="59" t="s">
        <v>867</v>
      </c>
      <c r="BF1273" s="39"/>
      <c r="BH1273" s="38" t="s">
        <v>1450</v>
      </c>
      <c r="BI1273" s="67" t="s">
        <v>2030</v>
      </c>
      <c r="BJ1273" s="67" t="s">
        <v>8</v>
      </c>
      <c r="BK1273" s="106" t="s">
        <v>1720</v>
      </c>
      <c r="BP1273" s="67" t="s">
        <v>51</v>
      </c>
      <c r="BQ1273" s="59" t="s">
        <v>769</v>
      </c>
      <c r="BR1273" s="67">
        <v>24.8136376002813</v>
      </c>
      <c r="BS1273" s="59" t="s">
        <v>21</v>
      </c>
      <c r="BT1273" s="59" t="s">
        <v>9</v>
      </c>
      <c r="BU1273" s="124">
        <v>10.9329068818389</v>
      </c>
      <c r="BV1273" s="67">
        <v>11.0346314888421</v>
      </c>
      <c r="BW1273" s="106" t="s">
        <v>634</v>
      </c>
      <c r="BX1273" s="37" t="s">
        <v>27</v>
      </c>
      <c r="BY1273" s="70">
        <f t="shared" si="728"/>
        <v>31.066790695768432</v>
      </c>
      <c r="BZ1273" s="124">
        <f t="shared" si="723"/>
        <v>31.066790695768432</v>
      </c>
      <c r="CA1273" s="59" t="s">
        <v>18</v>
      </c>
      <c r="CB1273" s="37" t="s">
        <v>698</v>
      </c>
      <c r="CC1273" s="37">
        <v>8</v>
      </c>
      <c r="CD1273" s="37">
        <v>8</v>
      </c>
      <c r="CF1273" s="78" t="s">
        <v>1584</v>
      </c>
      <c r="CG1273" s="67">
        <v>13.028712483659699</v>
      </c>
      <c r="CH1273" s="37" t="s">
        <v>21</v>
      </c>
      <c r="CI1273" s="67">
        <v>9.0733969913935013</v>
      </c>
      <c r="CJ1273" s="67">
        <v>9.0674249009628198</v>
      </c>
      <c r="CK1273" s="59">
        <f t="shared" si="729"/>
        <v>25.654996352765068</v>
      </c>
      <c r="CL1273" s="59">
        <f t="shared" si="724"/>
        <v>25.654996352765068</v>
      </c>
      <c r="CM1273" s="37">
        <v>8</v>
      </c>
      <c r="CN1273" s="37">
        <v>8</v>
      </c>
      <c r="CP1273" s="67">
        <f t="shared" si="708"/>
        <v>0.41365585638943642</v>
      </c>
      <c r="CQ1273" s="67">
        <f t="shared" si="709"/>
        <v>0.94545454545454544</v>
      </c>
      <c r="CR1273" s="67">
        <f t="shared" si="705"/>
        <v>0.39109280967728532</v>
      </c>
      <c r="CS1273" s="67">
        <f t="shared" si="710"/>
        <v>0.25477979955566477</v>
      </c>
      <c r="CT1273" s="91">
        <v>0</v>
      </c>
      <c r="CU1273" s="59">
        <v>0</v>
      </c>
      <c r="CV1273" s="59" t="s">
        <v>1782</v>
      </c>
      <c r="CW1273" s="59">
        <v>0</v>
      </c>
      <c r="CX1273" s="37">
        <v>0</v>
      </c>
      <c r="CY1273" s="102">
        <v>0</v>
      </c>
      <c r="CZ1273" s="102">
        <v>2</v>
      </c>
      <c r="DA1273" s="102">
        <v>0</v>
      </c>
      <c r="DB1273" s="102">
        <v>0</v>
      </c>
      <c r="DC1273" s="102">
        <v>0</v>
      </c>
      <c r="DD1273" s="59">
        <v>0</v>
      </c>
      <c r="DE1273" s="60">
        <v>0</v>
      </c>
      <c r="DF1273" s="60">
        <v>0</v>
      </c>
      <c r="DG1273" s="60">
        <v>0</v>
      </c>
      <c r="DH1273" s="60">
        <v>0</v>
      </c>
      <c r="DI1273" s="60">
        <v>0</v>
      </c>
      <c r="DJ1273" s="60">
        <v>1</v>
      </c>
      <c r="DK1273" s="60">
        <v>0</v>
      </c>
      <c r="DL1273" s="60">
        <v>0</v>
      </c>
      <c r="DM1273" s="60">
        <v>0</v>
      </c>
      <c r="DN1273" s="60">
        <v>0</v>
      </c>
      <c r="DO1273" s="59">
        <v>0</v>
      </c>
      <c r="DP1273" s="59">
        <v>0</v>
      </c>
      <c r="DQ1273" s="59">
        <v>0</v>
      </c>
      <c r="DR1273" s="59">
        <v>0</v>
      </c>
      <c r="DS1273" s="59">
        <v>0</v>
      </c>
      <c r="DT1273" s="59">
        <v>0</v>
      </c>
      <c r="DU1273" s="59">
        <v>0</v>
      </c>
      <c r="DV1273" s="59">
        <v>0</v>
      </c>
      <c r="DW1273" s="59">
        <v>0</v>
      </c>
      <c r="DX1273" s="59">
        <v>0</v>
      </c>
      <c r="DY1273" s="59">
        <v>0</v>
      </c>
      <c r="DZ1273" s="59">
        <v>0</v>
      </c>
      <c r="EA1273" s="59">
        <v>0</v>
      </c>
      <c r="EB1273" s="59">
        <v>0</v>
      </c>
      <c r="EC1273" s="59">
        <v>0</v>
      </c>
      <c r="ED1273" s="59">
        <v>0</v>
      </c>
      <c r="EE1273" s="59">
        <v>0</v>
      </c>
      <c r="EF1273" s="59">
        <v>0</v>
      </c>
      <c r="EG1273" s="59">
        <v>0</v>
      </c>
      <c r="EH1273" s="59">
        <v>0</v>
      </c>
      <c r="EI1273" s="59">
        <v>0</v>
      </c>
      <c r="EJ1273" s="59">
        <v>0</v>
      </c>
      <c r="EK1273" s="59">
        <v>0</v>
      </c>
      <c r="EL1273" s="59">
        <v>0</v>
      </c>
      <c r="EM1273" s="59">
        <v>0</v>
      </c>
      <c r="EN1273" s="59">
        <v>1</v>
      </c>
      <c r="EO1273" s="59">
        <v>0</v>
      </c>
      <c r="EP1273" s="59">
        <v>1</v>
      </c>
      <c r="EQ1273" s="59">
        <v>4</v>
      </c>
    </row>
    <row r="1274" spans="1:147" ht="15" customHeight="1" x14ac:dyDescent="0.25">
      <c r="A1274" s="501" t="s">
        <v>2593</v>
      </c>
      <c r="B1274" s="37">
        <v>11</v>
      </c>
      <c r="C1274" s="39" t="s">
        <v>453</v>
      </c>
      <c r="D1274" s="59">
        <v>2010</v>
      </c>
      <c r="E1274" s="67" t="s">
        <v>454</v>
      </c>
      <c r="F1274" s="67" t="s">
        <v>124</v>
      </c>
      <c r="G1274" s="59">
        <v>91</v>
      </c>
      <c r="H1274" s="59" t="s">
        <v>455</v>
      </c>
      <c r="I1274" s="64" t="s">
        <v>50</v>
      </c>
      <c r="J1274" s="59">
        <v>0</v>
      </c>
      <c r="K1274" s="59" t="s">
        <v>3</v>
      </c>
      <c r="L1274" s="59" t="s">
        <v>89</v>
      </c>
      <c r="M1274" s="37">
        <v>6</v>
      </c>
      <c r="N1274" s="37">
        <v>6</v>
      </c>
      <c r="O1274" s="59">
        <f t="shared" si="701"/>
        <v>0.77815125038364363</v>
      </c>
      <c r="P1274" s="37">
        <v>2006</v>
      </c>
      <c r="R1274" s="37">
        <v>1</v>
      </c>
      <c r="S1274" s="37">
        <v>4</v>
      </c>
      <c r="T1274" s="37">
        <v>2</v>
      </c>
      <c r="U1274" s="37">
        <v>5</v>
      </c>
      <c r="V1274" s="37" t="s">
        <v>698</v>
      </c>
      <c r="W1274" s="37"/>
      <c r="X1274" s="37" t="s">
        <v>279</v>
      </c>
      <c r="Y1274" s="38"/>
      <c r="Z1274" s="40" t="s">
        <v>83</v>
      </c>
      <c r="AA1274" s="59" t="s">
        <v>715</v>
      </c>
      <c r="AB1274" s="59" t="s">
        <v>1445</v>
      </c>
      <c r="AC1274" s="59" t="s">
        <v>2044</v>
      </c>
      <c r="AD1274" s="59">
        <v>0</v>
      </c>
      <c r="AE1274" s="59" t="s">
        <v>1071</v>
      </c>
      <c r="AF1274" s="59">
        <v>6.2</v>
      </c>
      <c r="AG1274" s="59">
        <f t="shared" si="702"/>
        <v>0.79239168949825389</v>
      </c>
      <c r="AH1274" s="59">
        <f t="shared" si="730"/>
        <v>125.86000000000001</v>
      </c>
      <c r="AI1274" s="72">
        <f t="shared" si="725"/>
        <v>2.0998877274114669</v>
      </c>
      <c r="AJ1274" s="59">
        <f t="shared" si="726"/>
        <v>37.200000000000003</v>
      </c>
      <c r="AK1274" s="59">
        <f t="shared" si="703"/>
        <v>1.5705429398818975</v>
      </c>
      <c r="AL1274" s="72">
        <f t="shared" si="727"/>
        <v>755.16000000000008</v>
      </c>
      <c r="AM1274" s="72">
        <f t="shared" si="731"/>
        <v>2.8780389777951103</v>
      </c>
      <c r="AN1274" s="39" t="s">
        <v>28</v>
      </c>
      <c r="AO1274" s="37" t="s">
        <v>470</v>
      </c>
      <c r="AQ1274" s="59" t="s">
        <v>80</v>
      </c>
      <c r="AR1274" s="67" t="s">
        <v>414</v>
      </c>
      <c r="AS1274" s="67" t="s">
        <v>456</v>
      </c>
      <c r="AT1274" s="172" t="s">
        <v>2490</v>
      </c>
      <c r="AU1274" s="270">
        <v>39.03</v>
      </c>
      <c r="AV1274" s="11">
        <v>-79.67</v>
      </c>
      <c r="AW1274" s="59" t="s">
        <v>457</v>
      </c>
      <c r="AX1274" s="277">
        <v>7.8666666666666663</v>
      </c>
      <c r="AY1274" s="278">
        <v>1269</v>
      </c>
      <c r="AZ1274" s="455">
        <f t="shared" si="704"/>
        <v>3.1034616220947049</v>
      </c>
      <c r="BA1274" s="515" t="s">
        <v>82</v>
      </c>
      <c r="BB1274" s="40" t="s">
        <v>458</v>
      </c>
      <c r="BC1274" s="59" t="s">
        <v>459</v>
      </c>
      <c r="BD1274" s="59" t="s">
        <v>2371</v>
      </c>
      <c r="BE1274" s="59" t="s">
        <v>867</v>
      </c>
      <c r="BF1274" s="39"/>
      <c r="BH1274" s="38" t="s">
        <v>1450</v>
      </c>
      <c r="BI1274" s="67" t="s">
        <v>1451</v>
      </c>
      <c r="BJ1274" s="67" t="s">
        <v>12</v>
      </c>
      <c r="BK1274" s="67" t="s">
        <v>52</v>
      </c>
      <c r="BO1274" s="59" t="s">
        <v>1669</v>
      </c>
      <c r="BP1274" s="67" t="s">
        <v>51</v>
      </c>
      <c r="BQ1274" s="59" t="s">
        <v>770</v>
      </c>
      <c r="BR1274" s="67">
        <v>0.374181818181818</v>
      </c>
      <c r="BS1274" s="59" t="s">
        <v>21</v>
      </c>
      <c r="BT1274" s="128" t="s">
        <v>1214</v>
      </c>
      <c r="BU1274" s="124">
        <v>0.10181818181818197</v>
      </c>
      <c r="BV1274" s="67">
        <v>0.10436363636363599</v>
      </c>
      <c r="BW1274" s="106" t="s">
        <v>634</v>
      </c>
      <c r="BX1274" s="37" t="s">
        <v>27</v>
      </c>
      <c r="BY1274" s="70">
        <f t="shared" si="728"/>
        <v>0.29158512358747057</v>
      </c>
      <c r="BZ1274" s="124">
        <f t="shared" si="723"/>
        <v>0.29158512358747057</v>
      </c>
      <c r="CA1274" s="59" t="s">
        <v>18</v>
      </c>
      <c r="CB1274" s="37" t="s">
        <v>698</v>
      </c>
      <c r="CC1274" s="37">
        <v>8</v>
      </c>
      <c r="CD1274" s="37">
        <v>8</v>
      </c>
      <c r="CF1274" s="78" t="s">
        <v>1584</v>
      </c>
      <c r="CG1274" s="67">
        <v>0.300363636363636</v>
      </c>
      <c r="CH1274" s="37" t="s">
        <v>21</v>
      </c>
      <c r="CI1274" s="67">
        <v>0.11199999999999999</v>
      </c>
      <c r="CJ1274" s="67">
        <v>0.11454545454545401</v>
      </c>
      <c r="CK1274" s="59">
        <f t="shared" si="729"/>
        <v>0.32038365431215859</v>
      </c>
      <c r="CL1274" s="59">
        <f t="shared" si="724"/>
        <v>0.32038365431215859</v>
      </c>
      <c r="CM1274" s="37">
        <v>8</v>
      </c>
      <c r="CN1274" s="37">
        <v>8</v>
      </c>
      <c r="CP1274" s="67">
        <f t="shared" si="708"/>
        <v>0.24098151275648177</v>
      </c>
      <c r="CQ1274" s="67">
        <f t="shared" si="709"/>
        <v>0.94545454545454544</v>
      </c>
      <c r="CR1274" s="67">
        <f t="shared" si="705"/>
        <v>0.22783706660612821</v>
      </c>
      <c r="CS1274" s="67">
        <f t="shared" si="710"/>
        <v>0.25162217902874018</v>
      </c>
      <c r="CT1274" s="91">
        <v>0</v>
      </c>
      <c r="CU1274" s="59">
        <v>0</v>
      </c>
      <c r="CV1274" s="59" t="s">
        <v>1782</v>
      </c>
      <c r="CW1274" s="59">
        <v>0</v>
      </c>
      <c r="CX1274" s="65">
        <v>0</v>
      </c>
      <c r="CY1274" s="102">
        <v>1</v>
      </c>
      <c r="CZ1274" s="102">
        <v>0</v>
      </c>
      <c r="DA1274" s="102">
        <v>0</v>
      </c>
      <c r="DB1274" s="102">
        <v>0</v>
      </c>
      <c r="DC1274" s="102">
        <v>0</v>
      </c>
      <c r="DD1274" s="59">
        <v>0</v>
      </c>
      <c r="DE1274" s="60">
        <v>1</v>
      </c>
      <c r="DF1274" s="60">
        <v>0</v>
      </c>
      <c r="DG1274" s="60">
        <v>0</v>
      </c>
      <c r="DH1274" s="60">
        <v>1</v>
      </c>
      <c r="DI1274" s="60">
        <v>0</v>
      </c>
      <c r="DJ1274" s="60">
        <v>0</v>
      </c>
      <c r="DK1274" s="60">
        <v>0</v>
      </c>
      <c r="DL1274" s="60">
        <v>0</v>
      </c>
      <c r="DM1274" s="60">
        <v>0</v>
      </c>
      <c r="DN1274" s="60">
        <v>0</v>
      </c>
      <c r="DO1274" s="59">
        <v>0</v>
      </c>
      <c r="DP1274" s="59">
        <v>0</v>
      </c>
      <c r="DQ1274" s="59">
        <v>0</v>
      </c>
      <c r="DR1274" s="59">
        <v>0</v>
      </c>
      <c r="DS1274" s="59">
        <v>0</v>
      </c>
      <c r="DT1274" s="59">
        <v>0</v>
      </c>
      <c r="DU1274" s="59">
        <v>0</v>
      </c>
      <c r="DV1274" s="59">
        <v>0</v>
      </c>
      <c r="DW1274" s="59">
        <v>0</v>
      </c>
      <c r="DX1274" s="59">
        <v>0</v>
      </c>
      <c r="DY1274" s="59">
        <v>0</v>
      </c>
      <c r="DZ1274" s="59">
        <v>0</v>
      </c>
      <c r="EA1274" s="59">
        <v>0</v>
      </c>
      <c r="EB1274" s="59">
        <v>0</v>
      </c>
      <c r="EC1274" s="59">
        <v>0</v>
      </c>
      <c r="ED1274" s="59">
        <v>0</v>
      </c>
      <c r="EE1274" s="59">
        <v>0</v>
      </c>
      <c r="EF1274" s="59">
        <v>0</v>
      </c>
      <c r="EG1274" s="59">
        <v>0</v>
      </c>
      <c r="EH1274" s="59">
        <v>0</v>
      </c>
      <c r="EI1274" s="59">
        <v>0</v>
      </c>
      <c r="EJ1274" s="59">
        <v>0</v>
      </c>
      <c r="EK1274" s="59">
        <v>0</v>
      </c>
      <c r="EL1274" s="59">
        <v>0</v>
      </c>
      <c r="EM1274" s="59">
        <v>0</v>
      </c>
      <c r="EN1274" s="59">
        <v>1</v>
      </c>
      <c r="EO1274" s="59">
        <v>0</v>
      </c>
      <c r="EP1274" s="59">
        <v>1</v>
      </c>
      <c r="EQ1274" s="59">
        <v>4</v>
      </c>
    </row>
    <row r="1275" spans="1:147" ht="15" customHeight="1" x14ac:dyDescent="0.25">
      <c r="A1275" s="501" t="s">
        <v>2593</v>
      </c>
      <c r="B1275" s="37">
        <v>12</v>
      </c>
      <c r="C1275" s="39" t="s">
        <v>453</v>
      </c>
      <c r="D1275" s="59">
        <v>2010</v>
      </c>
      <c r="E1275" s="67" t="s">
        <v>454</v>
      </c>
      <c r="F1275" s="67" t="s">
        <v>124</v>
      </c>
      <c r="G1275" s="59">
        <v>91</v>
      </c>
      <c r="H1275" s="59" t="s">
        <v>455</v>
      </c>
      <c r="I1275" s="64" t="s">
        <v>50</v>
      </c>
      <c r="J1275" s="59">
        <v>0</v>
      </c>
      <c r="K1275" s="59" t="s">
        <v>3</v>
      </c>
      <c r="L1275" s="59" t="s">
        <v>89</v>
      </c>
      <c r="M1275" s="37">
        <v>6</v>
      </c>
      <c r="N1275" s="37">
        <v>6</v>
      </c>
      <c r="O1275" s="59">
        <f t="shared" si="701"/>
        <v>0.77815125038364363</v>
      </c>
      <c r="P1275" s="37">
        <v>2006</v>
      </c>
      <c r="R1275" s="37">
        <v>1</v>
      </c>
      <c r="S1275" s="37">
        <v>4</v>
      </c>
      <c r="T1275" s="37">
        <v>2</v>
      </c>
      <c r="U1275" s="37">
        <v>5</v>
      </c>
      <c r="V1275" s="37" t="s">
        <v>698</v>
      </c>
      <c r="W1275" s="37"/>
      <c r="X1275" s="37" t="s">
        <v>279</v>
      </c>
      <c r="Y1275" s="38"/>
      <c r="Z1275" s="40" t="s">
        <v>83</v>
      </c>
      <c r="AA1275" s="59" t="s">
        <v>715</v>
      </c>
      <c r="AB1275" s="59" t="s">
        <v>1445</v>
      </c>
      <c r="AC1275" s="59" t="s">
        <v>2044</v>
      </c>
      <c r="AD1275" s="59">
        <v>0</v>
      </c>
      <c r="AE1275" s="59" t="s">
        <v>1071</v>
      </c>
      <c r="AF1275" s="59">
        <v>6.2</v>
      </c>
      <c r="AG1275" s="59">
        <f t="shared" si="702"/>
        <v>0.79239168949825389</v>
      </c>
      <c r="AH1275" s="59">
        <f t="shared" si="730"/>
        <v>125.86000000000001</v>
      </c>
      <c r="AI1275" s="72">
        <f t="shared" si="725"/>
        <v>2.0998877274114669</v>
      </c>
      <c r="AJ1275" s="59">
        <f t="shared" si="726"/>
        <v>37.200000000000003</v>
      </c>
      <c r="AK1275" s="59">
        <f t="shared" si="703"/>
        <v>1.5705429398818975</v>
      </c>
      <c r="AL1275" s="72">
        <f t="shared" si="727"/>
        <v>755.16000000000008</v>
      </c>
      <c r="AM1275" s="72">
        <f t="shared" si="731"/>
        <v>2.8780389777951103</v>
      </c>
      <c r="AN1275" s="39" t="s">
        <v>28</v>
      </c>
      <c r="AO1275" s="37" t="s">
        <v>470</v>
      </c>
      <c r="AQ1275" s="59" t="s">
        <v>80</v>
      </c>
      <c r="AR1275" s="67" t="s">
        <v>414</v>
      </c>
      <c r="AS1275" s="67" t="s">
        <v>456</v>
      </c>
      <c r="AT1275" s="172" t="s">
        <v>2490</v>
      </c>
      <c r="AU1275" s="270">
        <v>39.03</v>
      </c>
      <c r="AV1275" s="11">
        <v>-79.67</v>
      </c>
      <c r="AW1275" s="59" t="s">
        <v>457</v>
      </c>
      <c r="AX1275" s="277">
        <v>7.8666666666666663</v>
      </c>
      <c r="AY1275" s="278">
        <v>1269</v>
      </c>
      <c r="AZ1275" s="455">
        <f t="shared" si="704"/>
        <v>3.1034616220947049</v>
      </c>
      <c r="BA1275" s="515" t="s">
        <v>82</v>
      </c>
      <c r="BB1275" s="40" t="s">
        <v>458</v>
      </c>
      <c r="BC1275" s="59" t="s">
        <v>459</v>
      </c>
      <c r="BD1275" s="59" t="s">
        <v>2371</v>
      </c>
      <c r="BE1275" s="59" t="s">
        <v>867</v>
      </c>
      <c r="BF1275" s="39"/>
      <c r="BH1275" s="38" t="s">
        <v>1450</v>
      </c>
      <c r="BI1275" s="67" t="s">
        <v>1452</v>
      </c>
      <c r="BJ1275" s="67" t="s">
        <v>12</v>
      </c>
      <c r="BK1275" s="67" t="s">
        <v>52</v>
      </c>
      <c r="BO1275" s="59" t="s">
        <v>1669</v>
      </c>
      <c r="BP1275" s="67" t="s">
        <v>51</v>
      </c>
      <c r="BQ1275" s="59" t="s">
        <v>770</v>
      </c>
      <c r="BR1275" s="67">
        <v>0.47345454545454502</v>
      </c>
      <c r="BS1275" s="59" t="s">
        <v>21</v>
      </c>
      <c r="BT1275" s="128" t="s">
        <v>1214</v>
      </c>
      <c r="BU1275" s="124">
        <v>0.15272727272727293</v>
      </c>
      <c r="BV1275" s="67">
        <v>0.15272727272727304</v>
      </c>
      <c r="BW1275" s="106" t="s">
        <v>634</v>
      </c>
      <c r="BX1275" s="37" t="s">
        <v>27</v>
      </c>
      <c r="BY1275" s="70">
        <f t="shared" si="728"/>
        <v>0.43197796087032797</v>
      </c>
      <c r="BZ1275" s="124">
        <f t="shared" si="723"/>
        <v>0.43197796087032797</v>
      </c>
      <c r="CA1275" s="59" t="s">
        <v>18</v>
      </c>
      <c r="CB1275" s="37" t="s">
        <v>698</v>
      </c>
      <c r="CC1275" s="37">
        <v>8</v>
      </c>
      <c r="CD1275" s="37">
        <v>8</v>
      </c>
      <c r="CF1275" s="78" t="s">
        <v>1584</v>
      </c>
      <c r="CG1275" s="67">
        <v>0.67200000000000004</v>
      </c>
      <c r="CH1275" s="37" t="s">
        <v>21</v>
      </c>
      <c r="CI1275" s="67">
        <v>0.19090909090908992</v>
      </c>
      <c r="CJ1275" s="67">
        <v>0.19345454545454605</v>
      </c>
      <c r="CK1275" s="59">
        <f t="shared" si="729"/>
        <v>0.54357226742849452</v>
      </c>
      <c r="CL1275" s="59">
        <f t="shared" si="724"/>
        <v>0.54357226742849452</v>
      </c>
      <c r="CM1275" s="37">
        <v>8</v>
      </c>
      <c r="CN1275" s="37">
        <v>8</v>
      </c>
      <c r="CP1275" s="67">
        <f t="shared" si="708"/>
        <v>-0.40440572542057013</v>
      </c>
      <c r="CQ1275" s="67">
        <f t="shared" si="709"/>
        <v>0.94545454545454544</v>
      </c>
      <c r="CR1275" s="67">
        <f t="shared" si="705"/>
        <v>-0.38234723130672083</v>
      </c>
      <c r="CS1275" s="67">
        <f t="shared" si="710"/>
        <v>0.25456841891524734</v>
      </c>
      <c r="CT1275" s="91">
        <v>0</v>
      </c>
      <c r="CU1275" s="59">
        <v>0</v>
      </c>
      <c r="CV1275" s="59" t="s">
        <v>1782</v>
      </c>
      <c r="CW1275" s="59">
        <v>0</v>
      </c>
      <c r="CX1275" s="65">
        <v>0</v>
      </c>
      <c r="CY1275" s="102">
        <v>1</v>
      </c>
      <c r="CZ1275" s="102">
        <v>0</v>
      </c>
      <c r="DA1275" s="102">
        <v>0</v>
      </c>
      <c r="DB1275" s="102">
        <v>0</v>
      </c>
      <c r="DC1275" s="102">
        <v>0</v>
      </c>
      <c r="DD1275" s="59">
        <v>0</v>
      </c>
      <c r="DE1275" s="60">
        <v>1</v>
      </c>
      <c r="DF1275" s="60">
        <v>0</v>
      </c>
      <c r="DG1275" s="60">
        <v>0</v>
      </c>
      <c r="DH1275" s="60">
        <v>1</v>
      </c>
      <c r="DI1275" s="60">
        <v>0</v>
      </c>
      <c r="DJ1275" s="60">
        <v>0</v>
      </c>
      <c r="DK1275" s="60">
        <v>0</v>
      </c>
      <c r="DL1275" s="60">
        <v>0</v>
      </c>
      <c r="DM1275" s="60">
        <v>0</v>
      </c>
      <c r="DN1275" s="60">
        <v>0</v>
      </c>
      <c r="DO1275" s="59">
        <v>0</v>
      </c>
      <c r="DP1275" s="59">
        <v>0</v>
      </c>
      <c r="DQ1275" s="59">
        <v>0</v>
      </c>
      <c r="DR1275" s="59">
        <v>0</v>
      </c>
      <c r="DS1275" s="59">
        <v>0</v>
      </c>
      <c r="DT1275" s="59">
        <v>0</v>
      </c>
      <c r="DU1275" s="59">
        <v>0</v>
      </c>
      <c r="DV1275" s="59">
        <v>0</v>
      </c>
      <c r="DW1275" s="59">
        <v>0</v>
      </c>
      <c r="DX1275" s="59">
        <v>0</v>
      </c>
      <c r="DY1275" s="59">
        <v>0</v>
      </c>
      <c r="DZ1275" s="59">
        <v>0</v>
      </c>
      <c r="EA1275" s="59">
        <v>0</v>
      </c>
      <c r="EB1275" s="59">
        <v>0</v>
      </c>
      <c r="EC1275" s="59">
        <v>0</v>
      </c>
      <c r="ED1275" s="59">
        <v>0</v>
      </c>
      <c r="EE1275" s="59">
        <v>0</v>
      </c>
      <c r="EF1275" s="59">
        <v>0</v>
      </c>
      <c r="EG1275" s="59">
        <v>0</v>
      </c>
      <c r="EH1275" s="59">
        <v>0</v>
      </c>
      <c r="EI1275" s="59">
        <v>0</v>
      </c>
      <c r="EJ1275" s="59">
        <v>0</v>
      </c>
      <c r="EK1275" s="59">
        <v>0</v>
      </c>
      <c r="EL1275" s="59">
        <v>0</v>
      </c>
      <c r="EM1275" s="59">
        <v>0</v>
      </c>
      <c r="EN1275" s="59">
        <v>1</v>
      </c>
      <c r="EO1275" s="59">
        <v>0</v>
      </c>
      <c r="EP1275" s="59">
        <v>1</v>
      </c>
      <c r="EQ1275" s="59">
        <v>4</v>
      </c>
    </row>
    <row r="1276" spans="1:147" ht="15" customHeight="1" x14ac:dyDescent="0.25">
      <c r="A1276" s="501" t="s">
        <v>2593</v>
      </c>
      <c r="B1276" s="37">
        <v>13</v>
      </c>
      <c r="C1276" s="39" t="s">
        <v>453</v>
      </c>
      <c r="D1276" s="59">
        <v>2010</v>
      </c>
      <c r="E1276" s="67" t="s">
        <v>454</v>
      </c>
      <c r="F1276" s="67" t="s">
        <v>124</v>
      </c>
      <c r="G1276" s="59">
        <v>91</v>
      </c>
      <c r="H1276" s="59" t="s">
        <v>455</v>
      </c>
      <c r="I1276" s="64" t="s">
        <v>50</v>
      </c>
      <c r="J1276" s="59">
        <v>0</v>
      </c>
      <c r="K1276" s="59" t="s">
        <v>3</v>
      </c>
      <c r="L1276" s="59" t="s">
        <v>89</v>
      </c>
      <c r="M1276" s="37">
        <v>6</v>
      </c>
      <c r="N1276" s="37">
        <v>6</v>
      </c>
      <c r="O1276" s="59">
        <f t="shared" si="701"/>
        <v>0.77815125038364363</v>
      </c>
      <c r="P1276" s="37">
        <v>2006</v>
      </c>
      <c r="R1276" s="37">
        <v>1</v>
      </c>
      <c r="S1276" s="37">
        <v>4</v>
      </c>
      <c r="T1276" s="37">
        <v>2</v>
      </c>
      <c r="U1276" s="37">
        <v>5</v>
      </c>
      <c r="V1276" s="37" t="s">
        <v>698</v>
      </c>
      <c r="W1276" s="37"/>
      <c r="X1276" s="37" t="s">
        <v>279</v>
      </c>
      <c r="Y1276" s="38"/>
      <c r="Z1276" s="40" t="s">
        <v>83</v>
      </c>
      <c r="AA1276" s="59" t="s">
        <v>715</v>
      </c>
      <c r="AB1276" s="59" t="s">
        <v>1445</v>
      </c>
      <c r="AC1276" s="59" t="s">
        <v>2044</v>
      </c>
      <c r="AD1276" s="59">
        <v>0</v>
      </c>
      <c r="AE1276" s="59" t="s">
        <v>1071</v>
      </c>
      <c r="AF1276" s="59">
        <v>6.2</v>
      </c>
      <c r="AG1276" s="59">
        <f t="shared" si="702"/>
        <v>0.79239168949825389</v>
      </c>
      <c r="AH1276" s="59">
        <f t="shared" si="730"/>
        <v>125.86000000000001</v>
      </c>
      <c r="AI1276" s="72">
        <f t="shared" si="725"/>
        <v>2.0998877274114669</v>
      </c>
      <c r="AJ1276" s="59">
        <f t="shared" si="726"/>
        <v>37.200000000000003</v>
      </c>
      <c r="AK1276" s="59">
        <f t="shared" si="703"/>
        <v>1.5705429398818975</v>
      </c>
      <c r="AL1276" s="72">
        <f t="shared" si="727"/>
        <v>755.16000000000008</v>
      </c>
      <c r="AM1276" s="72">
        <f t="shared" si="731"/>
        <v>2.8780389777951103</v>
      </c>
      <c r="AN1276" s="39" t="s">
        <v>28</v>
      </c>
      <c r="AO1276" s="37" t="s">
        <v>470</v>
      </c>
      <c r="AQ1276" s="59" t="s">
        <v>80</v>
      </c>
      <c r="AR1276" s="67" t="s">
        <v>414</v>
      </c>
      <c r="AS1276" s="67" t="s">
        <v>456</v>
      </c>
      <c r="AT1276" s="172" t="s">
        <v>2490</v>
      </c>
      <c r="AU1276" s="270">
        <v>39.03</v>
      </c>
      <c r="AV1276" s="11">
        <v>-79.67</v>
      </c>
      <c r="AW1276" s="59" t="s">
        <v>457</v>
      </c>
      <c r="AX1276" s="277">
        <v>7.8666666666666663</v>
      </c>
      <c r="AY1276" s="278">
        <v>1269</v>
      </c>
      <c r="AZ1276" s="455">
        <f t="shared" si="704"/>
        <v>3.1034616220947049</v>
      </c>
      <c r="BA1276" s="515" t="s">
        <v>82</v>
      </c>
      <c r="BB1276" s="40" t="s">
        <v>458</v>
      </c>
      <c r="BC1276" s="59" t="s">
        <v>459</v>
      </c>
      <c r="BD1276" s="59" t="s">
        <v>2371</v>
      </c>
      <c r="BE1276" s="59" t="s">
        <v>867</v>
      </c>
      <c r="BF1276" s="39"/>
      <c r="BH1276" s="38" t="s">
        <v>1450</v>
      </c>
      <c r="BI1276" s="67" t="s">
        <v>2031</v>
      </c>
      <c r="BJ1276" s="67" t="s">
        <v>12</v>
      </c>
      <c r="BK1276" s="67" t="s">
        <v>52</v>
      </c>
      <c r="BO1276" s="59" t="s">
        <v>1669</v>
      </c>
      <c r="BP1276" s="67" t="s">
        <v>51</v>
      </c>
      <c r="BQ1276" s="59" t="s">
        <v>770</v>
      </c>
      <c r="BR1276" s="67">
        <v>0.47345454545454502</v>
      </c>
      <c r="BS1276" s="59" t="s">
        <v>21</v>
      </c>
      <c r="BT1276" s="128" t="s">
        <v>1214</v>
      </c>
      <c r="BU1276" s="124">
        <v>0.14254545454545497</v>
      </c>
      <c r="BV1276" s="67">
        <v>0.14254545454545403</v>
      </c>
      <c r="BW1276" s="106" t="s">
        <v>634</v>
      </c>
      <c r="BX1276" s="37" t="s">
        <v>27</v>
      </c>
      <c r="BY1276" s="70">
        <f t="shared" si="728"/>
        <v>0.40317943014563862</v>
      </c>
      <c r="BZ1276" s="124">
        <f t="shared" si="723"/>
        <v>0.40317943014563862</v>
      </c>
      <c r="CA1276" s="59" t="s">
        <v>18</v>
      </c>
      <c r="CB1276" s="37" t="s">
        <v>698</v>
      </c>
      <c r="CC1276" s="37">
        <v>8</v>
      </c>
      <c r="CD1276" s="37">
        <v>8</v>
      </c>
      <c r="CF1276" s="78" t="s">
        <v>1584</v>
      </c>
      <c r="CG1276" s="67">
        <v>0.94690909090909003</v>
      </c>
      <c r="CH1276" s="37" t="s">
        <v>21</v>
      </c>
      <c r="CI1276" s="67">
        <v>0.20363636363636006</v>
      </c>
      <c r="CJ1276" s="67">
        <v>0.20363636363636306</v>
      </c>
      <c r="CK1276" s="59">
        <f t="shared" si="729"/>
        <v>0.57597061449376374</v>
      </c>
      <c r="CL1276" s="59">
        <f t="shared" si="724"/>
        <v>0.57597061449376374</v>
      </c>
      <c r="CM1276" s="37">
        <v>8</v>
      </c>
      <c r="CN1276" s="37">
        <v>8</v>
      </c>
      <c r="CP1276" s="67">
        <f t="shared" si="708"/>
        <v>-0.95235710760339032</v>
      </c>
      <c r="CQ1276" s="67">
        <f t="shared" si="709"/>
        <v>0.94545454545454544</v>
      </c>
      <c r="CR1276" s="67">
        <f t="shared" si="705"/>
        <v>-0.900410356279569</v>
      </c>
      <c r="CS1276" s="67">
        <f t="shared" si="710"/>
        <v>0.27533558780298439</v>
      </c>
      <c r="CT1276" s="91">
        <v>0</v>
      </c>
      <c r="CU1276" s="59">
        <v>0</v>
      </c>
      <c r="CV1276" s="59" t="s">
        <v>1782</v>
      </c>
      <c r="CW1276" s="59">
        <v>0</v>
      </c>
      <c r="CX1276" s="37">
        <v>0</v>
      </c>
      <c r="CY1276" s="102">
        <v>1</v>
      </c>
      <c r="CZ1276" s="102">
        <v>0</v>
      </c>
      <c r="DA1276" s="102">
        <v>0</v>
      </c>
      <c r="DB1276" s="102">
        <v>0</v>
      </c>
      <c r="DC1276" s="102">
        <v>0</v>
      </c>
      <c r="DD1276" s="59">
        <v>0</v>
      </c>
      <c r="DE1276" s="60">
        <v>1</v>
      </c>
      <c r="DF1276" s="60">
        <v>0</v>
      </c>
      <c r="DG1276" s="60">
        <v>0</v>
      </c>
      <c r="DH1276" s="60">
        <v>1</v>
      </c>
      <c r="DI1276" s="60">
        <v>0</v>
      </c>
      <c r="DJ1276" s="60">
        <v>0</v>
      </c>
      <c r="DK1276" s="60">
        <v>0</v>
      </c>
      <c r="DL1276" s="60">
        <v>0</v>
      </c>
      <c r="DM1276" s="60">
        <v>0</v>
      </c>
      <c r="DN1276" s="60">
        <v>0</v>
      </c>
      <c r="DO1276" s="59">
        <v>0</v>
      </c>
      <c r="DP1276" s="59">
        <v>0</v>
      </c>
      <c r="DQ1276" s="59">
        <v>0</v>
      </c>
      <c r="DR1276" s="59">
        <v>0</v>
      </c>
      <c r="DS1276" s="59">
        <v>0</v>
      </c>
      <c r="DT1276" s="59">
        <v>0</v>
      </c>
      <c r="DU1276" s="59">
        <v>0</v>
      </c>
      <c r="DV1276" s="59">
        <v>0</v>
      </c>
      <c r="DW1276" s="59">
        <v>0</v>
      </c>
      <c r="DX1276" s="59">
        <v>0</v>
      </c>
      <c r="DY1276" s="59">
        <v>0</v>
      </c>
      <c r="DZ1276" s="59">
        <v>0</v>
      </c>
      <c r="EA1276" s="59">
        <v>0</v>
      </c>
      <c r="EB1276" s="59">
        <v>0</v>
      </c>
      <c r="EC1276" s="59">
        <v>0</v>
      </c>
      <c r="ED1276" s="59">
        <v>0</v>
      </c>
      <c r="EE1276" s="59">
        <v>0</v>
      </c>
      <c r="EF1276" s="59">
        <v>0</v>
      </c>
      <c r="EG1276" s="59">
        <v>0</v>
      </c>
      <c r="EH1276" s="59">
        <v>0</v>
      </c>
      <c r="EI1276" s="59">
        <v>0</v>
      </c>
      <c r="EJ1276" s="59">
        <v>0</v>
      </c>
      <c r="EK1276" s="59">
        <v>0</v>
      </c>
      <c r="EL1276" s="59">
        <v>0</v>
      </c>
      <c r="EM1276" s="59">
        <v>0</v>
      </c>
      <c r="EN1276" s="59">
        <v>1</v>
      </c>
      <c r="EO1276" s="59">
        <v>0</v>
      </c>
      <c r="EP1276" s="59">
        <v>1</v>
      </c>
      <c r="EQ1276" s="59">
        <v>4</v>
      </c>
    </row>
    <row r="1277" spans="1:147" ht="15" customHeight="1" x14ac:dyDescent="0.25">
      <c r="A1277" s="501" t="s">
        <v>2593</v>
      </c>
      <c r="B1277" s="37">
        <v>14</v>
      </c>
      <c r="C1277" s="39" t="s">
        <v>453</v>
      </c>
      <c r="D1277" s="59">
        <v>2010</v>
      </c>
      <c r="E1277" s="67" t="s">
        <v>454</v>
      </c>
      <c r="F1277" s="67" t="s">
        <v>124</v>
      </c>
      <c r="G1277" s="59">
        <v>91</v>
      </c>
      <c r="H1277" s="59" t="s">
        <v>455</v>
      </c>
      <c r="I1277" s="64" t="s">
        <v>50</v>
      </c>
      <c r="J1277" s="59">
        <v>0</v>
      </c>
      <c r="K1277" s="59" t="s">
        <v>3</v>
      </c>
      <c r="L1277" s="59" t="s">
        <v>89</v>
      </c>
      <c r="M1277" s="37">
        <v>6</v>
      </c>
      <c r="N1277" s="37">
        <v>6</v>
      </c>
      <c r="O1277" s="59">
        <f t="shared" si="701"/>
        <v>0.77815125038364363</v>
      </c>
      <c r="P1277" s="37">
        <v>2006</v>
      </c>
      <c r="R1277" s="37">
        <v>1</v>
      </c>
      <c r="S1277" s="37">
        <v>4</v>
      </c>
      <c r="T1277" s="37">
        <v>2</v>
      </c>
      <c r="U1277" s="37">
        <v>5</v>
      </c>
      <c r="V1277" s="37" t="s">
        <v>698</v>
      </c>
      <c r="W1277" s="37"/>
      <c r="X1277" s="37" t="s">
        <v>279</v>
      </c>
      <c r="Y1277" s="38"/>
      <c r="Z1277" s="40" t="s">
        <v>83</v>
      </c>
      <c r="AA1277" s="59" t="s">
        <v>715</v>
      </c>
      <c r="AB1277" s="59" t="s">
        <v>1445</v>
      </c>
      <c r="AC1277" s="59" t="s">
        <v>2044</v>
      </c>
      <c r="AD1277" s="59">
        <v>0</v>
      </c>
      <c r="AE1277" s="59" t="s">
        <v>1071</v>
      </c>
      <c r="AF1277" s="59">
        <v>6.2</v>
      </c>
      <c r="AG1277" s="59">
        <f t="shared" si="702"/>
        <v>0.79239168949825389</v>
      </c>
      <c r="AH1277" s="59">
        <f t="shared" si="730"/>
        <v>125.86000000000001</v>
      </c>
      <c r="AI1277" s="72">
        <f t="shared" si="725"/>
        <v>2.0998877274114669</v>
      </c>
      <c r="AJ1277" s="59">
        <f t="shared" si="726"/>
        <v>37.200000000000003</v>
      </c>
      <c r="AK1277" s="59">
        <f t="shared" si="703"/>
        <v>1.5705429398818975</v>
      </c>
      <c r="AL1277" s="72">
        <f t="shared" si="727"/>
        <v>755.16000000000008</v>
      </c>
      <c r="AM1277" s="72">
        <f t="shared" si="731"/>
        <v>2.8780389777951103</v>
      </c>
      <c r="AN1277" s="39" t="s">
        <v>28</v>
      </c>
      <c r="AO1277" s="37" t="s">
        <v>470</v>
      </c>
      <c r="AQ1277" s="59" t="s">
        <v>80</v>
      </c>
      <c r="AR1277" s="67" t="s">
        <v>414</v>
      </c>
      <c r="AS1277" s="67" t="s">
        <v>456</v>
      </c>
      <c r="AT1277" s="172" t="s">
        <v>2490</v>
      </c>
      <c r="AU1277" s="270">
        <v>39.03</v>
      </c>
      <c r="AV1277" s="11">
        <v>-79.67</v>
      </c>
      <c r="AW1277" s="59" t="s">
        <v>457</v>
      </c>
      <c r="AX1277" s="277">
        <v>7.8666666666666663</v>
      </c>
      <c r="AY1277" s="278">
        <v>1269</v>
      </c>
      <c r="AZ1277" s="455">
        <f t="shared" si="704"/>
        <v>3.1034616220947049</v>
      </c>
      <c r="BA1277" s="515" t="s">
        <v>82</v>
      </c>
      <c r="BB1277" s="40" t="s">
        <v>458</v>
      </c>
      <c r="BC1277" s="59" t="s">
        <v>459</v>
      </c>
      <c r="BD1277" s="59" t="s">
        <v>2371</v>
      </c>
      <c r="BE1277" s="59" t="s">
        <v>867</v>
      </c>
      <c r="BF1277" s="39"/>
      <c r="BH1277" s="38" t="s">
        <v>1450</v>
      </c>
      <c r="BI1277" s="67" t="s">
        <v>2030</v>
      </c>
      <c r="BJ1277" s="67" t="s">
        <v>12</v>
      </c>
      <c r="BK1277" s="67" t="s">
        <v>52</v>
      </c>
      <c r="BO1277" s="59" t="s">
        <v>1669</v>
      </c>
      <c r="BP1277" s="67" t="s">
        <v>51</v>
      </c>
      <c r="BQ1277" s="59" t="s">
        <v>770</v>
      </c>
      <c r="BR1277" s="67">
        <v>0.94690909090909103</v>
      </c>
      <c r="BS1277" s="59" t="s">
        <v>21</v>
      </c>
      <c r="BT1277" s="128" t="s">
        <v>1214</v>
      </c>
      <c r="BU1277" s="124">
        <v>0.18327272727271893</v>
      </c>
      <c r="BV1277" s="67">
        <v>0.18072727272727307</v>
      </c>
      <c r="BW1277" s="106" t="s">
        <v>634</v>
      </c>
      <c r="BX1277" s="37" t="s">
        <v>27</v>
      </c>
      <c r="BY1277" s="70">
        <f t="shared" si="728"/>
        <v>0.51477373670379534</v>
      </c>
      <c r="BZ1277" s="124">
        <f t="shared" si="723"/>
        <v>0.51477373670379534</v>
      </c>
      <c r="CA1277" s="59" t="s">
        <v>18</v>
      </c>
      <c r="CB1277" s="37" t="s">
        <v>698</v>
      </c>
      <c r="CC1277" s="37">
        <v>8</v>
      </c>
      <c r="CD1277" s="37">
        <v>8</v>
      </c>
      <c r="CF1277" s="78" t="s">
        <v>1584</v>
      </c>
      <c r="CG1277" s="67">
        <v>1.1505454545454501</v>
      </c>
      <c r="CH1277" s="37" t="s">
        <v>21</v>
      </c>
      <c r="CI1277" s="67">
        <v>0.12981818181817983</v>
      </c>
      <c r="CJ1277" s="67">
        <v>0.1349090909090902</v>
      </c>
      <c r="CK1277" s="59">
        <f t="shared" si="729"/>
        <v>0.37438089942094649</v>
      </c>
      <c r="CL1277" s="59">
        <f t="shared" si="724"/>
        <v>0.37438089942094649</v>
      </c>
      <c r="CM1277" s="37">
        <v>8</v>
      </c>
      <c r="CN1277" s="37">
        <v>8</v>
      </c>
      <c r="CP1277" s="67">
        <f t="shared" si="708"/>
        <v>-0.4524397674423411</v>
      </c>
      <c r="CQ1277" s="67">
        <f t="shared" si="709"/>
        <v>0.94545454545454544</v>
      </c>
      <c r="CR1277" s="67">
        <f t="shared" si="705"/>
        <v>-0.42776123467275884</v>
      </c>
      <c r="CS1277" s="67">
        <f t="shared" si="710"/>
        <v>0.25571811480902384</v>
      </c>
      <c r="CT1277" s="91">
        <v>0</v>
      </c>
      <c r="CU1277" s="59">
        <v>0</v>
      </c>
      <c r="CV1277" s="59" t="s">
        <v>1782</v>
      </c>
      <c r="CW1277" s="59">
        <v>0</v>
      </c>
      <c r="CX1277" s="37">
        <v>0</v>
      </c>
      <c r="CY1277" s="102">
        <v>1</v>
      </c>
      <c r="CZ1277" s="102">
        <v>0</v>
      </c>
      <c r="DA1277" s="102">
        <v>0</v>
      </c>
      <c r="DB1277" s="102">
        <v>0</v>
      </c>
      <c r="DC1277" s="102">
        <v>0</v>
      </c>
      <c r="DD1277" s="59">
        <v>0</v>
      </c>
      <c r="DE1277" s="60">
        <v>1</v>
      </c>
      <c r="DF1277" s="60">
        <v>0</v>
      </c>
      <c r="DG1277" s="60">
        <v>0</v>
      </c>
      <c r="DH1277" s="60">
        <v>1</v>
      </c>
      <c r="DI1277" s="60">
        <v>0</v>
      </c>
      <c r="DJ1277" s="60">
        <v>0</v>
      </c>
      <c r="DK1277" s="60">
        <v>0</v>
      </c>
      <c r="DL1277" s="60">
        <v>0</v>
      </c>
      <c r="DM1277" s="60">
        <v>0</v>
      </c>
      <c r="DN1277" s="60">
        <v>0</v>
      </c>
      <c r="DO1277" s="59">
        <v>0</v>
      </c>
      <c r="DP1277" s="59">
        <v>0</v>
      </c>
      <c r="DQ1277" s="59">
        <v>0</v>
      </c>
      <c r="DR1277" s="59">
        <v>0</v>
      </c>
      <c r="DS1277" s="59">
        <v>0</v>
      </c>
      <c r="DT1277" s="59">
        <v>0</v>
      </c>
      <c r="DU1277" s="59">
        <v>0</v>
      </c>
      <c r="DV1277" s="59">
        <v>0</v>
      </c>
      <c r="DW1277" s="59">
        <v>0</v>
      </c>
      <c r="DX1277" s="59">
        <v>0</v>
      </c>
      <c r="DY1277" s="59">
        <v>0</v>
      </c>
      <c r="DZ1277" s="59">
        <v>0</v>
      </c>
      <c r="EA1277" s="59">
        <v>0</v>
      </c>
      <c r="EB1277" s="59">
        <v>0</v>
      </c>
      <c r="EC1277" s="59">
        <v>0</v>
      </c>
      <c r="ED1277" s="59">
        <v>0</v>
      </c>
      <c r="EE1277" s="59">
        <v>0</v>
      </c>
      <c r="EF1277" s="59">
        <v>0</v>
      </c>
      <c r="EG1277" s="59">
        <v>0</v>
      </c>
      <c r="EH1277" s="59">
        <v>0</v>
      </c>
      <c r="EI1277" s="59">
        <v>0</v>
      </c>
      <c r="EJ1277" s="59">
        <v>0</v>
      </c>
      <c r="EK1277" s="59">
        <v>0</v>
      </c>
      <c r="EL1277" s="59">
        <v>0</v>
      </c>
      <c r="EM1277" s="59">
        <v>0</v>
      </c>
      <c r="EN1277" s="59">
        <v>1</v>
      </c>
      <c r="EO1277" s="59">
        <v>0</v>
      </c>
      <c r="EP1277" s="59">
        <v>1</v>
      </c>
      <c r="EQ1277" s="59">
        <v>4</v>
      </c>
    </row>
    <row r="1278" spans="1:147" s="58" customFormat="1" ht="15" customHeight="1" x14ac:dyDescent="0.25">
      <c r="A1278" s="501" t="s">
        <v>2593</v>
      </c>
      <c r="B1278" s="37">
        <v>15</v>
      </c>
      <c r="C1278" s="39" t="s">
        <v>453</v>
      </c>
      <c r="D1278" s="59">
        <v>2010</v>
      </c>
      <c r="E1278" s="67" t="s">
        <v>454</v>
      </c>
      <c r="F1278" s="67" t="s">
        <v>124</v>
      </c>
      <c r="G1278" s="59">
        <v>91</v>
      </c>
      <c r="H1278" s="59" t="s">
        <v>455</v>
      </c>
      <c r="I1278" s="64" t="s">
        <v>50</v>
      </c>
      <c r="J1278" s="59">
        <v>0</v>
      </c>
      <c r="K1278" s="59" t="s">
        <v>3</v>
      </c>
      <c r="L1278" s="59" t="s">
        <v>89</v>
      </c>
      <c r="M1278" s="37">
        <v>6</v>
      </c>
      <c r="N1278" s="37">
        <v>6</v>
      </c>
      <c r="O1278" s="59">
        <f t="shared" si="701"/>
        <v>0.77815125038364363</v>
      </c>
      <c r="P1278" s="37">
        <v>2006</v>
      </c>
      <c r="Q1278" s="67"/>
      <c r="R1278" s="37">
        <v>1</v>
      </c>
      <c r="S1278" s="37">
        <v>4</v>
      </c>
      <c r="T1278" s="37">
        <v>2</v>
      </c>
      <c r="U1278" s="37">
        <v>5</v>
      </c>
      <c r="V1278" s="37" t="s">
        <v>698</v>
      </c>
      <c r="W1278" s="37"/>
      <c r="X1278" s="37" t="s">
        <v>279</v>
      </c>
      <c r="Y1278" s="38"/>
      <c r="Z1278" s="40" t="s">
        <v>83</v>
      </c>
      <c r="AA1278" s="59" t="s">
        <v>715</v>
      </c>
      <c r="AB1278" s="59" t="s">
        <v>1445</v>
      </c>
      <c r="AC1278" s="59" t="s">
        <v>2044</v>
      </c>
      <c r="AD1278" s="59">
        <v>0</v>
      </c>
      <c r="AE1278" s="59" t="s">
        <v>1071</v>
      </c>
      <c r="AF1278" s="59">
        <v>6.2</v>
      </c>
      <c r="AG1278" s="59">
        <f t="shared" si="702"/>
        <v>0.79239168949825389</v>
      </c>
      <c r="AH1278" s="59">
        <f t="shared" si="730"/>
        <v>125.86000000000001</v>
      </c>
      <c r="AI1278" s="72">
        <f t="shared" si="725"/>
        <v>2.0998877274114669</v>
      </c>
      <c r="AJ1278" s="59">
        <f t="shared" si="726"/>
        <v>37.200000000000003</v>
      </c>
      <c r="AK1278" s="59">
        <f t="shared" si="703"/>
        <v>1.5705429398818975</v>
      </c>
      <c r="AL1278" s="72">
        <f t="shared" si="727"/>
        <v>755.16000000000008</v>
      </c>
      <c r="AM1278" s="72">
        <f t="shared" si="731"/>
        <v>2.8780389777951103</v>
      </c>
      <c r="AN1278" s="39" t="s">
        <v>28</v>
      </c>
      <c r="AO1278" s="37" t="s">
        <v>470</v>
      </c>
      <c r="AP1278" s="67"/>
      <c r="AQ1278" s="59" t="s">
        <v>80</v>
      </c>
      <c r="AR1278" s="67" t="s">
        <v>414</v>
      </c>
      <c r="AS1278" s="67" t="s">
        <v>456</v>
      </c>
      <c r="AT1278" s="172" t="s">
        <v>2490</v>
      </c>
      <c r="AU1278" s="270">
        <v>39.03</v>
      </c>
      <c r="AV1278" s="11">
        <v>-79.67</v>
      </c>
      <c r="AW1278" s="59" t="s">
        <v>457</v>
      </c>
      <c r="AX1278" s="277">
        <v>7.8666666666666663</v>
      </c>
      <c r="AY1278" s="278">
        <v>1269</v>
      </c>
      <c r="AZ1278" s="455">
        <f t="shared" si="704"/>
        <v>3.1034616220947049</v>
      </c>
      <c r="BA1278" s="515" t="s">
        <v>82</v>
      </c>
      <c r="BB1278" s="40" t="s">
        <v>458</v>
      </c>
      <c r="BC1278" s="59" t="s">
        <v>459</v>
      </c>
      <c r="BD1278" s="59" t="s">
        <v>2371</v>
      </c>
      <c r="BE1278" s="59" t="s">
        <v>867</v>
      </c>
      <c r="BF1278" s="39"/>
      <c r="BG1278" s="67"/>
      <c r="BH1278" s="38" t="s">
        <v>1450</v>
      </c>
      <c r="BI1278" s="67" t="s">
        <v>1451</v>
      </c>
      <c r="BJ1278" s="67" t="s">
        <v>8</v>
      </c>
      <c r="BK1278" s="67" t="s">
        <v>52</v>
      </c>
      <c r="BL1278" s="59"/>
      <c r="BM1278" s="59"/>
      <c r="BN1278" s="67"/>
      <c r="BO1278" s="59" t="s">
        <v>1669</v>
      </c>
      <c r="BP1278" s="67" t="s">
        <v>51</v>
      </c>
      <c r="BQ1278" s="59" t="s">
        <v>30</v>
      </c>
      <c r="BR1278" s="67">
        <v>1.06510988284451</v>
      </c>
      <c r="BS1278" s="59" t="s">
        <v>21</v>
      </c>
      <c r="BT1278" s="59" t="s">
        <v>9</v>
      </c>
      <c r="BU1278" s="124">
        <v>0.43437442149525007</v>
      </c>
      <c r="BV1278" s="67">
        <v>0.65652024436040002</v>
      </c>
      <c r="BW1278" s="106" t="s">
        <v>634</v>
      </c>
      <c r="BX1278" s="37" t="s">
        <v>27</v>
      </c>
      <c r="BY1278" s="70">
        <f t="shared" si="728"/>
        <v>1.5427580315735263</v>
      </c>
      <c r="BZ1278" s="124">
        <f t="shared" si="723"/>
        <v>1.5427580315735263</v>
      </c>
      <c r="CA1278" s="59" t="s">
        <v>18</v>
      </c>
      <c r="CB1278" s="37" t="s">
        <v>698</v>
      </c>
      <c r="CC1278" s="37">
        <v>8</v>
      </c>
      <c r="CD1278" s="37">
        <v>8</v>
      </c>
      <c r="CE1278" s="67"/>
      <c r="CF1278" s="78" t="s">
        <v>1584</v>
      </c>
      <c r="CG1278" s="67">
        <v>2.0187501652870599</v>
      </c>
      <c r="CH1278" s="37" t="s">
        <v>21</v>
      </c>
      <c r="CI1278" s="67">
        <v>1.6323751090894603</v>
      </c>
      <c r="CJ1278" s="67">
        <v>1.5343929336471329</v>
      </c>
      <c r="CK1278" s="59">
        <f t="shared" si="729"/>
        <v>4.4784863149277916</v>
      </c>
      <c r="CL1278" s="59">
        <f t="shared" si="724"/>
        <v>4.4784863149277916</v>
      </c>
      <c r="CM1278" s="37">
        <v>8</v>
      </c>
      <c r="CN1278" s="37">
        <v>8</v>
      </c>
      <c r="CO1278" s="67"/>
      <c r="CP1278" s="67">
        <f t="shared" si="708"/>
        <v>-0.28471985427566648</v>
      </c>
      <c r="CQ1278" s="67">
        <f t="shared" si="709"/>
        <v>0.94545454545454544</v>
      </c>
      <c r="CR1278" s="67">
        <f t="shared" si="705"/>
        <v>-0.26918968040608465</v>
      </c>
      <c r="CS1278" s="67">
        <f t="shared" si="710"/>
        <v>0.25226447137616032</v>
      </c>
      <c r="CT1278" s="91">
        <v>0</v>
      </c>
      <c r="CU1278" s="59">
        <v>0</v>
      </c>
      <c r="CV1278" s="59" t="s">
        <v>1782</v>
      </c>
      <c r="CW1278" s="59">
        <v>0</v>
      </c>
      <c r="CX1278" s="65">
        <v>0</v>
      </c>
      <c r="CY1278" s="102">
        <v>0</v>
      </c>
      <c r="CZ1278" s="102">
        <v>2</v>
      </c>
      <c r="DA1278" s="102">
        <v>0</v>
      </c>
      <c r="DB1278" s="102">
        <v>0</v>
      </c>
      <c r="DC1278" s="102">
        <v>0</v>
      </c>
      <c r="DD1278" s="59">
        <v>0</v>
      </c>
      <c r="DE1278" s="60">
        <v>1</v>
      </c>
      <c r="DF1278" s="60">
        <v>0</v>
      </c>
      <c r="DG1278" s="60">
        <v>0</v>
      </c>
      <c r="DH1278" s="60">
        <v>1</v>
      </c>
      <c r="DI1278" s="60">
        <v>0</v>
      </c>
      <c r="DJ1278" s="60">
        <v>0</v>
      </c>
      <c r="DK1278" s="60">
        <v>0</v>
      </c>
      <c r="DL1278" s="60">
        <v>0</v>
      </c>
      <c r="DM1278" s="60">
        <v>0</v>
      </c>
      <c r="DN1278" s="60">
        <v>0</v>
      </c>
      <c r="DO1278" s="59">
        <v>0</v>
      </c>
      <c r="DP1278" s="59">
        <v>0</v>
      </c>
      <c r="DQ1278" s="59">
        <v>0</v>
      </c>
      <c r="DR1278" s="59">
        <v>0</v>
      </c>
      <c r="DS1278" s="59">
        <v>0</v>
      </c>
      <c r="DT1278" s="59">
        <v>0</v>
      </c>
      <c r="DU1278" s="59">
        <v>0</v>
      </c>
      <c r="DV1278" s="59">
        <v>0</v>
      </c>
      <c r="DW1278" s="59">
        <v>0</v>
      </c>
      <c r="DX1278" s="59">
        <v>0</v>
      </c>
      <c r="DY1278" s="59">
        <v>0</v>
      </c>
      <c r="DZ1278" s="59">
        <v>0</v>
      </c>
      <c r="EA1278" s="59">
        <v>0</v>
      </c>
      <c r="EB1278" s="59">
        <v>0</v>
      </c>
      <c r="EC1278" s="59">
        <v>0</v>
      </c>
      <c r="ED1278" s="59">
        <v>0</v>
      </c>
      <c r="EE1278" s="59">
        <v>0</v>
      </c>
      <c r="EF1278" s="59">
        <v>0</v>
      </c>
      <c r="EG1278" s="59">
        <v>0</v>
      </c>
      <c r="EH1278" s="59">
        <v>0</v>
      </c>
      <c r="EI1278" s="59">
        <v>0</v>
      </c>
      <c r="EJ1278" s="59">
        <v>0</v>
      </c>
      <c r="EK1278" s="59">
        <v>0</v>
      </c>
      <c r="EL1278" s="59">
        <v>0</v>
      </c>
      <c r="EM1278" s="59">
        <v>0</v>
      </c>
      <c r="EN1278" s="59">
        <v>1</v>
      </c>
      <c r="EO1278" s="59">
        <v>0</v>
      </c>
      <c r="EP1278" s="59">
        <v>1</v>
      </c>
      <c r="EQ1278" s="59">
        <v>4</v>
      </c>
    </row>
    <row r="1279" spans="1:147" ht="15" customHeight="1" x14ac:dyDescent="0.25">
      <c r="A1279" s="501" t="s">
        <v>2593</v>
      </c>
      <c r="B1279" s="37">
        <v>16</v>
      </c>
      <c r="C1279" s="39" t="s">
        <v>453</v>
      </c>
      <c r="D1279" s="59">
        <v>2010</v>
      </c>
      <c r="E1279" s="67" t="s">
        <v>454</v>
      </c>
      <c r="F1279" s="67" t="s">
        <v>124</v>
      </c>
      <c r="G1279" s="59">
        <v>91</v>
      </c>
      <c r="H1279" s="59" t="s">
        <v>455</v>
      </c>
      <c r="I1279" s="64" t="s">
        <v>50</v>
      </c>
      <c r="J1279" s="59">
        <v>0</v>
      </c>
      <c r="K1279" s="59" t="s">
        <v>3</v>
      </c>
      <c r="L1279" s="59" t="s">
        <v>89</v>
      </c>
      <c r="M1279" s="37">
        <v>6</v>
      </c>
      <c r="N1279" s="37">
        <v>6</v>
      </c>
      <c r="O1279" s="59">
        <f t="shared" si="701"/>
        <v>0.77815125038364363</v>
      </c>
      <c r="P1279" s="37">
        <v>2006</v>
      </c>
      <c r="R1279" s="37">
        <v>1</v>
      </c>
      <c r="S1279" s="37">
        <v>4</v>
      </c>
      <c r="T1279" s="37">
        <v>2</v>
      </c>
      <c r="U1279" s="37">
        <v>5</v>
      </c>
      <c r="V1279" s="37" t="s">
        <v>698</v>
      </c>
      <c r="W1279" s="37"/>
      <c r="X1279" s="37" t="s">
        <v>279</v>
      </c>
      <c r="Y1279" s="38"/>
      <c r="Z1279" s="40" t="s">
        <v>83</v>
      </c>
      <c r="AA1279" s="59" t="s">
        <v>715</v>
      </c>
      <c r="AB1279" s="59" t="s">
        <v>1445</v>
      </c>
      <c r="AC1279" s="59" t="s">
        <v>2044</v>
      </c>
      <c r="AD1279" s="59">
        <v>0</v>
      </c>
      <c r="AE1279" s="59" t="s">
        <v>1071</v>
      </c>
      <c r="AF1279" s="59">
        <v>6.2</v>
      </c>
      <c r="AG1279" s="59">
        <f t="shared" si="702"/>
        <v>0.79239168949825389</v>
      </c>
      <c r="AH1279" s="59">
        <f t="shared" si="730"/>
        <v>125.86000000000001</v>
      </c>
      <c r="AI1279" s="72">
        <f t="shared" si="725"/>
        <v>2.0998877274114669</v>
      </c>
      <c r="AJ1279" s="59">
        <f t="shared" si="726"/>
        <v>37.200000000000003</v>
      </c>
      <c r="AK1279" s="59">
        <f t="shared" si="703"/>
        <v>1.5705429398818975</v>
      </c>
      <c r="AL1279" s="72">
        <f t="shared" si="727"/>
        <v>755.16000000000008</v>
      </c>
      <c r="AM1279" s="72">
        <f t="shared" si="731"/>
        <v>2.8780389777951103</v>
      </c>
      <c r="AN1279" s="39" t="s">
        <v>28</v>
      </c>
      <c r="AO1279" s="37" t="s">
        <v>470</v>
      </c>
      <c r="AQ1279" s="59" t="s">
        <v>80</v>
      </c>
      <c r="AR1279" s="67" t="s">
        <v>414</v>
      </c>
      <c r="AS1279" s="67" t="s">
        <v>456</v>
      </c>
      <c r="AT1279" s="172" t="s">
        <v>2490</v>
      </c>
      <c r="AU1279" s="270">
        <v>39.03</v>
      </c>
      <c r="AV1279" s="11">
        <v>-79.67</v>
      </c>
      <c r="AW1279" s="59" t="s">
        <v>457</v>
      </c>
      <c r="AX1279" s="277">
        <v>7.8666666666666663</v>
      </c>
      <c r="AY1279" s="278">
        <v>1269</v>
      </c>
      <c r="AZ1279" s="455">
        <f t="shared" si="704"/>
        <v>3.1034616220947049</v>
      </c>
      <c r="BA1279" s="515" t="s">
        <v>82</v>
      </c>
      <c r="BB1279" s="40" t="s">
        <v>458</v>
      </c>
      <c r="BC1279" s="59" t="s">
        <v>459</v>
      </c>
      <c r="BD1279" s="59" t="s">
        <v>2371</v>
      </c>
      <c r="BE1279" s="59" t="s">
        <v>867</v>
      </c>
      <c r="BF1279" s="39"/>
      <c r="BH1279" s="38" t="s">
        <v>1450</v>
      </c>
      <c r="BI1279" s="67" t="s">
        <v>1452</v>
      </c>
      <c r="BJ1279" s="67" t="s">
        <v>8</v>
      </c>
      <c r="BK1279" s="67" t="s">
        <v>52</v>
      </c>
      <c r="BO1279" s="59" t="s">
        <v>1669</v>
      </c>
      <c r="BP1279" s="67" t="s">
        <v>51</v>
      </c>
      <c r="BQ1279" s="59" t="s">
        <v>30</v>
      </c>
      <c r="BR1279" s="67">
        <v>3.0787030915293601</v>
      </c>
      <c r="BS1279" s="59" t="s">
        <v>21</v>
      </c>
      <c r="BT1279" s="59" t="s">
        <v>9</v>
      </c>
      <c r="BU1279" s="124">
        <v>1.6323751090894696</v>
      </c>
      <c r="BV1279" s="67">
        <v>1.6403088884775001</v>
      </c>
      <c r="BW1279" s="106" t="s">
        <v>634</v>
      </c>
      <c r="BX1279" s="37" t="s">
        <v>27</v>
      </c>
      <c r="BY1279" s="70">
        <f t="shared" si="728"/>
        <v>4.6282740947206058</v>
      </c>
      <c r="BZ1279" s="124">
        <f t="shared" si="723"/>
        <v>4.6282740947206058</v>
      </c>
      <c r="CA1279" s="59" t="s">
        <v>18</v>
      </c>
      <c r="CB1279" s="37" t="s">
        <v>698</v>
      </c>
      <c r="CC1279" s="37">
        <v>8</v>
      </c>
      <c r="CD1279" s="37">
        <v>8</v>
      </c>
      <c r="CF1279" s="78" t="s">
        <v>1584</v>
      </c>
      <c r="CG1279" s="67">
        <v>11.9867505884219</v>
      </c>
      <c r="CH1279" s="37" t="s">
        <v>21</v>
      </c>
      <c r="CI1279" s="67">
        <v>4.2529024409595007</v>
      </c>
      <c r="CJ1279" s="67">
        <v>4.4790151535185707</v>
      </c>
      <c r="CK1279" s="59">
        <f t="shared" si="729"/>
        <v>12.348796287635141</v>
      </c>
      <c r="CL1279" s="59">
        <f t="shared" si="724"/>
        <v>12.348796287635141</v>
      </c>
      <c r="CM1279" s="37">
        <v>8</v>
      </c>
      <c r="CN1279" s="37">
        <v>8</v>
      </c>
      <c r="CP1279" s="67">
        <f t="shared" si="708"/>
        <v>-0.95527989117423195</v>
      </c>
      <c r="CQ1279" s="67">
        <f t="shared" si="709"/>
        <v>0.94545454545454544</v>
      </c>
      <c r="CR1279" s="67">
        <f t="shared" si="705"/>
        <v>-0.90317371529200108</v>
      </c>
      <c r="CS1279" s="67">
        <f t="shared" si="710"/>
        <v>0.27549133624982364</v>
      </c>
      <c r="CT1279" s="91">
        <v>0</v>
      </c>
      <c r="CU1279" s="59">
        <v>0</v>
      </c>
      <c r="CV1279" s="59" t="s">
        <v>1782</v>
      </c>
      <c r="CW1279" s="59">
        <v>0</v>
      </c>
      <c r="CX1279" s="65">
        <v>0</v>
      </c>
      <c r="CY1279" s="102">
        <v>0</v>
      </c>
      <c r="CZ1279" s="102">
        <v>2</v>
      </c>
      <c r="DA1279" s="102">
        <v>0</v>
      </c>
      <c r="DB1279" s="102">
        <v>0</v>
      </c>
      <c r="DC1279" s="102">
        <v>0</v>
      </c>
      <c r="DD1279" s="59">
        <v>0</v>
      </c>
      <c r="DE1279" s="60">
        <v>1</v>
      </c>
      <c r="DF1279" s="60">
        <v>0</v>
      </c>
      <c r="DG1279" s="60">
        <v>0</v>
      </c>
      <c r="DH1279" s="60">
        <v>1</v>
      </c>
      <c r="DI1279" s="60">
        <v>0</v>
      </c>
      <c r="DJ1279" s="60">
        <v>0</v>
      </c>
      <c r="DK1279" s="60">
        <v>0</v>
      </c>
      <c r="DL1279" s="60">
        <v>0</v>
      </c>
      <c r="DM1279" s="60">
        <v>0</v>
      </c>
      <c r="DN1279" s="60">
        <v>0</v>
      </c>
      <c r="DO1279" s="59">
        <v>0</v>
      </c>
      <c r="DP1279" s="59">
        <v>0</v>
      </c>
      <c r="DQ1279" s="59">
        <v>0</v>
      </c>
      <c r="DR1279" s="59">
        <v>0</v>
      </c>
      <c r="DS1279" s="59">
        <v>0</v>
      </c>
      <c r="DT1279" s="59">
        <v>0</v>
      </c>
      <c r="DU1279" s="59">
        <v>0</v>
      </c>
      <c r="DV1279" s="59">
        <v>0</v>
      </c>
      <c r="DW1279" s="59">
        <v>0</v>
      </c>
      <c r="DX1279" s="59">
        <v>0</v>
      </c>
      <c r="DY1279" s="59">
        <v>0</v>
      </c>
      <c r="DZ1279" s="59">
        <v>0</v>
      </c>
      <c r="EA1279" s="59">
        <v>0</v>
      </c>
      <c r="EB1279" s="59">
        <v>0</v>
      </c>
      <c r="EC1279" s="59">
        <v>0</v>
      </c>
      <c r="ED1279" s="59">
        <v>0</v>
      </c>
      <c r="EE1279" s="59">
        <v>0</v>
      </c>
      <c r="EF1279" s="59">
        <v>0</v>
      </c>
      <c r="EG1279" s="59">
        <v>0</v>
      </c>
      <c r="EH1279" s="59">
        <v>0</v>
      </c>
      <c r="EI1279" s="59">
        <v>0</v>
      </c>
      <c r="EJ1279" s="59">
        <v>0</v>
      </c>
      <c r="EK1279" s="59">
        <v>0</v>
      </c>
      <c r="EL1279" s="59">
        <v>0</v>
      </c>
      <c r="EM1279" s="59">
        <v>0</v>
      </c>
      <c r="EN1279" s="59">
        <v>1</v>
      </c>
      <c r="EO1279" s="59">
        <v>0</v>
      </c>
      <c r="EP1279" s="59">
        <v>1</v>
      </c>
      <c r="EQ1279" s="59">
        <v>4</v>
      </c>
    </row>
    <row r="1280" spans="1:147" ht="15" customHeight="1" x14ac:dyDescent="0.25">
      <c r="A1280" s="501" t="s">
        <v>2593</v>
      </c>
      <c r="B1280" s="37">
        <v>17</v>
      </c>
      <c r="C1280" s="39" t="s">
        <v>453</v>
      </c>
      <c r="D1280" s="59">
        <v>2010</v>
      </c>
      <c r="E1280" s="67" t="s">
        <v>454</v>
      </c>
      <c r="F1280" s="67" t="s">
        <v>124</v>
      </c>
      <c r="G1280" s="59">
        <v>91</v>
      </c>
      <c r="H1280" s="59" t="s">
        <v>455</v>
      </c>
      <c r="I1280" s="64" t="s">
        <v>50</v>
      </c>
      <c r="J1280" s="59">
        <v>0</v>
      </c>
      <c r="K1280" s="59" t="s">
        <v>3</v>
      </c>
      <c r="L1280" s="59" t="s">
        <v>89</v>
      </c>
      <c r="M1280" s="37">
        <v>6</v>
      </c>
      <c r="N1280" s="37">
        <v>6</v>
      </c>
      <c r="O1280" s="59">
        <f t="shared" si="701"/>
        <v>0.77815125038364363</v>
      </c>
      <c r="P1280" s="37">
        <v>2006</v>
      </c>
      <c r="R1280" s="37">
        <v>1</v>
      </c>
      <c r="S1280" s="37">
        <v>4</v>
      </c>
      <c r="T1280" s="37">
        <v>2</v>
      </c>
      <c r="U1280" s="37">
        <v>5</v>
      </c>
      <c r="V1280" s="37" t="s">
        <v>698</v>
      </c>
      <c r="W1280" s="37"/>
      <c r="X1280" s="37" t="s">
        <v>279</v>
      </c>
      <c r="Y1280" s="38"/>
      <c r="Z1280" s="40" t="s">
        <v>83</v>
      </c>
      <c r="AA1280" s="59" t="s">
        <v>715</v>
      </c>
      <c r="AB1280" s="59" t="s">
        <v>1445</v>
      </c>
      <c r="AC1280" s="59" t="s">
        <v>2044</v>
      </c>
      <c r="AD1280" s="59">
        <v>0</v>
      </c>
      <c r="AE1280" s="59" t="s">
        <v>1071</v>
      </c>
      <c r="AF1280" s="59">
        <v>6.2</v>
      </c>
      <c r="AG1280" s="59">
        <f t="shared" si="702"/>
        <v>0.79239168949825389</v>
      </c>
      <c r="AH1280" s="59">
        <f t="shared" si="730"/>
        <v>125.86000000000001</v>
      </c>
      <c r="AI1280" s="72">
        <f t="shared" si="725"/>
        <v>2.0998877274114669</v>
      </c>
      <c r="AJ1280" s="59">
        <f t="shared" si="726"/>
        <v>37.200000000000003</v>
      </c>
      <c r="AK1280" s="59">
        <f t="shared" si="703"/>
        <v>1.5705429398818975</v>
      </c>
      <c r="AL1280" s="72">
        <f t="shared" si="727"/>
        <v>755.16000000000008</v>
      </c>
      <c r="AM1280" s="72">
        <f t="shared" si="731"/>
        <v>2.8780389777951103</v>
      </c>
      <c r="AN1280" s="39" t="s">
        <v>28</v>
      </c>
      <c r="AO1280" s="37" t="s">
        <v>470</v>
      </c>
      <c r="AQ1280" s="59" t="s">
        <v>80</v>
      </c>
      <c r="AR1280" s="67" t="s">
        <v>414</v>
      </c>
      <c r="AS1280" s="67" t="s">
        <v>456</v>
      </c>
      <c r="AT1280" s="172" t="s">
        <v>2490</v>
      </c>
      <c r="AU1280" s="270">
        <v>39.03</v>
      </c>
      <c r="AV1280" s="11">
        <v>-79.67</v>
      </c>
      <c r="AW1280" s="59" t="s">
        <v>457</v>
      </c>
      <c r="AX1280" s="277">
        <v>7.8666666666666663</v>
      </c>
      <c r="AY1280" s="278">
        <v>1269</v>
      </c>
      <c r="AZ1280" s="455">
        <f t="shared" si="704"/>
        <v>3.1034616220947049</v>
      </c>
      <c r="BA1280" s="515" t="s">
        <v>82</v>
      </c>
      <c r="BB1280" s="40" t="s">
        <v>458</v>
      </c>
      <c r="BC1280" s="59" t="s">
        <v>459</v>
      </c>
      <c r="BD1280" s="59" t="s">
        <v>2371</v>
      </c>
      <c r="BE1280" s="59" t="s">
        <v>867</v>
      </c>
      <c r="BF1280" s="39"/>
      <c r="BH1280" s="38" t="s">
        <v>1450</v>
      </c>
      <c r="BI1280" s="67" t="s">
        <v>2031</v>
      </c>
      <c r="BJ1280" s="67" t="s">
        <v>8</v>
      </c>
      <c r="BK1280" s="67" t="s">
        <v>52</v>
      </c>
      <c r="BO1280" s="59" t="s">
        <v>1669</v>
      </c>
      <c r="BP1280" s="67" t="s">
        <v>51</v>
      </c>
      <c r="BQ1280" s="59" t="s">
        <v>30</v>
      </c>
      <c r="BR1280" s="67">
        <v>3.4460370771956499</v>
      </c>
      <c r="BS1280" s="59" t="s">
        <v>21</v>
      </c>
      <c r="BT1280" s="59" t="s">
        <v>9</v>
      </c>
      <c r="BU1280" s="124">
        <v>2.5011239520799804</v>
      </c>
      <c r="BV1280" s="67">
        <v>2.7335836881495537</v>
      </c>
      <c r="BW1280" s="106" t="s">
        <v>634</v>
      </c>
      <c r="BX1280" s="37" t="s">
        <v>27</v>
      </c>
      <c r="BY1280" s="70">
        <f t="shared" si="728"/>
        <v>7.4029945398706669</v>
      </c>
      <c r="BZ1280" s="124">
        <f t="shared" si="723"/>
        <v>7.4029945398706669</v>
      </c>
      <c r="CA1280" s="59" t="s">
        <v>18</v>
      </c>
      <c r="CB1280" s="37" t="s">
        <v>698</v>
      </c>
      <c r="CC1280" s="37">
        <v>8</v>
      </c>
      <c r="CD1280" s="37">
        <v>8</v>
      </c>
      <c r="CF1280" s="78" t="s">
        <v>1584</v>
      </c>
      <c r="CG1280" s="67">
        <v>17.595139237828199</v>
      </c>
      <c r="CH1280" s="37" t="s">
        <v>21</v>
      </c>
      <c r="CI1280" s="67">
        <v>7.5208261708935993</v>
      </c>
      <c r="CJ1280" s="67">
        <v>7.75407928490195</v>
      </c>
      <c r="CK1280" s="59">
        <f t="shared" si="729"/>
        <v>21.60197845955285</v>
      </c>
      <c r="CL1280" s="59">
        <f t="shared" si="724"/>
        <v>21.60197845955285</v>
      </c>
      <c r="CM1280" s="37">
        <v>8</v>
      </c>
      <c r="CN1280" s="37">
        <v>8</v>
      </c>
      <c r="CP1280" s="67">
        <f t="shared" si="708"/>
        <v>-0.87626936137101885</v>
      </c>
      <c r="CQ1280" s="67">
        <f t="shared" si="709"/>
        <v>0.94545454545454544</v>
      </c>
      <c r="CR1280" s="67">
        <f t="shared" si="705"/>
        <v>-0.82847285075078148</v>
      </c>
      <c r="CS1280" s="67">
        <f t="shared" si="710"/>
        <v>0.2714489770134727</v>
      </c>
      <c r="CT1280" s="91">
        <v>0</v>
      </c>
      <c r="CU1280" s="59">
        <v>0</v>
      </c>
      <c r="CV1280" s="59" t="s">
        <v>1782</v>
      </c>
      <c r="CW1280" s="59">
        <v>0</v>
      </c>
      <c r="CX1280" s="37">
        <v>0</v>
      </c>
      <c r="CY1280" s="102">
        <v>0</v>
      </c>
      <c r="CZ1280" s="102">
        <v>2</v>
      </c>
      <c r="DA1280" s="102">
        <v>0</v>
      </c>
      <c r="DB1280" s="102">
        <v>0</v>
      </c>
      <c r="DC1280" s="102">
        <v>0</v>
      </c>
      <c r="DD1280" s="59">
        <v>0</v>
      </c>
      <c r="DE1280" s="60">
        <v>1</v>
      </c>
      <c r="DF1280" s="60">
        <v>0</v>
      </c>
      <c r="DG1280" s="60">
        <v>0</v>
      </c>
      <c r="DH1280" s="60">
        <v>1</v>
      </c>
      <c r="DI1280" s="60">
        <v>0</v>
      </c>
      <c r="DJ1280" s="60">
        <v>0</v>
      </c>
      <c r="DK1280" s="60">
        <v>0</v>
      </c>
      <c r="DL1280" s="60">
        <v>0</v>
      </c>
      <c r="DM1280" s="60">
        <v>0</v>
      </c>
      <c r="DN1280" s="60">
        <v>0</v>
      </c>
      <c r="DO1280" s="59">
        <v>0</v>
      </c>
      <c r="DP1280" s="59">
        <v>0</v>
      </c>
      <c r="DQ1280" s="59">
        <v>0</v>
      </c>
      <c r="DR1280" s="59">
        <v>0</v>
      </c>
      <c r="DS1280" s="59">
        <v>0</v>
      </c>
      <c r="DT1280" s="59">
        <v>0</v>
      </c>
      <c r="DU1280" s="59">
        <v>0</v>
      </c>
      <c r="DV1280" s="59">
        <v>0</v>
      </c>
      <c r="DW1280" s="59">
        <v>0</v>
      </c>
      <c r="DX1280" s="59">
        <v>0</v>
      </c>
      <c r="DY1280" s="59">
        <v>0</v>
      </c>
      <c r="DZ1280" s="59">
        <v>0</v>
      </c>
      <c r="EA1280" s="59">
        <v>0</v>
      </c>
      <c r="EB1280" s="59">
        <v>0</v>
      </c>
      <c r="EC1280" s="59">
        <v>0</v>
      </c>
      <c r="ED1280" s="59">
        <v>0</v>
      </c>
      <c r="EE1280" s="59">
        <v>0</v>
      </c>
      <c r="EF1280" s="59">
        <v>0</v>
      </c>
      <c r="EG1280" s="59">
        <v>0</v>
      </c>
      <c r="EH1280" s="59">
        <v>0</v>
      </c>
      <c r="EI1280" s="59">
        <v>0</v>
      </c>
      <c r="EJ1280" s="59">
        <v>0</v>
      </c>
      <c r="EK1280" s="59">
        <v>0</v>
      </c>
      <c r="EL1280" s="59">
        <v>0</v>
      </c>
      <c r="EM1280" s="59">
        <v>0</v>
      </c>
      <c r="EN1280" s="59">
        <v>1</v>
      </c>
      <c r="EO1280" s="59">
        <v>0</v>
      </c>
      <c r="EP1280" s="59">
        <v>1</v>
      </c>
      <c r="EQ1280" s="59">
        <v>4</v>
      </c>
    </row>
    <row r="1281" spans="1:147" ht="15" customHeight="1" x14ac:dyDescent="0.25">
      <c r="A1281" s="501" t="s">
        <v>2593</v>
      </c>
      <c r="B1281" s="37">
        <v>18</v>
      </c>
      <c r="C1281" s="39" t="s">
        <v>453</v>
      </c>
      <c r="D1281" s="59">
        <v>2010</v>
      </c>
      <c r="E1281" s="67" t="s">
        <v>454</v>
      </c>
      <c r="F1281" s="67" t="s">
        <v>124</v>
      </c>
      <c r="G1281" s="59">
        <v>91</v>
      </c>
      <c r="H1281" s="59" t="s">
        <v>455</v>
      </c>
      <c r="I1281" s="64" t="s">
        <v>50</v>
      </c>
      <c r="J1281" s="59">
        <v>0</v>
      </c>
      <c r="K1281" s="59" t="s">
        <v>3</v>
      </c>
      <c r="L1281" s="59" t="s">
        <v>89</v>
      </c>
      <c r="M1281" s="37">
        <v>6</v>
      </c>
      <c r="N1281" s="37">
        <v>6</v>
      </c>
      <c r="O1281" s="59">
        <f t="shared" si="701"/>
        <v>0.77815125038364363</v>
      </c>
      <c r="P1281" s="37">
        <v>2006</v>
      </c>
      <c r="R1281" s="37">
        <v>1</v>
      </c>
      <c r="S1281" s="37">
        <v>4</v>
      </c>
      <c r="T1281" s="37">
        <v>2</v>
      </c>
      <c r="U1281" s="37">
        <v>5</v>
      </c>
      <c r="V1281" s="37" t="s">
        <v>698</v>
      </c>
      <c r="W1281" s="37"/>
      <c r="X1281" s="37" t="s">
        <v>279</v>
      </c>
      <c r="Y1281" s="38"/>
      <c r="Z1281" s="40" t="s">
        <v>83</v>
      </c>
      <c r="AA1281" s="59" t="s">
        <v>715</v>
      </c>
      <c r="AB1281" s="59" t="s">
        <v>1445</v>
      </c>
      <c r="AC1281" s="59" t="s">
        <v>2044</v>
      </c>
      <c r="AD1281" s="59">
        <v>0</v>
      </c>
      <c r="AE1281" s="59" t="s">
        <v>1071</v>
      </c>
      <c r="AF1281" s="59">
        <v>6.2</v>
      </c>
      <c r="AG1281" s="59">
        <f t="shared" si="702"/>
        <v>0.79239168949825389</v>
      </c>
      <c r="AH1281" s="59">
        <f t="shared" si="730"/>
        <v>125.86000000000001</v>
      </c>
      <c r="AI1281" s="72">
        <f t="shared" si="725"/>
        <v>2.0998877274114669</v>
      </c>
      <c r="AJ1281" s="59">
        <f t="shared" si="726"/>
        <v>37.200000000000003</v>
      </c>
      <c r="AK1281" s="59">
        <f t="shared" si="703"/>
        <v>1.5705429398818975</v>
      </c>
      <c r="AL1281" s="72">
        <f t="shared" si="727"/>
        <v>755.16000000000008</v>
      </c>
      <c r="AM1281" s="72">
        <f t="shared" si="731"/>
        <v>2.8780389777951103</v>
      </c>
      <c r="AN1281" s="39" t="s">
        <v>28</v>
      </c>
      <c r="AO1281" s="37" t="s">
        <v>470</v>
      </c>
      <c r="AQ1281" s="59" t="s">
        <v>80</v>
      </c>
      <c r="AR1281" s="67" t="s">
        <v>414</v>
      </c>
      <c r="AS1281" s="67" t="s">
        <v>456</v>
      </c>
      <c r="AT1281" s="172" t="s">
        <v>2490</v>
      </c>
      <c r="AU1281" s="270">
        <v>39.03</v>
      </c>
      <c r="AV1281" s="11">
        <v>-79.67</v>
      </c>
      <c r="AW1281" s="59" t="s">
        <v>457</v>
      </c>
      <c r="AX1281" s="277">
        <v>7.8666666666666663</v>
      </c>
      <c r="AY1281" s="278">
        <v>1269</v>
      </c>
      <c r="AZ1281" s="455">
        <f t="shared" si="704"/>
        <v>3.1034616220947049</v>
      </c>
      <c r="BA1281" s="515" t="s">
        <v>82</v>
      </c>
      <c r="BB1281" s="40" t="s">
        <v>458</v>
      </c>
      <c r="BC1281" s="59" t="s">
        <v>459</v>
      </c>
      <c r="BD1281" s="59" t="s">
        <v>2371</v>
      </c>
      <c r="BE1281" s="59" t="s">
        <v>867</v>
      </c>
      <c r="BF1281" s="39"/>
      <c r="BH1281" s="38" t="s">
        <v>1450</v>
      </c>
      <c r="BI1281" s="67" t="s">
        <v>2030</v>
      </c>
      <c r="BJ1281" s="67" t="s">
        <v>8</v>
      </c>
      <c r="BK1281" s="67" t="s">
        <v>52</v>
      </c>
      <c r="BO1281" s="59" t="s">
        <v>1669</v>
      </c>
      <c r="BP1281" s="67" t="s">
        <v>51</v>
      </c>
      <c r="BQ1281" s="59" t="s">
        <v>30</v>
      </c>
      <c r="BR1281" s="67">
        <v>24.647872424827401</v>
      </c>
      <c r="BS1281" s="59" t="s">
        <v>21</v>
      </c>
      <c r="BT1281" s="59" t="s">
        <v>9</v>
      </c>
      <c r="BU1281" s="124">
        <v>10.467035146642697</v>
      </c>
      <c r="BV1281" s="67">
        <v>10.912120170311802</v>
      </c>
      <c r="BW1281" s="106" t="s">
        <v>634</v>
      </c>
      <c r="BX1281" s="37" t="s">
        <v>27</v>
      </c>
      <c r="BY1281" s="70">
        <f t="shared" si="728"/>
        <v>30.234691401317921</v>
      </c>
      <c r="BZ1281" s="124">
        <f t="shared" si="723"/>
        <v>30.234691401317921</v>
      </c>
      <c r="CA1281" s="59" t="s">
        <v>18</v>
      </c>
      <c r="CB1281" s="37" t="s">
        <v>698</v>
      </c>
      <c r="CC1281" s="37">
        <v>8</v>
      </c>
      <c r="CD1281" s="37">
        <v>8</v>
      </c>
      <c r="CF1281" s="78" t="s">
        <v>1584</v>
      </c>
      <c r="CG1281" s="67">
        <v>41.196149472403697</v>
      </c>
      <c r="CH1281" s="37" t="s">
        <v>21</v>
      </c>
      <c r="CI1281" s="67">
        <v>8.9381958585671057</v>
      </c>
      <c r="CJ1281" s="67">
        <v>9.3888345278079974</v>
      </c>
      <c r="CK1281" s="59">
        <f t="shared" si="729"/>
        <v>25.918334930435496</v>
      </c>
      <c r="CL1281" s="59">
        <f t="shared" si="724"/>
        <v>25.918334930435496</v>
      </c>
      <c r="CM1281" s="37">
        <v>8</v>
      </c>
      <c r="CN1281" s="37">
        <v>8</v>
      </c>
      <c r="CP1281" s="67">
        <f t="shared" si="708"/>
        <v>-0.58766569588661799</v>
      </c>
      <c r="CQ1281" s="67">
        <f t="shared" si="709"/>
        <v>0.94545454545454544</v>
      </c>
      <c r="CR1281" s="67">
        <f t="shared" si="705"/>
        <v>-0.5556112033837115</v>
      </c>
      <c r="CS1281" s="67">
        <f t="shared" si="710"/>
        <v>0.25964699404142177</v>
      </c>
      <c r="CT1281" s="91">
        <v>0</v>
      </c>
      <c r="CU1281" s="59">
        <v>0</v>
      </c>
      <c r="CV1281" s="59" t="s">
        <v>1782</v>
      </c>
      <c r="CW1281" s="59">
        <v>0</v>
      </c>
      <c r="CX1281" s="37">
        <v>0</v>
      </c>
      <c r="CY1281" s="102">
        <v>0</v>
      </c>
      <c r="CZ1281" s="102">
        <v>2</v>
      </c>
      <c r="DA1281" s="102">
        <v>0</v>
      </c>
      <c r="DB1281" s="102">
        <v>0</v>
      </c>
      <c r="DC1281" s="102">
        <v>0</v>
      </c>
      <c r="DD1281" s="59">
        <v>0</v>
      </c>
      <c r="DE1281" s="60">
        <v>1</v>
      </c>
      <c r="DF1281" s="60">
        <v>0</v>
      </c>
      <c r="DG1281" s="60">
        <v>0</v>
      </c>
      <c r="DH1281" s="60">
        <v>1</v>
      </c>
      <c r="DI1281" s="60">
        <v>0</v>
      </c>
      <c r="DJ1281" s="60">
        <v>0</v>
      </c>
      <c r="DK1281" s="60">
        <v>0</v>
      </c>
      <c r="DL1281" s="60">
        <v>0</v>
      </c>
      <c r="DM1281" s="60">
        <v>0</v>
      </c>
      <c r="DN1281" s="60">
        <v>0</v>
      </c>
      <c r="DO1281" s="59">
        <v>0</v>
      </c>
      <c r="DP1281" s="59">
        <v>0</v>
      </c>
      <c r="DQ1281" s="59">
        <v>0</v>
      </c>
      <c r="DR1281" s="59">
        <v>0</v>
      </c>
      <c r="DS1281" s="59">
        <v>0</v>
      </c>
      <c r="DT1281" s="59">
        <v>0</v>
      </c>
      <c r="DU1281" s="59">
        <v>0</v>
      </c>
      <c r="DV1281" s="59">
        <v>0</v>
      </c>
      <c r="DW1281" s="59">
        <v>0</v>
      </c>
      <c r="DX1281" s="59">
        <v>0</v>
      </c>
      <c r="DY1281" s="59">
        <v>0</v>
      </c>
      <c r="DZ1281" s="59">
        <v>0</v>
      </c>
      <c r="EA1281" s="59">
        <v>0</v>
      </c>
      <c r="EB1281" s="59">
        <v>0</v>
      </c>
      <c r="EC1281" s="59">
        <v>0</v>
      </c>
      <c r="ED1281" s="59">
        <v>0</v>
      </c>
      <c r="EE1281" s="59">
        <v>0</v>
      </c>
      <c r="EF1281" s="59">
        <v>0</v>
      </c>
      <c r="EG1281" s="59">
        <v>0</v>
      </c>
      <c r="EH1281" s="59">
        <v>0</v>
      </c>
      <c r="EI1281" s="59">
        <v>0</v>
      </c>
      <c r="EJ1281" s="59">
        <v>0</v>
      </c>
      <c r="EK1281" s="59">
        <v>0</v>
      </c>
      <c r="EL1281" s="59">
        <v>0</v>
      </c>
      <c r="EM1281" s="59">
        <v>0</v>
      </c>
      <c r="EN1281" s="59">
        <v>1</v>
      </c>
      <c r="EO1281" s="59">
        <v>0</v>
      </c>
      <c r="EP1281" s="59">
        <v>1</v>
      </c>
      <c r="EQ1281" s="59">
        <v>4</v>
      </c>
    </row>
    <row r="1282" spans="1:147" s="58" customFormat="1" ht="15" customHeight="1" x14ac:dyDescent="0.25">
      <c r="A1282" s="501" t="s">
        <v>2594</v>
      </c>
      <c r="B1282" s="37">
        <v>1</v>
      </c>
      <c r="C1282" s="123" t="s">
        <v>460</v>
      </c>
      <c r="D1282" s="59">
        <v>2010</v>
      </c>
      <c r="E1282" s="67" t="s">
        <v>461</v>
      </c>
      <c r="F1282" s="67" t="s">
        <v>151</v>
      </c>
      <c r="G1282" s="59">
        <v>143</v>
      </c>
      <c r="H1282" s="59" t="s">
        <v>462</v>
      </c>
      <c r="I1282" s="67" t="s">
        <v>395</v>
      </c>
      <c r="J1282" s="59">
        <v>4</v>
      </c>
      <c r="K1282" s="59" t="s">
        <v>20</v>
      </c>
      <c r="L1282" s="59" t="s">
        <v>77</v>
      </c>
      <c r="M1282" s="37">
        <v>4</v>
      </c>
      <c r="N1282" s="37">
        <v>4</v>
      </c>
      <c r="O1282" s="59">
        <f t="shared" si="701"/>
        <v>0.6020599913279624</v>
      </c>
      <c r="P1282" s="59" t="s">
        <v>1040</v>
      </c>
      <c r="Q1282" s="67"/>
      <c r="R1282" s="77">
        <v>1</v>
      </c>
      <c r="S1282" s="37">
        <v>15</v>
      </c>
      <c r="T1282" s="37">
        <v>5</v>
      </c>
      <c r="U1282" s="37"/>
      <c r="V1282" s="59" t="s">
        <v>1453</v>
      </c>
      <c r="W1282" s="59">
        <v>2</v>
      </c>
      <c r="X1282" s="37" t="s">
        <v>1557</v>
      </c>
      <c r="Y1282" s="39" t="s">
        <v>1041</v>
      </c>
      <c r="Z1282" s="40" t="s">
        <v>83</v>
      </c>
      <c r="AA1282" s="59" t="s">
        <v>718</v>
      </c>
      <c r="AB1282" s="59" t="s">
        <v>1456</v>
      </c>
      <c r="AC1282" s="100" t="s">
        <v>1457</v>
      </c>
      <c r="AD1282" s="382" t="s">
        <v>1458</v>
      </c>
      <c r="AE1282" s="59" t="s">
        <v>577</v>
      </c>
      <c r="AF1282" s="100">
        <v>5.5</v>
      </c>
      <c r="AG1282" s="59">
        <f t="shared" si="702"/>
        <v>0.74036268949424389</v>
      </c>
      <c r="AH1282" s="59">
        <f>AF1282*20.3</f>
        <v>111.65</v>
      </c>
      <c r="AI1282" s="72">
        <f t="shared" si="725"/>
        <v>2.0478587274074567</v>
      </c>
      <c r="AJ1282" s="59">
        <f t="shared" si="726"/>
        <v>22</v>
      </c>
      <c r="AK1282" s="59">
        <f t="shared" si="703"/>
        <v>1.3424226808222062</v>
      </c>
      <c r="AL1282" s="72">
        <f t="shared" si="727"/>
        <v>446.6</v>
      </c>
      <c r="AM1282" s="72">
        <f t="shared" si="731"/>
        <v>2.6499187187354192</v>
      </c>
      <c r="AN1282" s="39" t="s">
        <v>28</v>
      </c>
      <c r="AO1282" s="37" t="s">
        <v>470</v>
      </c>
      <c r="AP1282" s="67"/>
      <c r="AQ1282" s="59" t="s">
        <v>80</v>
      </c>
      <c r="AR1282" s="67" t="s">
        <v>81</v>
      </c>
      <c r="AS1282" s="67" t="s">
        <v>463</v>
      </c>
      <c r="AT1282" s="172" t="s">
        <v>2491</v>
      </c>
      <c r="AU1282" s="270">
        <v>41.9</v>
      </c>
      <c r="AV1282" s="11">
        <v>-78.599999999999994</v>
      </c>
      <c r="AW1282" s="59" t="s">
        <v>464</v>
      </c>
      <c r="AX1282" s="277">
        <v>6.958333333333333</v>
      </c>
      <c r="AY1282" s="278">
        <v>1121</v>
      </c>
      <c r="AZ1282" s="455">
        <f t="shared" si="704"/>
        <v>3.0496056125949731</v>
      </c>
      <c r="BA1282" s="515" t="s">
        <v>82</v>
      </c>
      <c r="BB1282" s="40" t="s">
        <v>465</v>
      </c>
      <c r="BC1282" s="59" t="s">
        <v>325</v>
      </c>
      <c r="BD1282" s="37"/>
      <c r="BE1282" s="59"/>
      <c r="BF1282" s="67"/>
      <c r="BG1282" s="67"/>
      <c r="BH1282" s="67"/>
      <c r="BI1282" s="357" t="s">
        <v>2232</v>
      </c>
      <c r="BJ1282" s="67" t="s">
        <v>12</v>
      </c>
      <c r="BK1282" s="67" t="s">
        <v>1706</v>
      </c>
      <c r="BL1282" s="59"/>
      <c r="BM1282" s="59"/>
      <c r="BN1282" s="67" t="s">
        <v>1198</v>
      </c>
      <c r="BO1282" s="59" t="s">
        <v>1671</v>
      </c>
      <c r="BP1282" s="67" t="s">
        <v>1269</v>
      </c>
      <c r="BQ1282" s="59" t="s">
        <v>38</v>
      </c>
      <c r="BR1282" s="67">
        <v>34.4</v>
      </c>
      <c r="BS1282" s="37" t="s">
        <v>21</v>
      </c>
      <c r="BT1282" s="59"/>
      <c r="BU1282" s="160">
        <v>1.24</v>
      </c>
      <c r="BV1282" s="160"/>
      <c r="BW1282" s="105" t="s">
        <v>26</v>
      </c>
      <c r="BX1282" s="91" t="s">
        <v>27</v>
      </c>
      <c r="BY1282" s="70">
        <f t="shared" ref="BY1282:BY1294" si="732">BU1282*SQRT(CC1282)</f>
        <v>10.810069379980872</v>
      </c>
      <c r="BZ1282" s="124">
        <f t="shared" si="723"/>
        <v>10.810069379980872</v>
      </c>
      <c r="CA1282" s="91" t="s">
        <v>18</v>
      </c>
      <c r="CB1282" s="91" t="s">
        <v>1557</v>
      </c>
      <c r="CC1282" s="91">
        <v>76</v>
      </c>
      <c r="CD1282" s="91">
        <v>16</v>
      </c>
      <c r="CE1282" s="67" t="s">
        <v>1558</v>
      </c>
      <c r="CF1282" s="39" t="s">
        <v>1270</v>
      </c>
      <c r="CG1282" s="67">
        <v>31.9</v>
      </c>
      <c r="CH1282" s="59" t="s">
        <v>21</v>
      </c>
      <c r="CI1282" s="160">
        <v>1.03</v>
      </c>
      <c r="CJ1282" s="160"/>
      <c r="CK1282" s="59">
        <f t="shared" ref="CK1282:CK1289" si="733">CI1282*SQRT(CM1282)</f>
        <v>8.9793318236937889</v>
      </c>
      <c r="CL1282" s="59">
        <f t="shared" si="724"/>
        <v>8.9793318236937889</v>
      </c>
      <c r="CM1282" s="91">
        <v>76</v>
      </c>
      <c r="CN1282" s="91">
        <v>16</v>
      </c>
      <c r="CO1282" s="67" t="s">
        <v>1558</v>
      </c>
      <c r="CP1282" s="67">
        <f t="shared" si="708"/>
        <v>0.25158621985128593</v>
      </c>
      <c r="CQ1282" s="67">
        <f t="shared" si="709"/>
        <v>0.994991652754591</v>
      </c>
      <c r="CR1282" s="67">
        <f t="shared" si="705"/>
        <v>0.25032618870011086</v>
      </c>
      <c r="CS1282" s="67">
        <f t="shared" si="710"/>
        <v>0.12520612894983266</v>
      </c>
      <c r="CT1282" s="91">
        <v>0</v>
      </c>
      <c r="CU1282" s="59">
        <v>0</v>
      </c>
      <c r="CV1282" s="59" t="s">
        <v>1624</v>
      </c>
      <c r="CW1282" s="59">
        <v>0</v>
      </c>
      <c r="CX1282" s="59">
        <v>0</v>
      </c>
      <c r="CY1282" s="102">
        <v>1</v>
      </c>
      <c r="CZ1282" s="102">
        <v>0</v>
      </c>
      <c r="DA1282" s="102">
        <v>0</v>
      </c>
      <c r="DB1282" s="102">
        <v>0</v>
      </c>
      <c r="DC1282" s="102">
        <v>0</v>
      </c>
      <c r="DD1282" s="60">
        <v>1</v>
      </c>
      <c r="DE1282" s="60">
        <v>0</v>
      </c>
      <c r="DF1282" s="60">
        <v>0</v>
      </c>
      <c r="DG1282" s="60">
        <v>0</v>
      </c>
      <c r="DH1282" s="60">
        <v>0</v>
      </c>
      <c r="DI1282" s="60">
        <v>0</v>
      </c>
      <c r="DJ1282" s="60">
        <v>0</v>
      </c>
      <c r="DK1282" s="60">
        <v>0</v>
      </c>
      <c r="DL1282" s="60">
        <v>0</v>
      </c>
      <c r="DM1282" s="60">
        <v>0</v>
      </c>
      <c r="DN1282" s="60">
        <v>0</v>
      </c>
      <c r="DO1282" s="59">
        <v>0</v>
      </c>
      <c r="DP1282" s="59">
        <v>0</v>
      </c>
      <c r="DQ1282" s="59">
        <v>0</v>
      </c>
      <c r="DR1282" s="59">
        <v>0</v>
      </c>
      <c r="DS1282" s="59">
        <v>0</v>
      </c>
      <c r="DT1282" s="59">
        <v>0</v>
      </c>
      <c r="DU1282" s="59">
        <v>0</v>
      </c>
      <c r="DV1282" s="59">
        <v>0</v>
      </c>
      <c r="DW1282" s="59">
        <v>0</v>
      </c>
      <c r="DX1282" s="59">
        <v>0</v>
      </c>
      <c r="DY1282" s="59">
        <v>0</v>
      </c>
      <c r="DZ1282" s="59">
        <v>0</v>
      </c>
      <c r="EA1282" s="59">
        <v>0</v>
      </c>
      <c r="EB1282" s="59">
        <v>0</v>
      </c>
      <c r="EC1282" s="59">
        <v>0</v>
      </c>
      <c r="ED1282" s="59">
        <v>0</v>
      </c>
      <c r="EE1282" s="59">
        <v>0</v>
      </c>
      <c r="EF1282" s="59">
        <v>0</v>
      </c>
      <c r="EG1282" s="59">
        <v>0</v>
      </c>
      <c r="EH1282" s="59">
        <v>0</v>
      </c>
      <c r="EI1282" s="59">
        <v>0</v>
      </c>
      <c r="EJ1282" s="59">
        <v>0</v>
      </c>
      <c r="EK1282" s="59">
        <v>0</v>
      </c>
      <c r="EL1282" s="59">
        <v>0</v>
      </c>
      <c r="EM1282" s="59">
        <v>1</v>
      </c>
      <c r="EN1282" s="59">
        <v>1</v>
      </c>
      <c r="EO1282" s="59">
        <v>0</v>
      </c>
      <c r="EP1282" s="59">
        <v>1</v>
      </c>
      <c r="EQ1282" s="59">
        <v>4</v>
      </c>
    </row>
    <row r="1283" spans="1:147" ht="15" customHeight="1" x14ac:dyDescent="0.25">
      <c r="A1283" s="501" t="s">
        <v>2594</v>
      </c>
      <c r="B1283" s="37">
        <v>2</v>
      </c>
      <c r="C1283" s="123" t="s">
        <v>460</v>
      </c>
      <c r="D1283" s="59">
        <v>2010</v>
      </c>
      <c r="E1283" s="67" t="s">
        <v>461</v>
      </c>
      <c r="F1283" s="67" t="s">
        <v>151</v>
      </c>
      <c r="G1283" s="59">
        <v>143</v>
      </c>
      <c r="H1283" s="59" t="s">
        <v>462</v>
      </c>
      <c r="I1283" s="67" t="s">
        <v>395</v>
      </c>
      <c r="J1283" s="59">
        <v>4</v>
      </c>
      <c r="K1283" s="59" t="s">
        <v>20</v>
      </c>
      <c r="L1283" s="59" t="s">
        <v>77</v>
      </c>
      <c r="M1283" s="37">
        <v>4</v>
      </c>
      <c r="N1283" s="37">
        <v>4</v>
      </c>
      <c r="O1283" s="59">
        <f t="shared" si="701"/>
        <v>0.6020599913279624</v>
      </c>
      <c r="P1283" s="59" t="s">
        <v>1040</v>
      </c>
      <c r="R1283" s="77">
        <v>1</v>
      </c>
      <c r="S1283" s="37">
        <v>15</v>
      </c>
      <c r="T1283" s="37">
        <v>5</v>
      </c>
      <c r="U1283" s="37">
        <v>4</v>
      </c>
      <c r="V1283" s="59" t="s">
        <v>1453</v>
      </c>
      <c r="X1283" s="37" t="s">
        <v>1455</v>
      </c>
      <c r="Y1283" s="39" t="s">
        <v>1041</v>
      </c>
      <c r="Z1283" s="40" t="s">
        <v>83</v>
      </c>
      <c r="AA1283" s="59" t="s">
        <v>718</v>
      </c>
      <c r="AB1283" s="59" t="s">
        <v>1456</v>
      </c>
      <c r="AC1283" s="100" t="s">
        <v>1457</v>
      </c>
      <c r="AD1283" s="382" t="s">
        <v>1458</v>
      </c>
      <c r="AE1283" s="59" t="s">
        <v>577</v>
      </c>
      <c r="AF1283" s="100">
        <v>5.5</v>
      </c>
      <c r="AG1283" s="59">
        <f t="shared" si="702"/>
        <v>0.74036268949424389</v>
      </c>
      <c r="AH1283" s="59">
        <f t="shared" si="730"/>
        <v>111.65</v>
      </c>
      <c r="AI1283" s="72">
        <f t="shared" si="725"/>
        <v>2.0478587274074567</v>
      </c>
      <c r="AJ1283" s="59">
        <f t="shared" si="726"/>
        <v>22</v>
      </c>
      <c r="AK1283" s="59">
        <f t="shared" si="703"/>
        <v>1.3424226808222062</v>
      </c>
      <c r="AL1283" s="72">
        <f t="shared" si="727"/>
        <v>446.6</v>
      </c>
      <c r="AM1283" s="72">
        <f t="shared" si="731"/>
        <v>2.6499187187354192</v>
      </c>
      <c r="AN1283" s="39" t="s">
        <v>28</v>
      </c>
      <c r="AO1283" s="37" t="s">
        <v>470</v>
      </c>
      <c r="AQ1283" s="59" t="s">
        <v>80</v>
      </c>
      <c r="AR1283" s="67" t="s">
        <v>81</v>
      </c>
      <c r="AS1283" s="67" t="s">
        <v>463</v>
      </c>
      <c r="AT1283" s="172" t="s">
        <v>2491</v>
      </c>
      <c r="AU1283" s="270">
        <v>41.9</v>
      </c>
      <c r="AV1283" s="11">
        <v>-78.599999999999994</v>
      </c>
      <c r="AW1283" s="59" t="s">
        <v>464</v>
      </c>
      <c r="AX1283" s="277">
        <v>6.958333333333333</v>
      </c>
      <c r="AY1283" s="278">
        <v>1121</v>
      </c>
      <c r="AZ1283" s="455">
        <f t="shared" si="704"/>
        <v>3.0496056125949731</v>
      </c>
      <c r="BA1283" s="515" t="s">
        <v>82</v>
      </c>
      <c r="BB1283" s="40" t="s">
        <v>465</v>
      </c>
      <c r="BC1283" s="59" t="s">
        <v>325</v>
      </c>
      <c r="BD1283" s="37"/>
      <c r="BI1283" s="357" t="s">
        <v>2232</v>
      </c>
      <c r="BJ1283" s="67" t="s">
        <v>8</v>
      </c>
      <c r="BK1283" s="67" t="s">
        <v>17</v>
      </c>
      <c r="BP1283" s="67" t="s">
        <v>1269</v>
      </c>
      <c r="BQ1283" s="59" t="s">
        <v>38</v>
      </c>
      <c r="BR1283" s="67">
        <v>1.8</v>
      </c>
      <c r="BS1283" s="37" t="s">
        <v>21</v>
      </c>
      <c r="BT1283" s="37" t="s">
        <v>9</v>
      </c>
      <c r="BU1283" s="160">
        <v>0.33</v>
      </c>
      <c r="BV1283" s="160"/>
      <c r="BW1283" s="105" t="s">
        <v>26</v>
      </c>
      <c r="BX1283" s="91" t="s">
        <v>27</v>
      </c>
      <c r="BY1283" s="70">
        <f t="shared" si="732"/>
        <v>2.4024362634625711</v>
      </c>
      <c r="BZ1283" s="124">
        <f t="shared" si="723"/>
        <v>2.4024362634625711</v>
      </c>
      <c r="CA1283" s="91" t="s">
        <v>18</v>
      </c>
      <c r="CB1283" s="91" t="s">
        <v>1557</v>
      </c>
      <c r="CC1283" s="91">
        <v>53</v>
      </c>
      <c r="CD1283" s="91">
        <v>16</v>
      </c>
      <c r="CE1283" s="67" t="s">
        <v>1558</v>
      </c>
      <c r="CF1283" s="39" t="s">
        <v>1270</v>
      </c>
      <c r="CG1283" s="67">
        <v>1.3</v>
      </c>
      <c r="CH1283" s="59" t="s">
        <v>21</v>
      </c>
      <c r="CI1283" s="160">
        <v>0.27</v>
      </c>
      <c r="CJ1283" s="160"/>
      <c r="CK1283" s="59">
        <f t="shared" si="733"/>
        <v>2.3538054295119641</v>
      </c>
      <c r="CL1283" s="59">
        <f t="shared" si="724"/>
        <v>2.3538054295119641</v>
      </c>
      <c r="CM1283" s="91">
        <v>76</v>
      </c>
      <c r="CN1283" s="91">
        <v>16</v>
      </c>
      <c r="CO1283" s="67" t="s">
        <v>1558</v>
      </c>
      <c r="CP1283" s="67">
        <f t="shared" si="708"/>
        <v>0.21062939399370539</v>
      </c>
      <c r="CQ1283" s="67">
        <f t="shared" si="709"/>
        <v>0.99408284023668636</v>
      </c>
      <c r="CR1283" s="67">
        <f t="shared" si="705"/>
        <v>0.2093830662185947</v>
      </c>
      <c r="CS1283" s="67">
        <f t="shared" si="710"/>
        <v>0.12516992739697325</v>
      </c>
      <c r="CT1283" s="91">
        <v>0</v>
      </c>
      <c r="CU1283" s="59">
        <v>0</v>
      </c>
      <c r="CV1283" s="59" t="s">
        <v>1624</v>
      </c>
      <c r="CW1283" s="59">
        <v>0</v>
      </c>
      <c r="CX1283" s="59">
        <v>0</v>
      </c>
      <c r="CY1283" s="102">
        <v>0</v>
      </c>
      <c r="CZ1283" s="102">
        <v>2</v>
      </c>
      <c r="DA1283" s="102">
        <v>0</v>
      </c>
      <c r="DB1283" s="102">
        <v>0</v>
      </c>
      <c r="DC1283" s="102">
        <v>0</v>
      </c>
      <c r="DD1283" s="59">
        <v>0</v>
      </c>
      <c r="DE1283" s="60">
        <v>0</v>
      </c>
      <c r="DF1283" s="60">
        <v>0</v>
      </c>
      <c r="DG1283" s="60">
        <v>0</v>
      </c>
      <c r="DH1283" s="60">
        <v>0</v>
      </c>
      <c r="DI1283" s="60">
        <v>1</v>
      </c>
      <c r="DJ1283" s="60">
        <v>0</v>
      </c>
      <c r="DK1283" s="60">
        <v>0</v>
      </c>
      <c r="DL1283" s="60">
        <v>0</v>
      </c>
      <c r="DM1283" s="60">
        <v>0</v>
      </c>
      <c r="DN1283" s="60">
        <v>0</v>
      </c>
      <c r="DO1283" s="59">
        <v>0</v>
      </c>
      <c r="DP1283" s="59">
        <v>0</v>
      </c>
      <c r="DQ1283" s="59">
        <v>0</v>
      </c>
      <c r="DR1283" s="59">
        <v>0</v>
      </c>
      <c r="DS1283" s="59">
        <v>0</v>
      </c>
      <c r="DT1283" s="59">
        <v>0</v>
      </c>
      <c r="DU1283" s="59">
        <v>0</v>
      </c>
      <c r="DV1283" s="59">
        <v>0</v>
      </c>
      <c r="DW1283" s="59">
        <v>0</v>
      </c>
      <c r="DX1283" s="59">
        <v>0</v>
      </c>
      <c r="DY1283" s="59">
        <v>0</v>
      </c>
      <c r="DZ1283" s="59">
        <v>0</v>
      </c>
      <c r="EA1283" s="59">
        <v>0</v>
      </c>
      <c r="EB1283" s="59">
        <v>0</v>
      </c>
      <c r="EC1283" s="59">
        <v>0</v>
      </c>
      <c r="ED1283" s="59">
        <v>0</v>
      </c>
      <c r="EE1283" s="59">
        <v>0</v>
      </c>
      <c r="EF1283" s="59">
        <v>0</v>
      </c>
      <c r="EG1283" s="59">
        <v>0</v>
      </c>
      <c r="EH1283" s="59">
        <v>0</v>
      </c>
      <c r="EI1283" s="59">
        <v>0</v>
      </c>
      <c r="EJ1283" s="59">
        <v>0</v>
      </c>
      <c r="EK1283" s="59">
        <v>0</v>
      </c>
      <c r="EL1283" s="59">
        <v>0</v>
      </c>
      <c r="EM1283" s="59">
        <v>1</v>
      </c>
      <c r="EN1283" s="59">
        <v>1</v>
      </c>
      <c r="EO1283" s="59">
        <v>0</v>
      </c>
      <c r="EP1283" s="59">
        <v>1</v>
      </c>
      <c r="EQ1283" s="59">
        <v>4</v>
      </c>
    </row>
    <row r="1284" spans="1:147" ht="15" customHeight="1" x14ac:dyDescent="0.25">
      <c r="A1284" s="501" t="s">
        <v>2594</v>
      </c>
      <c r="B1284" s="37">
        <v>3</v>
      </c>
      <c r="C1284" s="123" t="s">
        <v>460</v>
      </c>
      <c r="D1284" s="59">
        <v>2010</v>
      </c>
      <c r="E1284" s="67" t="s">
        <v>461</v>
      </c>
      <c r="F1284" s="67" t="s">
        <v>151</v>
      </c>
      <c r="G1284" s="59">
        <v>143</v>
      </c>
      <c r="H1284" s="59" t="s">
        <v>462</v>
      </c>
      <c r="I1284" s="67" t="s">
        <v>395</v>
      </c>
      <c r="J1284" s="59">
        <v>4</v>
      </c>
      <c r="K1284" s="59" t="s">
        <v>20</v>
      </c>
      <c r="L1284" s="59" t="s">
        <v>77</v>
      </c>
      <c r="M1284" s="37">
        <v>4</v>
      </c>
      <c r="N1284" s="37">
        <v>4</v>
      </c>
      <c r="O1284" s="59">
        <f t="shared" si="701"/>
        <v>0.6020599913279624</v>
      </c>
      <c r="P1284" s="59" t="s">
        <v>1040</v>
      </c>
      <c r="R1284" s="77">
        <v>1</v>
      </c>
      <c r="S1284" s="37">
        <v>15</v>
      </c>
      <c r="T1284" s="37">
        <v>5</v>
      </c>
      <c r="U1284" s="37">
        <v>4</v>
      </c>
      <c r="V1284" s="59" t="s">
        <v>1453</v>
      </c>
      <c r="X1284" s="37" t="s">
        <v>1455</v>
      </c>
      <c r="Y1284" s="39" t="s">
        <v>1041</v>
      </c>
      <c r="Z1284" s="40" t="s">
        <v>83</v>
      </c>
      <c r="AA1284" s="59" t="s">
        <v>718</v>
      </c>
      <c r="AB1284" s="59" t="s">
        <v>1456</v>
      </c>
      <c r="AC1284" s="100" t="s">
        <v>1457</v>
      </c>
      <c r="AD1284" s="382" t="s">
        <v>1458</v>
      </c>
      <c r="AE1284" s="59" t="s">
        <v>577</v>
      </c>
      <c r="AF1284" s="100">
        <v>5.5</v>
      </c>
      <c r="AG1284" s="59">
        <f t="shared" si="702"/>
        <v>0.74036268949424389</v>
      </c>
      <c r="AH1284" s="59">
        <f t="shared" si="730"/>
        <v>111.65</v>
      </c>
      <c r="AI1284" s="72">
        <f t="shared" si="725"/>
        <v>2.0478587274074567</v>
      </c>
      <c r="AJ1284" s="59">
        <f t="shared" si="726"/>
        <v>22</v>
      </c>
      <c r="AK1284" s="59">
        <f t="shared" si="703"/>
        <v>1.3424226808222062</v>
      </c>
      <c r="AL1284" s="72">
        <f t="shared" si="727"/>
        <v>446.6</v>
      </c>
      <c r="AM1284" s="72">
        <f t="shared" si="731"/>
        <v>2.6499187187354192</v>
      </c>
      <c r="AN1284" s="39" t="s">
        <v>28</v>
      </c>
      <c r="AO1284" s="37" t="s">
        <v>470</v>
      </c>
      <c r="AQ1284" s="59" t="s">
        <v>80</v>
      </c>
      <c r="AR1284" s="67" t="s">
        <v>81</v>
      </c>
      <c r="AS1284" s="67" t="s">
        <v>463</v>
      </c>
      <c r="AT1284" s="172" t="s">
        <v>2491</v>
      </c>
      <c r="AU1284" s="270">
        <v>41.9</v>
      </c>
      <c r="AV1284" s="11">
        <v>-78.599999999999994</v>
      </c>
      <c r="AW1284" s="59" t="s">
        <v>464</v>
      </c>
      <c r="AX1284" s="277">
        <v>6.958333333333333</v>
      </c>
      <c r="AY1284" s="278">
        <v>1121</v>
      </c>
      <c r="AZ1284" s="455">
        <f t="shared" si="704"/>
        <v>3.0496056125949731</v>
      </c>
      <c r="BA1284" s="515" t="s">
        <v>82</v>
      </c>
      <c r="BB1284" s="40" t="s">
        <v>465</v>
      </c>
      <c r="BC1284" s="59" t="s">
        <v>325</v>
      </c>
      <c r="BD1284" s="37"/>
      <c r="BI1284" s="357" t="s">
        <v>2232</v>
      </c>
      <c r="BJ1284" s="67" t="s">
        <v>8</v>
      </c>
      <c r="BK1284" s="106" t="s">
        <v>1720</v>
      </c>
      <c r="BP1284" s="67" t="s">
        <v>1269</v>
      </c>
      <c r="BQ1284" s="59" t="s">
        <v>38</v>
      </c>
      <c r="BR1284" s="67">
        <v>2.4</v>
      </c>
      <c r="BS1284" s="37" t="s">
        <v>21</v>
      </c>
      <c r="BT1284" s="37" t="s">
        <v>9</v>
      </c>
      <c r="BU1284" s="160">
        <v>0.27</v>
      </c>
      <c r="BV1284" s="160"/>
      <c r="BW1284" s="105" t="s">
        <v>26</v>
      </c>
      <c r="BX1284" s="91" t="s">
        <v>27</v>
      </c>
      <c r="BY1284" s="70">
        <f t="shared" si="732"/>
        <v>1.9656296701057401</v>
      </c>
      <c r="BZ1284" s="124">
        <f t="shared" si="723"/>
        <v>1.9656296701057401</v>
      </c>
      <c r="CA1284" s="91" t="s">
        <v>18</v>
      </c>
      <c r="CB1284" s="91" t="s">
        <v>1557</v>
      </c>
      <c r="CC1284" s="91">
        <v>53</v>
      </c>
      <c r="CD1284" s="91">
        <v>16</v>
      </c>
      <c r="CE1284" s="67" t="s">
        <v>1558</v>
      </c>
      <c r="CF1284" s="39" t="s">
        <v>1270</v>
      </c>
      <c r="CG1284" s="67">
        <v>5.7</v>
      </c>
      <c r="CH1284" s="59" t="s">
        <v>21</v>
      </c>
      <c r="CI1284" s="160">
        <v>1.25</v>
      </c>
      <c r="CJ1284" s="160"/>
      <c r="CK1284" s="59">
        <f t="shared" si="733"/>
        <v>10.897247358851684</v>
      </c>
      <c r="CL1284" s="59">
        <f t="shared" si="724"/>
        <v>10.897247358851684</v>
      </c>
      <c r="CM1284" s="91">
        <v>76</v>
      </c>
      <c r="CN1284" s="91">
        <v>16</v>
      </c>
      <c r="CO1284" s="67" t="s">
        <v>1558</v>
      </c>
      <c r="CP1284" s="67">
        <f t="shared" si="708"/>
        <v>-0.3896944851669315</v>
      </c>
      <c r="CQ1284" s="67">
        <f t="shared" si="709"/>
        <v>0.99408284023668636</v>
      </c>
      <c r="CR1284" s="67">
        <f t="shared" si="705"/>
        <v>-0.38738860063931652</v>
      </c>
      <c r="CS1284" s="67">
        <f t="shared" si="710"/>
        <v>0.12558166638722978</v>
      </c>
      <c r="CT1284" s="91">
        <v>0</v>
      </c>
      <c r="CU1284" s="59">
        <v>0</v>
      </c>
      <c r="CV1284" s="59" t="s">
        <v>1624</v>
      </c>
      <c r="CW1284" s="59">
        <v>0</v>
      </c>
      <c r="CX1284" s="65">
        <v>0</v>
      </c>
      <c r="CY1284" s="102">
        <v>0</v>
      </c>
      <c r="CZ1284" s="102">
        <v>2</v>
      </c>
      <c r="DA1284" s="102">
        <v>0</v>
      </c>
      <c r="DB1284" s="102">
        <v>0</v>
      </c>
      <c r="DC1284" s="102">
        <v>0</v>
      </c>
      <c r="DD1284" s="59">
        <v>0</v>
      </c>
      <c r="DE1284" s="60">
        <v>0</v>
      </c>
      <c r="DF1284" s="60">
        <v>0</v>
      </c>
      <c r="DG1284" s="60">
        <v>0</v>
      </c>
      <c r="DH1284" s="60">
        <v>0</v>
      </c>
      <c r="DI1284" s="60">
        <v>0</v>
      </c>
      <c r="DJ1284" s="60">
        <v>1</v>
      </c>
      <c r="DK1284" s="60">
        <v>0</v>
      </c>
      <c r="DL1284" s="60">
        <v>0</v>
      </c>
      <c r="DM1284" s="60">
        <v>0</v>
      </c>
      <c r="DN1284" s="60">
        <v>0</v>
      </c>
      <c r="DO1284" s="59">
        <v>0</v>
      </c>
      <c r="DP1284" s="59">
        <v>0</v>
      </c>
      <c r="DQ1284" s="59">
        <v>0</v>
      </c>
      <c r="DR1284" s="59">
        <v>0</v>
      </c>
      <c r="DS1284" s="59">
        <v>0</v>
      </c>
      <c r="DT1284" s="59">
        <v>0</v>
      </c>
      <c r="DU1284" s="59">
        <v>0</v>
      </c>
      <c r="DV1284" s="59">
        <v>0</v>
      </c>
      <c r="DW1284" s="59">
        <v>0</v>
      </c>
      <c r="DX1284" s="59">
        <v>0</v>
      </c>
      <c r="DY1284" s="59">
        <v>0</v>
      </c>
      <c r="DZ1284" s="59">
        <v>0</v>
      </c>
      <c r="EA1284" s="59">
        <v>0</v>
      </c>
      <c r="EB1284" s="59">
        <v>0</v>
      </c>
      <c r="EC1284" s="59">
        <v>0</v>
      </c>
      <c r="ED1284" s="59">
        <v>0</v>
      </c>
      <c r="EE1284" s="59">
        <v>0</v>
      </c>
      <c r="EF1284" s="59">
        <v>0</v>
      </c>
      <c r="EG1284" s="59">
        <v>0</v>
      </c>
      <c r="EH1284" s="59">
        <v>0</v>
      </c>
      <c r="EI1284" s="59">
        <v>0</v>
      </c>
      <c r="EJ1284" s="59">
        <v>0</v>
      </c>
      <c r="EK1284" s="59">
        <v>0</v>
      </c>
      <c r="EL1284" s="59">
        <v>0</v>
      </c>
      <c r="EM1284" s="59">
        <v>1</v>
      </c>
      <c r="EN1284" s="59">
        <v>1</v>
      </c>
      <c r="EO1284" s="59">
        <v>0</v>
      </c>
      <c r="EP1284" s="59">
        <v>1</v>
      </c>
      <c r="EQ1284" s="59">
        <v>4</v>
      </c>
    </row>
    <row r="1285" spans="1:147" ht="15" customHeight="1" x14ac:dyDescent="0.25">
      <c r="A1285" s="501" t="s">
        <v>2594</v>
      </c>
      <c r="B1285" s="37">
        <v>4</v>
      </c>
      <c r="C1285" s="123" t="s">
        <v>460</v>
      </c>
      <c r="D1285" s="59">
        <v>2010</v>
      </c>
      <c r="E1285" s="67" t="s">
        <v>461</v>
      </c>
      <c r="F1285" s="67" t="s">
        <v>151</v>
      </c>
      <c r="G1285" s="59">
        <v>143</v>
      </c>
      <c r="H1285" s="59" t="s">
        <v>462</v>
      </c>
      <c r="I1285" s="67" t="s">
        <v>395</v>
      </c>
      <c r="J1285" s="59">
        <v>4</v>
      </c>
      <c r="K1285" s="59" t="s">
        <v>20</v>
      </c>
      <c r="L1285" s="59" t="s">
        <v>77</v>
      </c>
      <c r="M1285" s="37">
        <v>4</v>
      </c>
      <c r="N1285" s="37">
        <v>4</v>
      </c>
      <c r="O1285" s="59">
        <f t="shared" si="701"/>
        <v>0.6020599913279624</v>
      </c>
      <c r="P1285" s="59" t="s">
        <v>1040</v>
      </c>
      <c r="R1285" s="77">
        <v>1</v>
      </c>
      <c r="S1285" s="37">
        <v>15</v>
      </c>
      <c r="T1285" s="37">
        <v>5</v>
      </c>
      <c r="U1285" s="37">
        <v>4</v>
      </c>
      <c r="V1285" s="59" t="s">
        <v>1453</v>
      </c>
      <c r="X1285" s="37" t="s">
        <v>1454</v>
      </c>
      <c r="Y1285" s="39" t="s">
        <v>1041</v>
      </c>
      <c r="Z1285" s="40" t="s">
        <v>83</v>
      </c>
      <c r="AA1285" s="59" t="s">
        <v>718</v>
      </c>
      <c r="AB1285" s="59" t="s">
        <v>1456</v>
      </c>
      <c r="AC1285" s="100" t="s">
        <v>1457</v>
      </c>
      <c r="AD1285" s="382" t="s">
        <v>1458</v>
      </c>
      <c r="AE1285" s="59" t="s">
        <v>577</v>
      </c>
      <c r="AF1285" s="100">
        <v>5.5</v>
      </c>
      <c r="AG1285" s="59">
        <f t="shared" si="702"/>
        <v>0.74036268949424389</v>
      </c>
      <c r="AH1285" s="59">
        <f t="shared" si="730"/>
        <v>111.65</v>
      </c>
      <c r="AI1285" s="72">
        <f t="shared" si="725"/>
        <v>2.0478587274074567</v>
      </c>
      <c r="AJ1285" s="59">
        <f t="shared" si="726"/>
        <v>22</v>
      </c>
      <c r="AK1285" s="59">
        <f t="shared" si="703"/>
        <v>1.3424226808222062</v>
      </c>
      <c r="AL1285" s="72">
        <f t="shared" si="727"/>
        <v>446.6</v>
      </c>
      <c r="AM1285" s="72">
        <f t="shared" si="731"/>
        <v>2.6499187187354192</v>
      </c>
      <c r="AN1285" s="39" t="s">
        <v>28</v>
      </c>
      <c r="AO1285" s="37" t="s">
        <v>470</v>
      </c>
      <c r="AQ1285" s="59" t="s">
        <v>80</v>
      </c>
      <c r="AR1285" s="67" t="s">
        <v>81</v>
      </c>
      <c r="AS1285" s="67" t="s">
        <v>463</v>
      </c>
      <c r="AT1285" s="172" t="s">
        <v>2491</v>
      </c>
      <c r="AU1285" s="270">
        <v>41.9</v>
      </c>
      <c r="AV1285" s="11">
        <v>-78.599999999999994</v>
      </c>
      <c r="AW1285" s="59" t="s">
        <v>464</v>
      </c>
      <c r="AX1285" s="277">
        <v>6.958333333333333</v>
      </c>
      <c r="AY1285" s="278">
        <v>1121</v>
      </c>
      <c r="AZ1285" s="455">
        <f t="shared" si="704"/>
        <v>3.0496056125949731</v>
      </c>
      <c r="BA1285" s="515" t="s">
        <v>82</v>
      </c>
      <c r="BB1285" s="40" t="s">
        <v>465</v>
      </c>
      <c r="BC1285" s="59" t="s">
        <v>325</v>
      </c>
      <c r="BD1285" s="37"/>
      <c r="BI1285" s="357" t="s">
        <v>2232</v>
      </c>
      <c r="BJ1285" s="67" t="s">
        <v>8</v>
      </c>
      <c r="BK1285" s="67" t="s">
        <v>52</v>
      </c>
      <c r="BO1285" s="59" t="s">
        <v>1671</v>
      </c>
      <c r="BP1285" s="67" t="s">
        <v>1269</v>
      </c>
      <c r="BQ1285" s="59" t="s">
        <v>38</v>
      </c>
      <c r="BR1285" s="67">
        <v>0.09</v>
      </c>
      <c r="BS1285" s="37" t="s">
        <v>21</v>
      </c>
      <c r="BT1285" s="37" t="s">
        <v>9</v>
      </c>
      <c r="BU1285" s="160">
        <v>0.03</v>
      </c>
      <c r="BV1285" s="160"/>
      <c r="BW1285" s="105" t="s">
        <v>26</v>
      </c>
      <c r="BX1285" s="91" t="s">
        <v>27</v>
      </c>
      <c r="BY1285" s="70">
        <f t="shared" si="732"/>
        <v>0.21840329667841554</v>
      </c>
      <c r="BZ1285" s="124">
        <f t="shared" si="723"/>
        <v>0.21840329667841554</v>
      </c>
      <c r="CA1285" s="91" t="s">
        <v>18</v>
      </c>
      <c r="CB1285" s="91" t="s">
        <v>1557</v>
      </c>
      <c r="CC1285" s="91">
        <v>53</v>
      </c>
      <c r="CD1285" s="91">
        <v>16</v>
      </c>
      <c r="CE1285" s="67" t="s">
        <v>1558</v>
      </c>
      <c r="CF1285" s="39" t="s">
        <v>1270</v>
      </c>
      <c r="CG1285" s="67">
        <v>0.35</v>
      </c>
      <c r="CH1285" s="59" t="s">
        <v>21</v>
      </c>
      <c r="CI1285" s="160">
        <v>0.1</v>
      </c>
      <c r="CJ1285" s="160"/>
      <c r="CK1285" s="59">
        <f t="shared" si="733"/>
        <v>0.87177978870813488</v>
      </c>
      <c r="CL1285" s="59">
        <f t="shared" si="724"/>
        <v>0.87177978870813488</v>
      </c>
      <c r="CM1285" s="91">
        <v>76</v>
      </c>
      <c r="CN1285" s="91">
        <v>16</v>
      </c>
      <c r="CO1285" s="67" t="s">
        <v>1558</v>
      </c>
      <c r="CP1285" s="67">
        <f t="shared" ref="CP1285:CP1348" si="734">(BR1285-CG1285)/SQRT(((CC1285-1)*BZ1285^2+(CM1285-1)*CL1285^2)/(CC1285+CM1285-2))</f>
        <v>-0.3799165984943994</v>
      </c>
      <c r="CQ1285" s="67">
        <f t="shared" ref="CQ1285:CQ1348" si="735">1-3/(4*(CC1285+CM1285-2)-1)</f>
        <v>0.99408284023668636</v>
      </c>
      <c r="CR1285" s="67">
        <f t="shared" si="705"/>
        <v>-0.37766857128437337</v>
      </c>
      <c r="CS1285" s="67">
        <f t="shared" ref="CS1285:CS1348" si="736">(CD1285+CN1285)/(CD1285*CN1285)+CR1285^2/(2*(CC1285+CM1285))</f>
        <v>0.12555284321603094</v>
      </c>
      <c r="CT1285" s="91">
        <v>0</v>
      </c>
      <c r="CU1285" s="59">
        <v>0</v>
      </c>
      <c r="CV1285" s="59" t="s">
        <v>1624</v>
      </c>
      <c r="CW1285" s="59">
        <v>0</v>
      </c>
      <c r="CX1285" s="59">
        <v>0</v>
      </c>
      <c r="CY1285" s="102">
        <v>0</v>
      </c>
      <c r="CZ1285" s="102">
        <v>2</v>
      </c>
      <c r="DA1285" s="102">
        <v>0</v>
      </c>
      <c r="DB1285" s="102">
        <v>0</v>
      </c>
      <c r="DC1285" s="102">
        <v>0</v>
      </c>
      <c r="DD1285" s="59">
        <v>0</v>
      </c>
      <c r="DE1285" s="60">
        <v>1</v>
      </c>
      <c r="DF1285" s="60">
        <v>0</v>
      </c>
      <c r="DG1285" s="60">
        <v>0</v>
      </c>
      <c r="DH1285" s="60">
        <v>1</v>
      </c>
      <c r="DI1285" s="60">
        <v>0</v>
      </c>
      <c r="DJ1285" s="60">
        <v>0</v>
      </c>
      <c r="DK1285" s="60">
        <v>0</v>
      </c>
      <c r="DL1285" s="60">
        <v>0</v>
      </c>
      <c r="DM1285" s="60">
        <v>0</v>
      </c>
      <c r="DN1285" s="60">
        <v>0</v>
      </c>
      <c r="DO1285" s="59">
        <v>0</v>
      </c>
      <c r="DP1285" s="59">
        <v>0</v>
      </c>
      <c r="DQ1285" s="59">
        <v>0</v>
      </c>
      <c r="DR1285" s="59">
        <v>0</v>
      </c>
      <c r="DS1285" s="59">
        <v>0</v>
      </c>
      <c r="DT1285" s="59">
        <v>0</v>
      </c>
      <c r="DU1285" s="59">
        <v>0</v>
      </c>
      <c r="DV1285" s="59">
        <v>0</v>
      </c>
      <c r="DW1285" s="59">
        <v>0</v>
      </c>
      <c r="DX1285" s="59">
        <v>0</v>
      </c>
      <c r="DY1285" s="59">
        <v>0</v>
      </c>
      <c r="DZ1285" s="59">
        <v>0</v>
      </c>
      <c r="EA1285" s="59">
        <v>0</v>
      </c>
      <c r="EB1285" s="59">
        <v>0</v>
      </c>
      <c r="EC1285" s="59">
        <v>0</v>
      </c>
      <c r="ED1285" s="59">
        <v>0</v>
      </c>
      <c r="EE1285" s="59">
        <v>0</v>
      </c>
      <c r="EF1285" s="59">
        <v>0</v>
      </c>
      <c r="EG1285" s="59">
        <v>0</v>
      </c>
      <c r="EH1285" s="59">
        <v>0</v>
      </c>
      <c r="EI1285" s="59">
        <v>0</v>
      </c>
      <c r="EJ1285" s="59">
        <v>0</v>
      </c>
      <c r="EK1285" s="59">
        <v>0</v>
      </c>
      <c r="EL1285" s="59">
        <v>0</v>
      </c>
      <c r="EM1285" s="59">
        <v>1</v>
      </c>
      <c r="EN1285" s="59">
        <v>1</v>
      </c>
      <c r="EO1285" s="59">
        <v>0</v>
      </c>
      <c r="EP1285" s="59">
        <v>1</v>
      </c>
      <c r="EQ1285" s="59">
        <v>4</v>
      </c>
    </row>
    <row r="1286" spans="1:147" ht="15" customHeight="1" x14ac:dyDescent="0.25">
      <c r="A1286" s="501" t="s">
        <v>2594</v>
      </c>
      <c r="B1286" s="37">
        <v>5</v>
      </c>
      <c r="C1286" s="123" t="s">
        <v>460</v>
      </c>
      <c r="D1286" s="59">
        <v>2010</v>
      </c>
      <c r="E1286" s="67" t="s">
        <v>461</v>
      </c>
      <c r="F1286" s="67" t="s">
        <v>151</v>
      </c>
      <c r="G1286" s="59">
        <v>143</v>
      </c>
      <c r="H1286" s="59" t="s">
        <v>462</v>
      </c>
      <c r="I1286" s="67" t="s">
        <v>395</v>
      </c>
      <c r="J1286" s="59">
        <v>4</v>
      </c>
      <c r="K1286" s="59" t="s">
        <v>20</v>
      </c>
      <c r="L1286" s="59" t="s">
        <v>77</v>
      </c>
      <c r="M1286" s="37">
        <v>4</v>
      </c>
      <c r="N1286" s="37">
        <v>4</v>
      </c>
      <c r="O1286" s="59">
        <f t="shared" ref="O1286:O1351" si="737">LOG10(N1286)</f>
        <v>0.6020599913279624</v>
      </c>
      <c r="P1286" s="59" t="s">
        <v>1040</v>
      </c>
      <c r="R1286" s="77">
        <v>1</v>
      </c>
      <c r="S1286" s="37">
        <v>15</v>
      </c>
      <c r="T1286" s="37">
        <v>5</v>
      </c>
      <c r="U1286" s="37">
        <v>4</v>
      </c>
      <c r="V1286" s="59" t="s">
        <v>1453</v>
      </c>
      <c r="X1286" s="37" t="s">
        <v>1455</v>
      </c>
      <c r="Y1286" s="39" t="s">
        <v>1041</v>
      </c>
      <c r="Z1286" s="40" t="s">
        <v>83</v>
      </c>
      <c r="AA1286" s="59" t="s">
        <v>718</v>
      </c>
      <c r="AB1286" s="59" t="s">
        <v>1456</v>
      </c>
      <c r="AC1286" s="100" t="s">
        <v>1457</v>
      </c>
      <c r="AD1286" s="382" t="s">
        <v>1458</v>
      </c>
      <c r="AE1286" s="59" t="s">
        <v>577</v>
      </c>
      <c r="AF1286" s="100">
        <v>5.5</v>
      </c>
      <c r="AG1286" s="59">
        <f>LOG10(AF1286)</f>
        <v>0.74036268949424389</v>
      </c>
      <c r="AH1286" s="59">
        <f t="shared" si="730"/>
        <v>111.65</v>
      </c>
      <c r="AI1286" s="72">
        <f t="shared" si="725"/>
        <v>2.0478587274074567</v>
      </c>
      <c r="AJ1286" s="59">
        <f t="shared" si="726"/>
        <v>22</v>
      </c>
      <c r="AK1286" s="59">
        <f>LOG10(AJ1286)</f>
        <v>1.3424226808222062</v>
      </c>
      <c r="AL1286" s="72">
        <f t="shared" si="727"/>
        <v>446.6</v>
      </c>
      <c r="AM1286" s="72">
        <f t="shared" si="731"/>
        <v>2.6499187187354192</v>
      </c>
      <c r="AN1286" s="39" t="s">
        <v>28</v>
      </c>
      <c r="AO1286" s="37" t="s">
        <v>470</v>
      </c>
      <c r="AQ1286" s="59" t="s">
        <v>80</v>
      </c>
      <c r="AR1286" s="67" t="s">
        <v>81</v>
      </c>
      <c r="AS1286" s="67" t="s">
        <v>463</v>
      </c>
      <c r="AT1286" s="172" t="s">
        <v>2491</v>
      </c>
      <c r="AU1286" s="270">
        <v>41.9</v>
      </c>
      <c r="AV1286" s="11">
        <v>-78.599999999999994</v>
      </c>
      <c r="AW1286" s="59" t="s">
        <v>464</v>
      </c>
      <c r="AX1286" s="277">
        <v>6.958333333333333</v>
      </c>
      <c r="AY1286" s="278">
        <v>1121</v>
      </c>
      <c r="AZ1286" s="455">
        <f t="shared" ref="AZ1286:AZ1351" si="738">LOG10(AY1286)</f>
        <v>3.0496056125949731</v>
      </c>
      <c r="BA1286" s="515" t="s">
        <v>82</v>
      </c>
      <c r="BB1286" s="40" t="s">
        <v>465</v>
      </c>
      <c r="BC1286" s="59" t="s">
        <v>325</v>
      </c>
      <c r="BD1286" s="37"/>
      <c r="BI1286" s="357" t="s">
        <v>2232</v>
      </c>
      <c r="BJ1286" s="67" t="s">
        <v>610</v>
      </c>
      <c r="BK1286" s="40" t="s">
        <v>1852</v>
      </c>
      <c r="BP1286" s="67" t="s">
        <v>1269</v>
      </c>
      <c r="BQ1286" s="59" t="s">
        <v>15</v>
      </c>
      <c r="BR1286" s="67">
        <v>48.2</v>
      </c>
      <c r="BS1286" s="37" t="s">
        <v>21</v>
      </c>
      <c r="BT1286" s="59" t="s">
        <v>2056</v>
      </c>
      <c r="BU1286" s="160">
        <v>10.63</v>
      </c>
      <c r="BV1286" s="160"/>
      <c r="BW1286" s="105" t="s">
        <v>26</v>
      </c>
      <c r="BX1286" s="91" t="s">
        <v>27</v>
      </c>
      <c r="BY1286" s="70">
        <f t="shared" si="732"/>
        <v>92.670191539674732</v>
      </c>
      <c r="BZ1286" s="124">
        <f t="shared" si="723"/>
        <v>92.670191539674732</v>
      </c>
      <c r="CA1286" s="91" t="s">
        <v>18</v>
      </c>
      <c r="CB1286" s="91" t="s">
        <v>1557</v>
      </c>
      <c r="CC1286" s="91">
        <v>76</v>
      </c>
      <c r="CD1286" s="91">
        <v>16</v>
      </c>
      <c r="CE1286" s="67" t="s">
        <v>1558</v>
      </c>
      <c r="CF1286" s="39" t="s">
        <v>1270</v>
      </c>
      <c r="CG1286" s="67">
        <v>77.400000000000006</v>
      </c>
      <c r="CH1286" s="59" t="s">
        <v>21</v>
      </c>
      <c r="CI1286" s="160">
        <v>15.06</v>
      </c>
      <c r="CJ1286" s="160"/>
      <c r="CK1286" s="59">
        <f t="shared" si="733"/>
        <v>131.29003617944511</v>
      </c>
      <c r="CL1286" s="59">
        <f t="shared" si="724"/>
        <v>131.29003617944511</v>
      </c>
      <c r="CM1286" s="91">
        <v>76</v>
      </c>
      <c r="CN1286" s="91">
        <v>16</v>
      </c>
      <c r="CO1286" s="67" t="s">
        <v>1558</v>
      </c>
      <c r="CP1286" s="67">
        <f t="shared" si="734"/>
        <v>-0.25696800116247925</v>
      </c>
      <c r="CQ1286" s="67">
        <f t="shared" si="735"/>
        <v>0.994991652754591</v>
      </c>
      <c r="CR1286" s="67">
        <f t="shared" ref="CR1286:CR1351" si="739">CP1286*CQ1286</f>
        <v>-0.25568101618169892</v>
      </c>
      <c r="CS1286" s="67">
        <f t="shared" si="736"/>
        <v>0.12521504204617009</v>
      </c>
      <c r="CT1286" s="91">
        <v>0</v>
      </c>
      <c r="CU1286" s="59">
        <v>0</v>
      </c>
      <c r="CV1286" s="59" t="s">
        <v>1624</v>
      </c>
      <c r="CW1286" s="59">
        <v>0</v>
      </c>
      <c r="CX1286" s="59">
        <v>0</v>
      </c>
      <c r="CY1286" s="102">
        <v>0</v>
      </c>
      <c r="CZ1286" s="102">
        <v>3</v>
      </c>
      <c r="DA1286" s="102">
        <v>0</v>
      </c>
      <c r="DB1286" s="102">
        <v>0</v>
      </c>
      <c r="DC1286" s="102">
        <v>0</v>
      </c>
      <c r="DD1286" s="59">
        <v>0</v>
      </c>
      <c r="DE1286" s="60">
        <v>0</v>
      </c>
      <c r="DF1286" s="60">
        <v>0</v>
      </c>
      <c r="DG1286" s="60">
        <v>0</v>
      </c>
      <c r="DH1286" s="60">
        <v>0</v>
      </c>
      <c r="DI1286" s="60">
        <v>0</v>
      </c>
      <c r="DJ1286" s="60">
        <v>0</v>
      </c>
      <c r="DK1286" s="60">
        <v>0</v>
      </c>
      <c r="DL1286" s="60">
        <v>0</v>
      </c>
      <c r="DM1286" s="60">
        <v>0</v>
      </c>
      <c r="DN1286" s="60">
        <v>0</v>
      </c>
      <c r="DO1286" s="59">
        <v>0</v>
      </c>
      <c r="DP1286" s="59">
        <v>0</v>
      </c>
      <c r="DQ1286" s="59">
        <v>0</v>
      </c>
      <c r="DR1286" s="59">
        <v>0</v>
      </c>
      <c r="DS1286" s="59">
        <v>0</v>
      </c>
      <c r="DT1286" s="59">
        <v>0</v>
      </c>
      <c r="DU1286" s="59">
        <v>0</v>
      </c>
      <c r="DV1286" s="59">
        <v>0</v>
      </c>
      <c r="DW1286" s="59">
        <v>0</v>
      </c>
      <c r="DX1286" s="59">
        <v>0</v>
      </c>
      <c r="DY1286" s="59">
        <v>0</v>
      </c>
      <c r="DZ1286" s="59">
        <v>0</v>
      </c>
      <c r="EA1286" s="59">
        <v>0</v>
      </c>
      <c r="EB1286" s="59">
        <v>0</v>
      </c>
      <c r="EC1286" s="59">
        <v>0</v>
      </c>
      <c r="ED1286" s="59">
        <v>0</v>
      </c>
      <c r="EE1286" s="59">
        <v>0</v>
      </c>
      <c r="EF1286" s="59">
        <v>0</v>
      </c>
      <c r="EG1286" s="59">
        <v>0</v>
      </c>
      <c r="EH1286" s="59">
        <v>0</v>
      </c>
      <c r="EI1286" s="59">
        <v>0</v>
      </c>
      <c r="EJ1286" s="59">
        <v>1</v>
      </c>
      <c r="EK1286" s="59">
        <v>0</v>
      </c>
      <c r="EL1286" s="59">
        <v>0</v>
      </c>
      <c r="EM1286" s="59">
        <v>1</v>
      </c>
      <c r="EN1286" s="59">
        <v>1</v>
      </c>
      <c r="EO1286" s="59">
        <v>0</v>
      </c>
      <c r="EP1286" s="59">
        <v>1</v>
      </c>
      <c r="EQ1286" s="59">
        <v>4</v>
      </c>
    </row>
    <row r="1287" spans="1:147" ht="15" customHeight="1" x14ac:dyDescent="0.25">
      <c r="A1287" s="501" t="s">
        <v>2594</v>
      </c>
      <c r="B1287" s="37">
        <v>6</v>
      </c>
      <c r="C1287" s="123" t="s">
        <v>460</v>
      </c>
      <c r="D1287" s="59">
        <v>2010</v>
      </c>
      <c r="E1287" s="67" t="s">
        <v>461</v>
      </c>
      <c r="F1287" s="67" t="s">
        <v>151</v>
      </c>
      <c r="G1287" s="59">
        <v>143</v>
      </c>
      <c r="H1287" s="59" t="s">
        <v>462</v>
      </c>
      <c r="I1287" s="67" t="s">
        <v>395</v>
      </c>
      <c r="J1287" s="59">
        <v>4</v>
      </c>
      <c r="K1287" s="59" t="s">
        <v>20</v>
      </c>
      <c r="L1287" s="59" t="s">
        <v>77</v>
      </c>
      <c r="M1287" s="37">
        <v>4</v>
      </c>
      <c r="N1287" s="37">
        <v>4</v>
      </c>
      <c r="O1287" s="59">
        <f t="shared" si="737"/>
        <v>0.6020599913279624</v>
      </c>
      <c r="P1287" s="59" t="s">
        <v>1040</v>
      </c>
      <c r="R1287" s="77">
        <v>1</v>
      </c>
      <c r="S1287" s="37">
        <v>15</v>
      </c>
      <c r="T1287" s="37">
        <v>5</v>
      </c>
      <c r="U1287" s="37">
        <v>4</v>
      </c>
      <c r="V1287" s="59" t="s">
        <v>1453</v>
      </c>
      <c r="X1287" s="37" t="s">
        <v>1455</v>
      </c>
      <c r="Y1287" s="39" t="s">
        <v>1041</v>
      </c>
      <c r="Z1287" s="40" t="s">
        <v>83</v>
      </c>
      <c r="AA1287" s="59" t="s">
        <v>718</v>
      </c>
      <c r="AB1287" s="59" t="s">
        <v>1456</v>
      </c>
      <c r="AC1287" s="100" t="s">
        <v>1457</v>
      </c>
      <c r="AD1287" s="382" t="s">
        <v>1458</v>
      </c>
      <c r="AE1287" s="59" t="s">
        <v>577</v>
      </c>
      <c r="AF1287" s="100">
        <v>5.5</v>
      </c>
      <c r="AG1287" s="59">
        <f>LOG10(AF1287)</f>
        <v>0.74036268949424389</v>
      </c>
      <c r="AH1287" s="59">
        <f t="shared" si="730"/>
        <v>111.65</v>
      </c>
      <c r="AI1287" s="72">
        <f t="shared" si="725"/>
        <v>2.0478587274074567</v>
      </c>
      <c r="AJ1287" s="59">
        <f t="shared" si="726"/>
        <v>22</v>
      </c>
      <c r="AK1287" s="59">
        <f>LOG10(AJ1287)</f>
        <v>1.3424226808222062</v>
      </c>
      <c r="AL1287" s="72">
        <f t="shared" si="727"/>
        <v>446.6</v>
      </c>
      <c r="AM1287" s="72">
        <f t="shared" si="731"/>
        <v>2.6499187187354192</v>
      </c>
      <c r="AN1287" s="39" t="s">
        <v>28</v>
      </c>
      <c r="AO1287" s="37" t="s">
        <v>470</v>
      </c>
      <c r="AQ1287" s="59" t="s">
        <v>80</v>
      </c>
      <c r="AR1287" s="67" t="s">
        <v>81</v>
      </c>
      <c r="AS1287" s="67" t="s">
        <v>463</v>
      </c>
      <c r="AT1287" s="172" t="s">
        <v>2491</v>
      </c>
      <c r="AU1287" s="270">
        <v>41.9</v>
      </c>
      <c r="AV1287" s="11">
        <v>-78.599999999999994</v>
      </c>
      <c r="AW1287" s="59" t="s">
        <v>464</v>
      </c>
      <c r="AX1287" s="277">
        <v>6.958333333333333</v>
      </c>
      <c r="AY1287" s="278">
        <v>1121</v>
      </c>
      <c r="AZ1287" s="455">
        <f t="shared" si="738"/>
        <v>3.0496056125949731</v>
      </c>
      <c r="BA1287" s="515" t="s">
        <v>82</v>
      </c>
      <c r="BB1287" s="40" t="s">
        <v>465</v>
      </c>
      <c r="BC1287" s="59" t="s">
        <v>325</v>
      </c>
      <c r="BD1287" s="37"/>
      <c r="BI1287" s="357" t="s">
        <v>2232</v>
      </c>
      <c r="BJ1287" s="67" t="s">
        <v>825</v>
      </c>
      <c r="BK1287" s="40" t="s">
        <v>1852</v>
      </c>
      <c r="BP1287" s="67" t="s">
        <v>1269</v>
      </c>
      <c r="BQ1287" s="59" t="s">
        <v>15</v>
      </c>
      <c r="BR1287" s="67">
        <v>8</v>
      </c>
      <c r="BS1287" s="37" t="s">
        <v>21</v>
      </c>
      <c r="BT1287" s="59" t="s">
        <v>9</v>
      </c>
      <c r="BU1287" s="160">
        <v>2</v>
      </c>
      <c r="BV1287" s="160"/>
      <c r="BW1287" s="105" t="s">
        <v>26</v>
      </c>
      <c r="BX1287" s="91" t="s">
        <v>27</v>
      </c>
      <c r="BY1287" s="70">
        <f t="shared" si="732"/>
        <v>10.583005244258363</v>
      </c>
      <c r="BZ1287" s="124">
        <f t="shared" si="723"/>
        <v>10.583005244258363</v>
      </c>
      <c r="CA1287" s="91" t="s">
        <v>18</v>
      </c>
      <c r="CB1287" s="91" t="s">
        <v>1557</v>
      </c>
      <c r="CC1287" s="91">
        <v>28</v>
      </c>
      <c r="CD1287" s="91">
        <v>16</v>
      </c>
      <c r="CE1287" s="67" t="s">
        <v>1558</v>
      </c>
      <c r="CF1287" s="39" t="s">
        <v>1270</v>
      </c>
      <c r="CG1287" s="67">
        <v>21</v>
      </c>
      <c r="CH1287" s="59" t="s">
        <v>21</v>
      </c>
      <c r="CI1287" s="160">
        <v>3</v>
      </c>
      <c r="CJ1287" s="160"/>
      <c r="CK1287" s="59">
        <f t="shared" si="733"/>
        <v>24.919871588754226</v>
      </c>
      <c r="CL1287" s="59">
        <f t="shared" si="724"/>
        <v>24.919871588754226</v>
      </c>
      <c r="CM1287" s="91">
        <v>69</v>
      </c>
      <c r="CN1287" s="91">
        <v>16</v>
      </c>
      <c r="CO1287" s="67" t="s">
        <v>1558</v>
      </c>
      <c r="CP1287" s="67">
        <f t="shared" si="734"/>
        <v>-0.59564330640607899</v>
      </c>
      <c r="CQ1287" s="67">
        <f t="shared" si="735"/>
        <v>0.9920844327176781</v>
      </c>
      <c r="CR1287" s="67">
        <f t="shared" si="739"/>
        <v>-0.59092845173795694</v>
      </c>
      <c r="CS1287" s="67">
        <f t="shared" si="736"/>
        <v>0.12679998162408979</v>
      </c>
      <c r="CT1287" s="91">
        <v>0</v>
      </c>
      <c r="CU1287" s="59">
        <v>0</v>
      </c>
      <c r="CV1287" s="59" t="s">
        <v>1624</v>
      </c>
      <c r="CW1287" s="59">
        <v>0</v>
      </c>
      <c r="CX1287" s="59">
        <v>0</v>
      </c>
      <c r="CY1287" s="102">
        <v>0</v>
      </c>
      <c r="CZ1287" s="102">
        <v>0</v>
      </c>
      <c r="DA1287" s="102">
        <v>0</v>
      </c>
      <c r="DB1287" s="102">
        <v>1</v>
      </c>
      <c r="DC1287" s="102">
        <v>0</v>
      </c>
      <c r="DD1287" s="59">
        <v>0</v>
      </c>
      <c r="DE1287" s="60">
        <v>0</v>
      </c>
      <c r="DF1287" s="60">
        <v>0</v>
      </c>
      <c r="DG1287" s="60">
        <v>0</v>
      </c>
      <c r="DH1287" s="60">
        <v>0</v>
      </c>
      <c r="DI1287" s="60">
        <v>0</v>
      </c>
      <c r="DJ1287" s="60">
        <v>0</v>
      </c>
      <c r="DK1287" s="60">
        <v>0</v>
      </c>
      <c r="DL1287" s="60">
        <v>0</v>
      </c>
      <c r="DM1287" s="60">
        <v>0</v>
      </c>
      <c r="DN1287" s="60">
        <v>0</v>
      </c>
      <c r="DO1287" s="59">
        <v>0</v>
      </c>
      <c r="DP1287" s="59">
        <v>0</v>
      </c>
      <c r="DQ1287" s="59">
        <v>0</v>
      </c>
      <c r="DR1287" s="59">
        <v>0</v>
      </c>
      <c r="DS1287" s="59">
        <v>0</v>
      </c>
      <c r="DT1287" s="59">
        <v>0</v>
      </c>
      <c r="DU1287" s="59">
        <v>0</v>
      </c>
      <c r="DV1287" s="59">
        <v>0</v>
      </c>
      <c r="DW1287" s="59">
        <v>0</v>
      </c>
      <c r="DX1287" s="59">
        <v>0</v>
      </c>
      <c r="DY1287" s="59">
        <v>0</v>
      </c>
      <c r="DZ1287" s="59">
        <v>0</v>
      </c>
      <c r="EA1287" s="59">
        <v>0</v>
      </c>
      <c r="EB1287" s="59">
        <v>0</v>
      </c>
      <c r="EC1287" s="59">
        <v>0</v>
      </c>
      <c r="ED1287" s="59">
        <v>0</v>
      </c>
      <c r="EE1287" s="59">
        <v>0</v>
      </c>
      <c r="EF1287" s="59">
        <v>0</v>
      </c>
      <c r="EG1287" s="59">
        <v>0</v>
      </c>
      <c r="EH1287" s="59">
        <v>0</v>
      </c>
      <c r="EI1287" s="59">
        <v>0</v>
      </c>
      <c r="EJ1287" s="59">
        <v>1</v>
      </c>
      <c r="EK1287" s="59">
        <v>0</v>
      </c>
      <c r="EL1287" s="59">
        <v>0</v>
      </c>
      <c r="EM1287" s="59">
        <v>1</v>
      </c>
      <c r="EN1287" s="59">
        <v>1</v>
      </c>
      <c r="EO1287" s="59">
        <v>0</v>
      </c>
      <c r="EP1287" s="59">
        <v>1</v>
      </c>
      <c r="EQ1287" s="59">
        <v>4</v>
      </c>
    </row>
    <row r="1288" spans="1:147" ht="15" customHeight="1" x14ac:dyDescent="0.25">
      <c r="A1288" s="501" t="s">
        <v>2594</v>
      </c>
      <c r="B1288" s="37">
        <v>7</v>
      </c>
      <c r="C1288" s="123" t="s">
        <v>460</v>
      </c>
      <c r="D1288" s="59">
        <v>2010</v>
      </c>
      <c r="E1288" s="67" t="s">
        <v>461</v>
      </c>
      <c r="F1288" s="67" t="s">
        <v>151</v>
      </c>
      <c r="G1288" s="59">
        <v>143</v>
      </c>
      <c r="H1288" s="59" t="s">
        <v>462</v>
      </c>
      <c r="I1288" s="67" t="s">
        <v>395</v>
      </c>
      <c r="J1288" s="59">
        <v>4</v>
      </c>
      <c r="K1288" s="59" t="s">
        <v>20</v>
      </c>
      <c r="L1288" s="59" t="s">
        <v>77</v>
      </c>
      <c r="M1288" s="37">
        <v>4</v>
      </c>
      <c r="N1288" s="37">
        <v>4</v>
      </c>
      <c r="O1288" s="59">
        <f t="shared" si="737"/>
        <v>0.6020599913279624</v>
      </c>
      <c r="P1288" s="59" t="s">
        <v>1040</v>
      </c>
      <c r="R1288" s="77">
        <v>1</v>
      </c>
      <c r="S1288" s="37">
        <v>15</v>
      </c>
      <c r="T1288" s="37">
        <v>5</v>
      </c>
      <c r="U1288" s="37">
        <v>4</v>
      </c>
      <c r="V1288" s="59" t="s">
        <v>1453</v>
      </c>
      <c r="X1288" s="37" t="s">
        <v>1455</v>
      </c>
      <c r="Y1288" s="39" t="s">
        <v>1041</v>
      </c>
      <c r="Z1288" s="40" t="s">
        <v>83</v>
      </c>
      <c r="AA1288" s="59" t="s">
        <v>718</v>
      </c>
      <c r="AB1288" s="59" t="s">
        <v>1456</v>
      </c>
      <c r="AC1288" s="100" t="s">
        <v>1457</v>
      </c>
      <c r="AD1288" s="382" t="s">
        <v>1458</v>
      </c>
      <c r="AE1288" s="59" t="s">
        <v>577</v>
      </c>
      <c r="AF1288" s="100">
        <v>5.5</v>
      </c>
      <c r="AG1288" s="59">
        <f>LOG10(AF1288)</f>
        <v>0.74036268949424389</v>
      </c>
      <c r="AH1288" s="59">
        <f t="shared" si="730"/>
        <v>111.65</v>
      </c>
      <c r="AI1288" s="72">
        <f t="shared" si="725"/>
        <v>2.0478587274074567</v>
      </c>
      <c r="AJ1288" s="59">
        <f t="shared" si="726"/>
        <v>22</v>
      </c>
      <c r="AK1288" s="59">
        <f>LOG10(AJ1288)</f>
        <v>1.3424226808222062</v>
      </c>
      <c r="AL1288" s="72">
        <f t="shared" si="727"/>
        <v>446.6</v>
      </c>
      <c r="AM1288" s="72">
        <f t="shared" si="731"/>
        <v>2.6499187187354192</v>
      </c>
      <c r="AN1288" s="39" t="s">
        <v>28</v>
      </c>
      <c r="AO1288" s="37" t="s">
        <v>470</v>
      </c>
      <c r="AQ1288" s="59" t="s">
        <v>80</v>
      </c>
      <c r="AR1288" s="67" t="s">
        <v>81</v>
      </c>
      <c r="AS1288" s="67" t="s">
        <v>463</v>
      </c>
      <c r="AT1288" s="172" t="s">
        <v>2491</v>
      </c>
      <c r="AU1288" s="270">
        <v>41.9</v>
      </c>
      <c r="AV1288" s="11">
        <v>-78.599999999999994</v>
      </c>
      <c r="AW1288" s="59" t="s">
        <v>464</v>
      </c>
      <c r="AX1288" s="277">
        <v>6.958333333333333</v>
      </c>
      <c r="AY1288" s="278">
        <v>1121</v>
      </c>
      <c r="AZ1288" s="455">
        <f t="shared" si="738"/>
        <v>3.0496056125949731</v>
      </c>
      <c r="BA1288" s="515" t="s">
        <v>82</v>
      </c>
      <c r="BB1288" s="40" t="s">
        <v>465</v>
      </c>
      <c r="BC1288" s="59" t="s">
        <v>325</v>
      </c>
      <c r="BD1288" s="37"/>
      <c r="BI1288" s="357" t="s">
        <v>2232</v>
      </c>
      <c r="BJ1288" s="67" t="s">
        <v>8</v>
      </c>
      <c r="BK1288" s="40" t="s">
        <v>605</v>
      </c>
      <c r="BP1288" s="67" t="s">
        <v>1269</v>
      </c>
      <c r="BQ1288" s="59" t="s">
        <v>15</v>
      </c>
      <c r="BR1288" s="67">
        <v>0.28000000000000003</v>
      </c>
      <c r="BS1288" s="37" t="s">
        <v>21</v>
      </c>
      <c r="BT1288" s="59" t="s">
        <v>9</v>
      </c>
      <c r="BU1288" s="160">
        <v>0.05</v>
      </c>
      <c r="BV1288" s="160"/>
      <c r="BW1288" s="105" t="s">
        <v>26</v>
      </c>
      <c r="BX1288" s="91" t="s">
        <v>27</v>
      </c>
      <c r="BY1288" s="70">
        <f t="shared" si="732"/>
        <v>0.36400549446402591</v>
      </c>
      <c r="BZ1288" s="124">
        <f t="shared" si="723"/>
        <v>0.36400549446402591</v>
      </c>
      <c r="CA1288" s="91" t="s">
        <v>18</v>
      </c>
      <c r="CB1288" s="91" t="s">
        <v>1557</v>
      </c>
      <c r="CC1288" s="91">
        <v>53</v>
      </c>
      <c r="CD1288" s="91">
        <v>16</v>
      </c>
      <c r="CE1288" s="67" t="s">
        <v>1558</v>
      </c>
      <c r="CF1288" s="39" t="s">
        <v>1270</v>
      </c>
      <c r="CG1288" s="67">
        <v>0.63</v>
      </c>
      <c r="CH1288" s="59" t="s">
        <v>21</v>
      </c>
      <c r="CI1288" s="160">
        <v>0.15</v>
      </c>
      <c r="CJ1288" s="160"/>
      <c r="CK1288" s="59">
        <f t="shared" si="733"/>
        <v>1.3076696830622021</v>
      </c>
      <c r="CL1288" s="59">
        <f t="shared" si="724"/>
        <v>1.3076696830622021</v>
      </c>
      <c r="CM1288" s="91">
        <v>76</v>
      </c>
      <c r="CN1288" s="91">
        <v>16</v>
      </c>
      <c r="CO1288" s="67" t="s">
        <v>1558</v>
      </c>
      <c r="CP1288" s="67">
        <f t="shared" si="734"/>
        <v>-0.33929538109322571</v>
      </c>
      <c r="CQ1288" s="67">
        <f t="shared" si="735"/>
        <v>0.99408284023668636</v>
      </c>
      <c r="CR1288" s="67">
        <f t="shared" si="739"/>
        <v>-0.33728771611634273</v>
      </c>
      <c r="CS1288" s="67">
        <f t="shared" si="736"/>
        <v>0.12544094187381</v>
      </c>
      <c r="CT1288" s="91">
        <v>0</v>
      </c>
      <c r="CU1288" s="59">
        <v>0</v>
      </c>
      <c r="CV1288" s="59" t="s">
        <v>1624</v>
      </c>
      <c r="CW1288" s="59">
        <v>0</v>
      </c>
      <c r="CX1288" s="59">
        <v>0</v>
      </c>
      <c r="CY1288" s="102">
        <v>0</v>
      </c>
      <c r="CZ1288" s="102">
        <v>2</v>
      </c>
      <c r="DA1288" s="102">
        <v>0</v>
      </c>
      <c r="DB1288" s="102">
        <v>0</v>
      </c>
      <c r="DC1288" s="102">
        <v>0</v>
      </c>
      <c r="DD1288" s="59">
        <v>0</v>
      </c>
      <c r="DE1288" s="60">
        <v>0</v>
      </c>
      <c r="DF1288" s="60">
        <v>0</v>
      </c>
      <c r="DG1288" s="60">
        <v>0</v>
      </c>
      <c r="DH1288" s="60">
        <v>0</v>
      </c>
      <c r="DI1288" s="60">
        <v>0</v>
      </c>
      <c r="DJ1288" s="60">
        <v>0</v>
      </c>
      <c r="DK1288" s="60">
        <v>0</v>
      </c>
      <c r="DL1288" s="60">
        <v>0</v>
      </c>
      <c r="DM1288" s="60">
        <v>0</v>
      </c>
      <c r="DN1288" s="60">
        <v>0</v>
      </c>
      <c r="DO1288" s="59">
        <v>0</v>
      </c>
      <c r="DP1288" s="59">
        <v>0</v>
      </c>
      <c r="DQ1288" s="59">
        <v>0</v>
      </c>
      <c r="DR1288" s="59">
        <v>0</v>
      </c>
      <c r="DS1288" s="59">
        <v>0</v>
      </c>
      <c r="DT1288" s="59">
        <v>0</v>
      </c>
      <c r="DU1288" s="59">
        <v>0</v>
      </c>
      <c r="DV1288" s="59">
        <v>0</v>
      </c>
      <c r="DW1288" s="59">
        <v>0</v>
      </c>
      <c r="DX1288" s="59">
        <v>0</v>
      </c>
      <c r="DY1288" s="59">
        <v>0</v>
      </c>
      <c r="DZ1288" s="59">
        <v>0</v>
      </c>
      <c r="EA1288" s="59">
        <v>0</v>
      </c>
      <c r="EB1288" s="59">
        <v>0</v>
      </c>
      <c r="EC1288" s="59">
        <v>0</v>
      </c>
      <c r="ED1288" s="59">
        <v>0</v>
      </c>
      <c r="EE1288" s="59">
        <v>0</v>
      </c>
      <c r="EF1288" s="59">
        <v>0</v>
      </c>
      <c r="EG1288" s="59">
        <v>0</v>
      </c>
      <c r="EH1288" s="59">
        <v>1</v>
      </c>
      <c r="EI1288" s="59">
        <v>0</v>
      </c>
      <c r="EJ1288" s="59">
        <v>0</v>
      </c>
      <c r="EK1288" s="59">
        <v>0</v>
      </c>
      <c r="EL1288" s="59">
        <v>0</v>
      </c>
      <c r="EM1288" s="59">
        <v>1</v>
      </c>
      <c r="EN1288" s="59">
        <v>1</v>
      </c>
      <c r="EO1288" s="59">
        <v>0</v>
      </c>
      <c r="EP1288" s="59">
        <v>1</v>
      </c>
      <c r="EQ1288" s="59">
        <v>4</v>
      </c>
    </row>
    <row r="1289" spans="1:147" ht="15" customHeight="1" x14ac:dyDescent="0.25">
      <c r="A1289" s="501" t="s">
        <v>2594</v>
      </c>
      <c r="B1289" s="37">
        <v>8</v>
      </c>
      <c r="C1289" s="123" t="s">
        <v>460</v>
      </c>
      <c r="D1289" s="59">
        <v>2010</v>
      </c>
      <c r="E1289" s="67" t="s">
        <v>461</v>
      </c>
      <c r="F1289" s="67" t="s">
        <v>151</v>
      </c>
      <c r="G1289" s="59">
        <v>143</v>
      </c>
      <c r="H1289" s="59" t="s">
        <v>462</v>
      </c>
      <c r="I1289" s="67" t="s">
        <v>395</v>
      </c>
      <c r="J1289" s="59">
        <v>4</v>
      </c>
      <c r="K1289" s="59" t="s">
        <v>20</v>
      </c>
      <c r="L1289" s="59" t="s">
        <v>77</v>
      </c>
      <c r="M1289" s="37">
        <v>4</v>
      </c>
      <c r="N1289" s="37">
        <v>4</v>
      </c>
      <c r="O1289" s="59">
        <f t="shared" si="737"/>
        <v>0.6020599913279624</v>
      </c>
      <c r="P1289" s="59" t="s">
        <v>1040</v>
      </c>
      <c r="R1289" s="77">
        <v>1</v>
      </c>
      <c r="S1289" s="37">
        <v>15</v>
      </c>
      <c r="T1289" s="37">
        <v>5</v>
      </c>
      <c r="U1289" s="37">
        <v>4</v>
      </c>
      <c r="V1289" s="59" t="s">
        <v>1453</v>
      </c>
      <c r="X1289" s="37" t="s">
        <v>1455</v>
      </c>
      <c r="Y1289" s="39" t="s">
        <v>1041</v>
      </c>
      <c r="Z1289" s="40" t="s">
        <v>83</v>
      </c>
      <c r="AA1289" s="59" t="s">
        <v>718</v>
      </c>
      <c r="AB1289" s="59" t="s">
        <v>1456</v>
      </c>
      <c r="AC1289" s="100" t="s">
        <v>1457</v>
      </c>
      <c r="AD1289" s="382" t="s">
        <v>1458</v>
      </c>
      <c r="AE1289" s="59" t="s">
        <v>577</v>
      </c>
      <c r="AF1289" s="100">
        <v>5.5</v>
      </c>
      <c r="AG1289" s="59">
        <f>LOG10(AF1289)</f>
        <v>0.74036268949424389</v>
      </c>
      <c r="AH1289" s="59">
        <f t="shared" si="730"/>
        <v>111.65</v>
      </c>
      <c r="AI1289" s="72">
        <f t="shared" si="725"/>
        <v>2.0478587274074567</v>
      </c>
      <c r="AJ1289" s="59">
        <f t="shared" si="726"/>
        <v>22</v>
      </c>
      <c r="AK1289" s="59">
        <f>LOG10(AJ1289)</f>
        <v>1.3424226808222062</v>
      </c>
      <c r="AL1289" s="72">
        <f t="shared" si="727"/>
        <v>446.6</v>
      </c>
      <c r="AM1289" s="72">
        <f t="shared" si="731"/>
        <v>2.6499187187354192</v>
      </c>
      <c r="AN1289" s="39" t="s">
        <v>28</v>
      </c>
      <c r="AO1289" s="37" t="s">
        <v>470</v>
      </c>
      <c r="AQ1289" s="59" t="s">
        <v>80</v>
      </c>
      <c r="AR1289" s="67" t="s">
        <v>81</v>
      </c>
      <c r="AS1289" s="67" t="s">
        <v>463</v>
      </c>
      <c r="AT1289" s="172" t="s">
        <v>2491</v>
      </c>
      <c r="AU1289" s="270">
        <v>41.9</v>
      </c>
      <c r="AV1289" s="11">
        <v>-78.599999999999994</v>
      </c>
      <c r="AW1289" s="59" t="s">
        <v>464</v>
      </c>
      <c r="AX1289" s="277">
        <v>6.958333333333333</v>
      </c>
      <c r="AY1289" s="278">
        <v>1121</v>
      </c>
      <c r="AZ1289" s="455">
        <f t="shared" si="738"/>
        <v>3.0496056125949731</v>
      </c>
      <c r="BA1289" s="515" t="s">
        <v>82</v>
      </c>
      <c r="BB1289" s="40" t="s">
        <v>465</v>
      </c>
      <c r="BC1289" s="59" t="s">
        <v>325</v>
      </c>
      <c r="BD1289" s="37"/>
      <c r="BI1289" s="357" t="s">
        <v>2232</v>
      </c>
      <c r="BJ1289" s="67" t="s">
        <v>610</v>
      </c>
      <c r="BK1289" s="40" t="s">
        <v>1042</v>
      </c>
      <c r="BP1289" s="67" t="s">
        <v>1269</v>
      </c>
      <c r="BQ1289" s="59" t="s">
        <v>15</v>
      </c>
      <c r="BR1289" s="67">
        <v>50.3</v>
      </c>
      <c r="BS1289" s="37" t="s">
        <v>21</v>
      </c>
      <c r="BT1289" s="59" t="s">
        <v>2057</v>
      </c>
      <c r="BU1289" s="160">
        <v>12.25</v>
      </c>
      <c r="BV1289" s="160"/>
      <c r="BW1289" s="105" t="s">
        <v>26</v>
      </c>
      <c r="BX1289" s="91" t="s">
        <v>27</v>
      </c>
      <c r="BY1289" s="70">
        <f t="shared" si="732"/>
        <v>106.79302411674651</v>
      </c>
      <c r="BZ1289" s="124">
        <f t="shared" si="723"/>
        <v>106.79302411674651</v>
      </c>
      <c r="CA1289" s="91" t="s">
        <v>18</v>
      </c>
      <c r="CB1289" s="91" t="s">
        <v>1557</v>
      </c>
      <c r="CC1289" s="91">
        <v>76</v>
      </c>
      <c r="CD1289" s="91">
        <v>16</v>
      </c>
      <c r="CE1289" s="67" t="s">
        <v>1558</v>
      </c>
      <c r="CF1289" s="39" t="s">
        <v>1270</v>
      </c>
      <c r="CG1289" s="67">
        <v>66.400000000000006</v>
      </c>
      <c r="CH1289" s="59" t="s">
        <v>21</v>
      </c>
      <c r="CI1289" s="160">
        <v>18.329999999999998</v>
      </c>
      <c r="CJ1289" s="160"/>
      <c r="CK1289" s="59">
        <f t="shared" si="733"/>
        <v>159.7972352702011</v>
      </c>
      <c r="CL1289" s="59">
        <f t="shared" si="724"/>
        <v>159.7972352702011</v>
      </c>
      <c r="CM1289" s="91">
        <v>76</v>
      </c>
      <c r="CN1289" s="91">
        <v>16</v>
      </c>
      <c r="CO1289" s="67" t="s">
        <v>1558</v>
      </c>
      <c r="CP1289" s="67">
        <f t="shared" si="734"/>
        <v>-0.11846579644268335</v>
      </c>
      <c r="CQ1289" s="67">
        <f t="shared" si="735"/>
        <v>0.994991652754591</v>
      </c>
      <c r="CR1289" s="67">
        <f t="shared" si="739"/>
        <v>-0.11787247859739446</v>
      </c>
      <c r="CS1289" s="67">
        <f t="shared" si="736"/>
        <v>0.12504570368819307</v>
      </c>
      <c r="CT1289" s="91">
        <v>0</v>
      </c>
      <c r="CU1289" s="59">
        <v>0</v>
      </c>
      <c r="CV1289" s="59" t="s">
        <v>1624</v>
      </c>
      <c r="CW1289" s="59">
        <v>0</v>
      </c>
      <c r="CX1289" s="59">
        <v>0</v>
      </c>
      <c r="CY1289" s="102">
        <v>0</v>
      </c>
      <c r="CZ1289" s="102">
        <v>3</v>
      </c>
      <c r="DA1289" s="102">
        <v>0</v>
      </c>
      <c r="DB1289" s="102">
        <v>0</v>
      </c>
      <c r="DC1289" s="102">
        <v>0</v>
      </c>
      <c r="DD1289" s="59">
        <v>0</v>
      </c>
      <c r="DE1289" s="60">
        <v>0</v>
      </c>
      <c r="DF1289" s="60">
        <v>0</v>
      </c>
      <c r="DG1289" s="60">
        <v>0</v>
      </c>
      <c r="DH1289" s="60">
        <v>0</v>
      </c>
      <c r="DI1289" s="60">
        <v>0</v>
      </c>
      <c r="DJ1289" s="60">
        <v>0</v>
      </c>
      <c r="DK1289" s="60">
        <v>0</v>
      </c>
      <c r="DL1289" s="60">
        <v>0</v>
      </c>
      <c r="DM1289" s="60">
        <v>0</v>
      </c>
      <c r="DN1289" s="60">
        <v>0</v>
      </c>
      <c r="DO1289" s="59">
        <v>0</v>
      </c>
      <c r="DP1289" s="59">
        <v>0</v>
      </c>
      <c r="DQ1289" s="59">
        <v>0</v>
      </c>
      <c r="DR1289" s="59">
        <v>0</v>
      </c>
      <c r="DS1289" s="59">
        <v>0</v>
      </c>
      <c r="DT1289" s="59">
        <v>0</v>
      </c>
      <c r="DU1289" s="59">
        <v>0</v>
      </c>
      <c r="DV1289" s="59">
        <v>0</v>
      </c>
      <c r="DW1289" s="59">
        <v>0</v>
      </c>
      <c r="DX1289" s="59">
        <v>0</v>
      </c>
      <c r="DY1289" s="59">
        <v>0</v>
      </c>
      <c r="DZ1289" s="59">
        <v>0</v>
      </c>
      <c r="EA1289" s="59">
        <v>0</v>
      </c>
      <c r="EB1289" s="59">
        <v>0</v>
      </c>
      <c r="EC1289" s="59">
        <v>0</v>
      </c>
      <c r="ED1289" s="59">
        <v>0</v>
      </c>
      <c r="EE1289" s="59">
        <v>0</v>
      </c>
      <c r="EF1289" s="59">
        <v>0</v>
      </c>
      <c r="EG1289" s="59">
        <v>0</v>
      </c>
      <c r="EH1289" s="59">
        <v>0</v>
      </c>
      <c r="EI1289" s="59">
        <v>0</v>
      </c>
      <c r="EJ1289" s="59">
        <v>0</v>
      </c>
      <c r="EK1289" s="59">
        <v>0</v>
      </c>
      <c r="EL1289" s="59">
        <v>0</v>
      </c>
      <c r="EM1289" s="59">
        <v>1</v>
      </c>
      <c r="EN1289" s="59">
        <v>1</v>
      </c>
      <c r="EO1289" s="59">
        <v>0</v>
      </c>
      <c r="EP1289" s="59">
        <v>1</v>
      </c>
      <c r="EQ1289" s="59">
        <v>4</v>
      </c>
    </row>
    <row r="1290" spans="1:147" ht="15" customHeight="1" x14ac:dyDescent="0.25">
      <c r="A1290" s="499" t="s">
        <v>2595</v>
      </c>
      <c r="B1290" s="37">
        <v>1</v>
      </c>
      <c r="C1290" s="39" t="s">
        <v>466</v>
      </c>
      <c r="D1290" s="37">
        <v>2003</v>
      </c>
      <c r="E1290" s="38" t="s">
        <v>467</v>
      </c>
      <c r="F1290" s="38" t="s">
        <v>76</v>
      </c>
      <c r="G1290" s="37">
        <v>130</v>
      </c>
      <c r="H1290" s="37" t="s">
        <v>468</v>
      </c>
      <c r="I1290" s="127" t="s">
        <v>50</v>
      </c>
      <c r="J1290" s="59">
        <v>0</v>
      </c>
      <c r="K1290" s="37" t="s">
        <v>3</v>
      </c>
      <c r="L1290" s="37" t="s">
        <v>89</v>
      </c>
      <c r="M1290" s="37">
        <v>3</v>
      </c>
      <c r="N1290" s="37">
        <v>3</v>
      </c>
      <c r="O1290" s="59">
        <f t="shared" si="737"/>
        <v>0.47712125471966244</v>
      </c>
      <c r="P1290" s="37">
        <v>2000</v>
      </c>
      <c r="Q1290" s="38"/>
      <c r="R1290" s="37">
        <v>1</v>
      </c>
      <c r="S1290" s="37">
        <v>1</v>
      </c>
      <c r="T1290" s="37">
        <v>10</v>
      </c>
      <c r="U1290" s="37">
        <v>1</v>
      </c>
      <c r="V1290" s="37" t="s">
        <v>764</v>
      </c>
      <c r="W1290" s="37"/>
      <c r="X1290" s="37" t="s">
        <v>96</v>
      </c>
      <c r="Y1290" s="38" t="s">
        <v>766</v>
      </c>
      <c r="Z1290" s="166" t="s">
        <v>83</v>
      </c>
      <c r="AA1290" s="37" t="s">
        <v>571</v>
      </c>
      <c r="AB1290" s="37" t="s">
        <v>1461</v>
      </c>
      <c r="AC1290" s="37">
        <v>76</v>
      </c>
      <c r="AD1290" s="37">
        <v>0</v>
      </c>
      <c r="AE1290" s="37" t="s">
        <v>1071</v>
      </c>
      <c r="AF1290" s="37">
        <v>76</v>
      </c>
      <c r="AG1290" s="59">
        <f>LOG10(AF1290)</f>
        <v>1.8808135922807914</v>
      </c>
      <c r="AH1290" s="59">
        <f>AF1290*20.3</f>
        <v>1542.8</v>
      </c>
      <c r="AI1290" s="72">
        <f t="shared" si="725"/>
        <v>3.1883096301940044</v>
      </c>
      <c r="AJ1290" s="59">
        <f t="shared" si="726"/>
        <v>228</v>
      </c>
      <c r="AK1290" s="59">
        <f>LOG10(AJ1290)</f>
        <v>2.357934847000454</v>
      </c>
      <c r="AL1290" s="72">
        <f t="shared" si="727"/>
        <v>4628.3999999999996</v>
      </c>
      <c r="AM1290" s="72">
        <f t="shared" si="731"/>
        <v>3.6654308849136665</v>
      </c>
      <c r="AN1290" s="39" t="s">
        <v>28</v>
      </c>
      <c r="AO1290" s="37" t="s">
        <v>470</v>
      </c>
      <c r="AQ1290" s="37" t="s">
        <v>80</v>
      </c>
      <c r="AR1290" s="38" t="s">
        <v>105</v>
      </c>
      <c r="AS1290" s="38" t="s">
        <v>469</v>
      </c>
      <c r="AT1290" s="172" t="s">
        <v>2492</v>
      </c>
      <c r="AU1290" s="270">
        <v>40.799999999999997</v>
      </c>
      <c r="AV1290" s="11">
        <v>-74.5</v>
      </c>
      <c r="AW1290" s="37"/>
      <c r="AX1290" s="277">
        <v>10.483333333333333</v>
      </c>
      <c r="AY1290" s="278">
        <v>1290</v>
      </c>
      <c r="AZ1290" s="455">
        <f t="shared" si="738"/>
        <v>3.1105897102992488</v>
      </c>
      <c r="BA1290" s="523" t="s">
        <v>82</v>
      </c>
      <c r="BB1290" s="38"/>
      <c r="BC1290" s="37"/>
      <c r="BD1290" s="37"/>
      <c r="BE1290" s="37"/>
      <c r="BG1290" s="38" t="s">
        <v>765</v>
      </c>
      <c r="BH1290" s="38"/>
      <c r="BI1290" s="357" t="s">
        <v>2232</v>
      </c>
      <c r="BJ1290" s="38" t="s">
        <v>709</v>
      </c>
      <c r="BK1290" s="38" t="s">
        <v>1732</v>
      </c>
      <c r="BN1290" s="38" t="s">
        <v>1460</v>
      </c>
      <c r="BO1290" s="37"/>
      <c r="BP1290" s="67" t="s">
        <v>51</v>
      </c>
      <c r="BQ1290" s="37" t="s">
        <v>61</v>
      </c>
      <c r="BR1290" s="38">
        <v>0</v>
      </c>
      <c r="BS1290" s="37" t="s">
        <v>21</v>
      </c>
      <c r="BT1290" s="37" t="s">
        <v>9</v>
      </c>
      <c r="BU1290" s="38">
        <v>0</v>
      </c>
      <c r="BV1290" s="38">
        <v>0</v>
      </c>
      <c r="BW1290" s="106" t="s">
        <v>634</v>
      </c>
      <c r="BX1290" s="37" t="s">
        <v>27</v>
      </c>
      <c r="BY1290" s="70">
        <f t="shared" si="732"/>
        <v>0</v>
      </c>
      <c r="BZ1290" s="124">
        <f t="shared" si="723"/>
        <v>0</v>
      </c>
      <c r="CA1290" s="37" t="s">
        <v>18</v>
      </c>
      <c r="CB1290" s="37" t="s">
        <v>571</v>
      </c>
      <c r="CC1290" s="37">
        <v>6</v>
      </c>
      <c r="CD1290" s="37">
        <v>6</v>
      </c>
      <c r="CE1290" s="38" t="s">
        <v>1459</v>
      </c>
      <c r="CF1290" s="78" t="s">
        <v>1584</v>
      </c>
      <c r="CG1290" s="38">
        <v>5.1162906308074003</v>
      </c>
      <c r="CH1290" s="37" t="s">
        <v>21</v>
      </c>
      <c r="CI1290" s="38">
        <v>2.9081796023879498</v>
      </c>
      <c r="CJ1290" s="38">
        <v>3.2590034403954804</v>
      </c>
      <c r="CK1290" s="59">
        <f>AVERAGE(CI1290,CJ1290)*SQRT(CM1290)</f>
        <v>9.7511725811816454</v>
      </c>
      <c r="CL1290" s="59">
        <f t="shared" si="724"/>
        <v>9.7511725811816454</v>
      </c>
      <c r="CM1290" s="37">
        <v>10</v>
      </c>
      <c r="CN1290" s="37">
        <v>10</v>
      </c>
      <c r="CO1290" s="38"/>
      <c r="CP1290" s="67">
        <f t="shared" si="734"/>
        <v>-0.65439673954654531</v>
      </c>
      <c r="CQ1290" s="67">
        <f t="shared" si="735"/>
        <v>0.94545454545454544</v>
      </c>
      <c r="CR1290" s="67">
        <f t="shared" si="739"/>
        <v>-0.61870237193491551</v>
      </c>
      <c r="CS1290" s="67">
        <f t="shared" si="736"/>
        <v>0.27862893619910073</v>
      </c>
      <c r="CT1290" s="91">
        <v>0</v>
      </c>
      <c r="CU1290" s="37">
        <v>0</v>
      </c>
      <c r="CV1290" s="59" t="s">
        <v>1782</v>
      </c>
      <c r="CW1290" s="59">
        <v>0</v>
      </c>
      <c r="CX1290" s="37">
        <v>0</v>
      </c>
      <c r="CY1290" s="102">
        <v>0</v>
      </c>
      <c r="CZ1290" s="102">
        <v>0</v>
      </c>
      <c r="DA1290" s="102">
        <v>0</v>
      </c>
      <c r="DB1290" s="102">
        <v>1</v>
      </c>
      <c r="DC1290" s="102">
        <v>0</v>
      </c>
      <c r="DD1290" s="59">
        <v>0</v>
      </c>
      <c r="DE1290" s="60">
        <v>0</v>
      </c>
      <c r="DF1290" s="60">
        <v>0</v>
      </c>
      <c r="DG1290" s="60">
        <v>0</v>
      </c>
      <c r="DH1290" s="60">
        <v>0</v>
      </c>
      <c r="DI1290" s="60">
        <v>0</v>
      </c>
      <c r="DJ1290" s="60">
        <v>0</v>
      </c>
      <c r="DK1290" s="60">
        <v>0</v>
      </c>
      <c r="DL1290" s="60">
        <v>0</v>
      </c>
      <c r="DM1290" s="60">
        <v>0</v>
      </c>
      <c r="DN1290" s="60">
        <v>0</v>
      </c>
      <c r="DO1290" s="59">
        <v>0</v>
      </c>
      <c r="DP1290" s="59">
        <v>0</v>
      </c>
      <c r="DQ1290" s="59">
        <v>0</v>
      </c>
      <c r="DR1290" s="59">
        <v>0</v>
      </c>
      <c r="DS1290" s="59">
        <v>0</v>
      </c>
      <c r="DT1290" s="59">
        <v>0</v>
      </c>
      <c r="DU1290" s="59">
        <v>0</v>
      </c>
      <c r="DV1290" s="59">
        <v>0</v>
      </c>
      <c r="DW1290" s="59">
        <v>0</v>
      </c>
      <c r="DX1290" s="59">
        <v>0</v>
      </c>
      <c r="DY1290" s="59">
        <v>0</v>
      </c>
      <c r="DZ1290" s="59">
        <v>0</v>
      </c>
      <c r="EA1290" s="59">
        <v>0</v>
      </c>
      <c r="EB1290" s="59">
        <v>0</v>
      </c>
      <c r="EC1290" s="59">
        <v>0</v>
      </c>
      <c r="ED1290" s="59">
        <v>0</v>
      </c>
      <c r="EE1290" s="59">
        <v>0</v>
      </c>
      <c r="EF1290" s="59">
        <v>0</v>
      </c>
      <c r="EG1290" s="59">
        <v>0</v>
      </c>
      <c r="EH1290" s="59">
        <v>0</v>
      </c>
      <c r="EI1290" s="59">
        <v>0</v>
      </c>
      <c r="EJ1290" s="59">
        <v>0</v>
      </c>
      <c r="EK1290" s="59">
        <v>0</v>
      </c>
      <c r="EL1290" s="59">
        <v>0</v>
      </c>
      <c r="EM1290" s="59">
        <v>0</v>
      </c>
      <c r="EN1290" s="59">
        <v>1</v>
      </c>
      <c r="EO1290" s="59">
        <v>0</v>
      </c>
      <c r="EP1290" s="59">
        <v>1</v>
      </c>
      <c r="EQ1290" s="59">
        <v>4</v>
      </c>
    </row>
    <row r="1291" spans="1:147" ht="15" customHeight="1" x14ac:dyDescent="0.25">
      <c r="A1291" s="504" t="s">
        <v>2596</v>
      </c>
      <c r="B1291" s="37">
        <v>1</v>
      </c>
      <c r="C1291" s="123" t="s">
        <v>471</v>
      </c>
      <c r="D1291" s="59">
        <v>2014</v>
      </c>
      <c r="E1291" s="67" t="s">
        <v>472</v>
      </c>
      <c r="F1291" s="67" t="s">
        <v>97</v>
      </c>
      <c r="G1291" s="59">
        <v>320</v>
      </c>
      <c r="H1291" s="59" t="s">
        <v>473</v>
      </c>
      <c r="I1291" s="64" t="s">
        <v>50</v>
      </c>
      <c r="J1291" s="59">
        <v>0</v>
      </c>
      <c r="K1291" s="59" t="s">
        <v>3</v>
      </c>
      <c r="L1291" s="59" t="s">
        <v>89</v>
      </c>
      <c r="M1291" s="172" t="s">
        <v>1959</v>
      </c>
      <c r="N1291" s="59">
        <v>2</v>
      </c>
      <c r="O1291" s="59">
        <f t="shared" si="737"/>
        <v>0.3010299956639812</v>
      </c>
      <c r="P1291" s="59">
        <v>2011</v>
      </c>
      <c r="R1291" s="59">
        <v>1</v>
      </c>
      <c r="S1291" s="59">
        <v>1</v>
      </c>
      <c r="T1291" s="59">
        <v>15</v>
      </c>
      <c r="U1291" s="59">
        <v>1</v>
      </c>
      <c r="V1291" s="65" t="s">
        <v>716</v>
      </c>
      <c r="W1291" s="65">
        <v>1</v>
      </c>
      <c r="X1291" s="59" t="s">
        <v>571</v>
      </c>
      <c r="Y1291" s="58" t="s">
        <v>1462</v>
      </c>
      <c r="Z1291" s="40" t="s">
        <v>83</v>
      </c>
      <c r="AA1291" s="59" t="s">
        <v>718</v>
      </c>
      <c r="AB1291" s="59" t="s">
        <v>1466</v>
      </c>
      <c r="AC1291" s="59">
        <v>200</v>
      </c>
      <c r="AD1291" s="59">
        <v>0</v>
      </c>
      <c r="AE1291" s="59" t="s">
        <v>719</v>
      </c>
      <c r="AF1291" s="59" t="s">
        <v>29</v>
      </c>
      <c r="AG1291" s="59" t="s">
        <v>29</v>
      </c>
      <c r="AH1291" s="59" t="s">
        <v>29</v>
      </c>
      <c r="AI1291" s="60" t="s">
        <v>29</v>
      </c>
      <c r="AJ1291" s="59" t="s">
        <v>29</v>
      </c>
      <c r="AK1291" s="59" t="s">
        <v>29</v>
      </c>
      <c r="AL1291" s="60" t="s">
        <v>29</v>
      </c>
      <c r="AM1291" s="60" t="s">
        <v>29</v>
      </c>
      <c r="AN1291" s="40" t="s">
        <v>1473</v>
      </c>
      <c r="AO1291" s="59" t="s">
        <v>470</v>
      </c>
      <c r="AQ1291" s="59" t="s">
        <v>80</v>
      </c>
      <c r="AR1291" s="67" t="s">
        <v>241</v>
      </c>
      <c r="AS1291" s="67" t="s">
        <v>474</v>
      </c>
      <c r="AT1291" s="172" t="s">
        <v>2493</v>
      </c>
      <c r="AU1291" s="270">
        <v>39.19</v>
      </c>
      <c r="AV1291" s="11">
        <v>-86.5</v>
      </c>
      <c r="AX1291" s="277">
        <v>11.475000000000001</v>
      </c>
      <c r="AY1291" s="278">
        <v>1117</v>
      </c>
      <c r="AZ1291" s="455">
        <f t="shared" si="738"/>
        <v>3.0480531731156089</v>
      </c>
      <c r="BA1291" s="515" t="s">
        <v>475</v>
      </c>
      <c r="BG1291" s="67" t="s">
        <v>721</v>
      </c>
      <c r="BI1291" s="357" t="s">
        <v>2232</v>
      </c>
      <c r="BJ1291" s="67" t="s">
        <v>610</v>
      </c>
      <c r="BK1291" s="67" t="s">
        <v>1708</v>
      </c>
      <c r="BN1291" s="67" t="s">
        <v>1463</v>
      </c>
      <c r="BO1291" s="59" t="s">
        <v>1678</v>
      </c>
      <c r="BP1291" s="67" t="s">
        <v>51</v>
      </c>
      <c r="BQ1291" s="59" t="s">
        <v>35</v>
      </c>
      <c r="BR1291" s="67">
        <v>10.4888888888888</v>
      </c>
      <c r="BS1291" s="59" t="s">
        <v>21</v>
      </c>
      <c r="BT1291" s="59" t="s">
        <v>720</v>
      </c>
      <c r="BU1291" s="160">
        <v>2.9555555555556001</v>
      </c>
      <c r="BV1291" s="160"/>
      <c r="BW1291" s="105" t="s">
        <v>26</v>
      </c>
      <c r="BX1291" s="91" t="s">
        <v>27</v>
      </c>
      <c r="BY1291" s="70">
        <f t="shared" si="732"/>
        <v>11.446817445457649</v>
      </c>
      <c r="BZ1291" s="124">
        <f t="shared" si="723"/>
        <v>11.446817445457649</v>
      </c>
      <c r="CA1291" s="91" t="s">
        <v>18</v>
      </c>
      <c r="CB1291" s="91" t="s">
        <v>716</v>
      </c>
      <c r="CC1291" s="91">
        <v>15</v>
      </c>
      <c r="CD1291" s="91">
        <v>15</v>
      </c>
      <c r="CF1291" s="78" t="s">
        <v>1584</v>
      </c>
      <c r="CG1291" s="67">
        <v>15.955555555555501</v>
      </c>
      <c r="CH1291" s="37" t="s">
        <v>21</v>
      </c>
      <c r="CI1291" s="160">
        <v>2.6222222222222005</v>
      </c>
      <c r="CJ1291" s="160"/>
      <c r="CK1291" s="59">
        <f>CI1291*SQRT(CM1291)</f>
        <v>10.155822996721588</v>
      </c>
      <c r="CL1291" s="59">
        <f t="shared" si="724"/>
        <v>10.155822996721588</v>
      </c>
      <c r="CM1291" s="91">
        <v>15</v>
      </c>
      <c r="CN1291" s="91">
        <v>15</v>
      </c>
      <c r="CP1291" s="67">
        <f t="shared" si="734"/>
        <v>-0.50520962944441072</v>
      </c>
      <c r="CQ1291" s="67">
        <f t="shared" si="735"/>
        <v>0.97297297297297303</v>
      </c>
      <c r="CR1291" s="67">
        <f t="shared" si="739"/>
        <v>-0.49155531513510237</v>
      </c>
      <c r="CS1291" s="67">
        <f t="shared" si="736"/>
        <v>0.13736044379729284</v>
      </c>
      <c r="CT1291" s="91">
        <v>0</v>
      </c>
      <c r="CU1291" s="59">
        <v>0</v>
      </c>
      <c r="CV1291" s="59" t="s">
        <v>1782</v>
      </c>
      <c r="CW1291" s="59">
        <v>0</v>
      </c>
      <c r="CX1291" s="59">
        <v>0</v>
      </c>
      <c r="CY1291" s="102">
        <v>0</v>
      </c>
      <c r="CZ1291" s="102">
        <v>3</v>
      </c>
      <c r="DA1291" s="102">
        <v>0</v>
      </c>
      <c r="DB1291" s="102">
        <v>0</v>
      </c>
      <c r="DC1291" s="102">
        <v>0</v>
      </c>
      <c r="DD1291" s="60">
        <v>1</v>
      </c>
      <c r="DE1291" s="60">
        <v>0</v>
      </c>
      <c r="DF1291" s="60">
        <v>0</v>
      </c>
      <c r="DG1291" s="60">
        <v>0</v>
      </c>
      <c r="DH1291" s="60">
        <v>0</v>
      </c>
      <c r="DI1291" s="60">
        <v>0</v>
      </c>
      <c r="DJ1291" s="60">
        <v>0</v>
      </c>
      <c r="DK1291" s="60">
        <v>0</v>
      </c>
      <c r="DL1291" s="60">
        <v>0</v>
      </c>
      <c r="DM1291" s="60">
        <v>0</v>
      </c>
      <c r="DN1291" s="60">
        <v>0</v>
      </c>
      <c r="DO1291" s="59">
        <v>0</v>
      </c>
      <c r="DP1291" s="59">
        <v>0</v>
      </c>
      <c r="DQ1291" s="59">
        <v>0</v>
      </c>
      <c r="DR1291" s="59">
        <v>0</v>
      </c>
      <c r="DS1291" s="59">
        <v>0</v>
      </c>
      <c r="DT1291" s="59">
        <v>0</v>
      </c>
      <c r="DU1291" s="59">
        <v>0</v>
      </c>
      <c r="DV1291" s="59">
        <v>0</v>
      </c>
      <c r="DW1291" s="59">
        <v>0</v>
      </c>
      <c r="DX1291" s="59">
        <v>0</v>
      </c>
      <c r="DY1291" s="59">
        <v>0</v>
      </c>
      <c r="DZ1291" s="59">
        <v>0</v>
      </c>
      <c r="EA1291" s="59">
        <v>0</v>
      </c>
      <c r="EB1291" s="59">
        <v>0</v>
      </c>
      <c r="EC1291" s="59">
        <v>0</v>
      </c>
      <c r="ED1291" s="59">
        <v>0</v>
      </c>
      <c r="EE1291" s="59">
        <v>0</v>
      </c>
      <c r="EF1291" s="59">
        <v>0</v>
      </c>
      <c r="EG1291" s="59">
        <v>0</v>
      </c>
      <c r="EH1291" s="59">
        <v>0</v>
      </c>
      <c r="EI1291" s="59">
        <v>0</v>
      </c>
      <c r="EJ1291" s="59">
        <v>0</v>
      </c>
      <c r="EK1291" s="59">
        <v>0</v>
      </c>
      <c r="EL1291" s="59">
        <v>0</v>
      </c>
      <c r="EM1291" s="59">
        <v>0</v>
      </c>
      <c r="EN1291" s="59">
        <v>1</v>
      </c>
      <c r="EO1291" s="59">
        <v>0</v>
      </c>
      <c r="EP1291" s="59">
        <v>1</v>
      </c>
      <c r="EQ1291" s="59">
        <v>4</v>
      </c>
    </row>
    <row r="1292" spans="1:147" ht="15" customHeight="1" x14ac:dyDescent="0.25">
      <c r="A1292" s="504" t="s">
        <v>2596</v>
      </c>
      <c r="B1292" s="37">
        <v>2</v>
      </c>
      <c r="C1292" s="123" t="s">
        <v>471</v>
      </c>
      <c r="D1292" s="59">
        <v>2014</v>
      </c>
      <c r="E1292" s="67" t="s">
        <v>472</v>
      </c>
      <c r="F1292" s="67" t="s">
        <v>97</v>
      </c>
      <c r="G1292" s="59">
        <v>320</v>
      </c>
      <c r="H1292" s="59" t="s">
        <v>473</v>
      </c>
      <c r="I1292" s="64" t="s">
        <v>50</v>
      </c>
      <c r="J1292" s="59">
        <v>0</v>
      </c>
      <c r="K1292" s="59" t="s">
        <v>3</v>
      </c>
      <c r="L1292" s="59" t="s">
        <v>89</v>
      </c>
      <c r="M1292" s="172" t="s">
        <v>1959</v>
      </c>
      <c r="N1292" s="59">
        <v>2</v>
      </c>
      <c r="O1292" s="59">
        <f t="shared" si="737"/>
        <v>0.3010299956639812</v>
      </c>
      <c r="P1292" s="59">
        <v>2011</v>
      </c>
      <c r="R1292" s="59">
        <v>1</v>
      </c>
      <c r="S1292" s="59">
        <v>1</v>
      </c>
      <c r="T1292" s="59">
        <v>15</v>
      </c>
      <c r="U1292" s="59">
        <v>1</v>
      </c>
      <c r="V1292" s="65" t="s">
        <v>716</v>
      </c>
      <c r="W1292" s="65"/>
      <c r="X1292" s="59" t="s">
        <v>571</v>
      </c>
      <c r="Y1292" s="58" t="s">
        <v>1462</v>
      </c>
      <c r="Z1292" s="40" t="s">
        <v>83</v>
      </c>
      <c r="AA1292" s="59" t="s">
        <v>718</v>
      </c>
      <c r="AB1292" s="59" t="s">
        <v>1466</v>
      </c>
      <c r="AC1292" s="59">
        <v>200</v>
      </c>
      <c r="AD1292" s="59">
        <v>0</v>
      </c>
      <c r="AE1292" s="59" t="s">
        <v>719</v>
      </c>
      <c r="AF1292" s="59" t="s">
        <v>29</v>
      </c>
      <c r="AG1292" s="59" t="s">
        <v>29</v>
      </c>
      <c r="AH1292" s="59" t="s">
        <v>29</v>
      </c>
      <c r="AI1292" s="60" t="s">
        <v>29</v>
      </c>
      <c r="AJ1292" s="59" t="s">
        <v>29</v>
      </c>
      <c r="AK1292" s="59" t="s">
        <v>29</v>
      </c>
      <c r="AL1292" s="60" t="s">
        <v>29</v>
      </c>
      <c r="AM1292" s="60" t="s">
        <v>29</v>
      </c>
      <c r="AN1292" s="40" t="s">
        <v>1473</v>
      </c>
      <c r="AO1292" s="59" t="s">
        <v>470</v>
      </c>
      <c r="AQ1292" s="59" t="s">
        <v>80</v>
      </c>
      <c r="AR1292" s="67" t="s">
        <v>241</v>
      </c>
      <c r="AS1292" s="67" t="s">
        <v>474</v>
      </c>
      <c r="AT1292" s="172" t="s">
        <v>2493</v>
      </c>
      <c r="AU1292" s="270">
        <v>39.19</v>
      </c>
      <c r="AV1292" s="11">
        <v>-86.5</v>
      </c>
      <c r="AX1292" s="277">
        <v>11.475000000000001</v>
      </c>
      <c r="AY1292" s="278">
        <v>1117</v>
      </c>
      <c r="AZ1292" s="455">
        <f t="shared" si="738"/>
        <v>3.0480531731156089</v>
      </c>
      <c r="BA1292" s="515" t="s">
        <v>475</v>
      </c>
      <c r="BG1292" s="67" t="s">
        <v>721</v>
      </c>
      <c r="BI1292" s="357" t="s">
        <v>2232</v>
      </c>
      <c r="BJ1292" s="67" t="s">
        <v>610</v>
      </c>
      <c r="BK1292" s="67" t="s">
        <v>1709</v>
      </c>
      <c r="BN1292" s="67" t="s">
        <v>1465</v>
      </c>
      <c r="BO1292" s="59" t="s">
        <v>1678</v>
      </c>
      <c r="BP1292" s="67" t="s">
        <v>51</v>
      </c>
      <c r="BQ1292" s="59" t="s">
        <v>35</v>
      </c>
      <c r="BR1292" s="67">
        <v>2.2888888888888901</v>
      </c>
      <c r="BS1292" s="59" t="s">
        <v>21</v>
      </c>
      <c r="BT1292" s="59" t="s">
        <v>720</v>
      </c>
      <c r="BU1292" s="160">
        <v>0.64444444444443993</v>
      </c>
      <c r="BV1292" s="160"/>
      <c r="BW1292" s="105" t="s">
        <v>26</v>
      </c>
      <c r="BX1292" s="91" t="s">
        <v>27</v>
      </c>
      <c r="BY1292" s="70">
        <f t="shared" si="732"/>
        <v>2.495922600889207</v>
      </c>
      <c r="BZ1292" s="124">
        <f t="shared" si="723"/>
        <v>2.495922600889207</v>
      </c>
      <c r="CA1292" s="91" t="s">
        <v>18</v>
      </c>
      <c r="CB1292" s="91" t="s">
        <v>716</v>
      </c>
      <c r="CC1292" s="91">
        <v>15</v>
      </c>
      <c r="CD1292" s="91">
        <v>15</v>
      </c>
      <c r="CF1292" s="78" t="s">
        <v>1584</v>
      </c>
      <c r="CG1292" s="67">
        <v>6.6444444444444404</v>
      </c>
      <c r="CH1292" s="37" t="s">
        <v>21</v>
      </c>
      <c r="CI1292" s="160">
        <v>1.5999999999999996</v>
      </c>
      <c r="CJ1292" s="160"/>
      <c r="CK1292" s="59">
        <f>CI1292*SQRT(CM1292)</f>
        <v>6.1967733539318655</v>
      </c>
      <c r="CL1292" s="59">
        <f t="shared" si="724"/>
        <v>6.1967733539318655</v>
      </c>
      <c r="CM1292" s="91">
        <v>15</v>
      </c>
      <c r="CN1292" s="91">
        <v>15</v>
      </c>
      <c r="CP1292" s="67">
        <f t="shared" si="734"/>
        <v>-0.92203395346463923</v>
      </c>
      <c r="CQ1292" s="67">
        <f t="shared" si="735"/>
        <v>0.97297297297297303</v>
      </c>
      <c r="CR1292" s="67">
        <f t="shared" si="739"/>
        <v>-0.89711411688451392</v>
      </c>
      <c r="CS1292" s="67">
        <f t="shared" si="736"/>
        <v>0.1467468956452247</v>
      </c>
      <c r="CT1292" s="91">
        <v>0</v>
      </c>
      <c r="CU1292" s="59">
        <v>0</v>
      </c>
      <c r="CV1292" s="59" t="s">
        <v>1782</v>
      </c>
      <c r="CW1292" s="59">
        <v>0</v>
      </c>
      <c r="CX1292" s="59">
        <v>0</v>
      </c>
      <c r="CY1292" s="102">
        <v>0</v>
      </c>
      <c r="CZ1292" s="102">
        <v>3</v>
      </c>
      <c r="DA1292" s="102">
        <v>0</v>
      </c>
      <c r="DB1292" s="102">
        <v>0</v>
      </c>
      <c r="DC1292" s="102">
        <v>0</v>
      </c>
      <c r="DD1292" s="59">
        <v>0</v>
      </c>
      <c r="DE1292" s="60">
        <v>0</v>
      </c>
      <c r="DF1292" s="60">
        <v>0</v>
      </c>
      <c r="DG1292" s="60">
        <v>0</v>
      </c>
      <c r="DH1292" s="60">
        <v>0</v>
      </c>
      <c r="DI1292" s="60">
        <v>0</v>
      </c>
      <c r="DJ1292" s="60">
        <v>0</v>
      </c>
      <c r="DK1292" s="60">
        <v>0</v>
      </c>
      <c r="DL1292" s="60">
        <v>0</v>
      </c>
      <c r="DM1292" s="60">
        <v>0</v>
      </c>
      <c r="DN1292" s="60">
        <v>0</v>
      </c>
      <c r="DO1292" s="59">
        <v>0</v>
      </c>
      <c r="DP1292" s="59">
        <v>0</v>
      </c>
      <c r="DQ1292" s="59">
        <v>0</v>
      </c>
      <c r="DR1292" s="59">
        <v>0</v>
      </c>
      <c r="DS1292" s="59">
        <v>0</v>
      </c>
      <c r="DT1292" s="59">
        <v>0</v>
      </c>
      <c r="DU1292" s="59">
        <v>0</v>
      </c>
      <c r="DV1292" s="59">
        <v>0</v>
      </c>
      <c r="DW1292" s="59">
        <v>0</v>
      </c>
      <c r="DX1292" s="59">
        <v>0</v>
      </c>
      <c r="DY1292" s="59">
        <v>0</v>
      </c>
      <c r="DZ1292" s="59">
        <v>0</v>
      </c>
      <c r="EA1292" s="59">
        <v>0</v>
      </c>
      <c r="EB1292" s="59">
        <v>0</v>
      </c>
      <c r="EC1292" s="59">
        <v>0</v>
      </c>
      <c r="ED1292" s="59">
        <v>0</v>
      </c>
      <c r="EE1292" s="59">
        <v>0</v>
      </c>
      <c r="EF1292" s="59">
        <v>0</v>
      </c>
      <c r="EG1292" s="59">
        <v>0</v>
      </c>
      <c r="EH1292" s="59">
        <v>0</v>
      </c>
      <c r="EI1292" s="59">
        <v>0</v>
      </c>
      <c r="EJ1292" s="59">
        <v>0</v>
      </c>
      <c r="EK1292" s="59">
        <v>0</v>
      </c>
      <c r="EL1292" s="59">
        <v>0</v>
      </c>
      <c r="EM1292" s="59">
        <v>0</v>
      </c>
      <c r="EN1292" s="59">
        <v>1</v>
      </c>
      <c r="EO1292" s="59">
        <v>0</v>
      </c>
      <c r="EP1292" s="59">
        <v>1</v>
      </c>
      <c r="EQ1292" s="59">
        <v>4</v>
      </c>
    </row>
    <row r="1293" spans="1:147" s="38" customFormat="1" ht="15" customHeight="1" x14ac:dyDescent="0.25">
      <c r="A1293" s="504" t="s">
        <v>2596</v>
      </c>
      <c r="B1293" s="37">
        <v>3</v>
      </c>
      <c r="C1293" s="123" t="s">
        <v>471</v>
      </c>
      <c r="D1293" s="59">
        <v>2014</v>
      </c>
      <c r="E1293" s="67" t="s">
        <v>472</v>
      </c>
      <c r="F1293" s="67" t="s">
        <v>97</v>
      </c>
      <c r="G1293" s="59">
        <v>320</v>
      </c>
      <c r="H1293" s="59" t="s">
        <v>473</v>
      </c>
      <c r="I1293" s="64" t="s">
        <v>50</v>
      </c>
      <c r="J1293" s="59">
        <v>0</v>
      </c>
      <c r="K1293" s="59" t="s">
        <v>3</v>
      </c>
      <c r="L1293" s="59" t="s">
        <v>89</v>
      </c>
      <c r="M1293" s="172" t="s">
        <v>1959</v>
      </c>
      <c r="N1293" s="59">
        <v>2</v>
      </c>
      <c r="O1293" s="59">
        <f t="shared" si="737"/>
        <v>0.3010299956639812</v>
      </c>
      <c r="P1293" s="59">
        <v>2011</v>
      </c>
      <c r="Q1293" s="67"/>
      <c r="R1293" s="59">
        <v>1</v>
      </c>
      <c r="S1293" s="59">
        <v>1</v>
      </c>
      <c r="T1293" s="59">
        <v>15</v>
      </c>
      <c r="U1293" s="59">
        <v>1</v>
      </c>
      <c r="V1293" s="65" t="s">
        <v>716</v>
      </c>
      <c r="W1293" s="65"/>
      <c r="X1293" s="59" t="s">
        <v>571</v>
      </c>
      <c r="Y1293" s="58" t="s">
        <v>1462</v>
      </c>
      <c r="Z1293" s="40" t="s">
        <v>83</v>
      </c>
      <c r="AA1293" s="59" t="s">
        <v>718</v>
      </c>
      <c r="AB1293" s="59" t="s">
        <v>1466</v>
      </c>
      <c r="AC1293" s="59">
        <v>200</v>
      </c>
      <c r="AD1293" s="59">
        <v>0</v>
      </c>
      <c r="AE1293" s="59" t="s">
        <v>719</v>
      </c>
      <c r="AF1293" s="59" t="s">
        <v>29</v>
      </c>
      <c r="AG1293" s="59" t="s">
        <v>29</v>
      </c>
      <c r="AH1293" s="59" t="s">
        <v>29</v>
      </c>
      <c r="AI1293" s="60" t="s">
        <v>29</v>
      </c>
      <c r="AJ1293" s="59" t="s">
        <v>29</v>
      </c>
      <c r="AK1293" s="59" t="s">
        <v>29</v>
      </c>
      <c r="AL1293" s="60" t="s">
        <v>29</v>
      </c>
      <c r="AM1293" s="60" t="s">
        <v>29</v>
      </c>
      <c r="AN1293" s="40" t="s">
        <v>1473</v>
      </c>
      <c r="AO1293" s="59" t="s">
        <v>470</v>
      </c>
      <c r="AP1293" s="67"/>
      <c r="AQ1293" s="59" t="s">
        <v>80</v>
      </c>
      <c r="AR1293" s="67" t="s">
        <v>241</v>
      </c>
      <c r="AS1293" s="67" t="s">
        <v>474</v>
      </c>
      <c r="AT1293" s="172" t="s">
        <v>2493</v>
      </c>
      <c r="AU1293" s="270">
        <v>39.19</v>
      </c>
      <c r="AV1293" s="11">
        <v>-86.5</v>
      </c>
      <c r="AW1293" s="59"/>
      <c r="AX1293" s="277">
        <v>11.475000000000001</v>
      </c>
      <c r="AY1293" s="278">
        <v>1117</v>
      </c>
      <c r="AZ1293" s="455">
        <f t="shared" si="738"/>
        <v>3.0480531731156089</v>
      </c>
      <c r="BA1293" s="515" t="s">
        <v>475</v>
      </c>
      <c r="BB1293" s="67"/>
      <c r="BC1293" s="59"/>
      <c r="BD1293" s="59"/>
      <c r="BE1293" s="59"/>
      <c r="BG1293" s="67" t="s">
        <v>721</v>
      </c>
      <c r="BH1293" s="67"/>
      <c r="BI1293" s="357" t="s">
        <v>2232</v>
      </c>
      <c r="BJ1293" s="67" t="s">
        <v>610</v>
      </c>
      <c r="BK1293" s="67" t="s">
        <v>1710</v>
      </c>
      <c r="BL1293" s="37"/>
      <c r="BM1293" s="37"/>
      <c r="BN1293" s="67" t="s">
        <v>1464</v>
      </c>
      <c r="BO1293" s="59" t="s">
        <v>1670</v>
      </c>
      <c r="BP1293" s="67" t="s">
        <v>51</v>
      </c>
      <c r="BQ1293" s="59" t="s">
        <v>35</v>
      </c>
      <c r="BR1293" s="67">
        <v>1.0888888888888899</v>
      </c>
      <c r="BS1293" s="59" t="s">
        <v>21</v>
      </c>
      <c r="BT1293" s="59" t="s">
        <v>720</v>
      </c>
      <c r="BU1293" s="160">
        <v>0.37777777777777</v>
      </c>
      <c r="BV1293" s="160"/>
      <c r="BW1293" s="105" t="s">
        <v>26</v>
      </c>
      <c r="BX1293" s="91" t="s">
        <v>27</v>
      </c>
      <c r="BY1293" s="70">
        <f t="shared" si="732"/>
        <v>1.4631270419005495</v>
      </c>
      <c r="BZ1293" s="124">
        <f t="shared" si="723"/>
        <v>1.4631270419005495</v>
      </c>
      <c r="CA1293" s="91" t="s">
        <v>18</v>
      </c>
      <c r="CB1293" s="91" t="s">
        <v>716</v>
      </c>
      <c r="CC1293" s="91">
        <v>15</v>
      </c>
      <c r="CD1293" s="91">
        <v>15</v>
      </c>
      <c r="CE1293" s="67"/>
      <c r="CF1293" s="78" t="s">
        <v>1584</v>
      </c>
      <c r="CG1293" s="67">
        <v>3.0666666666666602</v>
      </c>
      <c r="CH1293" s="37" t="s">
        <v>21</v>
      </c>
      <c r="CI1293" s="160">
        <v>1.1111111111111098</v>
      </c>
      <c r="CJ1293" s="160"/>
      <c r="CK1293" s="59">
        <f>CI1293*SQRT(CM1293)</f>
        <v>4.3033148291193477</v>
      </c>
      <c r="CL1293" s="59">
        <f t="shared" si="724"/>
        <v>4.3033148291193477</v>
      </c>
      <c r="CM1293" s="91">
        <v>15</v>
      </c>
      <c r="CN1293" s="91">
        <v>15</v>
      </c>
      <c r="CO1293" s="67"/>
      <c r="CP1293" s="67">
        <f t="shared" si="734"/>
        <v>-0.61536829648035518</v>
      </c>
      <c r="CQ1293" s="67">
        <f t="shared" si="735"/>
        <v>0.97297297297297303</v>
      </c>
      <c r="CR1293" s="67">
        <f t="shared" si="739"/>
        <v>-0.59873672089980512</v>
      </c>
      <c r="CS1293" s="67">
        <f t="shared" si="736"/>
        <v>0.13930809434923086</v>
      </c>
      <c r="CT1293" s="91">
        <v>0</v>
      </c>
      <c r="CU1293" s="59">
        <v>0</v>
      </c>
      <c r="CV1293" s="59" t="s">
        <v>1782</v>
      </c>
      <c r="CW1293" s="37">
        <v>0</v>
      </c>
      <c r="CX1293" s="59">
        <v>0</v>
      </c>
      <c r="CY1293" s="102">
        <v>0</v>
      </c>
      <c r="CZ1293" s="102">
        <v>3</v>
      </c>
      <c r="DA1293" s="102">
        <v>0</v>
      </c>
      <c r="DB1293" s="102">
        <v>0</v>
      </c>
      <c r="DC1293" s="102">
        <v>0</v>
      </c>
      <c r="DD1293" s="37">
        <v>0</v>
      </c>
      <c r="DE1293" s="60">
        <v>0</v>
      </c>
      <c r="DF1293" s="60">
        <v>0</v>
      </c>
      <c r="DG1293" s="60">
        <v>0</v>
      </c>
      <c r="DH1293" s="60">
        <v>0</v>
      </c>
      <c r="DI1293" s="60">
        <v>0</v>
      </c>
      <c r="DJ1293" s="60">
        <v>0</v>
      </c>
      <c r="DK1293" s="60">
        <v>0</v>
      </c>
      <c r="DL1293" s="60">
        <v>0</v>
      </c>
      <c r="DM1293" s="60">
        <v>0</v>
      </c>
      <c r="DN1293" s="60">
        <v>0</v>
      </c>
      <c r="DO1293" s="37">
        <v>0</v>
      </c>
      <c r="DP1293" s="37">
        <v>0</v>
      </c>
      <c r="DQ1293" s="37">
        <v>0</v>
      </c>
      <c r="DR1293" s="37">
        <v>0</v>
      </c>
      <c r="DS1293" s="37">
        <v>0</v>
      </c>
      <c r="DT1293" s="37">
        <v>0</v>
      </c>
      <c r="DU1293" s="37">
        <v>0</v>
      </c>
      <c r="DV1293" s="37">
        <v>0</v>
      </c>
      <c r="DW1293" s="37">
        <v>0</v>
      </c>
      <c r="DX1293" s="37">
        <v>0</v>
      </c>
      <c r="DY1293" s="37">
        <v>0</v>
      </c>
      <c r="DZ1293" s="37">
        <v>0</v>
      </c>
      <c r="EA1293" s="37">
        <v>0</v>
      </c>
      <c r="EB1293" s="37">
        <v>0</v>
      </c>
      <c r="EC1293" s="37">
        <v>0</v>
      </c>
      <c r="ED1293" s="37">
        <v>0</v>
      </c>
      <c r="EE1293" s="37">
        <v>0</v>
      </c>
      <c r="EF1293" s="37">
        <v>0</v>
      </c>
      <c r="EG1293" s="37">
        <v>0</v>
      </c>
      <c r="EH1293" s="37">
        <v>0</v>
      </c>
      <c r="EI1293" s="37">
        <v>0</v>
      </c>
      <c r="EJ1293" s="37">
        <v>0</v>
      </c>
      <c r="EK1293" s="37">
        <v>0</v>
      </c>
      <c r="EL1293" s="37">
        <v>0</v>
      </c>
      <c r="EM1293" s="59">
        <v>0</v>
      </c>
      <c r="EN1293" s="59">
        <v>1</v>
      </c>
      <c r="EO1293" s="59">
        <v>0</v>
      </c>
      <c r="EP1293" s="59">
        <v>1</v>
      </c>
      <c r="EQ1293" s="59">
        <v>4</v>
      </c>
    </row>
    <row r="1294" spans="1:147" s="38" customFormat="1" ht="15" customHeight="1" x14ac:dyDescent="0.25">
      <c r="A1294" s="504" t="s">
        <v>2596</v>
      </c>
      <c r="B1294" s="37">
        <v>4</v>
      </c>
      <c r="C1294" s="123" t="s">
        <v>471</v>
      </c>
      <c r="D1294" s="59">
        <v>2014</v>
      </c>
      <c r="E1294" s="67" t="s">
        <v>472</v>
      </c>
      <c r="F1294" s="67" t="s">
        <v>97</v>
      </c>
      <c r="G1294" s="59">
        <v>320</v>
      </c>
      <c r="H1294" s="59" t="s">
        <v>473</v>
      </c>
      <c r="I1294" s="64" t="s">
        <v>50</v>
      </c>
      <c r="J1294" s="59">
        <v>0</v>
      </c>
      <c r="K1294" s="59" t="s">
        <v>3</v>
      </c>
      <c r="L1294" s="59" t="s">
        <v>89</v>
      </c>
      <c r="M1294" s="172" t="s">
        <v>2372</v>
      </c>
      <c r="N1294" s="59">
        <v>3</v>
      </c>
      <c r="O1294" s="59">
        <f t="shared" si="737"/>
        <v>0.47712125471966244</v>
      </c>
      <c r="P1294" s="59">
        <v>2012</v>
      </c>
      <c r="Q1294" s="67"/>
      <c r="R1294" s="59">
        <v>1</v>
      </c>
      <c r="S1294" s="59">
        <v>1</v>
      </c>
      <c r="T1294" s="59">
        <v>15</v>
      </c>
      <c r="U1294" s="59" t="s">
        <v>571</v>
      </c>
      <c r="V1294" s="65" t="s">
        <v>716</v>
      </c>
      <c r="W1294" s="65"/>
      <c r="X1294" s="59" t="s">
        <v>571</v>
      </c>
      <c r="Y1294" s="58" t="s">
        <v>1462</v>
      </c>
      <c r="Z1294" s="40" t="s">
        <v>83</v>
      </c>
      <c r="AA1294" s="59" t="s">
        <v>718</v>
      </c>
      <c r="AB1294" s="59" t="s">
        <v>1466</v>
      </c>
      <c r="AC1294" s="59">
        <v>200</v>
      </c>
      <c r="AD1294" s="59">
        <v>0</v>
      </c>
      <c r="AE1294" s="59" t="s">
        <v>719</v>
      </c>
      <c r="AF1294" s="59" t="s">
        <v>29</v>
      </c>
      <c r="AG1294" s="59" t="s">
        <v>29</v>
      </c>
      <c r="AH1294" s="59" t="s">
        <v>29</v>
      </c>
      <c r="AI1294" s="60" t="s">
        <v>29</v>
      </c>
      <c r="AJ1294" s="59" t="s">
        <v>29</v>
      </c>
      <c r="AK1294" s="59" t="s">
        <v>29</v>
      </c>
      <c r="AL1294" s="60" t="s">
        <v>29</v>
      </c>
      <c r="AM1294" s="60" t="s">
        <v>29</v>
      </c>
      <c r="AN1294" s="40" t="s">
        <v>1473</v>
      </c>
      <c r="AO1294" s="59" t="s">
        <v>470</v>
      </c>
      <c r="AP1294" s="67"/>
      <c r="AQ1294" s="59" t="s">
        <v>80</v>
      </c>
      <c r="AR1294" s="67" t="s">
        <v>241</v>
      </c>
      <c r="AS1294" s="67" t="s">
        <v>474</v>
      </c>
      <c r="AT1294" s="172" t="s">
        <v>2493</v>
      </c>
      <c r="AU1294" s="270">
        <v>39.19</v>
      </c>
      <c r="AV1294" s="11">
        <v>-86.5</v>
      </c>
      <c r="AW1294" s="59"/>
      <c r="AX1294" s="277">
        <v>11.475000000000001</v>
      </c>
      <c r="AY1294" s="278">
        <v>1117</v>
      </c>
      <c r="AZ1294" s="455">
        <f t="shared" si="738"/>
        <v>3.0480531731156089</v>
      </c>
      <c r="BA1294" s="515" t="s">
        <v>475</v>
      </c>
      <c r="BB1294" s="67"/>
      <c r="BC1294" s="59"/>
      <c r="BD1294" s="59"/>
      <c r="BE1294" s="59"/>
      <c r="BG1294" s="67" t="s">
        <v>721</v>
      </c>
      <c r="BH1294" s="67"/>
      <c r="BI1294" s="357" t="s">
        <v>2232</v>
      </c>
      <c r="BJ1294" s="67" t="s">
        <v>12</v>
      </c>
      <c r="BK1294" s="67" t="s">
        <v>1711</v>
      </c>
      <c r="BL1294" s="37"/>
      <c r="BM1294" s="37"/>
      <c r="BN1294" s="67"/>
      <c r="BO1294" s="59" t="s">
        <v>1677</v>
      </c>
      <c r="BP1294" s="67" t="s">
        <v>51</v>
      </c>
      <c r="BQ1294" s="59" t="s">
        <v>1467</v>
      </c>
      <c r="BR1294" s="67">
        <v>15</v>
      </c>
      <c r="BS1294" s="59" t="s">
        <v>21</v>
      </c>
      <c r="BT1294" s="59" t="s">
        <v>1468</v>
      </c>
      <c r="BU1294" s="160">
        <v>2.2999999999999998</v>
      </c>
      <c r="BV1294" s="160"/>
      <c r="BW1294" s="105" t="s">
        <v>26</v>
      </c>
      <c r="BX1294" s="91" t="s">
        <v>27</v>
      </c>
      <c r="BY1294" s="70">
        <f t="shared" si="732"/>
        <v>8.9078616962770578</v>
      </c>
      <c r="BZ1294" s="124">
        <f t="shared" si="723"/>
        <v>8.9078616962770578</v>
      </c>
      <c r="CA1294" s="91" t="s">
        <v>18</v>
      </c>
      <c r="CB1294" s="91" t="s">
        <v>716</v>
      </c>
      <c r="CC1294" s="91">
        <v>15</v>
      </c>
      <c r="CD1294" s="91">
        <v>15</v>
      </c>
      <c r="CE1294" s="67"/>
      <c r="CF1294" s="78" t="s">
        <v>1584</v>
      </c>
      <c r="CG1294" s="67">
        <v>17</v>
      </c>
      <c r="CH1294" s="37" t="s">
        <v>21</v>
      </c>
      <c r="CI1294" s="160">
        <v>2.1</v>
      </c>
      <c r="CJ1294" s="160"/>
      <c r="CK1294" s="59">
        <f>CI1294*SQRT(CM1294)</f>
        <v>8.1332650270355753</v>
      </c>
      <c r="CL1294" s="59">
        <f t="shared" si="724"/>
        <v>8.1332650270355753</v>
      </c>
      <c r="CM1294" s="91">
        <v>15</v>
      </c>
      <c r="CN1294" s="91">
        <v>15</v>
      </c>
      <c r="CO1294" s="67"/>
      <c r="CP1294" s="67">
        <f t="shared" si="734"/>
        <v>-0.23448415270421968</v>
      </c>
      <c r="CQ1294" s="67">
        <f t="shared" si="735"/>
        <v>0.97297297297297303</v>
      </c>
      <c r="CR1294" s="67">
        <f t="shared" si="739"/>
        <v>-0.22814674317167322</v>
      </c>
      <c r="CS1294" s="67">
        <f t="shared" si="736"/>
        <v>0.13420084894033069</v>
      </c>
      <c r="CT1294" s="91">
        <v>0</v>
      </c>
      <c r="CU1294" s="59">
        <v>0</v>
      </c>
      <c r="CV1294" s="59" t="s">
        <v>1782</v>
      </c>
      <c r="CW1294" s="37">
        <v>0</v>
      </c>
      <c r="CX1294" s="59">
        <v>0</v>
      </c>
      <c r="CY1294" s="102">
        <v>1</v>
      </c>
      <c r="CZ1294" s="102">
        <v>0</v>
      </c>
      <c r="DA1294" s="102">
        <v>0</v>
      </c>
      <c r="DB1294" s="102">
        <v>0</v>
      </c>
      <c r="DC1294" s="102">
        <v>0</v>
      </c>
      <c r="DD1294" s="59">
        <v>0</v>
      </c>
      <c r="DE1294" s="60">
        <v>0</v>
      </c>
      <c r="DF1294" s="60">
        <v>0</v>
      </c>
      <c r="DG1294" s="60">
        <v>0</v>
      </c>
      <c r="DH1294" s="60">
        <v>0</v>
      </c>
      <c r="DI1294" s="60">
        <v>0</v>
      </c>
      <c r="DJ1294" s="60">
        <v>0</v>
      </c>
      <c r="DK1294" s="60">
        <v>0</v>
      </c>
      <c r="DL1294" s="60">
        <v>0</v>
      </c>
      <c r="DM1294" s="60">
        <v>0</v>
      </c>
      <c r="DN1294" s="60">
        <v>0</v>
      </c>
      <c r="DO1294" s="37">
        <v>0</v>
      </c>
      <c r="DP1294" s="37">
        <v>0</v>
      </c>
      <c r="DQ1294" s="37">
        <v>0</v>
      </c>
      <c r="DR1294" s="37">
        <v>0</v>
      </c>
      <c r="DS1294" s="37">
        <v>0</v>
      </c>
      <c r="DT1294" s="37">
        <v>0</v>
      </c>
      <c r="DU1294" s="37">
        <v>0</v>
      </c>
      <c r="DV1294" s="37">
        <v>0</v>
      </c>
      <c r="DW1294" s="37">
        <v>0</v>
      </c>
      <c r="DX1294" s="37">
        <v>0</v>
      </c>
      <c r="DY1294" s="37">
        <v>0</v>
      </c>
      <c r="DZ1294" s="37">
        <v>0</v>
      </c>
      <c r="EA1294" s="37">
        <v>0</v>
      </c>
      <c r="EB1294" s="37">
        <v>0</v>
      </c>
      <c r="EC1294" s="37">
        <v>0</v>
      </c>
      <c r="ED1294" s="37">
        <v>0</v>
      </c>
      <c r="EE1294" s="37">
        <v>0</v>
      </c>
      <c r="EF1294" s="37">
        <v>0</v>
      </c>
      <c r="EG1294" s="37">
        <v>0</v>
      </c>
      <c r="EH1294" s="37">
        <v>0</v>
      </c>
      <c r="EI1294" s="37">
        <v>0</v>
      </c>
      <c r="EJ1294" s="37">
        <v>0</v>
      </c>
      <c r="EK1294" s="37">
        <v>0</v>
      </c>
      <c r="EL1294" s="37">
        <v>0</v>
      </c>
      <c r="EM1294" s="59">
        <v>0</v>
      </c>
      <c r="EN1294" s="59">
        <v>1</v>
      </c>
      <c r="EO1294" s="59">
        <v>0</v>
      </c>
      <c r="EP1294" s="59">
        <v>1</v>
      </c>
      <c r="EQ1294" s="59">
        <v>4</v>
      </c>
    </row>
    <row r="1295" spans="1:147" s="299" customFormat="1" ht="15" customHeight="1" x14ac:dyDescent="0.25">
      <c r="A1295" s="6" t="s">
        <v>2597</v>
      </c>
      <c r="B1295" s="291">
        <v>1</v>
      </c>
      <c r="C1295" s="314" t="s">
        <v>814</v>
      </c>
      <c r="D1295" s="346">
        <v>2005</v>
      </c>
      <c r="E1295" s="314" t="s">
        <v>815</v>
      </c>
      <c r="F1295" s="314" t="s">
        <v>97</v>
      </c>
      <c r="G1295" s="296">
        <v>205</v>
      </c>
      <c r="H1295" s="296" t="s">
        <v>816</v>
      </c>
      <c r="I1295" s="302" t="s">
        <v>50</v>
      </c>
      <c r="J1295" s="291">
        <v>0</v>
      </c>
      <c r="K1295" s="298" t="s">
        <v>3</v>
      </c>
      <c r="L1295" s="298" t="s">
        <v>89</v>
      </c>
      <c r="M1295" s="291">
        <v>11</v>
      </c>
      <c r="N1295" s="348">
        <v>11</v>
      </c>
      <c r="O1295" s="291">
        <f>LOG10(N1295)</f>
        <v>1.0413926851582251</v>
      </c>
      <c r="P1295" s="291">
        <v>2000</v>
      </c>
      <c r="Q1295" s="181"/>
      <c r="R1295" s="294">
        <v>1</v>
      </c>
      <c r="S1295" s="291">
        <v>6</v>
      </c>
      <c r="T1295" s="291">
        <v>1</v>
      </c>
      <c r="U1295" s="291">
        <v>9</v>
      </c>
      <c r="V1295" s="298" t="s">
        <v>1444</v>
      </c>
      <c r="W1295" s="298"/>
      <c r="X1295" s="291" t="s">
        <v>1094</v>
      </c>
      <c r="Y1295" s="181"/>
      <c r="Z1295" s="300" t="s">
        <v>369</v>
      </c>
      <c r="AA1295" s="294" t="s">
        <v>1095</v>
      </c>
      <c r="AB1295" s="294" t="s">
        <v>1097</v>
      </c>
      <c r="AC1295" s="317" t="s">
        <v>1098</v>
      </c>
      <c r="AD1295" s="294">
        <v>0</v>
      </c>
      <c r="AE1295" s="291" t="s">
        <v>1071</v>
      </c>
      <c r="AF1295" s="317">
        <v>0.75</v>
      </c>
      <c r="AG1295" s="291">
        <f t="shared" ref="AG1295" si="740">LOG10(AF1295)</f>
        <v>-0.12493873660829995</v>
      </c>
      <c r="AH1295" s="317">
        <f>AF1295*82</f>
        <v>61.5</v>
      </c>
      <c r="AI1295" s="312">
        <f>LOG10(AH1295)</f>
        <v>1.7888751157754168</v>
      </c>
      <c r="AJ1295" s="291">
        <f>AF1295*N1295</f>
        <v>8.25</v>
      </c>
      <c r="AK1295" s="291">
        <f t="shared" ref="AK1295" si="741">LOG10(AJ1295)</f>
        <v>0.91645394854992512</v>
      </c>
      <c r="AL1295" s="312">
        <f>AH1295*N1295</f>
        <v>676.5</v>
      </c>
      <c r="AM1295" s="312">
        <f t="shared" si="731"/>
        <v>2.8302678009336417</v>
      </c>
      <c r="AN1295" s="293" t="s">
        <v>28</v>
      </c>
      <c r="AO1295" s="294" t="s">
        <v>470</v>
      </c>
      <c r="AP1295" s="181"/>
      <c r="AQ1295" s="348" t="s">
        <v>253</v>
      </c>
      <c r="AR1295" s="312" t="s">
        <v>1544</v>
      </c>
      <c r="AS1295" s="312" t="s">
        <v>1752</v>
      </c>
      <c r="AT1295" s="317" t="s">
        <v>2494</v>
      </c>
      <c r="AU1295" s="315">
        <v>63.23</v>
      </c>
      <c r="AV1295" s="315">
        <v>25.47</v>
      </c>
      <c r="AW1295" s="315">
        <v>160</v>
      </c>
      <c r="AX1295" s="306">
        <v>2.4250000000000003</v>
      </c>
      <c r="AY1295" s="307">
        <v>601</v>
      </c>
      <c r="AZ1295" s="541">
        <f>LOG10(AY1295)</f>
        <v>2.7788744720027396</v>
      </c>
      <c r="BA1295" s="530" t="s">
        <v>103</v>
      </c>
      <c r="BB1295" s="313" t="s">
        <v>2111</v>
      </c>
      <c r="BC1295" s="348">
        <v>5</v>
      </c>
      <c r="BD1295" s="348">
        <v>2000</v>
      </c>
      <c r="BE1295" s="348" t="s">
        <v>1753</v>
      </c>
      <c r="BF1295" s="338" t="s">
        <v>1096</v>
      </c>
      <c r="BG1295" s="338"/>
      <c r="BH1295" s="338"/>
      <c r="BI1295" s="181" t="s">
        <v>2232</v>
      </c>
      <c r="BJ1295" s="338" t="s">
        <v>66</v>
      </c>
      <c r="BK1295" s="354" t="s">
        <v>138</v>
      </c>
      <c r="BL1295" s="291" t="s">
        <v>2268</v>
      </c>
      <c r="BM1295" s="291" t="s">
        <v>2268</v>
      </c>
      <c r="BN1295" s="338"/>
      <c r="BO1295" s="348" t="s">
        <v>1669</v>
      </c>
      <c r="BP1295" s="181" t="s">
        <v>51</v>
      </c>
      <c r="BQ1295" s="291" t="s">
        <v>848</v>
      </c>
      <c r="BR1295" s="181">
        <v>-0.49301242236025006</v>
      </c>
      <c r="BS1295" s="294" t="s">
        <v>21</v>
      </c>
      <c r="BT1295" s="291" t="s">
        <v>891</v>
      </c>
      <c r="BU1295" s="181">
        <v>1.2661853358699864</v>
      </c>
      <c r="BV1295" s="181"/>
      <c r="BW1295" s="310" t="s">
        <v>26</v>
      </c>
      <c r="BX1295" s="291" t="s">
        <v>67</v>
      </c>
      <c r="BY1295" s="311"/>
      <c r="BZ1295" s="181">
        <v>1.2661853358699864</v>
      </c>
      <c r="CA1295" s="348" t="s">
        <v>57</v>
      </c>
      <c r="CB1295" s="331" t="s">
        <v>1444</v>
      </c>
      <c r="CC1295" s="291">
        <v>6</v>
      </c>
      <c r="CD1295" s="291">
        <v>6</v>
      </c>
      <c r="CE1295" s="181"/>
      <c r="CF1295" s="299" t="s">
        <v>1584</v>
      </c>
      <c r="CG1295" s="181">
        <v>0</v>
      </c>
      <c r="CH1295" s="294" t="s">
        <v>21</v>
      </c>
      <c r="CI1295" s="181">
        <v>0</v>
      </c>
      <c r="CJ1295" s="181"/>
      <c r="CK1295" s="181"/>
      <c r="CL1295" s="181">
        <v>0</v>
      </c>
      <c r="CM1295" s="291">
        <v>6</v>
      </c>
      <c r="CN1295" s="291">
        <v>6</v>
      </c>
      <c r="CO1295" s="181"/>
      <c r="CP1295" s="181">
        <f t="shared" si="734"/>
        <v>-0.55064992017240533</v>
      </c>
      <c r="CQ1295" s="181">
        <f t="shared" si="735"/>
        <v>0.92307692307692313</v>
      </c>
      <c r="CR1295" s="181">
        <f>CP1295*CQ1295</f>
        <v>-0.50829223400529722</v>
      </c>
      <c r="CS1295" s="181">
        <f t="shared" si="736"/>
        <v>0.34409837479792066</v>
      </c>
      <c r="CT1295" s="291">
        <v>0</v>
      </c>
      <c r="CU1295" s="291">
        <v>1</v>
      </c>
      <c r="CV1295" s="291" t="s">
        <v>1782</v>
      </c>
      <c r="CW1295" s="291">
        <v>0</v>
      </c>
      <c r="CX1295" s="348">
        <v>0</v>
      </c>
      <c r="CY1295" s="318">
        <v>0</v>
      </c>
      <c r="CZ1295" s="318">
        <v>0</v>
      </c>
      <c r="DA1295" s="318">
        <v>1</v>
      </c>
      <c r="DB1295" s="318">
        <v>0</v>
      </c>
      <c r="DC1295" s="318">
        <v>0</v>
      </c>
      <c r="DD1295" s="291">
        <v>0</v>
      </c>
      <c r="DE1295" s="292">
        <v>0</v>
      </c>
      <c r="DF1295" s="292">
        <v>0</v>
      </c>
      <c r="DG1295" s="292">
        <v>1</v>
      </c>
      <c r="DH1295" s="292">
        <v>0</v>
      </c>
      <c r="DI1295" s="292">
        <v>0</v>
      </c>
      <c r="DJ1295" s="292">
        <v>0</v>
      </c>
      <c r="DK1295" s="292">
        <v>0</v>
      </c>
      <c r="DL1295" s="292">
        <v>0</v>
      </c>
      <c r="DM1295" s="292">
        <v>0</v>
      </c>
      <c r="DN1295" s="292">
        <v>0</v>
      </c>
      <c r="DO1295" s="348">
        <v>0</v>
      </c>
      <c r="DP1295" s="348">
        <v>0</v>
      </c>
      <c r="DQ1295" s="348">
        <v>0</v>
      </c>
      <c r="DR1295" s="348">
        <v>0</v>
      </c>
      <c r="DS1295" s="348">
        <v>0</v>
      </c>
      <c r="DT1295" s="348">
        <v>1</v>
      </c>
      <c r="DU1295" s="348">
        <v>0</v>
      </c>
      <c r="DV1295" s="348">
        <v>0</v>
      </c>
      <c r="DW1295" s="348">
        <v>0</v>
      </c>
      <c r="DX1295" s="348">
        <v>0</v>
      </c>
      <c r="DY1295" s="348">
        <v>0</v>
      </c>
      <c r="DZ1295" s="348">
        <v>0</v>
      </c>
      <c r="EA1295" s="348">
        <v>0</v>
      </c>
      <c r="EB1295" s="348">
        <v>0</v>
      </c>
      <c r="EC1295" s="348">
        <v>0</v>
      </c>
      <c r="ED1295" s="348">
        <v>0</v>
      </c>
      <c r="EE1295" s="348">
        <v>0</v>
      </c>
      <c r="EF1295" s="348">
        <v>0</v>
      </c>
      <c r="EG1295" s="348">
        <v>0</v>
      </c>
      <c r="EH1295" s="348">
        <v>0</v>
      </c>
      <c r="EI1295" s="348">
        <v>0</v>
      </c>
      <c r="EJ1295" s="348">
        <v>0</v>
      </c>
      <c r="EK1295" s="348">
        <v>0</v>
      </c>
      <c r="EL1295" s="348">
        <v>0</v>
      </c>
      <c r="EM1295" s="291">
        <v>0</v>
      </c>
      <c r="EN1295" s="348">
        <v>0</v>
      </c>
      <c r="EO1295" s="291">
        <v>0</v>
      </c>
      <c r="EP1295" s="291">
        <v>2</v>
      </c>
      <c r="EQ1295" s="291">
        <v>5</v>
      </c>
    </row>
    <row r="1296" spans="1:147" s="410" customFormat="1" ht="15" customHeight="1" x14ac:dyDescent="0.25">
      <c r="A1296" s="6" t="s">
        <v>2597</v>
      </c>
      <c r="B1296" s="446">
        <v>1</v>
      </c>
      <c r="C1296" s="413" t="s">
        <v>814</v>
      </c>
      <c r="D1296" s="394">
        <v>2005</v>
      </c>
      <c r="E1296" s="413" t="s">
        <v>815</v>
      </c>
      <c r="F1296" s="413" t="s">
        <v>97</v>
      </c>
      <c r="G1296" s="420">
        <v>205</v>
      </c>
      <c r="H1296" s="420" t="s">
        <v>816</v>
      </c>
      <c r="I1296" s="449" t="s">
        <v>50</v>
      </c>
      <c r="J1296" s="393">
        <v>0</v>
      </c>
      <c r="K1296" s="420" t="s">
        <v>3</v>
      </c>
      <c r="L1296" s="399" t="s">
        <v>89</v>
      </c>
      <c r="M1296" s="446">
        <v>11</v>
      </c>
      <c r="N1296" s="446">
        <v>11</v>
      </c>
      <c r="O1296" s="393">
        <f>LOG10(N1296)</f>
        <v>1.0413926851582251</v>
      </c>
      <c r="P1296" s="446">
        <v>2000</v>
      </c>
      <c r="Q1296" s="428"/>
      <c r="R1296" s="446">
        <v>1</v>
      </c>
      <c r="S1296" s="446">
        <v>6</v>
      </c>
      <c r="T1296" s="446">
        <v>1</v>
      </c>
      <c r="U1296" s="446">
        <v>9</v>
      </c>
      <c r="V1296" s="420" t="s">
        <v>1444</v>
      </c>
      <c r="W1296" s="420"/>
      <c r="X1296" s="446" t="s">
        <v>1094</v>
      </c>
      <c r="Y1296" s="428"/>
      <c r="Z1296" s="450" t="s">
        <v>369</v>
      </c>
      <c r="AA1296" s="446" t="s">
        <v>1095</v>
      </c>
      <c r="AB1296" s="446" t="s">
        <v>1097</v>
      </c>
      <c r="AC1296" s="452" t="s">
        <v>1098</v>
      </c>
      <c r="AD1296" s="446">
        <v>0</v>
      </c>
      <c r="AE1296" s="446" t="s">
        <v>1071</v>
      </c>
      <c r="AF1296" s="400">
        <v>0.75</v>
      </c>
      <c r="AG1296" s="393">
        <f t="shared" ref="AG1296" si="742">LOG10(AF1296)</f>
        <v>-0.12493873660829995</v>
      </c>
      <c r="AH1296" s="400">
        <f>AF1296*82</f>
        <v>61.5</v>
      </c>
      <c r="AI1296" s="412">
        <f>LOG10(AH1296)</f>
        <v>1.7888751157754168</v>
      </c>
      <c r="AJ1296" s="393">
        <f>AF1296*N1296</f>
        <v>8.25</v>
      </c>
      <c r="AK1296" s="393">
        <f t="shared" ref="AK1296" si="743">LOG10(AJ1296)</f>
        <v>0.91645394854992512</v>
      </c>
      <c r="AL1296" s="412">
        <f>AH1296*N1296</f>
        <v>676.5</v>
      </c>
      <c r="AM1296" s="412">
        <f t="shared" si="731"/>
        <v>2.8302678009336417</v>
      </c>
      <c r="AN1296" s="410" t="s">
        <v>28</v>
      </c>
      <c r="AO1296" s="446" t="s">
        <v>470</v>
      </c>
      <c r="AP1296" s="428"/>
      <c r="AQ1296" s="446" t="s">
        <v>253</v>
      </c>
      <c r="AR1296" s="412" t="s">
        <v>1544</v>
      </c>
      <c r="AS1296" s="412" t="s">
        <v>1752</v>
      </c>
      <c r="AT1296" s="400" t="s">
        <v>2494</v>
      </c>
      <c r="AU1296" s="451">
        <v>63.23</v>
      </c>
      <c r="AV1296" s="451">
        <v>25.47</v>
      </c>
      <c r="AW1296" s="451">
        <v>160</v>
      </c>
      <c r="AX1296" s="404">
        <v>2.4250000000000003</v>
      </c>
      <c r="AY1296" s="405">
        <v>601</v>
      </c>
      <c r="AZ1296" s="542">
        <f>LOG10(AY1296)</f>
        <v>2.7788744720027396</v>
      </c>
      <c r="BA1296" s="531" t="s">
        <v>103</v>
      </c>
      <c r="BB1296" s="413" t="s">
        <v>2249</v>
      </c>
      <c r="BC1296" s="446">
        <v>5</v>
      </c>
      <c r="BD1296" s="446">
        <v>2000</v>
      </c>
      <c r="BE1296" s="446" t="s">
        <v>1753</v>
      </c>
      <c r="BF1296" s="428" t="s">
        <v>1096</v>
      </c>
      <c r="BG1296" s="428"/>
      <c r="BH1296" s="428"/>
      <c r="BI1296" s="392" t="s">
        <v>2232</v>
      </c>
      <c r="BJ1296" s="428" t="s">
        <v>10</v>
      </c>
      <c r="BK1296" s="450" t="s">
        <v>138</v>
      </c>
      <c r="BL1296" s="393" t="s">
        <v>2268</v>
      </c>
      <c r="BM1296" s="393" t="s">
        <v>2268</v>
      </c>
      <c r="BN1296" s="428"/>
      <c r="BO1296" s="446" t="s">
        <v>1669</v>
      </c>
      <c r="BP1296" s="392" t="s">
        <v>51</v>
      </c>
      <c r="BQ1296" s="446" t="s">
        <v>848</v>
      </c>
      <c r="BR1296" s="428">
        <v>4.135869565217388</v>
      </c>
      <c r="BS1296" s="446" t="s">
        <v>21</v>
      </c>
      <c r="BT1296" s="446" t="s">
        <v>891</v>
      </c>
      <c r="BU1296" s="428">
        <v>1.2969480092622108</v>
      </c>
      <c r="BV1296" s="428"/>
      <c r="BW1296" s="421" t="s">
        <v>26</v>
      </c>
      <c r="BX1296" s="446" t="s">
        <v>67</v>
      </c>
      <c r="BY1296" s="446"/>
      <c r="BZ1296" s="409">
        <f>IF(BX1296="SE",BY1296,BU1296)</f>
        <v>1.2969480092622108</v>
      </c>
      <c r="CA1296" s="446" t="s">
        <v>57</v>
      </c>
      <c r="CB1296" s="420" t="s">
        <v>1444</v>
      </c>
      <c r="CC1296" s="446">
        <v>6</v>
      </c>
      <c r="CD1296" s="446">
        <v>6</v>
      </c>
      <c r="CE1296" s="428"/>
      <c r="CF1296" s="410" t="s">
        <v>1584</v>
      </c>
      <c r="CG1296" s="428">
        <v>4.6288819875776381</v>
      </c>
      <c r="CH1296" s="446" t="s">
        <v>21</v>
      </c>
      <c r="CI1296" s="428">
        <v>0.21645539441756351</v>
      </c>
      <c r="CJ1296" s="428"/>
      <c r="CK1296" s="392"/>
      <c r="CL1296" s="410">
        <f>CI1296</f>
        <v>0.21645539441756351</v>
      </c>
      <c r="CM1296" s="446">
        <v>6</v>
      </c>
      <c r="CN1296" s="446">
        <v>6</v>
      </c>
      <c r="CO1296" s="428"/>
      <c r="CP1296" s="392">
        <f t="shared" si="734"/>
        <v>-0.53025469458133467</v>
      </c>
      <c r="CQ1296" s="392">
        <f t="shared" si="735"/>
        <v>0.92307692307692313</v>
      </c>
      <c r="CR1296" s="392">
        <f>CP1296*CQ1296</f>
        <v>-0.48946587192123203</v>
      </c>
      <c r="CS1296" s="392">
        <f t="shared" si="736"/>
        <v>0.34331570165731712</v>
      </c>
      <c r="CT1296" s="393">
        <v>0</v>
      </c>
      <c r="CU1296" s="393">
        <v>2</v>
      </c>
      <c r="CV1296" s="393" t="s">
        <v>1782</v>
      </c>
      <c r="CW1296" s="446">
        <v>0</v>
      </c>
      <c r="CX1296" s="446">
        <v>0</v>
      </c>
      <c r="CY1296" s="414">
        <v>0</v>
      </c>
      <c r="CZ1296" s="414">
        <v>0</v>
      </c>
      <c r="DA1296" s="414">
        <v>1</v>
      </c>
      <c r="DB1296" s="414">
        <v>0</v>
      </c>
      <c r="DC1296" s="414">
        <v>0</v>
      </c>
      <c r="DD1296" s="393">
        <v>0</v>
      </c>
      <c r="DE1296" s="394">
        <v>0</v>
      </c>
      <c r="DF1296" s="394">
        <v>0</v>
      </c>
      <c r="DG1296" s="394">
        <v>1</v>
      </c>
      <c r="DH1296" s="394">
        <v>0</v>
      </c>
      <c r="DI1296" s="394">
        <v>0</v>
      </c>
      <c r="DJ1296" s="394">
        <v>0</v>
      </c>
      <c r="DK1296" s="394">
        <v>0</v>
      </c>
      <c r="DL1296" s="394">
        <v>0</v>
      </c>
      <c r="DM1296" s="394">
        <v>0</v>
      </c>
      <c r="DN1296" s="394">
        <v>0</v>
      </c>
      <c r="DO1296" s="446">
        <v>0</v>
      </c>
      <c r="DP1296" s="446">
        <v>0</v>
      </c>
      <c r="DQ1296" s="446">
        <v>0</v>
      </c>
      <c r="DR1296" s="446">
        <v>0</v>
      </c>
      <c r="DS1296" s="446">
        <v>0</v>
      </c>
      <c r="DT1296" s="446">
        <v>1</v>
      </c>
      <c r="DU1296" s="446">
        <v>0</v>
      </c>
      <c r="DV1296" s="446">
        <v>0</v>
      </c>
      <c r="DW1296" s="446">
        <v>0</v>
      </c>
      <c r="DX1296" s="446">
        <v>0</v>
      </c>
      <c r="DY1296" s="446">
        <v>0</v>
      </c>
      <c r="DZ1296" s="446">
        <v>0</v>
      </c>
      <c r="EA1296" s="446">
        <v>0</v>
      </c>
      <c r="EB1296" s="446">
        <v>0</v>
      </c>
      <c r="EC1296" s="446">
        <v>0</v>
      </c>
      <c r="ED1296" s="446">
        <v>0</v>
      </c>
      <c r="EE1296" s="446">
        <v>0</v>
      </c>
      <c r="EF1296" s="446">
        <v>0</v>
      </c>
      <c r="EG1296" s="446">
        <v>0</v>
      </c>
      <c r="EH1296" s="446">
        <v>0</v>
      </c>
      <c r="EI1296" s="446">
        <v>0</v>
      </c>
      <c r="EJ1296" s="446">
        <v>0</v>
      </c>
      <c r="EK1296" s="446">
        <v>0</v>
      </c>
      <c r="EL1296" s="446">
        <v>0</v>
      </c>
      <c r="EM1296" s="393">
        <v>0</v>
      </c>
      <c r="EN1296" s="446">
        <v>0</v>
      </c>
      <c r="EO1296" s="393">
        <v>0</v>
      </c>
      <c r="EP1296" s="393">
        <v>2</v>
      </c>
      <c r="EQ1296" s="393">
        <v>5</v>
      </c>
    </row>
    <row r="1297" spans="1:147" s="78" customFormat="1" ht="15" customHeight="1" x14ac:dyDescent="0.25">
      <c r="A1297" s="6" t="s">
        <v>2598</v>
      </c>
      <c r="B1297" s="77">
        <v>1</v>
      </c>
      <c r="C1297" s="108" t="s">
        <v>476</v>
      </c>
      <c r="D1297" s="76">
        <v>1995</v>
      </c>
      <c r="E1297" s="108" t="s">
        <v>477</v>
      </c>
      <c r="F1297" s="81" t="s">
        <v>478</v>
      </c>
      <c r="G1297" s="76">
        <v>19</v>
      </c>
      <c r="H1297" s="76" t="s">
        <v>479</v>
      </c>
      <c r="I1297" s="75" t="s">
        <v>50</v>
      </c>
      <c r="J1297" s="59">
        <v>0</v>
      </c>
      <c r="K1297" s="76" t="s">
        <v>3</v>
      </c>
      <c r="L1297" s="76" t="s">
        <v>77</v>
      </c>
      <c r="M1297" s="77">
        <v>10</v>
      </c>
      <c r="N1297" s="77">
        <v>10</v>
      </c>
      <c r="O1297" s="59">
        <f t="shared" si="737"/>
        <v>1</v>
      </c>
      <c r="P1297" s="77">
        <v>1993</v>
      </c>
      <c r="Q1297" s="82"/>
      <c r="R1297" s="77">
        <v>1</v>
      </c>
      <c r="S1297" s="77">
        <v>2</v>
      </c>
      <c r="T1297" s="77">
        <v>1</v>
      </c>
      <c r="U1297" s="77">
        <v>4</v>
      </c>
      <c r="V1297" s="77" t="s">
        <v>698</v>
      </c>
      <c r="W1297" s="77"/>
      <c r="X1297" s="77" t="s">
        <v>586</v>
      </c>
      <c r="Y1297" s="82"/>
      <c r="Z1297" s="95" t="s">
        <v>1469</v>
      </c>
      <c r="AA1297" s="77" t="s">
        <v>29</v>
      </c>
      <c r="AB1297" s="77" t="s">
        <v>29</v>
      </c>
      <c r="AC1297" s="228" t="s">
        <v>112</v>
      </c>
      <c r="AD1297" s="77">
        <v>0</v>
      </c>
      <c r="AE1297" s="77" t="s">
        <v>29</v>
      </c>
      <c r="AF1297" s="228" t="s">
        <v>29</v>
      </c>
      <c r="AG1297" s="228" t="s">
        <v>29</v>
      </c>
      <c r="AH1297" s="228" t="s">
        <v>29</v>
      </c>
      <c r="AI1297" s="60" t="s">
        <v>29</v>
      </c>
      <c r="AJ1297" s="228" t="s">
        <v>29</v>
      </c>
      <c r="AK1297" s="228" t="s">
        <v>29</v>
      </c>
      <c r="AL1297" s="60" t="s">
        <v>29</v>
      </c>
      <c r="AM1297" s="60" t="s">
        <v>29</v>
      </c>
      <c r="AN1297" s="78" t="s">
        <v>28</v>
      </c>
      <c r="AO1297" s="77" t="s">
        <v>28</v>
      </c>
      <c r="AP1297" s="82"/>
      <c r="AQ1297" s="77" t="s">
        <v>147</v>
      </c>
      <c r="AR1297" s="81" t="s">
        <v>1771</v>
      </c>
      <c r="AS1297" s="81" t="s">
        <v>1772</v>
      </c>
      <c r="AT1297" s="228" t="s">
        <v>2495</v>
      </c>
      <c r="AU1297" s="11">
        <v>-36.6</v>
      </c>
      <c r="AV1297" s="5">
        <v>174.3</v>
      </c>
      <c r="AW1297" s="20" t="s">
        <v>1773</v>
      </c>
      <c r="AX1297" s="277">
        <v>14.6</v>
      </c>
      <c r="AY1297" s="278">
        <v>1273</v>
      </c>
      <c r="AZ1297" s="455">
        <f t="shared" si="738"/>
        <v>3.1048284036536553</v>
      </c>
      <c r="BA1297" s="187" t="s">
        <v>82</v>
      </c>
      <c r="BB1297" s="115" t="s">
        <v>1774</v>
      </c>
      <c r="BC1297" s="77"/>
      <c r="BD1297" s="77" t="s">
        <v>1775</v>
      </c>
      <c r="BE1297" s="77" t="s">
        <v>867</v>
      </c>
      <c r="BF1297" s="82"/>
      <c r="BG1297" s="82"/>
      <c r="BH1297" s="82"/>
      <c r="BI1297" s="357" t="s">
        <v>2232</v>
      </c>
      <c r="BJ1297" s="82" t="s">
        <v>610</v>
      </c>
      <c r="BK1297" s="82" t="s">
        <v>170</v>
      </c>
      <c r="BL1297" s="77"/>
      <c r="BM1297" s="77"/>
      <c r="BN1297" s="82" t="s">
        <v>1470</v>
      </c>
      <c r="BO1297" s="77" t="s">
        <v>1678</v>
      </c>
      <c r="BP1297" s="67" t="s">
        <v>51</v>
      </c>
      <c r="BQ1297" s="77" t="s">
        <v>633</v>
      </c>
      <c r="BR1297" s="82">
        <v>152630</v>
      </c>
      <c r="BS1297" s="77" t="s">
        <v>21</v>
      </c>
      <c r="BT1297" s="77" t="s">
        <v>886</v>
      </c>
      <c r="BU1297" s="140">
        <v>7919.5959492893326</v>
      </c>
      <c r="BV1297" s="82"/>
      <c r="BW1297" s="79" t="s">
        <v>26</v>
      </c>
      <c r="BX1297" s="77" t="s">
        <v>67</v>
      </c>
      <c r="BY1297" s="80"/>
      <c r="BZ1297" s="80">
        <f>IF(BX1297="SE",BY1297,BU1297)</f>
        <v>7919.5959492893326</v>
      </c>
      <c r="CA1297" s="77" t="s">
        <v>18</v>
      </c>
      <c r="CB1297" s="77" t="s">
        <v>698</v>
      </c>
      <c r="CC1297" s="77">
        <v>2</v>
      </c>
      <c r="CD1297" s="77">
        <v>2</v>
      </c>
      <c r="CE1297" s="82"/>
      <c r="CF1297" s="78" t="s">
        <v>1584</v>
      </c>
      <c r="CG1297" s="82">
        <v>71375</v>
      </c>
      <c r="CH1297" s="77" t="s">
        <v>21</v>
      </c>
      <c r="CI1297" s="82">
        <v>16058.395000746494</v>
      </c>
      <c r="CJ1297" s="82"/>
      <c r="CK1297" s="82"/>
      <c r="CL1297" s="78">
        <f>CI1297</f>
        <v>16058.395000746494</v>
      </c>
      <c r="CM1297" s="77">
        <v>2</v>
      </c>
      <c r="CN1297" s="77">
        <v>2</v>
      </c>
      <c r="CO1297" s="82"/>
      <c r="CP1297" s="67">
        <f t="shared" si="734"/>
        <v>6.4178375243784407</v>
      </c>
      <c r="CQ1297" s="67">
        <f t="shared" si="735"/>
        <v>0.5714285714285714</v>
      </c>
      <c r="CR1297" s="67">
        <f t="shared" si="739"/>
        <v>3.6673357282162518</v>
      </c>
      <c r="CS1297" s="67">
        <f t="shared" si="736"/>
        <v>2.6811689179314282</v>
      </c>
      <c r="CT1297" s="91">
        <v>0</v>
      </c>
      <c r="CU1297" s="77">
        <v>0</v>
      </c>
      <c r="CV1297" s="77" t="s">
        <v>1782</v>
      </c>
      <c r="CW1297" s="77">
        <v>0</v>
      </c>
      <c r="CX1297" s="77">
        <v>0</v>
      </c>
      <c r="CY1297" s="74">
        <v>0</v>
      </c>
      <c r="CZ1297" s="102">
        <v>3</v>
      </c>
      <c r="DA1297" s="74">
        <v>0</v>
      </c>
      <c r="DB1297" s="74">
        <v>0</v>
      </c>
      <c r="DC1297" s="74">
        <v>0</v>
      </c>
      <c r="DD1297" s="77">
        <v>0</v>
      </c>
      <c r="DE1297" s="60">
        <v>1</v>
      </c>
      <c r="DF1297" s="60">
        <v>1</v>
      </c>
      <c r="DG1297" s="60">
        <v>1</v>
      </c>
      <c r="DH1297" s="60">
        <v>0</v>
      </c>
      <c r="DI1297" s="60">
        <v>0</v>
      </c>
      <c r="DJ1297" s="60">
        <v>0</v>
      </c>
      <c r="DK1297" s="60">
        <v>0</v>
      </c>
      <c r="DL1297" s="74">
        <v>0</v>
      </c>
      <c r="DM1297" s="74">
        <v>0</v>
      </c>
      <c r="DN1297" s="74">
        <v>0</v>
      </c>
      <c r="DO1297" s="77">
        <v>0</v>
      </c>
      <c r="DP1297" s="77">
        <v>0</v>
      </c>
      <c r="DQ1297" s="77">
        <v>0</v>
      </c>
      <c r="DR1297" s="77">
        <v>0</v>
      </c>
      <c r="DS1297" s="77">
        <v>0</v>
      </c>
      <c r="DT1297" s="77">
        <v>0</v>
      </c>
      <c r="DU1297" s="77">
        <v>0</v>
      </c>
      <c r="DV1297" s="77">
        <v>0</v>
      </c>
      <c r="DW1297" s="77">
        <v>0</v>
      </c>
      <c r="DX1297" s="77">
        <v>0</v>
      </c>
      <c r="DY1297" s="77">
        <v>0</v>
      </c>
      <c r="DZ1297" s="77">
        <v>0</v>
      </c>
      <c r="EA1297" s="77">
        <v>0</v>
      </c>
      <c r="EB1297" s="77">
        <v>0</v>
      </c>
      <c r="EC1297" s="77">
        <v>0</v>
      </c>
      <c r="ED1297" s="77">
        <v>0</v>
      </c>
      <c r="EE1297" s="77">
        <v>0</v>
      </c>
      <c r="EF1297" s="77">
        <v>0</v>
      </c>
      <c r="EG1297" s="77">
        <v>0</v>
      </c>
      <c r="EH1297" s="77">
        <v>0</v>
      </c>
      <c r="EI1297" s="77">
        <v>0</v>
      </c>
      <c r="EJ1297" s="77">
        <v>0</v>
      </c>
      <c r="EK1297" s="77">
        <v>0</v>
      </c>
      <c r="EL1297" s="77">
        <v>0</v>
      </c>
      <c r="EM1297" s="77">
        <v>1</v>
      </c>
      <c r="EN1297" s="77">
        <v>0</v>
      </c>
      <c r="EO1297" s="77">
        <v>1</v>
      </c>
      <c r="EP1297" s="77">
        <v>3</v>
      </c>
      <c r="EQ1297" s="59">
        <v>4</v>
      </c>
    </row>
    <row r="1298" spans="1:147" s="78" customFormat="1" ht="15" customHeight="1" x14ac:dyDescent="0.25">
      <c r="A1298" s="6" t="s">
        <v>2599</v>
      </c>
      <c r="B1298" s="77">
        <v>1</v>
      </c>
      <c r="C1298" s="108" t="s">
        <v>802</v>
      </c>
      <c r="D1298" s="76">
        <v>2016</v>
      </c>
      <c r="E1298" s="108" t="s">
        <v>803</v>
      </c>
      <c r="F1298" s="108" t="s">
        <v>97</v>
      </c>
      <c r="G1298" s="76">
        <v>362</v>
      </c>
      <c r="H1298" s="76" t="s">
        <v>804</v>
      </c>
      <c r="I1298" s="75" t="s">
        <v>50</v>
      </c>
      <c r="J1298" s="59">
        <v>0</v>
      </c>
      <c r="K1298" s="76" t="s">
        <v>3</v>
      </c>
      <c r="L1298" s="76" t="s">
        <v>89</v>
      </c>
      <c r="M1298" s="77">
        <v>8</v>
      </c>
      <c r="N1298" s="77">
        <v>8</v>
      </c>
      <c r="O1298" s="59">
        <f t="shared" si="737"/>
        <v>0.90308998699194354</v>
      </c>
      <c r="P1298" s="77">
        <v>2006</v>
      </c>
      <c r="Q1298" s="82" t="s">
        <v>1187</v>
      </c>
      <c r="R1298" s="77">
        <v>1</v>
      </c>
      <c r="S1298" s="77">
        <v>4</v>
      </c>
      <c r="T1298" s="77">
        <v>1</v>
      </c>
      <c r="U1298" s="77"/>
      <c r="V1298" s="77" t="s">
        <v>1471</v>
      </c>
      <c r="W1298" s="77"/>
      <c r="X1298" s="77" t="s">
        <v>1471</v>
      </c>
      <c r="Y1298" s="82"/>
      <c r="Z1298" s="95" t="s">
        <v>130</v>
      </c>
      <c r="AA1298" s="37" t="s">
        <v>2346</v>
      </c>
      <c r="AB1298" s="77" t="s">
        <v>2374</v>
      </c>
      <c r="AC1298" s="228" t="s">
        <v>2048</v>
      </c>
      <c r="AD1298" s="77">
        <v>0</v>
      </c>
      <c r="AE1298" s="77" t="s">
        <v>2347</v>
      </c>
      <c r="AF1298" s="228" t="s">
        <v>2048</v>
      </c>
      <c r="AG1298" s="59">
        <f t="shared" ref="AG1298:AG1341" si="744">LOG10(AF1298)</f>
        <v>1</v>
      </c>
      <c r="AH1298" s="172">
        <f>AF1298*69.5</f>
        <v>695</v>
      </c>
      <c r="AI1298" s="72">
        <f t="shared" ref="AI1298:AI1329" si="745">LOG10(AH1298)</f>
        <v>2.8419848045901137</v>
      </c>
      <c r="AJ1298" s="59">
        <f t="shared" ref="AJ1298:AJ1329" si="746">AF1298*N1298</f>
        <v>80</v>
      </c>
      <c r="AK1298" s="59">
        <f t="shared" ref="AK1298" si="747">LOG10(AJ1298)</f>
        <v>1.9030899869919435</v>
      </c>
      <c r="AL1298" s="72">
        <f t="shared" ref="AL1298:AL1329" si="748">AH1298*N1298</f>
        <v>5560</v>
      </c>
      <c r="AM1298" s="72">
        <f t="shared" si="731"/>
        <v>3.7450747915820575</v>
      </c>
      <c r="AN1298" s="78" t="s">
        <v>28</v>
      </c>
      <c r="AO1298" s="77" t="s">
        <v>28</v>
      </c>
      <c r="AP1298" s="82"/>
      <c r="AQ1298" s="77" t="s">
        <v>80</v>
      </c>
      <c r="AR1298" s="81" t="s">
        <v>330</v>
      </c>
      <c r="AS1298" s="108" t="s">
        <v>331</v>
      </c>
      <c r="AT1298" s="172" t="s">
        <v>2457</v>
      </c>
      <c r="AU1298" s="5">
        <v>35.700000000000003</v>
      </c>
      <c r="AV1298" s="11">
        <v>-106.3</v>
      </c>
      <c r="AW1298" s="74" t="s">
        <v>2003</v>
      </c>
      <c r="AX1298" s="277">
        <v>11.833333333333336</v>
      </c>
      <c r="AY1298" s="278">
        <v>282</v>
      </c>
      <c r="AZ1298" s="455">
        <f t="shared" si="738"/>
        <v>2.4502491083193609</v>
      </c>
      <c r="BA1298" s="187" t="s">
        <v>103</v>
      </c>
      <c r="BB1298" s="115" t="s">
        <v>2373</v>
      </c>
      <c r="BC1298" s="77"/>
      <c r="BD1298" s="77"/>
      <c r="BE1298" s="77"/>
      <c r="BF1298" s="82"/>
      <c r="BG1298" s="82"/>
      <c r="BH1298" s="82"/>
      <c r="BI1298" s="357" t="s">
        <v>2232</v>
      </c>
      <c r="BJ1298" s="82" t="s">
        <v>610</v>
      </c>
      <c r="BK1298" s="95" t="s">
        <v>128</v>
      </c>
      <c r="BL1298" s="59" t="s">
        <v>2267</v>
      </c>
      <c r="BM1298" s="59" t="s">
        <v>2267</v>
      </c>
      <c r="BN1298" s="82" t="s">
        <v>1472</v>
      </c>
      <c r="BO1298" s="77" t="s">
        <v>1678</v>
      </c>
      <c r="BP1298" s="67" t="s">
        <v>51</v>
      </c>
      <c r="BQ1298" s="77" t="s">
        <v>61</v>
      </c>
      <c r="BR1298" s="77">
        <v>774.19354838709705</v>
      </c>
      <c r="BS1298" s="77" t="s">
        <v>21</v>
      </c>
      <c r="BT1298" s="77" t="s">
        <v>571</v>
      </c>
      <c r="BU1298" s="77">
        <v>890.322580645161</v>
      </c>
      <c r="BV1298" s="77">
        <v>600</v>
      </c>
      <c r="BW1298" s="79" t="s">
        <v>1066</v>
      </c>
      <c r="BX1298" s="77" t="s">
        <v>27</v>
      </c>
      <c r="BY1298" s="80">
        <f t="shared" ref="BY1298:BY1310" si="749">((BU1298-BV1298)/2)*SQRT(CC1298)</f>
        <v>290.322580645161</v>
      </c>
      <c r="BZ1298" s="140">
        <f t="shared" ref="BZ1298:BZ1310" si="750">BY1298</f>
        <v>290.322580645161</v>
      </c>
      <c r="CA1298" s="77" t="s">
        <v>18</v>
      </c>
      <c r="CB1298" s="77" t="s">
        <v>1471</v>
      </c>
      <c r="CC1298" s="77">
        <v>4</v>
      </c>
      <c r="CD1298" s="77">
        <v>4</v>
      </c>
      <c r="CE1298" s="82" t="s">
        <v>1559</v>
      </c>
      <c r="CF1298" s="78" t="s">
        <v>1584</v>
      </c>
      <c r="CG1298" s="77">
        <v>706.45161290322505</v>
      </c>
      <c r="CH1298" s="77" t="s">
        <v>21</v>
      </c>
      <c r="CI1298" s="77">
        <v>1006.4516129032201</v>
      </c>
      <c r="CJ1298" s="77">
        <v>454.83870967741899</v>
      </c>
      <c r="CK1298" s="77">
        <f>((CI1298-CJ1298)/2)*SQRT(CM1298)</f>
        <v>551.61290322580112</v>
      </c>
      <c r="CL1298" s="77">
        <f t="shared" ref="CL1298:CL1310" si="751">CK1298</f>
        <v>551.61290322580112</v>
      </c>
      <c r="CM1298" s="77">
        <v>4</v>
      </c>
      <c r="CN1298" s="77">
        <v>4</v>
      </c>
      <c r="CO1298" s="82" t="s">
        <v>1559</v>
      </c>
      <c r="CP1298" s="67">
        <f t="shared" si="734"/>
        <v>0.15368848178571987</v>
      </c>
      <c r="CQ1298" s="67">
        <f t="shared" si="735"/>
        <v>0.86956521739130432</v>
      </c>
      <c r="CR1298" s="67">
        <f t="shared" si="739"/>
        <v>0.133642158074539</v>
      </c>
      <c r="CS1298" s="67">
        <f t="shared" si="736"/>
        <v>0.50111626415092625</v>
      </c>
      <c r="CT1298" s="91">
        <v>0</v>
      </c>
      <c r="CU1298" s="77">
        <v>0</v>
      </c>
      <c r="CV1298" s="77" t="s">
        <v>1782</v>
      </c>
      <c r="CW1298" s="77">
        <v>0</v>
      </c>
      <c r="CX1298" s="77">
        <v>0</v>
      </c>
      <c r="CY1298" s="74">
        <v>0</v>
      </c>
      <c r="CZ1298" s="102">
        <v>3</v>
      </c>
      <c r="DA1298" s="74">
        <v>0</v>
      </c>
      <c r="DB1298" s="74">
        <v>0</v>
      </c>
      <c r="DC1298" s="74">
        <v>0</v>
      </c>
      <c r="DD1298" s="77">
        <v>0</v>
      </c>
      <c r="DE1298" s="60">
        <v>0</v>
      </c>
      <c r="DF1298" s="60">
        <v>0</v>
      </c>
      <c r="DG1298" s="60">
        <v>1</v>
      </c>
      <c r="DH1298" s="60">
        <v>0</v>
      </c>
      <c r="DI1298" s="60">
        <v>0</v>
      </c>
      <c r="DJ1298" s="60">
        <v>0</v>
      </c>
      <c r="DK1298" s="60">
        <v>0</v>
      </c>
      <c r="DL1298" s="74">
        <v>0</v>
      </c>
      <c r="DM1298" s="74">
        <v>0</v>
      </c>
      <c r="DN1298" s="74">
        <v>0</v>
      </c>
      <c r="DO1298" s="77">
        <v>0</v>
      </c>
      <c r="DP1298" s="77">
        <v>0</v>
      </c>
      <c r="DQ1298" s="77">
        <v>0</v>
      </c>
      <c r="DR1298" s="77">
        <v>0</v>
      </c>
      <c r="DS1298" s="77">
        <v>0</v>
      </c>
      <c r="DT1298" s="77">
        <v>0</v>
      </c>
      <c r="DU1298" s="77">
        <v>1</v>
      </c>
      <c r="DV1298" s="77">
        <v>0</v>
      </c>
      <c r="DW1298" s="77">
        <v>0</v>
      </c>
      <c r="DX1298" s="77">
        <v>0</v>
      </c>
      <c r="DY1298" s="77">
        <v>0</v>
      </c>
      <c r="DZ1298" s="77">
        <v>0</v>
      </c>
      <c r="EA1298" s="77">
        <v>0</v>
      </c>
      <c r="EB1298" s="77">
        <v>0</v>
      </c>
      <c r="EC1298" s="77">
        <v>0</v>
      </c>
      <c r="ED1298" s="77">
        <v>0</v>
      </c>
      <c r="EE1298" s="77">
        <v>0</v>
      </c>
      <c r="EF1298" s="77">
        <v>0</v>
      </c>
      <c r="EG1298" s="77">
        <v>0</v>
      </c>
      <c r="EH1298" s="77">
        <v>0</v>
      </c>
      <c r="EI1298" s="77">
        <v>0</v>
      </c>
      <c r="EJ1298" s="77">
        <v>0</v>
      </c>
      <c r="EK1298" s="77">
        <v>0</v>
      </c>
      <c r="EL1298" s="77">
        <v>0</v>
      </c>
      <c r="EM1298" s="77">
        <v>1</v>
      </c>
      <c r="EN1298" s="77">
        <v>0</v>
      </c>
      <c r="EO1298" s="77">
        <v>1</v>
      </c>
      <c r="EP1298" s="77">
        <v>1</v>
      </c>
      <c r="EQ1298" s="77">
        <v>3</v>
      </c>
    </row>
    <row r="1299" spans="1:147" s="78" customFormat="1" ht="15" customHeight="1" x14ac:dyDescent="0.25">
      <c r="A1299" s="6" t="s">
        <v>2599</v>
      </c>
      <c r="B1299" s="77">
        <v>2</v>
      </c>
      <c r="C1299" s="108" t="s">
        <v>802</v>
      </c>
      <c r="D1299" s="76">
        <v>2016</v>
      </c>
      <c r="E1299" s="108" t="s">
        <v>803</v>
      </c>
      <c r="F1299" s="108" t="s">
        <v>97</v>
      </c>
      <c r="G1299" s="76">
        <v>362</v>
      </c>
      <c r="H1299" s="76" t="s">
        <v>804</v>
      </c>
      <c r="I1299" s="75" t="s">
        <v>50</v>
      </c>
      <c r="J1299" s="59">
        <v>0</v>
      </c>
      <c r="K1299" s="76" t="s">
        <v>3</v>
      </c>
      <c r="L1299" s="76" t="s">
        <v>89</v>
      </c>
      <c r="M1299" s="77">
        <v>8</v>
      </c>
      <c r="N1299" s="77">
        <v>8</v>
      </c>
      <c r="O1299" s="59">
        <f t="shared" si="737"/>
        <v>0.90308998699194354</v>
      </c>
      <c r="P1299" s="77">
        <v>2006</v>
      </c>
      <c r="Q1299" s="82" t="s">
        <v>1187</v>
      </c>
      <c r="R1299" s="77">
        <v>1</v>
      </c>
      <c r="S1299" s="77">
        <v>4</v>
      </c>
      <c r="T1299" s="77">
        <v>1</v>
      </c>
      <c r="U1299" s="77"/>
      <c r="V1299" s="77" t="s">
        <v>1471</v>
      </c>
      <c r="W1299" s="77"/>
      <c r="X1299" s="77" t="s">
        <v>1471</v>
      </c>
      <c r="Y1299" s="82"/>
      <c r="Z1299" s="95" t="s">
        <v>130</v>
      </c>
      <c r="AA1299" s="37" t="s">
        <v>2346</v>
      </c>
      <c r="AB1299" s="77" t="s">
        <v>2374</v>
      </c>
      <c r="AC1299" s="228" t="s">
        <v>2048</v>
      </c>
      <c r="AD1299" s="77">
        <v>0</v>
      </c>
      <c r="AE1299" s="77" t="s">
        <v>2347</v>
      </c>
      <c r="AF1299" s="228" t="s">
        <v>2048</v>
      </c>
      <c r="AG1299" s="59">
        <f t="shared" si="744"/>
        <v>1</v>
      </c>
      <c r="AH1299" s="172">
        <f>AF1299*69.5</f>
        <v>695</v>
      </c>
      <c r="AI1299" s="72">
        <f t="shared" si="745"/>
        <v>2.8419848045901137</v>
      </c>
      <c r="AJ1299" s="59">
        <f t="shared" si="746"/>
        <v>80</v>
      </c>
      <c r="AK1299" s="59">
        <f t="shared" ref="AK1299" si="752">LOG10(AJ1299)</f>
        <v>1.9030899869919435</v>
      </c>
      <c r="AL1299" s="72">
        <f t="shared" si="748"/>
        <v>5560</v>
      </c>
      <c r="AM1299" s="72">
        <f t="shared" si="731"/>
        <v>3.7450747915820575</v>
      </c>
      <c r="AN1299" s="78" t="s">
        <v>28</v>
      </c>
      <c r="AO1299" s="77" t="s">
        <v>28</v>
      </c>
      <c r="AP1299" s="82"/>
      <c r="AQ1299" s="77" t="s">
        <v>80</v>
      </c>
      <c r="AR1299" s="81" t="s">
        <v>330</v>
      </c>
      <c r="AS1299" s="108" t="s">
        <v>331</v>
      </c>
      <c r="AT1299" s="172" t="s">
        <v>2457</v>
      </c>
      <c r="AU1299" s="5">
        <v>35.700000000000003</v>
      </c>
      <c r="AV1299" s="11">
        <v>-106.3</v>
      </c>
      <c r="AW1299" s="74" t="s">
        <v>2003</v>
      </c>
      <c r="AX1299" s="277">
        <v>11.833333333333336</v>
      </c>
      <c r="AY1299" s="278">
        <v>282</v>
      </c>
      <c r="AZ1299" s="455">
        <f t="shared" si="738"/>
        <v>2.4502491083193609</v>
      </c>
      <c r="BA1299" s="187" t="s">
        <v>103</v>
      </c>
      <c r="BB1299" s="115" t="s">
        <v>2373</v>
      </c>
      <c r="BC1299" s="77"/>
      <c r="BD1299" s="77"/>
      <c r="BE1299" s="77"/>
      <c r="BF1299" s="82"/>
      <c r="BG1299" s="82"/>
      <c r="BH1299" s="82"/>
      <c r="BI1299" s="357" t="s">
        <v>2232</v>
      </c>
      <c r="BJ1299" s="82" t="s">
        <v>1747</v>
      </c>
      <c r="BK1299" s="95" t="s">
        <v>128</v>
      </c>
      <c r="BL1299" s="59" t="s">
        <v>2267</v>
      </c>
      <c r="BM1299" s="59" t="s">
        <v>2267</v>
      </c>
      <c r="BN1299" s="82" t="s">
        <v>1472</v>
      </c>
      <c r="BO1299" s="77" t="s">
        <v>1678</v>
      </c>
      <c r="BP1299" s="67" t="s">
        <v>51</v>
      </c>
      <c r="BQ1299" s="77" t="s">
        <v>62</v>
      </c>
      <c r="BR1299" s="82">
        <v>0.44850498338870398</v>
      </c>
      <c r="BS1299" s="77" t="s">
        <v>21</v>
      </c>
      <c r="BT1299" s="77" t="s">
        <v>891</v>
      </c>
      <c r="BU1299" s="82">
        <v>0.52325581395348797</v>
      </c>
      <c r="BV1299" s="82">
        <v>0.37375415282391899</v>
      </c>
      <c r="BW1299" s="79" t="s">
        <v>1066</v>
      </c>
      <c r="BX1299" s="77" t="s">
        <v>27</v>
      </c>
      <c r="BY1299" s="80">
        <f t="shared" si="749"/>
        <v>0.14950166112956897</v>
      </c>
      <c r="BZ1299" s="140">
        <f t="shared" si="750"/>
        <v>0.14950166112956897</v>
      </c>
      <c r="CA1299" s="77" t="s">
        <v>18</v>
      </c>
      <c r="CB1299" s="77" t="s">
        <v>1471</v>
      </c>
      <c r="CC1299" s="77">
        <v>4</v>
      </c>
      <c r="CD1299" s="77">
        <v>4</v>
      </c>
      <c r="CE1299" s="82" t="s">
        <v>1567</v>
      </c>
      <c r="CF1299" s="78" t="s">
        <v>1584</v>
      </c>
      <c r="CG1299" s="78">
        <v>1.3621262458471699</v>
      </c>
      <c r="CH1299" s="77" t="s">
        <v>21</v>
      </c>
      <c r="CI1299" s="82">
        <v>1.5531561461793999</v>
      </c>
      <c r="CJ1299" s="82">
        <v>1.14617940199335</v>
      </c>
      <c r="CK1299" s="77">
        <f>((CI1299-CJ1299)/2)*SQRT(CM1299)</f>
        <v>0.4069767441860499</v>
      </c>
      <c r="CL1299" s="77">
        <f t="shared" si="751"/>
        <v>0.4069767441860499</v>
      </c>
      <c r="CM1299" s="77">
        <v>4</v>
      </c>
      <c r="CN1299" s="77">
        <v>4</v>
      </c>
      <c r="CO1299" s="82" t="s">
        <v>1559</v>
      </c>
      <c r="CP1299" s="67">
        <f t="shared" si="734"/>
        <v>-2.9800560305057808</v>
      </c>
      <c r="CQ1299" s="67">
        <f t="shared" si="735"/>
        <v>0.86956521739130432</v>
      </c>
      <c r="CR1299" s="67">
        <f t="shared" si="739"/>
        <v>-2.5913530700050269</v>
      </c>
      <c r="CS1299" s="67">
        <f t="shared" si="736"/>
        <v>0.91969442083902986</v>
      </c>
      <c r="CT1299" s="91">
        <v>0</v>
      </c>
      <c r="CU1299" s="77">
        <v>0</v>
      </c>
      <c r="CV1299" s="77" t="s">
        <v>1782</v>
      </c>
      <c r="CW1299" s="77">
        <v>0</v>
      </c>
      <c r="CX1299" s="77">
        <v>0</v>
      </c>
      <c r="CY1299" s="74">
        <v>0</v>
      </c>
      <c r="CZ1299" s="74">
        <v>0</v>
      </c>
      <c r="DA1299" s="74">
        <v>1</v>
      </c>
      <c r="DB1299" s="74">
        <v>0</v>
      </c>
      <c r="DC1299" s="74">
        <v>0</v>
      </c>
      <c r="DD1299" s="77">
        <v>0</v>
      </c>
      <c r="DE1299" s="60">
        <v>0</v>
      </c>
      <c r="DF1299" s="60">
        <v>0</v>
      </c>
      <c r="DG1299" s="60">
        <v>1</v>
      </c>
      <c r="DH1299" s="60">
        <v>0</v>
      </c>
      <c r="DI1299" s="60">
        <v>0</v>
      </c>
      <c r="DJ1299" s="60">
        <v>0</v>
      </c>
      <c r="DK1299" s="60">
        <v>0</v>
      </c>
      <c r="DL1299" s="74">
        <v>0</v>
      </c>
      <c r="DM1299" s="74">
        <v>0</v>
      </c>
      <c r="DN1299" s="74">
        <v>0</v>
      </c>
      <c r="DO1299" s="77">
        <v>0</v>
      </c>
      <c r="DP1299" s="77">
        <v>0</v>
      </c>
      <c r="DQ1299" s="77">
        <v>0</v>
      </c>
      <c r="DR1299" s="77">
        <v>0</v>
      </c>
      <c r="DS1299" s="77">
        <v>0</v>
      </c>
      <c r="DT1299" s="77">
        <v>0</v>
      </c>
      <c r="DU1299" s="77">
        <v>1</v>
      </c>
      <c r="DV1299" s="77">
        <v>0</v>
      </c>
      <c r="DW1299" s="77">
        <v>0</v>
      </c>
      <c r="DX1299" s="77">
        <v>0</v>
      </c>
      <c r="DY1299" s="77">
        <v>0</v>
      </c>
      <c r="DZ1299" s="77">
        <v>0</v>
      </c>
      <c r="EA1299" s="77">
        <v>0</v>
      </c>
      <c r="EB1299" s="77">
        <v>0</v>
      </c>
      <c r="EC1299" s="77">
        <v>0</v>
      </c>
      <c r="ED1299" s="77">
        <v>0</v>
      </c>
      <c r="EE1299" s="77">
        <v>0</v>
      </c>
      <c r="EF1299" s="77">
        <v>0</v>
      </c>
      <c r="EG1299" s="77">
        <v>0</v>
      </c>
      <c r="EH1299" s="77">
        <v>0</v>
      </c>
      <c r="EI1299" s="77">
        <v>0</v>
      </c>
      <c r="EJ1299" s="77">
        <v>0</v>
      </c>
      <c r="EK1299" s="77">
        <v>0</v>
      </c>
      <c r="EL1299" s="77">
        <v>0</v>
      </c>
      <c r="EM1299" s="77">
        <v>1</v>
      </c>
      <c r="EN1299" s="77">
        <v>0</v>
      </c>
      <c r="EO1299" s="77">
        <v>1</v>
      </c>
      <c r="EP1299" s="77">
        <v>1</v>
      </c>
      <c r="EQ1299" s="77">
        <v>3</v>
      </c>
    </row>
    <row r="1300" spans="1:147" s="82" customFormat="1" ht="15" customHeight="1" x14ac:dyDescent="0.25">
      <c r="A1300" s="6" t="s">
        <v>2600</v>
      </c>
      <c r="B1300" s="77">
        <v>1</v>
      </c>
      <c r="C1300" s="108" t="s">
        <v>817</v>
      </c>
      <c r="D1300" s="74">
        <v>2013</v>
      </c>
      <c r="E1300" s="108" t="s">
        <v>818</v>
      </c>
      <c r="F1300" s="108" t="s">
        <v>489</v>
      </c>
      <c r="G1300" s="76">
        <v>20</v>
      </c>
      <c r="H1300" s="76" t="s">
        <v>819</v>
      </c>
      <c r="I1300" s="75" t="s">
        <v>50</v>
      </c>
      <c r="J1300" s="59">
        <v>0</v>
      </c>
      <c r="K1300" s="76" t="s">
        <v>3</v>
      </c>
      <c r="L1300" s="76" t="s">
        <v>89</v>
      </c>
      <c r="M1300" s="228" t="s">
        <v>1099</v>
      </c>
      <c r="N1300" s="228" t="s">
        <v>1970</v>
      </c>
      <c r="O1300" s="59">
        <f t="shared" si="737"/>
        <v>0.47712125471966244</v>
      </c>
      <c r="P1300" s="76" t="s">
        <v>1100</v>
      </c>
      <c r="R1300" s="77">
        <v>1</v>
      </c>
      <c r="S1300" s="77">
        <v>10</v>
      </c>
      <c r="T1300" s="77">
        <v>1</v>
      </c>
      <c r="U1300" s="77">
        <v>4</v>
      </c>
      <c r="V1300" s="77" t="s">
        <v>698</v>
      </c>
      <c r="W1300" s="77"/>
      <c r="X1300" s="77" t="s">
        <v>1101</v>
      </c>
      <c r="Z1300" s="95" t="s">
        <v>538</v>
      </c>
      <c r="AA1300" s="77" t="s">
        <v>1992</v>
      </c>
      <c r="AB1300" s="77" t="s">
        <v>1104</v>
      </c>
      <c r="AC1300" s="77">
        <v>8</v>
      </c>
      <c r="AD1300" s="77">
        <v>0</v>
      </c>
      <c r="AE1300" s="77" t="s">
        <v>1071</v>
      </c>
      <c r="AF1300" s="77">
        <v>8</v>
      </c>
      <c r="AG1300" s="59">
        <f t="shared" si="744"/>
        <v>0.90308998699194354</v>
      </c>
      <c r="AH1300" s="177">
        <f>AF1300*46</f>
        <v>368</v>
      </c>
      <c r="AI1300" s="72">
        <f t="shared" si="745"/>
        <v>2.5658478186735176</v>
      </c>
      <c r="AJ1300" s="59">
        <f t="shared" si="746"/>
        <v>24</v>
      </c>
      <c r="AK1300" s="59">
        <f t="shared" ref="AK1300:AK1310" si="753">LOG10(AJ1300)</f>
        <v>1.3802112417116059</v>
      </c>
      <c r="AL1300" s="72">
        <f t="shared" si="748"/>
        <v>1104</v>
      </c>
      <c r="AM1300" s="72">
        <f t="shared" si="731"/>
        <v>3.0429690733931802</v>
      </c>
      <c r="AN1300" s="82" t="s">
        <v>1994</v>
      </c>
      <c r="AO1300" s="77" t="s">
        <v>470</v>
      </c>
      <c r="AQ1300" s="76" t="s">
        <v>262</v>
      </c>
      <c r="AR1300" s="81" t="s">
        <v>1853</v>
      </c>
      <c r="AS1300" s="108" t="s">
        <v>1776</v>
      </c>
      <c r="AT1300" s="228" t="s">
        <v>2496</v>
      </c>
      <c r="AU1300" s="5">
        <v>62.9</v>
      </c>
      <c r="AV1300" s="5">
        <v>8.1999999999999993</v>
      </c>
      <c r="AW1300" s="74"/>
      <c r="AX1300" s="277">
        <v>6.1749999999999998</v>
      </c>
      <c r="AY1300" s="278">
        <v>1301</v>
      </c>
      <c r="AZ1300" s="455">
        <f t="shared" si="738"/>
        <v>3.1142772965615864</v>
      </c>
      <c r="BA1300" s="187" t="s">
        <v>103</v>
      </c>
      <c r="BB1300" s="108" t="s">
        <v>1854</v>
      </c>
      <c r="BC1300" s="77" t="s">
        <v>243</v>
      </c>
      <c r="BD1300" s="77"/>
      <c r="BE1300" s="77"/>
      <c r="BI1300" s="357" t="s">
        <v>2232</v>
      </c>
      <c r="BJ1300" s="82" t="s">
        <v>1102</v>
      </c>
      <c r="BK1300" s="95" t="s">
        <v>675</v>
      </c>
      <c r="BL1300" s="77" t="s">
        <v>2267</v>
      </c>
      <c r="BM1300" s="77" t="s">
        <v>2267</v>
      </c>
      <c r="BN1300" s="82" t="s">
        <v>1103</v>
      </c>
      <c r="BO1300" s="77" t="s">
        <v>1669</v>
      </c>
      <c r="BP1300" s="67" t="s">
        <v>51</v>
      </c>
      <c r="BQ1300" s="77" t="s">
        <v>1105</v>
      </c>
      <c r="BR1300" s="82">
        <v>19.368131868131801</v>
      </c>
      <c r="BS1300" s="77" t="s">
        <v>21</v>
      </c>
      <c r="BT1300" s="77" t="s">
        <v>9</v>
      </c>
      <c r="BU1300" s="82">
        <v>20.879120879120801</v>
      </c>
      <c r="BV1300" s="82">
        <v>17.9945054945055</v>
      </c>
      <c r="BW1300" s="79" t="s">
        <v>1066</v>
      </c>
      <c r="BX1300" s="77" t="s">
        <v>27</v>
      </c>
      <c r="BY1300" s="80">
        <f t="shared" si="749"/>
        <v>4.5609773944734933</v>
      </c>
      <c r="BZ1300" s="140">
        <f t="shared" si="750"/>
        <v>4.5609773944734933</v>
      </c>
      <c r="CA1300" s="77" t="s">
        <v>57</v>
      </c>
      <c r="CB1300" s="77" t="s">
        <v>698</v>
      </c>
      <c r="CC1300" s="77">
        <v>10</v>
      </c>
      <c r="CD1300" s="77">
        <v>10</v>
      </c>
      <c r="CF1300" s="78" t="s">
        <v>1584</v>
      </c>
      <c r="CG1300" s="82">
        <v>0.54945054945053995</v>
      </c>
      <c r="CH1300" s="77" t="s">
        <v>21</v>
      </c>
      <c r="CI1300" s="82">
        <v>1.2362637362637301</v>
      </c>
      <c r="CJ1300" s="82">
        <v>0</v>
      </c>
      <c r="CK1300" s="77">
        <f>((CI1300-CJ1300)/2)*SQRT(CM1300)</f>
        <v>1.9547045976315436</v>
      </c>
      <c r="CL1300" s="77">
        <f t="shared" si="751"/>
        <v>1.9547045976315436</v>
      </c>
      <c r="CM1300" s="77">
        <v>10</v>
      </c>
      <c r="CN1300" s="77">
        <v>10</v>
      </c>
      <c r="CP1300" s="67">
        <f t="shared" si="734"/>
        <v>5.3632780049010762</v>
      </c>
      <c r="CQ1300" s="67">
        <f t="shared" si="735"/>
        <v>0.95774647887323949</v>
      </c>
      <c r="CR1300" s="67">
        <f t="shared" si="739"/>
        <v>5.1366606244122988</v>
      </c>
      <c r="CS1300" s="67">
        <f t="shared" si="736"/>
        <v>0.85963205925969355</v>
      </c>
      <c r="CT1300" s="91">
        <v>0</v>
      </c>
      <c r="CU1300" s="77">
        <v>0</v>
      </c>
      <c r="CV1300" s="77" t="s">
        <v>1782</v>
      </c>
      <c r="CW1300" s="77">
        <v>0</v>
      </c>
      <c r="CX1300" s="77">
        <v>0</v>
      </c>
      <c r="CY1300" s="74">
        <v>0</v>
      </c>
      <c r="CZ1300" s="74">
        <v>0</v>
      </c>
      <c r="DA1300" s="74">
        <v>0</v>
      </c>
      <c r="DB1300" s="74">
        <v>0</v>
      </c>
      <c r="DC1300" s="74">
        <v>0</v>
      </c>
      <c r="DD1300" s="77">
        <v>0</v>
      </c>
      <c r="DE1300" s="60">
        <v>0</v>
      </c>
      <c r="DF1300" s="60">
        <v>0</v>
      </c>
      <c r="DG1300" s="60">
        <v>1</v>
      </c>
      <c r="DH1300" s="60">
        <v>0</v>
      </c>
      <c r="DI1300" s="60">
        <v>0</v>
      </c>
      <c r="DJ1300" s="60">
        <v>0</v>
      </c>
      <c r="DK1300" s="60">
        <v>0</v>
      </c>
      <c r="DL1300" s="74">
        <v>0</v>
      </c>
      <c r="DM1300" s="74">
        <v>0</v>
      </c>
      <c r="DN1300" s="74">
        <v>0</v>
      </c>
      <c r="DO1300" s="77">
        <v>0</v>
      </c>
      <c r="DP1300" s="77">
        <v>0</v>
      </c>
      <c r="DQ1300" s="77">
        <v>0</v>
      </c>
      <c r="DR1300" s="77">
        <v>0</v>
      </c>
      <c r="DS1300" s="77">
        <v>0</v>
      </c>
      <c r="DT1300" s="77">
        <v>0</v>
      </c>
      <c r="DU1300" s="77">
        <v>0</v>
      </c>
      <c r="DV1300" s="77">
        <v>0</v>
      </c>
      <c r="DW1300" s="77">
        <v>1</v>
      </c>
      <c r="DX1300" s="77">
        <v>0</v>
      </c>
      <c r="DY1300" s="77">
        <v>0</v>
      </c>
      <c r="DZ1300" s="77">
        <v>0</v>
      </c>
      <c r="EA1300" s="77">
        <v>0</v>
      </c>
      <c r="EB1300" s="77">
        <v>0</v>
      </c>
      <c r="EC1300" s="77">
        <v>0</v>
      </c>
      <c r="ED1300" s="77">
        <v>0</v>
      </c>
      <c r="EE1300" s="77">
        <v>0</v>
      </c>
      <c r="EF1300" s="77">
        <v>0</v>
      </c>
      <c r="EG1300" s="77">
        <v>0</v>
      </c>
      <c r="EH1300" s="77">
        <v>0</v>
      </c>
      <c r="EI1300" s="77">
        <v>0</v>
      </c>
      <c r="EJ1300" s="77">
        <v>0</v>
      </c>
      <c r="EK1300" s="77">
        <v>0</v>
      </c>
      <c r="EL1300" s="77">
        <v>0</v>
      </c>
      <c r="EM1300" s="77">
        <v>0</v>
      </c>
      <c r="EN1300" s="77">
        <v>0</v>
      </c>
      <c r="EO1300" s="77">
        <v>1</v>
      </c>
      <c r="EP1300" s="77">
        <v>2</v>
      </c>
      <c r="EQ1300" s="77">
        <v>3</v>
      </c>
    </row>
    <row r="1301" spans="1:147" s="82" customFormat="1" ht="15" customHeight="1" x14ac:dyDescent="0.25">
      <c r="A1301" s="6" t="s">
        <v>2600</v>
      </c>
      <c r="B1301" s="77">
        <v>2</v>
      </c>
      <c r="C1301" s="108" t="s">
        <v>817</v>
      </c>
      <c r="D1301" s="74">
        <v>2013</v>
      </c>
      <c r="E1301" s="108" t="s">
        <v>818</v>
      </c>
      <c r="F1301" s="108" t="s">
        <v>489</v>
      </c>
      <c r="G1301" s="76">
        <v>20</v>
      </c>
      <c r="H1301" s="76" t="s">
        <v>819</v>
      </c>
      <c r="I1301" s="75" t="s">
        <v>50</v>
      </c>
      <c r="J1301" s="59">
        <v>0</v>
      </c>
      <c r="K1301" s="76" t="s">
        <v>3</v>
      </c>
      <c r="L1301" s="76" t="s">
        <v>89</v>
      </c>
      <c r="M1301" s="228" t="s">
        <v>1099</v>
      </c>
      <c r="N1301" s="228" t="s">
        <v>1970</v>
      </c>
      <c r="O1301" s="59">
        <f t="shared" si="737"/>
        <v>0.47712125471966244</v>
      </c>
      <c r="P1301" s="76" t="s">
        <v>1100</v>
      </c>
      <c r="R1301" s="77">
        <v>1</v>
      </c>
      <c r="S1301" s="77">
        <v>10</v>
      </c>
      <c r="T1301" s="77">
        <v>1</v>
      </c>
      <c r="U1301" s="77">
        <v>4</v>
      </c>
      <c r="V1301" s="77" t="s">
        <v>698</v>
      </c>
      <c r="W1301" s="77"/>
      <c r="X1301" s="77" t="s">
        <v>1101</v>
      </c>
      <c r="Z1301" s="95" t="s">
        <v>538</v>
      </c>
      <c r="AA1301" s="77" t="s">
        <v>1992</v>
      </c>
      <c r="AB1301" s="77" t="s">
        <v>1104</v>
      </c>
      <c r="AC1301" s="77">
        <v>8</v>
      </c>
      <c r="AD1301" s="77">
        <v>0</v>
      </c>
      <c r="AE1301" s="77" t="s">
        <v>1071</v>
      </c>
      <c r="AF1301" s="77">
        <v>8</v>
      </c>
      <c r="AG1301" s="59">
        <f t="shared" si="744"/>
        <v>0.90308998699194354</v>
      </c>
      <c r="AH1301" s="177">
        <f t="shared" ref="AH1301:AH1310" si="754">AF1301*46</f>
        <v>368</v>
      </c>
      <c r="AI1301" s="72">
        <f t="shared" si="745"/>
        <v>2.5658478186735176</v>
      </c>
      <c r="AJ1301" s="59">
        <f t="shared" si="746"/>
        <v>24</v>
      </c>
      <c r="AK1301" s="59">
        <f t="shared" si="753"/>
        <v>1.3802112417116059</v>
      </c>
      <c r="AL1301" s="72">
        <f t="shared" si="748"/>
        <v>1104</v>
      </c>
      <c r="AM1301" s="72">
        <f t="shared" si="731"/>
        <v>3.0429690733931802</v>
      </c>
      <c r="AN1301" s="82" t="s">
        <v>1994</v>
      </c>
      <c r="AO1301" s="77" t="s">
        <v>470</v>
      </c>
      <c r="AQ1301" s="77" t="s">
        <v>262</v>
      </c>
      <c r="AR1301" s="81" t="s">
        <v>1853</v>
      </c>
      <c r="AS1301" s="108" t="s">
        <v>1776</v>
      </c>
      <c r="AT1301" s="228" t="s">
        <v>2496</v>
      </c>
      <c r="AU1301" s="5">
        <v>62.9</v>
      </c>
      <c r="AV1301" s="5">
        <v>8.1999999999999993</v>
      </c>
      <c r="AW1301" s="74"/>
      <c r="AX1301" s="277">
        <v>6.1749999999999998</v>
      </c>
      <c r="AY1301" s="278">
        <v>1301</v>
      </c>
      <c r="AZ1301" s="455">
        <f t="shared" si="738"/>
        <v>3.1142772965615864</v>
      </c>
      <c r="BA1301" s="187" t="s">
        <v>103</v>
      </c>
      <c r="BB1301" s="108" t="s">
        <v>1854</v>
      </c>
      <c r="BC1301" s="77" t="s">
        <v>243</v>
      </c>
      <c r="BD1301" s="77"/>
      <c r="BE1301" s="77"/>
      <c r="BI1301" s="357" t="s">
        <v>2232</v>
      </c>
      <c r="BJ1301" s="82" t="s">
        <v>1102</v>
      </c>
      <c r="BK1301" s="95" t="s">
        <v>63</v>
      </c>
      <c r="BL1301" s="77" t="s">
        <v>2268</v>
      </c>
      <c r="BM1301" s="77" t="s">
        <v>2268</v>
      </c>
      <c r="BN1301" s="82" t="s">
        <v>1103</v>
      </c>
      <c r="BO1301" s="77" t="s">
        <v>1669</v>
      </c>
      <c r="BP1301" s="67" t="s">
        <v>51</v>
      </c>
      <c r="BQ1301" s="77" t="s">
        <v>1105</v>
      </c>
      <c r="BR1301" s="82">
        <v>27.747252747252698</v>
      </c>
      <c r="BS1301" s="77" t="s">
        <v>21</v>
      </c>
      <c r="BT1301" s="77" t="s">
        <v>9</v>
      </c>
      <c r="BU1301" s="82">
        <v>36.263736263736199</v>
      </c>
      <c r="BV1301" s="82">
        <v>19.368131868131801</v>
      </c>
      <c r="BW1301" s="79" t="s">
        <v>1066</v>
      </c>
      <c r="BX1301" s="77" t="s">
        <v>27</v>
      </c>
      <c r="BY1301" s="80">
        <f t="shared" si="749"/>
        <v>26.714296167631232</v>
      </c>
      <c r="BZ1301" s="140">
        <f t="shared" si="750"/>
        <v>26.714296167631232</v>
      </c>
      <c r="CA1301" s="77" t="s">
        <v>57</v>
      </c>
      <c r="CB1301" s="77" t="s">
        <v>698</v>
      </c>
      <c r="CC1301" s="77">
        <v>10</v>
      </c>
      <c r="CD1301" s="77">
        <v>10</v>
      </c>
      <c r="CF1301" s="78" t="s">
        <v>1584</v>
      </c>
      <c r="CG1301" s="82">
        <v>0</v>
      </c>
      <c r="CH1301" s="77" t="s">
        <v>21</v>
      </c>
      <c r="CI1301" s="82">
        <v>0</v>
      </c>
      <c r="CJ1301" s="82">
        <v>0</v>
      </c>
      <c r="CK1301" s="77">
        <f>CI1301*SQRT(CM1301)</f>
        <v>0</v>
      </c>
      <c r="CL1301" s="77">
        <f t="shared" si="751"/>
        <v>0</v>
      </c>
      <c r="CM1301" s="77">
        <v>10</v>
      </c>
      <c r="CN1301" s="77">
        <v>10</v>
      </c>
      <c r="CP1301" s="67">
        <f t="shared" si="734"/>
        <v>1.4688966876583955</v>
      </c>
      <c r="CQ1301" s="67">
        <f t="shared" si="735"/>
        <v>0.95774647887323949</v>
      </c>
      <c r="CR1301" s="67">
        <f t="shared" si="739"/>
        <v>1.4068306304333931</v>
      </c>
      <c r="CS1301" s="67">
        <f t="shared" si="736"/>
        <v>0.24947931056814046</v>
      </c>
      <c r="CT1301" s="91">
        <v>0</v>
      </c>
      <c r="CU1301" s="77">
        <v>0</v>
      </c>
      <c r="CV1301" s="77" t="s">
        <v>1782</v>
      </c>
      <c r="CW1301" s="77">
        <v>0</v>
      </c>
      <c r="CX1301" s="77">
        <v>0</v>
      </c>
      <c r="CY1301" s="74">
        <v>0</v>
      </c>
      <c r="CZ1301" s="74">
        <v>0</v>
      </c>
      <c r="DA1301" s="74">
        <v>0</v>
      </c>
      <c r="DB1301" s="74">
        <v>0</v>
      </c>
      <c r="DC1301" s="74">
        <v>0</v>
      </c>
      <c r="DD1301" s="77">
        <v>0</v>
      </c>
      <c r="DE1301" s="60">
        <v>0</v>
      </c>
      <c r="DF1301" s="60">
        <v>0</v>
      </c>
      <c r="DG1301" s="60">
        <v>1</v>
      </c>
      <c r="DH1301" s="60">
        <v>0</v>
      </c>
      <c r="DI1301" s="60">
        <v>0</v>
      </c>
      <c r="DJ1301" s="60">
        <v>0</v>
      </c>
      <c r="DK1301" s="60">
        <v>0</v>
      </c>
      <c r="DL1301" s="74">
        <v>0</v>
      </c>
      <c r="DM1301" s="74">
        <v>0</v>
      </c>
      <c r="DN1301" s="74">
        <v>0</v>
      </c>
      <c r="DO1301" s="77">
        <v>0</v>
      </c>
      <c r="DP1301" s="77">
        <v>1</v>
      </c>
      <c r="DQ1301" s="77">
        <v>0</v>
      </c>
      <c r="DR1301" s="77">
        <v>0</v>
      </c>
      <c r="DS1301" s="77">
        <v>0</v>
      </c>
      <c r="DT1301" s="77">
        <v>0</v>
      </c>
      <c r="DU1301" s="77">
        <v>0</v>
      </c>
      <c r="DV1301" s="77">
        <v>0</v>
      </c>
      <c r="DW1301" s="77">
        <v>0</v>
      </c>
      <c r="DX1301" s="77">
        <v>0</v>
      </c>
      <c r="DY1301" s="77">
        <v>0</v>
      </c>
      <c r="DZ1301" s="77">
        <v>0</v>
      </c>
      <c r="EA1301" s="77">
        <v>0</v>
      </c>
      <c r="EB1301" s="77">
        <v>0</v>
      </c>
      <c r="EC1301" s="77">
        <v>0</v>
      </c>
      <c r="ED1301" s="77">
        <v>0</v>
      </c>
      <c r="EE1301" s="77">
        <v>0</v>
      </c>
      <c r="EF1301" s="77">
        <v>0</v>
      </c>
      <c r="EG1301" s="77">
        <v>0</v>
      </c>
      <c r="EH1301" s="77">
        <v>0</v>
      </c>
      <c r="EI1301" s="77">
        <v>0</v>
      </c>
      <c r="EJ1301" s="77">
        <v>0</v>
      </c>
      <c r="EK1301" s="77">
        <v>0</v>
      </c>
      <c r="EL1301" s="77">
        <v>0</v>
      </c>
      <c r="EM1301" s="77">
        <v>0</v>
      </c>
      <c r="EN1301" s="77">
        <v>0</v>
      </c>
      <c r="EO1301" s="77">
        <v>1</v>
      </c>
      <c r="EP1301" s="77">
        <v>2</v>
      </c>
      <c r="EQ1301" s="77">
        <v>3</v>
      </c>
    </row>
    <row r="1302" spans="1:147" s="82" customFormat="1" ht="15" customHeight="1" x14ac:dyDescent="0.25">
      <c r="A1302" s="6" t="s">
        <v>2600</v>
      </c>
      <c r="B1302" s="77">
        <v>3</v>
      </c>
      <c r="C1302" s="108" t="s">
        <v>817</v>
      </c>
      <c r="D1302" s="74">
        <v>2013</v>
      </c>
      <c r="E1302" s="108" t="s">
        <v>818</v>
      </c>
      <c r="F1302" s="108" t="s">
        <v>489</v>
      </c>
      <c r="G1302" s="76">
        <v>20</v>
      </c>
      <c r="H1302" s="76" t="s">
        <v>819</v>
      </c>
      <c r="I1302" s="75" t="s">
        <v>50</v>
      </c>
      <c r="J1302" s="59">
        <v>0</v>
      </c>
      <c r="K1302" s="76" t="s">
        <v>3</v>
      </c>
      <c r="L1302" s="76" t="s">
        <v>89</v>
      </c>
      <c r="M1302" s="228" t="s">
        <v>1099</v>
      </c>
      <c r="N1302" s="228" t="s">
        <v>1970</v>
      </c>
      <c r="O1302" s="59">
        <f t="shared" si="737"/>
        <v>0.47712125471966244</v>
      </c>
      <c r="P1302" s="76" t="s">
        <v>1100</v>
      </c>
      <c r="R1302" s="77">
        <v>1</v>
      </c>
      <c r="S1302" s="77">
        <v>10</v>
      </c>
      <c r="T1302" s="77">
        <v>1</v>
      </c>
      <c r="U1302" s="77">
        <v>4</v>
      </c>
      <c r="V1302" s="77" t="s">
        <v>698</v>
      </c>
      <c r="W1302" s="77"/>
      <c r="X1302" s="77" t="s">
        <v>1101</v>
      </c>
      <c r="Z1302" s="95" t="s">
        <v>538</v>
      </c>
      <c r="AA1302" s="77" t="s">
        <v>1992</v>
      </c>
      <c r="AB1302" s="77" t="s">
        <v>1104</v>
      </c>
      <c r="AC1302" s="77">
        <v>8</v>
      </c>
      <c r="AD1302" s="77">
        <v>0</v>
      </c>
      <c r="AE1302" s="77" t="s">
        <v>1071</v>
      </c>
      <c r="AF1302" s="77">
        <v>8</v>
      </c>
      <c r="AG1302" s="59">
        <f t="shared" si="744"/>
        <v>0.90308998699194354</v>
      </c>
      <c r="AH1302" s="177">
        <f t="shared" si="754"/>
        <v>368</v>
      </c>
      <c r="AI1302" s="72">
        <f t="shared" si="745"/>
        <v>2.5658478186735176</v>
      </c>
      <c r="AJ1302" s="59">
        <f t="shared" si="746"/>
        <v>24</v>
      </c>
      <c r="AK1302" s="59">
        <f t="shared" si="753"/>
        <v>1.3802112417116059</v>
      </c>
      <c r="AL1302" s="72">
        <f t="shared" si="748"/>
        <v>1104</v>
      </c>
      <c r="AM1302" s="72">
        <f t="shared" si="731"/>
        <v>3.0429690733931802</v>
      </c>
      <c r="AN1302" s="82" t="s">
        <v>1994</v>
      </c>
      <c r="AO1302" s="77" t="s">
        <v>470</v>
      </c>
      <c r="AQ1302" s="77" t="s">
        <v>262</v>
      </c>
      <c r="AR1302" s="81" t="s">
        <v>1853</v>
      </c>
      <c r="AS1302" s="108" t="s">
        <v>1776</v>
      </c>
      <c r="AT1302" s="228" t="s">
        <v>2496</v>
      </c>
      <c r="AU1302" s="5">
        <v>62.9</v>
      </c>
      <c r="AV1302" s="5">
        <v>8.1999999999999993</v>
      </c>
      <c r="AW1302" s="74"/>
      <c r="AX1302" s="277">
        <v>6.1749999999999998</v>
      </c>
      <c r="AY1302" s="278">
        <v>1301</v>
      </c>
      <c r="AZ1302" s="455">
        <f t="shared" si="738"/>
        <v>3.1142772965615864</v>
      </c>
      <c r="BA1302" s="187" t="s">
        <v>103</v>
      </c>
      <c r="BB1302" s="108" t="s">
        <v>1854</v>
      </c>
      <c r="BC1302" s="77" t="s">
        <v>243</v>
      </c>
      <c r="BD1302" s="77"/>
      <c r="BE1302" s="77"/>
      <c r="BI1302" s="357" t="s">
        <v>2232</v>
      </c>
      <c r="BJ1302" s="82" t="s">
        <v>1102</v>
      </c>
      <c r="BK1302" s="95" t="s">
        <v>1024</v>
      </c>
      <c r="BL1302" s="77" t="s">
        <v>2268</v>
      </c>
      <c r="BM1302" s="77" t="s">
        <v>2268</v>
      </c>
      <c r="BN1302" s="82" t="s">
        <v>1103</v>
      </c>
      <c r="BO1302" s="77" t="s">
        <v>1669</v>
      </c>
      <c r="BP1302" s="67" t="s">
        <v>51</v>
      </c>
      <c r="BQ1302" s="77" t="s">
        <v>1105</v>
      </c>
      <c r="BR1302" s="82">
        <v>18.8186813186813</v>
      </c>
      <c r="BS1302" s="77" t="s">
        <v>21</v>
      </c>
      <c r="BT1302" s="77" t="s">
        <v>9</v>
      </c>
      <c r="BU1302" s="82">
        <v>23.626373626373599</v>
      </c>
      <c r="BV1302" s="82">
        <v>14.285714285714199</v>
      </c>
      <c r="BW1302" s="79" t="s">
        <v>1066</v>
      </c>
      <c r="BX1302" s="77" t="s">
        <v>27</v>
      </c>
      <c r="BY1302" s="80">
        <f t="shared" si="749"/>
        <v>14.768879182105163</v>
      </c>
      <c r="BZ1302" s="140">
        <f t="shared" si="750"/>
        <v>14.768879182105163</v>
      </c>
      <c r="CA1302" s="77" t="s">
        <v>57</v>
      </c>
      <c r="CB1302" s="77" t="s">
        <v>698</v>
      </c>
      <c r="CC1302" s="77">
        <v>10</v>
      </c>
      <c r="CD1302" s="77">
        <v>10</v>
      </c>
      <c r="CF1302" s="78" t="s">
        <v>1584</v>
      </c>
      <c r="CG1302" s="82">
        <v>0</v>
      </c>
      <c r="CH1302" s="77" t="s">
        <v>21</v>
      </c>
      <c r="CI1302" s="82">
        <v>0</v>
      </c>
      <c r="CJ1302" s="82">
        <v>0</v>
      </c>
      <c r="CK1302" s="77">
        <f>CI1302*SQRT(CM1302)</f>
        <v>0</v>
      </c>
      <c r="CL1302" s="77">
        <f t="shared" si="751"/>
        <v>0</v>
      </c>
      <c r="CM1302" s="77">
        <v>10</v>
      </c>
      <c r="CN1302" s="77">
        <v>10</v>
      </c>
      <c r="CP1302" s="67">
        <f t="shared" si="734"/>
        <v>1.8020077230439349</v>
      </c>
      <c r="CQ1302" s="67">
        <f t="shared" si="735"/>
        <v>0.95774647887323949</v>
      </c>
      <c r="CR1302" s="67">
        <f t="shared" si="739"/>
        <v>1.7258665516477123</v>
      </c>
      <c r="CS1302" s="67">
        <f t="shared" si="736"/>
        <v>0.27446538385240915</v>
      </c>
      <c r="CT1302" s="91">
        <v>0</v>
      </c>
      <c r="CU1302" s="77">
        <v>0</v>
      </c>
      <c r="CV1302" s="77" t="s">
        <v>1782</v>
      </c>
      <c r="CW1302" s="77">
        <v>0</v>
      </c>
      <c r="CX1302" s="77">
        <v>0</v>
      </c>
      <c r="CY1302" s="74">
        <v>0</v>
      </c>
      <c r="CZ1302" s="74">
        <v>0</v>
      </c>
      <c r="DA1302" s="74">
        <v>0</v>
      </c>
      <c r="DB1302" s="74">
        <v>0</v>
      </c>
      <c r="DC1302" s="74">
        <v>0</v>
      </c>
      <c r="DD1302" s="77">
        <v>0</v>
      </c>
      <c r="DE1302" s="60">
        <v>0</v>
      </c>
      <c r="DF1302" s="60">
        <v>0</v>
      </c>
      <c r="DG1302" s="60">
        <v>1</v>
      </c>
      <c r="DH1302" s="60">
        <v>0</v>
      </c>
      <c r="DI1302" s="60">
        <v>0</v>
      </c>
      <c r="DJ1302" s="60">
        <v>0</v>
      </c>
      <c r="DK1302" s="60">
        <v>0</v>
      </c>
      <c r="DL1302" s="74">
        <v>0</v>
      </c>
      <c r="DM1302" s="74">
        <v>0</v>
      </c>
      <c r="DN1302" s="74">
        <v>0</v>
      </c>
      <c r="DO1302" s="77">
        <v>0</v>
      </c>
      <c r="DP1302" s="77">
        <v>0</v>
      </c>
      <c r="DQ1302" s="77">
        <v>1</v>
      </c>
      <c r="DR1302" s="77">
        <v>0</v>
      </c>
      <c r="DS1302" s="77">
        <v>0</v>
      </c>
      <c r="DT1302" s="77">
        <v>0</v>
      </c>
      <c r="DU1302" s="77">
        <v>0</v>
      </c>
      <c r="DV1302" s="77">
        <v>0</v>
      </c>
      <c r="DW1302" s="77">
        <v>0</v>
      </c>
      <c r="DX1302" s="77">
        <v>0</v>
      </c>
      <c r="DY1302" s="77">
        <v>0</v>
      </c>
      <c r="DZ1302" s="77">
        <v>0</v>
      </c>
      <c r="EA1302" s="77">
        <v>0</v>
      </c>
      <c r="EB1302" s="77">
        <v>0</v>
      </c>
      <c r="EC1302" s="77">
        <v>0</v>
      </c>
      <c r="ED1302" s="77">
        <v>0</v>
      </c>
      <c r="EE1302" s="77">
        <v>0</v>
      </c>
      <c r="EF1302" s="77">
        <v>0</v>
      </c>
      <c r="EG1302" s="77">
        <v>0</v>
      </c>
      <c r="EH1302" s="77">
        <v>0</v>
      </c>
      <c r="EI1302" s="77">
        <v>0</v>
      </c>
      <c r="EJ1302" s="77">
        <v>0</v>
      </c>
      <c r="EK1302" s="77">
        <v>0</v>
      </c>
      <c r="EL1302" s="77">
        <v>0</v>
      </c>
      <c r="EM1302" s="77">
        <v>0</v>
      </c>
      <c r="EN1302" s="77">
        <v>0</v>
      </c>
      <c r="EO1302" s="77">
        <v>1</v>
      </c>
      <c r="EP1302" s="77">
        <v>2</v>
      </c>
      <c r="EQ1302" s="77">
        <v>3</v>
      </c>
    </row>
    <row r="1303" spans="1:147" s="82" customFormat="1" ht="15" customHeight="1" x14ac:dyDescent="0.25">
      <c r="A1303" s="6" t="s">
        <v>2600</v>
      </c>
      <c r="B1303" s="77">
        <v>4</v>
      </c>
      <c r="C1303" s="108" t="s">
        <v>817</v>
      </c>
      <c r="D1303" s="74">
        <v>2013</v>
      </c>
      <c r="E1303" s="108" t="s">
        <v>818</v>
      </c>
      <c r="F1303" s="108" t="s">
        <v>489</v>
      </c>
      <c r="G1303" s="76">
        <v>20</v>
      </c>
      <c r="H1303" s="76" t="s">
        <v>819</v>
      </c>
      <c r="I1303" s="75" t="s">
        <v>50</v>
      </c>
      <c r="J1303" s="59">
        <v>0</v>
      </c>
      <c r="K1303" s="76" t="s">
        <v>3</v>
      </c>
      <c r="L1303" s="76" t="s">
        <v>89</v>
      </c>
      <c r="M1303" s="228" t="s">
        <v>1099</v>
      </c>
      <c r="N1303" s="228" t="s">
        <v>1970</v>
      </c>
      <c r="O1303" s="59">
        <f t="shared" si="737"/>
        <v>0.47712125471966244</v>
      </c>
      <c r="P1303" s="76" t="s">
        <v>1100</v>
      </c>
      <c r="R1303" s="77">
        <v>1</v>
      </c>
      <c r="S1303" s="77">
        <v>10</v>
      </c>
      <c r="T1303" s="77">
        <v>1</v>
      </c>
      <c r="U1303" s="77">
        <v>4</v>
      </c>
      <c r="V1303" s="77" t="s">
        <v>698</v>
      </c>
      <c r="W1303" s="77"/>
      <c r="X1303" s="77" t="s">
        <v>1101</v>
      </c>
      <c r="Z1303" s="95" t="s">
        <v>538</v>
      </c>
      <c r="AA1303" s="77" t="s">
        <v>1992</v>
      </c>
      <c r="AB1303" s="77" t="s">
        <v>1104</v>
      </c>
      <c r="AC1303" s="77">
        <v>8</v>
      </c>
      <c r="AD1303" s="77">
        <v>0</v>
      </c>
      <c r="AE1303" s="77" t="s">
        <v>1071</v>
      </c>
      <c r="AF1303" s="77">
        <v>8</v>
      </c>
      <c r="AG1303" s="59">
        <f t="shared" si="744"/>
        <v>0.90308998699194354</v>
      </c>
      <c r="AH1303" s="177">
        <f t="shared" si="754"/>
        <v>368</v>
      </c>
      <c r="AI1303" s="72">
        <f t="shared" si="745"/>
        <v>2.5658478186735176</v>
      </c>
      <c r="AJ1303" s="59">
        <f t="shared" si="746"/>
        <v>24</v>
      </c>
      <c r="AK1303" s="59">
        <f t="shared" si="753"/>
        <v>1.3802112417116059</v>
      </c>
      <c r="AL1303" s="72">
        <f t="shared" si="748"/>
        <v>1104</v>
      </c>
      <c r="AM1303" s="72">
        <f t="shared" si="731"/>
        <v>3.0429690733931802</v>
      </c>
      <c r="AN1303" s="82" t="s">
        <v>1994</v>
      </c>
      <c r="AO1303" s="77" t="s">
        <v>470</v>
      </c>
      <c r="AQ1303" s="77" t="s">
        <v>262</v>
      </c>
      <c r="AR1303" s="81" t="s">
        <v>1853</v>
      </c>
      <c r="AS1303" s="108" t="s">
        <v>1776</v>
      </c>
      <c r="AT1303" s="228" t="s">
        <v>2496</v>
      </c>
      <c r="AU1303" s="5">
        <v>62.9</v>
      </c>
      <c r="AV1303" s="5">
        <v>8.1999999999999993</v>
      </c>
      <c r="AW1303" s="74"/>
      <c r="AX1303" s="277">
        <v>6.1749999999999998</v>
      </c>
      <c r="AY1303" s="278">
        <v>1301</v>
      </c>
      <c r="AZ1303" s="455">
        <f t="shared" si="738"/>
        <v>3.1142772965615864</v>
      </c>
      <c r="BA1303" s="187" t="s">
        <v>103</v>
      </c>
      <c r="BB1303" s="108" t="s">
        <v>1854</v>
      </c>
      <c r="BC1303" s="77" t="s">
        <v>243</v>
      </c>
      <c r="BD1303" s="77"/>
      <c r="BE1303" s="77"/>
      <c r="BI1303" s="357" t="s">
        <v>2232</v>
      </c>
      <c r="BJ1303" s="82" t="s">
        <v>1102</v>
      </c>
      <c r="BK1303" s="95" t="s">
        <v>673</v>
      </c>
      <c r="BL1303" s="59" t="s">
        <v>2267</v>
      </c>
      <c r="BM1303" s="59" t="s">
        <v>2267</v>
      </c>
      <c r="BN1303" s="82" t="s">
        <v>1103</v>
      </c>
      <c r="BO1303" s="77" t="s">
        <v>1669</v>
      </c>
      <c r="BP1303" s="67" t="s">
        <v>51</v>
      </c>
      <c r="BQ1303" s="77" t="s">
        <v>1105</v>
      </c>
      <c r="BR1303" s="82">
        <v>33.379120879120798</v>
      </c>
      <c r="BS1303" s="77" t="s">
        <v>21</v>
      </c>
      <c r="BT1303" s="77" t="s">
        <v>9</v>
      </c>
      <c r="BU1303" s="82">
        <v>66.620879120879096</v>
      </c>
      <c r="BV1303" s="82">
        <v>0</v>
      </c>
      <c r="BW1303" s="79" t="s">
        <v>1066</v>
      </c>
      <c r="BX1303" s="77" t="s">
        <v>27</v>
      </c>
      <c r="BY1303" s="80">
        <f t="shared" si="749"/>
        <v>105.336858872367</v>
      </c>
      <c r="BZ1303" s="140">
        <f t="shared" si="750"/>
        <v>105.336858872367</v>
      </c>
      <c r="CA1303" s="77" t="s">
        <v>57</v>
      </c>
      <c r="CB1303" s="77" t="s">
        <v>698</v>
      </c>
      <c r="CC1303" s="77">
        <v>10</v>
      </c>
      <c r="CD1303" s="77">
        <v>10</v>
      </c>
      <c r="CF1303" s="78" t="s">
        <v>1584</v>
      </c>
      <c r="CG1303" s="82">
        <v>89.972527472527403</v>
      </c>
      <c r="CH1303" s="77" t="s">
        <v>21</v>
      </c>
      <c r="CI1303" s="82">
        <v>100</v>
      </c>
      <c r="CJ1303" s="82">
        <v>79.945054945054906</v>
      </c>
      <c r="CK1303" s="77">
        <f t="shared" ref="CK1303:CK1310" si="755">((CI1303-CJ1303)/2)*SQRT(CM1303)</f>
        <v>31.709652361578591</v>
      </c>
      <c r="CL1303" s="77">
        <f t="shared" si="751"/>
        <v>31.709652361578591</v>
      </c>
      <c r="CM1303" s="77">
        <v>10</v>
      </c>
      <c r="CN1303" s="77">
        <v>10</v>
      </c>
      <c r="CP1303" s="67">
        <f t="shared" si="734"/>
        <v>-0.72755162973663401</v>
      </c>
      <c r="CQ1303" s="67">
        <f t="shared" si="735"/>
        <v>0.95774647887323949</v>
      </c>
      <c r="CR1303" s="67">
        <f t="shared" si="739"/>
        <v>-0.69681001157874811</v>
      </c>
      <c r="CS1303" s="67">
        <f t="shared" si="736"/>
        <v>0.21213860480590938</v>
      </c>
      <c r="CT1303" s="91">
        <v>0</v>
      </c>
      <c r="CU1303" s="77">
        <v>0</v>
      </c>
      <c r="CV1303" s="77" t="s">
        <v>1782</v>
      </c>
      <c r="CW1303" s="77">
        <v>0</v>
      </c>
      <c r="CX1303" s="77">
        <v>0</v>
      </c>
      <c r="CY1303" s="74">
        <v>0</v>
      </c>
      <c r="CZ1303" s="74">
        <v>0</v>
      </c>
      <c r="DA1303" s="74">
        <v>0</v>
      </c>
      <c r="DB1303" s="74">
        <v>0</v>
      </c>
      <c r="DC1303" s="74">
        <v>0</v>
      </c>
      <c r="DD1303" s="77">
        <v>0</v>
      </c>
      <c r="DE1303" s="60">
        <v>0</v>
      </c>
      <c r="DF1303" s="60">
        <v>0</v>
      </c>
      <c r="DG1303" s="60">
        <v>1</v>
      </c>
      <c r="DH1303" s="60">
        <v>0</v>
      </c>
      <c r="DI1303" s="60">
        <v>0</v>
      </c>
      <c r="DJ1303" s="60">
        <v>0</v>
      </c>
      <c r="DK1303" s="60">
        <v>0</v>
      </c>
      <c r="DL1303" s="74">
        <v>0</v>
      </c>
      <c r="DM1303" s="74">
        <v>0</v>
      </c>
      <c r="DN1303" s="74">
        <v>0</v>
      </c>
      <c r="DO1303" s="77">
        <v>0</v>
      </c>
      <c r="DP1303" s="77">
        <v>0</v>
      </c>
      <c r="DQ1303" s="77">
        <v>0</v>
      </c>
      <c r="DR1303" s="77">
        <v>0</v>
      </c>
      <c r="DS1303" s="77">
        <v>0</v>
      </c>
      <c r="DT1303" s="77">
        <v>0</v>
      </c>
      <c r="DU1303" s="77">
        <v>1</v>
      </c>
      <c r="DV1303" s="77">
        <v>0</v>
      </c>
      <c r="DW1303" s="77">
        <v>0</v>
      </c>
      <c r="DX1303" s="77">
        <v>0</v>
      </c>
      <c r="DY1303" s="77">
        <v>0</v>
      </c>
      <c r="DZ1303" s="77">
        <v>0</v>
      </c>
      <c r="EA1303" s="77">
        <v>0</v>
      </c>
      <c r="EB1303" s="77">
        <v>0</v>
      </c>
      <c r="EC1303" s="77">
        <v>0</v>
      </c>
      <c r="ED1303" s="77">
        <v>0</v>
      </c>
      <c r="EE1303" s="77">
        <v>0</v>
      </c>
      <c r="EF1303" s="77">
        <v>0</v>
      </c>
      <c r="EG1303" s="77">
        <v>0</v>
      </c>
      <c r="EH1303" s="77">
        <v>0</v>
      </c>
      <c r="EI1303" s="77">
        <v>0</v>
      </c>
      <c r="EJ1303" s="77">
        <v>0</v>
      </c>
      <c r="EK1303" s="77">
        <v>0</v>
      </c>
      <c r="EL1303" s="77">
        <v>0</v>
      </c>
      <c r="EM1303" s="77">
        <v>0</v>
      </c>
      <c r="EN1303" s="77">
        <v>0</v>
      </c>
      <c r="EO1303" s="77">
        <v>1</v>
      </c>
      <c r="EP1303" s="77">
        <v>2</v>
      </c>
      <c r="EQ1303" s="77">
        <v>3</v>
      </c>
    </row>
    <row r="1304" spans="1:147" s="82" customFormat="1" ht="15" customHeight="1" x14ac:dyDescent="0.25">
      <c r="A1304" s="6" t="s">
        <v>2600</v>
      </c>
      <c r="B1304" s="77">
        <v>5</v>
      </c>
      <c r="C1304" s="108" t="s">
        <v>817</v>
      </c>
      <c r="D1304" s="74">
        <v>2013</v>
      </c>
      <c r="E1304" s="108" t="s">
        <v>818</v>
      </c>
      <c r="F1304" s="108" t="s">
        <v>489</v>
      </c>
      <c r="G1304" s="76">
        <v>20</v>
      </c>
      <c r="H1304" s="76" t="s">
        <v>819</v>
      </c>
      <c r="I1304" s="75" t="s">
        <v>50</v>
      </c>
      <c r="J1304" s="59">
        <v>0</v>
      </c>
      <c r="K1304" s="76" t="s">
        <v>3</v>
      </c>
      <c r="L1304" s="76" t="s">
        <v>89</v>
      </c>
      <c r="M1304" s="228" t="s">
        <v>1099</v>
      </c>
      <c r="N1304" s="228" t="s">
        <v>1970</v>
      </c>
      <c r="O1304" s="59">
        <f t="shared" si="737"/>
        <v>0.47712125471966244</v>
      </c>
      <c r="P1304" s="76" t="s">
        <v>1100</v>
      </c>
      <c r="R1304" s="77">
        <v>1</v>
      </c>
      <c r="S1304" s="77">
        <v>10</v>
      </c>
      <c r="T1304" s="77">
        <v>1</v>
      </c>
      <c r="U1304" s="77">
        <v>4</v>
      </c>
      <c r="V1304" s="77" t="s">
        <v>698</v>
      </c>
      <c r="W1304" s="77"/>
      <c r="X1304" s="77" t="s">
        <v>1101</v>
      </c>
      <c r="Z1304" s="95" t="s">
        <v>538</v>
      </c>
      <c r="AA1304" s="77" t="s">
        <v>1992</v>
      </c>
      <c r="AB1304" s="77" t="s">
        <v>1104</v>
      </c>
      <c r="AC1304" s="77">
        <v>8</v>
      </c>
      <c r="AD1304" s="77">
        <v>0</v>
      </c>
      <c r="AE1304" s="77" t="s">
        <v>1071</v>
      </c>
      <c r="AF1304" s="77">
        <v>8</v>
      </c>
      <c r="AG1304" s="59">
        <f t="shared" si="744"/>
        <v>0.90308998699194354</v>
      </c>
      <c r="AH1304" s="177">
        <f t="shared" si="754"/>
        <v>368</v>
      </c>
      <c r="AI1304" s="72">
        <f t="shared" si="745"/>
        <v>2.5658478186735176</v>
      </c>
      <c r="AJ1304" s="59">
        <f t="shared" si="746"/>
        <v>24</v>
      </c>
      <c r="AK1304" s="59">
        <f t="shared" si="753"/>
        <v>1.3802112417116059</v>
      </c>
      <c r="AL1304" s="72">
        <f t="shared" si="748"/>
        <v>1104</v>
      </c>
      <c r="AM1304" s="72">
        <f t="shared" si="731"/>
        <v>3.0429690733931802</v>
      </c>
      <c r="AN1304" s="82" t="s">
        <v>1994</v>
      </c>
      <c r="AO1304" s="77" t="s">
        <v>470</v>
      </c>
      <c r="AQ1304" s="77" t="s">
        <v>262</v>
      </c>
      <c r="AR1304" s="81" t="s">
        <v>1853</v>
      </c>
      <c r="AS1304" s="108" t="s">
        <v>1776</v>
      </c>
      <c r="AT1304" s="228" t="s">
        <v>2496</v>
      </c>
      <c r="AU1304" s="5">
        <v>62.9</v>
      </c>
      <c r="AV1304" s="5">
        <v>8.1999999999999993</v>
      </c>
      <c r="AW1304" s="74"/>
      <c r="AX1304" s="277">
        <v>6.1749999999999998</v>
      </c>
      <c r="AY1304" s="278">
        <v>1301</v>
      </c>
      <c r="AZ1304" s="455">
        <f t="shared" si="738"/>
        <v>3.1142772965615864</v>
      </c>
      <c r="BA1304" s="187" t="s">
        <v>103</v>
      </c>
      <c r="BB1304" s="108" t="s">
        <v>1854</v>
      </c>
      <c r="BC1304" s="77" t="s">
        <v>243</v>
      </c>
      <c r="BD1304" s="77"/>
      <c r="BE1304" s="77"/>
      <c r="BI1304" s="357" t="s">
        <v>2232</v>
      </c>
      <c r="BJ1304" s="82" t="s">
        <v>1102</v>
      </c>
      <c r="BK1304" s="95" t="s">
        <v>677</v>
      </c>
      <c r="BL1304" s="77" t="s">
        <v>2267</v>
      </c>
      <c r="BM1304" s="77" t="s">
        <v>2267</v>
      </c>
      <c r="BN1304" s="82" t="s">
        <v>1103</v>
      </c>
      <c r="BO1304" s="77" t="s">
        <v>1669</v>
      </c>
      <c r="BP1304" s="67" t="s">
        <v>51</v>
      </c>
      <c r="BQ1304" s="77" t="s">
        <v>1105</v>
      </c>
      <c r="BR1304" s="82">
        <v>0</v>
      </c>
      <c r="BS1304" s="77" t="s">
        <v>21</v>
      </c>
      <c r="BT1304" s="77" t="s">
        <v>9</v>
      </c>
      <c r="BU1304" s="82">
        <v>0</v>
      </c>
      <c r="BV1304" s="82">
        <v>0</v>
      </c>
      <c r="BW1304" s="79" t="s">
        <v>1066</v>
      </c>
      <c r="BX1304" s="77" t="s">
        <v>27</v>
      </c>
      <c r="BY1304" s="80">
        <f t="shared" si="749"/>
        <v>0</v>
      </c>
      <c r="BZ1304" s="140">
        <f t="shared" si="750"/>
        <v>0</v>
      </c>
      <c r="CA1304" s="77" t="s">
        <v>57</v>
      </c>
      <c r="CB1304" s="77" t="s">
        <v>698</v>
      </c>
      <c r="CC1304" s="77">
        <v>10</v>
      </c>
      <c r="CD1304" s="77">
        <v>10</v>
      </c>
      <c r="CF1304" s="78" t="s">
        <v>1584</v>
      </c>
      <c r="CG1304" s="82">
        <v>1.78571428571429</v>
      </c>
      <c r="CH1304" s="77" t="s">
        <v>21</v>
      </c>
      <c r="CI1304" s="82">
        <v>3.5714285714285601</v>
      </c>
      <c r="CJ1304" s="82">
        <v>0</v>
      </c>
      <c r="CK1304" s="77">
        <f t="shared" si="755"/>
        <v>5.6469243931578026</v>
      </c>
      <c r="CL1304" s="77">
        <f t="shared" si="751"/>
        <v>5.6469243931578026</v>
      </c>
      <c r="CM1304" s="77">
        <v>10</v>
      </c>
      <c r="CN1304" s="77">
        <v>10</v>
      </c>
      <c r="CP1304" s="67">
        <f t="shared" si="734"/>
        <v>-0.44721359549996037</v>
      </c>
      <c r="CQ1304" s="67">
        <f t="shared" si="735"/>
        <v>0.95774647887323949</v>
      </c>
      <c r="CR1304" s="67">
        <f t="shared" si="739"/>
        <v>-0.42831724639432828</v>
      </c>
      <c r="CS1304" s="67">
        <f t="shared" si="736"/>
        <v>0.20458639158897052</v>
      </c>
      <c r="CT1304" s="91">
        <v>0</v>
      </c>
      <c r="CU1304" s="77">
        <v>0</v>
      </c>
      <c r="CV1304" s="77" t="s">
        <v>1782</v>
      </c>
      <c r="CW1304" s="77">
        <v>0</v>
      </c>
      <c r="CX1304" s="77">
        <v>0</v>
      </c>
      <c r="CY1304" s="74">
        <v>0</v>
      </c>
      <c r="CZ1304" s="74">
        <v>0</v>
      </c>
      <c r="DA1304" s="74">
        <v>0</v>
      </c>
      <c r="DB1304" s="74">
        <v>0</v>
      </c>
      <c r="DC1304" s="74">
        <v>0</v>
      </c>
      <c r="DD1304" s="77">
        <v>0</v>
      </c>
      <c r="DE1304" s="60">
        <v>0</v>
      </c>
      <c r="DF1304" s="60">
        <v>0</v>
      </c>
      <c r="DG1304" s="60">
        <v>1</v>
      </c>
      <c r="DH1304" s="60">
        <v>0</v>
      </c>
      <c r="DI1304" s="60">
        <v>0</v>
      </c>
      <c r="DJ1304" s="60">
        <v>0</v>
      </c>
      <c r="DK1304" s="60">
        <v>0</v>
      </c>
      <c r="DL1304" s="74">
        <v>0</v>
      </c>
      <c r="DM1304" s="74">
        <v>0</v>
      </c>
      <c r="DN1304" s="74">
        <v>0</v>
      </c>
      <c r="DO1304" s="77">
        <v>0</v>
      </c>
      <c r="DP1304" s="77">
        <v>0</v>
      </c>
      <c r="DQ1304" s="77">
        <v>0</v>
      </c>
      <c r="DR1304" s="77">
        <v>0</v>
      </c>
      <c r="DS1304" s="77">
        <v>1</v>
      </c>
      <c r="DT1304" s="77">
        <v>0</v>
      </c>
      <c r="DU1304" s="77">
        <v>0</v>
      </c>
      <c r="DV1304" s="77">
        <v>0</v>
      </c>
      <c r="DW1304" s="77">
        <v>0</v>
      </c>
      <c r="DX1304" s="77">
        <v>0</v>
      </c>
      <c r="DY1304" s="77">
        <v>0</v>
      </c>
      <c r="DZ1304" s="77">
        <v>0</v>
      </c>
      <c r="EA1304" s="77">
        <v>0</v>
      </c>
      <c r="EB1304" s="77">
        <v>0</v>
      </c>
      <c r="EC1304" s="77">
        <v>0</v>
      </c>
      <c r="ED1304" s="77">
        <v>0</v>
      </c>
      <c r="EE1304" s="77">
        <v>0</v>
      </c>
      <c r="EF1304" s="77">
        <v>0</v>
      </c>
      <c r="EG1304" s="77">
        <v>0</v>
      </c>
      <c r="EH1304" s="77">
        <v>0</v>
      </c>
      <c r="EI1304" s="77">
        <v>0</v>
      </c>
      <c r="EJ1304" s="77">
        <v>0</v>
      </c>
      <c r="EK1304" s="77">
        <v>0</v>
      </c>
      <c r="EL1304" s="77">
        <v>0</v>
      </c>
      <c r="EM1304" s="77">
        <v>0</v>
      </c>
      <c r="EN1304" s="77">
        <v>0</v>
      </c>
      <c r="EO1304" s="77">
        <v>1</v>
      </c>
      <c r="EP1304" s="77">
        <v>2</v>
      </c>
      <c r="EQ1304" s="77">
        <v>3</v>
      </c>
    </row>
    <row r="1305" spans="1:147" s="78" customFormat="1" ht="15" customHeight="1" x14ac:dyDescent="0.25">
      <c r="A1305" s="6" t="s">
        <v>2600</v>
      </c>
      <c r="B1305" s="77">
        <v>6</v>
      </c>
      <c r="C1305" s="108" t="s">
        <v>817</v>
      </c>
      <c r="D1305" s="74">
        <v>2013</v>
      </c>
      <c r="E1305" s="108" t="s">
        <v>818</v>
      </c>
      <c r="F1305" s="108" t="s">
        <v>489</v>
      </c>
      <c r="G1305" s="76">
        <v>20</v>
      </c>
      <c r="H1305" s="76" t="s">
        <v>819</v>
      </c>
      <c r="I1305" s="75" t="s">
        <v>50</v>
      </c>
      <c r="J1305" s="59">
        <v>0</v>
      </c>
      <c r="K1305" s="76" t="s">
        <v>3</v>
      </c>
      <c r="L1305" s="76" t="s">
        <v>89</v>
      </c>
      <c r="M1305" s="228" t="s">
        <v>1106</v>
      </c>
      <c r="N1305" s="228">
        <v>2.5</v>
      </c>
      <c r="O1305" s="59">
        <f t="shared" si="737"/>
        <v>0.3979400086720376</v>
      </c>
      <c r="P1305" s="76" t="s">
        <v>1107</v>
      </c>
      <c r="Q1305" s="82"/>
      <c r="R1305" s="77">
        <v>1</v>
      </c>
      <c r="S1305" s="77">
        <v>10</v>
      </c>
      <c r="T1305" s="77">
        <v>1</v>
      </c>
      <c r="U1305" s="77">
        <v>4</v>
      </c>
      <c r="V1305" s="77" t="s">
        <v>698</v>
      </c>
      <c r="W1305" s="77"/>
      <c r="X1305" s="77" t="s">
        <v>1101</v>
      </c>
      <c r="Y1305" s="82"/>
      <c r="Z1305" s="95" t="s">
        <v>538</v>
      </c>
      <c r="AA1305" s="77" t="s">
        <v>1992</v>
      </c>
      <c r="AB1305" s="77" t="s">
        <v>1104</v>
      </c>
      <c r="AC1305" s="77">
        <v>8</v>
      </c>
      <c r="AD1305" s="77">
        <v>0</v>
      </c>
      <c r="AE1305" s="77" t="s">
        <v>1071</v>
      </c>
      <c r="AF1305" s="77">
        <v>8</v>
      </c>
      <c r="AG1305" s="59">
        <f t="shared" si="744"/>
        <v>0.90308998699194354</v>
      </c>
      <c r="AH1305" s="177">
        <f t="shared" si="754"/>
        <v>368</v>
      </c>
      <c r="AI1305" s="72">
        <f t="shared" si="745"/>
        <v>2.5658478186735176</v>
      </c>
      <c r="AJ1305" s="59">
        <f t="shared" si="746"/>
        <v>20</v>
      </c>
      <c r="AK1305" s="59">
        <f t="shared" si="753"/>
        <v>1.3010299956639813</v>
      </c>
      <c r="AL1305" s="72">
        <f t="shared" si="748"/>
        <v>920</v>
      </c>
      <c r="AM1305" s="72">
        <f t="shared" si="731"/>
        <v>2.9637878273455551</v>
      </c>
      <c r="AN1305" s="82" t="s">
        <v>1994</v>
      </c>
      <c r="AO1305" s="77" t="s">
        <v>470</v>
      </c>
      <c r="AP1305" s="82"/>
      <c r="AQ1305" s="77" t="s">
        <v>262</v>
      </c>
      <c r="AR1305" s="81" t="s">
        <v>1853</v>
      </c>
      <c r="AS1305" s="108" t="s">
        <v>1776</v>
      </c>
      <c r="AT1305" s="228" t="s">
        <v>2496</v>
      </c>
      <c r="AU1305" s="5">
        <v>62.9</v>
      </c>
      <c r="AV1305" s="5">
        <v>8.1999999999999993</v>
      </c>
      <c r="AW1305" s="74"/>
      <c r="AX1305" s="277">
        <v>6.1749999999999998</v>
      </c>
      <c r="AY1305" s="278">
        <v>1301</v>
      </c>
      <c r="AZ1305" s="455">
        <f t="shared" si="738"/>
        <v>3.1142772965615864</v>
      </c>
      <c r="BA1305" s="187" t="s">
        <v>103</v>
      </c>
      <c r="BB1305" s="108" t="s">
        <v>1854</v>
      </c>
      <c r="BC1305" s="77" t="s">
        <v>243</v>
      </c>
      <c r="BD1305" s="77"/>
      <c r="BE1305" s="77"/>
      <c r="BF1305" s="82"/>
      <c r="BG1305" s="82"/>
      <c r="BH1305" s="82"/>
      <c r="BI1305" s="357" t="s">
        <v>2232</v>
      </c>
      <c r="BJ1305" s="82" t="s">
        <v>1108</v>
      </c>
      <c r="BK1305" s="95" t="s">
        <v>675</v>
      </c>
      <c r="BL1305" s="77" t="s">
        <v>2267</v>
      </c>
      <c r="BM1305" s="77" t="s">
        <v>2267</v>
      </c>
      <c r="BN1305" s="82" t="s">
        <v>1109</v>
      </c>
      <c r="BO1305" s="77" t="s">
        <v>1669</v>
      </c>
      <c r="BP1305" s="67" t="s">
        <v>51</v>
      </c>
      <c r="BQ1305" s="77" t="s">
        <v>1110</v>
      </c>
      <c r="BR1305" s="82">
        <v>0.82616179001721102</v>
      </c>
      <c r="BS1305" s="77" t="s">
        <v>21</v>
      </c>
      <c r="BT1305" s="37" t="s">
        <v>1214</v>
      </c>
      <c r="BU1305" s="82">
        <v>1.1901893287435401</v>
      </c>
      <c r="BV1305" s="82">
        <v>0.46471600688468101</v>
      </c>
      <c r="BW1305" s="79" t="s">
        <v>1066</v>
      </c>
      <c r="BX1305" s="77" t="s">
        <v>27</v>
      </c>
      <c r="BY1305" s="80">
        <f t="shared" si="749"/>
        <v>1.1470740393812073</v>
      </c>
      <c r="BZ1305" s="140">
        <f t="shared" si="750"/>
        <v>1.1470740393812073</v>
      </c>
      <c r="CA1305" s="77" t="s">
        <v>57</v>
      </c>
      <c r="CB1305" s="77" t="s">
        <v>698</v>
      </c>
      <c r="CC1305" s="77">
        <v>10</v>
      </c>
      <c r="CD1305" s="77">
        <v>10</v>
      </c>
      <c r="CE1305" s="82"/>
      <c r="CF1305" s="78" t="s">
        <v>1584</v>
      </c>
      <c r="CG1305" s="82">
        <v>0.28657487091222</v>
      </c>
      <c r="CH1305" s="77" t="s">
        <v>21</v>
      </c>
      <c r="CI1305" s="82">
        <v>0.52925989672977602</v>
      </c>
      <c r="CJ1305" s="82">
        <v>4.3889845094664502E-2</v>
      </c>
      <c r="CK1305" s="77">
        <f t="shared" si="755"/>
        <v>0.76743743560024302</v>
      </c>
      <c r="CL1305" s="77">
        <f t="shared" si="751"/>
        <v>0.76743743560024302</v>
      </c>
      <c r="CM1305" s="77">
        <v>10</v>
      </c>
      <c r="CN1305" s="77">
        <v>10</v>
      </c>
      <c r="CO1305" s="82"/>
      <c r="CP1305" s="67">
        <f t="shared" si="734"/>
        <v>0.55291537374581701</v>
      </c>
      <c r="CQ1305" s="67">
        <f t="shared" si="735"/>
        <v>0.95774647887323949</v>
      </c>
      <c r="CR1305" s="67">
        <f t="shared" si="739"/>
        <v>0.52955275231993748</v>
      </c>
      <c r="CS1305" s="67">
        <f t="shared" si="736"/>
        <v>0.20701065293724052</v>
      </c>
      <c r="CT1305" s="91">
        <v>0</v>
      </c>
      <c r="CU1305" s="77">
        <v>0</v>
      </c>
      <c r="CV1305" s="77" t="s">
        <v>1782</v>
      </c>
      <c r="CW1305" s="77">
        <v>0</v>
      </c>
      <c r="CX1305" s="77">
        <v>0</v>
      </c>
      <c r="CY1305" s="74">
        <v>0</v>
      </c>
      <c r="CZ1305" s="102">
        <v>3</v>
      </c>
      <c r="DA1305" s="74">
        <v>0</v>
      </c>
      <c r="DB1305" s="74">
        <v>0</v>
      </c>
      <c r="DC1305" s="74">
        <v>0</v>
      </c>
      <c r="DD1305" s="77">
        <v>0</v>
      </c>
      <c r="DE1305" s="60">
        <v>0</v>
      </c>
      <c r="DF1305" s="60">
        <v>0</v>
      </c>
      <c r="DG1305" s="60">
        <v>1</v>
      </c>
      <c r="DH1305" s="60">
        <v>0</v>
      </c>
      <c r="DI1305" s="60">
        <v>0</v>
      </c>
      <c r="DJ1305" s="60">
        <v>0</v>
      </c>
      <c r="DK1305" s="60">
        <v>0</v>
      </c>
      <c r="DL1305" s="74">
        <v>0</v>
      </c>
      <c r="DM1305" s="74">
        <v>0</v>
      </c>
      <c r="DN1305" s="74">
        <v>0</v>
      </c>
      <c r="DO1305" s="77">
        <v>0</v>
      </c>
      <c r="DP1305" s="77">
        <v>0</v>
      </c>
      <c r="DQ1305" s="77">
        <v>0</v>
      </c>
      <c r="DR1305" s="77">
        <v>0</v>
      </c>
      <c r="DS1305" s="77">
        <v>0</v>
      </c>
      <c r="DT1305" s="77">
        <v>0</v>
      </c>
      <c r="DU1305" s="77">
        <v>0</v>
      </c>
      <c r="DV1305" s="77">
        <v>0</v>
      </c>
      <c r="DW1305" s="77">
        <v>1</v>
      </c>
      <c r="DX1305" s="77">
        <v>0</v>
      </c>
      <c r="DY1305" s="77">
        <v>0</v>
      </c>
      <c r="DZ1305" s="77">
        <v>0</v>
      </c>
      <c r="EA1305" s="77">
        <v>0</v>
      </c>
      <c r="EB1305" s="77">
        <v>0</v>
      </c>
      <c r="EC1305" s="77">
        <v>0</v>
      </c>
      <c r="ED1305" s="77">
        <v>0</v>
      </c>
      <c r="EE1305" s="77">
        <v>0</v>
      </c>
      <c r="EF1305" s="77">
        <v>0</v>
      </c>
      <c r="EG1305" s="77">
        <v>0</v>
      </c>
      <c r="EH1305" s="77">
        <v>0</v>
      </c>
      <c r="EI1305" s="77">
        <v>0</v>
      </c>
      <c r="EJ1305" s="77">
        <v>0</v>
      </c>
      <c r="EK1305" s="77">
        <v>0</v>
      </c>
      <c r="EL1305" s="77">
        <v>0</v>
      </c>
      <c r="EM1305" s="77">
        <v>0</v>
      </c>
      <c r="EN1305" s="77">
        <v>0</v>
      </c>
      <c r="EO1305" s="77">
        <v>1</v>
      </c>
      <c r="EP1305" s="77">
        <v>2</v>
      </c>
      <c r="EQ1305" s="77">
        <v>3</v>
      </c>
    </row>
    <row r="1306" spans="1:147" s="82" customFormat="1" ht="15" customHeight="1" x14ac:dyDescent="0.25">
      <c r="A1306" s="6" t="s">
        <v>2600</v>
      </c>
      <c r="B1306" s="77">
        <v>7</v>
      </c>
      <c r="C1306" s="108" t="s">
        <v>817</v>
      </c>
      <c r="D1306" s="74">
        <v>2013</v>
      </c>
      <c r="E1306" s="108" t="s">
        <v>818</v>
      </c>
      <c r="F1306" s="108" t="s">
        <v>489</v>
      </c>
      <c r="G1306" s="76">
        <v>20</v>
      </c>
      <c r="H1306" s="76" t="s">
        <v>819</v>
      </c>
      <c r="I1306" s="75" t="s">
        <v>50</v>
      </c>
      <c r="J1306" s="59">
        <v>0</v>
      </c>
      <c r="K1306" s="76" t="s">
        <v>3</v>
      </c>
      <c r="L1306" s="76" t="s">
        <v>89</v>
      </c>
      <c r="M1306" s="228" t="s">
        <v>1106</v>
      </c>
      <c r="N1306" s="228">
        <v>2.5</v>
      </c>
      <c r="O1306" s="59">
        <f t="shared" si="737"/>
        <v>0.3979400086720376</v>
      </c>
      <c r="P1306" s="76" t="s">
        <v>1107</v>
      </c>
      <c r="R1306" s="77">
        <v>1</v>
      </c>
      <c r="S1306" s="77">
        <v>10</v>
      </c>
      <c r="T1306" s="77">
        <v>1</v>
      </c>
      <c r="U1306" s="77">
        <v>4</v>
      </c>
      <c r="V1306" s="77" t="s">
        <v>698</v>
      </c>
      <c r="W1306" s="77"/>
      <c r="X1306" s="77" t="s">
        <v>1101</v>
      </c>
      <c r="Z1306" s="95" t="s">
        <v>538</v>
      </c>
      <c r="AA1306" s="77" t="s">
        <v>1992</v>
      </c>
      <c r="AB1306" s="77" t="s">
        <v>1104</v>
      </c>
      <c r="AC1306" s="77">
        <v>8</v>
      </c>
      <c r="AD1306" s="77">
        <v>0</v>
      </c>
      <c r="AE1306" s="77" t="s">
        <v>1071</v>
      </c>
      <c r="AF1306" s="77">
        <v>8</v>
      </c>
      <c r="AG1306" s="59">
        <f t="shared" si="744"/>
        <v>0.90308998699194354</v>
      </c>
      <c r="AH1306" s="177">
        <f t="shared" si="754"/>
        <v>368</v>
      </c>
      <c r="AI1306" s="72">
        <f t="shared" si="745"/>
        <v>2.5658478186735176</v>
      </c>
      <c r="AJ1306" s="59">
        <f t="shared" si="746"/>
        <v>20</v>
      </c>
      <c r="AK1306" s="59">
        <f t="shared" si="753"/>
        <v>1.3010299956639813</v>
      </c>
      <c r="AL1306" s="72">
        <f t="shared" si="748"/>
        <v>920</v>
      </c>
      <c r="AM1306" s="72">
        <f t="shared" si="731"/>
        <v>2.9637878273455551</v>
      </c>
      <c r="AN1306" s="82" t="s">
        <v>1994</v>
      </c>
      <c r="AO1306" s="77" t="s">
        <v>470</v>
      </c>
      <c r="AQ1306" s="77" t="s">
        <v>262</v>
      </c>
      <c r="AR1306" s="81" t="s">
        <v>1853</v>
      </c>
      <c r="AS1306" s="108" t="s">
        <v>1776</v>
      </c>
      <c r="AT1306" s="228" t="s">
        <v>2496</v>
      </c>
      <c r="AU1306" s="5">
        <v>62.9</v>
      </c>
      <c r="AV1306" s="5">
        <v>8.1999999999999993</v>
      </c>
      <c r="AW1306" s="74"/>
      <c r="AX1306" s="277">
        <v>6.1749999999999998</v>
      </c>
      <c r="AY1306" s="278">
        <v>1301</v>
      </c>
      <c r="AZ1306" s="455">
        <f t="shared" si="738"/>
        <v>3.1142772965615864</v>
      </c>
      <c r="BA1306" s="187" t="s">
        <v>103</v>
      </c>
      <c r="BB1306" s="108" t="s">
        <v>1854</v>
      </c>
      <c r="BC1306" s="77" t="s">
        <v>243</v>
      </c>
      <c r="BD1306" s="77"/>
      <c r="BE1306" s="77"/>
      <c r="BI1306" s="357" t="s">
        <v>2232</v>
      </c>
      <c r="BJ1306" s="82" t="s">
        <v>1108</v>
      </c>
      <c r="BK1306" s="95" t="s">
        <v>63</v>
      </c>
      <c r="BL1306" s="77" t="s">
        <v>2268</v>
      </c>
      <c r="BM1306" s="77" t="s">
        <v>2268</v>
      </c>
      <c r="BN1306" s="82" t="s">
        <v>1109</v>
      </c>
      <c r="BO1306" s="77" t="s">
        <v>1669</v>
      </c>
      <c r="BP1306" s="67" t="s">
        <v>51</v>
      </c>
      <c r="BQ1306" s="77" t="s">
        <v>1110</v>
      </c>
      <c r="BR1306" s="82">
        <v>-9.5524956970739899E-2</v>
      </c>
      <c r="BS1306" s="77" t="s">
        <v>21</v>
      </c>
      <c r="BT1306" s="37" t="s">
        <v>1214</v>
      </c>
      <c r="BU1306" s="82">
        <v>-5.9380378657486903E-2</v>
      </c>
      <c r="BV1306" s="82">
        <v>-0.131669535283992</v>
      </c>
      <c r="BW1306" s="79" t="s">
        <v>1066</v>
      </c>
      <c r="BX1306" s="77" t="s">
        <v>27</v>
      </c>
      <c r="BY1306" s="80">
        <f t="shared" si="749"/>
        <v>0.11429919253620502</v>
      </c>
      <c r="BZ1306" s="140">
        <f t="shared" si="750"/>
        <v>0.11429919253620502</v>
      </c>
      <c r="CA1306" s="77" t="s">
        <v>57</v>
      </c>
      <c r="CB1306" s="77" t="s">
        <v>698</v>
      </c>
      <c r="CC1306" s="77">
        <v>10</v>
      </c>
      <c r="CD1306" s="77">
        <v>10</v>
      </c>
      <c r="CF1306" s="78" t="s">
        <v>1584</v>
      </c>
      <c r="CG1306" s="82">
        <v>-8.0034423407917304E-2</v>
      </c>
      <c r="CH1306" s="77" t="s">
        <v>21</v>
      </c>
      <c r="CI1306" s="82">
        <v>-2.06540447504302E-2</v>
      </c>
      <c r="CJ1306" s="82">
        <v>-0.14199655765920799</v>
      </c>
      <c r="CK1306" s="77">
        <f t="shared" si="755"/>
        <v>0.19185935890006062</v>
      </c>
      <c r="CL1306" s="77">
        <f t="shared" si="751"/>
        <v>0.19185935890006062</v>
      </c>
      <c r="CM1306" s="77">
        <v>10</v>
      </c>
      <c r="CN1306" s="77">
        <v>10</v>
      </c>
      <c r="CP1306" s="67">
        <f t="shared" si="734"/>
        <v>-9.809409966408468E-2</v>
      </c>
      <c r="CQ1306" s="67">
        <f t="shared" si="735"/>
        <v>0.95774647887323949</v>
      </c>
      <c r="CR1306" s="67">
        <f t="shared" si="739"/>
        <v>-9.3949278551517731E-2</v>
      </c>
      <c r="CS1306" s="67">
        <f t="shared" si="736"/>
        <v>0.20022066167350877</v>
      </c>
      <c r="CT1306" s="91">
        <v>0</v>
      </c>
      <c r="CU1306" s="77">
        <v>0</v>
      </c>
      <c r="CV1306" s="77" t="s">
        <v>1782</v>
      </c>
      <c r="CW1306" s="77">
        <v>0</v>
      </c>
      <c r="CX1306" s="77">
        <v>0</v>
      </c>
      <c r="CY1306" s="74">
        <v>0</v>
      </c>
      <c r="CZ1306" s="102">
        <v>3</v>
      </c>
      <c r="DA1306" s="74">
        <v>0</v>
      </c>
      <c r="DB1306" s="74">
        <v>0</v>
      </c>
      <c r="DC1306" s="74">
        <v>0</v>
      </c>
      <c r="DD1306" s="77">
        <v>0</v>
      </c>
      <c r="DE1306" s="60">
        <v>0</v>
      </c>
      <c r="DF1306" s="60">
        <v>0</v>
      </c>
      <c r="DG1306" s="60">
        <v>1</v>
      </c>
      <c r="DH1306" s="60">
        <v>0</v>
      </c>
      <c r="DI1306" s="60">
        <v>0</v>
      </c>
      <c r="DJ1306" s="60">
        <v>0</v>
      </c>
      <c r="DK1306" s="60">
        <v>0</v>
      </c>
      <c r="DL1306" s="74">
        <v>0</v>
      </c>
      <c r="DM1306" s="74">
        <v>0</v>
      </c>
      <c r="DN1306" s="74">
        <v>0</v>
      </c>
      <c r="DO1306" s="77">
        <v>0</v>
      </c>
      <c r="DP1306" s="77">
        <v>1</v>
      </c>
      <c r="DQ1306" s="77">
        <v>0</v>
      </c>
      <c r="DR1306" s="77">
        <v>0</v>
      </c>
      <c r="DS1306" s="77">
        <v>0</v>
      </c>
      <c r="DT1306" s="77">
        <v>0</v>
      </c>
      <c r="DU1306" s="77">
        <v>0</v>
      </c>
      <c r="DV1306" s="77">
        <v>0</v>
      </c>
      <c r="DW1306" s="77">
        <v>0</v>
      </c>
      <c r="DX1306" s="77">
        <v>0</v>
      </c>
      <c r="DY1306" s="77">
        <v>0</v>
      </c>
      <c r="DZ1306" s="77">
        <v>0</v>
      </c>
      <c r="EA1306" s="77">
        <v>0</v>
      </c>
      <c r="EB1306" s="77">
        <v>0</v>
      </c>
      <c r="EC1306" s="77">
        <v>0</v>
      </c>
      <c r="ED1306" s="77">
        <v>0</v>
      </c>
      <c r="EE1306" s="77">
        <v>0</v>
      </c>
      <c r="EF1306" s="77">
        <v>0</v>
      </c>
      <c r="EG1306" s="77">
        <v>0</v>
      </c>
      <c r="EH1306" s="77">
        <v>0</v>
      </c>
      <c r="EI1306" s="77">
        <v>0</v>
      </c>
      <c r="EJ1306" s="77">
        <v>0</v>
      </c>
      <c r="EK1306" s="77">
        <v>0</v>
      </c>
      <c r="EL1306" s="77">
        <v>0</v>
      </c>
      <c r="EM1306" s="77">
        <v>0</v>
      </c>
      <c r="EN1306" s="77">
        <v>0</v>
      </c>
      <c r="EO1306" s="77">
        <v>1</v>
      </c>
      <c r="EP1306" s="77">
        <v>2</v>
      </c>
      <c r="EQ1306" s="77">
        <v>3</v>
      </c>
    </row>
    <row r="1307" spans="1:147" s="82" customFormat="1" ht="15" customHeight="1" x14ac:dyDescent="0.25">
      <c r="A1307" s="6" t="s">
        <v>2600</v>
      </c>
      <c r="B1307" s="77">
        <v>8</v>
      </c>
      <c r="C1307" s="108" t="s">
        <v>817</v>
      </c>
      <c r="D1307" s="74">
        <v>2013</v>
      </c>
      <c r="E1307" s="108" t="s">
        <v>818</v>
      </c>
      <c r="F1307" s="108" t="s">
        <v>489</v>
      </c>
      <c r="G1307" s="76">
        <v>20</v>
      </c>
      <c r="H1307" s="76" t="s">
        <v>819</v>
      </c>
      <c r="I1307" s="75" t="s">
        <v>50</v>
      </c>
      <c r="J1307" s="59">
        <v>0</v>
      </c>
      <c r="K1307" s="76" t="s">
        <v>3</v>
      </c>
      <c r="L1307" s="76" t="s">
        <v>89</v>
      </c>
      <c r="M1307" s="228" t="s">
        <v>1106</v>
      </c>
      <c r="N1307" s="228">
        <v>2.5</v>
      </c>
      <c r="O1307" s="59">
        <f t="shared" si="737"/>
        <v>0.3979400086720376</v>
      </c>
      <c r="P1307" s="76" t="s">
        <v>1107</v>
      </c>
      <c r="R1307" s="77">
        <v>1</v>
      </c>
      <c r="S1307" s="77">
        <v>10</v>
      </c>
      <c r="T1307" s="77">
        <v>1</v>
      </c>
      <c r="U1307" s="77">
        <v>4</v>
      </c>
      <c r="V1307" s="77" t="s">
        <v>698</v>
      </c>
      <c r="W1307" s="77"/>
      <c r="X1307" s="77" t="s">
        <v>1101</v>
      </c>
      <c r="Z1307" s="95" t="s">
        <v>538</v>
      </c>
      <c r="AA1307" s="77" t="s">
        <v>1992</v>
      </c>
      <c r="AB1307" s="77" t="s">
        <v>1104</v>
      </c>
      <c r="AC1307" s="77">
        <v>8</v>
      </c>
      <c r="AD1307" s="77">
        <v>0</v>
      </c>
      <c r="AE1307" s="77" t="s">
        <v>1071</v>
      </c>
      <c r="AF1307" s="77">
        <v>8</v>
      </c>
      <c r="AG1307" s="59">
        <f t="shared" si="744"/>
        <v>0.90308998699194354</v>
      </c>
      <c r="AH1307" s="177">
        <f t="shared" si="754"/>
        <v>368</v>
      </c>
      <c r="AI1307" s="72">
        <f t="shared" si="745"/>
        <v>2.5658478186735176</v>
      </c>
      <c r="AJ1307" s="59">
        <f t="shared" si="746"/>
        <v>20</v>
      </c>
      <c r="AK1307" s="59">
        <f t="shared" si="753"/>
        <v>1.3010299956639813</v>
      </c>
      <c r="AL1307" s="72">
        <f t="shared" si="748"/>
        <v>920</v>
      </c>
      <c r="AM1307" s="72">
        <f t="shared" si="731"/>
        <v>2.9637878273455551</v>
      </c>
      <c r="AN1307" s="82" t="s">
        <v>1994</v>
      </c>
      <c r="AO1307" s="77" t="s">
        <v>470</v>
      </c>
      <c r="AQ1307" s="77" t="s">
        <v>262</v>
      </c>
      <c r="AR1307" s="81" t="s">
        <v>1853</v>
      </c>
      <c r="AS1307" s="108" t="s">
        <v>1776</v>
      </c>
      <c r="AT1307" s="228" t="s">
        <v>2496</v>
      </c>
      <c r="AU1307" s="5">
        <v>62.9</v>
      </c>
      <c r="AV1307" s="5">
        <v>8.1999999999999993</v>
      </c>
      <c r="AW1307" s="74"/>
      <c r="AX1307" s="277">
        <v>6.1749999999999998</v>
      </c>
      <c r="AY1307" s="278">
        <v>1301</v>
      </c>
      <c r="AZ1307" s="455">
        <f t="shared" si="738"/>
        <v>3.1142772965615864</v>
      </c>
      <c r="BA1307" s="187" t="s">
        <v>103</v>
      </c>
      <c r="BB1307" s="108" t="s">
        <v>1854</v>
      </c>
      <c r="BC1307" s="77" t="s">
        <v>243</v>
      </c>
      <c r="BD1307" s="77"/>
      <c r="BE1307" s="77"/>
      <c r="BI1307" s="357" t="s">
        <v>2232</v>
      </c>
      <c r="BJ1307" s="82" t="s">
        <v>1108</v>
      </c>
      <c r="BK1307" s="95" t="s">
        <v>1024</v>
      </c>
      <c r="BL1307" s="77" t="s">
        <v>2268</v>
      </c>
      <c r="BM1307" s="77" t="s">
        <v>2268</v>
      </c>
      <c r="BN1307" s="82" t="s">
        <v>1109</v>
      </c>
      <c r="BO1307" s="77" t="s">
        <v>1669</v>
      </c>
      <c r="BP1307" s="67" t="s">
        <v>51</v>
      </c>
      <c r="BQ1307" s="77" t="s">
        <v>1110</v>
      </c>
      <c r="BR1307" s="82">
        <v>-0.118760757314974</v>
      </c>
      <c r="BS1307" s="77" t="s">
        <v>21</v>
      </c>
      <c r="BT1307" s="37" t="s">
        <v>1214</v>
      </c>
      <c r="BU1307" s="82">
        <v>-2.3235800344233799E-2</v>
      </c>
      <c r="BV1307" s="82">
        <v>-0.21944922547332099</v>
      </c>
      <c r="BW1307" s="79" t="s">
        <v>1066</v>
      </c>
      <c r="BX1307" s="77" t="s">
        <v>27</v>
      </c>
      <c r="BY1307" s="80">
        <f t="shared" si="749"/>
        <v>0.31024066545541668</v>
      </c>
      <c r="BZ1307" s="140">
        <f t="shared" si="750"/>
        <v>0.31024066545541668</v>
      </c>
      <c r="CA1307" s="77" t="s">
        <v>57</v>
      </c>
      <c r="CB1307" s="77" t="s">
        <v>698</v>
      </c>
      <c r="CC1307" s="77">
        <v>10</v>
      </c>
      <c r="CD1307" s="77">
        <v>10</v>
      </c>
      <c r="CF1307" s="78" t="s">
        <v>1584</v>
      </c>
      <c r="CG1307" s="82">
        <v>3.0981067125645599E-2</v>
      </c>
      <c r="CH1307" s="77" t="s">
        <v>21</v>
      </c>
      <c r="CI1307" s="82">
        <v>5.9380378657487298E-2</v>
      </c>
      <c r="CJ1307" s="82">
        <v>0</v>
      </c>
      <c r="CK1307" s="77">
        <f t="shared" si="755"/>
        <v>9.3888622440455663E-2</v>
      </c>
      <c r="CL1307" s="77">
        <f t="shared" si="751"/>
        <v>9.3888622440455663E-2</v>
      </c>
      <c r="CM1307" s="77">
        <v>10</v>
      </c>
      <c r="CN1307" s="77">
        <v>10</v>
      </c>
      <c r="CP1307" s="67">
        <f t="shared" si="734"/>
        <v>-0.65332675176193822</v>
      </c>
      <c r="CQ1307" s="67">
        <f t="shared" si="735"/>
        <v>0.95774647887323949</v>
      </c>
      <c r="CR1307" s="67">
        <f t="shared" si="739"/>
        <v>-0.62572139605368737</v>
      </c>
      <c r="CS1307" s="67">
        <f t="shared" si="736"/>
        <v>0.2097881816369844</v>
      </c>
      <c r="CT1307" s="91">
        <v>0</v>
      </c>
      <c r="CU1307" s="77">
        <v>0</v>
      </c>
      <c r="CV1307" s="77" t="s">
        <v>1782</v>
      </c>
      <c r="CW1307" s="77">
        <v>0</v>
      </c>
      <c r="CX1307" s="77">
        <v>0</v>
      </c>
      <c r="CY1307" s="74">
        <v>0</v>
      </c>
      <c r="CZ1307" s="102">
        <v>3</v>
      </c>
      <c r="DA1307" s="74">
        <v>0</v>
      </c>
      <c r="DB1307" s="74">
        <v>0</v>
      </c>
      <c r="DC1307" s="74">
        <v>0</v>
      </c>
      <c r="DD1307" s="77">
        <v>0</v>
      </c>
      <c r="DE1307" s="60">
        <v>0</v>
      </c>
      <c r="DF1307" s="60">
        <v>0</v>
      </c>
      <c r="DG1307" s="60">
        <v>1</v>
      </c>
      <c r="DH1307" s="60">
        <v>0</v>
      </c>
      <c r="DI1307" s="60">
        <v>0</v>
      </c>
      <c r="DJ1307" s="60">
        <v>0</v>
      </c>
      <c r="DK1307" s="60">
        <v>0</v>
      </c>
      <c r="DL1307" s="74">
        <v>0</v>
      </c>
      <c r="DM1307" s="74">
        <v>0</v>
      </c>
      <c r="DN1307" s="74">
        <v>0</v>
      </c>
      <c r="DO1307" s="77">
        <v>0</v>
      </c>
      <c r="DP1307" s="77">
        <v>0</v>
      </c>
      <c r="DQ1307" s="77">
        <v>1</v>
      </c>
      <c r="DR1307" s="77">
        <v>0</v>
      </c>
      <c r="DS1307" s="77">
        <v>0</v>
      </c>
      <c r="DT1307" s="77">
        <v>0</v>
      </c>
      <c r="DU1307" s="77">
        <v>0</v>
      </c>
      <c r="DV1307" s="77">
        <v>0</v>
      </c>
      <c r="DW1307" s="77">
        <v>0</v>
      </c>
      <c r="DX1307" s="77">
        <v>0</v>
      </c>
      <c r="DY1307" s="77">
        <v>0</v>
      </c>
      <c r="DZ1307" s="77">
        <v>0</v>
      </c>
      <c r="EA1307" s="77">
        <v>0</v>
      </c>
      <c r="EB1307" s="77">
        <v>0</v>
      </c>
      <c r="EC1307" s="77">
        <v>0</v>
      </c>
      <c r="ED1307" s="77">
        <v>0</v>
      </c>
      <c r="EE1307" s="77">
        <v>0</v>
      </c>
      <c r="EF1307" s="77">
        <v>0</v>
      </c>
      <c r="EG1307" s="77">
        <v>0</v>
      </c>
      <c r="EH1307" s="77">
        <v>0</v>
      </c>
      <c r="EI1307" s="77">
        <v>0</v>
      </c>
      <c r="EJ1307" s="77">
        <v>0</v>
      </c>
      <c r="EK1307" s="77">
        <v>0</v>
      </c>
      <c r="EL1307" s="77">
        <v>0</v>
      </c>
      <c r="EM1307" s="77">
        <v>0</v>
      </c>
      <c r="EN1307" s="77">
        <v>0</v>
      </c>
      <c r="EO1307" s="77">
        <v>1</v>
      </c>
      <c r="EP1307" s="77">
        <v>2</v>
      </c>
      <c r="EQ1307" s="77">
        <v>3</v>
      </c>
    </row>
    <row r="1308" spans="1:147" s="78" customFormat="1" ht="15" customHeight="1" x14ac:dyDescent="0.25">
      <c r="A1308" s="6" t="s">
        <v>2600</v>
      </c>
      <c r="B1308" s="77">
        <v>9</v>
      </c>
      <c r="C1308" s="108" t="s">
        <v>817</v>
      </c>
      <c r="D1308" s="74">
        <v>2013</v>
      </c>
      <c r="E1308" s="108" t="s">
        <v>818</v>
      </c>
      <c r="F1308" s="108" t="s">
        <v>489</v>
      </c>
      <c r="G1308" s="76">
        <v>20</v>
      </c>
      <c r="H1308" s="76" t="s">
        <v>819</v>
      </c>
      <c r="I1308" s="75" t="s">
        <v>50</v>
      </c>
      <c r="J1308" s="59">
        <v>0</v>
      </c>
      <c r="K1308" s="76" t="s">
        <v>3</v>
      </c>
      <c r="L1308" s="76" t="s">
        <v>89</v>
      </c>
      <c r="M1308" s="228" t="s">
        <v>1106</v>
      </c>
      <c r="N1308" s="228">
        <v>2.5</v>
      </c>
      <c r="O1308" s="59">
        <f t="shared" si="737"/>
        <v>0.3979400086720376</v>
      </c>
      <c r="P1308" s="76" t="s">
        <v>1107</v>
      </c>
      <c r="Q1308" s="82"/>
      <c r="R1308" s="77">
        <v>1</v>
      </c>
      <c r="S1308" s="77">
        <v>10</v>
      </c>
      <c r="T1308" s="77">
        <v>1</v>
      </c>
      <c r="U1308" s="77">
        <v>4</v>
      </c>
      <c r="V1308" s="77" t="s">
        <v>698</v>
      </c>
      <c r="W1308" s="77"/>
      <c r="X1308" s="77" t="s">
        <v>1101</v>
      </c>
      <c r="Y1308" s="82"/>
      <c r="Z1308" s="95" t="s">
        <v>538</v>
      </c>
      <c r="AA1308" s="77" t="s">
        <v>1992</v>
      </c>
      <c r="AB1308" s="77" t="s">
        <v>1104</v>
      </c>
      <c r="AC1308" s="77">
        <v>8</v>
      </c>
      <c r="AD1308" s="77">
        <v>0</v>
      </c>
      <c r="AE1308" s="77" t="s">
        <v>1071</v>
      </c>
      <c r="AF1308" s="77">
        <v>8</v>
      </c>
      <c r="AG1308" s="59">
        <f t="shared" si="744"/>
        <v>0.90308998699194354</v>
      </c>
      <c r="AH1308" s="177">
        <f t="shared" si="754"/>
        <v>368</v>
      </c>
      <c r="AI1308" s="72">
        <f t="shared" si="745"/>
        <v>2.5658478186735176</v>
      </c>
      <c r="AJ1308" s="59">
        <f t="shared" si="746"/>
        <v>20</v>
      </c>
      <c r="AK1308" s="59">
        <f t="shared" si="753"/>
        <v>1.3010299956639813</v>
      </c>
      <c r="AL1308" s="72">
        <f t="shared" si="748"/>
        <v>920</v>
      </c>
      <c r="AM1308" s="72">
        <f t="shared" si="731"/>
        <v>2.9637878273455551</v>
      </c>
      <c r="AN1308" s="82" t="s">
        <v>1994</v>
      </c>
      <c r="AO1308" s="77" t="s">
        <v>470</v>
      </c>
      <c r="AP1308" s="82"/>
      <c r="AQ1308" s="77" t="s">
        <v>262</v>
      </c>
      <c r="AR1308" s="81" t="s">
        <v>1853</v>
      </c>
      <c r="AS1308" s="108" t="s">
        <v>1776</v>
      </c>
      <c r="AT1308" s="228" t="s">
        <v>2496</v>
      </c>
      <c r="AU1308" s="5">
        <v>62.9</v>
      </c>
      <c r="AV1308" s="5">
        <v>8.1999999999999993</v>
      </c>
      <c r="AW1308" s="74"/>
      <c r="AX1308" s="277">
        <v>6.1749999999999998</v>
      </c>
      <c r="AY1308" s="278">
        <v>1301</v>
      </c>
      <c r="AZ1308" s="455">
        <f t="shared" si="738"/>
        <v>3.1142772965615864</v>
      </c>
      <c r="BA1308" s="187" t="s">
        <v>103</v>
      </c>
      <c r="BB1308" s="108" t="s">
        <v>1854</v>
      </c>
      <c r="BC1308" s="77" t="s">
        <v>243</v>
      </c>
      <c r="BD1308" s="77"/>
      <c r="BE1308" s="77"/>
      <c r="BF1308" s="82"/>
      <c r="BG1308" s="82"/>
      <c r="BH1308" s="82"/>
      <c r="BI1308" s="357" t="s">
        <v>2232</v>
      </c>
      <c r="BJ1308" s="82" t="s">
        <v>1108</v>
      </c>
      <c r="BK1308" s="95" t="s">
        <v>138</v>
      </c>
      <c r="BL1308" s="59" t="s">
        <v>2268</v>
      </c>
      <c r="BM1308" s="59" t="s">
        <v>2268</v>
      </c>
      <c r="BN1308" s="82" t="s">
        <v>1109</v>
      </c>
      <c r="BO1308" s="77" t="s">
        <v>1669</v>
      </c>
      <c r="BP1308" s="67" t="s">
        <v>51</v>
      </c>
      <c r="BQ1308" s="77" t="s">
        <v>1110</v>
      </c>
      <c r="BR1308" s="82">
        <v>2.3235800344234302E-2</v>
      </c>
      <c r="BS1308" s="77" t="s">
        <v>21</v>
      </c>
      <c r="BT1308" s="37" t="s">
        <v>1214</v>
      </c>
      <c r="BU1308" s="82">
        <v>5.16351118760758E-2</v>
      </c>
      <c r="BV1308" s="82">
        <v>-7.7452667814112896E-3</v>
      </c>
      <c r="BW1308" s="79" t="s">
        <v>1066</v>
      </c>
      <c r="BX1308" s="77" t="s">
        <v>27</v>
      </c>
      <c r="BY1308" s="80">
        <f t="shared" si="749"/>
        <v>9.388862244045533E-2</v>
      </c>
      <c r="BZ1308" s="140">
        <f t="shared" si="750"/>
        <v>9.388862244045533E-2</v>
      </c>
      <c r="CA1308" s="77" t="s">
        <v>57</v>
      </c>
      <c r="CB1308" s="77" t="s">
        <v>698</v>
      </c>
      <c r="CC1308" s="77">
        <v>10</v>
      </c>
      <c r="CD1308" s="77">
        <v>10</v>
      </c>
      <c r="CE1308" s="82"/>
      <c r="CF1308" s="78" t="s">
        <v>1584</v>
      </c>
      <c r="CG1308" s="82">
        <v>-5.4216867469879498E-2</v>
      </c>
      <c r="CH1308" s="77" t="s">
        <v>21</v>
      </c>
      <c r="CI1308" s="82">
        <v>-7.7452667814112896E-3</v>
      </c>
      <c r="CJ1308" s="82">
        <v>-0.103270223752151</v>
      </c>
      <c r="CK1308" s="77">
        <f t="shared" si="755"/>
        <v>0.15103821870855796</v>
      </c>
      <c r="CL1308" s="77">
        <f t="shared" si="751"/>
        <v>0.15103821870855796</v>
      </c>
      <c r="CM1308" s="77">
        <v>10</v>
      </c>
      <c r="CN1308" s="77">
        <v>10</v>
      </c>
      <c r="CO1308" s="82"/>
      <c r="CP1308" s="67">
        <f t="shared" si="734"/>
        <v>0.61591126042356781</v>
      </c>
      <c r="CQ1308" s="67">
        <f t="shared" si="735"/>
        <v>0.95774647887323949</v>
      </c>
      <c r="CR1308" s="67">
        <f t="shared" si="739"/>
        <v>0.58988684096905086</v>
      </c>
      <c r="CS1308" s="67">
        <f t="shared" si="736"/>
        <v>0.20869916212871117</v>
      </c>
      <c r="CT1308" s="91">
        <v>0</v>
      </c>
      <c r="CU1308" s="77">
        <v>0</v>
      </c>
      <c r="CV1308" s="77" t="s">
        <v>1782</v>
      </c>
      <c r="CW1308" s="77">
        <v>0</v>
      </c>
      <c r="CX1308" s="77">
        <v>0</v>
      </c>
      <c r="CY1308" s="74">
        <v>0</v>
      </c>
      <c r="CZ1308" s="102">
        <v>3</v>
      </c>
      <c r="DA1308" s="74">
        <v>0</v>
      </c>
      <c r="DB1308" s="74">
        <v>0</v>
      </c>
      <c r="DC1308" s="74">
        <v>0</v>
      </c>
      <c r="DD1308" s="77">
        <v>0</v>
      </c>
      <c r="DE1308" s="60">
        <v>0</v>
      </c>
      <c r="DF1308" s="60">
        <v>0</v>
      </c>
      <c r="DG1308" s="60">
        <v>1</v>
      </c>
      <c r="DH1308" s="60">
        <v>0</v>
      </c>
      <c r="DI1308" s="60">
        <v>0</v>
      </c>
      <c r="DJ1308" s="60">
        <v>0</v>
      </c>
      <c r="DK1308" s="60">
        <v>0</v>
      </c>
      <c r="DL1308" s="74">
        <v>0</v>
      </c>
      <c r="DM1308" s="74">
        <v>0</v>
      </c>
      <c r="DN1308" s="74">
        <v>0</v>
      </c>
      <c r="DO1308" s="77">
        <v>0</v>
      </c>
      <c r="DP1308" s="77">
        <v>0</v>
      </c>
      <c r="DQ1308" s="77">
        <v>0</v>
      </c>
      <c r="DR1308" s="77">
        <v>0</v>
      </c>
      <c r="DS1308" s="77">
        <v>0</v>
      </c>
      <c r="DT1308" s="77">
        <v>1</v>
      </c>
      <c r="DU1308" s="77">
        <v>0</v>
      </c>
      <c r="DV1308" s="77">
        <v>0</v>
      </c>
      <c r="DW1308" s="77">
        <v>0</v>
      </c>
      <c r="DX1308" s="77">
        <v>0</v>
      </c>
      <c r="DY1308" s="77">
        <v>0</v>
      </c>
      <c r="DZ1308" s="77">
        <v>0</v>
      </c>
      <c r="EA1308" s="77">
        <v>0</v>
      </c>
      <c r="EB1308" s="77">
        <v>0</v>
      </c>
      <c r="EC1308" s="77">
        <v>0</v>
      </c>
      <c r="ED1308" s="77">
        <v>0</v>
      </c>
      <c r="EE1308" s="77">
        <v>0</v>
      </c>
      <c r="EF1308" s="77">
        <v>0</v>
      </c>
      <c r="EG1308" s="77">
        <v>0</v>
      </c>
      <c r="EH1308" s="77">
        <v>0</v>
      </c>
      <c r="EI1308" s="77">
        <v>0</v>
      </c>
      <c r="EJ1308" s="77">
        <v>0</v>
      </c>
      <c r="EK1308" s="77">
        <v>0</v>
      </c>
      <c r="EL1308" s="77">
        <v>0</v>
      </c>
      <c r="EM1308" s="77">
        <v>0</v>
      </c>
      <c r="EN1308" s="77">
        <v>0</v>
      </c>
      <c r="EO1308" s="77">
        <v>1</v>
      </c>
      <c r="EP1308" s="77">
        <v>2</v>
      </c>
      <c r="EQ1308" s="77">
        <v>3</v>
      </c>
    </row>
    <row r="1309" spans="1:147" s="82" customFormat="1" ht="15" customHeight="1" x14ac:dyDescent="0.25">
      <c r="A1309" s="6" t="s">
        <v>2600</v>
      </c>
      <c r="B1309" s="77">
        <v>10</v>
      </c>
      <c r="C1309" s="108" t="s">
        <v>817</v>
      </c>
      <c r="D1309" s="74">
        <v>2013</v>
      </c>
      <c r="E1309" s="108" t="s">
        <v>818</v>
      </c>
      <c r="F1309" s="108" t="s">
        <v>489</v>
      </c>
      <c r="G1309" s="76">
        <v>20</v>
      </c>
      <c r="H1309" s="76" t="s">
        <v>819</v>
      </c>
      <c r="I1309" s="75" t="s">
        <v>50</v>
      </c>
      <c r="J1309" s="59">
        <v>0</v>
      </c>
      <c r="K1309" s="76" t="s">
        <v>3</v>
      </c>
      <c r="L1309" s="76" t="s">
        <v>89</v>
      </c>
      <c r="M1309" s="228" t="s">
        <v>1106</v>
      </c>
      <c r="N1309" s="228">
        <v>2.5</v>
      </c>
      <c r="O1309" s="59">
        <f t="shared" si="737"/>
        <v>0.3979400086720376</v>
      </c>
      <c r="P1309" s="76" t="s">
        <v>1107</v>
      </c>
      <c r="R1309" s="77">
        <v>1</v>
      </c>
      <c r="S1309" s="77">
        <v>10</v>
      </c>
      <c r="T1309" s="77">
        <v>1</v>
      </c>
      <c r="U1309" s="77">
        <v>4</v>
      </c>
      <c r="V1309" s="77" t="s">
        <v>698</v>
      </c>
      <c r="W1309" s="77"/>
      <c r="X1309" s="77" t="s">
        <v>1101</v>
      </c>
      <c r="Z1309" s="95" t="s">
        <v>538</v>
      </c>
      <c r="AA1309" s="77" t="s">
        <v>1992</v>
      </c>
      <c r="AB1309" s="77" t="s">
        <v>1104</v>
      </c>
      <c r="AC1309" s="77">
        <v>8</v>
      </c>
      <c r="AD1309" s="77">
        <v>0</v>
      </c>
      <c r="AE1309" s="77" t="s">
        <v>1071</v>
      </c>
      <c r="AF1309" s="77">
        <v>8</v>
      </c>
      <c r="AG1309" s="59">
        <f t="shared" si="744"/>
        <v>0.90308998699194354</v>
      </c>
      <c r="AH1309" s="177">
        <f t="shared" si="754"/>
        <v>368</v>
      </c>
      <c r="AI1309" s="72">
        <f t="shared" si="745"/>
        <v>2.5658478186735176</v>
      </c>
      <c r="AJ1309" s="59">
        <f t="shared" si="746"/>
        <v>20</v>
      </c>
      <c r="AK1309" s="59">
        <f t="shared" si="753"/>
        <v>1.3010299956639813</v>
      </c>
      <c r="AL1309" s="72">
        <f t="shared" si="748"/>
        <v>920</v>
      </c>
      <c r="AM1309" s="72">
        <f t="shared" si="731"/>
        <v>2.9637878273455551</v>
      </c>
      <c r="AN1309" s="82" t="s">
        <v>1994</v>
      </c>
      <c r="AO1309" s="77" t="s">
        <v>470</v>
      </c>
      <c r="AQ1309" s="77" t="s">
        <v>262</v>
      </c>
      <c r="AR1309" s="81" t="s">
        <v>1853</v>
      </c>
      <c r="AS1309" s="108" t="s">
        <v>1776</v>
      </c>
      <c r="AT1309" s="228" t="s">
        <v>2496</v>
      </c>
      <c r="AU1309" s="5">
        <v>62.9</v>
      </c>
      <c r="AV1309" s="5">
        <v>8.1999999999999993</v>
      </c>
      <c r="AW1309" s="74"/>
      <c r="AX1309" s="277">
        <v>6.1749999999999998</v>
      </c>
      <c r="AY1309" s="278">
        <v>1301</v>
      </c>
      <c r="AZ1309" s="455">
        <f t="shared" si="738"/>
        <v>3.1142772965615864</v>
      </c>
      <c r="BA1309" s="187" t="s">
        <v>103</v>
      </c>
      <c r="BB1309" s="108" t="s">
        <v>1854</v>
      </c>
      <c r="BC1309" s="77" t="s">
        <v>243</v>
      </c>
      <c r="BD1309" s="77"/>
      <c r="BE1309" s="77"/>
      <c r="BI1309" s="357" t="s">
        <v>2232</v>
      </c>
      <c r="BJ1309" s="82" t="s">
        <v>1108</v>
      </c>
      <c r="BK1309" s="95" t="s">
        <v>673</v>
      </c>
      <c r="BL1309" s="59" t="s">
        <v>2267</v>
      </c>
      <c r="BM1309" s="59" t="s">
        <v>2267</v>
      </c>
      <c r="BN1309" s="82" t="s">
        <v>1109</v>
      </c>
      <c r="BO1309" s="77" t="s">
        <v>1669</v>
      </c>
      <c r="BP1309" s="67" t="s">
        <v>51</v>
      </c>
      <c r="BQ1309" s="77" t="s">
        <v>1110</v>
      </c>
      <c r="BR1309" s="82">
        <v>1.54905335628228E-2</v>
      </c>
      <c r="BS1309" s="77" t="s">
        <v>21</v>
      </c>
      <c r="BT1309" s="37" t="s">
        <v>1214</v>
      </c>
      <c r="BU1309" s="82">
        <v>2.8399311531841699E-2</v>
      </c>
      <c r="BV1309" s="82">
        <v>5.1635111876078199E-3</v>
      </c>
      <c r="BW1309" s="79" t="s">
        <v>1066</v>
      </c>
      <c r="BX1309" s="77" t="s">
        <v>27</v>
      </c>
      <c r="BY1309" s="80">
        <f t="shared" si="749"/>
        <v>3.6739026172351766E-2</v>
      </c>
      <c r="BZ1309" s="140">
        <f t="shared" si="750"/>
        <v>3.6739026172351766E-2</v>
      </c>
      <c r="CA1309" s="77" t="s">
        <v>57</v>
      </c>
      <c r="CB1309" s="77" t="s">
        <v>698</v>
      </c>
      <c r="CC1309" s="77">
        <v>10</v>
      </c>
      <c r="CD1309" s="77">
        <v>10</v>
      </c>
      <c r="CF1309" s="78" t="s">
        <v>1584</v>
      </c>
      <c r="CG1309" s="82">
        <v>-0.118760757314974</v>
      </c>
      <c r="CH1309" s="77" t="s">
        <v>21</v>
      </c>
      <c r="CI1309" s="82">
        <v>7.7452667814115099E-3</v>
      </c>
      <c r="CJ1309" s="82">
        <v>-0.25043029259896699</v>
      </c>
      <c r="CK1309" s="77">
        <f t="shared" si="755"/>
        <v>0.40821140191502292</v>
      </c>
      <c r="CL1309" s="77">
        <f t="shared" si="751"/>
        <v>0.40821140191502292</v>
      </c>
      <c r="CM1309" s="77">
        <v>10</v>
      </c>
      <c r="CN1309" s="77">
        <v>10</v>
      </c>
      <c r="CP1309" s="67">
        <f t="shared" si="734"/>
        <v>0.46322984221397856</v>
      </c>
      <c r="CQ1309" s="67">
        <f t="shared" si="735"/>
        <v>0.95774647887323949</v>
      </c>
      <c r="CR1309" s="67">
        <f t="shared" si="739"/>
        <v>0.44365675028944429</v>
      </c>
      <c r="CS1309" s="67">
        <f t="shared" si="736"/>
        <v>0.20492078280193476</v>
      </c>
      <c r="CT1309" s="91">
        <v>0</v>
      </c>
      <c r="CU1309" s="77">
        <v>0</v>
      </c>
      <c r="CV1309" s="77" t="s">
        <v>1782</v>
      </c>
      <c r="CW1309" s="77">
        <v>0</v>
      </c>
      <c r="CX1309" s="77">
        <v>0</v>
      </c>
      <c r="CY1309" s="74">
        <v>0</v>
      </c>
      <c r="CZ1309" s="102">
        <v>3</v>
      </c>
      <c r="DA1309" s="74">
        <v>0</v>
      </c>
      <c r="DB1309" s="74">
        <v>0</v>
      </c>
      <c r="DC1309" s="74">
        <v>0</v>
      </c>
      <c r="DD1309" s="77">
        <v>0</v>
      </c>
      <c r="DE1309" s="60">
        <v>0</v>
      </c>
      <c r="DF1309" s="60">
        <v>0</v>
      </c>
      <c r="DG1309" s="60">
        <v>1</v>
      </c>
      <c r="DH1309" s="60">
        <v>0</v>
      </c>
      <c r="DI1309" s="60">
        <v>0</v>
      </c>
      <c r="DJ1309" s="60">
        <v>0</v>
      </c>
      <c r="DK1309" s="60">
        <v>0</v>
      </c>
      <c r="DL1309" s="74">
        <v>0</v>
      </c>
      <c r="DM1309" s="74">
        <v>0</v>
      </c>
      <c r="DN1309" s="74">
        <v>0</v>
      </c>
      <c r="DO1309" s="77">
        <v>0</v>
      </c>
      <c r="DP1309" s="77">
        <v>0</v>
      </c>
      <c r="DQ1309" s="77">
        <v>0</v>
      </c>
      <c r="DR1309" s="77">
        <v>0</v>
      </c>
      <c r="DS1309" s="77">
        <v>0</v>
      </c>
      <c r="DT1309" s="77">
        <v>0</v>
      </c>
      <c r="DU1309" s="77">
        <v>1</v>
      </c>
      <c r="DV1309" s="77">
        <v>0</v>
      </c>
      <c r="DW1309" s="77">
        <v>0</v>
      </c>
      <c r="DX1309" s="77">
        <v>0</v>
      </c>
      <c r="DY1309" s="77">
        <v>0</v>
      </c>
      <c r="DZ1309" s="77">
        <v>0</v>
      </c>
      <c r="EA1309" s="77">
        <v>0</v>
      </c>
      <c r="EB1309" s="77">
        <v>0</v>
      </c>
      <c r="EC1309" s="77">
        <v>0</v>
      </c>
      <c r="ED1309" s="77">
        <v>0</v>
      </c>
      <c r="EE1309" s="77">
        <v>0</v>
      </c>
      <c r="EF1309" s="77">
        <v>0</v>
      </c>
      <c r="EG1309" s="77">
        <v>0</v>
      </c>
      <c r="EH1309" s="77">
        <v>0</v>
      </c>
      <c r="EI1309" s="77">
        <v>0</v>
      </c>
      <c r="EJ1309" s="77">
        <v>0</v>
      </c>
      <c r="EK1309" s="77">
        <v>0</v>
      </c>
      <c r="EL1309" s="77">
        <v>0</v>
      </c>
      <c r="EM1309" s="77">
        <v>0</v>
      </c>
      <c r="EN1309" s="77">
        <v>0</v>
      </c>
      <c r="EO1309" s="77">
        <v>1</v>
      </c>
      <c r="EP1309" s="77">
        <v>2</v>
      </c>
      <c r="EQ1309" s="77">
        <v>3</v>
      </c>
    </row>
    <row r="1310" spans="1:147" s="82" customFormat="1" ht="15" customHeight="1" x14ac:dyDescent="0.25">
      <c r="A1310" s="6" t="s">
        <v>2600</v>
      </c>
      <c r="B1310" s="77">
        <v>11</v>
      </c>
      <c r="C1310" s="108" t="s">
        <v>817</v>
      </c>
      <c r="D1310" s="74">
        <v>2013</v>
      </c>
      <c r="E1310" s="108" t="s">
        <v>818</v>
      </c>
      <c r="F1310" s="108" t="s">
        <v>489</v>
      </c>
      <c r="G1310" s="76">
        <v>20</v>
      </c>
      <c r="H1310" s="76" t="s">
        <v>819</v>
      </c>
      <c r="I1310" s="75" t="s">
        <v>50</v>
      </c>
      <c r="J1310" s="59">
        <v>0</v>
      </c>
      <c r="K1310" s="76" t="s">
        <v>3</v>
      </c>
      <c r="L1310" s="76" t="s">
        <v>89</v>
      </c>
      <c r="M1310" s="228" t="s">
        <v>1106</v>
      </c>
      <c r="N1310" s="228">
        <v>2.5</v>
      </c>
      <c r="O1310" s="59">
        <f t="shared" si="737"/>
        <v>0.3979400086720376</v>
      </c>
      <c r="P1310" s="76" t="s">
        <v>1107</v>
      </c>
      <c r="R1310" s="77">
        <v>1</v>
      </c>
      <c r="S1310" s="77">
        <v>10</v>
      </c>
      <c r="T1310" s="77">
        <v>1</v>
      </c>
      <c r="U1310" s="77">
        <v>4</v>
      </c>
      <c r="V1310" s="77" t="s">
        <v>698</v>
      </c>
      <c r="W1310" s="77"/>
      <c r="X1310" s="77" t="s">
        <v>1101</v>
      </c>
      <c r="Z1310" s="95" t="s">
        <v>538</v>
      </c>
      <c r="AA1310" s="77" t="s">
        <v>1992</v>
      </c>
      <c r="AB1310" s="77" t="s">
        <v>1104</v>
      </c>
      <c r="AC1310" s="77">
        <v>8</v>
      </c>
      <c r="AD1310" s="77">
        <v>0</v>
      </c>
      <c r="AE1310" s="77" t="s">
        <v>1071</v>
      </c>
      <c r="AF1310" s="77">
        <v>8</v>
      </c>
      <c r="AG1310" s="59">
        <f t="shared" si="744"/>
        <v>0.90308998699194354</v>
      </c>
      <c r="AH1310" s="177">
        <f t="shared" si="754"/>
        <v>368</v>
      </c>
      <c r="AI1310" s="72">
        <f t="shared" si="745"/>
        <v>2.5658478186735176</v>
      </c>
      <c r="AJ1310" s="59">
        <f t="shared" si="746"/>
        <v>20</v>
      </c>
      <c r="AK1310" s="59">
        <f t="shared" si="753"/>
        <v>1.3010299956639813</v>
      </c>
      <c r="AL1310" s="72">
        <f t="shared" si="748"/>
        <v>920</v>
      </c>
      <c r="AM1310" s="72">
        <f t="shared" si="731"/>
        <v>2.9637878273455551</v>
      </c>
      <c r="AN1310" s="82" t="s">
        <v>1994</v>
      </c>
      <c r="AO1310" s="77" t="s">
        <v>470</v>
      </c>
      <c r="AQ1310" s="77" t="s">
        <v>262</v>
      </c>
      <c r="AR1310" s="81" t="s">
        <v>1853</v>
      </c>
      <c r="AS1310" s="108" t="s">
        <v>1776</v>
      </c>
      <c r="AT1310" s="228" t="s">
        <v>2496</v>
      </c>
      <c r="AU1310" s="5">
        <v>62.9</v>
      </c>
      <c r="AV1310" s="5">
        <v>8.1999999999999993</v>
      </c>
      <c r="AW1310" s="74"/>
      <c r="AX1310" s="277">
        <v>6.1749999999999998</v>
      </c>
      <c r="AY1310" s="278">
        <v>1301</v>
      </c>
      <c r="AZ1310" s="455">
        <f t="shared" si="738"/>
        <v>3.1142772965615864</v>
      </c>
      <c r="BA1310" s="187" t="s">
        <v>103</v>
      </c>
      <c r="BB1310" s="108" t="s">
        <v>1854</v>
      </c>
      <c r="BC1310" s="77" t="s">
        <v>243</v>
      </c>
      <c r="BD1310" s="77"/>
      <c r="BE1310" s="77"/>
      <c r="BI1310" s="357" t="s">
        <v>2232</v>
      </c>
      <c r="BJ1310" s="82" t="s">
        <v>1108</v>
      </c>
      <c r="BK1310" s="95" t="s">
        <v>677</v>
      </c>
      <c r="BL1310" s="77" t="s">
        <v>2267</v>
      </c>
      <c r="BM1310" s="77" t="s">
        <v>2267</v>
      </c>
      <c r="BN1310" s="82" t="s">
        <v>1109</v>
      </c>
      <c r="BO1310" s="77" t="s">
        <v>1669</v>
      </c>
      <c r="BP1310" s="67" t="s">
        <v>51</v>
      </c>
      <c r="BQ1310" s="77" t="s">
        <v>1110</v>
      </c>
      <c r="BR1310" s="82">
        <v>2.3235800344234302E-2</v>
      </c>
      <c r="BS1310" s="77" t="s">
        <v>21</v>
      </c>
      <c r="BT1310" s="37" t="s">
        <v>1214</v>
      </c>
      <c r="BU1310" s="82">
        <v>4.9053356282272101E-2</v>
      </c>
      <c r="BV1310" s="82">
        <v>0</v>
      </c>
      <c r="BW1310" s="79" t="s">
        <v>1066</v>
      </c>
      <c r="BX1310" s="77" t="s">
        <v>27</v>
      </c>
      <c r="BY1310" s="80">
        <f t="shared" si="749"/>
        <v>7.7560166363854655E-2</v>
      </c>
      <c r="BZ1310" s="140">
        <f t="shared" si="750"/>
        <v>7.7560166363854655E-2</v>
      </c>
      <c r="CA1310" s="77" t="s">
        <v>57</v>
      </c>
      <c r="CB1310" s="77" t="s">
        <v>698</v>
      </c>
      <c r="CC1310" s="77">
        <v>10</v>
      </c>
      <c r="CD1310" s="77">
        <v>10</v>
      </c>
      <c r="CF1310" s="78" t="s">
        <v>1584</v>
      </c>
      <c r="CG1310" s="82">
        <v>0.11101549053356199</v>
      </c>
      <c r="CH1310" s="77" t="s">
        <v>21</v>
      </c>
      <c r="CI1310" s="82">
        <v>0.22203098106712499</v>
      </c>
      <c r="CJ1310" s="82">
        <v>0</v>
      </c>
      <c r="CK1310" s="77">
        <f t="shared" si="755"/>
        <v>0.35106180564691891</v>
      </c>
      <c r="CL1310" s="77">
        <f t="shared" si="751"/>
        <v>0.35106180564691891</v>
      </c>
      <c r="CM1310" s="77">
        <v>10</v>
      </c>
      <c r="CN1310" s="77">
        <v>10</v>
      </c>
      <c r="CP1310" s="67">
        <f t="shared" si="734"/>
        <v>-0.34528444572475847</v>
      </c>
      <c r="CQ1310" s="67">
        <f t="shared" si="735"/>
        <v>0.95774647887323949</v>
      </c>
      <c r="CR1310" s="67">
        <f t="shared" si="739"/>
        <v>-0.33069496210258559</v>
      </c>
      <c r="CS1310" s="67">
        <f t="shared" si="736"/>
        <v>0.20273397894900078</v>
      </c>
      <c r="CT1310" s="91">
        <v>0</v>
      </c>
      <c r="CU1310" s="77">
        <v>0</v>
      </c>
      <c r="CV1310" s="77" t="s">
        <v>1782</v>
      </c>
      <c r="CW1310" s="77">
        <v>0</v>
      </c>
      <c r="CX1310" s="77">
        <v>0</v>
      </c>
      <c r="CY1310" s="74">
        <v>0</v>
      </c>
      <c r="CZ1310" s="102">
        <v>3</v>
      </c>
      <c r="DA1310" s="74">
        <v>0</v>
      </c>
      <c r="DB1310" s="74">
        <v>0</v>
      </c>
      <c r="DC1310" s="74">
        <v>0</v>
      </c>
      <c r="DD1310" s="77">
        <v>0</v>
      </c>
      <c r="DE1310" s="60">
        <v>0</v>
      </c>
      <c r="DF1310" s="60">
        <v>0</v>
      </c>
      <c r="DG1310" s="60">
        <v>1</v>
      </c>
      <c r="DH1310" s="60">
        <v>0</v>
      </c>
      <c r="DI1310" s="60">
        <v>0</v>
      </c>
      <c r="DJ1310" s="60">
        <v>0</v>
      </c>
      <c r="DK1310" s="60">
        <v>0</v>
      </c>
      <c r="DL1310" s="74">
        <v>0</v>
      </c>
      <c r="DM1310" s="74">
        <v>0</v>
      </c>
      <c r="DN1310" s="74">
        <v>0</v>
      </c>
      <c r="DO1310" s="77">
        <v>0</v>
      </c>
      <c r="DP1310" s="77">
        <v>0</v>
      </c>
      <c r="DQ1310" s="77">
        <v>0</v>
      </c>
      <c r="DR1310" s="77">
        <v>0</v>
      </c>
      <c r="DS1310" s="77">
        <v>1</v>
      </c>
      <c r="DT1310" s="77">
        <v>0</v>
      </c>
      <c r="DU1310" s="77">
        <v>0</v>
      </c>
      <c r="DV1310" s="77">
        <v>0</v>
      </c>
      <c r="DW1310" s="77">
        <v>0</v>
      </c>
      <c r="DX1310" s="77">
        <v>0</v>
      </c>
      <c r="DY1310" s="77">
        <v>0</v>
      </c>
      <c r="DZ1310" s="77">
        <v>0</v>
      </c>
      <c r="EA1310" s="77">
        <v>0</v>
      </c>
      <c r="EB1310" s="77">
        <v>0</v>
      </c>
      <c r="EC1310" s="77">
        <v>0</v>
      </c>
      <c r="ED1310" s="77">
        <v>0</v>
      </c>
      <c r="EE1310" s="77">
        <v>0</v>
      </c>
      <c r="EF1310" s="77">
        <v>0</v>
      </c>
      <c r="EG1310" s="77">
        <v>0</v>
      </c>
      <c r="EH1310" s="77">
        <v>0</v>
      </c>
      <c r="EI1310" s="77">
        <v>0</v>
      </c>
      <c r="EJ1310" s="77">
        <v>0</v>
      </c>
      <c r="EK1310" s="77">
        <v>0</v>
      </c>
      <c r="EL1310" s="77">
        <v>0</v>
      </c>
      <c r="EM1310" s="77">
        <v>0</v>
      </c>
      <c r="EN1310" s="77">
        <v>0</v>
      </c>
      <c r="EO1310" s="77">
        <v>1</v>
      </c>
      <c r="EP1310" s="77">
        <v>2</v>
      </c>
      <c r="EQ1310" s="77">
        <v>3</v>
      </c>
    </row>
    <row r="1311" spans="1:147" ht="15" customHeight="1" x14ac:dyDescent="0.25">
      <c r="A1311" s="504" t="s">
        <v>2601</v>
      </c>
      <c r="B1311" s="37">
        <v>1</v>
      </c>
      <c r="C1311" s="58" t="s">
        <v>480</v>
      </c>
      <c r="D1311" s="59">
        <v>2014</v>
      </c>
      <c r="E1311" s="67" t="s">
        <v>481</v>
      </c>
      <c r="F1311" s="67" t="s">
        <v>87</v>
      </c>
      <c r="G1311" s="59">
        <v>123</v>
      </c>
      <c r="H1311" s="59" t="s">
        <v>482</v>
      </c>
      <c r="I1311" s="64" t="s">
        <v>50</v>
      </c>
      <c r="J1311" s="59">
        <v>0</v>
      </c>
      <c r="K1311" s="59" t="s">
        <v>39</v>
      </c>
      <c r="L1311" s="59" t="s">
        <v>89</v>
      </c>
      <c r="M1311" s="59">
        <v>4</v>
      </c>
      <c r="N1311" s="59">
        <v>4</v>
      </c>
      <c r="O1311" s="59">
        <f t="shared" si="737"/>
        <v>0.6020599913279624</v>
      </c>
      <c r="P1311" s="59" t="s">
        <v>1480</v>
      </c>
      <c r="R1311" s="59">
        <v>1</v>
      </c>
      <c r="S1311" s="59">
        <v>16</v>
      </c>
      <c r="T1311" s="37">
        <v>1</v>
      </c>
      <c r="U1311" s="37">
        <v>10</v>
      </c>
      <c r="V1311" s="59" t="s">
        <v>698</v>
      </c>
      <c r="X1311" s="37" t="s">
        <v>762</v>
      </c>
      <c r="Y1311" s="38" t="s">
        <v>763</v>
      </c>
      <c r="Z1311" s="40" t="s">
        <v>369</v>
      </c>
      <c r="AA1311" s="77" t="s">
        <v>1992</v>
      </c>
      <c r="AB1311" s="59" t="s">
        <v>14</v>
      </c>
      <c r="AC1311" s="59">
        <v>87</v>
      </c>
      <c r="AD1311" s="77">
        <v>0</v>
      </c>
      <c r="AE1311" s="59" t="s">
        <v>759</v>
      </c>
      <c r="AF1311" s="59">
        <v>2.4500000000000002</v>
      </c>
      <c r="AG1311" s="59">
        <f t="shared" si="744"/>
        <v>0.38916608436453248</v>
      </c>
      <c r="AH1311" s="177">
        <v>114</v>
      </c>
      <c r="AI1311" s="72">
        <f t="shared" si="745"/>
        <v>2.0569048513364727</v>
      </c>
      <c r="AJ1311" s="59">
        <f t="shared" si="746"/>
        <v>9.8000000000000007</v>
      </c>
      <c r="AK1311" s="59">
        <f t="shared" ref="AK1311:AK1341" si="756">LOG10(AJ1311)</f>
        <v>0.99122607569249488</v>
      </c>
      <c r="AL1311" s="72">
        <f t="shared" si="748"/>
        <v>456</v>
      </c>
      <c r="AM1311" s="72">
        <f t="shared" si="731"/>
        <v>2.6589648426644348</v>
      </c>
      <c r="AN1311" s="39" t="s">
        <v>1477</v>
      </c>
      <c r="AO1311" s="59" t="s">
        <v>470</v>
      </c>
      <c r="AQ1311" s="59" t="s">
        <v>262</v>
      </c>
      <c r="AR1311" s="67" t="s">
        <v>760</v>
      </c>
      <c r="AT1311" s="172" t="s">
        <v>2497</v>
      </c>
      <c r="AU1311" s="11">
        <v>61</v>
      </c>
      <c r="AV1311" s="11">
        <v>9</v>
      </c>
      <c r="AX1311" s="59">
        <v>1.2</v>
      </c>
      <c r="AY1311" s="59">
        <v>654</v>
      </c>
      <c r="AZ1311" s="455">
        <f t="shared" si="738"/>
        <v>2.8155777483242672</v>
      </c>
      <c r="BA1311" s="515" t="s">
        <v>137</v>
      </c>
      <c r="BB1311" s="40" t="s">
        <v>674</v>
      </c>
      <c r="BC1311" s="59" t="s">
        <v>2024</v>
      </c>
      <c r="BH1311" s="67" t="s">
        <v>1476</v>
      </c>
      <c r="BI1311" s="67" t="s">
        <v>741</v>
      </c>
      <c r="BJ1311" s="67" t="s">
        <v>610</v>
      </c>
      <c r="BK1311" s="106" t="s">
        <v>1720</v>
      </c>
      <c r="BN1311" s="67" t="s">
        <v>757</v>
      </c>
      <c r="BO1311" s="59" t="s">
        <v>1671</v>
      </c>
      <c r="BP1311" s="67" t="s">
        <v>51</v>
      </c>
      <c r="BQ1311" s="67" t="s">
        <v>59</v>
      </c>
      <c r="BR1311" s="39">
        <v>-3.9588851277436099</v>
      </c>
      <c r="BS1311" s="59" t="s">
        <v>21</v>
      </c>
      <c r="BT1311" s="160" t="s">
        <v>1481</v>
      </c>
      <c r="BU1311" s="67"/>
      <c r="BW1311" s="79" t="s">
        <v>26</v>
      </c>
      <c r="BX1311" s="59" t="s">
        <v>67</v>
      </c>
      <c r="BY1311" s="70"/>
      <c r="BZ1311" s="78">
        <v>9.7944795853393334</v>
      </c>
      <c r="CA1311" s="59" t="s">
        <v>18</v>
      </c>
      <c r="CB1311" s="59" t="s">
        <v>698</v>
      </c>
      <c r="CC1311" s="59">
        <v>16</v>
      </c>
      <c r="CD1311" s="59">
        <v>16</v>
      </c>
      <c r="CE1311" s="82" t="s">
        <v>1617</v>
      </c>
      <c r="CF1311" s="78" t="s">
        <v>1584</v>
      </c>
      <c r="CG1311" s="39">
        <v>-6.9522499999999994</v>
      </c>
      <c r="CH1311" s="77" t="s">
        <v>21</v>
      </c>
      <c r="CK1311" s="86"/>
      <c r="CL1311" s="82">
        <v>10.327705005895551</v>
      </c>
      <c r="CM1311" s="59">
        <v>16</v>
      </c>
      <c r="CN1311" s="59">
        <v>16</v>
      </c>
      <c r="CO1311" s="82" t="s">
        <v>2630</v>
      </c>
      <c r="CP1311" s="67">
        <f t="shared" si="734"/>
        <v>0.29741446966728019</v>
      </c>
      <c r="CQ1311" s="67">
        <f t="shared" si="735"/>
        <v>0.97478991596638653</v>
      </c>
      <c r="CR1311" s="67">
        <f t="shared" si="739"/>
        <v>0.28991662589415546</v>
      </c>
      <c r="CS1311" s="67">
        <f t="shared" si="736"/>
        <v>0.12631330703077892</v>
      </c>
      <c r="CT1311" s="91">
        <v>0</v>
      </c>
      <c r="CU1311" s="59">
        <v>0</v>
      </c>
      <c r="CV1311" s="59" t="s">
        <v>1782</v>
      </c>
      <c r="CW1311" s="59">
        <v>0</v>
      </c>
      <c r="CX1311" s="65">
        <v>0</v>
      </c>
      <c r="CY1311" s="102">
        <v>0</v>
      </c>
      <c r="CZ1311" s="102">
        <v>3</v>
      </c>
      <c r="DA1311" s="102">
        <v>0</v>
      </c>
      <c r="DB1311" s="102">
        <v>0</v>
      </c>
      <c r="DC1311" s="102">
        <v>0</v>
      </c>
      <c r="DD1311" s="59">
        <v>0</v>
      </c>
      <c r="DE1311" s="60">
        <v>0</v>
      </c>
      <c r="DF1311" s="60">
        <v>0</v>
      </c>
      <c r="DG1311" s="60">
        <v>0</v>
      </c>
      <c r="DH1311" s="60">
        <v>0</v>
      </c>
      <c r="DI1311" s="60">
        <v>0</v>
      </c>
      <c r="DJ1311" s="60">
        <v>1</v>
      </c>
      <c r="DK1311" s="60">
        <v>0</v>
      </c>
      <c r="DL1311" s="60">
        <v>0</v>
      </c>
      <c r="DM1311" s="60">
        <v>0</v>
      </c>
      <c r="DN1311" s="60">
        <v>0</v>
      </c>
      <c r="DO1311" s="59">
        <v>0</v>
      </c>
      <c r="DP1311" s="59">
        <v>0</v>
      </c>
      <c r="DQ1311" s="59">
        <v>0</v>
      </c>
      <c r="DR1311" s="59">
        <v>0</v>
      </c>
      <c r="DS1311" s="59">
        <v>0</v>
      </c>
      <c r="DT1311" s="59">
        <v>0</v>
      </c>
      <c r="DU1311" s="59">
        <v>0</v>
      </c>
      <c r="DV1311" s="59">
        <v>0</v>
      </c>
      <c r="DW1311" s="59">
        <v>0</v>
      </c>
      <c r="DX1311" s="59">
        <v>0</v>
      </c>
      <c r="DY1311" s="59">
        <v>0</v>
      </c>
      <c r="DZ1311" s="59">
        <v>0</v>
      </c>
      <c r="EA1311" s="59">
        <v>0</v>
      </c>
      <c r="EB1311" s="59">
        <v>0</v>
      </c>
      <c r="EC1311" s="59">
        <v>0</v>
      </c>
      <c r="ED1311" s="59">
        <v>0</v>
      </c>
      <c r="EE1311" s="59">
        <v>0</v>
      </c>
      <c r="EF1311" s="59">
        <v>0</v>
      </c>
      <c r="EG1311" s="59">
        <v>0</v>
      </c>
      <c r="EH1311" s="59">
        <v>0</v>
      </c>
      <c r="EI1311" s="59">
        <v>0</v>
      </c>
      <c r="EJ1311" s="59">
        <v>0</v>
      </c>
      <c r="EK1311" s="59">
        <v>0</v>
      </c>
      <c r="EL1311" s="59">
        <v>0</v>
      </c>
      <c r="EM1311" s="77">
        <v>0</v>
      </c>
      <c r="EN1311" s="59">
        <v>0</v>
      </c>
      <c r="EO1311" s="59">
        <v>0</v>
      </c>
      <c r="EP1311" s="77">
        <v>2</v>
      </c>
      <c r="EQ1311" s="59">
        <v>5</v>
      </c>
    </row>
    <row r="1312" spans="1:147" ht="15" customHeight="1" x14ac:dyDescent="0.25">
      <c r="A1312" s="504" t="s">
        <v>2601</v>
      </c>
      <c r="B1312" s="37">
        <v>2</v>
      </c>
      <c r="C1312" s="58" t="s">
        <v>480</v>
      </c>
      <c r="D1312" s="59">
        <v>2014</v>
      </c>
      <c r="E1312" s="67" t="s">
        <v>481</v>
      </c>
      <c r="F1312" s="67" t="s">
        <v>87</v>
      </c>
      <c r="G1312" s="59">
        <v>123</v>
      </c>
      <c r="H1312" s="59" t="s">
        <v>482</v>
      </c>
      <c r="I1312" s="64" t="s">
        <v>50</v>
      </c>
      <c r="J1312" s="59">
        <v>0</v>
      </c>
      <c r="K1312" s="59" t="s">
        <v>39</v>
      </c>
      <c r="L1312" s="59" t="s">
        <v>89</v>
      </c>
      <c r="M1312" s="59">
        <v>4</v>
      </c>
      <c r="N1312" s="59">
        <v>4</v>
      </c>
      <c r="O1312" s="59">
        <f t="shared" si="737"/>
        <v>0.6020599913279624</v>
      </c>
      <c r="P1312" s="59" t="s">
        <v>1480</v>
      </c>
      <c r="R1312" s="59">
        <v>1</v>
      </c>
      <c r="S1312" s="59">
        <v>16</v>
      </c>
      <c r="T1312" s="37">
        <v>1</v>
      </c>
      <c r="U1312" s="37">
        <v>10</v>
      </c>
      <c r="V1312" s="59" t="s">
        <v>698</v>
      </c>
      <c r="X1312" s="37" t="s">
        <v>762</v>
      </c>
      <c r="Y1312" s="38" t="s">
        <v>763</v>
      </c>
      <c r="Z1312" s="40" t="s">
        <v>369</v>
      </c>
      <c r="AA1312" s="77" t="s">
        <v>1992</v>
      </c>
      <c r="AB1312" s="59" t="s">
        <v>14</v>
      </c>
      <c r="AC1312" s="59">
        <v>87</v>
      </c>
      <c r="AD1312" s="77">
        <v>0</v>
      </c>
      <c r="AE1312" s="59" t="s">
        <v>759</v>
      </c>
      <c r="AF1312" s="59">
        <v>2.4500000000000002</v>
      </c>
      <c r="AG1312" s="59">
        <f t="shared" si="744"/>
        <v>0.38916608436453248</v>
      </c>
      <c r="AH1312" s="177">
        <v>114</v>
      </c>
      <c r="AI1312" s="72">
        <f t="shared" si="745"/>
        <v>2.0569048513364727</v>
      </c>
      <c r="AJ1312" s="59">
        <f t="shared" si="746"/>
        <v>9.8000000000000007</v>
      </c>
      <c r="AK1312" s="59">
        <f t="shared" si="756"/>
        <v>0.99122607569249488</v>
      </c>
      <c r="AL1312" s="72">
        <f t="shared" si="748"/>
        <v>456</v>
      </c>
      <c r="AM1312" s="72">
        <f t="shared" si="731"/>
        <v>2.6589648426644348</v>
      </c>
      <c r="AN1312" s="39" t="s">
        <v>1477</v>
      </c>
      <c r="AO1312" s="59" t="s">
        <v>470</v>
      </c>
      <c r="AQ1312" s="59" t="s">
        <v>262</v>
      </c>
      <c r="AR1312" s="67" t="s">
        <v>760</v>
      </c>
      <c r="AT1312" s="172" t="s">
        <v>2497</v>
      </c>
      <c r="AU1312" s="11">
        <v>61</v>
      </c>
      <c r="AV1312" s="11">
        <v>9</v>
      </c>
      <c r="AX1312" s="59">
        <v>1.2</v>
      </c>
      <c r="AY1312" s="59">
        <v>654</v>
      </c>
      <c r="AZ1312" s="455">
        <f t="shared" si="738"/>
        <v>2.8155777483242672</v>
      </c>
      <c r="BA1312" s="515" t="s">
        <v>137</v>
      </c>
      <c r="BB1312" s="40" t="s">
        <v>674</v>
      </c>
      <c r="BC1312" s="59" t="s">
        <v>2024</v>
      </c>
      <c r="BH1312" s="67" t="s">
        <v>1476</v>
      </c>
      <c r="BI1312" s="67" t="s">
        <v>741</v>
      </c>
      <c r="BJ1312" s="67" t="s">
        <v>610</v>
      </c>
      <c r="BK1312" s="67" t="s">
        <v>1050</v>
      </c>
      <c r="BN1312" s="67" t="s">
        <v>757</v>
      </c>
      <c r="BO1312" s="59" t="s">
        <v>1671</v>
      </c>
      <c r="BP1312" s="67" t="s">
        <v>51</v>
      </c>
      <c r="BQ1312" s="67" t="s">
        <v>59</v>
      </c>
      <c r="BR1312" s="39">
        <v>-25.264851948911392</v>
      </c>
      <c r="BS1312" s="59" t="s">
        <v>21</v>
      </c>
      <c r="BT1312" s="160" t="s">
        <v>1481</v>
      </c>
      <c r="BU1312" s="67"/>
      <c r="BW1312" s="79" t="s">
        <v>26</v>
      </c>
      <c r="BX1312" s="59" t="s">
        <v>67</v>
      </c>
      <c r="BY1312" s="70"/>
      <c r="BZ1312" s="78">
        <v>17.994262983292032</v>
      </c>
      <c r="CA1312" s="59" t="s">
        <v>18</v>
      </c>
      <c r="CB1312" s="59" t="s">
        <v>698</v>
      </c>
      <c r="CC1312" s="59">
        <v>16</v>
      </c>
      <c r="CD1312" s="59">
        <v>16</v>
      </c>
      <c r="CE1312" s="82" t="s">
        <v>1617</v>
      </c>
      <c r="CF1312" s="78" t="s">
        <v>1584</v>
      </c>
      <c r="CG1312" s="39">
        <v>-23.761870000000002</v>
      </c>
      <c r="CH1312" s="77" t="s">
        <v>21</v>
      </c>
      <c r="CK1312" s="86"/>
      <c r="CL1312" s="82">
        <v>17.850573101578558</v>
      </c>
      <c r="CM1312" s="59">
        <v>16</v>
      </c>
      <c r="CN1312" s="59">
        <v>16</v>
      </c>
      <c r="CO1312" s="82" t="s">
        <v>2630</v>
      </c>
      <c r="CP1312" s="67">
        <f t="shared" si="734"/>
        <v>-8.3859771014308249E-2</v>
      </c>
      <c r="CQ1312" s="67">
        <f t="shared" si="735"/>
        <v>0.97478991596638653</v>
      </c>
      <c r="CR1312" s="67">
        <f t="shared" si="739"/>
        <v>-8.1745659139997956E-2</v>
      </c>
      <c r="CS1312" s="67">
        <f t="shared" si="736"/>
        <v>0.12510441176231613</v>
      </c>
      <c r="CT1312" s="91">
        <v>0</v>
      </c>
      <c r="CU1312" s="59">
        <v>0</v>
      </c>
      <c r="CV1312" s="59" t="s">
        <v>1782</v>
      </c>
      <c r="CW1312" s="59">
        <v>0</v>
      </c>
      <c r="CX1312" s="59">
        <v>0</v>
      </c>
      <c r="CY1312" s="102">
        <v>0</v>
      </c>
      <c r="CZ1312" s="102">
        <v>3</v>
      </c>
      <c r="DA1312" s="102">
        <v>0</v>
      </c>
      <c r="DB1312" s="102">
        <v>0</v>
      </c>
      <c r="DC1312" s="102">
        <v>0</v>
      </c>
      <c r="DD1312" s="59">
        <v>0</v>
      </c>
      <c r="DE1312" s="60">
        <v>1</v>
      </c>
      <c r="DF1312" s="60">
        <v>0</v>
      </c>
      <c r="DG1312" s="60">
        <v>0</v>
      </c>
      <c r="DH1312" s="60">
        <v>0</v>
      </c>
      <c r="DI1312" s="60">
        <v>0</v>
      </c>
      <c r="DJ1312" s="60">
        <v>0</v>
      </c>
      <c r="DK1312" s="60">
        <v>0</v>
      </c>
      <c r="DL1312" s="60">
        <v>0</v>
      </c>
      <c r="DM1312" s="60">
        <v>0</v>
      </c>
      <c r="DN1312" s="60">
        <v>0</v>
      </c>
      <c r="DO1312" s="59">
        <v>0</v>
      </c>
      <c r="DP1312" s="59">
        <v>0</v>
      </c>
      <c r="DQ1312" s="59">
        <v>0</v>
      </c>
      <c r="DR1312" s="59">
        <v>0</v>
      </c>
      <c r="DS1312" s="59">
        <v>0</v>
      </c>
      <c r="DT1312" s="59">
        <v>0</v>
      </c>
      <c r="DU1312" s="59">
        <v>0</v>
      </c>
      <c r="DV1312" s="59">
        <v>0</v>
      </c>
      <c r="DW1312" s="59">
        <v>0</v>
      </c>
      <c r="DX1312" s="59">
        <v>0</v>
      </c>
      <c r="DY1312" s="59">
        <v>0</v>
      </c>
      <c r="DZ1312" s="59">
        <v>0</v>
      </c>
      <c r="EA1312" s="59">
        <v>0</v>
      </c>
      <c r="EB1312" s="59">
        <v>0</v>
      </c>
      <c r="EC1312" s="59">
        <v>0</v>
      </c>
      <c r="ED1312" s="59">
        <v>0</v>
      </c>
      <c r="EE1312" s="59">
        <v>0</v>
      </c>
      <c r="EF1312" s="59">
        <v>0</v>
      </c>
      <c r="EG1312" s="59">
        <v>0</v>
      </c>
      <c r="EH1312" s="59">
        <v>0</v>
      </c>
      <c r="EI1312" s="59">
        <v>0</v>
      </c>
      <c r="EJ1312" s="59">
        <v>0</v>
      </c>
      <c r="EK1312" s="59">
        <v>0</v>
      </c>
      <c r="EL1312" s="59">
        <v>0</v>
      </c>
      <c r="EM1312" s="77">
        <v>0</v>
      </c>
      <c r="EN1312" s="59">
        <v>0</v>
      </c>
      <c r="EO1312" s="59">
        <v>0</v>
      </c>
      <c r="EP1312" s="77">
        <v>2</v>
      </c>
      <c r="EQ1312" s="59">
        <v>5</v>
      </c>
    </row>
    <row r="1313" spans="1:147" ht="15" customHeight="1" x14ac:dyDescent="0.25">
      <c r="A1313" s="504" t="s">
        <v>2601</v>
      </c>
      <c r="B1313" s="37">
        <v>3</v>
      </c>
      <c r="C1313" s="58" t="s">
        <v>480</v>
      </c>
      <c r="D1313" s="59">
        <v>2014</v>
      </c>
      <c r="E1313" s="67" t="s">
        <v>481</v>
      </c>
      <c r="F1313" s="67" t="s">
        <v>87</v>
      </c>
      <c r="G1313" s="59">
        <v>123</v>
      </c>
      <c r="H1313" s="59" t="s">
        <v>482</v>
      </c>
      <c r="I1313" s="64" t="s">
        <v>50</v>
      </c>
      <c r="J1313" s="59">
        <v>0</v>
      </c>
      <c r="K1313" s="59" t="s">
        <v>39</v>
      </c>
      <c r="L1313" s="59" t="s">
        <v>89</v>
      </c>
      <c r="M1313" s="59">
        <v>4</v>
      </c>
      <c r="N1313" s="59">
        <v>4</v>
      </c>
      <c r="O1313" s="59">
        <f t="shared" si="737"/>
        <v>0.6020599913279624</v>
      </c>
      <c r="P1313" s="59" t="s">
        <v>1480</v>
      </c>
      <c r="R1313" s="59">
        <v>1</v>
      </c>
      <c r="S1313" s="59">
        <v>16</v>
      </c>
      <c r="T1313" s="37">
        <v>1</v>
      </c>
      <c r="U1313" s="37">
        <v>10</v>
      </c>
      <c r="V1313" s="59" t="s">
        <v>698</v>
      </c>
      <c r="X1313" s="37" t="s">
        <v>762</v>
      </c>
      <c r="Y1313" s="38" t="s">
        <v>763</v>
      </c>
      <c r="Z1313" s="40" t="s">
        <v>369</v>
      </c>
      <c r="AA1313" s="77" t="s">
        <v>1992</v>
      </c>
      <c r="AB1313" s="59" t="s">
        <v>14</v>
      </c>
      <c r="AC1313" s="59">
        <v>87</v>
      </c>
      <c r="AD1313" s="77">
        <v>0</v>
      </c>
      <c r="AE1313" s="59" t="s">
        <v>759</v>
      </c>
      <c r="AF1313" s="59">
        <v>2.4500000000000002</v>
      </c>
      <c r="AG1313" s="59">
        <f t="shared" si="744"/>
        <v>0.38916608436453248</v>
      </c>
      <c r="AH1313" s="177">
        <v>114</v>
      </c>
      <c r="AI1313" s="72">
        <f t="shared" si="745"/>
        <v>2.0569048513364727</v>
      </c>
      <c r="AJ1313" s="59">
        <f t="shared" si="746"/>
        <v>9.8000000000000007</v>
      </c>
      <c r="AK1313" s="59">
        <f t="shared" si="756"/>
        <v>0.99122607569249488</v>
      </c>
      <c r="AL1313" s="72">
        <f t="shared" si="748"/>
        <v>456</v>
      </c>
      <c r="AM1313" s="72">
        <f t="shared" si="731"/>
        <v>2.6589648426644348</v>
      </c>
      <c r="AN1313" s="39" t="s">
        <v>1477</v>
      </c>
      <c r="AO1313" s="59" t="s">
        <v>470</v>
      </c>
      <c r="AQ1313" s="59" t="s">
        <v>262</v>
      </c>
      <c r="AR1313" s="67" t="s">
        <v>760</v>
      </c>
      <c r="AT1313" s="172" t="s">
        <v>2497</v>
      </c>
      <c r="AU1313" s="11">
        <v>61</v>
      </c>
      <c r="AV1313" s="11">
        <v>9</v>
      </c>
      <c r="AX1313" s="59">
        <v>1.2</v>
      </c>
      <c r="AY1313" s="59">
        <v>654</v>
      </c>
      <c r="AZ1313" s="455">
        <f t="shared" si="738"/>
        <v>2.8155777483242672</v>
      </c>
      <c r="BA1313" s="515" t="s">
        <v>137</v>
      </c>
      <c r="BB1313" s="40" t="s">
        <v>674</v>
      </c>
      <c r="BC1313" s="59" t="s">
        <v>2024</v>
      </c>
      <c r="BH1313" s="67" t="s">
        <v>1476</v>
      </c>
      <c r="BI1313" s="67" t="s">
        <v>741</v>
      </c>
      <c r="BJ1313" s="67" t="s">
        <v>610</v>
      </c>
      <c r="BK1313" s="67" t="s">
        <v>17</v>
      </c>
      <c r="BN1313" s="67" t="s">
        <v>757</v>
      </c>
      <c r="BO1313" s="59" t="s">
        <v>1671</v>
      </c>
      <c r="BP1313" s="67" t="s">
        <v>51</v>
      </c>
      <c r="BQ1313" s="67" t="s">
        <v>59</v>
      </c>
      <c r="BR1313" s="39">
        <v>-20.030680072777493</v>
      </c>
      <c r="BS1313" s="59" t="s">
        <v>21</v>
      </c>
      <c r="BT1313" s="160" t="s">
        <v>1481</v>
      </c>
      <c r="BU1313" s="67"/>
      <c r="BW1313" s="79" t="s">
        <v>26</v>
      </c>
      <c r="BX1313" s="59" t="s">
        <v>67</v>
      </c>
      <c r="BY1313" s="70"/>
      <c r="BZ1313" s="78">
        <v>28.831323293442768</v>
      </c>
      <c r="CA1313" s="59" t="s">
        <v>18</v>
      </c>
      <c r="CB1313" s="59" t="s">
        <v>698</v>
      </c>
      <c r="CC1313" s="59">
        <v>16</v>
      </c>
      <c r="CD1313" s="59">
        <v>16</v>
      </c>
      <c r="CE1313" s="82" t="s">
        <v>1617</v>
      </c>
      <c r="CF1313" s="78" t="s">
        <v>1584</v>
      </c>
      <c r="CG1313" s="39">
        <v>-16.836579999999998</v>
      </c>
      <c r="CH1313" s="77" t="s">
        <v>21</v>
      </c>
      <c r="CK1313" s="86"/>
      <c r="CL1313" s="82">
        <v>28.16898428432237</v>
      </c>
      <c r="CM1313" s="59">
        <v>16</v>
      </c>
      <c r="CN1313" s="59">
        <v>16</v>
      </c>
      <c r="CO1313" s="82" t="s">
        <v>2630</v>
      </c>
      <c r="CP1313" s="67">
        <f t="shared" si="734"/>
        <v>-0.11206551657652369</v>
      </c>
      <c r="CQ1313" s="67">
        <f t="shared" si="735"/>
        <v>0.97478991596638653</v>
      </c>
      <c r="CR1313" s="67">
        <f t="shared" si="739"/>
        <v>-0.10924033548635922</v>
      </c>
      <c r="CS1313" s="67">
        <f t="shared" si="736"/>
        <v>0.12518646017026833</v>
      </c>
      <c r="CT1313" s="91">
        <v>0</v>
      </c>
      <c r="CU1313" s="59">
        <v>0</v>
      </c>
      <c r="CV1313" s="59" t="s">
        <v>1782</v>
      </c>
      <c r="CW1313" s="59">
        <v>0</v>
      </c>
      <c r="CX1313" s="59">
        <v>0</v>
      </c>
      <c r="CY1313" s="102">
        <v>0</v>
      </c>
      <c r="CZ1313" s="102">
        <v>3</v>
      </c>
      <c r="DA1313" s="102">
        <v>0</v>
      </c>
      <c r="DB1313" s="102">
        <v>0</v>
      </c>
      <c r="DC1313" s="102">
        <v>0</v>
      </c>
      <c r="DD1313" s="59">
        <v>0</v>
      </c>
      <c r="DE1313" s="60">
        <v>0</v>
      </c>
      <c r="DF1313" s="60">
        <v>0</v>
      </c>
      <c r="DG1313" s="60">
        <v>0</v>
      </c>
      <c r="DH1313" s="60">
        <v>0</v>
      </c>
      <c r="DI1313" s="60">
        <v>1</v>
      </c>
      <c r="DJ1313" s="60">
        <v>0</v>
      </c>
      <c r="DK1313" s="60">
        <v>0</v>
      </c>
      <c r="DL1313" s="60">
        <v>0</v>
      </c>
      <c r="DM1313" s="60">
        <v>0</v>
      </c>
      <c r="DN1313" s="60">
        <v>0</v>
      </c>
      <c r="DO1313" s="59">
        <v>0</v>
      </c>
      <c r="DP1313" s="59">
        <v>0</v>
      </c>
      <c r="DQ1313" s="59">
        <v>0</v>
      </c>
      <c r="DR1313" s="59">
        <v>0</v>
      </c>
      <c r="DS1313" s="59">
        <v>0</v>
      </c>
      <c r="DT1313" s="59">
        <v>0</v>
      </c>
      <c r="DU1313" s="59">
        <v>0</v>
      </c>
      <c r="DV1313" s="59">
        <v>0</v>
      </c>
      <c r="DW1313" s="59">
        <v>0</v>
      </c>
      <c r="DX1313" s="59">
        <v>0</v>
      </c>
      <c r="DY1313" s="59">
        <v>0</v>
      </c>
      <c r="DZ1313" s="59">
        <v>0</v>
      </c>
      <c r="EA1313" s="59">
        <v>0</v>
      </c>
      <c r="EB1313" s="59">
        <v>0</v>
      </c>
      <c r="EC1313" s="59">
        <v>0</v>
      </c>
      <c r="ED1313" s="59">
        <v>0</v>
      </c>
      <c r="EE1313" s="59">
        <v>0</v>
      </c>
      <c r="EF1313" s="59">
        <v>0</v>
      </c>
      <c r="EG1313" s="59">
        <v>0</v>
      </c>
      <c r="EH1313" s="59">
        <v>0</v>
      </c>
      <c r="EI1313" s="59">
        <v>0</v>
      </c>
      <c r="EJ1313" s="59">
        <v>0</v>
      </c>
      <c r="EK1313" s="59">
        <v>0</v>
      </c>
      <c r="EL1313" s="59">
        <v>0</v>
      </c>
      <c r="EM1313" s="77">
        <v>0</v>
      </c>
      <c r="EN1313" s="59">
        <v>0</v>
      </c>
      <c r="EO1313" s="59">
        <v>0</v>
      </c>
      <c r="EP1313" s="77">
        <v>2</v>
      </c>
      <c r="EQ1313" s="59">
        <v>5</v>
      </c>
    </row>
    <row r="1314" spans="1:147" ht="15" customHeight="1" x14ac:dyDescent="0.25">
      <c r="A1314" s="504" t="s">
        <v>2601</v>
      </c>
      <c r="B1314" s="37">
        <v>4</v>
      </c>
      <c r="C1314" s="58" t="s">
        <v>480</v>
      </c>
      <c r="D1314" s="59">
        <v>2014</v>
      </c>
      <c r="E1314" s="67" t="s">
        <v>481</v>
      </c>
      <c r="F1314" s="67" t="s">
        <v>87</v>
      </c>
      <c r="G1314" s="59">
        <v>123</v>
      </c>
      <c r="H1314" s="59" t="s">
        <v>482</v>
      </c>
      <c r="I1314" s="64" t="s">
        <v>50</v>
      </c>
      <c r="J1314" s="59">
        <v>0</v>
      </c>
      <c r="K1314" s="59" t="s">
        <v>39</v>
      </c>
      <c r="L1314" s="59" t="s">
        <v>89</v>
      </c>
      <c r="M1314" s="59">
        <v>4</v>
      </c>
      <c r="N1314" s="59">
        <v>4</v>
      </c>
      <c r="O1314" s="59">
        <f t="shared" si="737"/>
        <v>0.6020599913279624</v>
      </c>
      <c r="P1314" s="59" t="s">
        <v>1480</v>
      </c>
      <c r="R1314" s="59">
        <v>1</v>
      </c>
      <c r="S1314" s="59">
        <v>16</v>
      </c>
      <c r="T1314" s="37">
        <v>1</v>
      </c>
      <c r="U1314" s="37">
        <v>10</v>
      </c>
      <c r="V1314" s="59" t="s">
        <v>698</v>
      </c>
      <c r="W1314" s="59">
        <v>1</v>
      </c>
      <c r="X1314" s="37" t="s">
        <v>762</v>
      </c>
      <c r="Y1314" s="38" t="s">
        <v>763</v>
      </c>
      <c r="Z1314" s="40" t="s">
        <v>369</v>
      </c>
      <c r="AA1314" s="77" t="s">
        <v>1992</v>
      </c>
      <c r="AB1314" s="59" t="s">
        <v>14</v>
      </c>
      <c r="AC1314" s="59">
        <v>87</v>
      </c>
      <c r="AD1314" s="77">
        <v>0</v>
      </c>
      <c r="AE1314" s="59" t="s">
        <v>759</v>
      </c>
      <c r="AF1314" s="59">
        <v>2.4500000000000002</v>
      </c>
      <c r="AG1314" s="59">
        <f t="shared" si="744"/>
        <v>0.38916608436453248</v>
      </c>
      <c r="AH1314" s="177">
        <v>114</v>
      </c>
      <c r="AI1314" s="72">
        <f t="shared" si="745"/>
        <v>2.0569048513364727</v>
      </c>
      <c r="AJ1314" s="59">
        <f t="shared" si="746"/>
        <v>9.8000000000000007</v>
      </c>
      <c r="AK1314" s="59">
        <f t="shared" si="756"/>
        <v>0.99122607569249488</v>
      </c>
      <c r="AL1314" s="72">
        <f t="shared" si="748"/>
        <v>456</v>
      </c>
      <c r="AM1314" s="72">
        <f t="shared" si="731"/>
        <v>2.6589648426644348</v>
      </c>
      <c r="AN1314" s="39" t="s">
        <v>1477</v>
      </c>
      <c r="AO1314" s="59" t="s">
        <v>470</v>
      </c>
      <c r="AQ1314" s="59" t="s">
        <v>262</v>
      </c>
      <c r="AR1314" s="67" t="s">
        <v>760</v>
      </c>
      <c r="AT1314" s="172" t="s">
        <v>2497</v>
      </c>
      <c r="AU1314" s="11">
        <v>61</v>
      </c>
      <c r="AV1314" s="11">
        <v>9</v>
      </c>
      <c r="AX1314" s="59">
        <v>1.2</v>
      </c>
      <c r="AY1314" s="59">
        <v>654</v>
      </c>
      <c r="AZ1314" s="455">
        <f t="shared" si="738"/>
        <v>2.8155777483242672</v>
      </c>
      <c r="BA1314" s="515" t="s">
        <v>137</v>
      </c>
      <c r="BB1314" s="40" t="s">
        <v>674</v>
      </c>
      <c r="BC1314" s="59" t="s">
        <v>2024</v>
      </c>
      <c r="BH1314" s="67" t="s">
        <v>1476</v>
      </c>
      <c r="BI1314" s="67" t="s">
        <v>741</v>
      </c>
      <c r="BJ1314" s="67" t="s">
        <v>610</v>
      </c>
      <c r="BK1314" s="67" t="s">
        <v>1665</v>
      </c>
      <c r="BN1314" s="67" t="s">
        <v>757</v>
      </c>
      <c r="BO1314" s="59" t="s">
        <v>1671</v>
      </c>
      <c r="BP1314" s="67" t="s">
        <v>51</v>
      </c>
      <c r="BQ1314" s="67" t="s">
        <v>59</v>
      </c>
      <c r="BR1314" s="39">
        <v>-50.544662309368199</v>
      </c>
      <c r="BS1314" s="59" t="s">
        <v>21</v>
      </c>
      <c r="BT1314" s="160" t="s">
        <v>1481</v>
      </c>
      <c r="BU1314" s="67"/>
      <c r="BW1314" s="79" t="s">
        <v>26</v>
      </c>
      <c r="BX1314" s="59" t="s">
        <v>67</v>
      </c>
      <c r="BY1314" s="70"/>
      <c r="BZ1314" s="78">
        <v>21.877804288685244</v>
      </c>
      <c r="CA1314" s="59" t="s">
        <v>18</v>
      </c>
      <c r="CB1314" s="59" t="s">
        <v>698</v>
      </c>
      <c r="CC1314" s="59">
        <v>16</v>
      </c>
      <c r="CD1314" s="59">
        <v>16</v>
      </c>
      <c r="CE1314" s="82" t="s">
        <v>1617</v>
      </c>
      <c r="CF1314" s="78" t="s">
        <v>1584</v>
      </c>
      <c r="CG1314" s="39">
        <v>-50.3267973856209</v>
      </c>
      <c r="CH1314" s="77" t="s">
        <v>21</v>
      </c>
      <c r="CK1314" s="86"/>
      <c r="CL1314" s="82">
        <v>21.877804288685372</v>
      </c>
      <c r="CM1314" s="59">
        <v>16</v>
      </c>
      <c r="CN1314" s="59">
        <v>16</v>
      </c>
      <c r="CO1314" s="82" t="s">
        <v>2630</v>
      </c>
      <c r="CP1314" s="67">
        <f t="shared" si="734"/>
        <v>-9.9582627613125814E-3</v>
      </c>
      <c r="CQ1314" s="67">
        <f t="shared" si="735"/>
        <v>0.97478991596638653</v>
      </c>
      <c r="CR1314" s="67">
        <f t="shared" si="739"/>
        <v>-9.707214120271087E-3</v>
      </c>
      <c r="CS1314" s="67">
        <f t="shared" si="736"/>
        <v>0.1250014723438434</v>
      </c>
      <c r="CT1314" s="91">
        <v>0</v>
      </c>
      <c r="CU1314" s="59">
        <v>0</v>
      </c>
      <c r="CV1314" s="59" t="s">
        <v>1782</v>
      </c>
      <c r="CW1314" s="59">
        <v>0</v>
      </c>
      <c r="CX1314" s="59">
        <v>0</v>
      </c>
      <c r="CY1314" s="102">
        <v>0</v>
      </c>
      <c r="CZ1314" s="102">
        <v>3</v>
      </c>
      <c r="DA1314" s="102">
        <v>0</v>
      </c>
      <c r="DB1314" s="102">
        <v>0</v>
      </c>
      <c r="DC1314" s="102">
        <v>0</v>
      </c>
      <c r="DD1314" s="60">
        <v>1</v>
      </c>
      <c r="DE1314" s="60">
        <v>0</v>
      </c>
      <c r="DF1314" s="60">
        <v>0</v>
      </c>
      <c r="DG1314" s="60">
        <v>0</v>
      </c>
      <c r="DH1314" s="60">
        <v>0</v>
      </c>
      <c r="DI1314" s="60">
        <v>0</v>
      </c>
      <c r="DJ1314" s="60">
        <v>0</v>
      </c>
      <c r="DK1314" s="60">
        <v>0</v>
      </c>
      <c r="DL1314" s="60">
        <v>0</v>
      </c>
      <c r="DM1314" s="60">
        <v>0</v>
      </c>
      <c r="DN1314" s="60">
        <v>0</v>
      </c>
      <c r="DO1314" s="59">
        <v>0</v>
      </c>
      <c r="DP1314" s="59">
        <v>0</v>
      </c>
      <c r="DQ1314" s="59">
        <v>0</v>
      </c>
      <c r="DR1314" s="59">
        <v>0</v>
      </c>
      <c r="DS1314" s="59">
        <v>0</v>
      </c>
      <c r="DT1314" s="59">
        <v>0</v>
      </c>
      <c r="DU1314" s="59">
        <v>0</v>
      </c>
      <c r="DV1314" s="59">
        <v>0</v>
      </c>
      <c r="DW1314" s="59">
        <v>0</v>
      </c>
      <c r="DX1314" s="59">
        <v>0</v>
      </c>
      <c r="DY1314" s="59">
        <v>0</v>
      </c>
      <c r="DZ1314" s="59">
        <v>0</v>
      </c>
      <c r="EA1314" s="59">
        <v>0</v>
      </c>
      <c r="EB1314" s="59">
        <v>0</v>
      </c>
      <c r="EC1314" s="59">
        <v>0</v>
      </c>
      <c r="ED1314" s="59">
        <v>0</v>
      </c>
      <c r="EE1314" s="59">
        <v>0</v>
      </c>
      <c r="EF1314" s="59">
        <v>0</v>
      </c>
      <c r="EG1314" s="59">
        <v>0</v>
      </c>
      <c r="EH1314" s="59">
        <v>0</v>
      </c>
      <c r="EI1314" s="59">
        <v>0</v>
      </c>
      <c r="EJ1314" s="59">
        <v>0</v>
      </c>
      <c r="EK1314" s="59">
        <v>0</v>
      </c>
      <c r="EL1314" s="59">
        <v>0</v>
      </c>
      <c r="EM1314" s="77">
        <v>0</v>
      </c>
      <c r="EN1314" s="59">
        <v>0</v>
      </c>
      <c r="EO1314" s="59">
        <v>0</v>
      </c>
      <c r="EP1314" s="77">
        <v>2</v>
      </c>
      <c r="EQ1314" s="59">
        <v>5</v>
      </c>
    </row>
    <row r="1315" spans="1:147" ht="15" customHeight="1" x14ac:dyDescent="0.25">
      <c r="A1315" s="504" t="s">
        <v>2601</v>
      </c>
      <c r="B1315" s="37">
        <v>5</v>
      </c>
      <c r="C1315" s="58" t="s">
        <v>480</v>
      </c>
      <c r="D1315" s="59">
        <v>2014</v>
      </c>
      <c r="E1315" s="67" t="s">
        <v>481</v>
      </c>
      <c r="F1315" s="67" t="s">
        <v>87</v>
      </c>
      <c r="G1315" s="59">
        <v>123</v>
      </c>
      <c r="H1315" s="59" t="s">
        <v>482</v>
      </c>
      <c r="I1315" s="64" t="s">
        <v>50</v>
      </c>
      <c r="J1315" s="59">
        <v>0</v>
      </c>
      <c r="K1315" s="59" t="s">
        <v>39</v>
      </c>
      <c r="L1315" s="59" t="s">
        <v>89</v>
      </c>
      <c r="M1315" s="59">
        <v>4</v>
      </c>
      <c r="N1315" s="59">
        <v>4</v>
      </c>
      <c r="O1315" s="59">
        <f t="shared" si="737"/>
        <v>0.6020599913279624</v>
      </c>
      <c r="P1315" s="59" t="s">
        <v>1480</v>
      </c>
      <c r="R1315" s="59">
        <v>1</v>
      </c>
      <c r="S1315" s="37">
        <v>15</v>
      </c>
      <c r="T1315" s="37">
        <v>1</v>
      </c>
      <c r="U1315" s="37">
        <v>10</v>
      </c>
      <c r="V1315" s="59" t="s">
        <v>698</v>
      </c>
      <c r="X1315" s="37" t="s">
        <v>762</v>
      </c>
      <c r="Y1315" s="38" t="s">
        <v>763</v>
      </c>
      <c r="Z1315" s="40" t="s">
        <v>369</v>
      </c>
      <c r="AA1315" s="77" t="s">
        <v>1992</v>
      </c>
      <c r="AB1315" s="59" t="s">
        <v>14</v>
      </c>
      <c r="AC1315" s="59">
        <v>87</v>
      </c>
      <c r="AD1315" s="77">
        <v>0</v>
      </c>
      <c r="AE1315" s="59" t="s">
        <v>759</v>
      </c>
      <c r="AF1315" s="59">
        <v>2.4500000000000002</v>
      </c>
      <c r="AG1315" s="59">
        <f t="shared" si="744"/>
        <v>0.38916608436453248</v>
      </c>
      <c r="AH1315" s="177">
        <v>114</v>
      </c>
      <c r="AI1315" s="72">
        <f t="shared" si="745"/>
        <v>2.0569048513364727</v>
      </c>
      <c r="AJ1315" s="59">
        <f t="shared" si="746"/>
        <v>9.8000000000000007</v>
      </c>
      <c r="AK1315" s="59">
        <f t="shared" si="756"/>
        <v>0.99122607569249488</v>
      </c>
      <c r="AL1315" s="72">
        <f t="shared" si="748"/>
        <v>456</v>
      </c>
      <c r="AM1315" s="72">
        <f t="shared" si="731"/>
        <v>2.6589648426644348</v>
      </c>
      <c r="AN1315" s="39" t="s">
        <v>1477</v>
      </c>
      <c r="AO1315" s="59" t="s">
        <v>470</v>
      </c>
      <c r="AQ1315" s="59" t="s">
        <v>262</v>
      </c>
      <c r="AR1315" s="67" t="s">
        <v>760</v>
      </c>
      <c r="AT1315" s="172" t="s">
        <v>2498</v>
      </c>
      <c r="AU1315" s="11">
        <v>61</v>
      </c>
      <c r="AV1315" s="11">
        <v>9</v>
      </c>
      <c r="AX1315" s="59">
        <v>1.2</v>
      </c>
      <c r="AY1315" s="59">
        <v>654</v>
      </c>
      <c r="AZ1315" s="455">
        <f t="shared" si="738"/>
        <v>2.8155777483242672</v>
      </c>
      <c r="BA1315" s="515" t="s">
        <v>137</v>
      </c>
      <c r="BB1315" s="40" t="s">
        <v>138</v>
      </c>
      <c r="BC1315" s="59" t="s">
        <v>2024</v>
      </c>
      <c r="BH1315" s="67" t="s">
        <v>1476</v>
      </c>
      <c r="BI1315" s="67" t="s">
        <v>742</v>
      </c>
      <c r="BJ1315" s="67" t="s">
        <v>610</v>
      </c>
      <c r="BK1315" s="106" t="s">
        <v>1720</v>
      </c>
      <c r="BN1315" s="67" t="s">
        <v>757</v>
      </c>
      <c r="BO1315" s="59" t="s">
        <v>1671</v>
      </c>
      <c r="BP1315" s="67" t="s">
        <v>51</v>
      </c>
      <c r="BQ1315" s="67" t="s">
        <v>60</v>
      </c>
      <c r="BR1315" s="39">
        <v>-1.9902899999999999</v>
      </c>
      <c r="BS1315" s="59" t="s">
        <v>21</v>
      </c>
      <c r="BT1315" s="160" t="s">
        <v>1481</v>
      </c>
      <c r="BU1315" s="67"/>
      <c r="BW1315" s="79" t="s">
        <v>26</v>
      </c>
      <c r="BX1315" s="59" t="s">
        <v>67</v>
      </c>
      <c r="BY1315" s="70"/>
      <c r="BZ1315" s="78">
        <v>6.021504575675003</v>
      </c>
      <c r="CA1315" s="59" t="s">
        <v>18</v>
      </c>
      <c r="CB1315" s="59" t="s">
        <v>698</v>
      </c>
      <c r="CC1315" s="59">
        <v>15</v>
      </c>
      <c r="CD1315" s="59">
        <v>15</v>
      </c>
      <c r="CE1315" s="82" t="s">
        <v>1617</v>
      </c>
      <c r="CF1315" s="78" t="s">
        <v>1584</v>
      </c>
      <c r="CG1315" s="39">
        <v>-2.9288700000000003</v>
      </c>
      <c r="CH1315" s="77" t="s">
        <v>21</v>
      </c>
      <c r="CK1315" s="86"/>
      <c r="CL1315" s="82">
        <v>5.8991357911032178</v>
      </c>
      <c r="CM1315" s="59">
        <v>15</v>
      </c>
      <c r="CN1315" s="59">
        <v>15</v>
      </c>
      <c r="CO1315" s="82" t="s">
        <v>2630</v>
      </c>
      <c r="CP1315" s="67">
        <f t="shared" si="734"/>
        <v>0.15746310988017198</v>
      </c>
      <c r="CQ1315" s="67">
        <f t="shared" si="735"/>
        <v>0.97297297297297303</v>
      </c>
      <c r="CR1315" s="67">
        <f t="shared" si="739"/>
        <v>0.15320735015368087</v>
      </c>
      <c r="CS1315" s="67">
        <f t="shared" si="736"/>
        <v>0.13372454153568522</v>
      </c>
      <c r="CT1315" s="91">
        <v>0</v>
      </c>
      <c r="CU1315" s="59">
        <v>0</v>
      </c>
      <c r="CV1315" s="59" t="s">
        <v>1782</v>
      </c>
      <c r="CW1315" s="59">
        <v>0</v>
      </c>
      <c r="CX1315" s="65">
        <v>0</v>
      </c>
      <c r="CY1315" s="102">
        <v>0</v>
      </c>
      <c r="CZ1315" s="102">
        <v>3</v>
      </c>
      <c r="DA1315" s="102">
        <v>0</v>
      </c>
      <c r="DB1315" s="102">
        <v>0</v>
      </c>
      <c r="DC1315" s="102">
        <v>0</v>
      </c>
      <c r="DD1315" s="59">
        <v>0</v>
      </c>
      <c r="DE1315" s="60">
        <v>0</v>
      </c>
      <c r="DF1315" s="60">
        <v>0</v>
      </c>
      <c r="DG1315" s="60">
        <v>0</v>
      </c>
      <c r="DH1315" s="60">
        <v>0</v>
      </c>
      <c r="DI1315" s="60">
        <v>0</v>
      </c>
      <c r="DJ1315" s="60">
        <v>1</v>
      </c>
      <c r="DK1315" s="60">
        <v>0</v>
      </c>
      <c r="DL1315" s="60">
        <v>0</v>
      </c>
      <c r="DM1315" s="60">
        <v>0</v>
      </c>
      <c r="DN1315" s="60">
        <v>0</v>
      </c>
      <c r="DO1315" s="59">
        <v>0</v>
      </c>
      <c r="DP1315" s="59">
        <v>0</v>
      </c>
      <c r="DQ1315" s="59">
        <v>0</v>
      </c>
      <c r="DR1315" s="59">
        <v>0</v>
      </c>
      <c r="DS1315" s="59">
        <v>0</v>
      </c>
      <c r="DT1315" s="59">
        <v>0</v>
      </c>
      <c r="DU1315" s="59">
        <v>0</v>
      </c>
      <c r="DV1315" s="59">
        <v>0</v>
      </c>
      <c r="DW1315" s="59">
        <v>0</v>
      </c>
      <c r="DX1315" s="59">
        <v>0</v>
      </c>
      <c r="DY1315" s="59">
        <v>0</v>
      </c>
      <c r="DZ1315" s="59">
        <v>0</v>
      </c>
      <c r="EA1315" s="59">
        <v>0</v>
      </c>
      <c r="EB1315" s="59">
        <v>0</v>
      </c>
      <c r="EC1315" s="59">
        <v>0</v>
      </c>
      <c r="ED1315" s="59">
        <v>0</v>
      </c>
      <c r="EE1315" s="59">
        <v>0</v>
      </c>
      <c r="EF1315" s="59">
        <v>0</v>
      </c>
      <c r="EG1315" s="59">
        <v>0</v>
      </c>
      <c r="EH1315" s="59">
        <v>0</v>
      </c>
      <c r="EI1315" s="59">
        <v>0</v>
      </c>
      <c r="EJ1315" s="59">
        <v>0</v>
      </c>
      <c r="EK1315" s="59">
        <v>0</v>
      </c>
      <c r="EL1315" s="59">
        <v>0</v>
      </c>
      <c r="EM1315" s="77">
        <v>0</v>
      </c>
      <c r="EN1315" s="59">
        <v>0</v>
      </c>
      <c r="EO1315" s="59">
        <v>0</v>
      </c>
      <c r="EP1315" s="77">
        <v>2</v>
      </c>
      <c r="EQ1315" s="59">
        <v>5</v>
      </c>
    </row>
    <row r="1316" spans="1:147" ht="15" customHeight="1" x14ac:dyDescent="0.25">
      <c r="A1316" s="504" t="s">
        <v>2601</v>
      </c>
      <c r="B1316" s="37">
        <v>6</v>
      </c>
      <c r="C1316" s="58" t="s">
        <v>480</v>
      </c>
      <c r="D1316" s="59">
        <v>2014</v>
      </c>
      <c r="E1316" s="67" t="s">
        <v>481</v>
      </c>
      <c r="F1316" s="67" t="s">
        <v>87</v>
      </c>
      <c r="G1316" s="59">
        <v>123</v>
      </c>
      <c r="H1316" s="59" t="s">
        <v>482</v>
      </c>
      <c r="I1316" s="64" t="s">
        <v>50</v>
      </c>
      <c r="J1316" s="59">
        <v>0</v>
      </c>
      <c r="K1316" s="59" t="s">
        <v>39</v>
      </c>
      <c r="L1316" s="59" t="s">
        <v>89</v>
      </c>
      <c r="M1316" s="59">
        <v>4</v>
      </c>
      <c r="N1316" s="59">
        <v>4</v>
      </c>
      <c r="O1316" s="59">
        <f t="shared" si="737"/>
        <v>0.6020599913279624</v>
      </c>
      <c r="P1316" s="59" t="s">
        <v>1480</v>
      </c>
      <c r="R1316" s="59">
        <v>1</v>
      </c>
      <c r="S1316" s="37">
        <v>15</v>
      </c>
      <c r="T1316" s="37">
        <v>1</v>
      </c>
      <c r="U1316" s="37">
        <v>10</v>
      </c>
      <c r="V1316" s="59" t="s">
        <v>698</v>
      </c>
      <c r="X1316" s="37" t="s">
        <v>762</v>
      </c>
      <c r="Y1316" s="38" t="s">
        <v>763</v>
      </c>
      <c r="Z1316" s="40" t="s">
        <v>369</v>
      </c>
      <c r="AA1316" s="77" t="s">
        <v>1992</v>
      </c>
      <c r="AB1316" s="59" t="s">
        <v>14</v>
      </c>
      <c r="AC1316" s="59">
        <v>87</v>
      </c>
      <c r="AD1316" s="77">
        <v>0</v>
      </c>
      <c r="AE1316" s="59" t="s">
        <v>759</v>
      </c>
      <c r="AF1316" s="59">
        <v>2.4500000000000002</v>
      </c>
      <c r="AG1316" s="59">
        <f t="shared" si="744"/>
        <v>0.38916608436453248</v>
      </c>
      <c r="AH1316" s="177">
        <v>114</v>
      </c>
      <c r="AI1316" s="72">
        <f t="shared" si="745"/>
        <v>2.0569048513364727</v>
      </c>
      <c r="AJ1316" s="59">
        <f t="shared" si="746"/>
        <v>9.8000000000000007</v>
      </c>
      <c r="AK1316" s="59">
        <f t="shared" si="756"/>
        <v>0.99122607569249488</v>
      </c>
      <c r="AL1316" s="72">
        <f t="shared" si="748"/>
        <v>456</v>
      </c>
      <c r="AM1316" s="72">
        <f t="shared" si="731"/>
        <v>2.6589648426644348</v>
      </c>
      <c r="AN1316" s="39" t="s">
        <v>1477</v>
      </c>
      <c r="AO1316" s="59" t="s">
        <v>470</v>
      </c>
      <c r="AQ1316" s="59" t="s">
        <v>262</v>
      </c>
      <c r="AR1316" s="67" t="s">
        <v>760</v>
      </c>
      <c r="AT1316" s="172" t="s">
        <v>2498</v>
      </c>
      <c r="AU1316" s="11">
        <v>61</v>
      </c>
      <c r="AV1316" s="11">
        <v>9</v>
      </c>
      <c r="AX1316" s="59">
        <v>1.2</v>
      </c>
      <c r="AY1316" s="59">
        <v>654</v>
      </c>
      <c r="AZ1316" s="455">
        <f t="shared" si="738"/>
        <v>2.8155777483242672</v>
      </c>
      <c r="BA1316" s="515" t="s">
        <v>137</v>
      </c>
      <c r="BB1316" s="40" t="s">
        <v>138</v>
      </c>
      <c r="BC1316" s="59" t="s">
        <v>2024</v>
      </c>
      <c r="BH1316" s="67" t="s">
        <v>1476</v>
      </c>
      <c r="BI1316" s="67" t="s">
        <v>742</v>
      </c>
      <c r="BJ1316" s="67" t="s">
        <v>610</v>
      </c>
      <c r="BK1316" s="67" t="s">
        <v>1050</v>
      </c>
      <c r="BN1316" s="67" t="s">
        <v>757</v>
      </c>
      <c r="BO1316" s="59" t="s">
        <v>1671</v>
      </c>
      <c r="BP1316" s="67" t="s">
        <v>51</v>
      </c>
      <c r="BQ1316" s="67" t="s">
        <v>60</v>
      </c>
      <c r="BR1316" s="39">
        <v>-27.03481</v>
      </c>
      <c r="BS1316" s="59" t="s">
        <v>21</v>
      </c>
      <c r="BT1316" s="160" t="s">
        <v>1481</v>
      </c>
      <c r="BU1316" s="67"/>
      <c r="BW1316" s="79" t="s">
        <v>26</v>
      </c>
      <c r="BX1316" s="59" t="s">
        <v>67</v>
      </c>
      <c r="BY1316" s="70"/>
      <c r="BZ1316" s="78">
        <v>12.810272187799134</v>
      </c>
      <c r="CA1316" s="59" t="s">
        <v>18</v>
      </c>
      <c r="CB1316" s="59" t="s">
        <v>698</v>
      </c>
      <c r="CC1316" s="59">
        <v>15</v>
      </c>
      <c r="CD1316" s="59">
        <v>15</v>
      </c>
      <c r="CE1316" s="82" t="s">
        <v>1617</v>
      </c>
      <c r="CF1316" s="78" t="s">
        <v>1584</v>
      </c>
      <c r="CG1316" s="39">
        <v>-30.306689999999996</v>
      </c>
      <c r="CH1316" s="77" t="s">
        <v>21</v>
      </c>
      <c r="CK1316" s="86"/>
      <c r="CL1316" s="82">
        <v>12.682805840679533</v>
      </c>
      <c r="CM1316" s="59">
        <v>15</v>
      </c>
      <c r="CN1316" s="59">
        <v>15</v>
      </c>
      <c r="CO1316" s="82" t="s">
        <v>2630</v>
      </c>
      <c r="CP1316" s="67">
        <f t="shared" si="734"/>
        <v>0.25668450847698498</v>
      </c>
      <c r="CQ1316" s="67">
        <f t="shared" si="735"/>
        <v>0.97297297297297303</v>
      </c>
      <c r="CR1316" s="67">
        <f t="shared" si="739"/>
        <v>0.24974708932895837</v>
      </c>
      <c r="CS1316" s="67">
        <f t="shared" si="736"/>
        <v>0.1343728934771381</v>
      </c>
      <c r="CT1316" s="91">
        <v>0</v>
      </c>
      <c r="CU1316" s="59">
        <v>0</v>
      </c>
      <c r="CV1316" s="59" t="s">
        <v>1782</v>
      </c>
      <c r="CW1316" s="59">
        <v>0</v>
      </c>
      <c r="CX1316" s="59">
        <v>0</v>
      </c>
      <c r="CY1316" s="102">
        <v>0</v>
      </c>
      <c r="CZ1316" s="102">
        <v>3</v>
      </c>
      <c r="DA1316" s="102">
        <v>0</v>
      </c>
      <c r="DB1316" s="102">
        <v>0</v>
      </c>
      <c r="DC1316" s="102">
        <v>0</v>
      </c>
      <c r="DD1316" s="59">
        <v>0</v>
      </c>
      <c r="DE1316" s="60">
        <v>1</v>
      </c>
      <c r="DF1316" s="60">
        <v>0</v>
      </c>
      <c r="DG1316" s="60">
        <v>0</v>
      </c>
      <c r="DH1316" s="60">
        <v>0</v>
      </c>
      <c r="DI1316" s="60">
        <v>0</v>
      </c>
      <c r="DJ1316" s="60">
        <v>0</v>
      </c>
      <c r="DK1316" s="60">
        <v>0</v>
      </c>
      <c r="DL1316" s="60">
        <v>0</v>
      </c>
      <c r="DM1316" s="60">
        <v>0</v>
      </c>
      <c r="DN1316" s="60">
        <v>0</v>
      </c>
      <c r="DO1316" s="59">
        <v>0</v>
      </c>
      <c r="DP1316" s="59">
        <v>0</v>
      </c>
      <c r="DQ1316" s="59">
        <v>0</v>
      </c>
      <c r="DR1316" s="59">
        <v>0</v>
      </c>
      <c r="DS1316" s="59">
        <v>0</v>
      </c>
      <c r="DT1316" s="59">
        <v>0</v>
      </c>
      <c r="DU1316" s="59">
        <v>0</v>
      </c>
      <c r="DV1316" s="59">
        <v>0</v>
      </c>
      <c r="DW1316" s="59">
        <v>0</v>
      </c>
      <c r="DX1316" s="59">
        <v>0</v>
      </c>
      <c r="DY1316" s="59">
        <v>0</v>
      </c>
      <c r="DZ1316" s="59">
        <v>0</v>
      </c>
      <c r="EA1316" s="59">
        <v>0</v>
      </c>
      <c r="EB1316" s="59">
        <v>0</v>
      </c>
      <c r="EC1316" s="59">
        <v>0</v>
      </c>
      <c r="ED1316" s="59">
        <v>0</v>
      </c>
      <c r="EE1316" s="59">
        <v>0</v>
      </c>
      <c r="EF1316" s="59">
        <v>0</v>
      </c>
      <c r="EG1316" s="59">
        <v>0</v>
      </c>
      <c r="EH1316" s="59">
        <v>0</v>
      </c>
      <c r="EI1316" s="59">
        <v>0</v>
      </c>
      <c r="EJ1316" s="59">
        <v>0</v>
      </c>
      <c r="EK1316" s="59">
        <v>0</v>
      </c>
      <c r="EL1316" s="59">
        <v>0</v>
      </c>
      <c r="EM1316" s="77">
        <v>0</v>
      </c>
      <c r="EN1316" s="59">
        <v>0</v>
      </c>
      <c r="EO1316" s="59">
        <v>0</v>
      </c>
      <c r="EP1316" s="77">
        <v>2</v>
      </c>
      <c r="EQ1316" s="59">
        <v>5</v>
      </c>
    </row>
    <row r="1317" spans="1:147" s="58" customFormat="1" ht="15" customHeight="1" x14ac:dyDescent="0.25">
      <c r="A1317" s="504" t="s">
        <v>2601</v>
      </c>
      <c r="B1317" s="37">
        <v>7</v>
      </c>
      <c r="C1317" s="58" t="s">
        <v>480</v>
      </c>
      <c r="D1317" s="59">
        <v>2014</v>
      </c>
      <c r="E1317" s="67" t="s">
        <v>481</v>
      </c>
      <c r="F1317" s="67" t="s">
        <v>87</v>
      </c>
      <c r="G1317" s="59">
        <v>123</v>
      </c>
      <c r="H1317" s="59" t="s">
        <v>482</v>
      </c>
      <c r="I1317" s="64" t="s">
        <v>50</v>
      </c>
      <c r="J1317" s="59">
        <v>0</v>
      </c>
      <c r="K1317" s="59" t="s">
        <v>39</v>
      </c>
      <c r="L1317" s="59" t="s">
        <v>89</v>
      </c>
      <c r="M1317" s="59">
        <v>4</v>
      </c>
      <c r="N1317" s="59">
        <v>4</v>
      </c>
      <c r="O1317" s="59">
        <f t="shared" si="737"/>
        <v>0.6020599913279624</v>
      </c>
      <c r="P1317" s="59" t="s">
        <v>1480</v>
      </c>
      <c r="Q1317" s="67"/>
      <c r="R1317" s="59">
        <v>1</v>
      </c>
      <c r="S1317" s="37">
        <v>15</v>
      </c>
      <c r="T1317" s="37">
        <v>1</v>
      </c>
      <c r="U1317" s="37">
        <v>10</v>
      </c>
      <c r="V1317" s="59" t="s">
        <v>698</v>
      </c>
      <c r="W1317" s="59"/>
      <c r="X1317" s="37" t="s">
        <v>762</v>
      </c>
      <c r="Y1317" s="38" t="s">
        <v>763</v>
      </c>
      <c r="Z1317" s="40" t="s">
        <v>369</v>
      </c>
      <c r="AA1317" s="77" t="s">
        <v>1992</v>
      </c>
      <c r="AB1317" s="59" t="s">
        <v>14</v>
      </c>
      <c r="AC1317" s="59">
        <v>87</v>
      </c>
      <c r="AD1317" s="77">
        <v>0</v>
      </c>
      <c r="AE1317" s="59" t="s">
        <v>759</v>
      </c>
      <c r="AF1317" s="59">
        <v>2.4500000000000002</v>
      </c>
      <c r="AG1317" s="59">
        <f t="shared" si="744"/>
        <v>0.38916608436453248</v>
      </c>
      <c r="AH1317" s="177">
        <v>114</v>
      </c>
      <c r="AI1317" s="72">
        <f t="shared" si="745"/>
        <v>2.0569048513364727</v>
      </c>
      <c r="AJ1317" s="59">
        <f t="shared" si="746"/>
        <v>9.8000000000000007</v>
      </c>
      <c r="AK1317" s="59">
        <f t="shared" si="756"/>
        <v>0.99122607569249488</v>
      </c>
      <c r="AL1317" s="72">
        <f t="shared" si="748"/>
        <v>456</v>
      </c>
      <c r="AM1317" s="72">
        <f t="shared" si="731"/>
        <v>2.6589648426644348</v>
      </c>
      <c r="AN1317" s="39" t="s">
        <v>1477</v>
      </c>
      <c r="AO1317" s="59" t="s">
        <v>470</v>
      </c>
      <c r="AP1317" s="67"/>
      <c r="AQ1317" s="59" t="s">
        <v>262</v>
      </c>
      <c r="AR1317" s="67" t="s">
        <v>760</v>
      </c>
      <c r="AT1317" s="172" t="s">
        <v>2498</v>
      </c>
      <c r="AU1317" s="11">
        <v>61</v>
      </c>
      <c r="AV1317" s="11">
        <v>9</v>
      </c>
      <c r="AW1317" s="59"/>
      <c r="AX1317" s="59">
        <v>1.2</v>
      </c>
      <c r="AY1317" s="59">
        <v>654</v>
      </c>
      <c r="AZ1317" s="455">
        <f t="shared" si="738"/>
        <v>2.8155777483242672</v>
      </c>
      <c r="BA1317" s="515" t="s">
        <v>137</v>
      </c>
      <c r="BB1317" s="40" t="s">
        <v>138</v>
      </c>
      <c r="BC1317" s="59" t="s">
        <v>2024</v>
      </c>
      <c r="BD1317" s="59"/>
      <c r="BE1317" s="59"/>
      <c r="BF1317" s="67"/>
      <c r="BG1317" s="67"/>
      <c r="BH1317" s="67" t="s">
        <v>1476</v>
      </c>
      <c r="BI1317" s="67" t="s">
        <v>742</v>
      </c>
      <c r="BJ1317" s="67" t="s">
        <v>610</v>
      </c>
      <c r="BK1317" s="67" t="s">
        <v>17</v>
      </c>
      <c r="BL1317" s="59"/>
      <c r="BM1317" s="59"/>
      <c r="BN1317" s="67" t="s">
        <v>757</v>
      </c>
      <c r="BO1317" s="59" t="s">
        <v>1671</v>
      </c>
      <c r="BP1317" s="67" t="s">
        <v>51</v>
      </c>
      <c r="BQ1317" s="67" t="s">
        <v>60</v>
      </c>
      <c r="BR1317" s="39">
        <v>-2.9155599999999957</v>
      </c>
      <c r="BS1317" s="59" t="s">
        <v>21</v>
      </c>
      <c r="BT1317" s="160" t="s">
        <v>1481</v>
      </c>
      <c r="BW1317" s="79" t="s">
        <v>26</v>
      </c>
      <c r="BX1317" s="59" t="s">
        <v>67</v>
      </c>
      <c r="BY1317" s="70"/>
      <c r="BZ1317" s="78">
        <v>18.184223688375457</v>
      </c>
      <c r="CA1317" s="59" t="s">
        <v>18</v>
      </c>
      <c r="CB1317" s="59" t="s">
        <v>698</v>
      </c>
      <c r="CC1317" s="59">
        <v>15</v>
      </c>
      <c r="CD1317" s="59">
        <v>15</v>
      </c>
      <c r="CE1317" s="82" t="s">
        <v>1617</v>
      </c>
      <c r="CF1317" s="78" t="s">
        <v>1584</v>
      </c>
      <c r="CG1317" s="39">
        <v>-6.7287500000000051</v>
      </c>
      <c r="CH1317" s="77" t="s">
        <v>21</v>
      </c>
      <c r="CI1317" s="67"/>
      <c r="CJ1317" s="67"/>
      <c r="CK1317" s="86"/>
      <c r="CL1317" s="82">
        <v>18.460525972558315</v>
      </c>
      <c r="CM1317" s="59">
        <v>15</v>
      </c>
      <c r="CN1317" s="59">
        <v>15</v>
      </c>
      <c r="CO1317" s="82" t="s">
        <v>2630</v>
      </c>
      <c r="CP1317" s="67">
        <f t="shared" si="734"/>
        <v>0.20811066503348852</v>
      </c>
      <c r="CQ1317" s="67">
        <f t="shared" si="735"/>
        <v>0.97297297297297303</v>
      </c>
      <c r="CR1317" s="67">
        <f t="shared" si="739"/>
        <v>0.20248605246501586</v>
      </c>
      <c r="CS1317" s="67">
        <f t="shared" si="736"/>
        <v>0.1340166766907144</v>
      </c>
      <c r="CT1317" s="91">
        <v>0</v>
      </c>
      <c r="CU1317" s="59">
        <v>0</v>
      </c>
      <c r="CV1317" s="59" t="s">
        <v>1782</v>
      </c>
      <c r="CW1317" s="59">
        <v>0</v>
      </c>
      <c r="CX1317" s="59">
        <v>0</v>
      </c>
      <c r="CY1317" s="102">
        <v>0</v>
      </c>
      <c r="CZ1317" s="102">
        <v>3</v>
      </c>
      <c r="DA1317" s="102">
        <v>0</v>
      </c>
      <c r="DB1317" s="102">
        <v>0</v>
      </c>
      <c r="DC1317" s="102">
        <v>0</v>
      </c>
      <c r="DD1317" s="59">
        <v>0</v>
      </c>
      <c r="DE1317" s="60">
        <v>0</v>
      </c>
      <c r="DF1317" s="60">
        <v>0</v>
      </c>
      <c r="DG1317" s="60">
        <v>0</v>
      </c>
      <c r="DH1317" s="60">
        <v>0</v>
      </c>
      <c r="DI1317" s="60">
        <v>1</v>
      </c>
      <c r="DJ1317" s="60">
        <v>0</v>
      </c>
      <c r="DK1317" s="60">
        <v>0</v>
      </c>
      <c r="DL1317" s="60">
        <v>0</v>
      </c>
      <c r="DM1317" s="60">
        <v>0</v>
      </c>
      <c r="DN1317" s="60">
        <v>0</v>
      </c>
      <c r="DO1317" s="59">
        <v>0</v>
      </c>
      <c r="DP1317" s="59">
        <v>0</v>
      </c>
      <c r="DQ1317" s="59">
        <v>0</v>
      </c>
      <c r="DR1317" s="59">
        <v>0</v>
      </c>
      <c r="DS1317" s="59">
        <v>0</v>
      </c>
      <c r="DT1317" s="59">
        <v>0</v>
      </c>
      <c r="DU1317" s="59">
        <v>0</v>
      </c>
      <c r="DV1317" s="59">
        <v>0</v>
      </c>
      <c r="DW1317" s="59">
        <v>0</v>
      </c>
      <c r="DX1317" s="59">
        <v>0</v>
      </c>
      <c r="DY1317" s="59">
        <v>0</v>
      </c>
      <c r="DZ1317" s="59">
        <v>0</v>
      </c>
      <c r="EA1317" s="59">
        <v>0</v>
      </c>
      <c r="EB1317" s="59">
        <v>0</v>
      </c>
      <c r="EC1317" s="59">
        <v>0</v>
      </c>
      <c r="ED1317" s="59">
        <v>0</v>
      </c>
      <c r="EE1317" s="59">
        <v>0</v>
      </c>
      <c r="EF1317" s="59">
        <v>0</v>
      </c>
      <c r="EG1317" s="59">
        <v>0</v>
      </c>
      <c r="EH1317" s="59">
        <v>0</v>
      </c>
      <c r="EI1317" s="59">
        <v>0</v>
      </c>
      <c r="EJ1317" s="59">
        <v>0</v>
      </c>
      <c r="EK1317" s="59">
        <v>0</v>
      </c>
      <c r="EL1317" s="59">
        <v>0</v>
      </c>
      <c r="EM1317" s="77">
        <v>0</v>
      </c>
      <c r="EN1317" s="59">
        <v>0</v>
      </c>
      <c r="EO1317" s="59">
        <v>0</v>
      </c>
      <c r="EP1317" s="77">
        <v>2</v>
      </c>
      <c r="EQ1317" s="59">
        <v>5</v>
      </c>
    </row>
    <row r="1318" spans="1:147" s="58" customFormat="1" ht="15" customHeight="1" x14ac:dyDescent="0.25">
      <c r="A1318" s="504" t="s">
        <v>2601</v>
      </c>
      <c r="B1318" s="37">
        <v>8</v>
      </c>
      <c r="C1318" s="58" t="s">
        <v>480</v>
      </c>
      <c r="D1318" s="59">
        <v>2014</v>
      </c>
      <c r="E1318" s="67" t="s">
        <v>481</v>
      </c>
      <c r="F1318" s="67" t="s">
        <v>87</v>
      </c>
      <c r="G1318" s="59">
        <v>123</v>
      </c>
      <c r="H1318" s="59" t="s">
        <v>482</v>
      </c>
      <c r="I1318" s="64" t="s">
        <v>50</v>
      </c>
      <c r="J1318" s="59">
        <v>0</v>
      </c>
      <c r="K1318" s="59" t="s">
        <v>39</v>
      </c>
      <c r="L1318" s="59" t="s">
        <v>89</v>
      </c>
      <c r="M1318" s="59">
        <v>4</v>
      </c>
      <c r="N1318" s="59">
        <v>4</v>
      </c>
      <c r="O1318" s="59">
        <f t="shared" si="737"/>
        <v>0.6020599913279624</v>
      </c>
      <c r="P1318" s="59" t="s">
        <v>1480</v>
      </c>
      <c r="Q1318" s="67"/>
      <c r="R1318" s="59">
        <v>1</v>
      </c>
      <c r="S1318" s="37">
        <v>15</v>
      </c>
      <c r="T1318" s="37">
        <v>1</v>
      </c>
      <c r="U1318" s="37">
        <v>10</v>
      </c>
      <c r="V1318" s="59" t="s">
        <v>698</v>
      </c>
      <c r="W1318" s="59">
        <v>1</v>
      </c>
      <c r="X1318" s="37" t="s">
        <v>762</v>
      </c>
      <c r="Y1318" s="38" t="s">
        <v>763</v>
      </c>
      <c r="Z1318" s="40" t="s">
        <v>369</v>
      </c>
      <c r="AA1318" s="77" t="s">
        <v>1992</v>
      </c>
      <c r="AB1318" s="59" t="s">
        <v>14</v>
      </c>
      <c r="AC1318" s="59">
        <v>87</v>
      </c>
      <c r="AD1318" s="77">
        <v>0</v>
      </c>
      <c r="AE1318" s="59" t="s">
        <v>759</v>
      </c>
      <c r="AF1318" s="59">
        <v>2.4500000000000002</v>
      </c>
      <c r="AG1318" s="59">
        <f t="shared" si="744"/>
        <v>0.38916608436453248</v>
      </c>
      <c r="AH1318" s="177">
        <v>114</v>
      </c>
      <c r="AI1318" s="72">
        <f t="shared" si="745"/>
        <v>2.0569048513364727</v>
      </c>
      <c r="AJ1318" s="59">
        <f t="shared" si="746"/>
        <v>9.8000000000000007</v>
      </c>
      <c r="AK1318" s="59">
        <f t="shared" si="756"/>
        <v>0.99122607569249488</v>
      </c>
      <c r="AL1318" s="72">
        <f t="shared" si="748"/>
        <v>456</v>
      </c>
      <c r="AM1318" s="72">
        <f t="shared" si="731"/>
        <v>2.6589648426644348</v>
      </c>
      <c r="AN1318" s="39" t="s">
        <v>1477</v>
      </c>
      <c r="AO1318" s="59" t="s">
        <v>470</v>
      </c>
      <c r="AP1318" s="67"/>
      <c r="AQ1318" s="59" t="s">
        <v>262</v>
      </c>
      <c r="AR1318" s="67" t="s">
        <v>760</v>
      </c>
      <c r="AT1318" s="172" t="s">
        <v>2498</v>
      </c>
      <c r="AU1318" s="11">
        <v>61</v>
      </c>
      <c r="AV1318" s="11">
        <v>9</v>
      </c>
      <c r="AW1318" s="59"/>
      <c r="AX1318" s="59">
        <v>1.2</v>
      </c>
      <c r="AY1318" s="59">
        <v>654</v>
      </c>
      <c r="AZ1318" s="455">
        <f t="shared" si="738"/>
        <v>2.8155777483242672</v>
      </c>
      <c r="BA1318" s="515" t="s">
        <v>137</v>
      </c>
      <c r="BB1318" s="40" t="s">
        <v>138</v>
      </c>
      <c r="BC1318" s="59" t="s">
        <v>2024</v>
      </c>
      <c r="BD1318" s="59"/>
      <c r="BE1318" s="59"/>
      <c r="BF1318" s="67"/>
      <c r="BG1318" s="67"/>
      <c r="BH1318" s="67" t="s">
        <v>1476</v>
      </c>
      <c r="BI1318" s="67" t="s">
        <v>742</v>
      </c>
      <c r="BJ1318" s="67" t="s">
        <v>610</v>
      </c>
      <c r="BK1318" s="67" t="s">
        <v>1665</v>
      </c>
      <c r="BL1318" s="59"/>
      <c r="BM1318" s="59"/>
      <c r="BN1318" s="67" t="s">
        <v>757</v>
      </c>
      <c r="BO1318" s="59" t="s">
        <v>1671</v>
      </c>
      <c r="BP1318" s="67" t="s">
        <v>51</v>
      </c>
      <c r="BQ1318" s="67" t="s">
        <v>60</v>
      </c>
      <c r="BR1318" s="39">
        <v>-31.590413943355099</v>
      </c>
      <c r="BS1318" s="59" t="s">
        <v>21</v>
      </c>
      <c r="BT1318" s="160" t="s">
        <v>1481</v>
      </c>
      <c r="BW1318" s="79" t="s">
        <v>26</v>
      </c>
      <c r="BX1318" s="59" t="s">
        <v>67</v>
      </c>
      <c r="BY1318" s="70"/>
      <c r="BZ1318" s="78">
        <v>16.410522629257681</v>
      </c>
      <c r="CA1318" s="59" t="s">
        <v>18</v>
      </c>
      <c r="CB1318" s="59" t="s">
        <v>698</v>
      </c>
      <c r="CC1318" s="59">
        <v>15</v>
      </c>
      <c r="CD1318" s="59">
        <v>15</v>
      </c>
      <c r="CE1318" s="82" t="s">
        <v>1617</v>
      </c>
      <c r="CF1318" s="78" t="s">
        <v>1584</v>
      </c>
      <c r="CG1318" s="39">
        <v>-40.305010893246205</v>
      </c>
      <c r="CH1318" s="77" t="s">
        <v>21</v>
      </c>
      <c r="CI1318" s="67"/>
      <c r="CJ1318" s="67"/>
      <c r="CK1318" s="86"/>
      <c r="CL1318" s="82">
        <v>16.109486985446004</v>
      </c>
      <c r="CM1318" s="59">
        <v>15</v>
      </c>
      <c r="CN1318" s="59">
        <v>15</v>
      </c>
      <c r="CO1318" s="82" t="s">
        <v>2630</v>
      </c>
      <c r="CP1318" s="67">
        <f t="shared" si="734"/>
        <v>0.53592995183396319</v>
      </c>
      <c r="CQ1318" s="67">
        <f t="shared" si="735"/>
        <v>0.97297297297297303</v>
      </c>
      <c r="CR1318" s="67">
        <f t="shared" si="739"/>
        <v>0.52144535854115337</v>
      </c>
      <c r="CS1318" s="67">
        <f t="shared" si="736"/>
        <v>0.13786508769906852</v>
      </c>
      <c r="CT1318" s="91">
        <v>0</v>
      </c>
      <c r="CU1318" s="59">
        <v>0</v>
      </c>
      <c r="CV1318" s="59" t="s">
        <v>1782</v>
      </c>
      <c r="CW1318" s="59">
        <v>0</v>
      </c>
      <c r="CX1318" s="59">
        <v>0</v>
      </c>
      <c r="CY1318" s="102">
        <v>0</v>
      </c>
      <c r="CZ1318" s="102">
        <v>3</v>
      </c>
      <c r="DA1318" s="102">
        <v>0</v>
      </c>
      <c r="DB1318" s="102">
        <v>0</v>
      </c>
      <c r="DC1318" s="102">
        <v>0</v>
      </c>
      <c r="DD1318" s="60">
        <v>1</v>
      </c>
      <c r="DE1318" s="60">
        <v>0</v>
      </c>
      <c r="DF1318" s="60">
        <v>0</v>
      </c>
      <c r="DG1318" s="60">
        <v>0</v>
      </c>
      <c r="DH1318" s="60">
        <v>0</v>
      </c>
      <c r="DI1318" s="60">
        <v>0</v>
      </c>
      <c r="DJ1318" s="60">
        <v>0</v>
      </c>
      <c r="DK1318" s="60">
        <v>0</v>
      </c>
      <c r="DL1318" s="60">
        <v>0</v>
      </c>
      <c r="DM1318" s="60">
        <v>0</v>
      </c>
      <c r="DN1318" s="60">
        <v>0</v>
      </c>
      <c r="DO1318" s="59">
        <v>0</v>
      </c>
      <c r="DP1318" s="59">
        <v>0</v>
      </c>
      <c r="DQ1318" s="59">
        <v>0</v>
      </c>
      <c r="DR1318" s="59">
        <v>0</v>
      </c>
      <c r="DS1318" s="59">
        <v>0</v>
      </c>
      <c r="DT1318" s="59">
        <v>0</v>
      </c>
      <c r="DU1318" s="59">
        <v>0</v>
      </c>
      <c r="DV1318" s="59">
        <v>0</v>
      </c>
      <c r="DW1318" s="59">
        <v>0</v>
      </c>
      <c r="DX1318" s="59">
        <v>0</v>
      </c>
      <c r="DY1318" s="59">
        <v>0</v>
      </c>
      <c r="DZ1318" s="59">
        <v>0</v>
      </c>
      <c r="EA1318" s="59">
        <v>0</v>
      </c>
      <c r="EB1318" s="59">
        <v>0</v>
      </c>
      <c r="EC1318" s="59">
        <v>0</v>
      </c>
      <c r="ED1318" s="59">
        <v>0</v>
      </c>
      <c r="EE1318" s="59">
        <v>0</v>
      </c>
      <c r="EF1318" s="59">
        <v>0</v>
      </c>
      <c r="EG1318" s="59">
        <v>0</v>
      </c>
      <c r="EH1318" s="59">
        <v>0</v>
      </c>
      <c r="EI1318" s="59">
        <v>0</v>
      </c>
      <c r="EJ1318" s="59">
        <v>0</v>
      </c>
      <c r="EK1318" s="59">
        <v>0</v>
      </c>
      <c r="EL1318" s="59">
        <v>0</v>
      </c>
      <c r="EM1318" s="77">
        <v>0</v>
      </c>
      <c r="EN1318" s="59">
        <v>0</v>
      </c>
      <c r="EO1318" s="59">
        <v>0</v>
      </c>
      <c r="EP1318" s="77">
        <v>2</v>
      </c>
      <c r="EQ1318" s="59">
        <v>5</v>
      </c>
    </row>
    <row r="1319" spans="1:147" ht="15" customHeight="1" x14ac:dyDescent="0.25">
      <c r="A1319" s="504" t="s">
        <v>2601</v>
      </c>
      <c r="B1319" s="37">
        <v>9</v>
      </c>
      <c r="C1319" s="58" t="s">
        <v>480</v>
      </c>
      <c r="D1319" s="59">
        <v>2014</v>
      </c>
      <c r="E1319" s="67" t="s">
        <v>481</v>
      </c>
      <c r="F1319" s="67" t="s">
        <v>87</v>
      </c>
      <c r="G1319" s="59">
        <v>123</v>
      </c>
      <c r="H1319" s="59" t="s">
        <v>482</v>
      </c>
      <c r="I1319" s="64" t="s">
        <v>50</v>
      </c>
      <c r="J1319" s="59">
        <v>0</v>
      </c>
      <c r="K1319" s="59" t="s">
        <v>39</v>
      </c>
      <c r="L1319" s="59" t="s">
        <v>89</v>
      </c>
      <c r="M1319" s="59">
        <v>4</v>
      </c>
      <c r="N1319" s="59">
        <v>4</v>
      </c>
      <c r="O1319" s="59">
        <f t="shared" si="737"/>
        <v>0.6020599913279624</v>
      </c>
      <c r="P1319" s="59" t="s">
        <v>1480</v>
      </c>
      <c r="R1319" s="59">
        <v>1</v>
      </c>
      <c r="S1319" s="37">
        <v>13</v>
      </c>
      <c r="T1319" s="37">
        <v>1</v>
      </c>
      <c r="U1319" s="37">
        <v>10</v>
      </c>
      <c r="V1319" s="59" t="s">
        <v>698</v>
      </c>
      <c r="X1319" s="37" t="s">
        <v>762</v>
      </c>
      <c r="Y1319" s="38" t="s">
        <v>763</v>
      </c>
      <c r="Z1319" s="40" t="s">
        <v>538</v>
      </c>
      <c r="AA1319" s="77" t="s">
        <v>1992</v>
      </c>
      <c r="AB1319" s="59" t="s">
        <v>14</v>
      </c>
      <c r="AC1319" s="59">
        <v>221</v>
      </c>
      <c r="AD1319" s="77">
        <v>0</v>
      </c>
      <c r="AE1319" s="59" t="s">
        <v>759</v>
      </c>
      <c r="AF1319" s="59">
        <v>8.16</v>
      </c>
      <c r="AG1319" s="59">
        <f t="shared" si="744"/>
        <v>0.91169015875386117</v>
      </c>
      <c r="AH1319" s="177">
        <v>365</v>
      </c>
      <c r="AI1319" s="72">
        <f t="shared" si="745"/>
        <v>2.5622928644564746</v>
      </c>
      <c r="AJ1319" s="59">
        <f t="shared" si="746"/>
        <v>32.64</v>
      </c>
      <c r="AK1319" s="59">
        <f t="shared" si="756"/>
        <v>1.5137501500818236</v>
      </c>
      <c r="AL1319" s="72">
        <f t="shared" si="748"/>
        <v>1460</v>
      </c>
      <c r="AM1319" s="72">
        <f t="shared" si="731"/>
        <v>3.1643528557844371</v>
      </c>
      <c r="AN1319" s="39" t="s">
        <v>1478</v>
      </c>
      <c r="AO1319" s="59" t="s">
        <v>470</v>
      </c>
      <c r="AQ1319" s="59" t="s">
        <v>262</v>
      </c>
      <c r="AS1319" s="67" t="s">
        <v>761</v>
      </c>
      <c r="AT1319" s="172" t="s">
        <v>2499</v>
      </c>
      <c r="AU1319" s="59">
        <v>62.5</v>
      </c>
      <c r="AV1319" s="59">
        <v>7</v>
      </c>
      <c r="AX1319" s="59">
        <v>4.4000000000000004</v>
      </c>
      <c r="AY1319" s="59">
        <v>1985</v>
      </c>
      <c r="AZ1319" s="455">
        <f t="shared" si="738"/>
        <v>3.2977605110991339</v>
      </c>
      <c r="BA1319" s="515" t="s">
        <v>82</v>
      </c>
      <c r="BB1319" s="40" t="s">
        <v>1479</v>
      </c>
      <c r="BC1319" s="59" t="s">
        <v>243</v>
      </c>
      <c r="BH1319" s="67" t="s">
        <v>1476</v>
      </c>
      <c r="BI1319" s="67" t="s">
        <v>1474</v>
      </c>
      <c r="BJ1319" s="67" t="s">
        <v>610</v>
      </c>
      <c r="BK1319" s="106" t="s">
        <v>1720</v>
      </c>
      <c r="BO1319" s="59" t="s">
        <v>1671</v>
      </c>
      <c r="BP1319" s="67" t="s">
        <v>51</v>
      </c>
      <c r="BQ1319" s="67" t="s">
        <v>616</v>
      </c>
      <c r="BR1319" s="39">
        <v>-3.8594500000000007</v>
      </c>
      <c r="BS1319" s="59" t="s">
        <v>21</v>
      </c>
      <c r="BT1319" s="160" t="s">
        <v>1481</v>
      </c>
      <c r="BU1319" s="67"/>
      <c r="BW1319" s="79" t="s">
        <v>26</v>
      </c>
      <c r="BX1319" s="59" t="s">
        <v>67</v>
      </c>
      <c r="BY1319" s="70"/>
      <c r="BZ1319" s="78">
        <v>11.104076805516071</v>
      </c>
      <c r="CA1319" s="59" t="s">
        <v>18</v>
      </c>
      <c r="CB1319" s="59" t="s">
        <v>698</v>
      </c>
      <c r="CC1319" s="59">
        <v>13</v>
      </c>
      <c r="CD1319" s="59">
        <v>13</v>
      </c>
      <c r="CE1319" s="82" t="s">
        <v>1617</v>
      </c>
      <c r="CF1319" s="78" t="s">
        <v>1584</v>
      </c>
      <c r="CG1319" s="39">
        <v>-4.3196100000000008</v>
      </c>
      <c r="CH1319" s="77" t="s">
        <v>21</v>
      </c>
      <c r="CK1319" s="86"/>
      <c r="CL1319" s="82">
        <v>11.470830783071031</v>
      </c>
      <c r="CM1319" s="59">
        <v>13</v>
      </c>
      <c r="CN1319" s="59">
        <v>13</v>
      </c>
      <c r="CO1319" s="82" t="s">
        <v>2630</v>
      </c>
      <c r="CP1319" s="67">
        <f t="shared" si="734"/>
        <v>4.0762008344669573E-2</v>
      </c>
      <c r="CQ1319" s="67">
        <f t="shared" si="735"/>
        <v>0.96842105263157896</v>
      </c>
      <c r="CR1319" s="67">
        <f t="shared" si="739"/>
        <v>3.9474787028522113E-2</v>
      </c>
      <c r="CS1319" s="67">
        <f t="shared" si="736"/>
        <v>0.153876120361749</v>
      </c>
      <c r="CT1319" s="91">
        <v>0</v>
      </c>
      <c r="CU1319" s="59">
        <v>0</v>
      </c>
      <c r="CV1319" s="59" t="s">
        <v>1782</v>
      </c>
      <c r="CW1319" s="59">
        <v>0</v>
      </c>
      <c r="CX1319" s="65">
        <v>0</v>
      </c>
      <c r="CY1319" s="102">
        <v>0</v>
      </c>
      <c r="CZ1319" s="102">
        <v>3</v>
      </c>
      <c r="DA1319" s="102">
        <v>0</v>
      </c>
      <c r="DB1319" s="102">
        <v>0</v>
      </c>
      <c r="DC1319" s="102">
        <v>0</v>
      </c>
      <c r="DD1319" s="59">
        <v>0</v>
      </c>
      <c r="DE1319" s="60">
        <v>0</v>
      </c>
      <c r="DF1319" s="60">
        <v>0</v>
      </c>
      <c r="DG1319" s="60">
        <v>0</v>
      </c>
      <c r="DH1319" s="60">
        <v>0</v>
      </c>
      <c r="DI1319" s="60">
        <v>0</v>
      </c>
      <c r="DJ1319" s="60">
        <v>1</v>
      </c>
      <c r="DK1319" s="60">
        <v>0</v>
      </c>
      <c r="DL1319" s="60">
        <v>0</v>
      </c>
      <c r="DM1319" s="60">
        <v>0</v>
      </c>
      <c r="DN1319" s="60">
        <v>0</v>
      </c>
      <c r="DO1319" s="59">
        <v>0</v>
      </c>
      <c r="DP1319" s="59">
        <v>0</v>
      </c>
      <c r="DQ1319" s="59">
        <v>0</v>
      </c>
      <c r="DR1319" s="59">
        <v>0</v>
      </c>
      <c r="DS1319" s="59">
        <v>0</v>
      </c>
      <c r="DT1319" s="59">
        <v>0</v>
      </c>
      <c r="DU1319" s="59">
        <v>0</v>
      </c>
      <c r="DV1319" s="59">
        <v>0</v>
      </c>
      <c r="DW1319" s="59">
        <v>0</v>
      </c>
      <c r="DX1319" s="59">
        <v>0</v>
      </c>
      <c r="DY1319" s="59">
        <v>0</v>
      </c>
      <c r="DZ1319" s="59">
        <v>0</v>
      </c>
      <c r="EA1319" s="59">
        <v>0</v>
      </c>
      <c r="EB1319" s="59">
        <v>0</v>
      </c>
      <c r="EC1319" s="59">
        <v>0</v>
      </c>
      <c r="ED1319" s="59">
        <v>0</v>
      </c>
      <c r="EE1319" s="59">
        <v>0</v>
      </c>
      <c r="EF1319" s="59">
        <v>0</v>
      </c>
      <c r="EG1319" s="59">
        <v>0</v>
      </c>
      <c r="EH1319" s="59">
        <v>0</v>
      </c>
      <c r="EI1319" s="59">
        <v>0</v>
      </c>
      <c r="EJ1319" s="59">
        <v>0</v>
      </c>
      <c r="EK1319" s="59">
        <v>0</v>
      </c>
      <c r="EL1319" s="59">
        <v>0</v>
      </c>
      <c r="EM1319" s="77">
        <v>0</v>
      </c>
      <c r="EN1319" s="59">
        <v>0</v>
      </c>
      <c r="EO1319" s="59">
        <v>1</v>
      </c>
      <c r="EP1319" s="77">
        <v>2</v>
      </c>
      <c r="EQ1319" s="59">
        <v>3</v>
      </c>
    </row>
    <row r="1320" spans="1:147" ht="15" customHeight="1" x14ac:dyDescent="0.25">
      <c r="A1320" s="504" t="s">
        <v>2601</v>
      </c>
      <c r="B1320" s="37">
        <v>10</v>
      </c>
      <c r="C1320" s="58" t="s">
        <v>480</v>
      </c>
      <c r="D1320" s="59">
        <v>2014</v>
      </c>
      <c r="E1320" s="67" t="s">
        <v>481</v>
      </c>
      <c r="F1320" s="67" t="s">
        <v>87</v>
      </c>
      <c r="G1320" s="59">
        <v>123</v>
      </c>
      <c r="H1320" s="59" t="s">
        <v>482</v>
      </c>
      <c r="I1320" s="64" t="s">
        <v>50</v>
      </c>
      <c r="J1320" s="59">
        <v>0</v>
      </c>
      <c r="K1320" s="59" t="s">
        <v>39</v>
      </c>
      <c r="L1320" s="59" t="s">
        <v>89</v>
      </c>
      <c r="M1320" s="59">
        <v>4</v>
      </c>
      <c r="N1320" s="59">
        <v>4</v>
      </c>
      <c r="O1320" s="59">
        <f t="shared" si="737"/>
        <v>0.6020599913279624</v>
      </c>
      <c r="P1320" s="59" t="s">
        <v>1480</v>
      </c>
      <c r="R1320" s="59">
        <v>1</v>
      </c>
      <c r="S1320" s="37">
        <v>13</v>
      </c>
      <c r="T1320" s="37">
        <v>1</v>
      </c>
      <c r="U1320" s="37">
        <v>10</v>
      </c>
      <c r="V1320" s="59" t="s">
        <v>698</v>
      </c>
      <c r="X1320" s="37" t="s">
        <v>762</v>
      </c>
      <c r="Y1320" s="38" t="s">
        <v>763</v>
      </c>
      <c r="Z1320" s="40" t="s">
        <v>538</v>
      </c>
      <c r="AA1320" s="77" t="s">
        <v>1992</v>
      </c>
      <c r="AB1320" s="59" t="s">
        <v>14</v>
      </c>
      <c r="AC1320" s="59">
        <v>221</v>
      </c>
      <c r="AD1320" s="77">
        <v>0</v>
      </c>
      <c r="AE1320" s="59" t="s">
        <v>759</v>
      </c>
      <c r="AF1320" s="59">
        <v>8.16</v>
      </c>
      <c r="AG1320" s="59">
        <f t="shared" si="744"/>
        <v>0.91169015875386117</v>
      </c>
      <c r="AH1320" s="177">
        <v>365</v>
      </c>
      <c r="AI1320" s="72">
        <f t="shared" si="745"/>
        <v>2.5622928644564746</v>
      </c>
      <c r="AJ1320" s="59">
        <f t="shared" si="746"/>
        <v>32.64</v>
      </c>
      <c r="AK1320" s="59">
        <f t="shared" si="756"/>
        <v>1.5137501500818236</v>
      </c>
      <c r="AL1320" s="72">
        <f t="shared" si="748"/>
        <v>1460</v>
      </c>
      <c r="AM1320" s="72">
        <f t="shared" si="731"/>
        <v>3.1643528557844371</v>
      </c>
      <c r="AN1320" s="39" t="s">
        <v>1478</v>
      </c>
      <c r="AO1320" s="59" t="s">
        <v>470</v>
      </c>
      <c r="AQ1320" s="59" t="s">
        <v>262</v>
      </c>
      <c r="AS1320" s="67" t="s">
        <v>761</v>
      </c>
      <c r="AT1320" s="172" t="s">
        <v>2499</v>
      </c>
      <c r="AU1320" s="59">
        <v>62.5</v>
      </c>
      <c r="AV1320" s="59">
        <v>7</v>
      </c>
      <c r="AX1320" s="59">
        <v>4.4000000000000004</v>
      </c>
      <c r="AY1320" s="59">
        <v>1985</v>
      </c>
      <c r="AZ1320" s="455">
        <f t="shared" si="738"/>
        <v>3.2977605110991339</v>
      </c>
      <c r="BA1320" s="515" t="s">
        <v>82</v>
      </c>
      <c r="BB1320" s="40" t="s">
        <v>1479</v>
      </c>
      <c r="BC1320" s="59" t="s">
        <v>243</v>
      </c>
      <c r="BH1320" s="67" t="s">
        <v>1476</v>
      </c>
      <c r="BI1320" s="67" t="s">
        <v>1474</v>
      </c>
      <c r="BJ1320" s="67" t="s">
        <v>610</v>
      </c>
      <c r="BK1320" s="67" t="s">
        <v>1050</v>
      </c>
      <c r="BO1320" s="59" t="s">
        <v>1671</v>
      </c>
      <c r="BP1320" s="67" t="s">
        <v>51</v>
      </c>
      <c r="BQ1320" s="67" t="s">
        <v>616</v>
      </c>
      <c r="BR1320" s="39">
        <v>-0.35801000000000016</v>
      </c>
      <c r="BS1320" s="59" t="s">
        <v>21</v>
      </c>
      <c r="BT1320" s="160" t="s">
        <v>1481</v>
      </c>
      <c r="BU1320" s="67"/>
      <c r="BW1320" s="79" t="s">
        <v>26</v>
      </c>
      <c r="BX1320" s="59" t="s">
        <v>67</v>
      </c>
      <c r="BY1320" s="70"/>
      <c r="BZ1320" s="78">
        <v>9.9149497891630798</v>
      </c>
      <c r="CA1320" s="59" t="s">
        <v>18</v>
      </c>
      <c r="CB1320" s="59" t="s">
        <v>698</v>
      </c>
      <c r="CC1320" s="59">
        <v>13</v>
      </c>
      <c r="CD1320" s="59">
        <v>13</v>
      </c>
      <c r="CE1320" s="82" t="s">
        <v>1617</v>
      </c>
      <c r="CF1320" s="78" t="s">
        <v>1584</v>
      </c>
      <c r="CG1320" s="39">
        <v>-2.9081100000000006</v>
      </c>
      <c r="CH1320" s="77" t="s">
        <v>21</v>
      </c>
      <c r="CK1320" s="86"/>
      <c r="CL1320" s="82">
        <v>10.024661052715199</v>
      </c>
      <c r="CM1320" s="59">
        <v>13</v>
      </c>
      <c r="CN1320" s="59">
        <v>13</v>
      </c>
      <c r="CO1320" s="82" t="s">
        <v>2630</v>
      </c>
      <c r="CP1320" s="67">
        <f t="shared" si="734"/>
        <v>0.25577845227768697</v>
      </c>
      <c r="CQ1320" s="67">
        <f t="shared" si="735"/>
        <v>0.96842105263157896</v>
      </c>
      <c r="CR1320" s="67">
        <f t="shared" si="739"/>
        <v>0.24770123799523369</v>
      </c>
      <c r="CS1320" s="67">
        <f t="shared" si="736"/>
        <v>0.1550260750635456</v>
      </c>
      <c r="CT1320" s="91">
        <v>0</v>
      </c>
      <c r="CU1320" s="59">
        <v>0</v>
      </c>
      <c r="CV1320" s="59" t="s">
        <v>1782</v>
      </c>
      <c r="CW1320" s="59">
        <v>0</v>
      </c>
      <c r="CX1320" s="59">
        <v>0</v>
      </c>
      <c r="CY1320" s="102">
        <v>0</v>
      </c>
      <c r="CZ1320" s="102">
        <v>3</v>
      </c>
      <c r="DA1320" s="102">
        <v>0</v>
      </c>
      <c r="DB1320" s="102">
        <v>0</v>
      </c>
      <c r="DC1320" s="102">
        <v>0</v>
      </c>
      <c r="DD1320" s="59">
        <v>0</v>
      </c>
      <c r="DE1320" s="60">
        <v>1</v>
      </c>
      <c r="DF1320" s="60">
        <v>0</v>
      </c>
      <c r="DG1320" s="60">
        <v>0</v>
      </c>
      <c r="DH1320" s="60">
        <v>0</v>
      </c>
      <c r="DI1320" s="60">
        <v>0</v>
      </c>
      <c r="DJ1320" s="60">
        <v>0</v>
      </c>
      <c r="DK1320" s="60">
        <v>0</v>
      </c>
      <c r="DL1320" s="60">
        <v>0</v>
      </c>
      <c r="DM1320" s="60">
        <v>0</v>
      </c>
      <c r="DN1320" s="60">
        <v>0</v>
      </c>
      <c r="DO1320" s="59">
        <v>0</v>
      </c>
      <c r="DP1320" s="59">
        <v>0</v>
      </c>
      <c r="DQ1320" s="59">
        <v>0</v>
      </c>
      <c r="DR1320" s="59">
        <v>0</v>
      </c>
      <c r="DS1320" s="59">
        <v>0</v>
      </c>
      <c r="DT1320" s="59">
        <v>0</v>
      </c>
      <c r="DU1320" s="59">
        <v>0</v>
      </c>
      <c r="DV1320" s="59">
        <v>0</v>
      </c>
      <c r="DW1320" s="59">
        <v>0</v>
      </c>
      <c r="DX1320" s="59">
        <v>0</v>
      </c>
      <c r="DY1320" s="59">
        <v>0</v>
      </c>
      <c r="DZ1320" s="59">
        <v>0</v>
      </c>
      <c r="EA1320" s="59">
        <v>0</v>
      </c>
      <c r="EB1320" s="59">
        <v>0</v>
      </c>
      <c r="EC1320" s="59">
        <v>0</v>
      </c>
      <c r="ED1320" s="59">
        <v>0</v>
      </c>
      <c r="EE1320" s="59">
        <v>0</v>
      </c>
      <c r="EF1320" s="59">
        <v>0</v>
      </c>
      <c r="EG1320" s="59">
        <v>0</v>
      </c>
      <c r="EH1320" s="59">
        <v>0</v>
      </c>
      <c r="EI1320" s="59">
        <v>0</v>
      </c>
      <c r="EJ1320" s="59">
        <v>0</v>
      </c>
      <c r="EK1320" s="59">
        <v>0</v>
      </c>
      <c r="EL1320" s="59">
        <v>0</v>
      </c>
      <c r="EM1320" s="77">
        <v>0</v>
      </c>
      <c r="EN1320" s="59">
        <v>0</v>
      </c>
      <c r="EO1320" s="59">
        <v>1</v>
      </c>
      <c r="EP1320" s="77">
        <v>2</v>
      </c>
      <c r="EQ1320" s="59">
        <v>3</v>
      </c>
    </row>
    <row r="1321" spans="1:147" ht="15" customHeight="1" x14ac:dyDescent="0.25">
      <c r="A1321" s="504" t="s">
        <v>2601</v>
      </c>
      <c r="B1321" s="37">
        <v>11</v>
      </c>
      <c r="C1321" s="58" t="s">
        <v>480</v>
      </c>
      <c r="D1321" s="59">
        <v>2014</v>
      </c>
      <c r="E1321" s="67" t="s">
        <v>481</v>
      </c>
      <c r="F1321" s="67" t="s">
        <v>87</v>
      </c>
      <c r="G1321" s="59">
        <v>123</v>
      </c>
      <c r="H1321" s="59" t="s">
        <v>482</v>
      </c>
      <c r="I1321" s="64" t="s">
        <v>50</v>
      </c>
      <c r="J1321" s="59">
        <v>0</v>
      </c>
      <c r="K1321" s="59" t="s">
        <v>39</v>
      </c>
      <c r="L1321" s="59" t="s">
        <v>89</v>
      </c>
      <c r="M1321" s="59">
        <v>4</v>
      </c>
      <c r="N1321" s="59">
        <v>4</v>
      </c>
      <c r="O1321" s="59">
        <f t="shared" si="737"/>
        <v>0.6020599913279624</v>
      </c>
      <c r="P1321" s="59" t="s">
        <v>1480</v>
      </c>
      <c r="R1321" s="59">
        <v>1</v>
      </c>
      <c r="S1321" s="37">
        <v>13</v>
      </c>
      <c r="T1321" s="37">
        <v>1</v>
      </c>
      <c r="U1321" s="37">
        <v>10</v>
      </c>
      <c r="V1321" s="59" t="s">
        <v>698</v>
      </c>
      <c r="X1321" s="37" t="s">
        <v>762</v>
      </c>
      <c r="Y1321" s="38" t="s">
        <v>763</v>
      </c>
      <c r="Z1321" s="40" t="s">
        <v>538</v>
      </c>
      <c r="AA1321" s="77" t="s">
        <v>1992</v>
      </c>
      <c r="AB1321" s="59" t="s">
        <v>14</v>
      </c>
      <c r="AC1321" s="59">
        <v>221</v>
      </c>
      <c r="AD1321" s="77">
        <v>0</v>
      </c>
      <c r="AE1321" s="59" t="s">
        <v>759</v>
      </c>
      <c r="AF1321" s="59">
        <v>8.16</v>
      </c>
      <c r="AG1321" s="59">
        <f t="shared" si="744"/>
        <v>0.91169015875386117</v>
      </c>
      <c r="AH1321" s="177">
        <v>365</v>
      </c>
      <c r="AI1321" s="72">
        <f t="shared" si="745"/>
        <v>2.5622928644564746</v>
      </c>
      <c r="AJ1321" s="59">
        <f t="shared" si="746"/>
        <v>32.64</v>
      </c>
      <c r="AK1321" s="59">
        <f t="shared" si="756"/>
        <v>1.5137501500818236</v>
      </c>
      <c r="AL1321" s="72">
        <f t="shared" si="748"/>
        <v>1460</v>
      </c>
      <c r="AM1321" s="72">
        <f t="shared" si="731"/>
        <v>3.1643528557844371</v>
      </c>
      <c r="AN1321" s="39" t="s">
        <v>1478</v>
      </c>
      <c r="AO1321" s="59" t="s">
        <v>470</v>
      </c>
      <c r="AQ1321" s="59" t="s">
        <v>262</v>
      </c>
      <c r="AS1321" s="67" t="s">
        <v>761</v>
      </c>
      <c r="AT1321" s="172" t="s">
        <v>2499</v>
      </c>
      <c r="AU1321" s="59">
        <v>62.5</v>
      </c>
      <c r="AV1321" s="59">
        <v>7</v>
      </c>
      <c r="AX1321" s="59">
        <v>4.4000000000000004</v>
      </c>
      <c r="AY1321" s="59">
        <v>1985</v>
      </c>
      <c r="AZ1321" s="455">
        <f t="shared" si="738"/>
        <v>3.2977605110991339</v>
      </c>
      <c r="BA1321" s="515" t="s">
        <v>82</v>
      </c>
      <c r="BB1321" s="40" t="s">
        <v>1479</v>
      </c>
      <c r="BC1321" s="59" t="s">
        <v>243</v>
      </c>
      <c r="BH1321" s="67" t="s">
        <v>1476</v>
      </c>
      <c r="BI1321" s="67" t="s">
        <v>1474</v>
      </c>
      <c r="BJ1321" s="67" t="s">
        <v>610</v>
      </c>
      <c r="BK1321" s="67" t="s">
        <v>17</v>
      </c>
      <c r="BO1321" s="59" t="s">
        <v>1671</v>
      </c>
      <c r="BP1321" s="67" t="s">
        <v>51</v>
      </c>
      <c r="BQ1321" s="67" t="s">
        <v>616</v>
      </c>
      <c r="BR1321" s="39">
        <v>-20.253229999999995</v>
      </c>
      <c r="BS1321" s="59" t="s">
        <v>21</v>
      </c>
      <c r="BT1321" s="160" t="s">
        <v>1481</v>
      </c>
      <c r="BU1321" s="67"/>
      <c r="BW1321" s="79" t="s">
        <v>26</v>
      </c>
      <c r="BX1321" s="59" t="s">
        <v>67</v>
      </c>
      <c r="BY1321" s="70"/>
      <c r="BZ1321" s="78">
        <v>25.093346491395877</v>
      </c>
      <c r="CA1321" s="59" t="s">
        <v>18</v>
      </c>
      <c r="CB1321" s="59" t="s">
        <v>698</v>
      </c>
      <c r="CC1321" s="59">
        <v>13</v>
      </c>
      <c r="CD1321" s="59">
        <v>13</v>
      </c>
      <c r="CE1321" s="82" t="s">
        <v>1617</v>
      </c>
      <c r="CF1321" s="78" t="s">
        <v>1584</v>
      </c>
      <c r="CG1321" s="39">
        <v>-18.183680000000003</v>
      </c>
      <c r="CH1321" s="77" t="s">
        <v>21</v>
      </c>
      <c r="CK1321" s="86"/>
      <c r="CL1321" s="82">
        <v>25.331011794707781</v>
      </c>
      <c r="CM1321" s="59">
        <v>13</v>
      </c>
      <c r="CN1321" s="59">
        <v>13</v>
      </c>
      <c r="CO1321" s="82" t="s">
        <v>2630</v>
      </c>
      <c r="CP1321" s="67">
        <f t="shared" si="734"/>
        <v>-8.2084416459060353E-2</v>
      </c>
      <c r="CQ1321" s="67">
        <f t="shared" si="735"/>
        <v>0.96842105263157896</v>
      </c>
      <c r="CR1321" s="67">
        <f t="shared" si="739"/>
        <v>-7.9492276991932134E-2</v>
      </c>
      <c r="CS1321" s="67">
        <f t="shared" si="736"/>
        <v>0.15396767350194929</v>
      </c>
      <c r="CT1321" s="91">
        <v>0</v>
      </c>
      <c r="CU1321" s="59">
        <v>0</v>
      </c>
      <c r="CV1321" s="59" t="s">
        <v>1782</v>
      </c>
      <c r="CW1321" s="59">
        <v>0</v>
      </c>
      <c r="CX1321" s="59">
        <v>0</v>
      </c>
      <c r="CY1321" s="102">
        <v>0</v>
      </c>
      <c r="CZ1321" s="102">
        <v>3</v>
      </c>
      <c r="DA1321" s="102">
        <v>0</v>
      </c>
      <c r="DB1321" s="102">
        <v>0</v>
      </c>
      <c r="DC1321" s="102">
        <v>0</v>
      </c>
      <c r="DD1321" s="59">
        <v>0</v>
      </c>
      <c r="DE1321" s="60">
        <v>0</v>
      </c>
      <c r="DF1321" s="60">
        <v>0</v>
      </c>
      <c r="DG1321" s="60">
        <v>0</v>
      </c>
      <c r="DH1321" s="60">
        <v>0</v>
      </c>
      <c r="DI1321" s="60">
        <v>1</v>
      </c>
      <c r="DJ1321" s="60">
        <v>0</v>
      </c>
      <c r="DK1321" s="60">
        <v>0</v>
      </c>
      <c r="DL1321" s="60">
        <v>0</v>
      </c>
      <c r="DM1321" s="60">
        <v>0</v>
      </c>
      <c r="DN1321" s="60">
        <v>0</v>
      </c>
      <c r="DO1321" s="59">
        <v>0</v>
      </c>
      <c r="DP1321" s="59">
        <v>0</v>
      </c>
      <c r="DQ1321" s="59">
        <v>0</v>
      </c>
      <c r="DR1321" s="59">
        <v>0</v>
      </c>
      <c r="DS1321" s="59">
        <v>0</v>
      </c>
      <c r="DT1321" s="59">
        <v>0</v>
      </c>
      <c r="DU1321" s="59">
        <v>0</v>
      </c>
      <c r="DV1321" s="59">
        <v>0</v>
      </c>
      <c r="DW1321" s="59">
        <v>0</v>
      </c>
      <c r="DX1321" s="59">
        <v>0</v>
      </c>
      <c r="DY1321" s="59">
        <v>0</v>
      </c>
      <c r="DZ1321" s="59">
        <v>0</v>
      </c>
      <c r="EA1321" s="59">
        <v>0</v>
      </c>
      <c r="EB1321" s="59">
        <v>0</v>
      </c>
      <c r="EC1321" s="59">
        <v>0</v>
      </c>
      <c r="ED1321" s="59">
        <v>0</v>
      </c>
      <c r="EE1321" s="59">
        <v>0</v>
      </c>
      <c r="EF1321" s="59">
        <v>0</v>
      </c>
      <c r="EG1321" s="59">
        <v>0</v>
      </c>
      <c r="EH1321" s="59">
        <v>0</v>
      </c>
      <c r="EI1321" s="59">
        <v>0</v>
      </c>
      <c r="EJ1321" s="59">
        <v>0</v>
      </c>
      <c r="EK1321" s="59">
        <v>0</v>
      </c>
      <c r="EL1321" s="59">
        <v>0</v>
      </c>
      <c r="EM1321" s="77">
        <v>0</v>
      </c>
      <c r="EN1321" s="59">
        <v>0</v>
      </c>
      <c r="EO1321" s="59">
        <v>1</v>
      </c>
      <c r="EP1321" s="77">
        <v>2</v>
      </c>
      <c r="EQ1321" s="59">
        <v>3</v>
      </c>
    </row>
    <row r="1322" spans="1:147" ht="15" customHeight="1" x14ac:dyDescent="0.25">
      <c r="A1322" s="504" t="s">
        <v>2601</v>
      </c>
      <c r="B1322" s="37">
        <v>12</v>
      </c>
      <c r="C1322" s="58" t="s">
        <v>480</v>
      </c>
      <c r="D1322" s="59">
        <v>2014</v>
      </c>
      <c r="E1322" s="67" t="s">
        <v>481</v>
      </c>
      <c r="F1322" s="67" t="s">
        <v>87</v>
      </c>
      <c r="G1322" s="59">
        <v>123</v>
      </c>
      <c r="H1322" s="59" t="s">
        <v>482</v>
      </c>
      <c r="I1322" s="64" t="s">
        <v>50</v>
      </c>
      <c r="J1322" s="59">
        <v>0</v>
      </c>
      <c r="K1322" s="59" t="s">
        <v>39</v>
      </c>
      <c r="L1322" s="59" t="s">
        <v>89</v>
      </c>
      <c r="M1322" s="59">
        <v>4</v>
      </c>
      <c r="N1322" s="59">
        <v>4</v>
      </c>
      <c r="O1322" s="59">
        <f t="shared" si="737"/>
        <v>0.6020599913279624</v>
      </c>
      <c r="P1322" s="59" t="s">
        <v>1480</v>
      </c>
      <c r="R1322" s="59">
        <v>1</v>
      </c>
      <c r="S1322" s="37">
        <v>13</v>
      </c>
      <c r="T1322" s="37">
        <v>1</v>
      </c>
      <c r="U1322" s="37">
        <v>10</v>
      </c>
      <c r="V1322" s="59" t="s">
        <v>698</v>
      </c>
      <c r="W1322" s="59">
        <v>1</v>
      </c>
      <c r="X1322" s="37" t="s">
        <v>762</v>
      </c>
      <c r="Y1322" s="38" t="s">
        <v>763</v>
      </c>
      <c r="Z1322" s="40" t="s">
        <v>538</v>
      </c>
      <c r="AA1322" s="77" t="s">
        <v>1992</v>
      </c>
      <c r="AB1322" s="59" t="s">
        <v>14</v>
      </c>
      <c r="AC1322" s="59">
        <v>221</v>
      </c>
      <c r="AD1322" s="77">
        <v>0</v>
      </c>
      <c r="AE1322" s="59" t="s">
        <v>759</v>
      </c>
      <c r="AF1322" s="59">
        <v>8.16</v>
      </c>
      <c r="AG1322" s="59">
        <f t="shared" si="744"/>
        <v>0.91169015875386117</v>
      </c>
      <c r="AH1322" s="177">
        <v>365</v>
      </c>
      <c r="AI1322" s="72">
        <f t="shared" si="745"/>
        <v>2.5622928644564746</v>
      </c>
      <c r="AJ1322" s="59">
        <f t="shared" si="746"/>
        <v>32.64</v>
      </c>
      <c r="AK1322" s="59">
        <f t="shared" si="756"/>
        <v>1.5137501500818236</v>
      </c>
      <c r="AL1322" s="72">
        <f t="shared" si="748"/>
        <v>1460</v>
      </c>
      <c r="AM1322" s="72">
        <f t="shared" si="731"/>
        <v>3.1643528557844371</v>
      </c>
      <c r="AN1322" s="39" t="s">
        <v>1478</v>
      </c>
      <c r="AO1322" s="59" t="s">
        <v>470</v>
      </c>
      <c r="AQ1322" s="59" t="s">
        <v>262</v>
      </c>
      <c r="AS1322" s="67" t="s">
        <v>761</v>
      </c>
      <c r="AT1322" s="172" t="s">
        <v>2499</v>
      </c>
      <c r="AU1322" s="59">
        <v>62.5</v>
      </c>
      <c r="AV1322" s="59">
        <v>7</v>
      </c>
      <c r="AX1322" s="59">
        <v>4.4000000000000004</v>
      </c>
      <c r="AY1322" s="59">
        <v>1985</v>
      </c>
      <c r="AZ1322" s="455">
        <f t="shared" si="738"/>
        <v>3.2977605110991339</v>
      </c>
      <c r="BA1322" s="515" t="s">
        <v>82</v>
      </c>
      <c r="BB1322" s="40" t="s">
        <v>1479</v>
      </c>
      <c r="BC1322" s="59" t="s">
        <v>243</v>
      </c>
      <c r="BH1322" s="67" t="s">
        <v>1476</v>
      </c>
      <c r="BI1322" s="67" t="s">
        <v>1474</v>
      </c>
      <c r="BJ1322" s="67" t="s">
        <v>610</v>
      </c>
      <c r="BK1322" s="67" t="s">
        <v>1665</v>
      </c>
      <c r="BO1322" s="59" t="s">
        <v>1671</v>
      </c>
      <c r="BP1322" s="67" t="s">
        <v>51</v>
      </c>
      <c r="BQ1322" s="67" t="s">
        <v>616</v>
      </c>
      <c r="BR1322" s="39">
        <v>-25.545851528384304</v>
      </c>
      <c r="BS1322" s="59" t="s">
        <v>21</v>
      </c>
      <c r="BT1322" s="160" t="s">
        <v>1481</v>
      </c>
      <c r="BU1322" s="67"/>
      <c r="BW1322" s="79" t="s">
        <v>26</v>
      </c>
      <c r="BX1322" s="59" t="s">
        <v>67</v>
      </c>
      <c r="BY1322" s="70"/>
      <c r="BZ1322" s="78">
        <v>27.697057344864778</v>
      </c>
      <c r="CA1322" s="59" t="s">
        <v>18</v>
      </c>
      <c r="CB1322" s="59" t="s">
        <v>698</v>
      </c>
      <c r="CC1322" s="59">
        <v>13</v>
      </c>
      <c r="CD1322" s="59">
        <v>13</v>
      </c>
      <c r="CE1322" s="82" t="s">
        <v>1617</v>
      </c>
      <c r="CF1322" s="78" t="s">
        <v>1584</v>
      </c>
      <c r="CG1322" s="39">
        <v>-27.7292576419214</v>
      </c>
      <c r="CH1322" s="77" t="s">
        <v>21</v>
      </c>
      <c r="CK1322" s="86"/>
      <c r="CL1322" s="82">
        <v>27.276414428607747</v>
      </c>
      <c r="CM1322" s="59">
        <v>13</v>
      </c>
      <c r="CN1322" s="59">
        <v>13</v>
      </c>
      <c r="CO1322" s="82" t="s">
        <v>2630</v>
      </c>
      <c r="CP1322" s="67">
        <f t="shared" si="734"/>
        <v>7.9432574570512851E-2</v>
      </c>
      <c r="CQ1322" s="67">
        <f t="shared" si="735"/>
        <v>0.96842105263157896</v>
      </c>
      <c r="CR1322" s="67">
        <f t="shared" si="739"/>
        <v>7.6924177478812444E-2</v>
      </c>
      <c r="CS1322" s="67">
        <f t="shared" si="736"/>
        <v>0.15395994863616907</v>
      </c>
      <c r="CT1322" s="91">
        <v>0</v>
      </c>
      <c r="CU1322" s="59">
        <v>0</v>
      </c>
      <c r="CV1322" s="59" t="s">
        <v>1782</v>
      </c>
      <c r="CW1322" s="59">
        <v>0</v>
      </c>
      <c r="CX1322" s="59">
        <v>0</v>
      </c>
      <c r="CY1322" s="102">
        <v>0</v>
      </c>
      <c r="CZ1322" s="102">
        <v>3</v>
      </c>
      <c r="DA1322" s="102">
        <v>0</v>
      </c>
      <c r="DB1322" s="102">
        <v>0</v>
      </c>
      <c r="DC1322" s="102">
        <v>0</v>
      </c>
      <c r="DD1322" s="60">
        <v>1</v>
      </c>
      <c r="DE1322" s="60">
        <v>0</v>
      </c>
      <c r="DF1322" s="60">
        <v>0</v>
      </c>
      <c r="DG1322" s="60">
        <v>0</v>
      </c>
      <c r="DH1322" s="60">
        <v>0</v>
      </c>
      <c r="DI1322" s="60">
        <v>0</v>
      </c>
      <c r="DJ1322" s="60">
        <v>0</v>
      </c>
      <c r="DK1322" s="60">
        <v>0</v>
      </c>
      <c r="DL1322" s="60">
        <v>0</v>
      </c>
      <c r="DM1322" s="60">
        <v>0</v>
      </c>
      <c r="DN1322" s="60">
        <v>0</v>
      </c>
      <c r="DO1322" s="59">
        <v>0</v>
      </c>
      <c r="DP1322" s="59">
        <v>0</v>
      </c>
      <c r="DQ1322" s="59">
        <v>0</v>
      </c>
      <c r="DR1322" s="59">
        <v>0</v>
      </c>
      <c r="DS1322" s="59">
        <v>0</v>
      </c>
      <c r="DT1322" s="59">
        <v>0</v>
      </c>
      <c r="DU1322" s="59">
        <v>0</v>
      </c>
      <c r="DV1322" s="59">
        <v>0</v>
      </c>
      <c r="DW1322" s="59">
        <v>0</v>
      </c>
      <c r="DX1322" s="59">
        <v>0</v>
      </c>
      <c r="DY1322" s="59">
        <v>0</v>
      </c>
      <c r="DZ1322" s="59">
        <v>0</v>
      </c>
      <c r="EA1322" s="59">
        <v>0</v>
      </c>
      <c r="EB1322" s="59">
        <v>0</v>
      </c>
      <c r="EC1322" s="59">
        <v>0</v>
      </c>
      <c r="ED1322" s="59">
        <v>0</v>
      </c>
      <c r="EE1322" s="59">
        <v>0</v>
      </c>
      <c r="EF1322" s="59">
        <v>0</v>
      </c>
      <c r="EG1322" s="59">
        <v>0</v>
      </c>
      <c r="EH1322" s="59">
        <v>0</v>
      </c>
      <c r="EI1322" s="59">
        <v>0</v>
      </c>
      <c r="EJ1322" s="59">
        <v>0</v>
      </c>
      <c r="EK1322" s="59">
        <v>0</v>
      </c>
      <c r="EL1322" s="59">
        <v>0</v>
      </c>
      <c r="EM1322" s="77">
        <v>0</v>
      </c>
      <c r="EN1322" s="59">
        <v>0</v>
      </c>
      <c r="EO1322" s="59">
        <v>1</v>
      </c>
      <c r="EP1322" s="77">
        <v>2</v>
      </c>
      <c r="EQ1322" s="59">
        <v>3</v>
      </c>
    </row>
    <row r="1323" spans="1:147" s="58" customFormat="1" ht="15" customHeight="1" x14ac:dyDescent="0.25">
      <c r="A1323" s="504" t="s">
        <v>2601</v>
      </c>
      <c r="B1323" s="37">
        <v>13</v>
      </c>
      <c r="C1323" s="58" t="s">
        <v>480</v>
      </c>
      <c r="D1323" s="59">
        <v>2014</v>
      </c>
      <c r="E1323" s="67" t="s">
        <v>481</v>
      </c>
      <c r="F1323" s="67" t="s">
        <v>87</v>
      </c>
      <c r="G1323" s="59">
        <v>123</v>
      </c>
      <c r="H1323" s="59" t="s">
        <v>482</v>
      </c>
      <c r="I1323" s="64" t="s">
        <v>50</v>
      </c>
      <c r="J1323" s="59">
        <v>0</v>
      </c>
      <c r="K1323" s="59" t="s">
        <v>39</v>
      </c>
      <c r="L1323" s="59" t="s">
        <v>89</v>
      </c>
      <c r="M1323" s="59">
        <v>4</v>
      </c>
      <c r="N1323" s="59">
        <v>4</v>
      </c>
      <c r="O1323" s="59">
        <f t="shared" si="737"/>
        <v>0.6020599913279624</v>
      </c>
      <c r="P1323" s="59" t="s">
        <v>1480</v>
      </c>
      <c r="Q1323" s="67"/>
      <c r="R1323" s="59">
        <v>1</v>
      </c>
      <c r="S1323" s="37">
        <v>7</v>
      </c>
      <c r="T1323" s="37">
        <v>1</v>
      </c>
      <c r="U1323" s="37">
        <v>10</v>
      </c>
      <c r="V1323" s="59" t="s">
        <v>698</v>
      </c>
      <c r="W1323" s="59"/>
      <c r="X1323" s="37" t="s">
        <v>762</v>
      </c>
      <c r="Y1323" s="38" t="s">
        <v>763</v>
      </c>
      <c r="Z1323" s="40" t="s">
        <v>538</v>
      </c>
      <c r="AA1323" s="77" t="s">
        <v>1992</v>
      </c>
      <c r="AB1323" s="59" t="s">
        <v>14</v>
      </c>
      <c r="AC1323" s="59">
        <v>191</v>
      </c>
      <c r="AD1323" s="77">
        <v>0</v>
      </c>
      <c r="AE1323" s="59" t="s">
        <v>759</v>
      </c>
      <c r="AF1323" s="59">
        <v>7.53</v>
      </c>
      <c r="AG1323" s="59">
        <f t="shared" si="744"/>
        <v>0.87679497620070057</v>
      </c>
      <c r="AH1323" s="177">
        <v>301</v>
      </c>
      <c r="AI1323" s="72">
        <f t="shared" si="745"/>
        <v>2.4785664955938436</v>
      </c>
      <c r="AJ1323" s="59">
        <f t="shared" si="746"/>
        <v>30.12</v>
      </c>
      <c r="AK1323" s="59">
        <f t="shared" si="756"/>
        <v>1.4788549675286631</v>
      </c>
      <c r="AL1323" s="72">
        <f t="shared" si="748"/>
        <v>1204</v>
      </c>
      <c r="AM1323" s="72">
        <f t="shared" si="731"/>
        <v>3.0806264869218056</v>
      </c>
      <c r="AN1323" s="39" t="s">
        <v>1478</v>
      </c>
      <c r="AO1323" s="59" t="s">
        <v>470</v>
      </c>
      <c r="AP1323" s="67"/>
      <c r="AQ1323" s="59" t="s">
        <v>262</v>
      </c>
      <c r="AS1323" s="67" t="s">
        <v>761</v>
      </c>
      <c r="AT1323" s="228" t="s">
        <v>2496</v>
      </c>
      <c r="AU1323" s="59">
        <v>62.5</v>
      </c>
      <c r="AV1323" s="59">
        <v>7</v>
      </c>
      <c r="AW1323" s="59"/>
      <c r="AX1323" s="59">
        <v>4.4000000000000004</v>
      </c>
      <c r="AY1323" s="59">
        <v>1985</v>
      </c>
      <c r="AZ1323" s="455">
        <f t="shared" si="738"/>
        <v>3.2977605110991339</v>
      </c>
      <c r="BA1323" s="515" t="s">
        <v>137</v>
      </c>
      <c r="BB1323" s="40" t="s">
        <v>138</v>
      </c>
      <c r="BC1323" s="59" t="s">
        <v>243</v>
      </c>
      <c r="BD1323" s="59"/>
      <c r="BE1323" s="59"/>
      <c r="BF1323" s="67"/>
      <c r="BG1323" s="67"/>
      <c r="BH1323" s="67" t="s">
        <v>1476</v>
      </c>
      <c r="BI1323" s="67" t="s">
        <v>1475</v>
      </c>
      <c r="BJ1323" s="67" t="s">
        <v>610</v>
      </c>
      <c r="BK1323" s="106" t="s">
        <v>1720</v>
      </c>
      <c r="BL1323" s="59"/>
      <c r="BM1323" s="59"/>
      <c r="BN1323" s="67"/>
      <c r="BO1323" s="59" t="s">
        <v>1671</v>
      </c>
      <c r="BP1323" s="67" t="s">
        <v>51</v>
      </c>
      <c r="BQ1323" s="67" t="s">
        <v>758</v>
      </c>
      <c r="BR1323" s="39">
        <v>0.73069000000000006</v>
      </c>
      <c r="BS1323" s="59" t="s">
        <v>21</v>
      </c>
      <c r="BT1323" s="160" t="s">
        <v>1481</v>
      </c>
      <c r="BV1323" s="67"/>
      <c r="BW1323" s="79" t="s">
        <v>26</v>
      </c>
      <c r="BX1323" s="59" t="s">
        <v>67</v>
      </c>
      <c r="BY1323" s="70"/>
      <c r="BZ1323" s="78">
        <v>3.5921978865835049</v>
      </c>
      <c r="CA1323" s="59" t="s">
        <v>18</v>
      </c>
      <c r="CB1323" s="59" t="s">
        <v>698</v>
      </c>
      <c r="CC1323" s="59">
        <v>7</v>
      </c>
      <c r="CD1323" s="59">
        <v>7</v>
      </c>
      <c r="CE1323" s="82" t="s">
        <v>1617</v>
      </c>
      <c r="CF1323" s="78" t="s">
        <v>1584</v>
      </c>
      <c r="CG1323" s="39">
        <v>1.4007899999999998</v>
      </c>
      <c r="CH1323" s="77" t="s">
        <v>21</v>
      </c>
      <c r="CI1323" s="67"/>
      <c r="CJ1323" s="67"/>
      <c r="CK1323" s="86"/>
      <c r="CL1323" s="82">
        <v>3.7666376137976165</v>
      </c>
      <c r="CM1323" s="59">
        <v>7</v>
      </c>
      <c r="CN1323" s="59">
        <v>7</v>
      </c>
      <c r="CO1323" s="82" t="s">
        <v>2630</v>
      </c>
      <c r="CP1323" s="67">
        <f t="shared" si="734"/>
        <v>-0.18207005953382288</v>
      </c>
      <c r="CQ1323" s="67">
        <f t="shared" si="735"/>
        <v>0.93617021276595747</v>
      </c>
      <c r="CR1323" s="67">
        <f t="shared" si="739"/>
        <v>-0.17044856637208952</v>
      </c>
      <c r="CS1323" s="67">
        <f t="shared" si="736"/>
        <v>0.28675188263493928</v>
      </c>
      <c r="CT1323" s="91">
        <v>0</v>
      </c>
      <c r="CU1323" s="59">
        <v>0</v>
      </c>
      <c r="CV1323" s="59" t="s">
        <v>1782</v>
      </c>
      <c r="CW1323" s="59">
        <v>0</v>
      </c>
      <c r="CX1323" s="65">
        <v>0</v>
      </c>
      <c r="CY1323" s="102">
        <v>0</v>
      </c>
      <c r="CZ1323" s="102">
        <v>3</v>
      </c>
      <c r="DA1323" s="102">
        <v>0</v>
      </c>
      <c r="DB1323" s="102">
        <v>0</v>
      </c>
      <c r="DC1323" s="102">
        <v>0</v>
      </c>
      <c r="DD1323" s="59">
        <v>0</v>
      </c>
      <c r="DE1323" s="60">
        <v>0</v>
      </c>
      <c r="DF1323" s="60">
        <v>0</v>
      </c>
      <c r="DG1323" s="60">
        <v>0</v>
      </c>
      <c r="DH1323" s="60">
        <v>0</v>
      </c>
      <c r="DI1323" s="60">
        <v>0</v>
      </c>
      <c r="DJ1323" s="60">
        <v>1</v>
      </c>
      <c r="DK1323" s="60">
        <v>0</v>
      </c>
      <c r="DL1323" s="60">
        <v>0</v>
      </c>
      <c r="DM1323" s="60">
        <v>0</v>
      </c>
      <c r="DN1323" s="60">
        <v>0</v>
      </c>
      <c r="DO1323" s="59">
        <v>0</v>
      </c>
      <c r="DP1323" s="59">
        <v>0</v>
      </c>
      <c r="DQ1323" s="59">
        <v>0</v>
      </c>
      <c r="DR1323" s="59">
        <v>0</v>
      </c>
      <c r="DS1323" s="59">
        <v>0</v>
      </c>
      <c r="DT1323" s="59">
        <v>0</v>
      </c>
      <c r="DU1323" s="59">
        <v>0</v>
      </c>
      <c r="DV1323" s="59">
        <v>0</v>
      </c>
      <c r="DW1323" s="59">
        <v>0</v>
      </c>
      <c r="DX1323" s="59">
        <v>0</v>
      </c>
      <c r="DY1323" s="59">
        <v>0</v>
      </c>
      <c r="DZ1323" s="59">
        <v>0</v>
      </c>
      <c r="EA1323" s="59">
        <v>0</v>
      </c>
      <c r="EB1323" s="59">
        <v>0</v>
      </c>
      <c r="EC1323" s="59">
        <v>0</v>
      </c>
      <c r="ED1323" s="59">
        <v>0</v>
      </c>
      <c r="EE1323" s="59">
        <v>0</v>
      </c>
      <c r="EF1323" s="59">
        <v>0</v>
      </c>
      <c r="EG1323" s="59">
        <v>0</v>
      </c>
      <c r="EH1323" s="59">
        <v>0</v>
      </c>
      <c r="EI1323" s="59">
        <v>0</v>
      </c>
      <c r="EJ1323" s="59">
        <v>0</v>
      </c>
      <c r="EK1323" s="59">
        <v>0</v>
      </c>
      <c r="EL1323" s="59">
        <v>0</v>
      </c>
      <c r="EM1323" s="77">
        <v>0</v>
      </c>
      <c r="EN1323" s="59">
        <v>0</v>
      </c>
      <c r="EO1323" s="59">
        <v>1</v>
      </c>
      <c r="EP1323" s="77">
        <v>2</v>
      </c>
      <c r="EQ1323" s="59">
        <v>1</v>
      </c>
    </row>
    <row r="1324" spans="1:147" s="58" customFormat="1" ht="15" customHeight="1" x14ac:dyDescent="0.25">
      <c r="A1324" s="504" t="s">
        <v>2601</v>
      </c>
      <c r="B1324" s="37">
        <v>14</v>
      </c>
      <c r="C1324" s="58" t="s">
        <v>480</v>
      </c>
      <c r="D1324" s="59">
        <v>2014</v>
      </c>
      <c r="E1324" s="67" t="s">
        <v>481</v>
      </c>
      <c r="F1324" s="67" t="s">
        <v>87</v>
      </c>
      <c r="G1324" s="59">
        <v>123</v>
      </c>
      <c r="H1324" s="59" t="s">
        <v>482</v>
      </c>
      <c r="I1324" s="64" t="s">
        <v>50</v>
      </c>
      <c r="J1324" s="59">
        <v>0</v>
      </c>
      <c r="K1324" s="59" t="s">
        <v>39</v>
      </c>
      <c r="L1324" s="59" t="s">
        <v>89</v>
      </c>
      <c r="M1324" s="59">
        <v>4</v>
      </c>
      <c r="N1324" s="59">
        <v>4</v>
      </c>
      <c r="O1324" s="59">
        <f t="shared" si="737"/>
        <v>0.6020599913279624</v>
      </c>
      <c r="P1324" s="59" t="s">
        <v>1480</v>
      </c>
      <c r="Q1324" s="67"/>
      <c r="R1324" s="59">
        <v>1</v>
      </c>
      <c r="S1324" s="37">
        <v>7</v>
      </c>
      <c r="T1324" s="37">
        <v>1</v>
      </c>
      <c r="U1324" s="37">
        <v>10</v>
      </c>
      <c r="V1324" s="59" t="s">
        <v>698</v>
      </c>
      <c r="W1324" s="59"/>
      <c r="X1324" s="37" t="s">
        <v>762</v>
      </c>
      <c r="Y1324" s="38" t="s">
        <v>763</v>
      </c>
      <c r="Z1324" s="40" t="s">
        <v>538</v>
      </c>
      <c r="AA1324" s="77" t="s">
        <v>1992</v>
      </c>
      <c r="AB1324" s="59" t="s">
        <v>14</v>
      </c>
      <c r="AC1324" s="59">
        <v>191</v>
      </c>
      <c r="AD1324" s="77">
        <v>0</v>
      </c>
      <c r="AE1324" s="59" t="s">
        <v>759</v>
      </c>
      <c r="AF1324" s="59">
        <v>7.53</v>
      </c>
      <c r="AG1324" s="59">
        <f t="shared" si="744"/>
        <v>0.87679497620070057</v>
      </c>
      <c r="AH1324" s="177">
        <v>301</v>
      </c>
      <c r="AI1324" s="72">
        <f t="shared" si="745"/>
        <v>2.4785664955938436</v>
      </c>
      <c r="AJ1324" s="59">
        <f t="shared" si="746"/>
        <v>30.12</v>
      </c>
      <c r="AK1324" s="59">
        <f t="shared" si="756"/>
        <v>1.4788549675286631</v>
      </c>
      <c r="AL1324" s="72">
        <f t="shared" si="748"/>
        <v>1204</v>
      </c>
      <c r="AM1324" s="72">
        <f t="shared" si="731"/>
        <v>3.0806264869218056</v>
      </c>
      <c r="AN1324" s="39" t="s">
        <v>1478</v>
      </c>
      <c r="AO1324" s="59" t="s">
        <v>470</v>
      </c>
      <c r="AP1324" s="67"/>
      <c r="AQ1324" s="59" t="s">
        <v>262</v>
      </c>
      <c r="AS1324" s="67" t="s">
        <v>761</v>
      </c>
      <c r="AT1324" s="228" t="s">
        <v>2496</v>
      </c>
      <c r="AU1324" s="59">
        <v>62.5</v>
      </c>
      <c r="AV1324" s="59">
        <v>7</v>
      </c>
      <c r="AW1324" s="59"/>
      <c r="AX1324" s="59">
        <v>4.4000000000000004</v>
      </c>
      <c r="AY1324" s="59">
        <v>1985</v>
      </c>
      <c r="AZ1324" s="455">
        <f t="shared" si="738"/>
        <v>3.2977605110991339</v>
      </c>
      <c r="BA1324" s="515" t="s">
        <v>137</v>
      </c>
      <c r="BB1324" s="40" t="s">
        <v>138</v>
      </c>
      <c r="BC1324" s="59" t="s">
        <v>243</v>
      </c>
      <c r="BD1324" s="59"/>
      <c r="BE1324" s="59"/>
      <c r="BF1324" s="67"/>
      <c r="BG1324" s="67"/>
      <c r="BH1324" s="67" t="s">
        <v>1476</v>
      </c>
      <c r="BI1324" s="67" t="s">
        <v>1475</v>
      </c>
      <c r="BJ1324" s="67" t="s">
        <v>610</v>
      </c>
      <c r="BK1324" s="67" t="s">
        <v>1050</v>
      </c>
      <c r="BL1324" s="59"/>
      <c r="BM1324" s="59"/>
      <c r="BN1324" s="67"/>
      <c r="BO1324" s="59" t="s">
        <v>1671</v>
      </c>
      <c r="BP1324" s="67" t="s">
        <v>51</v>
      </c>
      <c r="BQ1324" s="67" t="s">
        <v>758</v>
      </c>
      <c r="BR1324" s="39">
        <v>-4.6796399999999991</v>
      </c>
      <c r="BS1324" s="59" t="s">
        <v>21</v>
      </c>
      <c r="BT1324" s="160" t="s">
        <v>1481</v>
      </c>
      <c r="BV1324" s="67"/>
      <c r="BW1324" s="79" t="s">
        <v>26</v>
      </c>
      <c r="BX1324" s="59" t="s">
        <v>67</v>
      </c>
      <c r="BY1324" s="70"/>
      <c r="BZ1324" s="78">
        <v>22.439991667038335</v>
      </c>
      <c r="CA1324" s="59" t="s">
        <v>18</v>
      </c>
      <c r="CB1324" s="59" t="s">
        <v>698</v>
      </c>
      <c r="CC1324" s="59">
        <v>7</v>
      </c>
      <c r="CD1324" s="59">
        <v>7</v>
      </c>
      <c r="CE1324" s="82" t="s">
        <v>1617</v>
      </c>
      <c r="CF1324" s="78" t="s">
        <v>1584</v>
      </c>
      <c r="CG1324" s="39">
        <v>-3.9446499999999993</v>
      </c>
      <c r="CH1324" s="77" t="s">
        <v>21</v>
      </c>
      <c r="CI1324" s="67"/>
      <c r="CJ1324" s="67"/>
      <c r="CK1324" s="86"/>
      <c r="CL1324" s="82">
        <v>22.618340914880889</v>
      </c>
      <c r="CM1324" s="59">
        <v>7</v>
      </c>
      <c r="CN1324" s="59">
        <v>7</v>
      </c>
      <c r="CO1324" s="82" t="s">
        <v>2630</v>
      </c>
      <c r="CP1324" s="67">
        <f t="shared" si="734"/>
        <v>-3.2623676923739631E-2</v>
      </c>
      <c r="CQ1324" s="67">
        <f t="shared" si="735"/>
        <v>0.93617021276595747</v>
      </c>
      <c r="CR1324" s="67">
        <f t="shared" si="739"/>
        <v>-3.0541314566905186E-2</v>
      </c>
      <c r="CS1324" s="67">
        <f t="shared" si="736"/>
        <v>0.28574759899626695</v>
      </c>
      <c r="CT1324" s="91">
        <v>0</v>
      </c>
      <c r="CU1324" s="59">
        <v>0</v>
      </c>
      <c r="CV1324" s="59" t="s">
        <v>1782</v>
      </c>
      <c r="CW1324" s="59">
        <v>0</v>
      </c>
      <c r="CX1324" s="59">
        <v>0</v>
      </c>
      <c r="CY1324" s="102">
        <v>0</v>
      </c>
      <c r="CZ1324" s="102">
        <v>3</v>
      </c>
      <c r="DA1324" s="102">
        <v>0</v>
      </c>
      <c r="DB1324" s="102">
        <v>0</v>
      </c>
      <c r="DC1324" s="102">
        <v>0</v>
      </c>
      <c r="DD1324" s="59">
        <v>0</v>
      </c>
      <c r="DE1324" s="60">
        <v>1</v>
      </c>
      <c r="DF1324" s="60">
        <v>0</v>
      </c>
      <c r="DG1324" s="60">
        <v>0</v>
      </c>
      <c r="DH1324" s="60">
        <v>0</v>
      </c>
      <c r="DI1324" s="60">
        <v>0</v>
      </c>
      <c r="DJ1324" s="60">
        <v>0</v>
      </c>
      <c r="DK1324" s="60">
        <v>0</v>
      </c>
      <c r="DL1324" s="60">
        <v>0</v>
      </c>
      <c r="DM1324" s="60">
        <v>0</v>
      </c>
      <c r="DN1324" s="60">
        <v>0</v>
      </c>
      <c r="DO1324" s="59">
        <v>0</v>
      </c>
      <c r="DP1324" s="59">
        <v>0</v>
      </c>
      <c r="DQ1324" s="59">
        <v>0</v>
      </c>
      <c r="DR1324" s="59">
        <v>0</v>
      </c>
      <c r="DS1324" s="59">
        <v>0</v>
      </c>
      <c r="DT1324" s="59">
        <v>0</v>
      </c>
      <c r="DU1324" s="59">
        <v>0</v>
      </c>
      <c r="DV1324" s="59">
        <v>0</v>
      </c>
      <c r="DW1324" s="59">
        <v>0</v>
      </c>
      <c r="DX1324" s="59">
        <v>0</v>
      </c>
      <c r="DY1324" s="59">
        <v>0</v>
      </c>
      <c r="DZ1324" s="59">
        <v>0</v>
      </c>
      <c r="EA1324" s="59">
        <v>0</v>
      </c>
      <c r="EB1324" s="59">
        <v>0</v>
      </c>
      <c r="EC1324" s="59">
        <v>0</v>
      </c>
      <c r="ED1324" s="59">
        <v>0</v>
      </c>
      <c r="EE1324" s="59">
        <v>0</v>
      </c>
      <c r="EF1324" s="59">
        <v>0</v>
      </c>
      <c r="EG1324" s="59">
        <v>0</v>
      </c>
      <c r="EH1324" s="59">
        <v>0</v>
      </c>
      <c r="EI1324" s="59">
        <v>0</v>
      </c>
      <c r="EJ1324" s="59">
        <v>0</v>
      </c>
      <c r="EK1324" s="59">
        <v>0</v>
      </c>
      <c r="EL1324" s="59">
        <v>0</v>
      </c>
      <c r="EM1324" s="77">
        <v>0</v>
      </c>
      <c r="EN1324" s="59">
        <v>0</v>
      </c>
      <c r="EO1324" s="59">
        <v>1</v>
      </c>
      <c r="EP1324" s="77">
        <v>2</v>
      </c>
      <c r="EQ1324" s="59">
        <v>1</v>
      </c>
    </row>
    <row r="1325" spans="1:147" s="58" customFormat="1" ht="15" customHeight="1" x14ac:dyDescent="0.25">
      <c r="A1325" s="504" t="s">
        <v>2601</v>
      </c>
      <c r="B1325" s="37">
        <v>15</v>
      </c>
      <c r="C1325" s="58" t="s">
        <v>480</v>
      </c>
      <c r="D1325" s="59">
        <v>2014</v>
      </c>
      <c r="E1325" s="67" t="s">
        <v>481</v>
      </c>
      <c r="F1325" s="67" t="s">
        <v>87</v>
      </c>
      <c r="G1325" s="59">
        <v>123</v>
      </c>
      <c r="H1325" s="59" t="s">
        <v>482</v>
      </c>
      <c r="I1325" s="64" t="s">
        <v>50</v>
      </c>
      <c r="J1325" s="59">
        <v>0</v>
      </c>
      <c r="K1325" s="59" t="s">
        <v>39</v>
      </c>
      <c r="L1325" s="59" t="s">
        <v>89</v>
      </c>
      <c r="M1325" s="59">
        <v>4</v>
      </c>
      <c r="N1325" s="59">
        <v>4</v>
      </c>
      <c r="O1325" s="59">
        <f t="shared" si="737"/>
        <v>0.6020599913279624</v>
      </c>
      <c r="P1325" s="59" t="s">
        <v>1480</v>
      </c>
      <c r="Q1325" s="67"/>
      <c r="R1325" s="59">
        <v>1</v>
      </c>
      <c r="S1325" s="37">
        <v>7</v>
      </c>
      <c r="T1325" s="37">
        <v>1</v>
      </c>
      <c r="U1325" s="37">
        <v>10</v>
      </c>
      <c r="V1325" s="59" t="s">
        <v>698</v>
      </c>
      <c r="W1325" s="59"/>
      <c r="X1325" s="37" t="s">
        <v>762</v>
      </c>
      <c r="Y1325" s="38" t="s">
        <v>763</v>
      </c>
      <c r="Z1325" s="40" t="s">
        <v>538</v>
      </c>
      <c r="AA1325" s="77" t="s">
        <v>1992</v>
      </c>
      <c r="AB1325" s="59" t="s">
        <v>14</v>
      </c>
      <c r="AC1325" s="59">
        <v>191</v>
      </c>
      <c r="AD1325" s="77">
        <v>0</v>
      </c>
      <c r="AE1325" s="59" t="s">
        <v>759</v>
      </c>
      <c r="AF1325" s="59">
        <v>7.53</v>
      </c>
      <c r="AG1325" s="59">
        <f t="shared" si="744"/>
        <v>0.87679497620070057</v>
      </c>
      <c r="AH1325" s="177">
        <v>301</v>
      </c>
      <c r="AI1325" s="72">
        <f t="shared" si="745"/>
        <v>2.4785664955938436</v>
      </c>
      <c r="AJ1325" s="59">
        <f t="shared" si="746"/>
        <v>30.12</v>
      </c>
      <c r="AK1325" s="59">
        <f t="shared" si="756"/>
        <v>1.4788549675286631</v>
      </c>
      <c r="AL1325" s="72">
        <f t="shared" si="748"/>
        <v>1204</v>
      </c>
      <c r="AM1325" s="72">
        <f t="shared" si="731"/>
        <v>3.0806264869218056</v>
      </c>
      <c r="AN1325" s="39" t="s">
        <v>1478</v>
      </c>
      <c r="AO1325" s="59" t="s">
        <v>470</v>
      </c>
      <c r="AP1325" s="67"/>
      <c r="AQ1325" s="59" t="s">
        <v>262</v>
      </c>
      <c r="AS1325" s="67" t="s">
        <v>761</v>
      </c>
      <c r="AT1325" s="228" t="s">
        <v>2496</v>
      </c>
      <c r="AU1325" s="59">
        <v>62.5</v>
      </c>
      <c r="AV1325" s="59">
        <v>7</v>
      </c>
      <c r="AW1325" s="59"/>
      <c r="AX1325" s="59">
        <v>4.4000000000000004</v>
      </c>
      <c r="AY1325" s="59">
        <v>1985</v>
      </c>
      <c r="AZ1325" s="455">
        <f t="shared" si="738"/>
        <v>3.2977605110991339</v>
      </c>
      <c r="BA1325" s="515" t="s">
        <v>137</v>
      </c>
      <c r="BB1325" s="40" t="s">
        <v>138</v>
      </c>
      <c r="BC1325" s="59" t="s">
        <v>243</v>
      </c>
      <c r="BD1325" s="59"/>
      <c r="BE1325" s="59"/>
      <c r="BF1325" s="67"/>
      <c r="BG1325" s="67"/>
      <c r="BH1325" s="67" t="s">
        <v>1476</v>
      </c>
      <c r="BI1325" s="67" t="s">
        <v>1475</v>
      </c>
      <c r="BJ1325" s="67" t="s">
        <v>610</v>
      </c>
      <c r="BK1325" s="67" t="s">
        <v>17</v>
      </c>
      <c r="BL1325" s="59"/>
      <c r="BM1325" s="59"/>
      <c r="BN1325" s="67"/>
      <c r="BO1325" s="59" t="s">
        <v>1671</v>
      </c>
      <c r="BP1325" s="67" t="s">
        <v>51</v>
      </c>
      <c r="BQ1325" s="67" t="s">
        <v>758</v>
      </c>
      <c r="BR1325" s="39">
        <v>2.5353499999999976</v>
      </c>
      <c r="BS1325" s="59" t="s">
        <v>21</v>
      </c>
      <c r="BT1325" s="160" t="s">
        <v>1481</v>
      </c>
      <c r="BV1325" s="67"/>
      <c r="BW1325" s="79" t="s">
        <v>26</v>
      </c>
      <c r="BX1325" s="59" t="s">
        <v>67</v>
      </c>
      <c r="BY1325" s="70"/>
      <c r="BZ1325" s="78">
        <v>20.419911309990432</v>
      </c>
      <c r="CA1325" s="59" t="s">
        <v>18</v>
      </c>
      <c r="CB1325" s="59" t="s">
        <v>698</v>
      </c>
      <c r="CC1325" s="59">
        <v>7</v>
      </c>
      <c r="CD1325" s="59">
        <v>7</v>
      </c>
      <c r="CE1325" s="82" t="s">
        <v>1617</v>
      </c>
      <c r="CF1325" s="78" t="s">
        <v>1584</v>
      </c>
      <c r="CG1325" s="39">
        <v>1.8729800000000019</v>
      </c>
      <c r="CH1325" s="77" t="s">
        <v>21</v>
      </c>
      <c r="CI1325" s="67"/>
      <c r="CJ1325" s="67"/>
      <c r="CK1325" s="86"/>
      <c r="CL1325" s="82">
        <v>20.771398515653075</v>
      </c>
      <c r="CM1325" s="59">
        <v>7</v>
      </c>
      <c r="CN1325" s="59">
        <v>7</v>
      </c>
      <c r="CO1325" s="82" t="s">
        <v>2630</v>
      </c>
      <c r="CP1325" s="67">
        <f t="shared" si="734"/>
        <v>3.2159496243618607E-2</v>
      </c>
      <c r="CQ1325" s="67">
        <f t="shared" si="735"/>
        <v>0.93617021276595747</v>
      </c>
      <c r="CR1325" s="67">
        <f t="shared" si="739"/>
        <v>3.0106762440834441E-2</v>
      </c>
      <c r="CS1325" s="67">
        <f t="shared" si="736"/>
        <v>0.28574665775516672</v>
      </c>
      <c r="CT1325" s="91">
        <v>0</v>
      </c>
      <c r="CU1325" s="59">
        <v>0</v>
      </c>
      <c r="CV1325" s="59" t="s">
        <v>1782</v>
      </c>
      <c r="CW1325" s="59">
        <v>0</v>
      </c>
      <c r="CX1325" s="59">
        <v>0</v>
      </c>
      <c r="CY1325" s="102">
        <v>0</v>
      </c>
      <c r="CZ1325" s="102">
        <v>3</v>
      </c>
      <c r="DA1325" s="102">
        <v>0</v>
      </c>
      <c r="DB1325" s="102">
        <v>0</v>
      </c>
      <c r="DC1325" s="102">
        <v>0</v>
      </c>
      <c r="DD1325" s="59">
        <v>0</v>
      </c>
      <c r="DE1325" s="60">
        <v>0</v>
      </c>
      <c r="DF1325" s="60">
        <v>0</v>
      </c>
      <c r="DG1325" s="60">
        <v>0</v>
      </c>
      <c r="DH1325" s="60">
        <v>0</v>
      </c>
      <c r="DI1325" s="60">
        <v>1</v>
      </c>
      <c r="DJ1325" s="60">
        <v>0</v>
      </c>
      <c r="DK1325" s="60">
        <v>0</v>
      </c>
      <c r="DL1325" s="60">
        <v>0</v>
      </c>
      <c r="DM1325" s="60">
        <v>0</v>
      </c>
      <c r="DN1325" s="60">
        <v>0</v>
      </c>
      <c r="DO1325" s="59">
        <v>0</v>
      </c>
      <c r="DP1325" s="59">
        <v>0</v>
      </c>
      <c r="DQ1325" s="59">
        <v>0</v>
      </c>
      <c r="DR1325" s="59">
        <v>0</v>
      </c>
      <c r="DS1325" s="59">
        <v>0</v>
      </c>
      <c r="DT1325" s="59">
        <v>0</v>
      </c>
      <c r="DU1325" s="59">
        <v>0</v>
      </c>
      <c r="DV1325" s="59">
        <v>0</v>
      </c>
      <c r="DW1325" s="59">
        <v>0</v>
      </c>
      <c r="DX1325" s="59">
        <v>0</v>
      </c>
      <c r="DY1325" s="59">
        <v>0</v>
      </c>
      <c r="DZ1325" s="59">
        <v>0</v>
      </c>
      <c r="EA1325" s="59">
        <v>0</v>
      </c>
      <c r="EB1325" s="59">
        <v>0</v>
      </c>
      <c r="EC1325" s="59">
        <v>0</v>
      </c>
      <c r="ED1325" s="59">
        <v>0</v>
      </c>
      <c r="EE1325" s="59">
        <v>0</v>
      </c>
      <c r="EF1325" s="59">
        <v>0</v>
      </c>
      <c r="EG1325" s="59">
        <v>0</v>
      </c>
      <c r="EH1325" s="59">
        <v>0</v>
      </c>
      <c r="EI1325" s="59">
        <v>0</v>
      </c>
      <c r="EJ1325" s="59">
        <v>0</v>
      </c>
      <c r="EK1325" s="59">
        <v>0</v>
      </c>
      <c r="EL1325" s="59">
        <v>0</v>
      </c>
      <c r="EM1325" s="77">
        <v>0</v>
      </c>
      <c r="EN1325" s="59">
        <v>0</v>
      </c>
      <c r="EO1325" s="59">
        <v>1</v>
      </c>
      <c r="EP1325" s="77">
        <v>2</v>
      </c>
      <c r="EQ1325" s="59">
        <v>1</v>
      </c>
    </row>
    <row r="1326" spans="1:147" s="58" customFormat="1" ht="15" customHeight="1" x14ac:dyDescent="0.25">
      <c r="A1326" s="504" t="s">
        <v>2601</v>
      </c>
      <c r="B1326" s="37">
        <v>16</v>
      </c>
      <c r="C1326" s="58" t="s">
        <v>480</v>
      </c>
      <c r="D1326" s="59">
        <v>2014</v>
      </c>
      <c r="E1326" s="67" t="s">
        <v>481</v>
      </c>
      <c r="F1326" s="67" t="s">
        <v>87</v>
      </c>
      <c r="G1326" s="59">
        <v>123</v>
      </c>
      <c r="H1326" s="59" t="s">
        <v>482</v>
      </c>
      <c r="I1326" s="64" t="s">
        <v>50</v>
      </c>
      <c r="J1326" s="59">
        <v>0</v>
      </c>
      <c r="K1326" s="59" t="s">
        <v>39</v>
      </c>
      <c r="L1326" s="59" t="s">
        <v>89</v>
      </c>
      <c r="M1326" s="59">
        <v>4</v>
      </c>
      <c r="N1326" s="59">
        <v>4</v>
      </c>
      <c r="O1326" s="59">
        <f t="shared" si="737"/>
        <v>0.6020599913279624</v>
      </c>
      <c r="P1326" s="59" t="s">
        <v>1480</v>
      </c>
      <c r="Q1326" s="67"/>
      <c r="R1326" s="59">
        <v>1</v>
      </c>
      <c r="S1326" s="37">
        <v>7</v>
      </c>
      <c r="T1326" s="37">
        <v>1</v>
      </c>
      <c r="U1326" s="37">
        <v>10</v>
      </c>
      <c r="V1326" s="59" t="s">
        <v>698</v>
      </c>
      <c r="W1326" s="59">
        <v>1</v>
      </c>
      <c r="X1326" s="37" t="s">
        <v>762</v>
      </c>
      <c r="Y1326" s="38" t="s">
        <v>763</v>
      </c>
      <c r="Z1326" s="40" t="s">
        <v>538</v>
      </c>
      <c r="AA1326" s="77" t="s">
        <v>1992</v>
      </c>
      <c r="AB1326" s="59" t="s">
        <v>14</v>
      </c>
      <c r="AC1326" s="59">
        <v>191</v>
      </c>
      <c r="AD1326" s="77">
        <v>0</v>
      </c>
      <c r="AE1326" s="59" t="s">
        <v>759</v>
      </c>
      <c r="AF1326" s="59">
        <v>7.53</v>
      </c>
      <c r="AG1326" s="59">
        <f t="shared" si="744"/>
        <v>0.87679497620070057</v>
      </c>
      <c r="AH1326" s="177">
        <v>301</v>
      </c>
      <c r="AI1326" s="72">
        <f t="shared" si="745"/>
        <v>2.4785664955938436</v>
      </c>
      <c r="AJ1326" s="59">
        <f t="shared" si="746"/>
        <v>30.12</v>
      </c>
      <c r="AK1326" s="59">
        <f t="shared" si="756"/>
        <v>1.4788549675286631</v>
      </c>
      <c r="AL1326" s="72">
        <f t="shared" si="748"/>
        <v>1204</v>
      </c>
      <c r="AM1326" s="72">
        <f t="shared" si="731"/>
        <v>3.0806264869218056</v>
      </c>
      <c r="AN1326" s="39" t="s">
        <v>1478</v>
      </c>
      <c r="AO1326" s="59" t="s">
        <v>470</v>
      </c>
      <c r="AP1326" s="67"/>
      <c r="AQ1326" s="59" t="s">
        <v>262</v>
      </c>
      <c r="AS1326" s="67" t="s">
        <v>761</v>
      </c>
      <c r="AT1326" s="228" t="s">
        <v>2496</v>
      </c>
      <c r="AU1326" s="59">
        <v>62.5</v>
      </c>
      <c r="AV1326" s="59">
        <v>7</v>
      </c>
      <c r="AW1326" s="59"/>
      <c r="AX1326" s="59">
        <v>4.4000000000000004</v>
      </c>
      <c r="AY1326" s="59">
        <v>1985</v>
      </c>
      <c r="AZ1326" s="455">
        <f t="shared" si="738"/>
        <v>3.2977605110991339</v>
      </c>
      <c r="BA1326" s="515" t="s">
        <v>137</v>
      </c>
      <c r="BB1326" s="40" t="s">
        <v>138</v>
      </c>
      <c r="BC1326" s="59" t="s">
        <v>243</v>
      </c>
      <c r="BD1326" s="59"/>
      <c r="BE1326" s="59"/>
      <c r="BF1326" s="67"/>
      <c r="BG1326" s="67"/>
      <c r="BH1326" s="67" t="s">
        <v>1476</v>
      </c>
      <c r="BI1326" s="67" t="s">
        <v>1475</v>
      </c>
      <c r="BJ1326" s="67" t="s">
        <v>610</v>
      </c>
      <c r="BK1326" s="67" t="s">
        <v>1665</v>
      </c>
      <c r="BL1326" s="59"/>
      <c r="BM1326" s="59"/>
      <c r="BN1326" s="67"/>
      <c r="BO1326" s="59" t="s">
        <v>1671</v>
      </c>
      <c r="BP1326" s="67" t="s">
        <v>51</v>
      </c>
      <c r="BQ1326" s="67" t="s">
        <v>758</v>
      </c>
      <c r="BR1326" s="39">
        <v>-1.9650655021833998</v>
      </c>
      <c r="BS1326" s="59" t="s">
        <v>21</v>
      </c>
      <c r="BT1326" s="160" t="s">
        <v>1481</v>
      </c>
      <c r="BV1326" s="67"/>
      <c r="BW1326" s="79" t="s">
        <v>26</v>
      </c>
      <c r="BX1326" s="59" t="s">
        <v>67</v>
      </c>
      <c r="BY1326" s="70"/>
      <c r="BZ1326" s="78">
        <v>15.113681584130479</v>
      </c>
      <c r="CA1326" s="59" t="s">
        <v>18</v>
      </c>
      <c r="CB1326" s="59" t="s">
        <v>698</v>
      </c>
      <c r="CC1326" s="59">
        <v>7</v>
      </c>
      <c r="CD1326" s="59">
        <v>7</v>
      </c>
      <c r="CE1326" s="82" t="s">
        <v>1617</v>
      </c>
      <c r="CF1326" s="78" t="s">
        <v>1584</v>
      </c>
      <c r="CG1326" s="39">
        <v>-0.87336244541489805</v>
      </c>
      <c r="CH1326" s="77" t="s">
        <v>21</v>
      </c>
      <c r="CI1326" s="67"/>
      <c r="CJ1326" s="67"/>
      <c r="CK1326" s="86"/>
      <c r="CL1326" s="82">
        <v>15.522159464782726</v>
      </c>
      <c r="CM1326" s="59">
        <v>7</v>
      </c>
      <c r="CN1326" s="59">
        <v>7</v>
      </c>
      <c r="CO1326" s="82" t="s">
        <v>2630</v>
      </c>
      <c r="CP1326" s="67">
        <f t="shared" si="734"/>
        <v>-7.1263330273238876E-2</v>
      </c>
      <c r="CQ1326" s="67">
        <f t="shared" si="735"/>
        <v>0.93617021276595747</v>
      </c>
      <c r="CR1326" s="67">
        <f t="shared" si="739"/>
        <v>-6.6714607064308734E-2</v>
      </c>
      <c r="CS1326" s="67">
        <f t="shared" si="736"/>
        <v>0.28587324424270516</v>
      </c>
      <c r="CT1326" s="91">
        <v>0</v>
      </c>
      <c r="CU1326" s="59">
        <v>0</v>
      </c>
      <c r="CV1326" s="59" t="s">
        <v>1782</v>
      </c>
      <c r="CW1326" s="59">
        <v>0</v>
      </c>
      <c r="CX1326" s="59">
        <v>0</v>
      </c>
      <c r="CY1326" s="102">
        <v>0</v>
      </c>
      <c r="CZ1326" s="102">
        <v>3</v>
      </c>
      <c r="DA1326" s="102">
        <v>0</v>
      </c>
      <c r="DB1326" s="102">
        <v>0</v>
      </c>
      <c r="DC1326" s="102">
        <v>0</v>
      </c>
      <c r="DD1326" s="60">
        <v>1</v>
      </c>
      <c r="DE1326" s="60">
        <v>0</v>
      </c>
      <c r="DF1326" s="60">
        <v>0</v>
      </c>
      <c r="DG1326" s="60">
        <v>0</v>
      </c>
      <c r="DH1326" s="60">
        <v>0</v>
      </c>
      <c r="DI1326" s="60">
        <v>0</v>
      </c>
      <c r="DJ1326" s="60">
        <v>0</v>
      </c>
      <c r="DK1326" s="60">
        <v>0</v>
      </c>
      <c r="DL1326" s="60">
        <v>0</v>
      </c>
      <c r="DM1326" s="60">
        <v>0</v>
      </c>
      <c r="DN1326" s="60">
        <v>0</v>
      </c>
      <c r="DO1326" s="59">
        <v>0</v>
      </c>
      <c r="DP1326" s="59">
        <v>0</v>
      </c>
      <c r="DQ1326" s="59">
        <v>0</v>
      </c>
      <c r="DR1326" s="59">
        <v>0</v>
      </c>
      <c r="DS1326" s="59">
        <v>0</v>
      </c>
      <c r="DT1326" s="59">
        <v>0</v>
      </c>
      <c r="DU1326" s="59">
        <v>0</v>
      </c>
      <c r="DV1326" s="59">
        <v>0</v>
      </c>
      <c r="DW1326" s="59">
        <v>0</v>
      </c>
      <c r="DX1326" s="59">
        <v>0</v>
      </c>
      <c r="DY1326" s="59">
        <v>0</v>
      </c>
      <c r="DZ1326" s="59">
        <v>0</v>
      </c>
      <c r="EA1326" s="59">
        <v>0</v>
      </c>
      <c r="EB1326" s="59">
        <v>0</v>
      </c>
      <c r="EC1326" s="59">
        <v>0</v>
      </c>
      <c r="ED1326" s="59">
        <v>0</v>
      </c>
      <c r="EE1326" s="59">
        <v>0</v>
      </c>
      <c r="EF1326" s="59">
        <v>0</v>
      </c>
      <c r="EG1326" s="59">
        <v>0</v>
      </c>
      <c r="EH1326" s="59">
        <v>0</v>
      </c>
      <c r="EI1326" s="59">
        <v>0</v>
      </c>
      <c r="EJ1326" s="59">
        <v>0</v>
      </c>
      <c r="EK1326" s="59">
        <v>0</v>
      </c>
      <c r="EL1326" s="59">
        <v>0</v>
      </c>
      <c r="EM1326" s="77">
        <v>0</v>
      </c>
      <c r="EN1326" s="59">
        <v>0</v>
      </c>
      <c r="EO1326" s="59">
        <v>1</v>
      </c>
      <c r="EP1326" s="77">
        <v>2</v>
      </c>
      <c r="EQ1326" s="59">
        <v>1</v>
      </c>
    </row>
    <row r="1327" spans="1:147" s="82" customFormat="1" ht="15" customHeight="1" x14ac:dyDescent="0.25">
      <c r="A1327" s="504" t="s">
        <v>2601</v>
      </c>
      <c r="B1327" s="37">
        <v>17</v>
      </c>
      <c r="C1327" s="78" t="s">
        <v>480</v>
      </c>
      <c r="D1327" s="77">
        <v>2014</v>
      </c>
      <c r="E1327" s="82" t="s">
        <v>481</v>
      </c>
      <c r="F1327" s="82" t="s">
        <v>87</v>
      </c>
      <c r="G1327" s="77">
        <v>123</v>
      </c>
      <c r="H1327" s="77" t="s">
        <v>482</v>
      </c>
      <c r="I1327" s="75" t="s">
        <v>50</v>
      </c>
      <c r="J1327" s="59">
        <v>0</v>
      </c>
      <c r="K1327" s="77" t="s">
        <v>39</v>
      </c>
      <c r="L1327" s="77" t="s">
        <v>89</v>
      </c>
      <c r="M1327" s="77">
        <v>4</v>
      </c>
      <c r="N1327" s="77">
        <v>4</v>
      </c>
      <c r="O1327" s="59">
        <f t="shared" si="737"/>
        <v>0.6020599913279624</v>
      </c>
      <c r="P1327" s="77" t="s">
        <v>1480</v>
      </c>
      <c r="R1327" s="77">
        <v>1</v>
      </c>
      <c r="S1327" s="77">
        <v>16</v>
      </c>
      <c r="T1327" s="77">
        <v>1</v>
      </c>
      <c r="U1327" s="77">
        <v>10</v>
      </c>
      <c r="V1327" s="77" t="s">
        <v>698</v>
      </c>
      <c r="W1327" s="77"/>
      <c r="X1327" s="77" t="s">
        <v>762</v>
      </c>
      <c r="Y1327" s="82" t="s">
        <v>763</v>
      </c>
      <c r="Z1327" s="95" t="s">
        <v>369</v>
      </c>
      <c r="AA1327" s="77" t="s">
        <v>1992</v>
      </c>
      <c r="AB1327" s="77" t="s">
        <v>14</v>
      </c>
      <c r="AC1327" s="77">
        <v>87</v>
      </c>
      <c r="AD1327" s="77">
        <v>0</v>
      </c>
      <c r="AE1327" s="77" t="s">
        <v>759</v>
      </c>
      <c r="AF1327" s="59">
        <v>2.4500000000000002</v>
      </c>
      <c r="AG1327" s="59">
        <f t="shared" si="744"/>
        <v>0.38916608436453248</v>
      </c>
      <c r="AH1327" s="177">
        <v>114</v>
      </c>
      <c r="AI1327" s="72">
        <f t="shared" si="745"/>
        <v>2.0569048513364727</v>
      </c>
      <c r="AJ1327" s="59">
        <f t="shared" si="746"/>
        <v>9.8000000000000007</v>
      </c>
      <c r="AK1327" s="59">
        <f t="shared" si="756"/>
        <v>0.99122607569249488</v>
      </c>
      <c r="AL1327" s="72">
        <f t="shared" si="748"/>
        <v>456</v>
      </c>
      <c r="AM1327" s="72">
        <f t="shared" si="731"/>
        <v>2.6589648426644348</v>
      </c>
      <c r="AN1327" s="78" t="s">
        <v>1812</v>
      </c>
      <c r="AO1327" s="77" t="s">
        <v>470</v>
      </c>
      <c r="AQ1327" s="77" t="s">
        <v>262</v>
      </c>
      <c r="AR1327" s="82" t="s">
        <v>760</v>
      </c>
      <c r="AT1327" s="172" t="s">
        <v>2497</v>
      </c>
      <c r="AU1327" s="11">
        <v>61</v>
      </c>
      <c r="AV1327" s="11">
        <v>9</v>
      </c>
      <c r="AW1327" s="77"/>
      <c r="AX1327" s="59">
        <v>1.2</v>
      </c>
      <c r="AY1327" s="59">
        <v>654</v>
      </c>
      <c r="AZ1327" s="455">
        <f t="shared" si="738"/>
        <v>2.8155777483242672</v>
      </c>
      <c r="BA1327" s="521" t="s">
        <v>137</v>
      </c>
      <c r="BB1327" s="95" t="s">
        <v>674</v>
      </c>
      <c r="BC1327" s="59" t="s">
        <v>2024</v>
      </c>
      <c r="BD1327" s="77"/>
      <c r="BE1327" s="77"/>
      <c r="BH1327" s="82" t="s">
        <v>1476</v>
      </c>
      <c r="BI1327" s="82" t="s">
        <v>741</v>
      </c>
      <c r="BJ1327" s="82" t="s">
        <v>1748</v>
      </c>
      <c r="BK1327" s="95" t="s">
        <v>43</v>
      </c>
      <c r="BL1327" s="77"/>
      <c r="BM1327" s="77"/>
      <c r="BN1327" s="82" t="s">
        <v>757</v>
      </c>
      <c r="BO1327" s="77"/>
      <c r="BP1327" s="82" t="s">
        <v>51</v>
      </c>
      <c r="BQ1327" s="77" t="s">
        <v>1616</v>
      </c>
      <c r="BR1327" s="82">
        <v>1.89</v>
      </c>
      <c r="BS1327" s="77" t="s">
        <v>21</v>
      </c>
      <c r="BU1327" s="82">
        <v>1.58</v>
      </c>
      <c r="BW1327" s="79" t="s">
        <v>26</v>
      </c>
      <c r="BX1327" s="77" t="s">
        <v>27</v>
      </c>
      <c r="BY1327" s="80">
        <f t="shared" ref="BY1327:BY1341" si="757">BU1327*SQRT(CC1327)</f>
        <v>6.32</v>
      </c>
      <c r="BZ1327" s="80">
        <f t="shared" ref="BZ1327:BZ1341" si="758">IF(BX1327="SE",BY1327,BU1327)</f>
        <v>6.32</v>
      </c>
      <c r="CA1327" s="77" t="s">
        <v>18</v>
      </c>
      <c r="CB1327" s="77" t="s">
        <v>698</v>
      </c>
      <c r="CC1327" s="77">
        <v>16</v>
      </c>
      <c r="CD1327" s="77">
        <v>16</v>
      </c>
      <c r="CE1327" s="82" t="s">
        <v>1617</v>
      </c>
      <c r="CF1327" s="78" t="s">
        <v>1584</v>
      </c>
      <c r="CG1327" s="82">
        <v>0.28999999999999998</v>
      </c>
      <c r="CH1327" s="77" t="s">
        <v>21</v>
      </c>
      <c r="CI1327" s="82">
        <v>1.2</v>
      </c>
      <c r="CK1327" s="77">
        <f t="shared" ref="CK1327:CK1341" si="759">CI1327*SQRT(CM1327)</f>
        <v>4.8</v>
      </c>
      <c r="CL1327" s="77">
        <f t="shared" ref="CL1327:CL1344" si="760">CK1327</f>
        <v>4.8</v>
      </c>
      <c r="CM1327" s="77">
        <v>16</v>
      </c>
      <c r="CN1327" s="77">
        <v>16</v>
      </c>
      <c r="CO1327" s="82" t="s">
        <v>2630</v>
      </c>
      <c r="CP1327" s="67">
        <f t="shared" si="734"/>
        <v>0.28511848689617159</v>
      </c>
      <c r="CQ1327" s="67">
        <f t="shared" si="735"/>
        <v>0.97478991596638653</v>
      </c>
      <c r="CR1327" s="67">
        <f t="shared" si="739"/>
        <v>0.27793062588198236</v>
      </c>
      <c r="CS1327" s="67">
        <f t="shared" si="736"/>
        <v>0.12620695988754924</v>
      </c>
      <c r="CT1327" s="91">
        <v>0</v>
      </c>
      <c r="CU1327" s="77">
        <v>0</v>
      </c>
      <c r="CV1327" s="77" t="s">
        <v>1782</v>
      </c>
      <c r="CW1327" s="77">
        <v>0</v>
      </c>
      <c r="CX1327" s="77">
        <v>0</v>
      </c>
      <c r="CY1327" s="74">
        <v>0</v>
      </c>
      <c r="CZ1327" s="102">
        <v>3</v>
      </c>
      <c r="DA1327" s="74">
        <v>0</v>
      </c>
      <c r="DB1327" s="74">
        <v>0</v>
      </c>
      <c r="DC1327" s="74">
        <v>0</v>
      </c>
      <c r="DD1327" s="77">
        <v>0</v>
      </c>
      <c r="DE1327" s="60">
        <v>0</v>
      </c>
      <c r="DF1327" s="60">
        <v>0</v>
      </c>
      <c r="DG1327" s="60">
        <v>0</v>
      </c>
      <c r="DH1327" s="60">
        <v>0</v>
      </c>
      <c r="DI1327" s="60">
        <v>0</v>
      </c>
      <c r="DJ1327" s="60">
        <v>0</v>
      </c>
      <c r="DK1327" s="60">
        <v>0</v>
      </c>
      <c r="DL1327" s="74">
        <v>0</v>
      </c>
      <c r="DM1327" s="74">
        <v>0</v>
      </c>
      <c r="DN1327" s="74">
        <v>0</v>
      </c>
      <c r="DO1327" s="77">
        <v>0</v>
      </c>
      <c r="DP1327" s="77">
        <v>0</v>
      </c>
      <c r="DQ1327" s="77">
        <v>0</v>
      </c>
      <c r="DR1327" s="77">
        <v>0</v>
      </c>
      <c r="DS1327" s="77">
        <v>0</v>
      </c>
      <c r="DT1327" s="77">
        <v>0</v>
      </c>
      <c r="DU1327" s="77">
        <v>0</v>
      </c>
      <c r="DV1327" s="77">
        <v>0</v>
      </c>
      <c r="DW1327" s="77">
        <v>0</v>
      </c>
      <c r="DX1327" s="77">
        <v>0</v>
      </c>
      <c r="DY1327" s="77">
        <v>0</v>
      </c>
      <c r="DZ1327" s="77">
        <v>0</v>
      </c>
      <c r="EA1327" s="77">
        <v>0</v>
      </c>
      <c r="EB1327" s="77">
        <v>0</v>
      </c>
      <c r="EC1327" s="77">
        <v>0</v>
      </c>
      <c r="ED1327" s="77">
        <v>0</v>
      </c>
      <c r="EE1327" s="77">
        <v>0</v>
      </c>
      <c r="EF1327" s="77">
        <v>0</v>
      </c>
      <c r="EG1327" s="77">
        <v>0</v>
      </c>
      <c r="EH1327" s="77">
        <v>0</v>
      </c>
      <c r="EI1327" s="77">
        <v>0</v>
      </c>
      <c r="EJ1327" s="77">
        <v>0</v>
      </c>
      <c r="EK1327" s="77">
        <v>0</v>
      </c>
      <c r="EL1327" s="76">
        <v>1</v>
      </c>
      <c r="EM1327" s="77">
        <v>0</v>
      </c>
      <c r="EN1327" s="77">
        <v>0</v>
      </c>
      <c r="EO1327" s="77">
        <v>0</v>
      </c>
      <c r="EP1327" s="77">
        <v>2</v>
      </c>
      <c r="EQ1327" s="59">
        <v>5</v>
      </c>
    </row>
    <row r="1328" spans="1:147" s="82" customFormat="1" ht="15" customHeight="1" x14ac:dyDescent="0.25">
      <c r="A1328" s="504" t="s">
        <v>2601</v>
      </c>
      <c r="B1328" s="37">
        <v>18</v>
      </c>
      <c r="C1328" s="78" t="s">
        <v>480</v>
      </c>
      <c r="D1328" s="77">
        <v>2014</v>
      </c>
      <c r="E1328" s="82" t="s">
        <v>481</v>
      </c>
      <c r="F1328" s="82" t="s">
        <v>87</v>
      </c>
      <c r="G1328" s="77">
        <v>123</v>
      </c>
      <c r="H1328" s="77" t="s">
        <v>482</v>
      </c>
      <c r="I1328" s="75" t="s">
        <v>50</v>
      </c>
      <c r="J1328" s="59">
        <v>0</v>
      </c>
      <c r="K1328" s="77" t="s">
        <v>39</v>
      </c>
      <c r="L1328" s="77" t="s">
        <v>89</v>
      </c>
      <c r="M1328" s="77">
        <v>4</v>
      </c>
      <c r="N1328" s="77">
        <v>4</v>
      </c>
      <c r="O1328" s="59">
        <f t="shared" si="737"/>
        <v>0.6020599913279624</v>
      </c>
      <c r="P1328" s="77" t="s">
        <v>1480</v>
      </c>
      <c r="R1328" s="77">
        <v>1</v>
      </c>
      <c r="S1328" s="77">
        <v>16</v>
      </c>
      <c r="T1328" s="77">
        <v>1</v>
      </c>
      <c r="U1328" s="77">
        <v>10</v>
      </c>
      <c r="V1328" s="77" t="s">
        <v>698</v>
      </c>
      <c r="W1328" s="77"/>
      <c r="X1328" s="77" t="s">
        <v>762</v>
      </c>
      <c r="Y1328" s="82" t="s">
        <v>763</v>
      </c>
      <c r="Z1328" s="95" t="s">
        <v>369</v>
      </c>
      <c r="AA1328" s="77" t="s">
        <v>1992</v>
      </c>
      <c r="AB1328" s="77" t="s">
        <v>14</v>
      </c>
      <c r="AC1328" s="77">
        <v>87</v>
      </c>
      <c r="AD1328" s="77">
        <v>0</v>
      </c>
      <c r="AE1328" s="77" t="s">
        <v>759</v>
      </c>
      <c r="AF1328" s="59">
        <v>2.4500000000000002</v>
      </c>
      <c r="AG1328" s="59">
        <f t="shared" si="744"/>
        <v>0.38916608436453248</v>
      </c>
      <c r="AH1328" s="177">
        <v>114</v>
      </c>
      <c r="AI1328" s="72">
        <f t="shared" si="745"/>
        <v>2.0569048513364727</v>
      </c>
      <c r="AJ1328" s="59">
        <f t="shared" si="746"/>
        <v>9.8000000000000007</v>
      </c>
      <c r="AK1328" s="59">
        <f t="shared" si="756"/>
        <v>0.99122607569249488</v>
      </c>
      <c r="AL1328" s="72">
        <f t="shared" si="748"/>
        <v>456</v>
      </c>
      <c r="AM1328" s="72">
        <f t="shared" si="731"/>
        <v>2.6589648426644348</v>
      </c>
      <c r="AN1328" s="78" t="s">
        <v>1812</v>
      </c>
      <c r="AO1328" s="77" t="s">
        <v>470</v>
      </c>
      <c r="AQ1328" s="77" t="s">
        <v>262</v>
      </c>
      <c r="AR1328" s="82" t="s">
        <v>760</v>
      </c>
      <c r="AT1328" s="172" t="s">
        <v>2497</v>
      </c>
      <c r="AU1328" s="11">
        <v>61</v>
      </c>
      <c r="AV1328" s="11">
        <v>9</v>
      </c>
      <c r="AW1328" s="77"/>
      <c r="AX1328" s="59">
        <v>1.2</v>
      </c>
      <c r="AY1328" s="59">
        <v>654</v>
      </c>
      <c r="AZ1328" s="455">
        <f t="shared" si="738"/>
        <v>2.8155777483242672</v>
      </c>
      <c r="BA1328" s="521" t="s">
        <v>137</v>
      </c>
      <c r="BB1328" s="95" t="s">
        <v>674</v>
      </c>
      <c r="BC1328" s="59" t="s">
        <v>2024</v>
      </c>
      <c r="BD1328" s="77"/>
      <c r="BE1328" s="77"/>
      <c r="BH1328" s="82" t="s">
        <v>1476</v>
      </c>
      <c r="BI1328" s="82" t="s">
        <v>741</v>
      </c>
      <c r="BJ1328" s="82" t="s">
        <v>1748</v>
      </c>
      <c r="BK1328" s="116" t="s">
        <v>44</v>
      </c>
      <c r="BL1328" s="77"/>
      <c r="BM1328" s="77"/>
      <c r="BN1328" s="82" t="s">
        <v>757</v>
      </c>
      <c r="BO1328" s="77"/>
      <c r="BP1328" s="82" t="s">
        <v>51</v>
      </c>
      <c r="BQ1328" s="77" t="s">
        <v>1616</v>
      </c>
      <c r="BR1328" s="82">
        <v>1.7</v>
      </c>
      <c r="BS1328" s="77" t="s">
        <v>21</v>
      </c>
      <c r="BU1328" s="82">
        <v>1.04</v>
      </c>
      <c r="BW1328" s="79" t="s">
        <v>26</v>
      </c>
      <c r="BX1328" s="77" t="s">
        <v>27</v>
      </c>
      <c r="BY1328" s="80">
        <f t="shared" si="757"/>
        <v>4.16</v>
      </c>
      <c r="BZ1328" s="80">
        <f t="shared" si="758"/>
        <v>4.16</v>
      </c>
      <c r="CA1328" s="77" t="s">
        <v>18</v>
      </c>
      <c r="CB1328" s="77" t="s">
        <v>698</v>
      </c>
      <c r="CC1328" s="77">
        <v>16</v>
      </c>
      <c r="CD1328" s="77">
        <v>16</v>
      </c>
      <c r="CE1328" s="82" t="s">
        <v>1617</v>
      </c>
      <c r="CF1328" s="78" t="s">
        <v>1584</v>
      </c>
      <c r="CG1328" s="82">
        <v>0.59</v>
      </c>
      <c r="CH1328" s="77" t="s">
        <v>21</v>
      </c>
      <c r="CI1328" s="82">
        <v>0.71</v>
      </c>
      <c r="CK1328" s="77">
        <f t="shared" si="759"/>
        <v>2.84</v>
      </c>
      <c r="CL1328" s="77">
        <f t="shared" si="760"/>
        <v>2.84</v>
      </c>
      <c r="CM1328" s="77">
        <v>16</v>
      </c>
      <c r="CN1328" s="77">
        <v>16</v>
      </c>
      <c r="CO1328" s="82" t="s">
        <v>2630</v>
      </c>
      <c r="CP1328" s="67">
        <f t="shared" si="734"/>
        <v>0.3116502446780412</v>
      </c>
      <c r="CQ1328" s="67">
        <f t="shared" si="735"/>
        <v>0.97478991596638653</v>
      </c>
      <c r="CR1328" s="67">
        <f t="shared" si="739"/>
        <v>0.30379351582061159</v>
      </c>
      <c r="CS1328" s="67">
        <f t="shared" si="736"/>
        <v>0.12644203906647888</v>
      </c>
      <c r="CT1328" s="91">
        <v>0</v>
      </c>
      <c r="CU1328" s="77">
        <v>0</v>
      </c>
      <c r="CV1328" s="77" t="s">
        <v>1782</v>
      </c>
      <c r="CW1328" s="77">
        <v>0</v>
      </c>
      <c r="CX1328" s="76">
        <v>0</v>
      </c>
      <c r="CY1328" s="74">
        <v>0</v>
      </c>
      <c r="CZ1328" s="102">
        <v>3</v>
      </c>
      <c r="DA1328" s="74">
        <v>0</v>
      </c>
      <c r="DB1328" s="74">
        <v>0</v>
      </c>
      <c r="DC1328" s="74">
        <v>0</v>
      </c>
      <c r="DD1328" s="77">
        <v>0</v>
      </c>
      <c r="DE1328" s="60">
        <v>0</v>
      </c>
      <c r="DF1328" s="60">
        <v>0</v>
      </c>
      <c r="DG1328" s="60">
        <v>0</v>
      </c>
      <c r="DH1328" s="60">
        <v>0</v>
      </c>
      <c r="DI1328" s="60">
        <v>0</v>
      </c>
      <c r="DJ1328" s="60">
        <v>0</v>
      </c>
      <c r="DK1328" s="60">
        <v>0</v>
      </c>
      <c r="DL1328" s="74">
        <v>0</v>
      </c>
      <c r="DM1328" s="74">
        <v>0</v>
      </c>
      <c r="DN1328" s="74">
        <v>0</v>
      </c>
      <c r="DO1328" s="77">
        <v>0</v>
      </c>
      <c r="DP1328" s="77">
        <v>0</v>
      </c>
      <c r="DQ1328" s="77">
        <v>0</v>
      </c>
      <c r="DR1328" s="77">
        <v>0</v>
      </c>
      <c r="DS1328" s="77">
        <v>0</v>
      </c>
      <c r="DT1328" s="77">
        <v>0</v>
      </c>
      <c r="DU1328" s="77">
        <v>0</v>
      </c>
      <c r="DV1328" s="77">
        <v>0</v>
      </c>
      <c r="DW1328" s="77">
        <v>0</v>
      </c>
      <c r="DX1328" s="77">
        <v>0</v>
      </c>
      <c r="DY1328" s="77">
        <v>0</v>
      </c>
      <c r="DZ1328" s="77">
        <v>0</v>
      </c>
      <c r="EA1328" s="77">
        <v>0</v>
      </c>
      <c r="EB1328" s="77">
        <v>0</v>
      </c>
      <c r="EC1328" s="77">
        <v>0</v>
      </c>
      <c r="ED1328" s="77">
        <v>0</v>
      </c>
      <c r="EE1328" s="77">
        <v>0</v>
      </c>
      <c r="EF1328" s="77">
        <v>0</v>
      </c>
      <c r="EG1328" s="77">
        <v>0</v>
      </c>
      <c r="EH1328" s="77">
        <v>0</v>
      </c>
      <c r="EI1328" s="77">
        <v>0</v>
      </c>
      <c r="EJ1328" s="77">
        <v>0</v>
      </c>
      <c r="EK1328" s="77">
        <v>1</v>
      </c>
      <c r="EL1328" s="77">
        <v>0</v>
      </c>
      <c r="EM1328" s="77">
        <v>0</v>
      </c>
      <c r="EN1328" s="77">
        <v>0</v>
      </c>
      <c r="EO1328" s="77">
        <v>0</v>
      </c>
      <c r="EP1328" s="77">
        <v>2</v>
      </c>
      <c r="EQ1328" s="59">
        <v>5</v>
      </c>
    </row>
    <row r="1329" spans="1:147" s="82" customFormat="1" ht="15" customHeight="1" x14ac:dyDescent="0.25">
      <c r="A1329" s="504" t="s">
        <v>2601</v>
      </c>
      <c r="B1329" s="37">
        <v>19</v>
      </c>
      <c r="C1329" s="78" t="s">
        <v>480</v>
      </c>
      <c r="D1329" s="77">
        <v>2014</v>
      </c>
      <c r="E1329" s="82" t="s">
        <v>481</v>
      </c>
      <c r="F1329" s="82" t="s">
        <v>87</v>
      </c>
      <c r="G1329" s="77">
        <v>123</v>
      </c>
      <c r="H1329" s="77" t="s">
        <v>482</v>
      </c>
      <c r="I1329" s="75" t="s">
        <v>50</v>
      </c>
      <c r="J1329" s="59">
        <v>0</v>
      </c>
      <c r="K1329" s="77" t="s">
        <v>39</v>
      </c>
      <c r="L1329" s="77" t="s">
        <v>89</v>
      </c>
      <c r="M1329" s="77">
        <v>4</v>
      </c>
      <c r="N1329" s="77">
        <v>4</v>
      </c>
      <c r="O1329" s="59">
        <f t="shared" si="737"/>
        <v>0.6020599913279624</v>
      </c>
      <c r="P1329" s="77" t="s">
        <v>1480</v>
      </c>
      <c r="R1329" s="77">
        <v>1</v>
      </c>
      <c r="S1329" s="77">
        <v>16</v>
      </c>
      <c r="T1329" s="77">
        <v>1</v>
      </c>
      <c r="U1329" s="77">
        <v>10</v>
      </c>
      <c r="V1329" s="77" t="s">
        <v>698</v>
      </c>
      <c r="W1329" s="77"/>
      <c r="X1329" s="77" t="s">
        <v>762</v>
      </c>
      <c r="Y1329" s="82" t="s">
        <v>763</v>
      </c>
      <c r="Z1329" s="95" t="s">
        <v>369</v>
      </c>
      <c r="AA1329" s="77" t="s">
        <v>1992</v>
      </c>
      <c r="AB1329" s="77" t="s">
        <v>14</v>
      </c>
      <c r="AC1329" s="77">
        <v>87</v>
      </c>
      <c r="AD1329" s="77">
        <v>0</v>
      </c>
      <c r="AE1329" s="77" t="s">
        <v>759</v>
      </c>
      <c r="AF1329" s="59">
        <v>2.4500000000000002</v>
      </c>
      <c r="AG1329" s="59">
        <f t="shared" si="744"/>
        <v>0.38916608436453248</v>
      </c>
      <c r="AH1329" s="177">
        <v>114</v>
      </c>
      <c r="AI1329" s="72">
        <f t="shared" si="745"/>
        <v>2.0569048513364727</v>
      </c>
      <c r="AJ1329" s="59">
        <f t="shared" si="746"/>
        <v>9.8000000000000007</v>
      </c>
      <c r="AK1329" s="59">
        <f t="shared" si="756"/>
        <v>0.99122607569249488</v>
      </c>
      <c r="AL1329" s="72">
        <f t="shared" si="748"/>
        <v>456</v>
      </c>
      <c r="AM1329" s="72">
        <f t="shared" si="731"/>
        <v>2.6589648426644348</v>
      </c>
      <c r="AN1329" s="78" t="s">
        <v>1812</v>
      </c>
      <c r="AO1329" s="77" t="s">
        <v>470</v>
      </c>
      <c r="AQ1329" s="77" t="s">
        <v>262</v>
      </c>
      <c r="AR1329" s="82" t="s">
        <v>760</v>
      </c>
      <c r="AT1329" s="172" t="s">
        <v>2497</v>
      </c>
      <c r="AU1329" s="11">
        <v>61</v>
      </c>
      <c r="AV1329" s="11">
        <v>9</v>
      </c>
      <c r="AW1329" s="77"/>
      <c r="AX1329" s="59">
        <v>1.2</v>
      </c>
      <c r="AY1329" s="59">
        <v>654</v>
      </c>
      <c r="AZ1329" s="455">
        <f t="shared" si="738"/>
        <v>2.8155777483242672</v>
      </c>
      <c r="BA1329" s="521" t="s">
        <v>137</v>
      </c>
      <c r="BB1329" s="95" t="s">
        <v>674</v>
      </c>
      <c r="BC1329" s="59" t="s">
        <v>2024</v>
      </c>
      <c r="BD1329" s="77"/>
      <c r="BE1329" s="77"/>
      <c r="BH1329" s="82" t="s">
        <v>1476</v>
      </c>
      <c r="BI1329" s="82" t="s">
        <v>741</v>
      </c>
      <c r="BJ1329" s="82" t="s">
        <v>1748</v>
      </c>
      <c r="BK1329" s="95" t="s">
        <v>673</v>
      </c>
      <c r="BL1329" s="59" t="s">
        <v>2267</v>
      </c>
      <c r="BM1329" s="59" t="s">
        <v>2267</v>
      </c>
      <c r="BN1329" s="82" t="s">
        <v>757</v>
      </c>
      <c r="BO1329" s="77" t="s">
        <v>1671</v>
      </c>
      <c r="BP1329" s="82" t="s">
        <v>51</v>
      </c>
      <c r="BQ1329" s="77" t="s">
        <v>1616</v>
      </c>
      <c r="BR1329" s="82">
        <v>0.78</v>
      </c>
      <c r="BS1329" s="77" t="s">
        <v>21</v>
      </c>
      <c r="BU1329" s="82">
        <v>0.4</v>
      </c>
      <c r="BW1329" s="79" t="s">
        <v>26</v>
      </c>
      <c r="BX1329" s="77" t="s">
        <v>27</v>
      </c>
      <c r="BY1329" s="80">
        <f t="shared" si="757"/>
        <v>1.6</v>
      </c>
      <c r="BZ1329" s="80">
        <f t="shared" si="758"/>
        <v>1.6</v>
      </c>
      <c r="CA1329" s="77" t="s">
        <v>18</v>
      </c>
      <c r="CB1329" s="77" t="s">
        <v>698</v>
      </c>
      <c r="CC1329" s="77">
        <v>16</v>
      </c>
      <c r="CD1329" s="77">
        <v>16</v>
      </c>
      <c r="CE1329" s="82" t="s">
        <v>1617</v>
      </c>
      <c r="CF1329" s="78" t="s">
        <v>1584</v>
      </c>
      <c r="CG1329" s="82">
        <v>-1.1499999999999999</v>
      </c>
      <c r="CH1329" s="77" t="s">
        <v>21</v>
      </c>
      <c r="CI1329" s="82">
        <v>0.61</v>
      </c>
      <c r="CK1329" s="77">
        <f t="shared" si="759"/>
        <v>2.44</v>
      </c>
      <c r="CL1329" s="77">
        <f t="shared" si="760"/>
        <v>2.44</v>
      </c>
      <c r="CM1329" s="77">
        <v>16</v>
      </c>
      <c r="CN1329" s="77">
        <v>16</v>
      </c>
      <c r="CO1329" s="82" t="s">
        <v>2630</v>
      </c>
      <c r="CP1329" s="67">
        <f t="shared" si="734"/>
        <v>0.93543946017350033</v>
      </c>
      <c r="CQ1329" s="67">
        <f t="shared" si="735"/>
        <v>0.97478991596638653</v>
      </c>
      <c r="CR1329" s="67">
        <f t="shared" si="739"/>
        <v>0.91185695277416834</v>
      </c>
      <c r="CS1329" s="67">
        <f t="shared" si="736"/>
        <v>0.1379919234737905</v>
      </c>
      <c r="CT1329" s="91">
        <v>0</v>
      </c>
      <c r="CU1329" s="77">
        <v>0</v>
      </c>
      <c r="CV1329" s="77" t="s">
        <v>1782</v>
      </c>
      <c r="CW1329" s="77">
        <v>0</v>
      </c>
      <c r="CX1329" s="77">
        <v>0</v>
      </c>
      <c r="CY1329" s="74">
        <v>0</v>
      </c>
      <c r="CZ1329" s="102">
        <v>3</v>
      </c>
      <c r="DA1329" s="74">
        <v>0</v>
      </c>
      <c r="DB1329" s="74">
        <v>0</v>
      </c>
      <c r="DC1329" s="74">
        <v>0</v>
      </c>
      <c r="DD1329" s="77">
        <v>0</v>
      </c>
      <c r="DE1329" s="60">
        <v>0</v>
      </c>
      <c r="DF1329" s="60">
        <v>0</v>
      </c>
      <c r="DG1329" s="60">
        <v>2</v>
      </c>
      <c r="DH1329" s="60">
        <v>0</v>
      </c>
      <c r="DI1329" s="60">
        <v>0</v>
      </c>
      <c r="DJ1329" s="60">
        <v>0</v>
      </c>
      <c r="DK1329" s="60">
        <v>0</v>
      </c>
      <c r="DL1329" s="74">
        <v>0</v>
      </c>
      <c r="DM1329" s="74">
        <v>0</v>
      </c>
      <c r="DN1329" s="74">
        <v>0</v>
      </c>
      <c r="DO1329" s="77">
        <v>0</v>
      </c>
      <c r="DP1329" s="77">
        <v>0</v>
      </c>
      <c r="DQ1329" s="77">
        <v>0</v>
      </c>
      <c r="DR1329" s="77">
        <v>0</v>
      </c>
      <c r="DS1329" s="77">
        <v>0</v>
      </c>
      <c r="DT1329" s="77">
        <v>0</v>
      </c>
      <c r="DU1329" s="77">
        <v>1</v>
      </c>
      <c r="DV1329" s="77">
        <v>0</v>
      </c>
      <c r="DW1329" s="77">
        <v>0</v>
      </c>
      <c r="DX1329" s="77">
        <v>0</v>
      </c>
      <c r="DY1329" s="77">
        <v>0</v>
      </c>
      <c r="DZ1329" s="77">
        <v>0</v>
      </c>
      <c r="EA1329" s="77">
        <v>0</v>
      </c>
      <c r="EB1329" s="77">
        <v>0</v>
      </c>
      <c r="EC1329" s="77">
        <v>0</v>
      </c>
      <c r="ED1329" s="77">
        <v>0</v>
      </c>
      <c r="EE1329" s="77">
        <v>0</v>
      </c>
      <c r="EF1329" s="77">
        <v>0</v>
      </c>
      <c r="EG1329" s="77">
        <v>0</v>
      </c>
      <c r="EH1329" s="77">
        <v>0</v>
      </c>
      <c r="EI1329" s="77">
        <v>0</v>
      </c>
      <c r="EJ1329" s="77">
        <v>0</v>
      </c>
      <c r="EK1329" s="77">
        <v>0</v>
      </c>
      <c r="EL1329" s="77">
        <v>0</v>
      </c>
      <c r="EM1329" s="77">
        <v>0</v>
      </c>
      <c r="EN1329" s="77">
        <v>0</v>
      </c>
      <c r="EO1329" s="77">
        <v>0</v>
      </c>
      <c r="EP1329" s="77">
        <v>2</v>
      </c>
      <c r="EQ1329" s="59">
        <v>5</v>
      </c>
    </row>
    <row r="1330" spans="1:147" s="82" customFormat="1" ht="15" customHeight="1" x14ac:dyDescent="0.25">
      <c r="A1330" s="504" t="s">
        <v>2601</v>
      </c>
      <c r="B1330" s="37">
        <v>20</v>
      </c>
      <c r="C1330" s="78" t="s">
        <v>480</v>
      </c>
      <c r="D1330" s="77">
        <v>2014</v>
      </c>
      <c r="E1330" s="82" t="s">
        <v>481</v>
      </c>
      <c r="F1330" s="82" t="s">
        <v>87</v>
      </c>
      <c r="G1330" s="77">
        <v>123</v>
      </c>
      <c r="H1330" s="77" t="s">
        <v>482</v>
      </c>
      <c r="I1330" s="75" t="s">
        <v>50</v>
      </c>
      <c r="J1330" s="59">
        <v>0</v>
      </c>
      <c r="K1330" s="77" t="s">
        <v>39</v>
      </c>
      <c r="L1330" s="77" t="s">
        <v>89</v>
      </c>
      <c r="M1330" s="77">
        <v>4</v>
      </c>
      <c r="N1330" s="77">
        <v>4</v>
      </c>
      <c r="O1330" s="59">
        <f t="shared" si="737"/>
        <v>0.6020599913279624</v>
      </c>
      <c r="P1330" s="77" t="s">
        <v>1480</v>
      </c>
      <c r="R1330" s="77">
        <v>1</v>
      </c>
      <c r="S1330" s="77">
        <v>16</v>
      </c>
      <c r="T1330" s="77">
        <v>1</v>
      </c>
      <c r="U1330" s="77">
        <v>10</v>
      </c>
      <c r="V1330" s="77" t="s">
        <v>698</v>
      </c>
      <c r="W1330" s="77"/>
      <c r="X1330" s="77" t="s">
        <v>762</v>
      </c>
      <c r="Y1330" s="82" t="s">
        <v>763</v>
      </c>
      <c r="Z1330" s="95" t="s">
        <v>369</v>
      </c>
      <c r="AA1330" s="77" t="s">
        <v>1992</v>
      </c>
      <c r="AB1330" s="77" t="s">
        <v>14</v>
      </c>
      <c r="AC1330" s="77">
        <v>87</v>
      </c>
      <c r="AD1330" s="77">
        <v>0</v>
      </c>
      <c r="AE1330" s="77" t="s">
        <v>759</v>
      </c>
      <c r="AF1330" s="59">
        <v>2.4500000000000002</v>
      </c>
      <c r="AG1330" s="59">
        <f t="shared" si="744"/>
        <v>0.38916608436453248</v>
      </c>
      <c r="AH1330" s="177">
        <v>114</v>
      </c>
      <c r="AI1330" s="72">
        <f t="shared" ref="AI1330:AI1361" si="761">LOG10(AH1330)</f>
        <v>2.0569048513364727</v>
      </c>
      <c r="AJ1330" s="59">
        <f t="shared" ref="AJ1330:AJ1361" si="762">AF1330*N1330</f>
        <v>9.8000000000000007</v>
      </c>
      <c r="AK1330" s="59">
        <f t="shared" si="756"/>
        <v>0.99122607569249488</v>
      </c>
      <c r="AL1330" s="72">
        <f t="shared" ref="AL1330:AL1361" si="763">AH1330*N1330</f>
        <v>456</v>
      </c>
      <c r="AM1330" s="72">
        <f t="shared" ref="AM1330:AM1385" si="764">LOG10(AL1330)</f>
        <v>2.6589648426644348</v>
      </c>
      <c r="AN1330" s="78" t="s">
        <v>1812</v>
      </c>
      <c r="AO1330" s="77" t="s">
        <v>470</v>
      </c>
      <c r="AQ1330" s="77" t="s">
        <v>262</v>
      </c>
      <c r="AR1330" s="82" t="s">
        <v>760</v>
      </c>
      <c r="AT1330" s="172" t="s">
        <v>2497</v>
      </c>
      <c r="AU1330" s="11">
        <v>61</v>
      </c>
      <c r="AV1330" s="11">
        <v>9</v>
      </c>
      <c r="AW1330" s="77"/>
      <c r="AX1330" s="59">
        <v>1.2</v>
      </c>
      <c r="AY1330" s="59">
        <v>654</v>
      </c>
      <c r="AZ1330" s="455">
        <f t="shared" si="738"/>
        <v>2.8155777483242672</v>
      </c>
      <c r="BA1330" s="521" t="s">
        <v>137</v>
      </c>
      <c r="BB1330" s="95" t="s">
        <v>674</v>
      </c>
      <c r="BC1330" s="59" t="s">
        <v>2024</v>
      </c>
      <c r="BD1330" s="77"/>
      <c r="BE1330" s="77"/>
      <c r="BH1330" s="82" t="s">
        <v>1476</v>
      </c>
      <c r="BI1330" s="82" t="s">
        <v>741</v>
      </c>
      <c r="BJ1330" s="82" t="s">
        <v>1748</v>
      </c>
      <c r="BK1330" s="139" t="s">
        <v>675</v>
      </c>
      <c r="BL1330" s="77" t="s">
        <v>2267</v>
      </c>
      <c r="BM1330" s="77" t="s">
        <v>2267</v>
      </c>
      <c r="BN1330" s="82" t="s">
        <v>757</v>
      </c>
      <c r="BO1330" s="77" t="s">
        <v>1671</v>
      </c>
      <c r="BP1330" s="82" t="s">
        <v>51</v>
      </c>
      <c r="BQ1330" s="77" t="s">
        <v>1616</v>
      </c>
      <c r="BR1330" s="82">
        <v>0.04</v>
      </c>
      <c r="BS1330" s="77" t="s">
        <v>21</v>
      </c>
      <c r="BU1330" s="82">
        <v>0.34</v>
      </c>
      <c r="BW1330" s="79" t="s">
        <v>26</v>
      </c>
      <c r="BX1330" s="77" t="s">
        <v>27</v>
      </c>
      <c r="BY1330" s="80">
        <f t="shared" si="757"/>
        <v>1.36</v>
      </c>
      <c r="BZ1330" s="80">
        <f t="shared" si="758"/>
        <v>1.36</v>
      </c>
      <c r="CA1330" s="77" t="s">
        <v>18</v>
      </c>
      <c r="CB1330" s="77" t="s">
        <v>698</v>
      </c>
      <c r="CC1330" s="77">
        <v>16</v>
      </c>
      <c r="CD1330" s="77">
        <v>16</v>
      </c>
      <c r="CE1330" s="82" t="s">
        <v>1617</v>
      </c>
      <c r="CF1330" s="78" t="s">
        <v>1584</v>
      </c>
      <c r="CG1330" s="82">
        <v>1.88</v>
      </c>
      <c r="CH1330" s="77" t="s">
        <v>21</v>
      </c>
      <c r="CI1330" s="82">
        <v>0.52</v>
      </c>
      <c r="CK1330" s="77">
        <f t="shared" si="759"/>
        <v>2.08</v>
      </c>
      <c r="CL1330" s="77">
        <f t="shared" si="760"/>
        <v>2.08</v>
      </c>
      <c r="CM1330" s="77">
        <v>16</v>
      </c>
      <c r="CN1330" s="77">
        <v>16</v>
      </c>
      <c r="CO1330" s="82" t="s">
        <v>2630</v>
      </c>
      <c r="CP1330" s="67">
        <f t="shared" si="734"/>
        <v>-1.0470783432937663</v>
      </c>
      <c r="CQ1330" s="67">
        <f t="shared" si="735"/>
        <v>0.97478991596638653</v>
      </c>
      <c r="CR1330" s="67">
        <f t="shared" si="739"/>
        <v>-1.0206814102695536</v>
      </c>
      <c r="CS1330" s="67">
        <f t="shared" si="736"/>
        <v>0.14127797720734131</v>
      </c>
      <c r="CT1330" s="91">
        <v>0</v>
      </c>
      <c r="CU1330" s="77">
        <v>0</v>
      </c>
      <c r="CV1330" s="77" t="s">
        <v>1782</v>
      </c>
      <c r="CW1330" s="77">
        <v>0</v>
      </c>
      <c r="CX1330" s="77">
        <v>0</v>
      </c>
      <c r="CY1330" s="74">
        <v>0</v>
      </c>
      <c r="CZ1330" s="102">
        <v>3</v>
      </c>
      <c r="DA1330" s="74">
        <v>0</v>
      </c>
      <c r="DB1330" s="74">
        <v>0</v>
      </c>
      <c r="DC1330" s="74">
        <v>0</v>
      </c>
      <c r="DD1330" s="77">
        <v>0</v>
      </c>
      <c r="DE1330" s="60">
        <v>0</v>
      </c>
      <c r="DF1330" s="60">
        <v>0</v>
      </c>
      <c r="DG1330" s="60">
        <v>2</v>
      </c>
      <c r="DH1330" s="60">
        <v>0</v>
      </c>
      <c r="DI1330" s="60">
        <v>0</v>
      </c>
      <c r="DJ1330" s="60">
        <v>0</v>
      </c>
      <c r="DK1330" s="60">
        <v>0</v>
      </c>
      <c r="DL1330" s="74">
        <v>0</v>
      </c>
      <c r="DM1330" s="74">
        <v>0</v>
      </c>
      <c r="DN1330" s="74">
        <v>0</v>
      </c>
      <c r="DO1330" s="77">
        <v>0</v>
      </c>
      <c r="DP1330" s="77">
        <v>0</v>
      </c>
      <c r="DQ1330" s="77">
        <v>0</v>
      </c>
      <c r="DR1330" s="77">
        <v>0</v>
      </c>
      <c r="DS1330" s="77">
        <v>0</v>
      </c>
      <c r="DT1330" s="77">
        <v>0</v>
      </c>
      <c r="DU1330" s="77">
        <v>0</v>
      </c>
      <c r="DV1330" s="77">
        <v>0</v>
      </c>
      <c r="DW1330" s="77">
        <v>1</v>
      </c>
      <c r="DX1330" s="77">
        <v>0</v>
      </c>
      <c r="DY1330" s="77">
        <v>0</v>
      </c>
      <c r="DZ1330" s="77">
        <v>0</v>
      </c>
      <c r="EA1330" s="77">
        <v>0</v>
      </c>
      <c r="EB1330" s="77">
        <v>0</v>
      </c>
      <c r="EC1330" s="77">
        <v>0</v>
      </c>
      <c r="ED1330" s="77">
        <v>0</v>
      </c>
      <c r="EE1330" s="77">
        <v>0</v>
      </c>
      <c r="EF1330" s="77">
        <v>0</v>
      </c>
      <c r="EG1330" s="77">
        <v>0</v>
      </c>
      <c r="EH1330" s="77">
        <v>0</v>
      </c>
      <c r="EI1330" s="77">
        <v>0</v>
      </c>
      <c r="EJ1330" s="77">
        <v>0</v>
      </c>
      <c r="EK1330" s="77">
        <v>0</v>
      </c>
      <c r="EL1330" s="77">
        <v>0</v>
      </c>
      <c r="EM1330" s="77">
        <v>0</v>
      </c>
      <c r="EN1330" s="77">
        <v>0</v>
      </c>
      <c r="EO1330" s="77">
        <v>0</v>
      </c>
      <c r="EP1330" s="77">
        <v>2</v>
      </c>
      <c r="EQ1330" s="59">
        <v>5</v>
      </c>
    </row>
    <row r="1331" spans="1:147" s="82" customFormat="1" ht="15" customHeight="1" x14ac:dyDescent="0.25">
      <c r="A1331" s="504" t="s">
        <v>2601</v>
      </c>
      <c r="B1331" s="37">
        <v>21</v>
      </c>
      <c r="C1331" s="78" t="s">
        <v>480</v>
      </c>
      <c r="D1331" s="77">
        <v>2014</v>
      </c>
      <c r="E1331" s="82" t="s">
        <v>481</v>
      </c>
      <c r="F1331" s="82" t="s">
        <v>87</v>
      </c>
      <c r="G1331" s="77">
        <v>123</v>
      </c>
      <c r="H1331" s="77" t="s">
        <v>482</v>
      </c>
      <c r="I1331" s="75" t="s">
        <v>50</v>
      </c>
      <c r="J1331" s="59">
        <v>0</v>
      </c>
      <c r="K1331" s="77" t="s">
        <v>39</v>
      </c>
      <c r="L1331" s="77" t="s">
        <v>89</v>
      </c>
      <c r="M1331" s="77">
        <v>4</v>
      </c>
      <c r="N1331" s="77">
        <v>4</v>
      </c>
      <c r="O1331" s="59">
        <f t="shared" si="737"/>
        <v>0.6020599913279624</v>
      </c>
      <c r="P1331" s="77" t="s">
        <v>1480</v>
      </c>
      <c r="R1331" s="77">
        <v>1</v>
      </c>
      <c r="S1331" s="77">
        <v>15</v>
      </c>
      <c r="T1331" s="77">
        <v>1</v>
      </c>
      <c r="U1331" s="77">
        <v>10</v>
      </c>
      <c r="V1331" s="77" t="s">
        <v>698</v>
      </c>
      <c r="W1331" s="77"/>
      <c r="X1331" s="77" t="s">
        <v>762</v>
      </c>
      <c r="Y1331" s="82" t="s">
        <v>763</v>
      </c>
      <c r="Z1331" s="95" t="s">
        <v>369</v>
      </c>
      <c r="AA1331" s="77" t="s">
        <v>1992</v>
      </c>
      <c r="AB1331" s="77" t="s">
        <v>14</v>
      </c>
      <c r="AC1331" s="77">
        <v>87</v>
      </c>
      <c r="AD1331" s="77">
        <v>0</v>
      </c>
      <c r="AE1331" s="77" t="s">
        <v>759</v>
      </c>
      <c r="AF1331" s="59">
        <v>2.4500000000000002</v>
      </c>
      <c r="AG1331" s="59">
        <f t="shared" si="744"/>
        <v>0.38916608436453248</v>
      </c>
      <c r="AH1331" s="177">
        <v>114</v>
      </c>
      <c r="AI1331" s="72">
        <f t="shared" si="761"/>
        <v>2.0569048513364727</v>
      </c>
      <c r="AJ1331" s="59">
        <f t="shared" si="762"/>
        <v>9.8000000000000007</v>
      </c>
      <c r="AK1331" s="59">
        <f t="shared" si="756"/>
        <v>0.99122607569249488</v>
      </c>
      <c r="AL1331" s="72">
        <f t="shared" si="763"/>
        <v>456</v>
      </c>
      <c r="AM1331" s="72">
        <f t="shared" si="764"/>
        <v>2.6589648426644348</v>
      </c>
      <c r="AN1331" s="78" t="s">
        <v>1812</v>
      </c>
      <c r="AO1331" s="77" t="s">
        <v>470</v>
      </c>
      <c r="AQ1331" s="77" t="s">
        <v>262</v>
      </c>
      <c r="AR1331" s="82" t="s">
        <v>760</v>
      </c>
      <c r="AT1331" s="172" t="s">
        <v>2498</v>
      </c>
      <c r="AU1331" s="11">
        <v>61</v>
      </c>
      <c r="AV1331" s="11">
        <v>9</v>
      </c>
      <c r="AW1331" s="77"/>
      <c r="AX1331" s="59">
        <v>1.2</v>
      </c>
      <c r="AY1331" s="59">
        <v>654</v>
      </c>
      <c r="AZ1331" s="455">
        <f t="shared" si="738"/>
        <v>2.8155777483242672</v>
      </c>
      <c r="BA1331" s="521" t="s">
        <v>137</v>
      </c>
      <c r="BB1331" s="95" t="s">
        <v>138</v>
      </c>
      <c r="BC1331" s="59" t="s">
        <v>2024</v>
      </c>
      <c r="BD1331" s="77"/>
      <c r="BE1331" s="77"/>
      <c r="BH1331" s="82" t="s">
        <v>1476</v>
      </c>
      <c r="BI1331" s="82" t="s">
        <v>742</v>
      </c>
      <c r="BJ1331" s="82" t="s">
        <v>1748</v>
      </c>
      <c r="BK1331" s="95" t="s">
        <v>63</v>
      </c>
      <c r="BL1331" s="77" t="s">
        <v>2268</v>
      </c>
      <c r="BM1331" s="77" t="s">
        <v>2268</v>
      </c>
      <c r="BN1331" s="82" t="s">
        <v>757</v>
      </c>
      <c r="BO1331" s="77" t="s">
        <v>1671</v>
      </c>
      <c r="BQ1331" s="77" t="s">
        <v>1616</v>
      </c>
      <c r="BR1331" s="82">
        <v>0.57999999999999996</v>
      </c>
      <c r="BS1331" s="77" t="s">
        <v>21</v>
      </c>
      <c r="BT1331" s="77"/>
      <c r="BU1331" s="82">
        <v>0.35</v>
      </c>
      <c r="BW1331" s="79" t="s">
        <v>26</v>
      </c>
      <c r="BX1331" s="77" t="s">
        <v>27</v>
      </c>
      <c r="BY1331" s="80">
        <f t="shared" si="757"/>
        <v>1.355544171172596</v>
      </c>
      <c r="BZ1331" s="80">
        <f t="shared" si="758"/>
        <v>1.355544171172596</v>
      </c>
      <c r="CA1331" s="77" t="s">
        <v>18</v>
      </c>
      <c r="CB1331" s="77" t="s">
        <v>698</v>
      </c>
      <c r="CC1331" s="77">
        <v>15</v>
      </c>
      <c r="CD1331" s="77">
        <v>15</v>
      </c>
      <c r="CE1331" s="82" t="s">
        <v>1617</v>
      </c>
      <c r="CF1331" s="78" t="s">
        <v>1584</v>
      </c>
      <c r="CG1331" s="82">
        <v>0.95</v>
      </c>
      <c r="CH1331" s="77" t="s">
        <v>21</v>
      </c>
      <c r="CI1331" s="82">
        <v>0.42</v>
      </c>
      <c r="CK1331" s="77">
        <f t="shared" si="759"/>
        <v>1.6266530054071151</v>
      </c>
      <c r="CL1331" s="77">
        <f t="shared" si="760"/>
        <v>1.6266530054071151</v>
      </c>
      <c r="CM1331" s="77">
        <v>15</v>
      </c>
      <c r="CN1331" s="77">
        <v>15</v>
      </c>
      <c r="CO1331" s="82" t="s">
        <v>2630</v>
      </c>
      <c r="CP1331" s="67">
        <f t="shared" si="734"/>
        <v>-0.2471201363121546</v>
      </c>
      <c r="CQ1331" s="67">
        <f t="shared" si="735"/>
        <v>0.97297297297297303</v>
      </c>
      <c r="CR1331" s="67">
        <f t="shared" si="739"/>
        <v>-0.24044121370912341</v>
      </c>
      <c r="CS1331" s="67">
        <f t="shared" si="736"/>
        <v>0.1342968662874986</v>
      </c>
      <c r="CT1331" s="91">
        <v>0</v>
      </c>
      <c r="CU1331" s="77">
        <v>0</v>
      </c>
      <c r="CV1331" s="77" t="s">
        <v>1782</v>
      </c>
      <c r="CW1331" s="77">
        <v>0</v>
      </c>
      <c r="CX1331" s="77">
        <v>0</v>
      </c>
      <c r="CY1331" s="74">
        <v>0</v>
      </c>
      <c r="CZ1331" s="102">
        <v>3</v>
      </c>
      <c r="DA1331" s="74">
        <v>0</v>
      </c>
      <c r="DB1331" s="74">
        <v>0</v>
      </c>
      <c r="DC1331" s="74">
        <v>0</v>
      </c>
      <c r="DD1331" s="77">
        <v>0</v>
      </c>
      <c r="DE1331" s="60">
        <v>0</v>
      </c>
      <c r="DF1331" s="60">
        <v>0</v>
      </c>
      <c r="DG1331" s="60">
        <v>2</v>
      </c>
      <c r="DH1331" s="60">
        <v>0</v>
      </c>
      <c r="DI1331" s="60">
        <v>0</v>
      </c>
      <c r="DJ1331" s="60">
        <v>0</v>
      </c>
      <c r="DK1331" s="60">
        <v>0</v>
      </c>
      <c r="DL1331" s="74">
        <v>0</v>
      </c>
      <c r="DM1331" s="74">
        <v>0</v>
      </c>
      <c r="DN1331" s="74">
        <v>0</v>
      </c>
      <c r="DO1331" s="77">
        <v>0</v>
      </c>
      <c r="DP1331" s="77">
        <v>1</v>
      </c>
      <c r="DQ1331" s="77">
        <v>0</v>
      </c>
      <c r="DR1331" s="77">
        <v>0</v>
      </c>
      <c r="DS1331" s="77">
        <v>0</v>
      </c>
      <c r="DT1331" s="77">
        <v>0</v>
      </c>
      <c r="DU1331" s="77">
        <v>0</v>
      </c>
      <c r="DV1331" s="77">
        <v>0</v>
      </c>
      <c r="DW1331" s="77">
        <v>0</v>
      </c>
      <c r="DX1331" s="77">
        <v>0</v>
      </c>
      <c r="DY1331" s="77">
        <v>0</v>
      </c>
      <c r="DZ1331" s="77">
        <v>0</v>
      </c>
      <c r="EA1331" s="77">
        <v>0</v>
      </c>
      <c r="EB1331" s="77">
        <v>0</v>
      </c>
      <c r="EC1331" s="77">
        <v>0</v>
      </c>
      <c r="ED1331" s="77">
        <v>0</v>
      </c>
      <c r="EE1331" s="77">
        <v>0</v>
      </c>
      <c r="EF1331" s="77">
        <v>0</v>
      </c>
      <c r="EG1331" s="77">
        <v>0</v>
      </c>
      <c r="EH1331" s="77">
        <v>0</v>
      </c>
      <c r="EI1331" s="77">
        <v>0</v>
      </c>
      <c r="EJ1331" s="77">
        <v>0</v>
      </c>
      <c r="EK1331" s="77">
        <v>0</v>
      </c>
      <c r="EL1331" s="77">
        <v>0</v>
      </c>
      <c r="EM1331" s="77">
        <v>0</v>
      </c>
      <c r="EN1331" s="77">
        <v>0</v>
      </c>
      <c r="EO1331" s="77">
        <v>0</v>
      </c>
      <c r="EP1331" s="77">
        <v>2</v>
      </c>
      <c r="EQ1331" s="59">
        <v>5</v>
      </c>
    </row>
    <row r="1332" spans="1:147" s="82" customFormat="1" ht="15" customHeight="1" x14ac:dyDescent="0.25">
      <c r="A1332" s="504" t="s">
        <v>2601</v>
      </c>
      <c r="B1332" s="37">
        <v>22</v>
      </c>
      <c r="C1332" s="78" t="s">
        <v>480</v>
      </c>
      <c r="D1332" s="77">
        <v>2014</v>
      </c>
      <c r="E1332" s="82" t="s">
        <v>481</v>
      </c>
      <c r="F1332" s="82" t="s">
        <v>87</v>
      </c>
      <c r="G1332" s="77">
        <v>123</v>
      </c>
      <c r="H1332" s="77" t="s">
        <v>482</v>
      </c>
      <c r="I1332" s="75" t="s">
        <v>50</v>
      </c>
      <c r="J1332" s="59">
        <v>0</v>
      </c>
      <c r="K1332" s="77" t="s">
        <v>39</v>
      </c>
      <c r="L1332" s="77" t="s">
        <v>89</v>
      </c>
      <c r="M1332" s="77">
        <v>4</v>
      </c>
      <c r="N1332" s="77">
        <v>4</v>
      </c>
      <c r="O1332" s="59">
        <f t="shared" si="737"/>
        <v>0.6020599913279624</v>
      </c>
      <c r="P1332" s="77" t="s">
        <v>1480</v>
      </c>
      <c r="R1332" s="77">
        <v>1</v>
      </c>
      <c r="S1332" s="77">
        <v>15</v>
      </c>
      <c r="T1332" s="77">
        <v>1</v>
      </c>
      <c r="U1332" s="77">
        <v>10</v>
      </c>
      <c r="V1332" s="77" t="s">
        <v>698</v>
      </c>
      <c r="W1332" s="77"/>
      <c r="X1332" s="77" t="s">
        <v>762</v>
      </c>
      <c r="Y1332" s="82" t="s">
        <v>763</v>
      </c>
      <c r="Z1332" s="95" t="s">
        <v>369</v>
      </c>
      <c r="AA1332" s="77" t="s">
        <v>1992</v>
      </c>
      <c r="AB1332" s="77" t="s">
        <v>14</v>
      </c>
      <c r="AC1332" s="77">
        <v>87</v>
      </c>
      <c r="AD1332" s="77">
        <v>0</v>
      </c>
      <c r="AE1332" s="77" t="s">
        <v>759</v>
      </c>
      <c r="AF1332" s="59">
        <v>2.4500000000000002</v>
      </c>
      <c r="AG1332" s="59">
        <f t="shared" si="744"/>
        <v>0.38916608436453248</v>
      </c>
      <c r="AH1332" s="177">
        <v>114</v>
      </c>
      <c r="AI1332" s="72">
        <f t="shared" si="761"/>
        <v>2.0569048513364727</v>
      </c>
      <c r="AJ1332" s="59">
        <f t="shared" si="762"/>
        <v>9.8000000000000007</v>
      </c>
      <c r="AK1332" s="59">
        <f t="shared" si="756"/>
        <v>0.99122607569249488</v>
      </c>
      <c r="AL1332" s="72">
        <f t="shared" si="763"/>
        <v>456</v>
      </c>
      <c r="AM1332" s="72">
        <f t="shared" si="764"/>
        <v>2.6589648426644348</v>
      </c>
      <c r="AN1332" s="78" t="s">
        <v>1812</v>
      </c>
      <c r="AO1332" s="77" t="s">
        <v>470</v>
      </c>
      <c r="AQ1332" s="77" t="s">
        <v>262</v>
      </c>
      <c r="AR1332" s="82" t="s">
        <v>760</v>
      </c>
      <c r="AT1332" s="172" t="s">
        <v>2498</v>
      </c>
      <c r="AU1332" s="11">
        <v>61</v>
      </c>
      <c r="AV1332" s="11">
        <v>9</v>
      </c>
      <c r="AW1332" s="77"/>
      <c r="AX1332" s="59">
        <v>1.2</v>
      </c>
      <c r="AY1332" s="59">
        <v>654</v>
      </c>
      <c r="AZ1332" s="455">
        <f t="shared" si="738"/>
        <v>2.8155777483242672</v>
      </c>
      <c r="BA1332" s="521" t="s">
        <v>137</v>
      </c>
      <c r="BB1332" s="95" t="s">
        <v>138</v>
      </c>
      <c r="BC1332" s="59" t="s">
        <v>2024</v>
      </c>
      <c r="BD1332" s="77"/>
      <c r="BE1332" s="77"/>
      <c r="BH1332" s="82" t="s">
        <v>1476</v>
      </c>
      <c r="BI1332" s="82" t="s">
        <v>742</v>
      </c>
      <c r="BJ1332" s="82" t="s">
        <v>1748</v>
      </c>
      <c r="BK1332" s="95" t="s">
        <v>986</v>
      </c>
      <c r="BL1332" s="77"/>
      <c r="BM1332" s="77"/>
      <c r="BN1332" s="82" t="s">
        <v>757</v>
      </c>
      <c r="BO1332" s="77"/>
      <c r="BQ1332" s="77" t="s">
        <v>1616</v>
      </c>
      <c r="BR1332" s="82">
        <v>0.92</v>
      </c>
      <c r="BS1332" s="77" t="s">
        <v>21</v>
      </c>
      <c r="BT1332" s="77"/>
      <c r="BU1332" s="82">
        <v>1.55</v>
      </c>
      <c r="BW1332" s="79" t="s">
        <v>26</v>
      </c>
      <c r="BX1332" s="77" t="s">
        <v>27</v>
      </c>
      <c r="BY1332" s="80">
        <f t="shared" si="757"/>
        <v>6.0031241866214966</v>
      </c>
      <c r="BZ1332" s="80">
        <f t="shared" si="758"/>
        <v>6.0031241866214966</v>
      </c>
      <c r="CA1332" s="77" t="s">
        <v>18</v>
      </c>
      <c r="CB1332" s="77" t="s">
        <v>698</v>
      </c>
      <c r="CC1332" s="77">
        <v>15</v>
      </c>
      <c r="CD1332" s="77">
        <v>15</v>
      </c>
      <c r="CE1332" s="82" t="s">
        <v>1617</v>
      </c>
      <c r="CF1332" s="78" t="s">
        <v>1584</v>
      </c>
      <c r="CG1332" s="82">
        <v>7.19</v>
      </c>
      <c r="CH1332" s="77" t="s">
        <v>21</v>
      </c>
      <c r="CI1332" s="82">
        <v>1.87</v>
      </c>
      <c r="CK1332" s="77">
        <f t="shared" si="759"/>
        <v>7.2424788574078702</v>
      </c>
      <c r="CL1332" s="77">
        <f t="shared" si="760"/>
        <v>7.2424788574078702</v>
      </c>
      <c r="CM1332" s="77">
        <v>15</v>
      </c>
      <c r="CN1332" s="77">
        <v>15</v>
      </c>
      <c r="CO1332" s="82" t="s">
        <v>2630</v>
      </c>
      <c r="CP1332" s="67">
        <f t="shared" si="734"/>
        <v>-0.94261204976041313</v>
      </c>
      <c r="CQ1332" s="67">
        <f t="shared" si="735"/>
        <v>0.97297297297297303</v>
      </c>
      <c r="CR1332" s="67">
        <f t="shared" si="739"/>
        <v>-0.9171360484155372</v>
      </c>
      <c r="CS1332" s="67">
        <f t="shared" si="736"/>
        <v>0.14735230885505443</v>
      </c>
      <c r="CT1332" s="91">
        <v>0</v>
      </c>
      <c r="CU1332" s="77">
        <v>0</v>
      </c>
      <c r="CV1332" s="77" t="s">
        <v>1782</v>
      </c>
      <c r="CW1332" s="77">
        <v>0</v>
      </c>
      <c r="CX1332" s="77">
        <v>0</v>
      </c>
      <c r="CY1332" s="74">
        <v>0</v>
      </c>
      <c r="CZ1332" s="102">
        <v>3</v>
      </c>
      <c r="DA1332" s="74">
        <v>0</v>
      </c>
      <c r="DB1332" s="74">
        <v>0</v>
      </c>
      <c r="DC1332" s="74">
        <v>0</v>
      </c>
      <c r="DD1332" s="77">
        <v>0</v>
      </c>
      <c r="DE1332" s="60">
        <v>0</v>
      </c>
      <c r="DF1332" s="60">
        <v>0</v>
      </c>
      <c r="DG1332" s="60">
        <v>0</v>
      </c>
      <c r="DH1332" s="60">
        <v>0</v>
      </c>
      <c r="DI1332" s="60">
        <v>0</v>
      </c>
      <c r="DJ1332" s="60">
        <v>0</v>
      </c>
      <c r="DK1332" s="60">
        <v>0</v>
      </c>
      <c r="DL1332" s="74">
        <v>0</v>
      </c>
      <c r="DM1332" s="74">
        <v>0</v>
      </c>
      <c r="DN1332" s="74">
        <v>0</v>
      </c>
      <c r="DO1332" s="77">
        <v>0</v>
      </c>
      <c r="DP1332" s="77">
        <v>0</v>
      </c>
      <c r="DQ1332" s="77">
        <v>0</v>
      </c>
      <c r="DR1332" s="77">
        <v>0</v>
      </c>
      <c r="DS1332" s="77">
        <v>0</v>
      </c>
      <c r="DT1332" s="77">
        <v>0</v>
      </c>
      <c r="DU1332" s="77">
        <v>0</v>
      </c>
      <c r="DV1332" s="77">
        <v>0</v>
      </c>
      <c r="DW1332" s="77">
        <v>0</v>
      </c>
      <c r="DX1332" s="77">
        <v>0</v>
      </c>
      <c r="DY1332" s="77">
        <v>0</v>
      </c>
      <c r="DZ1332" s="77">
        <v>0</v>
      </c>
      <c r="EA1332" s="77">
        <v>0</v>
      </c>
      <c r="EB1332" s="77">
        <v>0</v>
      </c>
      <c r="EC1332" s="77">
        <v>0</v>
      </c>
      <c r="ED1332" s="77">
        <v>0</v>
      </c>
      <c r="EE1332" s="77">
        <v>1</v>
      </c>
      <c r="EF1332" s="77">
        <v>0</v>
      </c>
      <c r="EG1332" s="77">
        <v>0</v>
      </c>
      <c r="EH1332" s="77">
        <v>0</v>
      </c>
      <c r="EI1332" s="77">
        <v>0</v>
      </c>
      <c r="EJ1332" s="77">
        <v>0</v>
      </c>
      <c r="EK1332" s="77">
        <v>0</v>
      </c>
      <c r="EL1332" s="77">
        <v>0</v>
      </c>
      <c r="EM1332" s="77">
        <v>0</v>
      </c>
      <c r="EN1332" s="77">
        <v>0</v>
      </c>
      <c r="EO1332" s="77">
        <v>0</v>
      </c>
      <c r="EP1332" s="77">
        <v>2</v>
      </c>
      <c r="EQ1332" s="59">
        <v>5</v>
      </c>
    </row>
    <row r="1333" spans="1:147" s="82" customFormat="1" ht="15" customHeight="1" x14ac:dyDescent="0.25">
      <c r="A1333" s="504" t="s">
        <v>2601</v>
      </c>
      <c r="B1333" s="37">
        <v>23</v>
      </c>
      <c r="C1333" s="78" t="s">
        <v>480</v>
      </c>
      <c r="D1333" s="77">
        <v>2014</v>
      </c>
      <c r="E1333" s="82" t="s">
        <v>481</v>
      </c>
      <c r="F1333" s="82" t="s">
        <v>87</v>
      </c>
      <c r="G1333" s="77">
        <v>123</v>
      </c>
      <c r="H1333" s="77" t="s">
        <v>482</v>
      </c>
      <c r="I1333" s="75" t="s">
        <v>50</v>
      </c>
      <c r="J1333" s="59">
        <v>0</v>
      </c>
      <c r="K1333" s="77" t="s">
        <v>39</v>
      </c>
      <c r="L1333" s="77" t="s">
        <v>89</v>
      </c>
      <c r="M1333" s="77">
        <v>4</v>
      </c>
      <c r="N1333" s="77">
        <v>4</v>
      </c>
      <c r="O1333" s="59">
        <f t="shared" si="737"/>
        <v>0.6020599913279624</v>
      </c>
      <c r="P1333" s="77" t="s">
        <v>1480</v>
      </c>
      <c r="R1333" s="77">
        <v>1</v>
      </c>
      <c r="S1333" s="77">
        <v>15</v>
      </c>
      <c r="T1333" s="77">
        <v>1</v>
      </c>
      <c r="U1333" s="77">
        <v>10</v>
      </c>
      <c r="V1333" s="77" t="s">
        <v>698</v>
      </c>
      <c r="W1333" s="77"/>
      <c r="X1333" s="77" t="s">
        <v>762</v>
      </c>
      <c r="Y1333" s="82" t="s">
        <v>763</v>
      </c>
      <c r="Z1333" s="95" t="s">
        <v>369</v>
      </c>
      <c r="AA1333" s="77" t="s">
        <v>1992</v>
      </c>
      <c r="AB1333" s="77" t="s">
        <v>14</v>
      </c>
      <c r="AC1333" s="77">
        <v>87</v>
      </c>
      <c r="AD1333" s="77">
        <v>0</v>
      </c>
      <c r="AE1333" s="77" t="s">
        <v>759</v>
      </c>
      <c r="AF1333" s="59">
        <v>2.4500000000000002</v>
      </c>
      <c r="AG1333" s="59">
        <f t="shared" si="744"/>
        <v>0.38916608436453248</v>
      </c>
      <c r="AH1333" s="177">
        <v>114</v>
      </c>
      <c r="AI1333" s="72">
        <f t="shared" si="761"/>
        <v>2.0569048513364727</v>
      </c>
      <c r="AJ1333" s="59">
        <f t="shared" si="762"/>
        <v>9.8000000000000007</v>
      </c>
      <c r="AK1333" s="59">
        <f t="shared" si="756"/>
        <v>0.99122607569249488</v>
      </c>
      <c r="AL1333" s="72">
        <f t="shared" si="763"/>
        <v>456</v>
      </c>
      <c r="AM1333" s="72">
        <f t="shared" si="764"/>
        <v>2.6589648426644348</v>
      </c>
      <c r="AN1333" s="78" t="s">
        <v>1812</v>
      </c>
      <c r="AO1333" s="77" t="s">
        <v>470</v>
      </c>
      <c r="AQ1333" s="77" t="s">
        <v>262</v>
      </c>
      <c r="AR1333" s="82" t="s">
        <v>760</v>
      </c>
      <c r="AT1333" s="172" t="s">
        <v>2498</v>
      </c>
      <c r="AU1333" s="11">
        <v>61</v>
      </c>
      <c r="AV1333" s="11">
        <v>9</v>
      </c>
      <c r="AW1333" s="77"/>
      <c r="AX1333" s="59">
        <v>1.2</v>
      </c>
      <c r="AY1333" s="59">
        <v>654</v>
      </c>
      <c r="AZ1333" s="455">
        <f t="shared" si="738"/>
        <v>2.8155777483242672</v>
      </c>
      <c r="BA1333" s="521" t="s">
        <v>137</v>
      </c>
      <c r="BB1333" s="95" t="s">
        <v>138</v>
      </c>
      <c r="BC1333" s="59" t="s">
        <v>2024</v>
      </c>
      <c r="BD1333" s="77"/>
      <c r="BE1333" s="77"/>
      <c r="BH1333" s="82" t="s">
        <v>1476</v>
      </c>
      <c r="BI1333" s="82" t="s">
        <v>742</v>
      </c>
      <c r="BJ1333" s="82" t="s">
        <v>1748</v>
      </c>
      <c r="BK1333" s="95" t="s">
        <v>42</v>
      </c>
      <c r="BL1333" s="77"/>
      <c r="BM1333" s="77"/>
      <c r="BN1333" s="82" t="s">
        <v>757</v>
      </c>
      <c r="BO1333" s="77"/>
      <c r="BQ1333" s="77" t="s">
        <v>1616</v>
      </c>
      <c r="BR1333" s="82">
        <v>-0.26</v>
      </c>
      <c r="BS1333" s="77" t="s">
        <v>21</v>
      </c>
      <c r="BT1333" s="77"/>
      <c r="BU1333" s="82">
        <v>0.76</v>
      </c>
      <c r="BW1333" s="79" t="s">
        <v>26</v>
      </c>
      <c r="BX1333" s="77" t="s">
        <v>27</v>
      </c>
      <c r="BY1333" s="80">
        <f t="shared" si="757"/>
        <v>2.943467343117637</v>
      </c>
      <c r="BZ1333" s="80">
        <f t="shared" si="758"/>
        <v>2.943467343117637</v>
      </c>
      <c r="CA1333" s="77" t="s">
        <v>18</v>
      </c>
      <c r="CB1333" s="77" t="s">
        <v>698</v>
      </c>
      <c r="CC1333" s="77">
        <v>15</v>
      </c>
      <c r="CD1333" s="77">
        <v>15</v>
      </c>
      <c r="CE1333" s="82" t="s">
        <v>1617</v>
      </c>
      <c r="CF1333" s="78" t="s">
        <v>1584</v>
      </c>
      <c r="CG1333" s="82">
        <v>0.98</v>
      </c>
      <c r="CH1333" s="77" t="s">
        <v>21</v>
      </c>
      <c r="CI1333" s="82">
        <v>0.62</v>
      </c>
      <c r="CK1333" s="77">
        <f t="shared" si="759"/>
        <v>2.4012496746485987</v>
      </c>
      <c r="CL1333" s="77">
        <f t="shared" si="760"/>
        <v>2.4012496746485987</v>
      </c>
      <c r="CM1333" s="77">
        <v>15</v>
      </c>
      <c r="CN1333" s="77">
        <v>15</v>
      </c>
      <c r="CO1333" s="82" t="s">
        <v>2630</v>
      </c>
      <c r="CP1333" s="67">
        <f t="shared" si="734"/>
        <v>-0.46164009045096271</v>
      </c>
      <c r="CQ1333" s="67">
        <f t="shared" si="735"/>
        <v>0.97297297297297303</v>
      </c>
      <c r="CR1333" s="67">
        <f t="shared" si="739"/>
        <v>-0.44916333124958535</v>
      </c>
      <c r="CS1333" s="67">
        <f t="shared" si="736"/>
        <v>0.13669579496898707</v>
      </c>
      <c r="CT1333" s="91">
        <v>0</v>
      </c>
      <c r="CU1333" s="77">
        <v>0</v>
      </c>
      <c r="CV1333" s="77" t="s">
        <v>1782</v>
      </c>
      <c r="CW1333" s="77">
        <v>0</v>
      </c>
      <c r="CX1333" s="77">
        <v>0</v>
      </c>
      <c r="CY1333" s="74">
        <v>0</v>
      </c>
      <c r="CZ1333" s="102">
        <v>3</v>
      </c>
      <c r="DA1333" s="74">
        <v>0</v>
      </c>
      <c r="DB1333" s="74">
        <v>0</v>
      </c>
      <c r="DC1333" s="74">
        <v>0</v>
      </c>
      <c r="DD1333" s="77">
        <v>0</v>
      </c>
      <c r="DE1333" s="60">
        <v>0</v>
      </c>
      <c r="DF1333" s="60">
        <v>0</v>
      </c>
      <c r="DG1333" s="60">
        <v>0</v>
      </c>
      <c r="DH1333" s="60">
        <v>0</v>
      </c>
      <c r="DI1333" s="60">
        <v>0</v>
      </c>
      <c r="DJ1333" s="60">
        <v>0</v>
      </c>
      <c r="DK1333" s="60">
        <v>0</v>
      </c>
      <c r="DL1333" s="74">
        <v>0</v>
      </c>
      <c r="DM1333" s="74">
        <v>0</v>
      </c>
      <c r="DN1333" s="74">
        <v>0</v>
      </c>
      <c r="DO1333" s="77">
        <v>0</v>
      </c>
      <c r="DP1333" s="77">
        <v>0</v>
      </c>
      <c r="DQ1333" s="77">
        <v>0</v>
      </c>
      <c r="DR1333" s="77">
        <v>0</v>
      </c>
      <c r="DS1333" s="77">
        <v>0</v>
      </c>
      <c r="DT1333" s="77">
        <v>0</v>
      </c>
      <c r="DU1333" s="77">
        <v>0</v>
      </c>
      <c r="DV1333" s="77">
        <v>0</v>
      </c>
      <c r="DW1333" s="77">
        <v>0</v>
      </c>
      <c r="DX1333" s="77">
        <v>0</v>
      </c>
      <c r="DY1333" s="77">
        <v>0</v>
      </c>
      <c r="DZ1333" s="77">
        <v>0</v>
      </c>
      <c r="EA1333" s="77">
        <v>0</v>
      </c>
      <c r="EB1333" s="77">
        <v>0</v>
      </c>
      <c r="EC1333" s="77">
        <v>0</v>
      </c>
      <c r="ED1333" s="77">
        <v>0</v>
      </c>
      <c r="EE1333" s="77">
        <v>0</v>
      </c>
      <c r="EF1333" s="77">
        <v>0</v>
      </c>
      <c r="EG1333" s="77">
        <v>1</v>
      </c>
      <c r="EH1333" s="77">
        <v>0</v>
      </c>
      <c r="EI1333" s="77">
        <v>0</v>
      </c>
      <c r="EJ1333" s="77">
        <v>0</v>
      </c>
      <c r="EK1333" s="77">
        <v>0</v>
      </c>
      <c r="EL1333" s="77">
        <v>0</v>
      </c>
      <c r="EM1333" s="77">
        <v>0</v>
      </c>
      <c r="EN1333" s="77">
        <v>0</v>
      </c>
      <c r="EO1333" s="77">
        <v>0</v>
      </c>
      <c r="EP1333" s="77">
        <v>2</v>
      </c>
      <c r="EQ1333" s="59">
        <v>5</v>
      </c>
    </row>
    <row r="1334" spans="1:147" s="82" customFormat="1" ht="15" customHeight="1" x14ac:dyDescent="0.25">
      <c r="A1334" s="504" t="s">
        <v>2601</v>
      </c>
      <c r="B1334" s="37">
        <v>24</v>
      </c>
      <c r="C1334" s="78" t="s">
        <v>480</v>
      </c>
      <c r="D1334" s="77">
        <v>2014</v>
      </c>
      <c r="E1334" s="82" t="s">
        <v>481</v>
      </c>
      <c r="F1334" s="82" t="s">
        <v>87</v>
      </c>
      <c r="G1334" s="77">
        <v>123</v>
      </c>
      <c r="H1334" s="77" t="s">
        <v>482</v>
      </c>
      <c r="I1334" s="75" t="s">
        <v>50</v>
      </c>
      <c r="J1334" s="59">
        <v>0</v>
      </c>
      <c r="K1334" s="77" t="s">
        <v>39</v>
      </c>
      <c r="L1334" s="77" t="s">
        <v>89</v>
      </c>
      <c r="M1334" s="77">
        <v>4</v>
      </c>
      <c r="N1334" s="77">
        <v>4</v>
      </c>
      <c r="O1334" s="59">
        <f t="shared" si="737"/>
        <v>0.6020599913279624</v>
      </c>
      <c r="P1334" s="77" t="s">
        <v>1480</v>
      </c>
      <c r="R1334" s="77">
        <v>1</v>
      </c>
      <c r="S1334" s="77">
        <v>15</v>
      </c>
      <c r="T1334" s="77">
        <v>1</v>
      </c>
      <c r="U1334" s="77">
        <v>10</v>
      </c>
      <c r="V1334" s="77" t="s">
        <v>698</v>
      </c>
      <c r="W1334" s="77"/>
      <c r="X1334" s="77" t="s">
        <v>762</v>
      </c>
      <c r="Y1334" s="82" t="s">
        <v>763</v>
      </c>
      <c r="Z1334" s="95" t="s">
        <v>369</v>
      </c>
      <c r="AA1334" s="77" t="s">
        <v>1992</v>
      </c>
      <c r="AB1334" s="77" t="s">
        <v>14</v>
      </c>
      <c r="AC1334" s="77">
        <v>87</v>
      </c>
      <c r="AD1334" s="77">
        <v>0</v>
      </c>
      <c r="AE1334" s="77" t="s">
        <v>759</v>
      </c>
      <c r="AF1334" s="59">
        <v>2.4500000000000002</v>
      </c>
      <c r="AG1334" s="59">
        <f t="shared" si="744"/>
        <v>0.38916608436453248</v>
      </c>
      <c r="AH1334" s="177">
        <v>114</v>
      </c>
      <c r="AI1334" s="72">
        <f t="shared" si="761"/>
        <v>2.0569048513364727</v>
      </c>
      <c r="AJ1334" s="59">
        <f t="shared" si="762"/>
        <v>9.8000000000000007</v>
      </c>
      <c r="AK1334" s="59">
        <f t="shared" si="756"/>
        <v>0.99122607569249488</v>
      </c>
      <c r="AL1334" s="72">
        <f t="shared" si="763"/>
        <v>456</v>
      </c>
      <c r="AM1334" s="72">
        <f t="shared" si="764"/>
        <v>2.6589648426644348</v>
      </c>
      <c r="AN1334" s="78" t="s">
        <v>1812</v>
      </c>
      <c r="AO1334" s="77" t="s">
        <v>470</v>
      </c>
      <c r="AQ1334" s="77" t="s">
        <v>262</v>
      </c>
      <c r="AR1334" s="82" t="s">
        <v>760</v>
      </c>
      <c r="AT1334" s="172" t="s">
        <v>2498</v>
      </c>
      <c r="AU1334" s="11">
        <v>61</v>
      </c>
      <c r="AV1334" s="11">
        <v>9</v>
      </c>
      <c r="AW1334" s="77"/>
      <c r="AX1334" s="59">
        <v>1.2</v>
      </c>
      <c r="AY1334" s="59">
        <v>654</v>
      </c>
      <c r="AZ1334" s="455">
        <f t="shared" si="738"/>
        <v>2.8155777483242672</v>
      </c>
      <c r="BA1334" s="521" t="s">
        <v>137</v>
      </c>
      <c r="BB1334" s="95" t="s">
        <v>138</v>
      </c>
      <c r="BC1334" s="59" t="s">
        <v>2024</v>
      </c>
      <c r="BD1334" s="77"/>
      <c r="BE1334" s="77"/>
      <c r="BH1334" s="82" t="s">
        <v>1476</v>
      </c>
      <c r="BI1334" s="82" t="s">
        <v>742</v>
      </c>
      <c r="BJ1334" s="82" t="s">
        <v>1748</v>
      </c>
      <c r="BK1334" s="95" t="s">
        <v>43</v>
      </c>
      <c r="BL1334" s="77"/>
      <c r="BM1334" s="77"/>
      <c r="BN1334" s="82" t="s">
        <v>757</v>
      </c>
      <c r="BO1334" s="77"/>
      <c r="BQ1334" s="77" t="s">
        <v>1616</v>
      </c>
      <c r="BR1334" s="82">
        <v>1.93</v>
      </c>
      <c r="BS1334" s="77" t="s">
        <v>21</v>
      </c>
      <c r="BT1334" s="77"/>
      <c r="BU1334" s="82">
        <v>1.98</v>
      </c>
      <c r="BW1334" s="79" t="s">
        <v>26</v>
      </c>
      <c r="BX1334" s="77" t="s">
        <v>27</v>
      </c>
      <c r="BY1334" s="80">
        <f t="shared" si="757"/>
        <v>7.668507025490686</v>
      </c>
      <c r="BZ1334" s="80">
        <f t="shared" si="758"/>
        <v>7.668507025490686</v>
      </c>
      <c r="CA1334" s="77" t="s">
        <v>18</v>
      </c>
      <c r="CB1334" s="77" t="s">
        <v>698</v>
      </c>
      <c r="CC1334" s="77">
        <v>15</v>
      </c>
      <c r="CD1334" s="77">
        <v>15</v>
      </c>
      <c r="CE1334" s="82" t="s">
        <v>1617</v>
      </c>
      <c r="CF1334" s="78" t="s">
        <v>1584</v>
      </c>
      <c r="CG1334" s="82">
        <v>-8.74</v>
      </c>
      <c r="CH1334" s="77" t="s">
        <v>21</v>
      </c>
      <c r="CI1334" s="82">
        <v>2.12</v>
      </c>
      <c r="CK1334" s="77">
        <f t="shared" si="759"/>
        <v>8.2107246939597243</v>
      </c>
      <c r="CL1334" s="77">
        <f t="shared" si="760"/>
        <v>8.2107246939597243</v>
      </c>
      <c r="CM1334" s="77">
        <v>15</v>
      </c>
      <c r="CN1334" s="77">
        <v>15</v>
      </c>
      <c r="CO1334" s="82" t="s">
        <v>2630</v>
      </c>
      <c r="CP1334" s="67">
        <f t="shared" si="734"/>
        <v>1.343110946270345</v>
      </c>
      <c r="CQ1334" s="67">
        <f t="shared" si="735"/>
        <v>0.97297297297297303</v>
      </c>
      <c r="CR1334" s="67">
        <f t="shared" si="739"/>
        <v>1.3068106504252006</v>
      </c>
      <c r="CS1334" s="67">
        <f t="shared" si="736"/>
        <v>0.1617959012677456</v>
      </c>
      <c r="CT1334" s="91">
        <v>0</v>
      </c>
      <c r="CU1334" s="77">
        <v>0</v>
      </c>
      <c r="CV1334" s="77" t="s">
        <v>1782</v>
      </c>
      <c r="CW1334" s="77">
        <v>0</v>
      </c>
      <c r="CX1334" s="77">
        <v>0</v>
      </c>
      <c r="CY1334" s="74">
        <v>0</v>
      </c>
      <c r="CZ1334" s="102">
        <v>3</v>
      </c>
      <c r="DA1334" s="74">
        <v>0</v>
      </c>
      <c r="DB1334" s="74">
        <v>0</v>
      </c>
      <c r="DC1334" s="74">
        <v>0</v>
      </c>
      <c r="DD1334" s="77">
        <v>0</v>
      </c>
      <c r="DE1334" s="60">
        <v>0</v>
      </c>
      <c r="DF1334" s="60">
        <v>0</v>
      </c>
      <c r="DG1334" s="60">
        <v>0</v>
      </c>
      <c r="DH1334" s="60">
        <v>0</v>
      </c>
      <c r="DI1334" s="60">
        <v>0</v>
      </c>
      <c r="DJ1334" s="60">
        <v>0</v>
      </c>
      <c r="DK1334" s="60">
        <v>0</v>
      </c>
      <c r="DL1334" s="74">
        <v>0</v>
      </c>
      <c r="DM1334" s="74">
        <v>0</v>
      </c>
      <c r="DN1334" s="74">
        <v>0</v>
      </c>
      <c r="DO1334" s="77">
        <v>0</v>
      </c>
      <c r="DP1334" s="77">
        <v>0</v>
      </c>
      <c r="DQ1334" s="77">
        <v>0</v>
      </c>
      <c r="DR1334" s="77">
        <v>0</v>
      </c>
      <c r="DS1334" s="77">
        <v>0</v>
      </c>
      <c r="DT1334" s="77">
        <v>0</v>
      </c>
      <c r="DU1334" s="77">
        <v>0</v>
      </c>
      <c r="DV1334" s="77">
        <v>0</v>
      </c>
      <c r="DW1334" s="77">
        <v>0</v>
      </c>
      <c r="DX1334" s="77">
        <v>0</v>
      </c>
      <c r="DY1334" s="77">
        <v>0</v>
      </c>
      <c r="DZ1334" s="77">
        <v>0</v>
      </c>
      <c r="EA1334" s="77">
        <v>0</v>
      </c>
      <c r="EB1334" s="77">
        <v>0</v>
      </c>
      <c r="EC1334" s="77">
        <v>0</v>
      </c>
      <c r="ED1334" s="77">
        <v>0</v>
      </c>
      <c r="EE1334" s="77">
        <v>0</v>
      </c>
      <c r="EF1334" s="77">
        <v>0</v>
      </c>
      <c r="EG1334" s="77">
        <v>0</v>
      </c>
      <c r="EH1334" s="77">
        <v>0</v>
      </c>
      <c r="EI1334" s="77">
        <v>0</v>
      </c>
      <c r="EJ1334" s="77">
        <v>0</v>
      </c>
      <c r="EK1334" s="77">
        <v>0</v>
      </c>
      <c r="EL1334" s="76">
        <v>1</v>
      </c>
      <c r="EM1334" s="77">
        <v>0</v>
      </c>
      <c r="EN1334" s="77">
        <v>0</v>
      </c>
      <c r="EO1334" s="77">
        <v>0</v>
      </c>
      <c r="EP1334" s="77">
        <v>2</v>
      </c>
      <c r="EQ1334" s="59">
        <v>5</v>
      </c>
    </row>
    <row r="1335" spans="1:147" s="82" customFormat="1" ht="15" customHeight="1" x14ac:dyDescent="0.25">
      <c r="A1335" s="504" t="s">
        <v>2601</v>
      </c>
      <c r="B1335" s="37">
        <v>25</v>
      </c>
      <c r="C1335" s="78" t="s">
        <v>480</v>
      </c>
      <c r="D1335" s="77">
        <v>2014</v>
      </c>
      <c r="E1335" s="82" t="s">
        <v>481</v>
      </c>
      <c r="F1335" s="82" t="s">
        <v>87</v>
      </c>
      <c r="G1335" s="77">
        <v>123</v>
      </c>
      <c r="H1335" s="77" t="s">
        <v>482</v>
      </c>
      <c r="I1335" s="75" t="s">
        <v>50</v>
      </c>
      <c r="J1335" s="59">
        <v>0</v>
      </c>
      <c r="K1335" s="77" t="s">
        <v>39</v>
      </c>
      <c r="L1335" s="77" t="s">
        <v>89</v>
      </c>
      <c r="M1335" s="77">
        <v>4</v>
      </c>
      <c r="N1335" s="77">
        <v>4</v>
      </c>
      <c r="O1335" s="59">
        <f t="shared" si="737"/>
        <v>0.6020599913279624</v>
      </c>
      <c r="P1335" s="77" t="s">
        <v>1480</v>
      </c>
      <c r="R1335" s="77">
        <v>1</v>
      </c>
      <c r="S1335" s="77">
        <v>15</v>
      </c>
      <c r="T1335" s="77">
        <v>1</v>
      </c>
      <c r="U1335" s="77">
        <v>10</v>
      </c>
      <c r="V1335" s="77" t="s">
        <v>698</v>
      </c>
      <c r="W1335" s="77"/>
      <c r="X1335" s="77" t="s">
        <v>762</v>
      </c>
      <c r="Y1335" s="82" t="s">
        <v>763</v>
      </c>
      <c r="Z1335" s="95" t="s">
        <v>369</v>
      </c>
      <c r="AA1335" s="77" t="s">
        <v>1992</v>
      </c>
      <c r="AB1335" s="77" t="s">
        <v>14</v>
      </c>
      <c r="AC1335" s="77">
        <v>87</v>
      </c>
      <c r="AD1335" s="77">
        <v>0</v>
      </c>
      <c r="AE1335" s="77" t="s">
        <v>759</v>
      </c>
      <c r="AF1335" s="59">
        <v>2.4500000000000002</v>
      </c>
      <c r="AG1335" s="59">
        <f t="shared" si="744"/>
        <v>0.38916608436453248</v>
      </c>
      <c r="AH1335" s="177">
        <v>114</v>
      </c>
      <c r="AI1335" s="72">
        <f t="shared" si="761"/>
        <v>2.0569048513364727</v>
      </c>
      <c r="AJ1335" s="59">
        <f t="shared" si="762"/>
        <v>9.8000000000000007</v>
      </c>
      <c r="AK1335" s="59">
        <f t="shared" si="756"/>
        <v>0.99122607569249488</v>
      </c>
      <c r="AL1335" s="72">
        <f t="shared" si="763"/>
        <v>456</v>
      </c>
      <c r="AM1335" s="72">
        <f t="shared" si="764"/>
        <v>2.6589648426644348</v>
      </c>
      <c r="AN1335" s="78" t="s">
        <v>1812</v>
      </c>
      <c r="AO1335" s="77" t="s">
        <v>470</v>
      </c>
      <c r="AQ1335" s="77" t="s">
        <v>262</v>
      </c>
      <c r="AR1335" s="82" t="s">
        <v>760</v>
      </c>
      <c r="AT1335" s="172" t="s">
        <v>2498</v>
      </c>
      <c r="AU1335" s="11">
        <v>61</v>
      </c>
      <c r="AV1335" s="11">
        <v>9</v>
      </c>
      <c r="AW1335" s="77"/>
      <c r="AX1335" s="59">
        <v>1.2</v>
      </c>
      <c r="AY1335" s="59">
        <v>654</v>
      </c>
      <c r="AZ1335" s="455">
        <f t="shared" si="738"/>
        <v>2.8155777483242672</v>
      </c>
      <c r="BA1335" s="521" t="s">
        <v>137</v>
      </c>
      <c r="BB1335" s="95" t="s">
        <v>138</v>
      </c>
      <c r="BC1335" s="59" t="s">
        <v>2024</v>
      </c>
      <c r="BD1335" s="77"/>
      <c r="BE1335" s="77"/>
      <c r="BH1335" s="82" t="s">
        <v>1476</v>
      </c>
      <c r="BI1335" s="82" t="s">
        <v>742</v>
      </c>
      <c r="BJ1335" s="82" t="s">
        <v>1748</v>
      </c>
      <c r="BK1335" s="116" t="s">
        <v>44</v>
      </c>
      <c r="BL1335" s="77"/>
      <c r="BM1335" s="77"/>
      <c r="BN1335" s="82" t="s">
        <v>757</v>
      </c>
      <c r="BO1335" s="77"/>
      <c r="BQ1335" s="77" t="s">
        <v>1616</v>
      </c>
      <c r="BR1335" s="82">
        <v>-2.5299999999999998</v>
      </c>
      <c r="BS1335" s="77" t="s">
        <v>21</v>
      </c>
      <c r="BT1335" s="77"/>
      <c r="BU1335" s="82">
        <v>1.54</v>
      </c>
      <c r="BW1335" s="79" t="s">
        <v>26</v>
      </c>
      <c r="BX1335" s="77" t="s">
        <v>27</v>
      </c>
      <c r="BY1335" s="80">
        <f t="shared" si="757"/>
        <v>5.9643943531594221</v>
      </c>
      <c r="BZ1335" s="80">
        <f t="shared" si="758"/>
        <v>5.9643943531594221</v>
      </c>
      <c r="CA1335" s="77" t="s">
        <v>18</v>
      </c>
      <c r="CB1335" s="77" t="s">
        <v>698</v>
      </c>
      <c r="CC1335" s="77">
        <v>15</v>
      </c>
      <c r="CD1335" s="77">
        <v>15</v>
      </c>
      <c r="CE1335" s="82" t="s">
        <v>1617</v>
      </c>
      <c r="CF1335" s="78" t="s">
        <v>1584</v>
      </c>
      <c r="CG1335" s="82">
        <v>-3.75</v>
      </c>
      <c r="CH1335" s="77" t="s">
        <v>21</v>
      </c>
      <c r="CI1335" s="82">
        <v>1.62</v>
      </c>
      <c r="CK1335" s="77">
        <f t="shared" si="759"/>
        <v>6.2742330208560162</v>
      </c>
      <c r="CL1335" s="77">
        <f t="shared" si="760"/>
        <v>6.2742330208560162</v>
      </c>
      <c r="CM1335" s="77">
        <v>15</v>
      </c>
      <c r="CN1335" s="77">
        <v>15</v>
      </c>
      <c r="CO1335" s="82" t="s">
        <v>2630</v>
      </c>
      <c r="CP1335" s="67">
        <f t="shared" si="734"/>
        <v>0.19930490365860185</v>
      </c>
      <c r="CQ1335" s="67">
        <f t="shared" si="735"/>
        <v>0.97297297297297303</v>
      </c>
      <c r="CR1335" s="67">
        <f t="shared" si="739"/>
        <v>0.1939182846408018</v>
      </c>
      <c r="CS1335" s="67">
        <f t="shared" si="736"/>
        <v>0.13396007168530052</v>
      </c>
      <c r="CT1335" s="91">
        <v>0</v>
      </c>
      <c r="CU1335" s="77">
        <v>0</v>
      </c>
      <c r="CV1335" s="77" t="s">
        <v>1782</v>
      </c>
      <c r="CW1335" s="77">
        <v>0</v>
      </c>
      <c r="CX1335" s="76">
        <v>0</v>
      </c>
      <c r="CY1335" s="74">
        <v>0</v>
      </c>
      <c r="CZ1335" s="102">
        <v>3</v>
      </c>
      <c r="DA1335" s="74">
        <v>0</v>
      </c>
      <c r="DB1335" s="74">
        <v>0</v>
      </c>
      <c r="DC1335" s="74">
        <v>0</v>
      </c>
      <c r="DD1335" s="77">
        <v>0</v>
      </c>
      <c r="DE1335" s="60">
        <v>0</v>
      </c>
      <c r="DF1335" s="60">
        <v>0</v>
      </c>
      <c r="DG1335" s="60">
        <v>0</v>
      </c>
      <c r="DH1335" s="60">
        <v>0</v>
      </c>
      <c r="DI1335" s="60">
        <v>0</v>
      </c>
      <c r="DJ1335" s="60">
        <v>0</v>
      </c>
      <c r="DK1335" s="60">
        <v>0</v>
      </c>
      <c r="DL1335" s="74">
        <v>0</v>
      </c>
      <c r="DM1335" s="74">
        <v>0</v>
      </c>
      <c r="DN1335" s="74">
        <v>0</v>
      </c>
      <c r="DO1335" s="77">
        <v>0</v>
      </c>
      <c r="DP1335" s="77">
        <v>0</v>
      </c>
      <c r="DQ1335" s="77">
        <v>0</v>
      </c>
      <c r="DR1335" s="77">
        <v>0</v>
      </c>
      <c r="DS1335" s="77">
        <v>0</v>
      </c>
      <c r="DT1335" s="77">
        <v>0</v>
      </c>
      <c r="DU1335" s="77">
        <v>0</v>
      </c>
      <c r="DV1335" s="77">
        <v>0</v>
      </c>
      <c r="DW1335" s="77">
        <v>0</v>
      </c>
      <c r="DX1335" s="77">
        <v>0</v>
      </c>
      <c r="DY1335" s="77">
        <v>0</v>
      </c>
      <c r="DZ1335" s="77">
        <v>0</v>
      </c>
      <c r="EA1335" s="77">
        <v>0</v>
      </c>
      <c r="EB1335" s="77">
        <v>0</v>
      </c>
      <c r="EC1335" s="77">
        <v>0</v>
      </c>
      <c r="ED1335" s="77">
        <v>0</v>
      </c>
      <c r="EE1335" s="77">
        <v>0</v>
      </c>
      <c r="EF1335" s="77">
        <v>0</v>
      </c>
      <c r="EG1335" s="77">
        <v>0</v>
      </c>
      <c r="EH1335" s="77">
        <v>0</v>
      </c>
      <c r="EI1335" s="77">
        <v>0</v>
      </c>
      <c r="EJ1335" s="77">
        <v>0</v>
      </c>
      <c r="EK1335" s="77">
        <v>1</v>
      </c>
      <c r="EL1335" s="77">
        <v>0</v>
      </c>
      <c r="EM1335" s="77">
        <v>0</v>
      </c>
      <c r="EN1335" s="77">
        <v>0</v>
      </c>
      <c r="EO1335" s="77">
        <v>0</v>
      </c>
      <c r="EP1335" s="77">
        <v>2</v>
      </c>
      <c r="EQ1335" s="59">
        <v>5</v>
      </c>
    </row>
    <row r="1336" spans="1:147" s="82" customFormat="1" ht="15" customHeight="1" x14ac:dyDescent="0.25">
      <c r="A1336" s="504" t="s">
        <v>2601</v>
      </c>
      <c r="B1336" s="37">
        <v>26</v>
      </c>
      <c r="C1336" s="78" t="s">
        <v>480</v>
      </c>
      <c r="D1336" s="77">
        <v>2014</v>
      </c>
      <c r="E1336" s="82" t="s">
        <v>481</v>
      </c>
      <c r="F1336" s="82" t="s">
        <v>87</v>
      </c>
      <c r="G1336" s="77">
        <v>123</v>
      </c>
      <c r="H1336" s="77" t="s">
        <v>482</v>
      </c>
      <c r="I1336" s="75" t="s">
        <v>50</v>
      </c>
      <c r="J1336" s="59">
        <v>0</v>
      </c>
      <c r="K1336" s="77" t="s">
        <v>39</v>
      </c>
      <c r="L1336" s="77" t="s">
        <v>89</v>
      </c>
      <c r="M1336" s="77">
        <v>4</v>
      </c>
      <c r="N1336" s="77">
        <v>4</v>
      </c>
      <c r="O1336" s="59">
        <f t="shared" si="737"/>
        <v>0.6020599913279624</v>
      </c>
      <c r="P1336" s="77" t="s">
        <v>1480</v>
      </c>
      <c r="R1336" s="77">
        <v>1</v>
      </c>
      <c r="S1336" s="77">
        <v>13</v>
      </c>
      <c r="T1336" s="77">
        <v>1</v>
      </c>
      <c r="U1336" s="77">
        <v>10</v>
      </c>
      <c r="V1336" s="77" t="s">
        <v>698</v>
      </c>
      <c r="W1336" s="77"/>
      <c r="X1336" s="77" t="s">
        <v>762</v>
      </c>
      <c r="Y1336" s="82" t="s">
        <v>763</v>
      </c>
      <c r="Z1336" s="95" t="s">
        <v>538</v>
      </c>
      <c r="AA1336" s="77" t="s">
        <v>1992</v>
      </c>
      <c r="AB1336" s="77" t="s">
        <v>14</v>
      </c>
      <c r="AC1336" s="59">
        <v>221</v>
      </c>
      <c r="AD1336" s="77">
        <v>0</v>
      </c>
      <c r="AE1336" s="77" t="s">
        <v>759</v>
      </c>
      <c r="AF1336" s="77">
        <v>8.16</v>
      </c>
      <c r="AG1336" s="59">
        <f t="shared" si="744"/>
        <v>0.91169015875386117</v>
      </c>
      <c r="AH1336" s="177">
        <v>365</v>
      </c>
      <c r="AI1336" s="72">
        <f t="shared" si="761"/>
        <v>2.5622928644564746</v>
      </c>
      <c r="AJ1336" s="59">
        <f t="shared" si="762"/>
        <v>32.64</v>
      </c>
      <c r="AK1336" s="59">
        <f t="shared" si="756"/>
        <v>1.5137501500818236</v>
      </c>
      <c r="AL1336" s="72">
        <f t="shared" si="763"/>
        <v>1460</v>
      </c>
      <c r="AM1336" s="72">
        <f t="shared" si="764"/>
        <v>3.1643528557844371</v>
      </c>
      <c r="AN1336" s="78" t="s">
        <v>1813</v>
      </c>
      <c r="AO1336" s="77" t="s">
        <v>470</v>
      </c>
      <c r="AQ1336" s="77" t="s">
        <v>262</v>
      </c>
      <c r="AS1336" s="82" t="s">
        <v>761</v>
      </c>
      <c r="AT1336" s="172" t="s">
        <v>2499</v>
      </c>
      <c r="AU1336" s="59">
        <v>62.5</v>
      </c>
      <c r="AV1336" s="59">
        <v>7</v>
      </c>
      <c r="AW1336" s="77"/>
      <c r="AX1336" s="59">
        <v>4.4000000000000004</v>
      </c>
      <c r="AY1336" s="59">
        <v>1985</v>
      </c>
      <c r="AZ1336" s="455">
        <f t="shared" si="738"/>
        <v>3.2977605110991339</v>
      </c>
      <c r="BA1336" s="521" t="s">
        <v>82</v>
      </c>
      <c r="BB1336" s="95" t="s">
        <v>1814</v>
      </c>
      <c r="BC1336" s="77" t="s">
        <v>243</v>
      </c>
      <c r="BD1336" s="77"/>
      <c r="BE1336" s="77"/>
      <c r="BH1336" s="82" t="s">
        <v>1476</v>
      </c>
      <c r="BI1336" s="82" t="s">
        <v>1474</v>
      </c>
      <c r="BJ1336" s="82" t="s">
        <v>1748</v>
      </c>
      <c r="BK1336" s="139" t="s">
        <v>675</v>
      </c>
      <c r="BL1336" s="77" t="s">
        <v>2267</v>
      </c>
      <c r="BM1336" s="77" t="s">
        <v>2267</v>
      </c>
      <c r="BO1336" s="77" t="s">
        <v>1671</v>
      </c>
      <c r="BQ1336" s="77" t="s">
        <v>1616</v>
      </c>
      <c r="BR1336" s="82">
        <v>7.0000000000000007E-2</v>
      </c>
      <c r="BS1336" s="77" t="s">
        <v>21</v>
      </c>
      <c r="BT1336" s="77"/>
      <c r="BU1336" s="82">
        <v>0.18</v>
      </c>
      <c r="BW1336" s="79" t="s">
        <v>26</v>
      </c>
      <c r="BX1336" s="77" t="s">
        <v>27</v>
      </c>
      <c r="BY1336" s="80">
        <f t="shared" si="757"/>
        <v>0.64899922958351797</v>
      </c>
      <c r="BZ1336" s="80">
        <f t="shared" si="758"/>
        <v>0.64899922958351797</v>
      </c>
      <c r="CA1336" s="77" t="s">
        <v>18</v>
      </c>
      <c r="CB1336" s="77" t="s">
        <v>698</v>
      </c>
      <c r="CC1336" s="77">
        <v>13</v>
      </c>
      <c r="CD1336" s="77">
        <v>13</v>
      </c>
      <c r="CE1336" s="82" t="s">
        <v>1617</v>
      </c>
      <c r="CF1336" s="78" t="s">
        <v>1584</v>
      </c>
      <c r="CG1336" s="82">
        <v>0</v>
      </c>
      <c r="CH1336" s="77" t="s">
        <v>21</v>
      </c>
      <c r="CI1336" s="82">
        <v>0.28999999999999998</v>
      </c>
      <c r="CK1336" s="77">
        <f t="shared" si="759"/>
        <v>1.0456098698845568</v>
      </c>
      <c r="CL1336" s="77">
        <f t="shared" si="760"/>
        <v>1.0456098698845568</v>
      </c>
      <c r="CM1336" s="77">
        <v>13</v>
      </c>
      <c r="CN1336" s="77">
        <v>13</v>
      </c>
      <c r="CO1336" s="82" t="s">
        <v>2630</v>
      </c>
      <c r="CP1336" s="67">
        <f t="shared" si="734"/>
        <v>8.0441173763488028E-2</v>
      </c>
      <c r="CQ1336" s="67">
        <f t="shared" si="735"/>
        <v>0.96842105263157896</v>
      </c>
      <c r="CR1336" s="67">
        <f t="shared" si="739"/>
        <v>7.7900926170956827E-2</v>
      </c>
      <c r="CS1336" s="67">
        <f t="shared" si="736"/>
        <v>0.15396285681342872</v>
      </c>
      <c r="CT1336" s="91">
        <v>0</v>
      </c>
      <c r="CU1336" s="77">
        <v>0</v>
      </c>
      <c r="CV1336" s="77" t="s">
        <v>1782</v>
      </c>
      <c r="CW1336" s="77">
        <v>0</v>
      </c>
      <c r="CX1336" s="77">
        <v>0</v>
      </c>
      <c r="CY1336" s="74">
        <v>0</v>
      </c>
      <c r="CZ1336" s="102">
        <v>3</v>
      </c>
      <c r="DA1336" s="74">
        <v>0</v>
      </c>
      <c r="DB1336" s="74">
        <v>0</v>
      </c>
      <c r="DC1336" s="74">
        <v>0</v>
      </c>
      <c r="DD1336" s="77">
        <v>0</v>
      </c>
      <c r="DE1336" s="60">
        <v>0</v>
      </c>
      <c r="DF1336" s="60">
        <v>0</v>
      </c>
      <c r="DG1336" s="60">
        <v>2</v>
      </c>
      <c r="DH1336" s="60">
        <v>0</v>
      </c>
      <c r="DI1336" s="60">
        <v>0</v>
      </c>
      <c r="DJ1336" s="60">
        <v>0</v>
      </c>
      <c r="DK1336" s="60">
        <v>0</v>
      </c>
      <c r="DL1336" s="74">
        <v>0</v>
      </c>
      <c r="DM1336" s="74">
        <v>0</v>
      </c>
      <c r="DN1336" s="74">
        <v>0</v>
      </c>
      <c r="DO1336" s="77">
        <v>0</v>
      </c>
      <c r="DP1336" s="77">
        <v>0</v>
      </c>
      <c r="DQ1336" s="77">
        <v>0</v>
      </c>
      <c r="DR1336" s="77">
        <v>0</v>
      </c>
      <c r="DS1336" s="77">
        <v>0</v>
      </c>
      <c r="DT1336" s="77">
        <v>0</v>
      </c>
      <c r="DU1336" s="77">
        <v>0</v>
      </c>
      <c r="DV1336" s="77">
        <v>0</v>
      </c>
      <c r="DW1336" s="77">
        <v>1</v>
      </c>
      <c r="DX1336" s="77">
        <v>0</v>
      </c>
      <c r="DY1336" s="77">
        <v>0</v>
      </c>
      <c r="DZ1336" s="77">
        <v>0</v>
      </c>
      <c r="EA1336" s="77">
        <v>0</v>
      </c>
      <c r="EB1336" s="77">
        <v>0</v>
      </c>
      <c r="EC1336" s="77">
        <v>0</v>
      </c>
      <c r="ED1336" s="77">
        <v>0</v>
      </c>
      <c r="EE1336" s="77">
        <v>0</v>
      </c>
      <c r="EF1336" s="77">
        <v>0</v>
      </c>
      <c r="EG1336" s="77">
        <v>0</v>
      </c>
      <c r="EH1336" s="77">
        <v>0</v>
      </c>
      <c r="EI1336" s="77">
        <v>0</v>
      </c>
      <c r="EJ1336" s="77">
        <v>0</v>
      </c>
      <c r="EK1336" s="77">
        <v>0</v>
      </c>
      <c r="EL1336" s="77">
        <v>0</v>
      </c>
      <c r="EM1336" s="77">
        <v>0</v>
      </c>
      <c r="EN1336" s="77">
        <v>0</v>
      </c>
      <c r="EO1336" s="77">
        <v>1</v>
      </c>
      <c r="EP1336" s="77">
        <v>2</v>
      </c>
      <c r="EQ1336" s="77">
        <v>3</v>
      </c>
    </row>
    <row r="1337" spans="1:147" s="82" customFormat="1" ht="15" customHeight="1" x14ac:dyDescent="0.25">
      <c r="A1337" s="504" t="s">
        <v>2601</v>
      </c>
      <c r="B1337" s="37">
        <v>27</v>
      </c>
      <c r="C1337" s="78" t="s">
        <v>480</v>
      </c>
      <c r="D1337" s="77">
        <v>2014</v>
      </c>
      <c r="E1337" s="82" t="s">
        <v>481</v>
      </c>
      <c r="F1337" s="82" t="s">
        <v>87</v>
      </c>
      <c r="G1337" s="77">
        <v>123</v>
      </c>
      <c r="H1337" s="77" t="s">
        <v>482</v>
      </c>
      <c r="I1337" s="75" t="s">
        <v>50</v>
      </c>
      <c r="J1337" s="59">
        <v>0</v>
      </c>
      <c r="K1337" s="77" t="s">
        <v>39</v>
      </c>
      <c r="L1337" s="77" t="s">
        <v>89</v>
      </c>
      <c r="M1337" s="77">
        <v>4</v>
      </c>
      <c r="N1337" s="77">
        <v>4</v>
      </c>
      <c r="O1337" s="59">
        <f t="shared" si="737"/>
        <v>0.6020599913279624</v>
      </c>
      <c r="P1337" s="77" t="s">
        <v>1480</v>
      </c>
      <c r="R1337" s="77">
        <v>1</v>
      </c>
      <c r="S1337" s="77">
        <v>13</v>
      </c>
      <c r="T1337" s="77">
        <v>1</v>
      </c>
      <c r="U1337" s="77">
        <v>10</v>
      </c>
      <c r="V1337" s="77" t="s">
        <v>698</v>
      </c>
      <c r="W1337" s="77"/>
      <c r="X1337" s="77" t="s">
        <v>762</v>
      </c>
      <c r="Y1337" s="82" t="s">
        <v>763</v>
      </c>
      <c r="Z1337" s="95" t="s">
        <v>538</v>
      </c>
      <c r="AA1337" s="77" t="s">
        <v>1992</v>
      </c>
      <c r="AB1337" s="77" t="s">
        <v>14</v>
      </c>
      <c r="AC1337" s="59">
        <v>221</v>
      </c>
      <c r="AD1337" s="77">
        <v>0</v>
      </c>
      <c r="AE1337" s="77" t="s">
        <v>759</v>
      </c>
      <c r="AF1337" s="77">
        <v>8.16</v>
      </c>
      <c r="AG1337" s="59">
        <f t="shared" si="744"/>
        <v>0.91169015875386117</v>
      </c>
      <c r="AH1337" s="177">
        <v>365</v>
      </c>
      <c r="AI1337" s="72">
        <f t="shared" si="761"/>
        <v>2.5622928644564746</v>
      </c>
      <c r="AJ1337" s="59">
        <f t="shared" si="762"/>
        <v>32.64</v>
      </c>
      <c r="AK1337" s="59">
        <f t="shared" si="756"/>
        <v>1.5137501500818236</v>
      </c>
      <c r="AL1337" s="72">
        <f t="shared" si="763"/>
        <v>1460</v>
      </c>
      <c r="AM1337" s="72">
        <f t="shared" si="764"/>
        <v>3.1643528557844371</v>
      </c>
      <c r="AN1337" s="78" t="s">
        <v>1813</v>
      </c>
      <c r="AO1337" s="77" t="s">
        <v>470</v>
      </c>
      <c r="AQ1337" s="77" t="s">
        <v>262</v>
      </c>
      <c r="AS1337" s="82" t="s">
        <v>761</v>
      </c>
      <c r="AT1337" s="172" t="s">
        <v>2499</v>
      </c>
      <c r="AU1337" s="59">
        <v>62.5</v>
      </c>
      <c r="AV1337" s="59">
        <v>7</v>
      </c>
      <c r="AW1337" s="77"/>
      <c r="AX1337" s="59">
        <v>4.4000000000000004</v>
      </c>
      <c r="AY1337" s="59">
        <v>1985</v>
      </c>
      <c r="AZ1337" s="455">
        <f t="shared" si="738"/>
        <v>3.2977605110991339</v>
      </c>
      <c r="BA1337" s="521" t="s">
        <v>82</v>
      </c>
      <c r="BB1337" s="95" t="s">
        <v>1814</v>
      </c>
      <c r="BC1337" s="77" t="s">
        <v>243</v>
      </c>
      <c r="BD1337" s="77"/>
      <c r="BE1337" s="77"/>
      <c r="BH1337" s="82" t="s">
        <v>1476</v>
      </c>
      <c r="BI1337" s="82" t="s">
        <v>1474</v>
      </c>
      <c r="BJ1337" s="82" t="s">
        <v>1748</v>
      </c>
      <c r="BK1337" s="95" t="s">
        <v>43</v>
      </c>
      <c r="BL1337" s="77"/>
      <c r="BM1337" s="77"/>
      <c r="BO1337" s="77"/>
      <c r="BQ1337" s="77" t="s">
        <v>1616</v>
      </c>
      <c r="BR1337" s="82">
        <v>0.38</v>
      </c>
      <c r="BS1337" s="77" t="s">
        <v>21</v>
      </c>
      <c r="BT1337" s="77"/>
      <c r="BU1337" s="82">
        <v>0.8</v>
      </c>
      <c r="BW1337" s="79" t="s">
        <v>26</v>
      </c>
      <c r="BX1337" s="77" t="s">
        <v>27</v>
      </c>
      <c r="BY1337" s="80">
        <f t="shared" si="757"/>
        <v>2.8844410203711917</v>
      </c>
      <c r="BZ1337" s="80">
        <f t="shared" si="758"/>
        <v>2.8844410203711917</v>
      </c>
      <c r="CA1337" s="77" t="s">
        <v>18</v>
      </c>
      <c r="CB1337" s="77" t="s">
        <v>698</v>
      </c>
      <c r="CC1337" s="77">
        <v>13</v>
      </c>
      <c r="CD1337" s="77">
        <v>13</v>
      </c>
      <c r="CE1337" s="82" t="s">
        <v>1617</v>
      </c>
      <c r="CF1337" s="78" t="s">
        <v>1584</v>
      </c>
      <c r="CG1337" s="82">
        <v>2.96</v>
      </c>
      <c r="CH1337" s="77" t="s">
        <v>21</v>
      </c>
      <c r="CI1337" s="82">
        <v>0.99</v>
      </c>
      <c r="CK1337" s="77">
        <f t="shared" si="759"/>
        <v>3.5694957627093493</v>
      </c>
      <c r="CL1337" s="77">
        <f t="shared" si="760"/>
        <v>3.5694957627093493</v>
      </c>
      <c r="CM1337" s="77">
        <v>13</v>
      </c>
      <c r="CN1337" s="77">
        <v>13</v>
      </c>
      <c r="CO1337" s="82" t="s">
        <v>2630</v>
      </c>
      <c r="CP1337" s="67">
        <f t="shared" si="734"/>
        <v>-0.79504574318596599</v>
      </c>
      <c r="CQ1337" s="67">
        <f t="shared" si="735"/>
        <v>0.96842105263157896</v>
      </c>
      <c r="CR1337" s="67">
        <f t="shared" si="739"/>
        <v>-0.76993903550640919</v>
      </c>
      <c r="CS1337" s="67">
        <f t="shared" si="736"/>
        <v>0.16524627150762577</v>
      </c>
      <c r="CT1337" s="91">
        <v>0</v>
      </c>
      <c r="CU1337" s="77">
        <v>0</v>
      </c>
      <c r="CV1337" s="77" t="s">
        <v>1782</v>
      </c>
      <c r="CW1337" s="77">
        <v>0</v>
      </c>
      <c r="CX1337" s="77">
        <v>0</v>
      </c>
      <c r="CY1337" s="74">
        <v>0</v>
      </c>
      <c r="CZ1337" s="102">
        <v>3</v>
      </c>
      <c r="DA1337" s="74">
        <v>0</v>
      </c>
      <c r="DB1337" s="74">
        <v>0</v>
      </c>
      <c r="DC1337" s="74">
        <v>0</v>
      </c>
      <c r="DD1337" s="77">
        <v>0</v>
      </c>
      <c r="DE1337" s="60">
        <v>0</v>
      </c>
      <c r="DF1337" s="60">
        <v>0</v>
      </c>
      <c r="DG1337" s="60">
        <v>0</v>
      </c>
      <c r="DH1337" s="60">
        <v>0</v>
      </c>
      <c r="DI1337" s="60">
        <v>0</v>
      </c>
      <c r="DJ1337" s="60">
        <v>0</v>
      </c>
      <c r="DK1337" s="60">
        <v>0</v>
      </c>
      <c r="DL1337" s="74">
        <v>0</v>
      </c>
      <c r="DM1337" s="74">
        <v>0</v>
      </c>
      <c r="DN1337" s="74">
        <v>0</v>
      </c>
      <c r="DO1337" s="77">
        <v>0</v>
      </c>
      <c r="DP1337" s="77">
        <v>0</v>
      </c>
      <c r="DQ1337" s="77">
        <v>0</v>
      </c>
      <c r="DR1337" s="77">
        <v>0</v>
      </c>
      <c r="DS1337" s="77">
        <v>0</v>
      </c>
      <c r="DT1337" s="77">
        <v>0</v>
      </c>
      <c r="DU1337" s="77">
        <v>0</v>
      </c>
      <c r="DV1337" s="77">
        <v>0</v>
      </c>
      <c r="DW1337" s="77">
        <v>0</v>
      </c>
      <c r="DX1337" s="77">
        <v>0</v>
      </c>
      <c r="DY1337" s="77">
        <v>0</v>
      </c>
      <c r="DZ1337" s="77">
        <v>0</v>
      </c>
      <c r="EA1337" s="77">
        <v>0</v>
      </c>
      <c r="EB1337" s="77">
        <v>0</v>
      </c>
      <c r="EC1337" s="77">
        <v>0</v>
      </c>
      <c r="ED1337" s="77">
        <v>0</v>
      </c>
      <c r="EE1337" s="77">
        <v>0</v>
      </c>
      <c r="EF1337" s="77">
        <v>0</v>
      </c>
      <c r="EG1337" s="77">
        <v>0</v>
      </c>
      <c r="EH1337" s="77">
        <v>0</v>
      </c>
      <c r="EI1337" s="77">
        <v>0</v>
      </c>
      <c r="EJ1337" s="77">
        <v>0</v>
      </c>
      <c r="EK1337" s="77">
        <v>0</v>
      </c>
      <c r="EL1337" s="76">
        <v>1</v>
      </c>
      <c r="EM1337" s="77">
        <v>0</v>
      </c>
      <c r="EN1337" s="77">
        <v>0</v>
      </c>
      <c r="EO1337" s="77">
        <v>1</v>
      </c>
      <c r="EP1337" s="77">
        <v>2</v>
      </c>
      <c r="EQ1337" s="77">
        <v>3</v>
      </c>
    </row>
    <row r="1338" spans="1:147" s="82" customFormat="1" ht="15" customHeight="1" x14ac:dyDescent="0.25">
      <c r="A1338" s="504" t="s">
        <v>2601</v>
      </c>
      <c r="B1338" s="37">
        <v>28</v>
      </c>
      <c r="C1338" s="78" t="s">
        <v>480</v>
      </c>
      <c r="D1338" s="77">
        <v>2014</v>
      </c>
      <c r="E1338" s="82" t="s">
        <v>481</v>
      </c>
      <c r="F1338" s="82" t="s">
        <v>87</v>
      </c>
      <c r="G1338" s="77">
        <v>123</v>
      </c>
      <c r="H1338" s="77" t="s">
        <v>482</v>
      </c>
      <c r="I1338" s="75" t="s">
        <v>50</v>
      </c>
      <c r="J1338" s="59">
        <v>0</v>
      </c>
      <c r="K1338" s="77" t="s">
        <v>39</v>
      </c>
      <c r="L1338" s="77" t="s">
        <v>89</v>
      </c>
      <c r="M1338" s="77">
        <v>4</v>
      </c>
      <c r="N1338" s="77">
        <v>4</v>
      </c>
      <c r="O1338" s="59">
        <f t="shared" si="737"/>
        <v>0.6020599913279624</v>
      </c>
      <c r="P1338" s="77" t="s">
        <v>1480</v>
      </c>
      <c r="R1338" s="77">
        <v>1</v>
      </c>
      <c r="S1338" s="77">
        <v>13</v>
      </c>
      <c r="T1338" s="77">
        <v>1</v>
      </c>
      <c r="U1338" s="77">
        <v>10</v>
      </c>
      <c r="V1338" s="77" t="s">
        <v>698</v>
      </c>
      <c r="W1338" s="77"/>
      <c r="X1338" s="77" t="s">
        <v>762</v>
      </c>
      <c r="Y1338" s="82" t="s">
        <v>763</v>
      </c>
      <c r="Z1338" s="95" t="s">
        <v>538</v>
      </c>
      <c r="AA1338" s="77" t="s">
        <v>1992</v>
      </c>
      <c r="AB1338" s="77" t="s">
        <v>14</v>
      </c>
      <c r="AC1338" s="59">
        <v>221</v>
      </c>
      <c r="AD1338" s="77">
        <v>0</v>
      </c>
      <c r="AE1338" s="77" t="s">
        <v>759</v>
      </c>
      <c r="AF1338" s="77">
        <v>8.16</v>
      </c>
      <c r="AG1338" s="59">
        <f t="shared" si="744"/>
        <v>0.91169015875386117</v>
      </c>
      <c r="AH1338" s="177">
        <v>365</v>
      </c>
      <c r="AI1338" s="72">
        <f t="shared" si="761"/>
        <v>2.5622928644564746</v>
      </c>
      <c r="AJ1338" s="59">
        <f t="shared" si="762"/>
        <v>32.64</v>
      </c>
      <c r="AK1338" s="59">
        <f t="shared" si="756"/>
        <v>1.5137501500818236</v>
      </c>
      <c r="AL1338" s="72">
        <f t="shared" si="763"/>
        <v>1460</v>
      </c>
      <c r="AM1338" s="72">
        <f t="shared" si="764"/>
        <v>3.1643528557844371</v>
      </c>
      <c r="AN1338" s="78" t="s">
        <v>1813</v>
      </c>
      <c r="AO1338" s="77" t="s">
        <v>470</v>
      </c>
      <c r="AQ1338" s="77" t="s">
        <v>262</v>
      </c>
      <c r="AS1338" s="82" t="s">
        <v>761</v>
      </c>
      <c r="AT1338" s="172" t="s">
        <v>2499</v>
      </c>
      <c r="AU1338" s="59">
        <v>62.5</v>
      </c>
      <c r="AV1338" s="59">
        <v>7</v>
      </c>
      <c r="AW1338" s="77"/>
      <c r="AX1338" s="59">
        <v>4.4000000000000004</v>
      </c>
      <c r="AY1338" s="59">
        <v>1985</v>
      </c>
      <c r="AZ1338" s="455">
        <f t="shared" si="738"/>
        <v>3.2977605110991339</v>
      </c>
      <c r="BA1338" s="521" t="s">
        <v>82</v>
      </c>
      <c r="BB1338" s="95" t="s">
        <v>1814</v>
      </c>
      <c r="BC1338" s="77" t="s">
        <v>243</v>
      </c>
      <c r="BD1338" s="77"/>
      <c r="BE1338" s="77"/>
      <c r="BH1338" s="82" t="s">
        <v>1476</v>
      </c>
      <c r="BI1338" s="82" t="s">
        <v>1474</v>
      </c>
      <c r="BJ1338" s="82" t="s">
        <v>1748</v>
      </c>
      <c r="BK1338" s="116" t="s">
        <v>44</v>
      </c>
      <c r="BL1338" s="77"/>
      <c r="BM1338" s="77"/>
      <c r="BO1338" s="77"/>
      <c r="BQ1338" s="77" t="s">
        <v>1616</v>
      </c>
      <c r="BR1338" s="82">
        <v>-0.15</v>
      </c>
      <c r="BS1338" s="77" t="s">
        <v>21</v>
      </c>
      <c r="BT1338" s="77"/>
      <c r="BU1338" s="82">
        <v>0.08</v>
      </c>
      <c r="BW1338" s="79" t="s">
        <v>26</v>
      </c>
      <c r="BX1338" s="77" t="s">
        <v>27</v>
      </c>
      <c r="BY1338" s="80">
        <f t="shared" si="757"/>
        <v>0.28844410203711912</v>
      </c>
      <c r="BZ1338" s="80">
        <f t="shared" si="758"/>
        <v>0.28844410203711912</v>
      </c>
      <c r="CA1338" s="77" t="s">
        <v>18</v>
      </c>
      <c r="CB1338" s="77" t="s">
        <v>698</v>
      </c>
      <c r="CC1338" s="77">
        <v>13</v>
      </c>
      <c r="CD1338" s="77">
        <v>13</v>
      </c>
      <c r="CE1338" s="82" t="s">
        <v>1617</v>
      </c>
      <c r="CF1338" s="78" t="s">
        <v>1584</v>
      </c>
      <c r="CG1338" s="82">
        <v>-0.45</v>
      </c>
      <c r="CH1338" s="77" t="s">
        <v>21</v>
      </c>
      <c r="CI1338" s="82">
        <v>0.23</v>
      </c>
      <c r="CK1338" s="77">
        <f t="shared" si="759"/>
        <v>0.82927679335671756</v>
      </c>
      <c r="CL1338" s="77">
        <f t="shared" si="760"/>
        <v>0.82927679335671756</v>
      </c>
      <c r="CM1338" s="77">
        <v>13</v>
      </c>
      <c r="CN1338" s="77">
        <v>13</v>
      </c>
      <c r="CO1338" s="82" t="s">
        <v>2630</v>
      </c>
      <c r="CP1338" s="67">
        <f t="shared" si="734"/>
        <v>0.48321146457497494</v>
      </c>
      <c r="CQ1338" s="67">
        <f t="shared" si="735"/>
        <v>0.96842105263157896</v>
      </c>
      <c r="CR1338" s="67">
        <f t="shared" si="739"/>
        <v>0.46795215516734417</v>
      </c>
      <c r="CS1338" s="67">
        <f t="shared" si="736"/>
        <v>0.15805729268318774</v>
      </c>
      <c r="CT1338" s="91">
        <v>0</v>
      </c>
      <c r="CU1338" s="77">
        <v>0</v>
      </c>
      <c r="CV1338" s="77" t="s">
        <v>1782</v>
      </c>
      <c r="CW1338" s="77">
        <v>0</v>
      </c>
      <c r="CX1338" s="76">
        <v>0</v>
      </c>
      <c r="CY1338" s="74">
        <v>0</v>
      </c>
      <c r="CZ1338" s="102">
        <v>3</v>
      </c>
      <c r="DA1338" s="74">
        <v>0</v>
      </c>
      <c r="DB1338" s="74">
        <v>0</v>
      </c>
      <c r="DC1338" s="74">
        <v>0</v>
      </c>
      <c r="DD1338" s="77">
        <v>0</v>
      </c>
      <c r="DE1338" s="60">
        <v>0</v>
      </c>
      <c r="DF1338" s="60">
        <v>0</v>
      </c>
      <c r="DG1338" s="60">
        <v>0</v>
      </c>
      <c r="DH1338" s="60">
        <v>0</v>
      </c>
      <c r="DI1338" s="60">
        <v>0</v>
      </c>
      <c r="DJ1338" s="60">
        <v>0</v>
      </c>
      <c r="DK1338" s="60">
        <v>0</v>
      </c>
      <c r="DL1338" s="74">
        <v>0</v>
      </c>
      <c r="DM1338" s="74">
        <v>0</v>
      </c>
      <c r="DN1338" s="74">
        <v>0</v>
      </c>
      <c r="DO1338" s="77">
        <v>0</v>
      </c>
      <c r="DP1338" s="77">
        <v>0</v>
      </c>
      <c r="DQ1338" s="77">
        <v>0</v>
      </c>
      <c r="DR1338" s="77">
        <v>0</v>
      </c>
      <c r="DS1338" s="77">
        <v>0</v>
      </c>
      <c r="DT1338" s="77">
        <v>0</v>
      </c>
      <c r="DU1338" s="77">
        <v>0</v>
      </c>
      <c r="DV1338" s="77">
        <v>0</v>
      </c>
      <c r="DW1338" s="77">
        <v>0</v>
      </c>
      <c r="DX1338" s="77">
        <v>0</v>
      </c>
      <c r="DY1338" s="77">
        <v>0</v>
      </c>
      <c r="DZ1338" s="77">
        <v>0</v>
      </c>
      <c r="EA1338" s="77">
        <v>0</v>
      </c>
      <c r="EB1338" s="77">
        <v>0</v>
      </c>
      <c r="EC1338" s="77">
        <v>0</v>
      </c>
      <c r="ED1338" s="77">
        <v>0</v>
      </c>
      <c r="EE1338" s="77">
        <v>0</v>
      </c>
      <c r="EF1338" s="77">
        <v>0</v>
      </c>
      <c r="EG1338" s="77">
        <v>0</v>
      </c>
      <c r="EH1338" s="77">
        <v>0</v>
      </c>
      <c r="EI1338" s="77">
        <v>0</v>
      </c>
      <c r="EJ1338" s="77">
        <v>0</v>
      </c>
      <c r="EK1338" s="77">
        <v>1</v>
      </c>
      <c r="EL1338" s="77">
        <v>0</v>
      </c>
      <c r="EM1338" s="77">
        <v>0</v>
      </c>
      <c r="EN1338" s="77">
        <v>0</v>
      </c>
      <c r="EO1338" s="77">
        <v>1</v>
      </c>
      <c r="EP1338" s="77">
        <v>2</v>
      </c>
      <c r="EQ1338" s="77">
        <v>3</v>
      </c>
    </row>
    <row r="1339" spans="1:147" s="78" customFormat="1" ht="15" customHeight="1" x14ac:dyDescent="0.25">
      <c r="A1339" s="504" t="s">
        <v>2601</v>
      </c>
      <c r="B1339" s="37">
        <v>29</v>
      </c>
      <c r="C1339" s="78" t="s">
        <v>480</v>
      </c>
      <c r="D1339" s="77">
        <v>2014</v>
      </c>
      <c r="E1339" s="82" t="s">
        <v>481</v>
      </c>
      <c r="F1339" s="82" t="s">
        <v>87</v>
      </c>
      <c r="G1339" s="77">
        <v>123</v>
      </c>
      <c r="H1339" s="77" t="s">
        <v>482</v>
      </c>
      <c r="I1339" s="75" t="s">
        <v>50</v>
      </c>
      <c r="J1339" s="59">
        <v>0</v>
      </c>
      <c r="K1339" s="77" t="s">
        <v>39</v>
      </c>
      <c r="L1339" s="77" t="s">
        <v>89</v>
      </c>
      <c r="M1339" s="77">
        <v>4</v>
      </c>
      <c r="N1339" s="77">
        <v>4</v>
      </c>
      <c r="O1339" s="59">
        <f t="shared" si="737"/>
        <v>0.6020599913279624</v>
      </c>
      <c r="P1339" s="77" t="s">
        <v>1480</v>
      </c>
      <c r="Q1339" s="82"/>
      <c r="R1339" s="77">
        <v>1</v>
      </c>
      <c r="S1339" s="77">
        <v>7</v>
      </c>
      <c r="T1339" s="77">
        <v>1</v>
      </c>
      <c r="U1339" s="77">
        <v>10</v>
      </c>
      <c r="V1339" s="77" t="s">
        <v>698</v>
      </c>
      <c r="W1339" s="77"/>
      <c r="X1339" s="77" t="s">
        <v>762</v>
      </c>
      <c r="Y1339" s="82" t="s">
        <v>763</v>
      </c>
      <c r="Z1339" s="95" t="s">
        <v>538</v>
      </c>
      <c r="AA1339" s="77" t="s">
        <v>1992</v>
      </c>
      <c r="AB1339" s="77" t="s">
        <v>14</v>
      </c>
      <c r="AC1339" s="59">
        <v>191</v>
      </c>
      <c r="AD1339" s="77">
        <v>0</v>
      </c>
      <c r="AE1339" s="77" t="s">
        <v>759</v>
      </c>
      <c r="AF1339" s="77">
        <v>7.53</v>
      </c>
      <c r="AG1339" s="59">
        <f t="shared" si="744"/>
        <v>0.87679497620070057</v>
      </c>
      <c r="AH1339" s="177">
        <v>301</v>
      </c>
      <c r="AI1339" s="72">
        <f t="shared" si="761"/>
        <v>2.4785664955938436</v>
      </c>
      <c r="AJ1339" s="59">
        <f t="shared" si="762"/>
        <v>30.12</v>
      </c>
      <c r="AK1339" s="59">
        <f t="shared" si="756"/>
        <v>1.4788549675286631</v>
      </c>
      <c r="AL1339" s="72">
        <f t="shared" si="763"/>
        <v>1204</v>
      </c>
      <c r="AM1339" s="72">
        <f t="shared" si="764"/>
        <v>3.0806264869218056</v>
      </c>
      <c r="AN1339" s="78" t="s">
        <v>1813</v>
      </c>
      <c r="AO1339" s="77" t="s">
        <v>470</v>
      </c>
      <c r="AP1339" s="82"/>
      <c r="AQ1339" s="77" t="s">
        <v>262</v>
      </c>
      <c r="AS1339" s="82" t="s">
        <v>761</v>
      </c>
      <c r="AT1339" s="228" t="s">
        <v>2496</v>
      </c>
      <c r="AU1339" s="59">
        <v>62.5</v>
      </c>
      <c r="AV1339" s="59">
        <v>7</v>
      </c>
      <c r="AW1339" s="77"/>
      <c r="AX1339" s="59">
        <v>4.4000000000000004</v>
      </c>
      <c r="AY1339" s="59">
        <v>1985</v>
      </c>
      <c r="AZ1339" s="455">
        <f t="shared" si="738"/>
        <v>3.2977605110991339</v>
      </c>
      <c r="BA1339" s="521" t="s">
        <v>137</v>
      </c>
      <c r="BB1339" s="95" t="s">
        <v>138</v>
      </c>
      <c r="BC1339" s="77" t="s">
        <v>243</v>
      </c>
      <c r="BD1339" s="77"/>
      <c r="BE1339" s="77"/>
      <c r="BF1339" s="82"/>
      <c r="BG1339" s="82"/>
      <c r="BH1339" s="82" t="s">
        <v>1476</v>
      </c>
      <c r="BI1339" s="82" t="s">
        <v>1475</v>
      </c>
      <c r="BJ1339" s="82" t="s">
        <v>1748</v>
      </c>
      <c r="BK1339" s="95" t="s">
        <v>986</v>
      </c>
      <c r="BL1339" s="77"/>
      <c r="BM1339" s="77"/>
      <c r="BN1339" s="82"/>
      <c r="BO1339" s="77"/>
      <c r="BP1339" s="82"/>
      <c r="BQ1339" s="77" t="s">
        <v>1616</v>
      </c>
      <c r="BR1339" s="82">
        <v>-1.53</v>
      </c>
      <c r="BS1339" s="77" t="s">
        <v>21</v>
      </c>
      <c r="BT1339" s="77"/>
      <c r="BU1339" s="82">
        <v>0.74</v>
      </c>
      <c r="BV1339" s="82"/>
      <c r="BW1339" s="79" t="s">
        <v>26</v>
      </c>
      <c r="BX1339" s="77" t="s">
        <v>27</v>
      </c>
      <c r="BY1339" s="80">
        <f t="shared" si="757"/>
        <v>1.9578559701877971</v>
      </c>
      <c r="BZ1339" s="80">
        <f t="shared" si="758"/>
        <v>1.9578559701877971</v>
      </c>
      <c r="CA1339" s="77" t="s">
        <v>18</v>
      </c>
      <c r="CB1339" s="77" t="s">
        <v>698</v>
      </c>
      <c r="CC1339" s="77">
        <v>7</v>
      </c>
      <c r="CD1339" s="77">
        <v>7</v>
      </c>
      <c r="CE1339" s="82" t="s">
        <v>1617</v>
      </c>
      <c r="CF1339" s="78" t="s">
        <v>1584</v>
      </c>
      <c r="CG1339" s="82">
        <v>-1.19</v>
      </c>
      <c r="CH1339" s="77" t="s">
        <v>21</v>
      </c>
      <c r="CI1339" s="82">
        <v>0.96</v>
      </c>
      <c r="CJ1339" s="82"/>
      <c r="CK1339" s="77">
        <f t="shared" si="759"/>
        <v>2.539921258622007</v>
      </c>
      <c r="CL1339" s="77">
        <f t="shared" si="760"/>
        <v>2.539921258622007</v>
      </c>
      <c r="CM1339" s="77">
        <v>7</v>
      </c>
      <c r="CN1339" s="77">
        <v>7</v>
      </c>
      <c r="CO1339" s="82" t="s">
        <v>2630</v>
      </c>
      <c r="CP1339" s="67">
        <f t="shared" si="734"/>
        <v>-0.14993548714469435</v>
      </c>
      <c r="CQ1339" s="67">
        <f t="shared" si="735"/>
        <v>0.93617021276595747</v>
      </c>
      <c r="CR1339" s="67">
        <f t="shared" si="739"/>
        <v>-0.140365136901416</v>
      </c>
      <c r="CS1339" s="67">
        <f t="shared" si="736"/>
        <v>0.28641794184490543</v>
      </c>
      <c r="CT1339" s="91">
        <v>0</v>
      </c>
      <c r="CU1339" s="77">
        <v>0</v>
      </c>
      <c r="CV1339" s="77" t="s">
        <v>1782</v>
      </c>
      <c r="CW1339" s="77">
        <v>0</v>
      </c>
      <c r="CX1339" s="77">
        <v>0</v>
      </c>
      <c r="CY1339" s="74">
        <v>0</v>
      </c>
      <c r="CZ1339" s="102">
        <v>3</v>
      </c>
      <c r="DA1339" s="74">
        <v>0</v>
      </c>
      <c r="DB1339" s="74">
        <v>0</v>
      </c>
      <c r="DC1339" s="74">
        <v>0</v>
      </c>
      <c r="DD1339" s="77">
        <v>0</v>
      </c>
      <c r="DE1339" s="60">
        <v>0</v>
      </c>
      <c r="DF1339" s="60">
        <v>0</v>
      </c>
      <c r="DG1339" s="60">
        <v>0</v>
      </c>
      <c r="DH1339" s="60">
        <v>0</v>
      </c>
      <c r="DI1339" s="60">
        <v>0</v>
      </c>
      <c r="DJ1339" s="60">
        <v>0</v>
      </c>
      <c r="DK1339" s="60">
        <v>0</v>
      </c>
      <c r="DL1339" s="74">
        <v>0</v>
      </c>
      <c r="DM1339" s="74">
        <v>0</v>
      </c>
      <c r="DN1339" s="74">
        <v>0</v>
      </c>
      <c r="DO1339" s="77">
        <v>0</v>
      </c>
      <c r="DP1339" s="77">
        <v>0</v>
      </c>
      <c r="DQ1339" s="77">
        <v>0</v>
      </c>
      <c r="DR1339" s="77">
        <v>0</v>
      </c>
      <c r="DS1339" s="77">
        <v>0</v>
      </c>
      <c r="DT1339" s="77">
        <v>0</v>
      </c>
      <c r="DU1339" s="77">
        <v>0</v>
      </c>
      <c r="DV1339" s="77">
        <v>0</v>
      </c>
      <c r="DW1339" s="77">
        <v>0</v>
      </c>
      <c r="DX1339" s="77">
        <v>0</v>
      </c>
      <c r="DY1339" s="77">
        <v>0</v>
      </c>
      <c r="DZ1339" s="77">
        <v>0</v>
      </c>
      <c r="EA1339" s="77">
        <v>0</v>
      </c>
      <c r="EB1339" s="77">
        <v>0</v>
      </c>
      <c r="EC1339" s="77">
        <v>0</v>
      </c>
      <c r="ED1339" s="77">
        <v>0</v>
      </c>
      <c r="EE1339" s="77">
        <v>1</v>
      </c>
      <c r="EF1339" s="77">
        <v>0</v>
      </c>
      <c r="EG1339" s="77">
        <v>0</v>
      </c>
      <c r="EH1339" s="77">
        <v>0</v>
      </c>
      <c r="EI1339" s="77">
        <v>0</v>
      </c>
      <c r="EJ1339" s="77">
        <v>0</v>
      </c>
      <c r="EK1339" s="77">
        <v>0</v>
      </c>
      <c r="EL1339" s="77">
        <v>0</v>
      </c>
      <c r="EM1339" s="77">
        <v>0</v>
      </c>
      <c r="EN1339" s="77">
        <v>0</v>
      </c>
      <c r="EO1339" s="77">
        <v>1</v>
      </c>
      <c r="EP1339" s="77">
        <v>2</v>
      </c>
      <c r="EQ1339" s="77">
        <v>1</v>
      </c>
    </row>
    <row r="1340" spans="1:147" s="78" customFormat="1" ht="15" customHeight="1" x14ac:dyDescent="0.25">
      <c r="A1340" s="504" t="s">
        <v>2601</v>
      </c>
      <c r="B1340" s="37">
        <v>30</v>
      </c>
      <c r="C1340" s="78" t="s">
        <v>480</v>
      </c>
      <c r="D1340" s="77">
        <v>2014</v>
      </c>
      <c r="E1340" s="82" t="s">
        <v>481</v>
      </c>
      <c r="F1340" s="82" t="s">
        <v>87</v>
      </c>
      <c r="G1340" s="77">
        <v>123</v>
      </c>
      <c r="H1340" s="77" t="s">
        <v>482</v>
      </c>
      <c r="I1340" s="75" t="s">
        <v>50</v>
      </c>
      <c r="J1340" s="59">
        <v>0</v>
      </c>
      <c r="K1340" s="77" t="s">
        <v>39</v>
      </c>
      <c r="L1340" s="77" t="s">
        <v>89</v>
      </c>
      <c r="M1340" s="77">
        <v>4</v>
      </c>
      <c r="N1340" s="77">
        <v>4</v>
      </c>
      <c r="O1340" s="59">
        <f t="shared" si="737"/>
        <v>0.6020599913279624</v>
      </c>
      <c r="P1340" s="77" t="s">
        <v>1480</v>
      </c>
      <c r="Q1340" s="82"/>
      <c r="R1340" s="77">
        <v>1</v>
      </c>
      <c r="S1340" s="77">
        <v>7</v>
      </c>
      <c r="T1340" s="77">
        <v>1</v>
      </c>
      <c r="U1340" s="77">
        <v>10</v>
      </c>
      <c r="V1340" s="77" t="s">
        <v>698</v>
      </c>
      <c r="W1340" s="77"/>
      <c r="X1340" s="77" t="s">
        <v>762</v>
      </c>
      <c r="Y1340" s="82" t="s">
        <v>763</v>
      </c>
      <c r="Z1340" s="95" t="s">
        <v>538</v>
      </c>
      <c r="AA1340" s="77" t="s">
        <v>1992</v>
      </c>
      <c r="AB1340" s="77" t="s">
        <v>14</v>
      </c>
      <c r="AC1340" s="59">
        <v>191</v>
      </c>
      <c r="AD1340" s="77">
        <v>0</v>
      </c>
      <c r="AE1340" s="77" t="s">
        <v>759</v>
      </c>
      <c r="AF1340" s="77">
        <v>7.53</v>
      </c>
      <c r="AG1340" s="59">
        <f t="shared" si="744"/>
        <v>0.87679497620070057</v>
      </c>
      <c r="AH1340" s="177">
        <v>301</v>
      </c>
      <c r="AI1340" s="72">
        <f t="shared" si="761"/>
        <v>2.4785664955938436</v>
      </c>
      <c r="AJ1340" s="59">
        <f t="shared" si="762"/>
        <v>30.12</v>
      </c>
      <c r="AK1340" s="59">
        <f t="shared" si="756"/>
        <v>1.4788549675286631</v>
      </c>
      <c r="AL1340" s="72">
        <f t="shared" si="763"/>
        <v>1204</v>
      </c>
      <c r="AM1340" s="72">
        <f t="shared" si="764"/>
        <v>3.0806264869218056</v>
      </c>
      <c r="AN1340" s="78" t="s">
        <v>1813</v>
      </c>
      <c r="AO1340" s="77" t="s">
        <v>470</v>
      </c>
      <c r="AP1340" s="82"/>
      <c r="AQ1340" s="77" t="s">
        <v>262</v>
      </c>
      <c r="AS1340" s="82" t="s">
        <v>761</v>
      </c>
      <c r="AT1340" s="228" t="s">
        <v>2496</v>
      </c>
      <c r="AU1340" s="59">
        <v>62.5</v>
      </c>
      <c r="AV1340" s="59">
        <v>7</v>
      </c>
      <c r="AW1340" s="77"/>
      <c r="AX1340" s="59">
        <v>4.4000000000000004</v>
      </c>
      <c r="AY1340" s="59">
        <v>1985</v>
      </c>
      <c r="AZ1340" s="455">
        <f t="shared" si="738"/>
        <v>3.2977605110991339</v>
      </c>
      <c r="BA1340" s="521" t="s">
        <v>137</v>
      </c>
      <c r="BB1340" s="95" t="s">
        <v>138</v>
      </c>
      <c r="BC1340" s="77" t="s">
        <v>243</v>
      </c>
      <c r="BD1340" s="77"/>
      <c r="BE1340" s="77"/>
      <c r="BF1340" s="82"/>
      <c r="BG1340" s="82"/>
      <c r="BH1340" s="82" t="s">
        <v>1476</v>
      </c>
      <c r="BI1340" s="82" t="s">
        <v>1475</v>
      </c>
      <c r="BJ1340" s="82" t="s">
        <v>1748</v>
      </c>
      <c r="BK1340" s="95" t="s">
        <v>43</v>
      </c>
      <c r="BL1340" s="77"/>
      <c r="BM1340" s="77"/>
      <c r="BN1340" s="82"/>
      <c r="BO1340" s="77"/>
      <c r="BP1340" s="82"/>
      <c r="BQ1340" s="77" t="s">
        <v>1616</v>
      </c>
      <c r="BR1340" s="82">
        <v>12.71</v>
      </c>
      <c r="BS1340" s="77" t="s">
        <v>21</v>
      </c>
      <c r="BT1340" s="77"/>
      <c r="BU1340" s="82">
        <v>2.08</v>
      </c>
      <c r="BV1340" s="82"/>
      <c r="BW1340" s="79" t="s">
        <v>26</v>
      </c>
      <c r="BX1340" s="77" t="s">
        <v>27</v>
      </c>
      <c r="BY1340" s="80">
        <f t="shared" si="757"/>
        <v>5.5031627270143488</v>
      </c>
      <c r="BZ1340" s="80">
        <f t="shared" si="758"/>
        <v>5.5031627270143488</v>
      </c>
      <c r="CA1340" s="77" t="s">
        <v>18</v>
      </c>
      <c r="CB1340" s="77" t="s">
        <v>698</v>
      </c>
      <c r="CC1340" s="77">
        <v>7</v>
      </c>
      <c r="CD1340" s="77">
        <v>7</v>
      </c>
      <c r="CE1340" s="82" t="s">
        <v>1617</v>
      </c>
      <c r="CF1340" s="78" t="s">
        <v>1584</v>
      </c>
      <c r="CG1340" s="82">
        <v>10.6</v>
      </c>
      <c r="CH1340" s="77" t="s">
        <v>21</v>
      </c>
      <c r="CI1340" s="82">
        <v>2.2200000000000002</v>
      </c>
      <c r="CJ1340" s="82"/>
      <c r="CK1340" s="77">
        <f t="shared" si="759"/>
        <v>5.8735679105633922</v>
      </c>
      <c r="CL1340" s="77">
        <f t="shared" si="760"/>
        <v>5.8735679105633922</v>
      </c>
      <c r="CM1340" s="77">
        <v>7</v>
      </c>
      <c r="CN1340" s="77">
        <v>7</v>
      </c>
      <c r="CO1340" s="82" t="s">
        <v>2630</v>
      </c>
      <c r="CP1340" s="67">
        <f t="shared" si="734"/>
        <v>0.37073613171746017</v>
      </c>
      <c r="CQ1340" s="67">
        <f t="shared" si="735"/>
        <v>0.93617021276595747</v>
      </c>
      <c r="CR1340" s="67">
        <f t="shared" si="739"/>
        <v>0.34707212330996273</v>
      </c>
      <c r="CS1340" s="67">
        <f t="shared" si="736"/>
        <v>0.29001639495638876</v>
      </c>
      <c r="CT1340" s="91">
        <v>0</v>
      </c>
      <c r="CU1340" s="77">
        <v>0</v>
      </c>
      <c r="CV1340" s="77" t="s">
        <v>1782</v>
      </c>
      <c r="CW1340" s="77">
        <v>0</v>
      </c>
      <c r="CX1340" s="77">
        <v>0</v>
      </c>
      <c r="CY1340" s="74">
        <v>0</v>
      </c>
      <c r="CZ1340" s="102">
        <v>3</v>
      </c>
      <c r="DA1340" s="74">
        <v>0</v>
      </c>
      <c r="DB1340" s="74">
        <v>0</v>
      </c>
      <c r="DC1340" s="74">
        <v>0</v>
      </c>
      <c r="DD1340" s="77">
        <v>0</v>
      </c>
      <c r="DE1340" s="60">
        <v>0</v>
      </c>
      <c r="DF1340" s="60">
        <v>0</v>
      </c>
      <c r="DG1340" s="60">
        <v>0</v>
      </c>
      <c r="DH1340" s="60">
        <v>0</v>
      </c>
      <c r="DI1340" s="60">
        <v>0</v>
      </c>
      <c r="DJ1340" s="60">
        <v>0</v>
      </c>
      <c r="DK1340" s="60">
        <v>0</v>
      </c>
      <c r="DL1340" s="74">
        <v>0</v>
      </c>
      <c r="DM1340" s="74">
        <v>0</v>
      </c>
      <c r="DN1340" s="74">
        <v>0</v>
      </c>
      <c r="DO1340" s="77">
        <v>0</v>
      </c>
      <c r="DP1340" s="77">
        <v>0</v>
      </c>
      <c r="DQ1340" s="77">
        <v>0</v>
      </c>
      <c r="DR1340" s="77">
        <v>0</v>
      </c>
      <c r="DS1340" s="77">
        <v>0</v>
      </c>
      <c r="DT1340" s="77">
        <v>0</v>
      </c>
      <c r="DU1340" s="77">
        <v>0</v>
      </c>
      <c r="DV1340" s="77">
        <v>0</v>
      </c>
      <c r="DW1340" s="77">
        <v>0</v>
      </c>
      <c r="DX1340" s="77">
        <v>0</v>
      </c>
      <c r="DY1340" s="77">
        <v>0</v>
      </c>
      <c r="DZ1340" s="77">
        <v>0</v>
      </c>
      <c r="EA1340" s="77">
        <v>0</v>
      </c>
      <c r="EB1340" s="77">
        <v>0</v>
      </c>
      <c r="EC1340" s="77">
        <v>0</v>
      </c>
      <c r="ED1340" s="77">
        <v>0</v>
      </c>
      <c r="EE1340" s="77">
        <v>0</v>
      </c>
      <c r="EF1340" s="77">
        <v>0</v>
      </c>
      <c r="EG1340" s="77">
        <v>0</v>
      </c>
      <c r="EH1340" s="77">
        <v>0</v>
      </c>
      <c r="EI1340" s="77">
        <v>0</v>
      </c>
      <c r="EJ1340" s="77">
        <v>0</v>
      </c>
      <c r="EK1340" s="77">
        <v>0</v>
      </c>
      <c r="EL1340" s="76">
        <v>1</v>
      </c>
      <c r="EM1340" s="77">
        <v>0</v>
      </c>
      <c r="EN1340" s="77">
        <v>0</v>
      </c>
      <c r="EO1340" s="77">
        <v>1</v>
      </c>
      <c r="EP1340" s="77">
        <v>2</v>
      </c>
      <c r="EQ1340" s="77">
        <v>1</v>
      </c>
    </row>
    <row r="1341" spans="1:147" s="78" customFormat="1" ht="15" customHeight="1" x14ac:dyDescent="0.25">
      <c r="A1341" s="504" t="s">
        <v>2601</v>
      </c>
      <c r="B1341" s="37">
        <v>31</v>
      </c>
      <c r="C1341" s="78" t="s">
        <v>480</v>
      </c>
      <c r="D1341" s="77">
        <v>2014</v>
      </c>
      <c r="E1341" s="82" t="s">
        <v>481</v>
      </c>
      <c r="F1341" s="82" t="s">
        <v>87</v>
      </c>
      <c r="G1341" s="77">
        <v>123</v>
      </c>
      <c r="H1341" s="77" t="s">
        <v>482</v>
      </c>
      <c r="I1341" s="75" t="s">
        <v>50</v>
      </c>
      <c r="J1341" s="59">
        <v>0</v>
      </c>
      <c r="K1341" s="77" t="s">
        <v>39</v>
      </c>
      <c r="L1341" s="77" t="s">
        <v>89</v>
      </c>
      <c r="M1341" s="77">
        <v>4</v>
      </c>
      <c r="N1341" s="77">
        <v>4</v>
      </c>
      <c r="O1341" s="59">
        <f t="shared" si="737"/>
        <v>0.6020599913279624</v>
      </c>
      <c r="P1341" s="77" t="s">
        <v>1480</v>
      </c>
      <c r="Q1341" s="82"/>
      <c r="R1341" s="77">
        <v>1</v>
      </c>
      <c r="S1341" s="77">
        <v>7</v>
      </c>
      <c r="T1341" s="77">
        <v>1</v>
      </c>
      <c r="U1341" s="77">
        <v>10</v>
      </c>
      <c r="V1341" s="77" t="s">
        <v>698</v>
      </c>
      <c r="W1341" s="77"/>
      <c r="X1341" s="77" t="s">
        <v>762</v>
      </c>
      <c r="Y1341" s="82" t="s">
        <v>763</v>
      </c>
      <c r="Z1341" s="95" t="s">
        <v>538</v>
      </c>
      <c r="AA1341" s="77" t="s">
        <v>1992</v>
      </c>
      <c r="AB1341" s="77" t="s">
        <v>14</v>
      </c>
      <c r="AC1341" s="59">
        <v>191</v>
      </c>
      <c r="AD1341" s="77">
        <v>0</v>
      </c>
      <c r="AE1341" s="77" t="s">
        <v>759</v>
      </c>
      <c r="AF1341" s="77">
        <v>7.53</v>
      </c>
      <c r="AG1341" s="59">
        <f t="shared" si="744"/>
        <v>0.87679497620070057</v>
      </c>
      <c r="AH1341" s="177">
        <v>301</v>
      </c>
      <c r="AI1341" s="72">
        <f t="shared" si="761"/>
        <v>2.4785664955938436</v>
      </c>
      <c r="AJ1341" s="59">
        <f t="shared" si="762"/>
        <v>30.12</v>
      </c>
      <c r="AK1341" s="59">
        <f t="shared" si="756"/>
        <v>1.4788549675286631</v>
      </c>
      <c r="AL1341" s="72">
        <f t="shared" si="763"/>
        <v>1204</v>
      </c>
      <c r="AM1341" s="72">
        <f t="shared" si="764"/>
        <v>3.0806264869218056</v>
      </c>
      <c r="AN1341" s="78" t="s">
        <v>1813</v>
      </c>
      <c r="AO1341" s="77" t="s">
        <v>470</v>
      </c>
      <c r="AP1341" s="82"/>
      <c r="AQ1341" s="77" t="s">
        <v>262</v>
      </c>
      <c r="AS1341" s="82" t="s">
        <v>761</v>
      </c>
      <c r="AT1341" s="228" t="s">
        <v>2496</v>
      </c>
      <c r="AU1341" s="59">
        <v>62.5</v>
      </c>
      <c r="AV1341" s="59">
        <v>7</v>
      </c>
      <c r="AW1341" s="77"/>
      <c r="AX1341" s="59">
        <v>4.4000000000000004</v>
      </c>
      <c r="AY1341" s="59">
        <v>1985</v>
      </c>
      <c r="AZ1341" s="455">
        <f t="shared" si="738"/>
        <v>3.2977605110991339</v>
      </c>
      <c r="BA1341" s="521" t="s">
        <v>137</v>
      </c>
      <c r="BB1341" s="95" t="s">
        <v>138</v>
      </c>
      <c r="BC1341" s="77" t="s">
        <v>243</v>
      </c>
      <c r="BD1341" s="77"/>
      <c r="BE1341" s="77"/>
      <c r="BF1341" s="82"/>
      <c r="BG1341" s="82"/>
      <c r="BH1341" s="82" t="s">
        <v>1476</v>
      </c>
      <c r="BI1341" s="82" t="s">
        <v>1475</v>
      </c>
      <c r="BJ1341" s="82" t="s">
        <v>1748</v>
      </c>
      <c r="BK1341" s="116" t="s">
        <v>44</v>
      </c>
      <c r="BL1341" s="77"/>
      <c r="BM1341" s="77"/>
      <c r="BN1341" s="82"/>
      <c r="BO1341" s="77"/>
      <c r="BP1341" s="82"/>
      <c r="BQ1341" s="77" t="s">
        <v>1616</v>
      </c>
      <c r="BR1341" s="82">
        <v>-4.32</v>
      </c>
      <c r="BS1341" s="77" t="s">
        <v>21</v>
      </c>
      <c r="BT1341" s="77"/>
      <c r="BU1341" s="82">
        <v>1.18</v>
      </c>
      <c r="BV1341" s="82"/>
      <c r="BW1341" s="79" t="s">
        <v>26</v>
      </c>
      <c r="BX1341" s="77" t="s">
        <v>27</v>
      </c>
      <c r="BY1341" s="80">
        <f t="shared" si="757"/>
        <v>3.1219865470562169</v>
      </c>
      <c r="BZ1341" s="80">
        <f t="shared" si="758"/>
        <v>3.1219865470562169</v>
      </c>
      <c r="CA1341" s="77" t="s">
        <v>18</v>
      </c>
      <c r="CB1341" s="77" t="s">
        <v>698</v>
      </c>
      <c r="CC1341" s="77">
        <v>7</v>
      </c>
      <c r="CD1341" s="77">
        <v>7</v>
      </c>
      <c r="CE1341" s="82" t="s">
        <v>1617</v>
      </c>
      <c r="CF1341" s="78" t="s">
        <v>1584</v>
      </c>
      <c r="CG1341" s="82">
        <v>-0.74</v>
      </c>
      <c r="CH1341" s="77" t="s">
        <v>21</v>
      </c>
      <c r="CI1341" s="82">
        <v>1.1100000000000001</v>
      </c>
      <c r="CJ1341" s="82"/>
      <c r="CK1341" s="77">
        <f t="shared" si="759"/>
        <v>2.9367839552816961</v>
      </c>
      <c r="CL1341" s="77">
        <f t="shared" si="760"/>
        <v>2.9367839552816961</v>
      </c>
      <c r="CM1341" s="77">
        <v>7</v>
      </c>
      <c r="CN1341" s="77">
        <v>7</v>
      </c>
      <c r="CO1341" s="82" t="s">
        <v>2630</v>
      </c>
      <c r="CP1341" s="67">
        <f t="shared" si="734"/>
        <v>-1.1812061947277297</v>
      </c>
      <c r="CQ1341" s="67">
        <f t="shared" si="735"/>
        <v>0.93617021276595747</v>
      </c>
      <c r="CR1341" s="67">
        <f t="shared" si="739"/>
        <v>-1.1058100546387257</v>
      </c>
      <c r="CS1341" s="67">
        <f t="shared" si="736"/>
        <v>0.32938628131928932</v>
      </c>
      <c r="CT1341" s="91">
        <v>0</v>
      </c>
      <c r="CU1341" s="77">
        <v>0</v>
      </c>
      <c r="CV1341" s="77" t="s">
        <v>1782</v>
      </c>
      <c r="CW1341" s="77">
        <v>0</v>
      </c>
      <c r="CX1341" s="76">
        <v>0</v>
      </c>
      <c r="CY1341" s="74">
        <v>0</v>
      </c>
      <c r="CZ1341" s="102">
        <v>3</v>
      </c>
      <c r="DA1341" s="74">
        <v>0</v>
      </c>
      <c r="DB1341" s="74">
        <v>0</v>
      </c>
      <c r="DC1341" s="74">
        <v>0</v>
      </c>
      <c r="DD1341" s="77">
        <v>0</v>
      </c>
      <c r="DE1341" s="60">
        <v>0</v>
      </c>
      <c r="DF1341" s="60">
        <v>0</v>
      </c>
      <c r="DG1341" s="60">
        <v>0</v>
      </c>
      <c r="DH1341" s="60">
        <v>0</v>
      </c>
      <c r="DI1341" s="60">
        <v>0</v>
      </c>
      <c r="DJ1341" s="60">
        <v>0</v>
      </c>
      <c r="DK1341" s="60">
        <v>0</v>
      </c>
      <c r="DL1341" s="74">
        <v>0</v>
      </c>
      <c r="DM1341" s="74">
        <v>0</v>
      </c>
      <c r="DN1341" s="74">
        <v>0</v>
      </c>
      <c r="DO1341" s="77">
        <v>0</v>
      </c>
      <c r="DP1341" s="77">
        <v>0</v>
      </c>
      <c r="DQ1341" s="77">
        <v>0</v>
      </c>
      <c r="DR1341" s="77">
        <v>0</v>
      </c>
      <c r="DS1341" s="77">
        <v>0</v>
      </c>
      <c r="DT1341" s="77">
        <v>0</v>
      </c>
      <c r="DU1341" s="77">
        <v>0</v>
      </c>
      <c r="DV1341" s="77">
        <v>0</v>
      </c>
      <c r="DW1341" s="77">
        <v>0</v>
      </c>
      <c r="DX1341" s="77">
        <v>0</v>
      </c>
      <c r="DY1341" s="77">
        <v>0</v>
      </c>
      <c r="DZ1341" s="77">
        <v>0</v>
      </c>
      <c r="EA1341" s="77">
        <v>0</v>
      </c>
      <c r="EB1341" s="77">
        <v>0</v>
      </c>
      <c r="EC1341" s="77">
        <v>0</v>
      </c>
      <c r="ED1341" s="77">
        <v>0</v>
      </c>
      <c r="EE1341" s="77">
        <v>0</v>
      </c>
      <c r="EF1341" s="77">
        <v>0</v>
      </c>
      <c r="EG1341" s="77">
        <v>0</v>
      </c>
      <c r="EH1341" s="77">
        <v>0</v>
      </c>
      <c r="EI1341" s="77">
        <v>0</v>
      </c>
      <c r="EJ1341" s="77">
        <v>0</v>
      </c>
      <c r="EK1341" s="77">
        <v>1</v>
      </c>
      <c r="EL1341" s="77">
        <v>0</v>
      </c>
      <c r="EM1341" s="77">
        <v>0</v>
      </c>
      <c r="EN1341" s="77">
        <v>0</v>
      </c>
      <c r="EO1341" s="77">
        <v>1</v>
      </c>
      <c r="EP1341" s="77">
        <v>2</v>
      </c>
      <c r="EQ1341" s="77">
        <v>1</v>
      </c>
    </row>
    <row r="1342" spans="1:147" s="78" customFormat="1" ht="15" customHeight="1" x14ac:dyDescent="0.25">
      <c r="A1342" s="504" t="s">
        <v>2602</v>
      </c>
      <c r="B1342" s="77">
        <v>1</v>
      </c>
      <c r="C1342" s="79" t="s">
        <v>1482</v>
      </c>
      <c r="D1342" s="76">
        <v>2008</v>
      </c>
      <c r="E1342" s="79" t="s">
        <v>1855</v>
      </c>
      <c r="F1342" s="79" t="s">
        <v>97</v>
      </c>
      <c r="G1342" s="76">
        <v>255</v>
      </c>
      <c r="H1342" s="76" t="s">
        <v>483</v>
      </c>
      <c r="I1342" s="75" t="s">
        <v>50</v>
      </c>
      <c r="J1342" s="59">
        <v>0</v>
      </c>
      <c r="K1342" s="77" t="s">
        <v>3</v>
      </c>
      <c r="L1342" s="77" t="s">
        <v>89</v>
      </c>
      <c r="M1342" s="77">
        <v>8</v>
      </c>
      <c r="N1342" s="77">
        <v>8</v>
      </c>
      <c r="O1342" s="59">
        <f t="shared" si="737"/>
        <v>0.90308998699194354</v>
      </c>
      <c r="P1342" s="77">
        <v>2005</v>
      </c>
      <c r="Q1342" s="82"/>
      <c r="R1342" s="77">
        <v>1</v>
      </c>
      <c r="S1342" s="77">
        <v>10</v>
      </c>
      <c r="T1342" s="77">
        <v>2</v>
      </c>
      <c r="U1342" s="77" t="s">
        <v>571</v>
      </c>
      <c r="V1342" s="77" t="s">
        <v>1483</v>
      </c>
      <c r="W1342" s="77"/>
      <c r="X1342" s="77" t="s">
        <v>762</v>
      </c>
      <c r="Y1342" s="82"/>
      <c r="Z1342" s="95" t="s">
        <v>1484</v>
      </c>
      <c r="AA1342" s="77" t="s">
        <v>1993</v>
      </c>
      <c r="AB1342" s="77" t="s">
        <v>1487</v>
      </c>
      <c r="AC1342" s="77">
        <v>13</v>
      </c>
      <c r="AD1342" s="77">
        <v>0</v>
      </c>
      <c r="AE1342" s="77" t="s">
        <v>577</v>
      </c>
      <c r="AF1342" s="77">
        <v>13</v>
      </c>
      <c r="AG1342" s="59">
        <f t="shared" ref="AG1342:AG1351" si="765">LOG10(AF1342)</f>
        <v>1.1139433523068367</v>
      </c>
      <c r="AH1342" s="177">
        <f>AF1342*20.3</f>
        <v>263.90000000000003</v>
      </c>
      <c r="AI1342" s="72">
        <f t="shared" si="761"/>
        <v>2.4214393902200499</v>
      </c>
      <c r="AJ1342" s="59">
        <f t="shared" si="762"/>
        <v>104</v>
      </c>
      <c r="AK1342" s="59">
        <f t="shared" ref="AK1342:AK1351" si="766">LOG10(AJ1342)</f>
        <v>2.0170333392987803</v>
      </c>
      <c r="AL1342" s="72">
        <f t="shared" si="763"/>
        <v>2111.2000000000003</v>
      </c>
      <c r="AM1342" s="72">
        <f t="shared" si="764"/>
        <v>3.3245293772119933</v>
      </c>
      <c r="AN1342" s="78" t="s">
        <v>28</v>
      </c>
      <c r="AO1342" s="77" t="s">
        <v>28</v>
      </c>
      <c r="AP1342" s="82"/>
      <c r="AQ1342" s="77" t="s">
        <v>174</v>
      </c>
      <c r="AR1342" s="81" t="s">
        <v>346</v>
      </c>
      <c r="AS1342" s="81" t="s">
        <v>1777</v>
      </c>
      <c r="AT1342" s="228" t="s">
        <v>2500</v>
      </c>
      <c r="AU1342" s="270">
        <v>53.5</v>
      </c>
      <c r="AV1342" s="11">
        <v>-132.5</v>
      </c>
      <c r="AW1342" s="74"/>
      <c r="AX1342" s="277">
        <v>6.958333333333333</v>
      </c>
      <c r="AY1342" s="278">
        <v>2232</v>
      </c>
      <c r="AZ1342" s="455">
        <f t="shared" si="738"/>
        <v>3.3486941902655412</v>
      </c>
      <c r="BA1342" s="521" t="s">
        <v>137</v>
      </c>
      <c r="BB1342" s="115" t="s">
        <v>1778</v>
      </c>
      <c r="BC1342" s="74" t="s">
        <v>118</v>
      </c>
      <c r="BD1342" s="77"/>
      <c r="BE1342" s="77"/>
      <c r="BF1342" s="82"/>
      <c r="BG1342" s="82"/>
      <c r="BH1342" s="82"/>
      <c r="BI1342" s="82" t="s">
        <v>2232</v>
      </c>
      <c r="BJ1342" s="82" t="s">
        <v>8</v>
      </c>
      <c r="BK1342" s="95" t="s">
        <v>1485</v>
      </c>
      <c r="BL1342" s="77" t="s">
        <v>2267</v>
      </c>
      <c r="BM1342" s="77" t="s">
        <v>2267</v>
      </c>
      <c r="BN1342" s="82" t="s">
        <v>1486</v>
      </c>
      <c r="BO1342" s="77" t="s">
        <v>1677</v>
      </c>
      <c r="BP1342" s="67" t="s">
        <v>51</v>
      </c>
      <c r="BQ1342" s="77" t="s">
        <v>926</v>
      </c>
      <c r="BR1342" s="77">
        <v>1.4361702127659499</v>
      </c>
      <c r="BS1342" s="77" t="s">
        <v>21</v>
      </c>
      <c r="BT1342" s="77" t="s">
        <v>9</v>
      </c>
      <c r="BU1342" s="78">
        <v>3.22340425531914</v>
      </c>
      <c r="BV1342" s="82"/>
      <c r="BW1342" s="79" t="s">
        <v>1066</v>
      </c>
      <c r="BX1342" s="77" t="s">
        <v>27</v>
      </c>
      <c r="BY1342" s="80">
        <f>(BU1342-BR1342)*SQRT(CC1342)</f>
        <v>5.6517302862583758</v>
      </c>
      <c r="BZ1342" s="80">
        <f>BY1342</f>
        <v>5.6517302862583758</v>
      </c>
      <c r="CA1342" s="77" t="s">
        <v>57</v>
      </c>
      <c r="CB1342" s="77" t="s">
        <v>571</v>
      </c>
      <c r="CC1342" s="77">
        <v>10</v>
      </c>
      <c r="CD1342" s="77">
        <v>10</v>
      </c>
      <c r="CE1342" s="82"/>
      <c r="CF1342" s="82" t="s">
        <v>1584</v>
      </c>
      <c r="CG1342" s="77">
        <v>3.22340425531914</v>
      </c>
      <c r="CH1342" s="77" t="s">
        <v>21</v>
      </c>
      <c r="CI1342" s="77">
        <v>3.95744680851063</v>
      </c>
      <c r="CJ1342" s="82"/>
      <c r="CK1342" s="77">
        <f>((CI1342-CJ1342)/2)*SQRT(CM1342)</f>
        <v>6.257272816928908</v>
      </c>
      <c r="CL1342" s="77">
        <f t="shared" si="760"/>
        <v>6.257272816928908</v>
      </c>
      <c r="CM1342" s="77">
        <v>10</v>
      </c>
      <c r="CN1342" s="77">
        <v>10</v>
      </c>
      <c r="CO1342" s="82"/>
      <c r="CP1342" s="67">
        <f t="shared" si="734"/>
        <v>-0.29976112744042616</v>
      </c>
      <c r="CQ1342" s="67">
        <f t="shared" si="735"/>
        <v>0.95774647887323949</v>
      </c>
      <c r="CR1342" s="67">
        <f t="shared" si="739"/>
        <v>-0.28709516430914056</v>
      </c>
      <c r="CS1342" s="67">
        <f t="shared" si="736"/>
        <v>0.20206059083424233</v>
      </c>
      <c r="CT1342" s="91">
        <v>0</v>
      </c>
      <c r="CU1342" s="77">
        <v>0</v>
      </c>
      <c r="CV1342" s="77" t="s">
        <v>1782</v>
      </c>
      <c r="CW1342" s="77">
        <v>0</v>
      </c>
      <c r="CX1342" s="77">
        <v>0</v>
      </c>
      <c r="CY1342" s="74">
        <v>0</v>
      </c>
      <c r="CZ1342" s="74">
        <v>2</v>
      </c>
      <c r="DA1342" s="74">
        <v>0</v>
      </c>
      <c r="DB1342" s="74">
        <v>0</v>
      </c>
      <c r="DC1342" s="74">
        <v>0</v>
      </c>
      <c r="DD1342" s="77">
        <v>0</v>
      </c>
      <c r="DE1342" s="60">
        <v>0</v>
      </c>
      <c r="DF1342" s="60">
        <v>0</v>
      </c>
      <c r="DG1342" s="60">
        <v>2</v>
      </c>
      <c r="DH1342" s="60">
        <v>0</v>
      </c>
      <c r="DI1342" s="60">
        <v>0</v>
      </c>
      <c r="DJ1342" s="60">
        <v>0</v>
      </c>
      <c r="DK1342" s="60">
        <v>0</v>
      </c>
      <c r="DL1342" s="74">
        <v>0</v>
      </c>
      <c r="DM1342" s="74">
        <v>0</v>
      </c>
      <c r="DN1342" s="74">
        <v>0</v>
      </c>
      <c r="DO1342" s="77">
        <v>0</v>
      </c>
      <c r="DP1342" s="77">
        <v>0</v>
      </c>
      <c r="DQ1342" s="77">
        <v>0</v>
      </c>
      <c r="DR1342" s="77">
        <v>0</v>
      </c>
      <c r="DS1342" s="77">
        <v>0</v>
      </c>
      <c r="DT1342" s="77">
        <v>0</v>
      </c>
      <c r="DU1342" s="77">
        <v>0</v>
      </c>
      <c r="DV1342" s="77">
        <v>0</v>
      </c>
      <c r="DW1342" s="77">
        <v>0</v>
      </c>
      <c r="DX1342" s="77">
        <v>0</v>
      </c>
      <c r="DY1342" s="77">
        <v>0</v>
      </c>
      <c r="DZ1342" s="77">
        <v>0</v>
      </c>
      <c r="EA1342" s="77">
        <v>0</v>
      </c>
      <c r="EB1342" s="77">
        <v>0</v>
      </c>
      <c r="EC1342" s="77">
        <v>0</v>
      </c>
      <c r="ED1342" s="77">
        <v>0</v>
      </c>
      <c r="EE1342" s="77">
        <v>0</v>
      </c>
      <c r="EF1342" s="77">
        <v>0</v>
      </c>
      <c r="EG1342" s="77">
        <v>0</v>
      </c>
      <c r="EH1342" s="77">
        <v>0</v>
      </c>
      <c r="EI1342" s="77">
        <v>0</v>
      </c>
      <c r="EJ1342" s="77">
        <v>0</v>
      </c>
      <c r="EK1342" s="77">
        <v>0</v>
      </c>
      <c r="EL1342" s="77">
        <v>0</v>
      </c>
      <c r="EM1342" s="77">
        <v>1</v>
      </c>
      <c r="EN1342" s="77">
        <v>1</v>
      </c>
      <c r="EO1342" s="77">
        <v>0</v>
      </c>
      <c r="EP1342" s="77">
        <v>1</v>
      </c>
      <c r="EQ1342" s="77">
        <v>2</v>
      </c>
    </row>
    <row r="1343" spans="1:147" s="78" customFormat="1" ht="15" customHeight="1" x14ac:dyDescent="0.25">
      <c r="A1343" s="504" t="s">
        <v>2602</v>
      </c>
      <c r="B1343" s="77">
        <v>2</v>
      </c>
      <c r="C1343" s="79" t="s">
        <v>1482</v>
      </c>
      <c r="D1343" s="76">
        <v>2008</v>
      </c>
      <c r="E1343" s="79" t="s">
        <v>1855</v>
      </c>
      <c r="F1343" s="79" t="s">
        <v>97</v>
      </c>
      <c r="G1343" s="76">
        <v>255</v>
      </c>
      <c r="H1343" s="76" t="s">
        <v>483</v>
      </c>
      <c r="I1343" s="75" t="s">
        <v>50</v>
      </c>
      <c r="J1343" s="59">
        <v>0</v>
      </c>
      <c r="K1343" s="77" t="s">
        <v>3</v>
      </c>
      <c r="L1343" s="77" t="s">
        <v>89</v>
      </c>
      <c r="M1343" s="77">
        <v>8</v>
      </c>
      <c r="N1343" s="77">
        <v>8</v>
      </c>
      <c r="O1343" s="59">
        <f t="shared" si="737"/>
        <v>0.90308998699194354</v>
      </c>
      <c r="P1343" s="77">
        <v>2005</v>
      </c>
      <c r="Q1343" s="82"/>
      <c r="R1343" s="77">
        <v>1</v>
      </c>
      <c r="S1343" s="77">
        <v>10</v>
      </c>
      <c r="T1343" s="77">
        <v>2</v>
      </c>
      <c r="U1343" s="77" t="s">
        <v>571</v>
      </c>
      <c r="V1343" s="77" t="s">
        <v>1483</v>
      </c>
      <c r="W1343" s="77"/>
      <c r="X1343" s="77" t="s">
        <v>762</v>
      </c>
      <c r="Y1343" s="82"/>
      <c r="Z1343" s="95" t="s">
        <v>1484</v>
      </c>
      <c r="AA1343" s="77" t="s">
        <v>1993</v>
      </c>
      <c r="AB1343" s="77" t="s">
        <v>1487</v>
      </c>
      <c r="AC1343" s="77">
        <v>13</v>
      </c>
      <c r="AD1343" s="77">
        <v>0</v>
      </c>
      <c r="AE1343" s="77" t="s">
        <v>577</v>
      </c>
      <c r="AF1343" s="77">
        <v>13</v>
      </c>
      <c r="AG1343" s="59">
        <f t="shared" si="765"/>
        <v>1.1139433523068367</v>
      </c>
      <c r="AH1343" s="177">
        <f t="shared" ref="AH1343:AH1345" si="767">AF1343*20.3</f>
        <v>263.90000000000003</v>
      </c>
      <c r="AI1343" s="72">
        <f t="shared" si="761"/>
        <v>2.4214393902200499</v>
      </c>
      <c r="AJ1343" s="59">
        <f t="shared" si="762"/>
        <v>104</v>
      </c>
      <c r="AK1343" s="59">
        <f t="shared" si="766"/>
        <v>2.0170333392987803</v>
      </c>
      <c r="AL1343" s="72">
        <f t="shared" si="763"/>
        <v>2111.2000000000003</v>
      </c>
      <c r="AM1343" s="72">
        <f t="shared" si="764"/>
        <v>3.3245293772119933</v>
      </c>
      <c r="AN1343" s="78" t="s">
        <v>28</v>
      </c>
      <c r="AO1343" s="77" t="s">
        <v>28</v>
      </c>
      <c r="AP1343" s="82"/>
      <c r="AQ1343" s="77" t="s">
        <v>174</v>
      </c>
      <c r="AR1343" s="81" t="s">
        <v>346</v>
      </c>
      <c r="AS1343" s="81" t="s">
        <v>1777</v>
      </c>
      <c r="AT1343" s="228" t="s">
        <v>2500</v>
      </c>
      <c r="AU1343" s="270">
        <v>53.5</v>
      </c>
      <c r="AV1343" s="11">
        <v>-132.5</v>
      </c>
      <c r="AW1343" s="74"/>
      <c r="AX1343" s="277">
        <v>6.958333333333333</v>
      </c>
      <c r="AY1343" s="278">
        <v>2232</v>
      </c>
      <c r="AZ1343" s="455">
        <f t="shared" si="738"/>
        <v>3.3486941902655412</v>
      </c>
      <c r="BA1343" s="521" t="s">
        <v>137</v>
      </c>
      <c r="BB1343" s="115" t="s">
        <v>1778</v>
      </c>
      <c r="BC1343" s="74" t="s">
        <v>118</v>
      </c>
      <c r="BD1343" s="77"/>
      <c r="BE1343" s="77"/>
      <c r="BF1343" s="82"/>
      <c r="BG1343" s="82"/>
      <c r="BH1343" s="82"/>
      <c r="BI1343" s="82" t="s">
        <v>2232</v>
      </c>
      <c r="BJ1343" s="82" t="s">
        <v>8</v>
      </c>
      <c r="BK1343" s="95" t="s">
        <v>1488</v>
      </c>
      <c r="BL1343" s="77" t="s">
        <v>2268</v>
      </c>
      <c r="BM1343" s="77" t="s">
        <v>2268</v>
      </c>
      <c r="BN1343" s="82" t="s">
        <v>1486</v>
      </c>
      <c r="BO1343" s="77" t="s">
        <v>1677</v>
      </c>
      <c r="BP1343" s="67" t="s">
        <v>51</v>
      </c>
      <c r="BQ1343" s="77" t="s">
        <v>1364</v>
      </c>
      <c r="BR1343" s="82">
        <v>4.1935483870967598</v>
      </c>
      <c r="BS1343" s="77" t="s">
        <v>21</v>
      </c>
      <c r="BT1343" s="77" t="s">
        <v>9</v>
      </c>
      <c r="BU1343" s="78">
        <v>7.5806451612903203</v>
      </c>
      <c r="BV1343" s="82"/>
      <c r="BW1343" s="79" t="s">
        <v>1066</v>
      </c>
      <c r="BX1343" s="77" t="s">
        <v>27</v>
      </c>
      <c r="BY1343" s="80">
        <f>(BU1343-BR1343)*SQRT(CC1343)</f>
        <v>10.710940461860678</v>
      </c>
      <c r="BZ1343" s="80">
        <f>BY1343</f>
        <v>10.710940461860678</v>
      </c>
      <c r="CA1343" s="77" t="s">
        <v>57</v>
      </c>
      <c r="CB1343" s="77" t="s">
        <v>571</v>
      </c>
      <c r="CC1343" s="77">
        <v>10</v>
      </c>
      <c r="CD1343" s="77">
        <v>10</v>
      </c>
      <c r="CE1343" s="82"/>
      <c r="CF1343" s="82" t="s">
        <v>1584</v>
      </c>
      <c r="CG1343" s="82">
        <v>9.1935483870967598</v>
      </c>
      <c r="CH1343" s="77" t="s">
        <v>21</v>
      </c>
      <c r="CI1343" s="82">
        <v>19.677419354838701</v>
      </c>
      <c r="CJ1343" s="82"/>
      <c r="CK1343" s="77">
        <f>((CI1343-CJ1343)/2)*SQRT(CM1343)</f>
        <v>31.112731817785654</v>
      </c>
      <c r="CL1343" s="77">
        <f t="shared" si="760"/>
        <v>31.112731817785654</v>
      </c>
      <c r="CM1343" s="77">
        <v>10</v>
      </c>
      <c r="CN1343" s="77">
        <v>10</v>
      </c>
      <c r="CO1343" s="82"/>
      <c r="CP1343" s="67">
        <f t="shared" si="734"/>
        <v>-0.21489467487083613</v>
      </c>
      <c r="CQ1343" s="67">
        <f t="shared" si="735"/>
        <v>0.95774647887323949</v>
      </c>
      <c r="CR1343" s="67">
        <f t="shared" si="739"/>
        <v>-0.20581461818615293</v>
      </c>
      <c r="CS1343" s="67">
        <f t="shared" si="736"/>
        <v>0.20105899142647782</v>
      </c>
      <c r="CT1343" s="91">
        <v>0</v>
      </c>
      <c r="CU1343" s="77">
        <v>0</v>
      </c>
      <c r="CV1343" s="77" t="s">
        <v>1782</v>
      </c>
      <c r="CW1343" s="77">
        <v>0</v>
      </c>
      <c r="CX1343" s="77">
        <v>0</v>
      </c>
      <c r="CY1343" s="74">
        <v>0</v>
      </c>
      <c r="CZ1343" s="74">
        <v>2</v>
      </c>
      <c r="DA1343" s="74">
        <v>0</v>
      </c>
      <c r="DB1343" s="74">
        <v>0</v>
      </c>
      <c r="DC1343" s="74">
        <v>0</v>
      </c>
      <c r="DD1343" s="77">
        <v>0</v>
      </c>
      <c r="DE1343" s="60">
        <v>0</v>
      </c>
      <c r="DF1343" s="60">
        <v>0</v>
      </c>
      <c r="DG1343" s="60">
        <v>2</v>
      </c>
      <c r="DH1343" s="60">
        <v>0</v>
      </c>
      <c r="DI1343" s="60">
        <v>0</v>
      </c>
      <c r="DJ1343" s="60">
        <v>0</v>
      </c>
      <c r="DK1343" s="60">
        <v>0</v>
      </c>
      <c r="DL1343" s="74">
        <v>0</v>
      </c>
      <c r="DM1343" s="74">
        <v>0</v>
      </c>
      <c r="DN1343" s="74">
        <v>0</v>
      </c>
      <c r="DO1343" s="77">
        <v>0</v>
      </c>
      <c r="DP1343" s="77">
        <v>0</v>
      </c>
      <c r="DQ1343" s="77">
        <v>0</v>
      </c>
      <c r="DR1343" s="77">
        <v>0</v>
      </c>
      <c r="DS1343" s="77">
        <v>0</v>
      </c>
      <c r="DT1343" s="77">
        <v>0</v>
      </c>
      <c r="DU1343" s="77">
        <v>0</v>
      </c>
      <c r="DV1343" s="77">
        <v>0</v>
      </c>
      <c r="DW1343" s="77">
        <v>0</v>
      </c>
      <c r="DX1343" s="77">
        <v>0</v>
      </c>
      <c r="DY1343" s="77">
        <v>1</v>
      </c>
      <c r="DZ1343" s="77">
        <v>0</v>
      </c>
      <c r="EA1343" s="77">
        <v>0</v>
      </c>
      <c r="EB1343" s="77">
        <v>0</v>
      </c>
      <c r="EC1343" s="77">
        <v>0</v>
      </c>
      <c r="ED1343" s="77">
        <v>0</v>
      </c>
      <c r="EE1343" s="77">
        <v>0</v>
      </c>
      <c r="EF1343" s="77">
        <v>0</v>
      </c>
      <c r="EG1343" s="77">
        <v>0</v>
      </c>
      <c r="EH1343" s="77">
        <v>0</v>
      </c>
      <c r="EI1343" s="77">
        <v>0</v>
      </c>
      <c r="EJ1343" s="77">
        <v>0</v>
      </c>
      <c r="EK1343" s="77">
        <v>0</v>
      </c>
      <c r="EL1343" s="77">
        <v>0</v>
      </c>
      <c r="EM1343" s="77">
        <v>1</v>
      </c>
      <c r="EN1343" s="77">
        <v>1</v>
      </c>
      <c r="EO1343" s="77">
        <v>0</v>
      </c>
      <c r="EP1343" s="77">
        <v>1</v>
      </c>
      <c r="EQ1343" s="77">
        <v>2</v>
      </c>
    </row>
    <row r="1344" spans="1:147" s="78" customFormat="1" ht="15" customHeight="1" x14ac:dyDescent="0.25">
      <c r="A1344" s="504" t="s">
        <v>2602</v>
      </c>
      <c r="B1344" s="77">
        <v>3</v>
      </c>
      <c r="C1344" s="79" t="s">
        <v>1482</v>
      </c>
      <c r="D1344" s="76">
        <v>2008</v>
      </c>
      <c r="E1344" s="79" t="s">
        <v>1855</v>
      </c>
      <c r="F1344" s="79" t="s">
        <v>97</v>
      </c>
      <c r="G1344" s="76">
        <v>255</v>
      </c>
      <c r="H1344" s="76" t="s">
        <v>483</v>
      </c>
      <c r="I1344" s="75" t="s">
        <v>50</v>
      </c>
      <c r="J1344" s="59">
        <v>0</v>
      </c>
      <c r="K1344" s="77" t="s">
        <v>3</v>
      </c>
      <c r="L1344" s="77" t="s">
        <v>89</v>
      </c>
      <c r="M1344" s="77">
        <v>8</v>
      </c>
      <c r="N1344" s="77">
        <v>8</v>
      </c>
      <c r="O1344" s="59">
        <f t="shared" si="737"/>
        <v>0.90308998699194354</v>
      </c>
      <c r="P1344" s="77">
        <v>2005</v>
      </c>
      <c r="Q1344" s="82"/>
      <c r="R1344" s="77">
        <v>1</v>
      </c>
      <c r="S1344" s="77">
        <v>10</v>
      </c>
      <c r="T1344" s="77">
        <v>2</v>
      </c>
      <c r="U1344" s="77">
        <v>4</v>
      </c>
      <c r="V1344" s="77" t="s">
        <v>1483</v>
      </c>
      <c r="W1344" s="77"/>
      <c r="X1344" s="77" t="s">
        <v>762</v>
      </c>
      <c r="Y1344" s="82" t="s">
        <v>1489</v>
      </c>
      <c r="Z1344" s="95" t="s">
        <v>1484</v>
      </c>
      <c r="AA1344" s="77" t="s">
        <v>1993</v>
      </c>
      <c r="AB1344" s="77" t="s">
        <v>1487</v>
      </c>
      <c r="AC1344" s="77">
        <v>13</v>
      </c>
      <c r="AD1344" s="77">
        <v>0</v>
      </c>
      <c r="AE1344" s="77" t="s">
        <v>577</v>
      </c>
      <c r="AF1344" s="77">
        <v>13</v>
      </c>
      <c r="AG1344" s="59">
        <f t="shared" si="765"/>
        <v>1.1139433523068367</v>
      </c>
      <c r="AH1344" s="177">
        <f t="shared" si="767"/>
        <v>263.90000000000003</v>
      </c>
      <c r="AI1344" s="72">
        <f t="shared" si="761"/>
        <v>2.4214393902200499</v>
      </c>
      <c r="AJ1344" s="59">
        <f t="shared" si="762"/>
        <v>104</v>
      </c>
      <c r="AK1344" s="59">
        <f t="shared" si="766"/>
        <v>2.0170333392987803</v>
      </c>
      <c r="AL1344" s="72">
        <f t="shared" si="763"/>
        <v>2111.2000000000003</v>
      </c>
      <c r="AM1344" s="72">
        <f t="shared" si="764"/>
        <v>3.3245293772119933</v>
      </c>
      <c r="AN1344" s="78" t="s">
        <v>28</v>
      </c>
      <c r="AO1344" s="77" t="s">
        <v>28</v>
      </c>
      <c r="AP1344" s="82"/>
      <c r="AQ1344" s="77" t="s">
        <v>174</v>
      </c>
      <c r="AR1344" s="81" t="s">
        <v>346</v>
      </c>
      <c r="AS1344" s="81" t="s">
        <v>1777</v>
      </c>
      <c r="AT1344" s="228" t="s">
        <v>2500</v>
      </c>
      <c r="AU1344" s="270">
        <v>53.5</v>
      </c>
      <c r="AV1344" s="11">
        <v>-132.5</v>
      </c>
      <c r="AW1344" s="74"/>
      <c r="AX1344" s="277">
        <v>6.958333333333333</v>
      </c>
      <c r="AY1344" s="278">
        <v>2232</v>
      </c>
      <c r="AZ1344" s="455">
        <f t="shared" si="738"/>
        <v>3.3486941902655412</v>
      </c>
      <c r="BA1344" s="521" t="s">
        <v>137</v>
      </c>
      <c r="BB1344" s="115" t="s">
        <v>1778</v>
      </c>
      <c r="BC1344" s="74" t="s">
        <v>118</v>
      </c>
      <c r="BD1344" s="77"/>
      <c r="BE1344" s="77"/>
      <c r="BF1344" s="82"/>
      <c r="BG1344" s="82"/>
      <c r="BH1344" s="82"/>
      <c r="BI1344" s="82" t="s">
        <v>2232</v>
      </c>
      <c r="BJ1344" s="82" t="s">
        <v>925</v>
      </c>
      <c r="BK1344" s="95" t="s">
        <v>1485</v>
      </c>
      <c r="BL1344" s="77" t="s">
        <v>2267</v>
      </c>
      <c r="BM1344" s="77" t="s">
        <v>2267</v>
      </c>
      <c r="BN1344" s="82" t="s">
        <v>730</v>
      </c>
      <c r="BO1344" s="77" t="s">
        <v>1682</v>
      </c>
      <c r="BP1344" s="67" t="s">
        <v>51</v>
      </c>
      <c r="BQ1344" s="77" t="s">
        <v>37</v>
      </c>
      <c r="BR1344" s="82">
        <v>9.0394829024186691</v>
      </c>
      <c r="BS1344" s="77" t="s">
        <v>21</v>
      </c>
      <c r="BT1344" s="77" t="s">
        <v>1220</v>
      </c>
      <c r="BU1344" s="78">
        <v>15.8192326939115</v>
      </c>
      <c r="BV1344" s="82">
        <v>2.5989658048373698</v>
      </c>
      <c r="BW1344" s="79" t="s">
        <v>1066</v>
      </c>
      <c r="BX1344" s="77" t="s">
        <v>67</v>
      </c>
      <c r="BY1344" s="80">
        <f>(BU1344-BV1344)/2</f>
        <v>6.6101334445370652</v>
      </c>
      <c r="BZ1344" s="80">
        <f>BY1344</f>
        <v>6.6101334445370652</v>
      </c>
      <c r="CA1344" s="77" t="s">
        <v>18</v>
      </c>
      <c r="CB1344" s="77" t="s">
        <v>1483</v>
      </c>
      <c r="CC1344" s="77">
        <v>20</v>
      </c>
      <c r="CD1344" s="77">
        <v>20</v>
      </c>
      <c r="CE1344" s="82"/>
      <c r="CF1344" s="82" t="s">
        <v>1584</v>
      </c>
      <c r="CG1344" s="82">
        <v>30.677964970809001</v>
      </c>
      <c r="CH1344" s="77" t="s">
        <v>21</v>
      </c>
      <c r="CI1344" s="82">
        <v>35.141234361968301</v>
      </c>
      <c r="CJ1344" s="82">
        <v>26.101701417848201</v>
      </c>
      <c r="CK1344" s="82">
        <f>(CI1344-CJ1344)/2</f>
        <v>4.5197664720600503</v>
      </c>
      <c r="CL1344" s="82">
        <f t="shared" si="760"/>
        <v>4.5197664720600503</v>
      </c>
      <c r="CM1344" s="77">
        <v>20</v>
      </c>
      <c r="CN1344" s="77">
        <v>20</v>
      </c>
      <c r="CO1344" s="82"/>
      <c r="CP1344" s="67">
        <f t="shared" si="734"/>
        <v>-3.8215341187038776</v>
      </c>
      <c r="CQ1344" s="67">
        <f t="shared" si="735"/>
        <v>0.98013245033112584</v>
      </c>
      <c r="CR1344" s="67">
        <f t="shared" si="739"/>
        <v>-3.7456095997892311</v>
      </c>
      <c r="CS1344" s="67">
        <f t="shared" si="736"/>
        <v>0.27536989092541553</v>
      </c>
      <c r="CT1344" s="91">
        <v>0</v>
      </c>
      <c r="CU1344" s="77">
        <v>0</v>
      </c>
      <c r="CV1344" s="77" t="s">
        <v>1782</v>
      </c>
      <c r="CW1344" s="77">
        <v>0</v>
      </c>
      <c r="CX1344" s="77">
        <v>0</v>
      </c>
      <c r="CY1344" s="74">
        <v>0</v>
      </c>
      <c r="CZ1344" s="74">
        <v>0</v>
      </c>
      <c r="DA1344" s="74">
        <v>0</v>
      </c>
      <c r="DB1344" s="74">
        <v>0</v>
      </c>
      <c r="DC1344" s="74">
        <v>1</v>
      </c>
      <c r="DD1344" s="77">
        <v>0</v>
      </c>
      <c r="DE1344" s="60">
        <v>0</v>
      </c>
      <c r="DF1344" s="60">
        <v>0</v>
      </c>
      <c r="DG1344" s="60">
        <v>0</v>
      </c>
      <c r="DH1344" s="60">
        <v>0</v>
      </c>
      <c r="DI1344" s="60">
        <v>0</v>
      </c>
      <c r="DJ1344" s="60">
        <v>0</v>
      </c>
      <c r="DK1344" s="60">
        <v>0</v>
      </c>
      <c r="DL1344" s="74">
        <v>0</v>
      </c>
      <c r="DM1344" s="74">
        <v>0</v>
      </c>
      <c r="DN1344" s="74">
        <v>0</v>
      </c>
      <c r="DO1344" s="77">
        <v>0</v>
      </c>
      <c r="DP1344" s="77">
        <v>0</v>
      </c>
      <c r="DQ1344" s="77">
        <v>0</v>
      </c>
      <c r="DR1344" s="77">
        <v>0</v>
      </c>
      <c r="DS1344" s="77">
        <v>0</v>
      </c>
      <c r="DT1344" s="77">
        <v>0</v>
      </c>
      <c r="DU1344" s="77">
        <v>0</v>
      </c>
      <c r="DV1344" s="77">
        <v>0</v>
      </c>
      <c r="DW1344" s="77">
        <v>0</v>
      </c>
      <c r="DX1344" s="77">
        <v>0</v>
      </c>
      <c r="DY1344" s="77">
        <v>0</v>
      </c>
      <c r="DZ1344" s="77">
        <v>0</v>
      </c>
      <c r="EA1344" s="77">
        <v>0</v>
      </c>
      <c r="EB1344" s="77">
        <v>0</v>
      </c>
      <c r="EC1344" s="77">
        <v>0</v>
      </c>
      <c r="ED1344" s="77">
        <v>0</v>
      </c>
      <c r="EE1344" s="77">
        <v>0</v>
      </c>
      <c r="EF1344" s="77">
        <v>0</v>
      </c>
      <c r="EG1344" s="77">
        <v>0</v>
      </c>
      <c r="EH1344" s="77">
        <v>0</v>
      </c>
      <c r="EI1344" s="77">
        <v>0</v>
      </c>
      <c r="EJ1344" s="77">
        <v>0</v>
      </c>
      <c r="EK1344" s="77">
        <v>0</v>
      </c>
      <c r="EL1344" s="77">
        <v>0</v>
      </c>
      <c r="EM1344" s="77">
        <v>1</v>
      </c>
      <c r="EN1344" s="77">
        <v>1</v>
      </c>
      <c r="EO1344" s="77">
        <v>0</v>
      </c>
      <c r="EP1344" s="77">
        <v>1</v>
      </c>
      <c r="EQ1344" s="77">
        <v>2</v>
      </c>
    </row>
    <row r="1345" spans="1:147" s="78" customFormat="1" ht="15" customHeight="1" x14ac:dyDescent="0.25">
      <c r="A1345" s="504" t="s">
        <v>2602</v>
      </c>
      <c r="B1345" s="77">
        <v>4</v>
      </c>
      <c r="C1345" s="79" t="s">
        <v>1482</v>
      </c>
      <c r="D1345" s="76">
        <v>2008</v>
      </c>
      <c r="E1345" s="79" t="s">
        <v>1855</v>
      </c>
      <c r="F1345" s="79" t="s">
        <v>97</v>
      </c>
      <c r="G1345" s="76">
        <v>255</v>
      </c>
      <c r="H1345" s="76" t="s">
        <v>483</v>
      </c>
      <c r="I1345" s="75" t="s">
        <v>50</v>
      </c>
      <c r="J1345" s="59">
        <v>0</v>
      </c>
      <c r="K1345" s="77" t="s">
        <v>3</v>
      </c>
      <c r="L1345" s="77" t="s">
        <v>89</v>
      </c>
      <c r="M1345" s="77">
        <v>8</v>
      </c>
      <c r="N1345" s="77">
        <v>8</v>
      </c>
      <c r="O1345" s="59">
        <f t="shared" si="737"/>
        <v>0.90308998699194354</v>
      </c>
      <c r="P1345" s="77">
        <v>2005</v>
      </c>
      <c r="Q1345" s="82"/>
      <c r="R1345" s="77">
        <v>1</v>
      </c>
      <c r="S1345" s="77">
        <v>10</v>
      </c>
      <c r="T1345" s="77">
        <v>2</v>
      </c>
      <c r="U1345" s="77">
        <v>4</v>
      </c>
      <c r="V1345" s="77" t="s">
        <v>1483</v>
      </c>
      <c r="W1345" s="77"/>
      <c r="X1345" s="77" t="s">
        <v>762</v>
      </c>
      <c r="Y1345" s="82" t="s">
        <v>1489</v>
      </c>
      <c r="Z1345" s="95" t="s">
        <v>1484</v>
      </c>
      <c r="AA1345" s="77" t="s">
        <v>1993</v>
      </c>
      <c r="AB1345" s="77" t="s">
        <v>1487</v>
      </c>
      <c r="AC1345" s="77">
        <v>13</v>
      </c>
      <c r="AD1345" s="77">
        <v>0</v>
      </c>
      <c r="AE1345" s="77" t="s">
        <v>577</v>
      </c>
      <c r="AF1345" s="77">
        <v>13</v>
      </c>
      <c r="AG1345" s="59">
        <f t="shared" si="765"/>
        <v>1.1139433523068367</v>
      </c>
      <c r="AH1345" s="177">
        <f t="shared" si="767"/>
        <v>263.90000000000003</v>
      </c>
      <c r="AI1345" s="72">
        <f t="shared" si="761"/>
        <v>2.4214393902200499</v>
      </c>
      <c r="AJ1345" s="59">
        <f t="shared" si="762"/>
        <v>104</v>
      </c>
      <c r="AK1345" s="59">
        <f t="shared" si="766"/>
        <v>2.0170333392987803</v>
      </c>
      <c r="AL1345" s="72">
        <f t="shared" si="763"/>
        <v>2111.2000000000003</v>
      </c>
      <c r="AM1345" s="72">
        <f t="shared" si="764"/>
        <v>3.3245293772119933</v>
      </c>
      <c r="AN1345" s="78" t="s">
        <v>28</v>
      </c>
      <c r="AO1345" s="77" t="s">
        <v>28</v>
      </c>
      <c r="AP1345" s="82"/>
      <c r="AQ1345" s="77" t="s">
        <v>174</v>
      </c>
      <c r="AR1345" s="81" t="s">
        <v>346</v>
      </c>
      <c r="AS1345" s="81" t="s">
        <v>1777</v>
      </c>
      <c r="AT1345" s="228" t="s">
        <v>2500</v>
      </c>
      <c r="AU1345" s="270">
        <v>53.5</v>
      </c>
      <c r="AV1345" s="11">
        <v>-132.5</v>
      </c>
      <c r="AW1345" s="74"/>
      <c r="AX1345" s="277">
        <v>6.958333333333333</v>
      </c>
      <c r="AY1345" s="278">
        <v>2232</v>
      </c>
      <c r="AZ1345" s="455">
        <f t="shared" si="738"/>
        <v>3.3486941902655412</v>
      </c>
      <c r="BA1345" s="521" t="s">
        <v>137</v>
      </c>
      <c r="BB1345" s="115" t="s">
        <v>1778</v>
      </c>
      <c r="BC1345" s="74" t="s">
        <v>118</v>
      </c>
      <c r="BD1345" s="77"/>
      <c r="BE1345" s="77"/>
      <c r="BF1345" s="82"/>
      <c r="BG1345" s="82"/>
      <c r="BH1345" s="82"/>
      <c r="BI1345" s="82" t="s">
        <v>2232</v>
      </c>
      <c r="BJ1345" s="82" t="s">
        <v>10</v>
      </c>
      <c r="BK1345" s="95" t="s">
        <v>1485</v>
      </c>
      <c r="BL1345" s="77" t="s">
        <v>2267</v>
      </c>
      <c r="BM1345" s="77" t="s">
        <v>2267</v>
      </c>
      <c r="BN1345" s="82" t="s">
        <v>730</v>
      </c>
      <c r="BO1345" s="77" t="s">
        <v>1682</v>
      </c>
      <c r="BP1345" s="67" t="s">
        <v>51</v>
      </c>
      <c r="BQ1345" s="77" t="s">
        <v>1490</v>
      </c>
      <c r="BR1345" s="82">
        <v>6.5</v>
      </c>
      <c r="BS1345" s="77" t="s">
        <v>21</v>
      </c>
      <c r="BT1345" s="77" t="s">
        <v>11</v>
      </c>
      <c r="BU1345" s="78">
        <v>3.3</v>
      </c>
      <c r="BV1345" s="82"/>
      <c r="BW1345" s="79" t="s">
        <v>26</v>
      </c>
      <c r="BX1345" s="77" t="s">
        <v>67</v>
      </c>
      <c r="BY1345" s="80"/>
      <c r="BZ1345" s="80">
        <f>IF(BX1345="SE",BY1345,BU1345)</f>
        <v>3.3</v>
      </c>
      <c r="CA1345" s="77" t="s">
        <v>18</v>
      </c>
      <c r="CB1345" s="77" t="s">
        <v>1483</v>
      </c>
      <c r="CC1345" s="77">
        <v>20</v>
      </c>
      <c r="CD1345" s="77">
        <v>20</v>
      </c>
      <c r="CE1345" s="82"/>
      <c r="CF1345" s="82" t="s">
        <v>1584</v>
      </c>
      <c r="CG1345" s="82">
        <v>8.5</v>
      </c>
      <c r="CH1345" s="77" t="s">
        <v>21</v>
      </c>
      <c r="CI1345" s="82">
        <v>3.1</v>
      </c>
      <c r="CJ1345" s="82"/>
      <c r="CK1345" s="82"/>
      <c r="CL1345" s="78">
        <f>CI1345</f>
        <v>3.1</v>
      </c>
      <c r="CM1345" s="77">
        <v>20</v>
      </c>
      <c r="CN1345" s="77">
        <v>20</v>
      </c>
      <c r="CO1345" s="82"/>
      <c r="CP1345" s="67">
        <f t="shared" si="734"/>
        <v>-0.62469504755442429</v>
      </c>
      <c r="CQ1345" s="67">
        <f t="shared" si="735"/>
        <v>0.98013245033112584</v>
      </c>
      <c r="CR1345" s="67">
        <f t="shared" si="739"/>
        <v>-0.61228388766923703</v>
      </c>
      <c r="CS1345" s="67">
        <f t="shared" si="736"/>
        <v>0.10468614448874194</v>
      </c>
      <c r="CT1345" s="91">
        <v>0</v>
      </c>
      <c r="CU1345" s="77">
        <v>0</v>
      </c>
      <c r="CV1345" s="77" t="s">
        <v>1782</v>
      </c>
      <c r="CW1345" s="77">
        <v>0</v>
      </c>
      <c r="CX1345" s="77">
        <v>0</v>
      </c>
      <c r="CY1345" s="74">
        <v>0</v>
      </c>
      <c r="CZ1345" s="74">
        <v>0</v>
      </c>
      <c r="DA1345" s="74">
        <v>1</v>
      </c>
      <c r="DB1345" s="74">
        <v>0</v>
      </c>
      <c r="DC1345" s="74">
        <v>0</v>
      </c>
      <c r="DD1345" s="77">
        <v>0</v>
      </c>
      <c r="DE1345" s="60">
        <v>0</v>
      </c>
      <c r="DF1345" s="60">
        <v>0</v>
      </c>
      <c r="DG1345" s="60">
        <v>0</v>
      </c>
      <c r="DH1345" s="60">
        <v>0</v>
      </c>
      <c r="DI1345" s="60">
        <v>0</v>
      </c>
      <c r="DJ1345" s="60">
        <v>0</v>
      </c>
      <c r="DK1345" s="60">
        <v>0</v>
      </c>
      <c r="DL1345" s="74">
        <v>0</v>
      </c>
      <c r="DM1345" s="74">
        <v>0</v>
      </c>
      <c r="DN1345" s="74">
        <v>0</v>
      </c>
      <c r="DO1345" s="77">
        <v>0</v>
      </c>
      <c r="DP1345" s="77">
        <v>0</v>
      </c>
      <c r="DQ1345" s="77">
        <v>0</v>
      </c>
      <c r="DR1345" s="77">
        <v>0</v>
      </c>
      <c r="DS1345" s="77">
        <v>0</v>
      </c>
      <c r="DT1345" s="77">
        <v>0</v>
      </c>
      <c r="DU1345" s="77">
        <v>0</v>
      </c>
      <c r="DV1345" s="77">
        <v>0</v>
      </c>
      <c r="DW1345" s="77">
        <v>0</v>
      </c>
      <c r="DX1345" s="77">
        <v>0</v>
      </c>
      <c r="DY1345" s="77">
        <v>0</v>
      </c>
      <c r="DZ1345" s="77">
        <v>0</v>
      </c>
      <c r="EA1345" s="77">
        <v>0</v>
      </c>
      <c r="EB1345" s="77">
        <v>0</v>
      </c>
      <c r="EC1345" s="77">
        <v>0</v>
      </c>
      <c r="ED1345" s="77">
        <v>0</v>
      </c>
      <c r="EE1345" s="77">
        <v>0</v>
      </c>
      <c r="EF1345" s="77">
        <v>0</v>
      </c>
      <c r="EG1345" s="77">
        <v>0</v>
      </c>
      <c r="EH1345" s="77">
        <v>0</v>
      </c>
      <c r="EI1345" s="77">
        <v>0</v>
      </c>
      <c r="EJ1345" s="77">
        <v>0</v>
      </c>
      <c r="EK1345" s="77">
        <v>0</v>
      </c>
      <c r="EL1345" s="77">
        <v>0</v>
      </c>
      <c r="EM1345" s="77">
        <v>1</v>
      </c>
      <c r="EN1345" s="77">
        <v>1</v>
      </c>
      <c r="EO1345" s="77">
        <v>0</v>
      </c>
      <c r="EP1345" s="77">
        <v>1</v>
      </c>
      <c r="EQ1345" s="77">
        <v>2</v>
      </c>
    </row>
    <row r="1346" spans="1:147" s="78" customFormat="1" ht="15" customHeight="1" x14ac:dyDescent="0.25">
      <c r="A1346" s="501" t="s">
        <v>2603</v>
      </c>
      <c r="B1346" s="77">
        <v>1</v>
      </c>
      <c r="C1346" s="78" t="s">
        <v>484</v>
      </c>
      <c r="D1346" s="77">
        <v>1999</v>
      </c>
      <c r="E1346" s="82" t="s">
        <v>485</v>
      </c>
      <c r="F1346" s="82" t="s">
        <v>87</v>
      </c>
      <c r="G1346" s="77">
        <v>84</v>
      </c>
      <c r="H1346" s="77" t="s">
        <v>486</v>
      </c>
      <c r="I1346" s="75" t="s">
        <v>50</v>
      </c>
      <c r="J1346" s="59">
        <v>0</v>
      </c>
      <c r="K1346" s="77" t="s">
        <v>3</v>
      </c>
      <c r="L1346" s="77" t="s">
        <v>89</v>
      </c>
      <c r="M1346" s="77" t="s">
        <v>735</v>
      </c>
      <c r="N1346" s="77">
        <v>15.5</v>
      </c>
      <c r="O1346" s="59">
        <f t="shared" si="737"/>
        <v>1.1903316981702914</v>
      </c>
      <c r="P1346" s="77">
        <v>1995</v>
      </c>
      <c r="Q1346" s="82"/>
      <c r="R1346" s="77">
        <v>1</v>
      </c>
      <c r="S1346" s="77">
        <v>5</v>
      </c>
      <c r="T1346" s="77">
        <v>1</v>
      </c>
      <c r="U1346" s="77">
        <v>15</v>
      </c>
      <c r="V1346" s="77" t="s">
        <v>682</v>
      </c>
      <c r="W1346" s="77"/>
      <c r="X1346" s="77" t="s">
        <v>121</v>
      </c>
      <c r="Y1346" s="82"/>
      <c r="Z1346" s="95" t="s">
        <v>722</v>
      </c>
      <c r="AA1346" s="77" t="s">
        <v>571</v>
      </c>
      <c r="AB1346" s="77" t="s">
        <v>1492</v>
      </c>
      <c r="AC1346" s="77" t="s">
        <v>729</v>
      </c>
      <c r="AD1346" s="77">
        <v>0</v>
      </c>
      <c r="AE1346" s="77" t="s">
        <v>1071</v>
      </c>
      <c r="AF1346" s="77">
        <v>7.9</v>
      </c>
      <c r="AG1346" s="59">
        <f t="shared" si="765"/>
        <v>0.89762709129044149</v>
      </c>
      <c r="AH1346" s="177">
        <v>325</v>
      </c>
      <c r="AI1346" s="72">
        <f t="shared" si="761"/>
        <v>2.5118833609788744</v>
      </c>
      <c r="AJ1346" s="59">
        <f t="shared" si="762"/>
        <v>122.45</v>
      </c>
      <c r="AK1346" s="59">
        <f t="shared" si="766"/>
        <v>2.0879587894607328</v>
      </c>
      <c r="AL1346" s="72">
        <f t="shared" si="763"/>
        <v>5037.5</v>
      </c>
      <c r="AM1346" s="72">
        <f t="shared" si="764"/>
        <v>3.7022150591491658</v>
      </c>
      <c r="AN1346" s="95" t="s">
        <v>701</v>
      </c>
      <c r="AO1346" s="77" t="s">
        <v>470</v>
      </c>
      <c r="AP1346" s="82"/>
      <c r="AQ1346" s="77" t="s">
        <v>213</v>
      </c>
      <c r="AR1346" s="82" t="s">
        <v>732</v>
      </c>
      <c r="AS1346" s="82" t="s">
        <v>733</v>
      </c>
      <c r="AT1346" s="228" t="s">
        <v>2501</v>
      </c>
      <c r="AU1346" s="77">
        <v>61.16</v>
      </c>
      <c r="AV1346" s="77">
        <v>17.079999999999998</v>
      </c>
      <c r="AW1346" s="77">
        <v>35</v>
      </c>
      <c r="AX1346" s="277">
        <v>3.1916666666666669</v>
      </c>
      <c r="AY1346" s="278">
        <v>737</v>
      </c>
      <c r="AZ1346" s="455">
        <f t="shared" si="738"/>
        <v>2.8674674878590514</v>
      </c>
      <c r="BA1346" s="521" t="s">
        <v>137</v>
      </c>
      <c r="BB1346" s="95" t="s">
        <v>138</v>
      </c>
      <c r="BC1346" s="228" t="s">
        <v>1891</v>
      </c>
      <c r="BD1346" s="77"/>
      <c r="BE1346" s="77"/>
      <c r="BF1346" s="82"/>
      <c r="BG1346" s="82"/>
      <c r="BH1346" s="82" t="s">
        <v>1134</v>
      </c>
      <c r="BI1346" s="82" t="s">
        <v>733</v>
      </c>
      <c r="BJ1346" s="82" t="s">
        <v>610</v>
      </c>
      <c r="BK1346" s="95" t="s">
        <v>138</v>
      </c>
      <c r="BL1346" s="59" t="s">
        <v>2268</v>
      </c>
      <c r="BM1346" s="59" t="s">
        <v>2268</v>
      </c>
      <c r="BN1346" s="82" t="s">
        <v>1491</v>
      </c>
      <c r="BO1346" s="77" t="s">
        <v>1678</v>
      </c>
      <c r="BP1346" s="67" t="s">
        <v>51</v>
      </c>
      <c r="BQ1346" s="37" t="s">
        <v>707</v>
      </c>
      <c r="BR1346" s="82">
        <v>2.6</v>
      </c>
      <c r="BS1346" s="77" t="s">
        <v>21</v>
      </c>
      <c r="BT1346" s="77" t="s">
        <v>1609</v>
      </c>
      <c r="BU1346" s="78">
        <v>1.6733200530681513</v>
      </c>
      <c r="BV1346" s="82"/>
      <c r="BW1346" s="79" t="s">
        <v>26</v>
      </c>
      <c r="BX1346" s="77" t="s">
        <v>67</v>
      </c>
      <c r="BY1346" s="80"/>
      <c r="BZ1346" s="80">
        <f>IF(BX1346="SE",BY1346,BU1346)</f>
        <v>1.6733200530681513</v>
      </c>
      <c r="CA1346" s="77" t="s">
        <v>18</v>
      </c>
      <c r="CB1346" s="77" t="s">
        <v>682</v>
      </c>
      <c r="CC1346" s="77">
        <v>5</v>
      </c>
      <c r="CD1346" s="77">
        <v>5</v>
      </c>
      <c r="CE1346" s="82"/>
      <c r="CF1346" s="82" t="s">
        <v>1584</v>
      </c>
      <c r="CG1346" s="82">
        <v>3.4</v>
      </c>
      <c r="CH1346" s="77" t="s">
        <v>21</v>
      </c>
      <c r="CI1346" s="82">
        <v>3.4351128074635335</v>
      </c>
      <c r="CJ1346" s="82"/>
      <c r="CK1346" s="77"/>
      <c r="CL1346" s="82">
        <v>3.4351128074635335</v>
      </c>
      <c r="CM1346" s="77">
        <v>5</v>
      </c>
      <c r="CN1346" s="77">
        <v>5</v>
      </c>
      <c r="CO1346" s="82"/>
      <c r="CP1346" s="67">
        <f t="shared" si="734"/>
        <v>-0.29609328407904206</v>
      </c>
      <c r="CQ1346" s="67">
        <f t="shared" si="735"/>
        <v>0.90322580645161288</v>
      </c>
      <c r="CR1346" s="67">
        <f t="shared" si="739"/>
        <v>-0.26743909529719928</v>
      </c>
      <c r="CS1346" s="67">
        <f t="shared" si="736"/>
        <v>0.40357618348466923</v>
      </c>
      <c r="CT1346" s="91">
        <v>0</v>
      </c>
      <c r="CU1346" s="77">
        <v>0</v>
      </c>
      <c r="CV1346" s="59" t="s">
        <v>1782</v>
      </c>
      <c r="CW1346" s="77">
        <v>0</v>
      </c>
      <c r="CX1346" s="77">
        <v>0</v>
      </c>
      <c r="CY1346" s="74">
        <v>0</v>
      </c>
      <c r="CZ1346" s="74">
        <v>3</v>
      </c>
      <c r="DA1346" s="74">
        <v>0</v>
      </c>
      <c r="DB1346" s="74">
        <v>0</v>
      </c>
      <c r="DC1346" s="74">
        <v>0</v>
      </c>
      <c r="DD1346" s="77">
        <v>0</v>
      </c>
      <c r="DE1346" s="60">
        <v>0</v>
      </c>
      <c r="DF1346" s="60">
        <v>0</v>
      </c>
      <c r="DG1346" s="60">
        <v>1</v>
      </c>
      <c r="DH1346" s="60">
        <v>0</v>
      </c>
      <c r="DI1346" s="60">
        <v>0</v>
      </c>
      <c r="DJ1346" s="60">
        <v>0</v>
      </c>
      <c r="DK1346" s="60">
        <v>0</v>
      </c>
      <c r="DL1346" s="74">
        <v>0</v>
      </c>
      <c r="DM1346" s="74">
        <v>0</v>
      </c>
      <c r="DN1346" s="74">
        <v>0</v>
      </c>
      <c r="DO1346" s="77">
        <v>0</v>
      </c>
      <c r="DP1346" s="77">
        <v>0</v>
      </c>
      <c r="DQ1346" s="77">
        <v>0</v>
      </c>
      <c r="DR1346" s="77">
        <v>0</v>
      </c>
      <c r="DS1346" s="77">
        <v>0</v>
      </c>
      <c r="DT1346" s="77">
        <v>1</v>
      </c>
      <c r="DU1346" s="77">
        <v>0</v>
      </c>
      <c r="DV1346" s="77">
        <v>0</v>
      </c>
      <c r="DW1346" s="77">
        <v>0</v>
      </c>
      <c r="DX1346" s="77">
        <v>0</v>
      </c>
      <c r="DY1346" s="77">
        <v>0</v>
      </c>
      <c r="DZ1346" s="77">
        <v>0</v>
      </c>
      <c r="EA1346" s="77">
        <v>0</v>
      </c>
      <c r="EB1346" s="77">
        <v>0</v>
      </c>
      <c r="EC1346" s="77">
        <v>0</v>
      </c>
      <c r="ED1346" s="77">
        <v>0</v>
      </c>
      <c r="EE1346" s="77">
        <v>0</v>
      </c>
      <c r="EF1346" s="77">
        <v>0</v>
      </c>
      <c r="EG1346" s="77">
        <v>0</v>
      </c>
      <c r="EH1346" s="77">
        <v>0</v>
      </c>
      <c r="EI1346" s="77">
        <v>0</v>
      </c>
      <c r="EJ1346" s="77">
        <v>0</v>
      </c>
      <c r="EK1346" s="77">
        <v>0</v>
      </c>
      <c r="EL1346" s="77">
        <v>0</v>
      </c>
      <c r="EM1346" s="77">
        <v>0</v>
      </c>
      <c r="EN1346" s="77">
        <v>0</v>
      </c>
      <c r="EO1346" s="77">
        <v>0</v>
      </c>
      <c r="EP1346" s="77">
        <v>1</v>
      </c>
      <c r="EQ1346" s="77">
        <v>5</v>
      </c>
    </row>
    <row r="1347" spans="1:147" s="78" customFormat="1" ht="15" customHeight="1" x14ac:dyDescent="0.25">
      <c r="A1347" s="501" t="s">
        <v>2603</v>
      </c>
      <c r="B1347" s="77">
        <v>2</v>
      </c>
      <c r="C1347" s="78" t="s">
        <v>484</v>
      </c>
      <c r="D1347" s="77">
        <v>1999</v>
      </c>
      <c r="E1347" s="82" t="s">
        <v>485</v>
      </c>
      <c r="F1347" s="82" t="s">
        <v>87</v>
      </c>
      <c r="G1347" s="77">
        <v>84</v>
      </c>
      <c r="H1347" s="77" t="s">
        <v>486</v>
      </c>
      <c r="I1347" s="75" t="s">
        <v>50</v>
      </c>
      <c r="J1347" s="59">
        <v>0</v>
      </c>
      <c r="K1347" s="77" t="s">
        <v>3</v>
      </c>
      <c r="L1347" s="77" t="s">
        <v>89</v>
      </c>
      <c r="M1347" s="77" t="s">
        <v>735</v>
      </c>
      <c r="N1347" s="77">
        <v>15.5</v>
      </c>
      <c r="O1347" s="59">
        <f t="shared" si="737"/>
        <v>1.1903316981702914</v>
      </c>
      <c r="P1347" s="77">
        <v>1995</v>
      </c>
      <c r="Q1347" s="82"/>
      <c r="R1347" s="77">
        <v>1</v>
      </c>
      <c r="S1347" s="77">
        <v>5</v>
      </c>
      <c r="T1347" s="77">
        <v>1</v>
      </c>
      <c r="U1347" s="77">
        <v>15</v>
      </c>
      <c r="V1347" s="77" t="s">
        <v>682</v>
      </c>
      <c r="W1347" s="77"/>
      <c r="X1347" s="77" t="s">
        <v>121</v>
      </c>
      <c r="Y1347" s="82"/>
      <c r="Z1347" s="95" t="s">
        <v>722</v>
      </c>
      <c r="AA1347" s="77" t="s">
        <v>571</v>
      </c>
      <c r="AB1347" s="77" t="s">
        <v>1492</v>
      </c>
      <c r="AC1347" s="77" t="s">
        <v>729</v>
      </c>
      <c r="AD1347" s="77">
        <v>0</v>
      </c>
      <c r="AE1347" s="77" t="s">
        <v>1071</v>
      </c>
      <c r="AF1347" s="77">
        <v>7.9</v>
      </c>
      <c r="AG1347" s="59">
        <f t="shared" si="765"/>
        <v>0.89762709129044149</v>
      </c>
      <c r="AH1347" s="177">
        <v>325</v>
      </c>
      <c r="AI1347" s="72">
        <f t="shared" si="761"/>
        <v>2.5118833609788744</v>
      </c>
      <c r="AJ1347" s="59">
        <f t="shared" si="762"/>
        <v>122.45</v>
      </c>
      <c r="AK1347" s="59">
        <f t="shared" si="766"/>
        <v>2.0879587894607328</v>
      </c>
      <c r="AL1347" s="72">
        <f t="shared" si="763"/>
        <v>5037.5</v>
      </c>
      <c r="AM1347" s="72">
        <f t="shared" si="764"/>
        <v>3.7022150591491658</v>
      </c>
      <c r="AN1347" s="95" t="s">
        <v>701</v>
      </c>
      <c r="AO1347" s="77" t="s">
        <v>470</v>
      </c>
      <c r="AP1347" s="82"/>
      <c r="AQ1347" s="77" t="s">
        <v>213</v>
      </c>
      <c r="AR1347" s="82" t="s">
        <v>732</v>
      </c>
      <c r="AS1347" s="82" t="s">
        <v>733</v>
      </c>
      <c r="AT1347" s="228" t="s">
        <v>2501</v>
      </c>
      <c r="AU1347" s="77">
        <v>61.16</v>
      </c>
      <c r="AV1347" s="77">
        <v>17.079999999999998</v>
      </c>
      <c r="AW1347" s="77">
        <v>35</v>
      </c>
      <c r="AX1347" s="277">
        <v>3.1916666666666669</v>
      </c>
      <c r="AY1347" s="278">
        <v>737</v>
      </c>
      <c r="AZ1347" s="455">
        <f t="shared" si="738"/>
        <v>2.8674674878590514</v>
      </c>
      <c r="BA1347" s="521" t="s">
        <v>137</v>
      </c>
      <c r="BB1347" s="95" t="s">
        <v>138</v>
      </c>
      <c r="BC1347" s="228" t="s">
        <v>1891</v>
      </c>
      <c r="BD1347" s="77"/>
      <c r="BE1347" s="77"/>
      <c r="BF1347" s="82"/>
      <c r="BG1347" s="82"/>
      <c r="BH1347" s="82" t="s">
        <v>1134</v>
      </c>
      <c r="BI1347" s="82" t="s">
        <v>733</v>
      </c>
      <c r="BJ1347" s="82" t="s">
        <v>610</v>
      </c>
      <c r="BK1347" s="95" t="s">
        <v>988</v>
      </c>
      <c r="BL1347" s="77" t="s">
        <v>2268</v>
      </c>
      <c r="BM1347" s="77" t="s">
        <v>2268</v>
      </c>
      <c r="BN1347" s="82" t="s">
        <v>1491</v>
      </c>
      <c r="BO1347" s="77" t="s">
        <v>1678</v>
      </c>
      <c r="BP1347" s="67" t="s">
        <v>51</v>
      </c>
      <c r="BQ1347" s="37" t="s">
        <v>707</v>
      </c>
      <c r="BR1347" s="82">
        <v>11</v>
      </c>
      <c r="BS1347" s="77" t="s">
        <v>21</v>
      </c>
      <c r="BT1347" s="77" t="s">
        <v>1609</v>
      </c>
      <c r="BU1347" s="78">
        <v>14.7648230602334</v>
      </c>
      <c r="BV1347" s="82"/>
      <c r="BW1347" s="79" t="s">
        <v>26</v>
      </c>
      <c r="BX1347" s="77" t="s">
        <v>67</v>
      </c>
      <c r="BY1347" s="80"/>
      <c r="BZ1347" s="80">
        <v>11</v>
      </c>
      <c r="CA1347" s="77" t="s">
        <v>18</v>
      </c>
      <c r="CB1347" s="77" t="s">
        <v>682</v>
      </c>
      <c r="CC1347" s="77">
        <v>5</v>
      </c>
      <c r="CD1347" s="77">
        <v>5</v>
      </c>
      <c r="CE1347" s="82"/>
      <c r="CF1347" s="82" t="s">
        <v>1584</v>
      </c>
      <c r="CG1347" s="82">
        <v>1</v>
      </c>
      <c r="CH1347" s="77" t="s">
        <v>21</v>
      </c>
      <c r="CI1347" s="82">
        <v>1</v>
      </c>
      <c r="CJ1347" s="82"/>
      <c r="CK1347" s="77"/>
      <c r="CL1347" s="82">
        <v>1</v>
      </c>
      <c r="CM1347" s="77">
        <v>5</v>
      </c>
      <c r="CN1347" s="77">
        <v>5</v>
      </c>
      <c r="CO1347" s="82"/>
      <c r="CP1347" s="67">
        <f t="shared" si="734"/>
        <v>1.2803687993289599</v>
      </c>
      <c r="CQ1347" s="67">
        <f t="shared" si="735"/>
        <v>0.90322580645161288</v>
      </c>
      <c r="CR1347" s="67">
        <f t="shared" si="739"/>
        <v>1.156462141329383</v>
      </c>
      <c r="CS1347" s="67">
        <f t="shared" si="736"/>
        <v>0.46687023421640711</v>
      </c>
      <c r="CT1347" s="91">
        <v>0</v>
      </c>
      <c r="CU1347" s="77">
        <v>0</v>
      </c>
      <c r="CV1347" s="59" t="s">
        <v>1782</v>
      </c>
      <c r="CW1347" s="77">
        <v>0</v>
      </c>
      <c r="CX1347" s="77">
        <v>0</v>
      </c>
      <c r="CY1347" s="74">
        <v>0</v>
      </c>
      <c r="CZ1347" s="74">
        <v>3</v>
      </c>
      <c r="DA1347" s="74">
        <v>0</v>
      </c>
      <c r="DB1347" s="74">
        <v>0</v>
      </c>
      <c r="DC1347" s="74">
        <v>0</v>
      </c>
      <c r="DD1347" s="77">
        <v>0</v>
      </c>
      <c r="DE1347" s="60">
        <v>0</v>
      </c>
      <c r="DF1347" s="60">
        <v>0</v>
      </c>
      <c r="DG1347" s="60">
        <v>1</v>
      </c>
      <c r="DH1347" s="60">
        <v>0</v>
      </c>
      <c r="DI1347" s="60">
        <v>0</v>
      </c>
      <c r="DJ1347" s="60">
        <v>0</v>
      </c>
      <c r="DK1347" s="60">
        <v>0</v>
      </c>
      <c r="DL1347" s="74">
        <v>0</v>
      </c>
      <c r="DM1347" s="74">
        <v>0</v>
      </c>
      <c r="DN1347" s="74">
        <v>0</v>
      </c>
      <c r="DO1347" s="77">
        <v>0</v>
      </c>
      <c r="DP1347" s="77">
        <v>1</v>
      </c>
      <c r="DQ1347" s="77">
        <v>0</v>
      </c>
      <c r="DR1347" s="77">
        <v>0</v>
      </c>
      <c r="DS1347" s="77">
        <v>0</v>
      </c>
      <c r="DT1347" s="77">
        <v>0</v>
      </c>
      <c r="DU1347" s="77">
        <v>0</v>
      </c>
      <c r="DV1347" s="77">
        <v>0</v>
      </c>
      <c r="DW1347" s="77">
        <v>0</v>
      </c>
      <c r="DX1347" s="77">
        <v>0</v>
      </c>
      <c r="DY1347" s="77">
        <v>0</v>
      </c>
      <c r="DZ1347" s="77">
        <v>0</v>
      </c>
      <c r="EA1347" s="77">
        <v>0</v>
      </c>
      <c r="EB1347" s="77">
        <v>0</v>
      </c>
      <c r="EC1347" s="77">
        <v>0</v>
      </c>
      <c r="ED1347" s="77">
        <v>0</v>
      </c>
      <c r="EE1347" s="77">
        <v>0</v>
      </c>
      <c r="EF1347" s="77">
        <v>0</v>
      </c>
      <c r="EG1347" s="77">
        <v>0</v>
      </c>
      <c r="EH1347" s="77">
        <v>0</v>
      </c>
      <c r="EI1347" s="77">
        <v>0</v>
      </c>
      <c r="EJ1347" s="77">
        <v>0</v>
      </c>
      <c r="EK1347" s="77">
        <v>0</v>
      </c>
      <c r="EL1347" s="77">
        <v>0</v>
      </c>
      <c r="EM1347" s="77">
        <v>0</v>
      </c>
      <c r="EN1347" s="77">
        <v>0</v>
      </c>
      <c r="EO1347" s="77">
        <v>0</v>
      </c>
      <c r="EP1347" s="77">
        <v>2</v>
      </c>
      <c r="EQ1347" s="77">
        <v>5</v>
      </c>
    </row>
    <row r="1348" spans="1:147" s="78" customFormat="1" ht="15" customHeight="1" x14ac:dyDescent="0.25">
      <c r="A1348" s="501" t="s">
        <v>2603</v>
      </c>
      <c r="B1348" s="77">
        <v>3</v>
      </c>
      <c r="C1348" s="78" t="s">
        <v>484</v>
      </c>
      <c r="D1348" s="77">
        <v>1999</v>
      </c>
      <c r="E1348" s="82" t="s">
        <v>485</v>
      </c>
      <c r="F1348" s="82" t="s">
        <v>87</v>
      </c>
      <c r="G1348" s="77">
        <v>84</v>
      </c>
      <c r="H1348" s="77" t="s">
        <v>486</v>
      </c>
      <c r="I1348" s="75" t="s">
        <v>50</v>
      </c>
      <c r="J1348" s="59">
        <v>0</v>
      </c>
      <c r="K1348" s="77" t="s">
        <v>3</v>
      </c>
      <c r="L1348" s="77" t="s">
        <v>89</v>
      </c>
      <c r="M1348" s="77" t="s">
        <v>735</v>
      </c>
      <c r="N1348" s="77">
        <v>15.5</v>
      </c>
      <c r="O1348" s="59">
        <f t="shared" si="737"/>
        <v>1.1903316981702914</v>
      </c>
      <c r="P1348" s="77">
        <v>1995</v>
      </c>
      <c r="Q1348" s="82"/>
      <c r="R1348" s="77">
        <v>1</v>
      </c>
      <c r="S1348" s="77">
        <v>5</v>
      </c>
      <c r="T1348" s="77">
        <v>1</v>
      </c>
      <c r="U1348" s="77">
        <v>15</v>
      </c>
      <c r="V1348" s="77" t="s">
        <v>682</v>
      </c>
      <c r="W1348" s="77"/>
      <c r="X1348" s="77" t="s">
        <v>121</v>
      </c>
      <c r="Y1348" s="82"/>
      <c r="Z1348" s="95" t="s">
        <v>722</v>
      </c>
      <c r="AA1348" s="77" t="s">
        <v>571</v>
      </c>
      <c r="AB1348" s="77" t="s">
        <v>1492</v>
      </c>
      <c r="AC1348" s="77" t="s">
        <v>729</v>
      </c>
      <c r="AD1348" s="77">
        <v>0</v>
      </c>
      <c r="AE1348" s="77" t="s">
        <v>1071</v>
      </c>
      <c r="AF1348" s="77">
        <v>7.9</v>
      </c>
      <c r="AG1348" s="59">
        <f t="shared" si="765"/>
        <v>0.89762709129044149</v>
      </c>
      <c r="AH1348" s="177">
        <v>325</v>
      </c>
      <c r="AI1348" s="72">
        <f t="shared" si="761"/>
        <v>2.5118833609788744</v>
      </c>
      <c r="AJ1348" s="59">
        <f t="shared" si="762"/>
        <v>122.45</v>
      </c>
      <c r="AK1348" s="59">
        <f t="shared" si="766"/>
        <v>2.0879587894607328</v>
      </c>
      <c r="AL1348" s="72">
        <f t="shared" si="763"/>
        <v>5037.5</v>
      </c>
      <c r="AM1348" s="72">
        <f t="shared" si="764"/>
        <v>3.7022150591491658</v>
      </c>
      <c r="AN1348" s="95" t="s">
        <v>701</v>
      </c>
      <c r="AO1348" s="77" t="s">
        <v>470</v>
      </c>
      <c r="AP1348" s="82"/>
      <c r="AQ1348" s="77" t="s">
        <v>213</v>
      </c>
      <c r="AR1348" s="82" t="s">
        <v>732</v>
      </c>
      <c r="AS1348" s="82" t="s">
        <v>733</v>
      </c>
      <c r="AT1348" s="228" t="s">
        <v>2501</v>
      </c>
      <c r="AU1348" s="77">
        <v>61.16</v>
      </c>
      <c r="AV1348" s="77">
        <v>17.079999999999998</v>
      </c>
      <c r="AW1348" s="77">
        <v>35</v>
      </c>
      <c r="AX1348" s="277">
        <v>3.1916666666666669</v>
      </c>
      <c r="AY1348" s="278">
        <v>737</v>
      </c>
      <c r="AZ1348" s="455">
        <f t="shared" si="738"/>
        <v>2.8674674878590514</v>
      </c>
      <c r="BA1348" s="521" t="s">
        <v>137</v>
      </c>
      <c r="BB1348" s="95" t="s">
        <v>138</v>
      </c>
      <c r="BC1348" s="228" t="s">
        <v>1891</v>
      </c>
      <c r="BD1348" s="77"/>
      <c r="BE1348" s="77"/>
      <c r="BF1348" s="82"/>
      <c r="BG1348" s="82"/>
      <c r="BH1348" s="82" t="s">
        <v>1134</v>
      </c>
      <c r="BI1348" s="82" t="s">
        <v>733</v>
      </c>
      <c r="BJ1348" s="82" t="s">
        <v>610</v>
      </c>
      <c r="BK1348" s="95" t="s">
        <v>675</v>
      </c>
      <c r="BL1348" s="77" t="s">
        <v>2267</v>
      </c>
      <c r="BM1348" s="77" t="s">
        <v>2267</v>
      </c>
      <c r="BN1348" s="82" t="s">
        <v>1491</v>
      </c>
      <c r="BO1348" s="77" t="s">
        <v>1678</v>
      </c>
      <c r="BP1348" s="67" t="s">
        <v>51</v>
      </c>
      <c r="BQ1348" s="37" t="s">
        <v>707</v>
      </c>
      <c r="BR1348" s="82">
        <v>3.2</v>
      </c>
      <c r="BS1348" s="77" t="s">
        <v>21</v>
      </c>
      <c r="BT1348" s="77" t="s">
        <v>1609</v>
      </c>
      <c r="BU1348" s="78">
        <v>3.1144823004794873</v>
      </c>
      <c r="BV1348" s="82"/>
      <c r="BW1348" s="79" t="s">
        <v>26</v>
      </c>
      <c r="BX1348" s="77" t="s">
        <v>67</v>
      </c>
      <c r="BY1348" s="80"/>
      <c r="BZ1348" s="80">
        <f t="shared" ref="BZ1348:BZ1372" si="768">IF(BX1348="SE",BY1348,BU1348)</f>
        <v>3.1144823004794873</v>
      </c>
      <c r="CA1348" s="77" t="s">
        <v>18</v>
      </c>
      <c r="CB1348" s="77" t="s">
        <v>682</v>
      </c>
      <c r="CC1348" s="77">
        <v>5</v>
      </c>
      <c r="CD1348" s="77">
        <v>5</v>
      </c>
      <c r="CE1348" s="82"/>
      <c r="CF1348" s="82" t="s">
        <v>1584</v>
      </c>
      <c r="CG1348" s="82">
        <v>10</v>
      </c>
      <c r="CH1348" s="77" t="s">
        <v>21</v>
      </c>
      <c r="CI1348" s="82">
        <v>14.370107863199914</v>
      </c>
      <c r="CJ1348" s="82"/>
      <c r="CK1348" s="77"/>
      <c r="CL1348" s="82">
        <v>14.370107863199914</v>
      </c>
      <c r="CM1348" s="77">
        <v>5</v>
      </c>
      <c r="CN1348" s="77">
        <v>5</v>
      </c>
      <c r="CO1348" s="82"/>
      <c r="CP1348" s="67">
        <f t="shared" si="734"/>
        <v>-0.65402758459112831</v>
      </c>
      <c r="CQ1348" s="67">
        <f t="shared" si="735"/>
        <v>0.90322580645161288</v>
      </c>
      <c r="CR1348" s="67">
        <f t="shared" si="739"/>
        <v>-0.59073459253392235</v>
      </c>
      <c r="CS1348" s="67">
        <f t="shared" si="736"/>
        <v>0.41744836794081097</v>
      </c>
      <c r="CT1348" s="91">
        <v>0</v>
      </c>
      <c r="CU1348" s="77">
        <v>0</v>
      </c>
      <c r="CV1348" s="59" t="s">
        <v>1782</v>
      </c>
      <c r="CW1348" s="77">
        <v>0</v>
      </c>
      <c r="CX1348" s="77">
        <v>0</v>
      </c>
      <c r="CY1348" s="74">
        <v>0</v>
      </c>
      <c r="CZ1348" s="74">
        <v>3</v>
      </c>
      <c r="DA1348" s="74">
        <v>0</v>
      </c>
      <c r="DB1348" s="74">
        <v>0</v>
      </c>
      <c r="DC1348" s="74">
        <v>0</v>
      </c>
      <c r="DD1348" s="77">
        <v>0</v>
      </c>
      <c r="DE1348" s="60">
        <v>0</v>
      </c>
      <c r="DF1348" s="60">
        <v>0</v>
      </c>
      <c r="DG1348" s="60">
        <v>1</v>
      </c>
      <c r="DH1348" s="60">
        <v>0</v>
      </c>
      <c r="DI1348" s="60">
        <v>0</v>
      </c>
      <c r="DJ1348" s="60">
        <v>0</v>
      </c>
      <c r="DK1348" s="60">
        <v>0</v>
      </c>
      <c r="DL1348" s="74">
        <v>0</v>
      </c>
      <c r="DM1348" s="74">
        <v>0</v>
      </c>
      <c r="DN1348" s="74">
        <v>0</v>
      </c>
      <c r="DO1348" s="77">
        <v>0</v>
      </c>
      <c r="DP1348" s="77">
        <v>0</v>
      </c>
      <c r="DQ1348" s="77">
        <v>0</v>
      </c>
      <c r="DR1348" s="77">
        <v>0</v>
      </c>
      <c r="DS1348" s="77">
        <v>0</v>
      </c>
      <c r="DT1348" s="77">
        <v>0</v>
      </c>
      <c r="DU1348" s="77">
        <v>0</v>
      </c>
      <c r="DV1348" s="77">
        <v>0</v>
      </c>
      <c r="DW1348" s="77">
        <v>1</v>
      </c>
      <c r="DX1348" s="77">
        <v>0</v>
      </c>
      <c r="DY1348" s="77">
        <v>0</v>
      </c>
      <c r="DZ1348" s="77">
        <v>0</v>
      </c>
      <c r="EA1348" s="77">
        <v>0</v>
      </c>
      <c r="EB1348" s="77">
        <v>0</v>
      </c>
      <c r="EC1348" s="77">
        <v>0</v>
      </c>
      <c r="ED1348" s="77">
        <v>0</v>
      </c>
      <c r="EE1348" s="77">
        <v>0</v>
      </c>
      <c r="EF1348" s="77">
        <v>0</v>
      </c>
      <c r="EG1348" s="77">
        <v>0</v>
      </c>
      <c r="EH1348" s="77">
        <v>0</v>
      </c>
      <c r="EI1348" s="77">
        <v>0</v>
      </c>
      <c r="EJ1348" s="77">
        <v>0</v>
      </c>
      <c r="EK1348" s="77">
        <v>0</v>
      </c>
      <c r="EL1348" s="77">
        <v>0</v>
      </c>
      <c r="EM1348" s="77">
        <v>0</v>
      </c>
      <c r="EN1348" s="77">
        <v>0</v>
      </c>
      <c r="EO1348" s="77">
        <v>0</v>
      </c>
      <c r="EP1348" s="77">
        <v>2</v>
      </c>
      <c r="EQ1348" s="77">
        <v>5</v>
      </c>
    </row>
    <row r="1349" spans="1:147" s="78" customFormat="1" ht="15" customHeight="1" x14ac:dyDescent="0.25">
      <c r="A1349" s="501" t="s">
        <v>2603</v>
      </c>
      <c r="B1349" s="77">
        <v>4</v>
      </c>
      <c r="C1349" s="78" t="s">
        <v>484</v>
      </c>
      <c r="D1349" s="77">
        <v>1999</v>
      </c>
      <c r="E1349" s="82" t="s">
        <v>485</v>
      </c>
      <c r="F1349" s="82" t="s">
        <v>87</v>
      </c>
      <c r="G1349" s="77">
        <v>84</v>
      </c>
      <c r="H1349" s="77" t="s">
        <v>486</v>
      </c>
      <c r="I1349" s="75" t="s">
        <v>50</v>
      </c>
      <c r="J1349" s="59">
        <v>0</v>
      </c>
      <c r="K1349" s="77" t="s">
        <v>3</v>
      </c>
      <c r="L1349" s="77" t="s">
        <v>89</v>
      </c>
      <c r="M1349" s="77">
        <v>16</v>
      </c>
      <c r="N1349" s="77">
        <v>16</v>
      </c>
      <c r="O1349" s="59">
        <f t="shared" si="737"/>
        <v>1.2041199826559248</v>
      </c>
      <c r="P1349" s="77">
        <v>1995</v>
      </c>
      <c r="Q1349" s="82"/>
      <c r="R1349" s="77">
        <v>1</v>
      </c>
      <c r="S1349" s="77">
        <v>4</v>
      </c>
      <c r="T1349" s="77">
        <v>1</v>
      </c>
      <c r="U1349" s="77">
        <v>15</v>
      </c>
      <c r="V1349" s="77" t="s">
        <v>736</v>
      </c>
      <c r="W1349" s="77"/>
      <c r="X1349" s="77" t="s">
        <v>121</v>
      </c>
      <c r="Y1349" s="82"/>
      <c r="Z1349" s="95" t="s">
        <v>369</v>
      </c>
      <c r="AA1349" s="77" t="s">
        <v>571</v>
      </c>
      <c r="AB1349" s="77" t="s">
        <v>1492</v>
      </c>
      <c r="AC1349" s="77">
        <v>7</v>
      </c>
      <c r="AD1349" s="77">
        <v>0</v>
      </c>
      <c r="AE1349" s="77" t="s">
        <v>1071</v>
      </c>
      <c r="AF1349" s="77">
        <v>7</v>
      </c>
      <c r="AG1349" s="59">
        <f t="shared" si="765"/>
        <v>0.84509804001425681</v>
      </c>
      <c r="AH1349" s="177">
        <v>574</v>
      </c>
      <c r="AI1349" s="72">
        <f t="shared" si="761"/>
        <v>2.7589118923979736</v>
      </c>
      <c r="AJ1349" s="59">
        <f t="shared" si="762"/>
        <v>112</v>
      </c>
      <c r="AK1349" s="59">
        <f t="shared" si="766"/>
        <v>2.0492180226701815</v>
      </c>
      <c r="AL1349" s="72">
        <f t="shared" si="763"/>
        <v>9184</v>
      </c>
      <c r="AM1349" s="72">
        <f t="shared" si="764"/>
        <v>3.9630318750538982</v>
      </c>
      <c r="AN1349" s="95" t="s">
        <v>958</v>
      </c>
      <c r="AO1349" s="77" t="s">
        <v>470</v>
      </c>
      <c r="AP1349" s="82"/>
      <c r="AQ1349" s="77" t="s">
        <v>213</v>
      </c>
      <c r="AR1349" s="82" t="s">
        <v>734</v>
      </c>
      <c r="AS1349" s="82" t="s">
        <v>726</v>
      </c>
      <c r="AT1349" s="228" t="s">
        <v>2502</v>
      </c>
      <c r="AU1349" s="77">
        <v>61.18</v>
      </c>
      <c r="AV1349" s="77">
        <v>15.17</v>
      </c>
      <c r="AW1349" s="77">
        <v>220</v>
      </c>
      <c r="AX1349" s="277">
        <v>3.1916666666666669</v>
      </c>
      <c r="AY1349" s="278">
        <v>737</v>
      </c>
      <c r="AZ1349" s="455">
        <f t="shared" si="738"/>
        <v>2.8674674878590514</v>
      </c>
      <c r="BA1349" s="521" t="s">
        <v>137</v>
      </c>
      <c r="BB1349" s="95" t="s">
        <v>138</v>
      </c>
      <c r="BC1349" s="228" t="s">
        <v>2120</v>
      </c>
      <c r="BD1349" s="77"/>
      <c r="BE1349" s="77"/>
      <c r="BF1349" s="82"/>
      <c r="BG1349" s="82"/>
      <c r="BH1349" s="82" t="s">
        <v>1134</v>
      </c>
      <c r="BI1349" s="82" t="s">
        <v>726</v>
      </c>
      <c r="BJ1349" s="82" t="s">
        <v>610</v>
      </c>
      <c r="BK1349" s="95" t="s">
        <v>138</v>
      </c>
      <c r="BL1349" s="59" t="s">
        <v>2268</v>
      </c>
      <c r="BM1349" s="59" t="s">
        <v>2268</v>
      </c>
      <c r="BN1349" s="82" t="s">
        <v>1491</v>
      </c>
      <c r="BO1349" s="77" t="s">
        <v>1678</v>
      </c>
      <c r="BP1349" s="67" t="s">
        <v>51</v>
      </c>
      <c r="BQ1349" s="37" t="s">
        <v>707</v>
      </c>
      <c r="BR1349" s="82">
        <v>121.5</v>
      </c>
      <c r="BS1349" s="77" t="s">
        <v>21</v>
      </c>
      <c r="BT1349" s="77" t="s">
        <v>1609</v>
      </c>
      <c r="BU1349" s="78">
        <v>80.93001091478159</v>
      </c>
      <c r="BV1349" s="82"/>
      <c r="BW1349" s="79" t="s">
        <v>26</v>
      </c>
      <c r="BX1349" s="77" t="s">
        <v>67</v>
      </c>
      <c r="BY1349" s="80"/>
      <c r="BZ1349" s="80">
        <f t="shared" si="768"/>
        <v>80.93001091478159</v>
      </c>
      <c r="CA1349" s="77" t="s">
        <v>18</v>
      </c>
      <c r="CB1349" s="77" t="s">
        <v>736</v>
      </c>
      <c r="CC1349" s="77">
        <v>4</v>
      </c>
      <c r="CD1349" s="77">
        <v>4</v>
      </c>
      <c r="CE1349" s="82"/>
      <c r="CF1349" s="82" t="s">
        <v>1584</v>
      </c>
      <c r="CG1349" s="82">
        <v>84.25</v>
      </c>
      <c r="CH1349" s="77" t="s">
        <v>21</v>
      </c>
      <c r="CI1349" s="82">
        <v>81.687922403906612</v>
      </c>
      <c r="CJ1349" s="82"/>
      <c r="CK1349" s="77"/>
      <c r="CL1349" s="82">
        <v>81.687922403906612</v>
      </c>
      <c r="CM1349" s="77">
        <v>4</v>
      </c>
      <c r="CN1349" s="77">
        <v>4</v>
      </c>
      <c r="CO1349" s="82"/>
      <c r="CP1349" s="67">
        <f t="shared" ref="CP1349:CP1412" si="769">(BR1349-CG1349)/SQRT(((CC1349-1)*BZ1349^2+(CM1349-1)*CL1349^2)/(CC1349+CM1349-2))</f>
        <v>0.45812407861640914</v>
      </c>
      <c r="CQ1349" s="67">
        <f t="shared" ref="CQ1349:CQ1412" si="770">1-3/(4*(CC1349+CM1349-2)-1)</f>
        <v>0.86956521739130432</v>
      </c>
      <c r="CR1349" s="67">
        <f t="shared" si="739"/>
        <v>0.39836876401426879</v>
      </c>
      <c r="CS1349" s="67">
        <f t="shared" ref="CS1349:CS1412" si="771">(CD1349+CN1349)/(CD1349*CN1349)+CR1349^2/(2*(CC1349+CM1349))</f>
        <v>0.50991860450889104</v>
      </c>
      <c r="CT1349" s="91">
        <v>0</v>
      </c>
      <c r="CU1349" s="77">
        <v>0</v>
      </c>
      <c r="CV1349" s="59" t="s">
        <v>1782</v>
      </c>
      <c r="CW1349" s="77">
        <v>0</v>
      </c>
      <c r="CX1349" s="77">
        <v>0</v>
      </c>
      <c r="CY1349" s="74">
        <v>0</v>
      </c>
      <c r="CZ1349" s="74">
        <v>3</v>
      </c>
      <c r="DA1349" s="74">
        <v>0</v>
      </c>
      <c r="DB1349" s="74">
        <v>0</v>
      </c>
      <c r="DC1349" s="74">
        <v>0</v>
      </c>
      <c r="DD1349" s="77">
        <v>0</v>
      </c>
      <c r="DE1349" s="60">
        <v>0</v>
      </c>
      <c r="DF1349" s="60">
        <v>0</v>
      </c>
      <c r="DG1349" s="60">
        <v>1</v>
      </c>
      <c r="DH1349" s="60">
        <v>0</v>
      </c>
      <c r="DI1349" s="60">
        <v>0</v>
      </c>
      <c r="DJ1349" s="60">
        <v>0</v>
      </c>
      <c r="DK1349" s="60">
        <v>0</v>
      </c>
      <c r="DL1349" s="74">
        <v>0</v>
      </c>
      <c r="DM1349" s="74">
        <v>0</v>
      </c>
      <c r="DN1349" s="74">
        <v>0</v>
      </c>
      <c r="DO1349" s="77">
        <v>0</v>
      </c>
      <c r="DP1349" s="77">
        <v>0</v>
      </c>
      <c r="DQ1349" s="77">
        <v>0</v>
      </c>
      <c r="DR1349" s="77">
        <v>0</v>
      </c>
      <c r="DS1349" s="77">
        <v>0</v>
      </c>
      <c r="DT1349" s="77">
        <v>1</v>
      </c>
      <c r="DU1349" s="77">
        <v>0</v>
      </c>
      <c r="DV1349" s="77">
        <v>0</v>
      </c>
      <c r="DW1349" s="77">
        <v>0</v>
      </c>
      <c r="DX1349" s="77">
        <v>0</v>
      </c>
      <c r="DY1349" s="77">
        <v>0</v>
      </c>
      <c r="DZ1349" s="77">
        <v>0</v>
      </c>
      <c r="EA1349" s="77">
        <v>0</v>
      </c>
      <c r="EB1349" s="77">
        <v>0</v>
      </c>
      <c r="EC1349" s="77">
        <v>0</v>
      </c>
      <c r="ED1349" s="77">
        <v>0</v>
      </c>
      <c r="EE1349" s="77">
        <v>0</v>
      </c>
      <c r="EF1349" s="77">
        <v>0</v>
      </c>
      <c r="EG1349" s="77">
        <v>0</v>
      </c>
      <c r="EH1349" s="77">
        <v>0</v>
      </c>
      <c r="EI1349" s="77">
        <v>0</v>
      </c>
      <c r="EJ1349" s="77">
        <v>0</v>
      </c>
      <c r="EK1349" s="77">
        <v>0</v>
      </c>
      <c r="EL1349" s="77">
        <v>0</v>
      </c>
      <c r="EM1349" s="77">
        <v>0</v>
      </c>
      <c r="EN1349" s="77">
        <v>0</v>
      </c>
      <c r="EO1349" s="77">
        <v>0</v>
      </c>
      <c r="EP1349" s="77">
        <v>2</v>
      </c>
      <c r="EQ1349" s="77">
        <v>5</v>
      </c>
    </row>
    <row r="1350" spans="1:147" s="82" customFormat="1" ht="15" customHeight="1" x14ac:dyDescent="0.25">
      <c r="A1350" s="501" t="s">
        <v>2603</v>
      </c>
      <c r="B1350" s="77">
        <v>5</v>
      </c>
      <c r="C1350" s="78" t="s">
        <v>484</v>
      </c>
      <c r="D1350" s="77">
        <v>1999</v>
      </c>
      <c r="E1350" s="82" t="s">
        <v>485</v>
      </c>
      <c r="F1350" s="82" t="s">
        <v>87</v>
      </c>
      <c r="G1350" s="77">
        <v>84</v>
      </c>
      <c r="H1350" s="77" t="s">
        <v>486</v>
      </c>
      <c r="I1350" s="75" t="s">
        <v>50</v>
      </c>
      <c r="J1350" s="59">
        <v>0</v>
      </c>
      <c r="K1350" s="77" t="s">
        <v>3</v>
      </c>
      <c r="L1350" s="77" t="s">
        <v>89</v>
      </c>
      <c r="M1350" s="77">
        <v>16</v>
      </c>
      <c r="N1350" s="77">
        <v>16</v>
      </c>
      <c r="O1350" s="59">
        <f t="shared" si="737"/>
        <v>1.2041199826559248</v>
      </c>
      <c r="P1350" s="77">
        <v>1995</v>
      </c>
      <c r="R1350" s="77">
        <v>1</v>
      </c>
      <c r="S1350" s="77">
        <v>4</v>
      </c>
      <c r="T1350" s="77">
        <v>1</v>
      </c>
      <c r="U1350" s="77">
        <v>15</v>
      </c>
      <c r="V1350" s="77" t="s">
        <v>736</v>
      </c>
      <c r="W1350" s="77"/>
      <c r="X1350" s="77" t="s">
        <v>121</v>
      </c>
      <c r="Z1350" s="95" t="s">
        <v>369</v>
      </c>
      <c r="AA1350" s="77" t="s">
        <v>571</v>
      </c>
      <c r="AB1350" s="77" t="s">
        <v>1492</v>
      </c>
      <c r="AC1350" s="77">
        <v>7</v>
      </c>
      <c r="AD1350" s="77">
        <v>0</v>
      </c>
      <c r="AE1350" s="77" t="s">
        <v>1071</v>
      </c>
      <c r="AF1350" s="77">
        <v>7</v>
      </c>
      <c r="AG1350" s="59">
        <f t="shared" si="765"/>
        <v>0.84509804001425681</v>
      </c>
      <c r="AH1350" s="177">
        <v>574</v>
      </c>
      <c r="AI1350" s="72">
        <f t="shared" si="761"/>
        <v>2.7589118923979736</v>
      </c>
      <c r="AJ1350" s="59">
        <f t="shared" si="762"/>
        <v>112</v>
      </c>
      <c r="AK1350" s="59">
        <f t="shared" si="766"/>
        <v>2.0492180226701815</v>
      </c>
      <c r="AL1350" s="72">
        <f t="shared" si="763"/>
        <v>9184</v>
      </c>
      <c r="AM1350" s="72">
        <f t="shared" si="764"/>
        <v>3.9630318750538982</v>
      </c>
      <c r="AN1350" s="95" t="s">
        <v>958</v>
      </c>
      <c r="AO1350" s="77" t="s">
        <v>470</v>
      </c>
      <c r="AQ1350" s="77" t="s">
        <v>213</v>
      </c>
      <c r="AR1350" s="82" t="s">
        <v>734</v>
      </c>
      <c r="AS1350" s="82" t="s">
        <v>726</v>
      </c>
      <c r="AT1350" s="228" t="s">
        <v>2502</v>
      </c>
      <c r="AU1350" s="77">
        <v>61.18</v>
      </c>
      <c r="AV1350" s="77">
        <v>15.17</v>
      </c>
      <c r="AW1350" s="77">
        <v>220</v>
      </c>
      <c r="AX1350" s="277">
        <v>3.1916666666666669</v>
      </c>
      <c r="AY1350" s="278">
        <v>737</v>
      </c>
      <c r="AZ1350" s="455">
        <f t="shared" si="738"/>
        <v>2.8674674878590514</v>
      </c>
      <c r="BA1350" s="521" t="s">
        <v>137</v>
      </c>
      <c r="BB1350" s="95" t="s">
        <v>138</v>
      </c>
      <c r="BC1350" s="228" t="s">
        <v>2120</v>
      </c>
      <c r="BD1350" s="77"/>
      <c r="BE1350" s="77"/>
      <c r="BH1350" s="82" t="s">
        <v>1134</v>
      </c>
      <c r="BI1350" s="82" t="s">
        <v>726</v>
      </c>
      <c r="BJ1350" s="82" t="s">
        <v>610</v>
      </c>
      <c r="BK1350" s="95" t="s">
        <v>988</v>
      </c>
      <c r="BL1350" s="77" t="s">
        <v>2268</v>
      </c>
      <c r="BM1350" s="77" t="s">
        <v>2268</v>
      </c>
      <c r="BN1350" s="82" t="s">
        <v>1491</v>
      </c>
      <c r="BO1350" s="77" t="s">
        <v>1678</v>
      </c>
      <c r="BP1350" s="67" t="s">
        <v>51</v>
      </c>
      <c r="BQ1350" s="37" t="s">
        <v>707</v>
      </c>
      <c r="BR1350" s="82">
        <v>17.25</v>
      </c>
      <c r="BS1350" s="77" t="s">
        <v>21</v>
      </c>
      <c r="BT1350" s="77" t="s">
        <v>1609</v>
      </c>
      <c r="BU1350" s="140">
        <v>11.354147553500733</v>
      </c>
      <c r="BW1350" s="79" t="s">
        <v>26</v>
      </c>
      <c r="BX1350" s="77" t="s">
        <v>67</v>
      </c>
      <c r="BY1350" s="80"/>
      <c r="BZ1350" s="80">
        <f t="shared" si="768"/>
        <v>11.354147553500733</v>
      </c>
      <c r="CA1350" s="77" t="s">
        <v>18</v>
      </c>
      <c r="CB1350" s="77" t="s">
        <v>736</v>
      </c>
      <c r="CC1350" s="77">
        <v>4</v>
      </c>
      <c r="CD1350" s="77">
        <v>4</v>
      </c>
      <c r="CF1350" s="82" t="s">
        <v>1584</v>
      </c>
      <c r="CG1350" s="82">
        <v>24.75</v>
      </c>
      <c r="CH1350" s="77" t="s">
        <v>21</v>
      </c>
      <c r="CI1350" s="82">
        <v>36.234191955481315</v>
      </c>
      <c r="CK1350" s="77"/>
      <c r="CL1350" s="82">
        <v>36.234191955481315</v>
      </c>
      <c r="CM1350" s="77">
        <v>4</v>
      </c>
      <c r="CN1350" s="77">
        <v>4</v>
      </c>
      <c r="CP1350" s="67">
        <f t="shared" si="769"/>
        <v>-0.27933073904102534</v>
      </c>
      <c r="CQ1350" s="67">
        <f t="shared" si="770"/>
        <v>0.86956521739130432</v>
      </c>
      <c r="CR1350" s="67">
        <f t="shared" si="739"/>
        <v>-0.2428962948182829</v>
      </c>
      <c r="CS1350" s="67">
        <f t="shared" si="771"/>
        <v>0.50368741312727816</v>
      </c>
      <c r="CT1350" s="91">
        <v>0</v>
      </c>
      <c r="CU1350" s="77">
        <v>0</v>
      </c>
      <c r="CV1350" s="59" t="s">
        <v>1782</v>
      </c>
      <c r="CW1350" s="77">
        <v>0</v>
      </c>
      <c r="CX1350" s="77">
        <v>0</v>
      </c>
      <c r="CY1350" s="74">
        <v>0</v>
      </c>
      <c r="CZ1350" s="74">
        <v>3</v>
      </c>
      <c r="DA1350" s="74">
        <v>0</v>
      </c>
      <c r="DB1350" s="74">
        <v>0</v>
      </c>
      <c r="DC1350" s="74">
        <v>0</v>
      </c>
      <c r="DD1350" s="77">
        <v>0</v>
      </c>
      <c r="DE1350" s="60">
        <v>0</v>
      </c>
      <c r="DF1350" s="60">
        <v>0</v>
      </c>
      <c r="DG1350" s="60">
        <v>1</v>
      </c>
      <c r="DH1350" s="60">
        <v>0</v>
      </c>
      <c r="DI1350" s="60">
        <v>0</v>
      </c>
      <c r="DJ1350" s="60">
        <v>0</v>
      </c>
      <c r="DK1350" s="60">
        <v>0</v>
      </c>
      <c r="DL1350" s="74">
        <v>0</v>
      </c>
      <c r="DM1350" s="74">
        <v>0</v>
      </c>
      <c r="DN1350" s="74">
        <v>0</v>
      </c>
      <c r="DO1350" s="77">
        <v>0</v>
      </c>
      <c r="DP1350" s="77">
        <v>1</v>
      </c>
      <c r="DQ1350" s="77">
        <v>0</v>
      </c>
      <c r="DR1350" s="77">
        <v>0</v>
      </c>
      <c r="DS1350" s="77">
        <v>0</v>
      </c>
      <c r="DT1350" s="77">
        <v>0</v>
      </c>
      <c r="DU1350" s="77">
        <v>0</v>
      </c>
      <c r="DV1350" s="77">
        <v>0</v>
      </c>
      <c r="DW1350" s="77">
        <v>0</v>
      </c>
      <c r="DX1350" s="77">
        <v>0</v>
      </c>
      <c r="DY1350" s="77">
        <v>0</v>
      </c>
      <c r="DZ1350" s="77">
        <v>0</v>
      </c>
      <c r="EA1350" s="77">
        <v>0</v>
      </c>
      <c r="EB1350" s="77">
        <v>0</v>
      </c>
      <c r="EC1350" s="77">
        <v>0</v>
      </c>
      <c r="ED1350" s="77">
        <v>0</v>
      </c>
      <c r="EE1350" s="77">
        <v>0</v>
      </c>
      <c r="EF1350" s="77">
        <v>0</v>
      </c>
      <c r="EG1350" s="77">
        <v>0</v>
      </c>
      <c r="EH1350" s="77">
        <v>0</v>
      </c>
      <c r="EI1350" s="77">
        <v>0</v>
      </c>
      <c r="EJ1350" s="77">
        <v>0</v>
      </c>
      <c r="EK1350" s="77">
        <v>0</v>
      </c>
      <c r="EL1350" s="77">
        <v>0</v>
      </c>
      <c r="EM1350" s="77">
        <v>0</v>
      </c>
      <c r="EN1350" s="77">
        <v>0</v>
      </c>
      <c r="EO1350" s="77">
        <v>0</v>
      </c>
      <c r="EP1350" s="77">
        <v>2</v>
      </c>
      <c r="EQ1350" s="77">
        <v>5</v>
      </c>
    </row>
    <row r="1351" spans="1:147" s="82" customFormat="1" ht="15" customHeight="1" x14ac:dyDescent="0.25">
      <c r="A1351" s="501" t="s">
        <v>2603</v>
      </c>
      <c r="B1351" s="77">
        <v>6</v>
      </c>
      <c r="C1351" s="78" t="s">
        <v>484</v>
      </c>
      <c r="D1351" s="77">
        <v>1999</v>
      </c>
      <c r="E1351" s="82" t="s">
        <v>485</v>
      </c>
      <c r="F1351" s="82" t="s">
        <v>87</v>
      </c>
      <c r="G1351" s="77">
        <v>84</v>
      </c>
      <c r="H1351" s="77" t="s">
        <v>486</v>
      </c>
      <c r="I1351" s="75" t="s">
        <v>50</v>
      </c>
      <c r="J1351" s="59">
        <v>0</v>
      </c>
      <c r="K1351" s="77" t="s">
        <v>3</v>
      </c>
      <c r="L1351" s="77" t="s">
        <v>89</v>
      </c>
      <c r="M1351" s="77" t="s">
        <v>735</v>
      </c>
      <c r="N1351" s="77">
        <v>15.5</v>
      </c>
      <c r="O1351" s="59">
        <f t="shared" si="737"/>
        <v>1.1903316981702914</v>
      </c>
      <c r="P1351" s="77">
        <v>1995</v>
      </c>
      <c r="R1351" s="77">
        <v>1</v>
      </c>
      <c r="S1351" s="77">
        <v>5</v>
      </c>
      <c r="T1351" s="77">
        <v>1</v>
      </c>
      <c r="U1351" s="77">
        <v>30</v>
      </c>
      <c r="V1351" s="77" t="s">
        <v>682</v>
      </c>
      <c r="W1351" s="77"/>
      <c r="X1351" s="77"/>
      <c r="Y1351" s="82" t="s">
        <v>737</v>
      </c>
      <c r="Z1351" s="95" t="s">
        <v>722</v>
      </c>
      <c r="AA1351" s="77" t="s">
        <v>571</v>
      </c>
      <c r="AB1351" s="77" t="s">
        <v>1492</v>
      </c>
      <c r="AC1351" s="77" t="s">
        <v>729</v>
      </c>
      <c r="AD1351" s="76">
        <v>0</v>
      </c>
      <c r="AE1351" s="77" t="s">
        <v>1071</v>
      </c>
      <c r="AF1351" s="77">
        <v>7.9</v>
      </c>
      <c r="AG1351" s="59">
        <f t="shared" si="765"/>
        <v>0.89762709129044149</v>
      </c>
      <c r="AH1351" s="177">
        <v>325</v>
      </c>
      <c r="AI1351" s="72">
        <f t="shared" si="761"/>
        <v>2.5118833609788744</v>
      </c>
      <c r="AJ1351" s="59">
        <f t="shared" si="762"/>
        <v>122.45</v>
      </c>
      <c r="AK1351" s="59">
        <f t="shared" si="766"/>
        <v>2.0879587894607328</v>
      </c>
      <c r="AL1351" s="72">
        <f t="shared" si="763"/>
        <v>5037.5</v>
      </c>
      <c r="AM1351" s="72">
        <f t="shared" si="764"/>
        <v>3.7022150591491658</v>
      </c>
      <c r="AN1351" s="95" t="s">
        <v>701</v>
      </c>
      <c r="AO1351" s="77" t="s">
        <v>470</v>
      </c>
      <c r="AQ1351" s="77" t="s">
        <v>213</v>
      </c>
      <c r="AR1351" s="82" t="s">
        <v>732</v>
      </c>
      <c r="AS1351" s="82" t="s">
        <v>733</v>
      </c>
      <c r="AT1351" s="228" t="s">
        <v>2501</v>
      </c>
      <c r="AU1351" s="77">
        <v>61.16</v>
      </c>
      <c r="AV1351" s="77">
        <v>17.079999999999998</v>
      </c>
      <c r="AW1351" s="77">
        <v>35</v>
      </c>
      <c r="AX1351" s="277">
        <v>3.1916666666666669</v>
      </c>
      <c r="AY1351" s="278">
        <v>737</v>
      </c>
      <c r="AZ1351" s="455">
        <f t="shared" si="738"/>
        <v>2.8674674878590514</v>
      </c>
      <c r="BA1351" s="521" t="s">
        <v>137</v>
      </c>
      <c r="BB1351" s="95" t="s">
        <v>138</v>
      </c>
      <c r="BC1351" s="228" t="s">
        <v>1891</v>
      </c>
      <c r="BD1351" s="77"/>
      <c r="BE1351" s="77"/>
      <c r="BH1351" s="82" t="s">
        <v>1134</v>
      </c>
      <c r="BI1351" s="82" t="s">
        <v>733</v>
      </c>
      <c r="BJ1351" s="82" t="s">
        <v>4</v>
      </c>
      <c r="BK1351" s="82" t="s">
        <v>581</v>
      </c>
      <c r="BL1351" s="77"/>
      <c r="BM1351" s="77"/>
      <c r="BO1351" s="77"/>
      <c r="BP1351" s="67" t="s">
        <v>51</v>
      </c>
      <c r="BQ1351" s="37" t="s">
        <v>707</v>
      </c>
      <c r="BR1351" s="82">
        <v>0.49540000000000006</v>
      </c>
      <c r="BS1351" s="77" t="s">
        <v>21</v>
      </c>
      <c r="BT1351" s="59" t="s">
        <v>2053</v>
      </c>
      <c r="BU1351" s="140">
        <v>0.2531408698728832</v>
      </c>
      <c r="BW1351" s="79" t="s">
        <v>26</v>
      </c>
      <c r="BX1351" s="77" t="s">
        <v>67</v>
      </c>
      <c r="BY1351" s="80"/>
      <c r="BZ1351" s="80">
        <f t="shared" si="768"/>
        <v>0.2531408698728832</v>
      </c>
      <c r="CA1351" s="77" t="s">
        <v>18</v>
      </c>
      <c r="CB1351" s="77" t="s">
        <v>682</v>
      </c>
      <c r="CC1351" s="77">
        <v>5</v>
      </c>
      <c r="CD1351" s="77">
        <v>5</v>
      </c>
      <c r="CF1351" s="82" t="s">
        <v>1584</v>
      </c>
      <c r="CG1351" s="82">
        <v>0.55620000000000003</v>
      </c>
      <c r="CH1351" s="77" t="s">
        <v>21</v>
      </c>
      <c r="CI1351" s="82">
        <v>0.43899458994388529</v>
      </c>
      <c r="CK1351" s="77"/>
      <c r="CL1351" s="82">
        <v>0.43899458994388529</v>
      </c>
      <c r="CM1351" s="77">
        <v>5</v>
      </c>
      <c r="CN1351" s="77">
        <v>5</v>
      </c>
      <c r="CP1351" s="67">
        <f t="shared" si="769"/>
        <v>-0.16967739372056856</v>
      </c>
      <c r="CQ1351" s="67">
        <f t="shared" si="770"/>
        <v>0.90322580645161288</v>
      </c>
      <c r="CR1351" s="67">
        <f t="shared" si="739"/>
        <v>-0.15325700077986837</v>
      </c>
      <c r="CS1351" s="67">
        <f t="shared" si="771"/>
        <v>0.40117438541440203</v>
      </c>
      <c r="CT1351" s="91">
        <v>0</v>
      </c>
      <c r="CU1351" s="77">
        <v>0</v>
      </c>
      <c r="CV1351" s="59" t="s">
        <v>1782</v>
      </c>
      <c r="CW1351" s="77">
        <v>0</v>
      </c>
      <c r="CX1351" s="77">
        <v>0</v>
      </c>
      <c r="CY1351" s="74">
        <v>0</v>
      </c>
      <c r="CZ1351" s="74">
        <v>1</v>
      </c>
      <c r="DA1351" s="74">
        <v>0</v>
      </c>
      <c r="DB1351" s="74">
        <v>0</v>
      </c>
      <c r="DC1351" s="74">
        <v>0</v>
      </c>
      <c r="DD1351" s="77">
        <v>0</v>
      </c>
      <c r="DE1351" s="60">
        <v>0</v>
      </c>
      <c r="DF1351" s="60">
        <v>0</v>
      </c>
      <c r="DG1351" s="60">
        <v>0</v>
      </c>
      <c r="DH1351" s="60">
        <v>0</v>
      </c>
      <c r="DI1351" s="60">
        <v>0</v>
      </c>
      <c r="DJ1351" s="60">
        <v>0</v>
      </c>
      <c r="DK1351" s="60">
        <v>0</v>
      </c>
      <c r="DL1351" s="74">
        <v>0</v>
      </c>
      <c r="DM1351" s="77">
        <v>1</v>
      </c>
      <c r="DN1351" s="74">
        <v>0</v>
      </c>
      <c r="DO1351" s="77">
        <v>0</v>
      </c>
      <c r="DP1351" s="77">
        <v>0</v>
      </c>
      <c r="DQ1351" s="77">
        <v>0</v>
      </c>
      <c r="DR1351" s="77">
        <v>0</v>
      </c>
      <c r="DS1351" s="77">
        <v>0</v>
      </c>
      <c r="DT1351" s="77">
        <v>0</v>
      </c>
      <c r="DU1351" s="77">
        <v>0</v>
      </c>
      <c r="DV1351" s="77">
        <v>0</v>
      </c>
      <c r="DW1351" s="77">
        <v>0</v>
      </c>
      <c r="DX1351" s="77">
        <v>0</v>
      </c>
      <c r="DY1351" s="77">
        <v>0</v>
      </c>
      <c r="DZ1351" s="77">
        <v>0</v>
      </c>
      <c r="EA1351" s="77">
        <v>0</v>
      </c>
      <c r="EB1351" s="77">
        <v>0</v>
      </c>
      <c r="EC1351" s="77">
        <v>0</v>
      </c>
      <c r="ED1351" s="77">
        <v>0</v>
      </c>
      <c r="EE1351" s="77">
        <v>0</v>
      </c>
      <c r="EF1351" s="77">
        <v>0</v>
      </c>
      <c r="EG1351" s="77">
        <v>0</v>
      </c>
      <c r="EH1351" s="77">
        <v>0</v>
      </c>
      <c r="EI1351" s="77">
        <v>0</v>
      </c>
      <c r="EJ1351" s="77">
        <v>0</v>
      </c>
      <c r="EK1351" s="77">
        <v>0</v>
      </c>
      <c r="EL1351" s="77">
        <v>0</v>
      </c>
      <c r="EM1351" s="77">
        <v>0</v>
      </c>
      <c r="EN1351" s="77">
        <v>0</v>
      </c>
      <c r="EO1351" s="77">
        <v>0</v>
      </c>
      <c r="EP1351" s="77">
        <v>2</v>
      </c>
      <c r="EQ1351" s="77">
        <v>5</v>
      </c>
    </row>
    <row r="1352" spans="1:147" s="82" customFormat="1" ht="15" customHeight="1" x14ac:dyDescent="0.25">
      <c r="A1352" s="501" t="s">
        <v>2603</v>
      </c>
      <c r="B1352" s="77">
        <v>7</v>
      </c>
      <c r="C1352" s="78" t="s">
        <v>484</v>
      </c>
      <c r="D1352" s="77">
        <v>1999</v>
      </c>
      <c r="E1352" s="82" t="s">
        <v>485</v>
      </c>
      <c r="F1352" s="82" t="s">
        <v>87</v>
      </c>
      <c r="G1352" s="77">
        <v>84</v>
      </c>
      <c r="H1352" s="77" t="s">
        <v>486</v>
      </c>
      <c r="I1352" s="75" t="s">
        <v>50</v>
      </c>
      <c r="J1352" s="59">
        <v>0</v>
      </c>
      <c r="K1352" s="77" t="s">
        <v>3</v>
      </c>
      <c r="L1352" s="77" t="s">
        <v>89</v>
      </c>
      <c r="M1352" s="77" t="s">
        <v>735</v>
      </c>
      <c r="N1352" s="77">
        <v>15.5</v>
      </c>
      <c r="O1352" s="59">
        <f t="shared" ref="O1352:O1421" si="772">LOG10(N1352)</f>
        <v>1.1903316981702914</v>
      </c>
      <c r="P1352" s="77">
        <v>1995</v>
      </c>
      <c r="R1352" s="77">
        <v>1</v>
      </c>
      <c r="S1352" s="77">
        <v>5</v>
      </c>
      <c r="T1352" s="77">
        <v>1</v>
      </c>
      <c r="U1352" s="77">
        <v>30</v>
      </c>
      <c r="V1352" s="77" t="s">
        <v>682</v>
      </c>
      <c r="W1352" s="77"/>
      <c r="X1352" s="77"/>
      <c r="Y1352" s="82" t="s">
        <v>737</v>
      </c>
      <c r="Z1352" s="95" t="s">
        <v>722</v>
      </c>
      <c r="AA1352" s="77" t="s">
        <v>571</v>
      </c>
      <c r="AB1352" s="77" t="s">
        <v>1492</v>
      </c>
      <c r="AC1352" s="77" t="s">
        <v>729</v>
      </c>
      <c r="AD1352" s="76">
        <v>0</v>
      </c>
      <c r="AE1352" s="77" t="s">
        <v>1071</v>
      </c>
      <c r="AF1352" s="77">
        <v>7.9</v>
      </c>
      <c r="AG1352" s="59">
        <f t="shared" ref="AG1352:AG1421" si="773">LOG10(AF1352)</f>
        <v>0.89762709129044149</v>
      </c>
      <c r="AH1352" s="177">
        <v>325</v>
      </c>
      <c r="AI1352" s="72">
        <f t="shared" si="761"/>
        <v>2.5118833609788744</v>
      </c>
      <c r="AJ1352" s="59">
        <f t="shared" si="762"/>
        <v>122.45</v>
      </c>
      <c r="AK1352" s="59">
        <f t="shared" ref="AK1352:AK1421" si="774">LOG10(AJ1352)</f>
        <v>2.0879587894607328</v>
      </c>
      <c r="AL1352" s="72">
        <f t="shared" si="763"/>
        <v>5037.5</v>
      </c>
      <c r="AM1352" s="72">
        <f t="shared" si="764"/>
        <v>3.7022150591491658</v>
      </c>
      <c r="AN1352" s="95" t="s">
        <v>701</v>
      </c>
      <c r="AO1352" s="77" t="s">
        <v>470</v>
      </c>
      <c r="AQ1352" s="77" t="s">
        <v>213</v>
      </c>
      <c r="AR1352" s="82" t="s">
        <v>732</v>
      </c>
      <c r="AS1352" s="82" t="s">
        <v>733</v>
      </c>
      <c r="AT1352" s="228" t="s">
        <v>2501</v>
      </c>
      <c r="AU1352" s="77">
        <v>61.16</v>
      </c>
      <c r="AV1352" s="77">
        <v>17.079999999999998</v>
      </c>
      <c r="AW1352" s="77">
        <v>35</v>
      </c>
      <c r="AX1352" s="277">
        <v>3.1916666666666669</v>
      </c>
      <c r="AY1352" s="278">
        <v>737</v>
      </c>
      <c r="AZ1352" s="455">
        <f t="shared" ref="AZ1352:AZ1421" si="775">LOG10(AY1352)</f>
        <v>2.8674674878590514</v>
      </c>
      <c r="BA1352" s="521" t="s">
        <v>137</v>
      </c>
      <c r="BB1352" s="95" t="s">
        <v>138</v>
      </c>
      <c r="BC1352" s="228" t="s">
        <v>1891</v>
      </c>
      <c r="BD1352" s="77"/>
      <c r="BE1352" s="77"/>
      <c r="BH1352" s="82" t="s">
        <v>1134</v>
      </c>
      <c r="BI1352" s="82" t="s">
        <v>733</v>
      </c>
      <c r="BJ1352" s="82" t="s">
        <v>4</v>
      </c>
      <c r="BK1352" s="79" t="s">
        <v>1646</v>
      </c>
      <c r="BL1352" s="77"/>
      <c r="BM1352" s="77"/>
      <c r="BO1352" s="77"/>
      <c r="BP1352" s="67" t="s">
        <v>51</v>
      </c>
      <c r="BQ1352" s="37" t="s">
        <v>707</v>
      </c>
      <c r="BR1352" s="82">
        <v>8.9542000000000002</v>
      </c>
      <c r="BS1352" s="77" t="s">
        <v>21</v>
      </c>
      <c r="BT1352" s="59" t="s">
        <v>2053</v>
      </c>
      <c r="BU1352" s="140">
        <v>4.1422311258547611</v>
      </c>
      <c r="BW1352" s="79" t="s">
        <v>26</v>
      </c>
      <c r="BX1352" s="77" t="s">
        <v>67</v>
      </c>
      <c r="BY1352" s="80"/>
      <c r="BZ1352" s="80">
        <f t="shared" si="768"/>
        <v>4.1422311258547611</v>
      </c>
      <c r="CA1352" s="77" t="s">
        <v>18</v>
      </c>
      <c r="CB1352" s="77" t="s">
        <v>682</v>
      </c>
      <c r="CC1352" s="77">
        <v>5</v>
      </c>
      <c r="CD1352" s="77">
        <v>5</v>
      </c>
      <c r="CF1352" s="82" t="s">
        <v>1584</v>
      </c>
      <c r="CG1352" s="82">
        <v>8.9276</v>
      </c>
      <c r="CH1352" s="77" t="s">
        <v>21</v>
      </c>
      <c r="CI1352" s="82">
        <v>4.136462534581935</v>
      </c>
      <c r="CK1352" s="77"/>
      <c r="CL1352" s="82">
        <v>4.136462534581935</v>
      </c>
      <c r="CM1352" s="77">
        <v>5</v>
      </c>
      <c r="CN1352" s="77">
        <v>5</v>
      </c>
      <c r="CP1352" s="67">
        <f t="shared" si="769"/>
        <v>6.4261330672435429E-3</v>
      </c>
      <c r="CQ1352" s="67">
        <f t="shared" si="770"/>
        <v>0.90322580645161288</v>
      </c>
      <c r="CR1352" s="67">
        <f t="shared" ref="CR1352:CR1421" si="776">CP1352*CQ1352</f>
        <v>5.8042492220264259E-3</v>
      </c>
      <c r="CS1352" s="67">
        <f t="shared" si="771"/>
        <v>0.40000168446545159</v>
      </c>
      <c r="CT1352" s="91">
        <v>0</v>
      </c>
      <c r="CU1352" s="77">
        <v>0</v>
      </c>
      <c r="CV1352" s="59" t="s">
        <v>1782</v>
      </c>
      <c r="CW1352" s="77">
        <v>0</v>
      </c>
      <c r="CX1352" s="76">
        <v>0</v>
      </c>
      <c r="CY1352" s="74">
        <v>0</v>
      </c>
      <c r="CZ1352" s="74">
        <v>1</v>
      </c>
      <c r="DA1352" s="74">
        <v>0</v>
      </c>
      <c r="DB1352" s="74">
        <v>0</v>
      </c>
      <c r="DC1352" s="74">
        <v>0</v>
      </c>
      <c r="DD1352" s="77">
        <v>0</v>
      </c>
      <c r="DE1352" s="60">
        <v>0</v>
      </c>
      <c r="DF1352" s="60">
        <v>0</v>
      </c>
      <c r="DG1352" s="60">
        <v>0</v>
      </c>
      <c r="DH1352" s="60">
        <v>0</v>
      </c>
      <c r="DI1352" s="60">
        <v>0</v>
      </c>
      <c r="DJ1352" s="60">
        <v>0</v>
      </c>
      <c r="DK1352" s="60">
        <v>0</v>
      </c>
      <c r="DL1352" s="77">
        <v>1</v>
      </c>
      <c r="DM1352" s="74">
        <v>0</v>
      </c>
      <c r="DN1352" s="74">
        <v>0</v>
      </c>
      <c r="DO1352" s="77">
        <v>0</v>
      </c>
      <c r="DP1352" s="77">
        <v>0</v>
      </c>
      <c r="DQ1352" s="77">
        <v>0</v>
      </c>
      <c r="DR1352" s="77">
        <v>0</v>
      </c>
      <c r="DS1352" s="77">
        <v>0</v>
      </c>
      <c r="DT1352" s="77">
        <v>0</v>
      </c>
      <c r="DU1352" s="77">
        <v>0</v>
      </c>
      <c r="DV1352" s="77">
        <v>0</v>
      </c>
      <c r="DW1352" s="77">
        <v>0</v>
      </c>
      <c r="DX1352" s="77">
        <v>0</v>
      </c>
      <c r="DY1352" s="77">
        <v>0</v>
      </c>
      <c r="DZ1352" s="77">
        <v>0</v>
      </c>
      <c r="EA1352" s="77">
        <v>0</v>
      </c>
      <c r="EB1352" s="77">
        <v>0</v>
      </c>
      <c r="EC1352" s="77">
        <v>0</v>
      </c>
      <c r="ED1352" s="77">
        <v>0</v>
      </c>
      <c r="EE1352" s="77">
        <v>0</v>
      </c>
      <c r="EF1352" s="77">
        <v>0</v>
      </c>
      <c r="EG1352" s="77">
        <v>0</v>
      </c>
      <c r="EH1352" s="77">
        <v>0</v>
      </c>
      <c r="EI1352" s="77">
        <v>0</v>
      </c>
      <c r="EJ1352" s="77">
        <v>0</v>
      </c>
      <c r="EK1352" s="77">
        <v>0</v>
      </c>
      <c r="EL1352" s="77">
        <v>0</v>
      </c>
      <c r="EM1352" s="77">
        <v>0</v>
      </c>
      <c r="EN1352" s="77">
        <v>0</v>
      </c>
      <c r="EO1352" s="77">
        <v>0</v>
      </c>
      <c r="EP1352" s="77">
        <v>2</v>
      </c>
      <c r="EQ1352" s="77">
        <v>5</v>
      </c>
    </row>
    <row r="1353" spans="1:147" s="82" customFormat="1" ht="15" customHeight="1" x14ac:dyDescent="0.25">
      <c r="A1353" s="501" t="s">
        <v>2603</v>
      </c>
      <c r="B1353" s="77">
        <v>8</v>
      </c>
      <c r="C1353" s="78" t="s">
        <v>484</v>
      </c>
      <c r="D1353" s="77">
        <v>1999</v>
      </c>
      <c r="E1353" s="82" t="s">
        <v>485</v>
      </c>
      <c r="F1353" s="82" t="s">
        <v>87</v>
      </c>
      <c r="G1353" s="77">
        <v>84</v>
      </c>
      <c r="H1353" s="77" t="s">
        <v>486</v>
      </c>
      <c r="I1353" s="75" t="s">
        <v>50</v>
      </c>
      <c r="J1353" s="59">
        <v>0</v>
      </c>
      <c r="K1353" s="77" t="s">
        <v>3</v>
      </c>
      <c r="L1353" s="77" t="s">
        <v>89</v>
      </c>
      <c r="M1353" s="77">
        <v>16</v>
      </c>
      <c r="N1353" s="77">
        <v>16</v>
      </c>
      <c r="O1353" s="59">
        <f t="shared" si="772"/>
        <v>1.2041199826559248</v>
      </c>
      <c r="P1353" s="77">
        <v>1995</v>
      </c>
      <c r="R1353" s="77">
        <v>1</v>
      </c>
      <c r="S1353" s="77">
        <v>4</v>
      </c>
      <c r="T1353" s="77">
        <v>1</v>
      </c>
      <c r="U1353" s="77">
        <v>30</v>
      </c>
      <c r="V1353" s="77" t="s">
        <v>736</v>
      </c>
      <c r="W1353" s="77"/>
      <c r="X1353" s="77"/>
      <c r="Y1353" s="82" t="s">
        <v>737</v>
      </c>
      <c r="Z1353" s="95" t="s">
        <v>369</v>
      </c>
      <c r="AA1353" s="77" t="s">
        <v>571</v>
      </c>
      <c r="AB1353" s="77" t="s">
        <v>1492</v>
      </c>
      <c r="AC1353" s="77">
        <v>7</v>
      </c>
      <c r="AD1353" s="76">
        <v>0</v>
      </c>
      <c r="AE1353" s="77" t="s">
        <v>1071</v>
      </c>
      <c r="AF1353" s="77">
        <v>7</v>
      </c>
      <c r="AG1353" s="59">
        <f t="shared" si="773"/>
        <v>0.84509804001425681</v>
      </c>
      <c r="AH1353" s="177">
        <v>574</v>
      </c>
      <c r="AI1353" s="72">
        <f t="shared" si="761"/>
        <v>2.7589118923979736</v>
      </c>
      <c r="AJ1353" s="59">
        <f t="shared" si="762"/>
        <v>112</v>
      </c>
      <c r="AK1353" s="59">
        <f t="shared" si="774"/>
        <v>2.0492180226701815</v>
      </c>
      <c r="AL1353" s="72">
        <f t="shared" si="763"/>
        <v>9184</v>
      </c>
      <c r="AM1353" s="72">
        <f t="shared" si="764"/>
        <v>3.9630318750538982</v>
      </c>
      <c r="AN1353" s="95" t="s">
        <v>958</v>
      </c>
      <c r="AO1353" s="77" t="s">
        <v>470</v>
      </c>
      <c r="AQ1353" s="77" t="s">
        <v>213</v>
      </c>
      <c r="AR1353" s="82" t="s">
        <v>734</v>
      </c>
      <c r="AS1353" s="82" t="s">
        <v>726</v>
      </c>
      <c r="AT1353" s="228" t="s">
        <v>2502</v>
      </c>
      <c r="AU1353" s="77">
        <v>61.18</v>
      </c>
      <c r="AV1353" s="77">
        <v>15.17</v>
      </c>
      <c r="AW1353" s="77">
        <v>220</v>
      </c>
      <c r="AX1353" s="277">
        <v>3.1916666666666669</v>
      </c>
      <c r="AY1353" s="278">
        <v>737</v>
      </c>
      <c r="AZ1353" s="455">
        <f t="shared" si="775"/>
        <v>2.8674674878590514</v>
      </c>
      <c r="BA1353" s="521" t="s">
        <v>137</v>
      </c>
      <c r="BB1353" s="95" t="s">
        <v>138</v>
      </c>
      <c r="BC1353" s="228" t="s">
        <v>2120</v>
      </c>
      <c r="BD1353" s="77"/>
      <c r="BE1353" s="77"/>
      <c r="BH1353" s="82" t="s">
        <v>1134</v>
      </c>
      <c r="BI1353" s="82" t="s">
        <v>726</v>
      </c>
      <c r="BJ1353" s="82" t="s">
        <v>4</v>
      </c>
      <c r="BK1353" s="82" t="s">
        <v>581</v>
      </c>
      <c r="BL1353" s="77"/>
      <c r="BM1353" s="77"/>
      <c r="BO1353" s="77"/>
      <c r="BP1353" s="67" t="s">
        <v>51</v>
      </c>
      <c r="BQ1353" s="37" t="s">
        <v>707</v>
      </c>
      <c r="BR1353" s="82">
        <v>6.6500000000000004E-2</v>
      </c>
      <c r="BS1353" s="77" t="s">
        <v>21</v>
      </c>
      <c r="BT1353" s="59" t="s">
        <v>2053</v>
      </c>
      <c r="BU1353" s="140">
        <v>7.6787585802220226E-2</v>
      </c>
      <c r="BW1353" s="79" t="s">
        <v>26</v>
      </c>
      <c r="BX1353" s="77" t="s">
        <v>67</v>
      </c>
      <c r="BY1353" s="80"/>
      <c r="BZ1353" s="80">
        <f t="shared" si="768"/>
        <v>7.6787585802220226E-2</v>
      </c>
      <c r="CA1353" s="77" t="s">
        <v>18</v>
      </c>
      <c r="CB1353" s="77" t="s">
        <v>736</v>
      </c>
      <c r="CC1353" s="77">
        <v>4</v>
      </c>
      <c r="CD1353" s="77">
        <v>4</v>
      </c>
      <c r="CF1353" s="82" t="s">
        <v>1584</v>
      </c>
      <c r="CG1353" s="82">
        <v>0.1</v>
      </c>
      <c r="CH1353" s="77" t="s">
        <v>21</v>
      </c>
      <c r="CI1353" s="82">
        <v>8.5980617970951273E-2</v>
      </c>
      <c r="CK1353" s="77"/>
      <c r="CL1353" s="82">
        <v>8.5980617970951273E-2</v>
      </c>
      <c r="CM1353" s="77">
        <v>4</v>
      </c>
      <c r="CN1353" s="77">
        <v>4</v>
      </c>
      <c r="CP1353" s="67">
        <f t="shared" si="769"/>
        <v>-0.4109733439926439</v>
      </c>
      <c r="CQ1353" s="67">
        <f t="shared" si="770"/>
        <v>0.86956521739130432</v>
      </c>
      <c r="CR1353" s="67">
        <f t="shared" si="776"/>
        <v>-0.3573681252109947</v>
      </c>
      <c r="CS1353" s="67">
        <f t="shared" si="771"/>
        <v>0.50798199855730131</v>
      </c>
      <c r="CT1353" s="91">
        <v>0</v>
      </c>
      <c r="CU1353" s="77">
        <v>0</v>
      </c>
      <c r="CV1353" s="59" t="s">
        <v>1782</v>
      </c>
      <c r="CW1353" s="77">
        <v>0</v>
      </c>
      <c r="CX1353" s="77">
        <v>0</v>
      </c>
      <c r="CY1353" s="74">
        <v>0</v>
      </c>
      <c r="CZ1353" s="74">
        <v>1</v>
      </c>
      <c r="DA1353" s="74">
        <v>0</v>
      </c>
      <c r="DB1353" s="74">
        <v>0</v>
      </c>
      <c r="DC1353" s="74">
        <v>0</v>
      </c>
      <c r="DD1353" s="77">
        <v>0</v>
      </c>
      <c r="DE1353" s="60">
        <v>0</v>
      </c>
      <c r="DF1353" s="60">
        <v>0</v>
      </c>
      <c r="DG1353" s="60">
        <v>0</v>
      </c>
      <c r="DH1353" s="60">
        <v>0</v>
      </c>
      <c r="DI1353" s="60">
        <v>0</v>
      </c>
      <c r="DJ1353" s="60">
        <v>0</v>
      </c>
      <c r="DK1353" s="60">
        <v>0</v>
      </c>
      <c r="DL1353" s="74">
        <v>0</v>
      </c>
      <c r="DM1353" s="77">
        <v>1</v>
      </c>
      <c r="DN1353" s="74">
        <v>0</v>
      </c>
      <c r="DO1353" s="77">
        <v>0</v>
      </c>
      <c r="DP1353" s="77">
        <v>0</v>
      </c>
      <c r="DQ1353" s="77">
        <v>0</v>
      </c>
      <c r="DR1353" s="77">
        <v>0</v>
      </c>
      <c r="DS1353" s="77">
        <v>0</v>
      </c>
      <c r="DT1353" s="77">
        <v>0</v>
      </c>
      <c r="DU1353" s="77">
        <v>0</v>
      </c>
      <c r="DV1353" s="77">
        <v>0</v>
      </c>
      <c r="DW1353" s="77">
        <v>0</v>
      </c>
      <c r="DX1353" s="77">
        <v>0</v>
      </c>
      <c r="DY1353" s="77">
        <v>0</v>
      </c>
      <c r="DZ1353" s="77">
        <v>0</v>
      </c>
      <c r="EA1353" s="77">
        <v>0</v>
      </c>
      <c r="EB1353" s="77">
        <v>0</v>
      </c>
      <c r="EC1353" s="77">
        <v>0</v>
      </c>
      <c r="ED1353" s="77">
        <v>0</v>
      </c>
      <c r="EE1353" s="77">
        <v>0</v>
      </c>
      <c r="EF1353" s="77">
        <v>0</v>
      </c>
      <c r="EG1353" s="77">
        <v>0</v>
      </c>
      <c r="EH1353" s="77">
        <v>0</v>
      </c>
      <c r="EI1353" s="77">
        <v>0</v>
      </c>
      <c r="EJ1353" s="77">
        <v>0</v>
      </c>
      <c r="EK1353" s="77">
        <v>0</v>
      </c>
      <c r="EL1353" s="77">
        <v>0</v>
      </c>
      <c r="EM1353" s="77">
        <v>0</v>
      </c>
      <c r="EN1353" s="77">
        <v>0</v>
      </c>
      <c r="EO1353" s="77">
        <v>0</v>
      </c>
      <c r="EP1353" s="77">
        <v>2</v>
      </c>
      <c r="EQ1353" s="77">
        <v>5</v>
      </c>
    </row>
    <row r="1354" spans="1:147" s="82" customFormat="1" ht="15" customHeight="1" x14ac:dyDescent="0.25">
      <c r="A1354" s="501" t="s">
        <v>2603</v>
      </c>
      <c r="B1354" s="77">
        <v>9</v>
      </c>
      <c r="C1354" s="78" t="s">
        <v>484</v>
      </c>
      <c r="D1354" s="77">
        <v>1999</v>
      </c>
      <c r="E1354" s="82" t="s">
        <v>485</v>
      </c>
      <c r="F1354" s="82" t="s">
        <v>87</v>
      </c>
      <c r="G1354" s="77">
        <v>84</v>
      </c>
      <c r="H1354" s="77" t="s">
        <v>486</v>
      </c>
      <c r="I1354" s="75" t="s">
        <v>50</v>
      </c>
      <c r="J1354" s="59">
        <v>0</v>
      </c>
      <c r="K1354" s="77" t="s">
        <v>3</v>
      </c>
      <c r="L1354" s="77" t="s">
        <v>89</v>
      </c>
      <c r="M1354" s="77">
        <v>16</v>
      </c>
      <c r="N1354" s="77">
        <v>16</v>
      </c>
      <c r="O1354" s="59">
        <f t="shared" si="772"/>
        <v>1.2041199826559248</v>
      </c>
      <c r="P1354" s="77">
        <v>1995</v>
      </c>
      <c r="R1354" s="77">
        <v>1</v>
      </c>
      <c r="S1354" s="77">
        <v>4</v>
      </c>
      <c r="T1354" s="77">
        <v>1</v>
      </c>
      <c r="U1354" s="77">
        <v>30</v>
      </c>
      <c r="V1354" s="77" t="s">
        <v>736</v>
      </c>
      <c r="W1354" s="77"/>
      <c r="X1354" s="77"/>
      <c r="Y1354" s="82" t="s">
        <v>737</v>
      </c>
      <c r="Z1354" s="95" t="s">
        <v>369</v>
      </c>
      <c r="AA1354" s="77" t="s">
        <v>571</v>
      </c>
      <c r="AB1354" s="77" t="s">
        <v>1492</v>
      </c>
      <c r="AC1354" s="77">
        <v>7</v>
      </c>
      <c r="AD1354" s="76">
        <v>0</v>
      </c>
      <c r="AE1354" s="77" t="s">
        <v>1071</v>
      </c>
      <c r="AF1354" s="77">
        <v>7</v>
      </c>
      <c r="AG1354" s="59">
        <f t="shared" si="773"/>
        <v>0.84509804001425681</v>
      </c>
      <c r="AH1354" s="177">
        <v>574</v>
      </c>
      <c r="AI1354" s="72">
        <f t="shared" si="761"/>
        <v>2.7589118923979736</v>
      </c>
      <c r="AJ1354" s="59">
        <f t="shared" si="762"/>
        <v>112</v>
      </c>
      <c r="AK1354" s="59">
        <f t="shared" si="774"/>
        <v>2.0492180226701815</v>
      </c>
      <c r="AL1354" s="72">
        <f t="shared" si="763"/>
        <v>9184</v>
      </c>
      <c r="AM1354" s="72">
        <f t="shared" si="764"/>
        <v>3.9630318750538982</v>
      </c>
      <c r="AN1354" s="95" t="s">
        <v>958</v>
      </c>
      <c r="AO1354" s="77" t="s">
        <v>470</v>
      </c>
      <c r="AQ1354" s="77" t="s">
        <v>213</v>
      </c>
      <c r="AR1354" s="82" t="s">
        <v>734</v>
      </c>
      <c r="AS1354" s="82" t="s">
        <v>726</v>
      </c>
      <c r="AT1354" s="228" t="s">
        <v>2502</v>
      </c>
      <c r="AU1354" s="77">
        <v>61.18</v>
      </c>
      <c r="AV1354" s="77">
        <v>15.17</v>
      </c>
      <c r="AW1354" s="77">
        <v>220</v>
      </c>
      <c r="AX1354" s="277">
        <v>3.1916666666666669</v>
      </c>
      <c r="AY1354" s="278">
        <v>737</v>
      </c>
      <c r="AZ1354" s="455">
        <f t="shared" si="775"/>
        <v>2.8674674878590514</v>
      </c>
      <c r="BA1354" s="521" t="s">
        <v>137</v>
      </c>
      <c r="BB1354" s="95" t="s">
        <v>138</v>
      </c>
      <c r="BC1354" s="228" t="s">
        <v>2120</v>
      </c>
      <c r="BD1354" s="77"/>
      <c r="BE1354" s="77"/>
      <c r="BH1354" s="82" t="s">
        <v>1134</v>
      </c>
      <c r="BI1354" s="82" t="s">
        <v>726</v>
      </c>
      <c r="BJ1354" s="82" t="s">
        <v>4</v>
      </c>
      <c r="BK1354" s="79" t="s">
        <v>1646</v>
      </c>
      <c r="BL1354" s="77"/>
      <c r="BM1354" s="77"/>
      <c r="BO1354" s="77"/>
      <c r="BP1354" s="67" t="s">
        <v>51</v>
      </c>
      <c r="BQ1354" s="37" t="s">
        <v>707</v>
      </c>
      <c r="BR1354" s="82">
        <v>6.6664999999999992</v>
      </c>
      <c r="BS1354" s="77" t="s">
        <v>21</v>
      </c>
      <c r="BT1354" s="59" t="s">
        <v>2053</v>
      </c>
      <c r="BU1354" s="140">
        <v>1.8015797697206397</v>
      </c>
      <c r="BW1354" s="79" t="s">
        <v>26</v>
      </c>
      <c r="BX1354" s="77" t="s">
        <v>67</v>
      </c>
      <c r="BY1354" s="80"/>
      <c r="BZ1354" s="80">
        <f t="shared" si="768"/>
        <v>1.8015797697206397</v>
      </c>
      <c r="CA1354" s="77" t="s">
        <v>18</v>
      </c>
      <c r="CB1354" s="77" t="s">
        <v>736</v>
      </c>
      <c r="CC1354" s="77">
        <v>4</v>
      </c>
      <c r="CD1354" s="77">
        <v>4</v>
      </c>
      <c r="CF1354" s="82" t="s">
        <v>1584</v>
      </c>
      <c r="CG1354" s="82">
        <v>7.51675</v>
      </c>
      <c r="CH1354" s="77" t="s">
        <v>21</v>
      </c>
      <c r="CI1354" s="82">
        <v>3.4006040027226532</v>
      </c>
      <c r="CK1354" s="77"/>
      <c r="CL1354" s="82">
        <v>3.4006040027226532</v>
      </c>
      <c r="CM1354" s="77">
        <v>4</v>
      </c>
      <c r="CN1354" s="77">
        <v>4</v>
      </c>
      <c r="CP1354" s="67">
        <f t="shared" si="769"/>
        <v>-0.31245471451123297</v>
      </c>
      <c r="CQ1354" s="67">
        <f t="shared" si="770"/>
        <v>0.86956521739130432</v>
      </c>
      <c r="CR1354" s="67">
        <f t="shared" si="776"/>
        <v>-0.27169975174889821</v>
      </c>
      <c r="CS1354" s="67">
        <f t="shared" si="771"/>
        <v>0.50461379719377586</v>
      </c>
      <c r="CT1354" s="91">
        <v>0</v>
      </c>
      <c r="CU1354" s="77">
        <v>0</v>
      </c>
      <c r="CV1354" s="59" t="s">
        <v>1782</v>
      </c>
      <c r="CW1354" s="77">
        <v>0</v>
      </c>
      <c r="CX1354" s="76">
        <v>0</v>
      </c>
      <c r="CY1354" s="74">
        <v>0</v>
      </c>
      <c r="CZ1354" s="74">
        <v>1</v>
      </c>
      <c r="DA1354" s="74">
        <v>0</v>
      </c>
      <c r="DB1354" s="74">
        <v>0</v>
      </c>
      <c r="DC1354" s="74">
        <v>0</v>
      </c>
      <c r="DD1354" s="77">
        <v>0</v>
      </c>
      <c r="DE1354" s="60">
        <v>0</v>
      </c>
      <c r="DF1354" s="60">
        <v>0</v>
      </c>
      <c r="DG1354" s="60">
        <v>0</v>
      </c>
      <c r="DH1354" s="60">
        <v>0</v>
      </c>
      <c r="DI1354" s="60">
        <v>0</v>
      </c>
      <c r="DJ1354" s="60">
        <v>0</v>
      </c>
      <c r="DK1354" s="60">
        <v>0</v>
      </c>
      <c r="DL1354" s="77">
        <v>1</v>
      </c>
      <c r="DM1354" s="74">
        <v>0</v>
      </c>
      <c r="DN1354" s="74">
        <v>0</v>
      </c>
      <c r="DO1354" s="77">
        <v>0</v>
      </c>
      <c r="DP1354" s="77">
        <v>0</v>
      </c>
      <c r="DQ1354" s="77">
        <v>0</v>
      </c>
      <c r="DR1354" s="77">
        <v>0</v>
      </c>
      <c r="DS1354" s="77">
        <v>0</v>
      </c>
      <c r="DT1354" s="77">
        <v>0</v>
      </c>
      <c r="DU1354" s="77">
        <v>0</v>
      </c>
      <c r="DV1354" s="77">
        <v>0</v>
      </c>
      <c r="DW1354" s="77">
        <v>0</v>
      </c>
      <c r="DX1354" s="77">
        <v>0</v>
      </c>
      <c r="DY1354" s="77">
        <v>0</v>
      </c>
      <c r="DZ1354" s="77">
        <v>0</v>
      </c>
      <c r="EA1354" s="77">
        <v>0</v>
      </c>
      <c r="EB1354" s="77">
        <v>0</v>
      </c>
      <c r="EC1354" s="77">
        <v>0</v>
      </c>
      <c r="ED1354" s="77">
        <v>0</v>
      </c>
      <c r="EE1354" s="77">
        <v>0</v>
      </c>
      <c r="EF1354" s="77">
        <v>0</v>
      </c>
      <c r="EG1354" s="77">
        <v>0</v>
      </c>
      <c r="EH1354" s="77">
        <v>0</v>
      </c>
      <c r="EI1354" s="77">
        <v>0</v>
      </c>
      <c r="EJ1354" s="77">
        <v>0</v>
      </c>
      <c r="EK1354" s="77">
        <v>0</v>
      </c>
      <c r="EL1354" s="77">
        <v>0</v>
      </c>
      <c r="EM1354" s="77">
        <v>0</v>
      </c>
      <c r="EN1354" s="77">
        <v>0</v>
      </c>
      <c r="EO1354" s="77">
        <v>0</v>
      </c>
      <c r="EP1354" s="77">
        <v>2</v>
      </c>
      <c r="EQ1354" s="77">
        <v>5</v>
      </c>
    </row>
    <row r="1355" spans="1:147" s="82" customFormat="1" ht="15" customHeight="1" x14ac:dyDescent="0.25">
      <c r="A1355" s="501" t="s">
        <v>2603</v>
      </c>
      <c r="B1355" s="77">
        <v>10</v>
      </c>
      <c r="C1355" s="78" t="s">
        <v>484</v>
      </c>
      <c r="D1355" s="77">
        <v>1999</v>
      </c>
      <c r="E1355" s="82" t="s">
        <v>485</v>
      </c>
      <c r="F1355" s="82" t="s">
        <v>87</v>
      </c>
      <c r="G1355" s="77">
        <v>84</v>
      </c>
      <c r="H1355" s="77" t="s">
        <v>486</v>
      </c>
      <c r="I1355" s="75" t="s">
        <v>50</v>
      </c>
      <c r="J1355" s="59">
        <v>0</v>
      </c>
      <c r="K1355" s="77" t="s">
        <v>3</v>
      </c>
      <c r="L1355" s="77" t="s">
        <v>89</v>
      </c>
      <c r="M1355" s="77" t="s">
        <v>735</v>
      </c>
      <c r="N1355" s="77">
        <v>15.5</v>
      </c>
      <c r="O1355" s="59">
        <f t="shared" si="772"/>
        <v>1.1903316981702914</v>
      </c>
      <c r="P1355" s="77">
        <v>1995</v>
      </c>
      <c r="R1355" s="77">
        <v>1</v>
      </c>
      <c r="S1355" s="77">
        <v>5</v>
      </c>
      <c r="T1355" s="77">
        <v>1</v>
      </c>
      <c r="U1355" s="77">
        <v>15</v>
      </c>
      <c r="V1355" s="77" t="s">
        <v>682</v>
      </c>
      <c r="W1355" s="77"/>
      <c r="X1355" s="77" t="s">
        <v>279</v>
      </c>
      <c r="Z1355" s="95" t="s">
        <v>722</v>
      </c>
      <c r="AA1355" s="77" t="s">
        <v>571</v>
      </c>
      <c r="AB1355" s="77" t="s">
        <v>1492</v>
      </c>
      <c r="AC1355" s="77" t="s">
        <v>729</v>
      </c>
      <c r="AD1355" s="76">
        <v>0</v>
      </c>
      <c r="AE1355" s="77" t="s">
        <v>1071</v>
      </c>
      <c r="AF1355" s="77">
        <v>7.9</v>
      </c>
      <c r="AG1355" s="59">
        <f t="shared" si="773"/>
        <v>0.89762709129044149</v>
      </c>
      <c r="AH1355" s="177">
        <v>325</v>
      </c>
      <c r="AI1355" s="72">
        <f t="shared" si="761"/>
        <v>2.5118833609788744</v>
      </c>
      <c r="AJ1355" s="59">
        <f t="shared" si="762"/>
        <v>122.45</v>
      </c>
      <c r="AK1355" s="59">
        <f t="shared" si="774"/>
        <v>2.0879587894607328</v>
      </c>
      <c r="AL1355" s="72">
        <f t="shared" si="763"/>
        <v>5037.5</v>
      </c>
      <c r="AM1355" s="72">
        <f t="shared" si="764"/>
        <v>3.7022150591491658</v>
      </c>
      <c r="AN1355" s="95" t="s">
        <v>701</v>
      </c>
      <c r="AO1355" s="77" t="s">
        <v>470</v>
      </c>
      <c r="AQ1355" s="77" t="s">
        <v>213</v>
      </c>
      <c r="AR1355" s="82" t="s">
        <v>732</v>
      </c>
      <c r="AS1355" s="82" t="s">
        <v>733</v>
      </c>
      <c r="AT1355" s="228" t="s">
        <v>2501</v>
      </c>
      <c r="AU1355" s="77">
        <v>61.16</v>
      </c>
      <c r="AV1355" s="77">
        <v>17.079999999999998</v>
      </c>
      <c r="AW1355" s="77">
        <v>35</v>
      </c>
      <c r="AX1355" s="277">
        <v>3.1916666666666669</v>
      </c>
      <c r="AY1355" s="278">
        <v>737</v>
      </c>
      <c r="AZ1355" s="455">
        <f t="shared" si="775"/>
        <v>2.8674674878590514</v>
      </c>
      <c r="BA1355" s="521" t="s">
        <v>137</v>
      </c>
      <c r="BB1355" s="95" t="s">
        <v>138</v>
      </c>
      <c r="BC1355" s="228" t="s">
        <v>1891</v>
      </c>
      <c r="BD1355" s="77"/>
      <c r="BE1355" s="77"/>
      <c r="BH1355" s="82" t="s">
        <v>1134</v>
      </c>
      <c r="BI1355" s="82" t="s">
        <v>733</v>
      </c>
      <c r="BJ1355" s="82" t="s">
        <v>8</v>
      </c>
      <c r="BK1355" s="116" t="s">
        <v>44</v>
      </c>
      <c r="BL1355" s="77"/>
      <c r="BM1355" s="77"/>
      <c r="BO1355" s="77"/>
      <c r="BP1355" s="67" t="s">
        <v>51</v>
      </c>
      <c r="BQ1355" s="37" t="s">
        <v>707</v>
      </c>
      <c r="BR1355" s="182">
        <v>3.7296</v>
      </c>
      <c r="BS1355" s="77" t="s">
        <v>21</v>
      </c>
      <c r="BT1355" s="76" t="s">
        <v>9</v>
      </c>
      <c r="BU1355" s="140">
        <v>0.90417105682497922</v>
      </c>
      <c r="BW1355" s="79" t="s">
        <v>26</v>
      </c>
      <c r="BX1355" s="77" t="s">
        <v>67</v>
      </c>
      <c r="BY1355" s="80"/>
      <c r="BZ1355" s="80">
        <f t="shared" si="768"/>
        <v>0.90417105682497922</v>
      </c>
      <c r="CA1355" s="77" t="s">
        <v>18</v>
      </c>
      <c r="CB1355" s="77" t="s">
        <v>682</v>
      </c>
      <c r="CC1355" s="77">
        <v>5</v>
      </c>
      <c r="CD1355" s="77">
        <v>5</v>
      </c>
      <c r="CF1355" s="82" t="s">
        <v>1584</v>
      </c>
      <c r="CG1355" s="182">
        <v>4.1048</v>
      </c>
      <c r="CH1355" s="77" t="s">
        <v>21</v>
      </c>
      <c r="CI1355" s="182">
        <v>1.359707394993495</v>
      </c>
      <c r="CK1355" s="77"/>
      <c r="CL1355" s="182">
        <v>1.359707394993495</v>
      </c>
      <c r="CM1355" s="77">
        <v>5</v>
      </c>
      <c r="CN1355" s="77">
        <v>5</v>
      </c>
      <c r="CP1355" s="67">
        <f t="shared" si="769"/>
        <v>-0.32495327528919066</v>
      </c>
      <c r="CQ1355" s="67">
        <f t="shared" si="770"/>
        <v>0.90322580645161288</v>
      </c>
      <c r="CR1355" s="67">
        <f t="shared" si="776"/>
        <v>-0.29350618413217222</v>
      </c>
      <c r="CS1355" s="67">
        <f t="shared" si="771"/>
        <v>0.40430729400619148</v>
      </c>
      <c r="CT1355" s="91">
        <v>0</v>
      </c>
      <c r="CU1355" s="77">
        <v>0</v>
      </c>
      <c r="CV1355" s="59" t="s">
        <v>1782</v>
      </c>
      <c r="CW1355" s="77">
        <v>0</v>
      </c>
      <c r="CX1355" s="76">
        <v>0</v>
      </c>
      <c r="CY1355" s="74">
        <v>0</v>
      </c>
      <c r="CZ1355" s="74">
        <v>2</v>
      </c>
      <c r="DA1355" s="74">
        <v>0</v>
      </c>
      <c r="DB1355" s="74">
        <v>0</v>
      </c>
      <c r="DC1355" s="74">
        <v>0</v>
      </c>
      <c r="DD1355" s="77">
        <v>0</v>
      </c>
      <c r="DE1355" s="60">
        <v>0</v>
      </c>
      <c r="DF1355" s="60">
        <v>0</v>
      </c>
      <c r="DG1355" s="60">
        <v>0</v>
      </c>
      <c r="DH1355" s="60">
        <v>0</v>
      </c>
      <c r="DI1355" s="60">
        <v>0</v>
      </c>
      <c r="DJ1355" s="60">
        <v>0</v>
      </c>
      <c r="DK1355" s="60">
        <v>0</v>
      </c>
      <c r="DL1355" s="74">
        <v>0</v>
      </c>
      <c r="DM1355" s="74">
        <v>0</v>
      </c>
      <c r="DN1355" s="74">
        <v>0</v>
      </c>
      <c r="DO1355" s="77">
        <v>0</v>
      </c>
      <c r="DP1355" s="77">
        <v>0</v>
      </c>
      <c r="DQ1355" s="77">
        <v>0</v>
      </c>
      <c r="DR1355" s="77">
        <v>0</v>
      </c>
      <c r="DS1355" s="77">
        <v>0</v>
      </c>
      <c r="DT1355" s="77">
        <v>0</v>
      </c>
      <c r="DU1355" s="77">
        <v>0</v>
      </c>
      <c r="DV1355" s="77">
        <v>0</v>
      </c>
      <c r="DW1355" s="77">
        <v>0</v>
      </c>
      <c r="DX1355" s="77">
        <v>0</v>
      </c>
      <c r="DY1355" s="77">
        <v>0</v>
      </c>
      <c r="DZ1355" s="77">
        <v>0</v>
      </c>
      <c r="EA1355" s="77">
        <v>0</v>
      </c>
      <c r="EB1355" s="77">
        <v>0</v>
      </c>
      <c r="EC1355" s="77">
        <v>0</v>
      </c>
      <c r="ED1355" s="77">
        <v>0</v>
      </c>
      <c r="EE1355" s="77">
        <v>0</v>
      </c>
      <c r="EF1355" s="77">
        <v>0</v>
      </c>
      <c r="EG1355" s="77">
        <v>0</v>
      </c>
      <c r="EH1355" s="77">
        <v>0</v>
      </c>
      <c r="EI1355" s="77">
        <v>0</v>
      </c>
      <c r="EJ1355" s="77">
        <v>0</v>
      </c>
      <c r="EK1355" s="77">
        <v>1</v>
      </c>
      <c r="EL1355" s="77">
        <v>0</v>
      </c>
      <c r="EM1355" s="77">
        <v>0</v>
      </c>
      <c r="EN1355" s="77">
        <v>0</v>
      </c>
      <c r="EO1355" s="77">
        <v>0</v>
      </c>
      <c r="EP1355" s="77">
        <v>2</v>
      </c>
      <c r="EQ1355" s="77">
        <v>5</v>
      </c>
    </row>
    <row r="1356" spans="1:147" s="82" customFormat="1" ht="15" customHeight="1" x14ac:dyDescent="0.25">
      <c r="A1356" s="501" t="s">
        <v>2603</v>
      </c>
      <c r="B1356" s="77">
        <v>11</v>
      </c>
      <c r="C1356" s="78" t="s">
        <v>484</v>
      </c>
      <c r="D1356" s="77">
        <v>1999</v>
      </c>
      <c r="E1356" s="82" t="s">
        <v>485</v>
      </c>
      <c r="F1356" s="82" t="s">
        <v>87</v>
      </c>
      <c r="G1356" s="77">
        <v>84</v>
      </c>
      <c r="H1356" s="77" t="s">
        <v>486</v>
      </c>
      <c r="I1356" s="75" t="s">
        <v>50</v>
      </c>
      <c r="J1356" s="59">
        <v>0</v>
      </c>
      <c r="K1356" s="77" t="s">
        <v>3</v>
      </c>
      <c r="L1356" s="77" t="s">
        <v>89</v>
      </c>
      <c r="M1356" s="77" t="s">
        <v>735</v>
      </c>
      <c r="N1356" s="77">
        <v>15.5</v>
      </c>
      <c r="O1356" s="59">
        <f t="shared" si="772"/>
        <v>1.1903316981702914</v>
      </c>
      <c r="P1356" s="77">
        <v>1995</v>
      </c>
      <c r="R1356" s="77">
        <v>1</v>
      </c>
      <c r="S1356" s="77">
        <v>5</v>
      </c>
      <c r="T1356" s="77">
        <v>1</v>
      </c>
      <c r="U1356" s="77">
        <v>15</v>
      </c>
      <c r="V1356" s="77" t="s">
        <v>682</v>
      </c>
      <c r="W1356" s="77"/>
      <c r="X1356" s="77" t="s">
        <v>279</v>
      </c>
      <c r="Z1356" s="95" t="s">
        <v>722</v>
      </c>
      <c r="AA1356" s="77" t="s">
        <v>571</v>
      </c>
      <c r="AB1356" s="77" t="s">
        <v>1492</v>
      </c>
      <c r="AC1356" s="77" t="s">
        <v>729</v>
      </c>
      <c r="AD1356" s="76">
        <v>0</v>
      </c>
      <c r="AE1356" s="77" t="s">
        <v>1071</v>
      </c>
      <c r="AF1356" s="77">
        <v>7.9</v>
      </c>
      <c r="AG1356" s="59">
        <f t="shared" si="773"/>
        <v>0.89762709129044149</v>
      </c>
      <c r="AH1356" s="177">
        <v>325</v>
      </c>
      <c r="AI1356" s="72">
        <f t="shared" si="761"/>
        <v>2.5118833609788744</v>
      </c>
      <c r="AJ1356" s="59">
        <f t="shared" si="762"/>
        <v>122.45</v>
      </c>
      <c r="AK1356" s="59">
        <f t="shared" si="774"/>
        <v>2.0879587894607328</v>
      </c>
      <c r="AL1356" s="72">
        <f t="shared" si="763"/>
        <v>5037.5</v>
      </c>
      <c r="AM1356" s="72">
        <f t="shared" si="764"/>
        <v>3.7022150591491658</v>
      </c>
      <c r="AN1356" s="95" t="s">
        <v>701</v>
      </c>
      <c r="AO1356" s="77" t="s">
        <v>470</v>
      </c>
      <c r="AQ1356" s="77" t="s">
        <v>213</v>
      </c>
      <c r="AR1356" s="82" t="s">
        <v>732</v>
      </c>
      <c r="AS1356" s="82" t="s">
        <v>733</v>
      </c>
      <c r="AT1356" s="228" t="s">
        <v>2501</v>
      </c>
      <c r="AU1356" s="77">
        <v>61.16</v>
      </c>
      <c r="AV1356" s="77">
        <v>17.079999999999998</v>
      </c>
      <c r="AW1356" s="77">
        <v>35</v>
      </c>
      <c r="AX1356" s="277">
        <v>3.1916666666666669</v>
      </c>
      <c r="AY1356" s="278">
        <v>737</v>
      </c>
      <c r="AZ1356" s="455">
        <f t="shared" si="775"/>
        <v>2.8674674878590514</v>
      </c>
      <c r="BA1356" s="521" t="s">
        <v>137</v>
      </c>
      <c r="BB1356" s="95" t="s">
        <v>138</v>
      </c>
      <c r="BC1356" s="228" t="s">
        <v>1891</v>
      </c>
      <c r="BD1356" s="77"/>
      <c r="BE1356" s="77"/>
      <c r="BH1356" s="82" t="s">
        <v>1134</v>
      </c>
      <c r="BI1356" s="82" t="s">
        <v>733</v>
      </c>
      <c r="BJ1356" s="82" t="s">
        <v>8</v>
      </c>
      <c r="BK1356" s="183" t="s">
        <v>727</v>
      </c>
      <c r="BL1356" s="77"/>
      <c r="BM1356" s="77"/>
      <c r="BO1356" s="77"/>
      <c r="BP1356" s="67" t="s">
        <v>51</v>
      </c>
      <c r="BQ1356" s="37" t="s">
        <v>707</v>
      </c>
      <c r="BR1356" s="182">
        <v>3.0402</v>
      </c>
      <c r="BS1356" s="77" t="s">
        <v>21</v>
      </c>
      <c r="BT1356" s="76" t="s">
        <v>9</v>
      </c>
      <c r="BU1356" s="140">
        <v>0.55483934611741348</v>
      </c>
      <c r="BW1356" s="79" t="s">
        <v>26</v>
      </c>
      <c r="BX1356" s="77" t="s">
        <v>67</v>
      </c>
      <c r="BY1356" s="80"/>
      <c r="BZ1356" s="80">
        <f t="shared" si="768"/>
        <v>0.55483934611741348</v>
      </c>
      <c r="CA1356" s="77" t="s">
        <v>18</v>
      </c>
      <c r="CB1356" s="77" t="s">
        <v>682</v>
      </c>
      <c r="CC1356" s="77">
        <v>5</v>
      </c>
      <c r="CD1356" s="77">
        <v>5</v>
      </c>
      <c r="CF1356" s="82" t="s">
        <v>1584</v>
      </c>
      <c r="CG1356" s="182">
        <v>3.7257999999999996</v>
      </c>
      <c r="CH1356" s="77" t="s">
        <v>21</v>
      </c>
      <c r="CI1356" s="182">
        <v>1.5582595098378194</v>
      </c>
      <c r="CK1356" s="77"/>
      <c r="CL1356" s="182">
        <v>1.5582595098378194</v>
      </c>
      <c r="CM1356" s="77">
        <v>5</v>
      </c>
      <c r="CN1356" s="77">
        <v>5</v>
      </c>
      <c r="CP1356" s="67">
        <f t="shared" si="769"/>
        <v>-0.58617355365455182</v>
      </c>
      <c r="CQ1356" s="67">
        <f t="shared" si="770"/>
        <v>0.90322580645161288</v>
      </c>
      <c r="CR1356" s="67">
        <f t="shared" si="776"/>
        <v>-0.52944708072024038</v>
      </c>
      <c r="CS1356" s="67">
        <f t="shared" si="771"/>
        <v>0.41401571056415926</v>
      </c>
      <c r="CT1356" s="91">
        <v>0</v>
      </c>
      <c r="CU1356" s="77">
        <v>0</v>
      </c>
      <c r="CV1356" s="59" t="s">
        <v>1782</v>
      </c>
      <c r="CW1356" s="77">
        <v>0</v>
      </c>
      <c r="CX1356" s="114">
        <v>0</v>
      </c>
      <c r="CY1356" s="74">
        <v>0</v>
      </c>
      <c r="CZ1356" s="74">
        <v>2</v>
      </c>
      <c r="DA1356" s="74">
        <v>0</v>
      </c>
      <c r="DB1356" s="74">
        <v>0</v>
      </c>
      <c r="DC1356" s="74">
        <v>0</v>
      </c>
      <c r="DD1356" s="77">
        <v>0</v>
      </c>
      <c r="DE1356" s="60">
        <v>0</v>
      </c>
      <c r="DF1356" s="60">
        <v>0</v>
      </c>
      <c r="DG1356" s="60">
        <v>0</v>
      </c>
      <c r="DH1356" s="60">
        <v>0</v>
      </c>
      <c r="DI1356" s="60">
        <v>0</v>
      </c>
      <c r="DJ1356" s="60">
        <v>0</v>
      </c>
      <c r="DK1356" s="60">
        <v>0</v>
      </c>
      <c r="DL1356" s="74">
        <v>0</v>
      </c>
      <c r="DM1356" s="74">
        <v>0</v>
      </c>
      <c r="DN1356" s="74">
        <v>0</v>
      </c>
      <c r="DO1356" s="77">
        <v>0</v>
      </c>
      <c r="DP1356" s="77">
        <v>0</v>
      </c>
      <c r="DQ1356" s="77">
        <v>0</v>
      </c>
      <c r="DR1356" s="77">
        <v>0</v>
      </c>
      <c r="DS1356" s="77">
        <v>0</v>
      </c>
      <c r="DT1356" s="77">
        <v>0</v>
      </c>
      <c r="DU1356" s="77">
        <v>0</v>
      </c>
      <c r="DV1356" s="77">
        <v>0</v>
      </c>
      <c r="DW1356" s="77">
        <v>0</v>
      </c>
      <c r="DX1356" s="77">
        <v>0</v>
      </c>
      <c r="DY1356" s="77">
        <v>0</v>
      </c>
      <c r="DZ1356" s="77">
        <v>0</v>
      </c>
      <c r="EA1356" s="77">
        <v>0</v>
      </c>
      <c r="EB1356" s="77">
        <v>0</v>
      </c>
      <c r="EC1356" s="77">
        <v>0</v>
      </c>
      <c r="ED1356" s="77">
        <v>0</v>
      </c>
      <c r="EE1356" s="77">
        <v>0</v>
      </c>
      <c r="EF1356" s="77">
        <v>0</v>
      </c>
      <c r="EG1356" s="77">
        <v>0</v>
      </c>
      <c r="EH1356" s="77">
        <v>0</v>
      </c>
      <c r="EI1356" s="77">
        <v>0</v>
      </c>
      <c r="EJ1356" s="77">
        <v>0</v>
      </c>
      <c r="EK1356" s="77">
        <v>0</v>
      </c>
      <c r="EL1356" s="76">
        <v>1</v>
      </c>
      <c r="EM1356" s="77">
        <v>0</v>
      </c>
      <c r="EN1356" s="77">
        <v>0</v>
      </c>
      <c r="EO1356" s="77">
        <v>0</v>
      </c>
      <c r="EP1356" s="77">
        <v>2</v>
      </c>
      <c r="EQ1356" s="77">
        <v>5</v>
      </c>
    </row>
    <row r="1357" spans="1:147" s="82" customFormat="1" ht="15" customHeight="1" x14ac:dyDescent="0.25">
      <c r="A1357" s="501" t="s">
        <v>2603</v>
      </c>
      <c r="B1357" s="77">
        <v>12</v>
      </c>
      <c r="C1357" s="78" t="s">
        <v>484</v>
      </c>
      <c r="D1357" s="77">
        <v>1999</v>
      </c>
      <c r="E1357" s="82" t="s">
        <v>485</v>
      </c>
      <c r="F1357" s="82" t="s">
        <v>87</v>
      </c>
      <c r="G1357" s="77">
        <v>84</v>
      </c>
      <c r="H1357" s="77" t="s">
        <v>486</v>
      </c>
      <c r="I1357" s="75" t="s">
        <v>50</v>
      </c>
      <c r="J1357" s="59">
        <v>0</v>
      </c>
      <c r="K1357" s="77" t="s">
        <v>3</v>
      </c>
      <c r="L1357" s="77" t="s">
        <v>89</v>
      </c>
      <c r="M1357" s="77" t="s">
        <v>735</v>
      </c>
      <c r="N1357" s="77">
        <v>15.5</v>
      </c>
      <c r="O1357" s="59">
        <f t="shared" si="772"/>
        <v>1.1903316981702914</v>
      </c>
      <c r="P1357" s="77">
        <v>1995</v>
      </c>
      <c r="R1357" s="77">
        <v>1</v>
      </c>
      <c r="S1357" s="77">
        <v>5</v>
      </c>
      <c r="T1357" s="77">
        <v>1</v>
      </c>
      <c r="U1357" s="77">
        <v>15</v>
      </c>
      <c r="V1357" s="77" t="s">
        <v>682</v>
      </c>
      <c r="W1357" s="77"/>
      <c r="X1357" s="77" t="s">
        <v>279</v>
      </c>
      <c r="Z1357" s="95" t="s">
        <v>722</v>
      </c>
      <c r="AA1357" s="77" t="s">
        <v>571</v>
      </c>
      <c r="AB1357" s="77" t="s">
        <v>1492</v>
      </c>
      <c r="AC1357" s="77" t="s">
        <v>729</v>
      </c>
      <c r="AD1357" s="76">
        <v>0</v>
      </c>
      <c r="AE1357" s="77" t="s">
        <v>1071</v>
      </c>
      <c r="AF1357" s="77">
        <v>7.9</v>
      </c>
      <c r="AG1357" s="59">
        <f t="shared" si="773"/>
        <v>0.89762709129044149</v>
      </c>
      <c r="AH1357" s="177">
        <v>325</v>
      </c>
      <c r="AI1357" s="72">
        <f t="shared" si="761"/>
        <v>2.5118833609788744</v>
      </c>
      <c r="AJ1357" s="59">
        <f t="shared" si="762"/>
        <v>122.45</v>
      </c>
      <c r="AK1357" s="59">
        <f t="shared" si="774"/>
        <v>2.0879587894607328</v>
      </c>
      <c r="AL1357" s="72">
        <f t="shared" si="763"/>
        <v>5037.5</v>
      </c>
      <c r="AM1357" s="72">
        <f t="shared" si="764"/>
        <v>3.7022150591491658</v>
      </c>
      <c r="AN1357" s="95" t="s">
        <v>701</v>
      </c>
      <c r="AO1357" s="77" t="s">
        <v>470</v>
      </c>
      <c r="AQ1357" s="77" t="s">
        <v>213</v>
      </c>
      <c r="AR1357" s="82" t="s">
        <v>732</v>
      </c>
      <c r="AS1357" s="82" t="s">
        <v>733</v>
      </c>
      <c r="AT1357" s="228" t="s">
        <v>2501</v>
      </c>
      <c r="AU1357" s="77">
        <v>61.16</v>
      </c>
      <c r="AV1357" s="77">
        <v>17.079999999999998</v>
      </c>
      <c r="AW1357" s="77">
        <v>35</v>
      </c>
      <c r="AX1357" s="277">
        <v>3.1916666666666669</v>
      </c>
      <c r="AY1357" s="278">
        <v>737</v>
      </c>
      <c r="AZ1357" s="455">
        <f t="shared" si="775"/>
        <v>2.8674674878590514</v>
      </c>
      <c r="BA1357" s="521" t="s">
        <v>137</v>
      </c>
      <c r="BB1357" s="95" t="s">
        <v>138</v>
      </c>
      <c r="BC1357" s="228" t="s">
        <v>1891</v>
      </c>
      <c r="BD1357" s="77"/>
      <c r="BE1357" s="77"/>
      <c r="BH1357" s="82" t="s">
        <v>1134</v>
      </c>
      <c r="BI1357" s="82" t="s">
        <v>733</v>
      </c>
      <c r="BJ1357" s="82" t="s">
        <v>8</v>
      </c>
      <c r="BK1357" s="183" t="s">
        <v>42</v>
      </c>
      <c r="BL1357" s="77"/>
      <c r="BM1357" s="77"/>
      <c r="BO1357" s="77"/>
      <c r="BP1357" s="67" t="s">
        <v>51</v>
      </c>
      <c r="BQ1357" s="37" t="s">
        <v>707</v>
      </c>
      <c r="BR1357" s="182">
        <v>0.1066</v>
      </c>
      <c r="BS1357" s="77" t="s">
        <v>21</v>
      </c>
      <c r="BT1357" s="76" t="s">
        <v>9</v>
      </c>
      <c r="BU1357" s="140">
        <v>0.1533551433764124</v>
      </c>
      <c r="BW1357" s="79" t="s">
        <v>26</v>
      </c>
      <c r="BX1357" s="77" t="s">
        <v>67</v>
      </c>
      <c r="BY1357" s="80"/>
      <c r="BZ1357" s="80">
        <f t="shared" si="768"/>
        <v>0.1533551433764124</v>
      </c>
      <c r="CA1357" s="77" t="s">
        <v>18</v>
      </c>
      <c r="CB1357" s="77" t="s">
        <v>682</v>
      </c>
      <c r="CC1357" s="77">
        <v>5</v>
      </c>
      <c r="CD1357" s="77">
        <v>5</v>
      </c>
      <c r="CF1357" s="82" t="s">
        <v>1584</v>
      </c>
      <c r="CG1357" s="182">
        <v>0.04</v>
      </c>
      <c r="CH1357" s="77" t="s">
        <v>21</v>
      </c>
      <c r="CI1357" s="182">
        <v>8.9442719099991602E-2</v>
      </c>
      <c r="CK1357" s="77"/>
      <c r="CL1357" s="182">
        <v>8.9442719099991602E-2</v>
      </c>
      <c r="CM1357" s="77">
        <v>5</v>
      </c>
      <c r="CN1357" s="77">
        <v>5</v>
      </c>
      <c r="CP1357" s="67">
        <f t="shared" si="769"/>
        <v>0.5305316274767029</v>
      </c>
      <c r="CQ1357" s="67">
        <f t="shared" si="770"/>
        <v>0.90322580645161288</v>
      </c>
      <c r="CR1357" s="67">
        <f t="shared" si="776"/>
        <v>0.47918985707573164</v>
      </c>
      <c r="CS1357" s="67">
        <f t="shared" si="771"/>
        <v>0.41148114595621305</v>
      </c>
      <c r="CT1357" s="91">
        <v>0</v>
      </c>
      <c r="CU1357" s="77">
        <v>0</v>
      </c>
      <c r="CV1357" s="59" t="s">
        <v>1782</v>
      </c>
      <c r="CW1357" s="77">
        <v>0</v>
      </c>
      <c r="CX1357" s="114">
        <v>0</v>
      </c>
      <c r="CY1357" s="74">
        <v>0</v>
      </c>
      <c r="CZ1357" s="74">
        <v>2</v>
      </c>
      <c r="DA1357" s="74">
        <v>0</v>
      </c>
      <c r="DB1357" s="74">
        <v>0</v>
      </c>
      <c r="DC1357" s="74">
        <v>0</v>
      </c>
      <c r="DD1357" s="77">
        <v>0</v>
      </c>
      <c r="DE1357" s="60">
        <v>0</v>
      </c>
      <c r="DF1357" s="60">
        <v>0</v>
      </c>
      <c r="DG1357" s="60">
        <v>0</v>
      </c>
      <c r="DH1357" s="60">
        <v>0</v>
      </c>
      <c r="DI1357" s="60">
        <v>0</v>
      </c>
      <c r="DJ1357" s="60">
        <v>0</v>
      </c>
      <c r="DK1357" s="60">
        <v>0</v>
      </c>
      <c r="DL1357" s="74">
        <v>0</v>
      </c>
      <c r="DM1357" s="74">
        <v>0</v>
      </c>
      <c r="DN1357" s="74">
        <v>0</v>
      </c>
      <c r="DO1357" s="77">
        <v>0</v>
      </c>
      <c r="DP1357" s="77">
        <v>0</v>
      </c>
      <c r="DQ1357" s="77">
        <v>0</v>
      </c>
      <c r="DR1357" s="77">
        <v>0</v>
      </c>
      <c r="DS1357" s="77">
        <v>0</v>
      </c>
      <c r="DT1357" s="77">
        <v>0</v>
      </c>
      <c r="DU1357" s="77">
        <v>0</v>
      </c>
      <c r="DV1357" s="77">
        <v>0</v>
      </c>
      <c r="DW1357" s="77">
        <v>0</v>
      </c>
      <c r="DX1357" s="77">
        <v>0</v>
      </c>
      <c r="DY1357" s="77">
        <v>0</v>
      </c>
      <c r="DZ1357" s="77">
        <v>0</v>
      </c>
      <c r="EA1357" s="77">
        <v>0</v>
      </c>
      <c r="EB1357" s="77">
        <v>0</v>
      </c>
      <c r="EC1357" s="77">
        <v>0</v>
      </c>
      <c r="ED1357" s="77">
        <v>0</v>
      </c>
      <c r="EE1357" s="77">
        <v>0</v>
      </c>
      <c r="EF1357" s="77">
        <v>0</v>
      </c>
      <c r="EG1357" s="77">
        <v>1</v>
      </c>
      <c r="EH1357" s="77">
        <v>0</v>
      </c>
      <c r="EI1357" s="77">
        <v>0</v>
      </c>
      <c r="EJ1357" s="77">
        <v>0</v>
      </c>
      <c r="EK1357" s="77">
        <v>0</v>
      </c>
      <c r="EL1357" s="77">
        <v>0</v>
      </c>
      <c r="EM1357" s="77">
        <v>0</v>
      </c>
      <c r="EN1357" s="77">
        <v>0</v>
      </c>
      <c r="EO1357" s="77">
        <v>0</v>
      </c>
      <c r="EP1357" s="77">
        <v>2</v>
      </c>
      <c r="EQ1357" s="77">
        <v>5</v>
      </c>
    </row>
    <row r="1358" spans="1:147" s="82" customFormat="1" ht="15" customHeight="1" x14ac:dyDescent="0.25">
      <c r="A1358" s="501" t="s">
        <v>2603</v>
      </c>
      <c r="B1358" s="77">
        <v>13</v>
      </c>
      <c r="C1358" s="78" t="s">
        <v>484</v>
      </c>
      <c r="D1358" s="77">
        <v>1999</v>
      </c>
      <c r="E1358" s="82" t="s">
        <v>485</v>
      </c>
      <c r="F1358" s="82" t="s">
        <v>87</v>
      </c>
      <c r="G1358" s="77">
        <v>84</v>
      </c>
      <c r="H1358" s="77" t="s">
        <v>486</v>
      </c>
      <c r="I1358" s="75" t="s">
        <v>50</v>
      </c>
      <c r="J1358" s="59">
        <v>0</v>
      </c>
      <c r="K1358" s="77" t="s">
        <v>3</v>
      </c>
      <c r="L1358" s="77" t="s">
        <v>89</v>
      </c>
      <c r="M1358" s="77" t="s">
        <v>735</v>
      </c>
      <c r="N1358" s="77">
        <v>15.5</v>
      </c>
      <c r="O1358" s="59">
        <f t="shared" si="772"/>
        <v>1.1903316981702914</v>
      </c>
      <c r="P1358" s="77">
        <v>1995</v>
      </c>
      <c r="R1358" s="77">
        <v>1</v>
      </c>
      <c r="S1358" s="77">
        <v>5</v>
      </c>
      <c r="T1358" s="77">
        <v>1</v>
      </c>
      <c r="U1358" s="77">
        <v>15</v>
      </c>
      <c r="V1358" s="77" t="s">
        <v>682</v>
      </c>
      <c r="W1358" s="77"/>
      <c r="X1358" s="77" t="s">
        <v>279</v>
      </c>
      <c r="Z1358" s="95" t="s">
        <v>722</v>
      </c>
      <c r="AA1358" s="77" t="s">
        <v>571</v>
      </c>
      <c r="AB1358" s="77" t="s">
        <v>1492</v>
      </c>
      <c r="AC1358" s="77" t="s">
        <v>729</v>
      </c>
      <c r="AD1358" s="76">
        <v>0</v>
      </c>
      <c r="AE1358" s="77" t="s">
        <v>1071</v>
      </c>
      <c r="AF1358" s="77">
        <v>7.9</v>
      </c>
      <c r="AG1358" s="59">
        <f t="shared" si="773"/>
        <v>0.89762709129044149</v>
      </c>
      <c r="AH1358" s="177">
        <v>325</v>
      </c>
      <c r="AI1358" s="72">
        <f t="shared" si="761"/>
        <v>2.5118833609788744</v>
      </c>
      <c r="AJ1358" s="59">
        <f t="shared" si="762"/>
        <v>122.45</v>
      </c>
      <c r="AK1358" s="59">
        <f t="shared" si="774"/>
        <v>2.0879587894607328</v>
      </c>
      <c r="AL1358" s="72">
        <f t="shared" si="763"/>
        <v>5037.5</v>
      </c>
      <c r="AM1358" s="72">
        <f t="shared" si="764"/>
        <v>3.7022150591491658</v>
      </c>
      <c r="AN1358" s="95" t="s">
        <v>701</v>
      </c>
      <c r="AO1358" s="77" t="s">
        <v>470</v>
      </c>
      <c r="AQ1358" s="77" t="s">
        <v>213</v>
      </c>
      <c r="AR1358" s="82" t="s">
        <v>732</v>
      </c>
      <c r="AS1358" s="82" t="s">
        <v>733</v>
      </c>
      <c r="AT1358" s="228" t="s">
        <v>2501</v>
      </c>
      <c r="AU1358" s="77">
        <v>61.16</v>
      </c>
      <c r="AV1358" s="77">
        <v>17.079999999999998</v>
      </c>
      <c r="AW1358" s="77">
        <v>35</v>
      </c>
      <c r="AX1358" s="277">
        <v>3.1916666666666669</v>
      </c>
      <c r="AY1358" s="278">
        <v>737</v>
      </c>
      <c r="AZ1358" s="455">
        <f t="shared" si="775"/>
        <v>2.8674674878590514</v>
      </c>
      <c r="BA1358" s="521" t="s">
        <v>137</v>
      </c>
      <c r="BB1358" s="95" t="s">
        <v>138</v>
      </c>
      <c r="BC1358" s="228" t="s">
        <v>1891</v>
      </c>
      <c r="BD1358" s="77"/>
      <c r="BE1358" s="77"/>
      <c r="BH1358" s="82" t="s">
        <v>1134</v>
      </c>
      <c r="BI1358" s="82" t="s">
        <v>733</v>
      </c>
      <c r="BJ1358" s="82" t="s">
        <v>8</v>
      </c>
      <c r="BK1358" s="183" t="s">
        <v>986</v>
      </c>
      <c r="BL1358" s="77"/>
      <c r="BM1358" s="77"/>
      <c r="BO1358" s="77"/>
      <c r="BP1358" s="67" t="s">
        <v>51</v>
      </c>
      <c r="BQ1358" s="37" t="s">
        <v>707</v>
      </c>
      <c r="BR1358" s="182">
        <v>0.41340000000000005</v>
      </c>
      <c r="BS1358" s="77" t="s">
        <v>21</v>
      </c>
      <c r="BT1358" s="76" t="s">
        <v>9</v>
      </c>
      <c r="BU1358" s="140">
        <v>0.49091526763790916</v>
      </c>
      <c r="BW1358" s="79" t="s">
        <v>26</v>
      </c>
      <c r="BX1358" s="77" t="s">
        <v>67</v>
      </c>
      <c r="BY1358" s="80"/>
      <c r="BZ1358" s="80">
        <f t="shared" si="768"/>
        <v>0.49091526763790916</v>
      </c>
      <c r="CA1358" s="77" t="s">
        <v>18</v>
      </c>
      <c r="CB1358" s="77" t="s">
        <v>682</v>
      </c>
      <c r="CC1358" s="77">
        <v>5</v>
      </c>
      <c r="CD1358" s="77">
        <v>5</v>
      </c>
      <c r="CF1358" s="82" t="s">
        <v>1584</v>
      </c>
      <c r="CG1358" s="182">
        <v>0.71820000000000006</v>
      </c>
      <c r="CH1358" s="77" t="s">
        <v>21</v>
      </c>
      <c r="CI1358" s="182">
        <v>0.98052419653978962</v>
      </c>
      <c r="CK1358" s="77"/>
      <c r="CL1358" s="182">
        <v>0.98052419653978962</v>
      </c>
      <c r="CM1358" s="77">
        <v>5</v>
      </c>
      <c r="CN1358" s="77">
        <v>5</v>
      </c>
      <c r="CP1358" s="67">
        <f t="shared" si="769"/>
        <v>-0.39309803381949193</v>
      </c>
      <c r="CQ1358" s="67">
        <f t="shared" si="770"/>
        <v>0.90322580645161288</v>
      </c>
      <c r="CR1358" s="67">
        <f t="shared" si="776"/>
        <v>-0.35505628861115401</v>
      </c>
      <c r="CS1358" s="67">
        <f t="shared" si="771"/>
        <v>0.40630324840411636</v>
      </c>
      <c r="CT1358" s="91">
        <v>0</v>
      </c>
      <c r="CU1358" s="77">
        <v>0</v>
      </c>
      <c r="CV1358" s="59" t="s">
        <v>1782</v>
      </c>
      <c r="CW1358" s="77">
        <v>0</v>
      </c>
      <c r="CX1358" s="114">
        <v>0</v>
      </c>
      <c r="CY1358" s="74">
        <v>0</v>
      </c>
      <c r="CZ1358" s="74">
        <v>2</v>
      </c>
      <c r="DA1358" s="74">
        <v>0</v>
      </c>
      <c r="DB1358" s="74">
        <v>0</v>
      </c>
      <c r="DC1358" s="74">
        <v>0</v>
      </c>
      <c r="DD1358" s="77">
        <v>0</v>
      </c>
      <c r="DE1358" s="60">
        <v>0</v>
      </c>
      <c r="DF1358" s="60">
        <v>0</v>
      </c>
      <c r="DG1358" s="60">
        <v>0</v>
      </c>
      <c r="DH1358" s="60">
        <v>0</v>
      </c>
      <c r="DI1358" s="60">
        <v>0</v>
      </c>
      <c r="DJ1358" s="60">
        <v>0</v>
      </c>
      <c r="DK1358" s="60">
        <v>0</v>
      </c>
      <c r="DL1358" s="74">
        <v>0</v>
      </c>
      <c r="DM1358" s="74">
        <v>0</v>
      </c>
      <c r="DN1358" s="74">
        <v>0</v>
      </c>
      <c r="DO1358" s="77">
        <v>0</v>
      </c>
      <c r="DP1358" s="77">
        <v>0</v>
      </c>
      <c r="DQ1358" s="77">
        <v>0</v>
      </c>
      <c r="DR1358" s="77">
        <v>0</v>
      </c>
      <c r="DS1358" s="77">
        <v>0</v>
      </c>
      <c r="DT1358" s="77">
        <v>0</v>
      </c>
      <c r="DU1358" s="77">
        <v>0</v>
      </c>
      <c r="DV1358" s="77">
        <v>0</v>
      </c>
      <c r="DW1358" s="77">
        <v>0</v>
      </c>
      <c r="DX1358" s="77">
        <v>0</v>
      </c>
      <c r="DY1358" s="77">
        <v>0</v>
      </c>
      <c r="DZ1358" s="77">
        <v>0</v>
      </c>
      <c r="EA1358" s="77">
        <v>0</v>
      </c>
      <c r="EB1358" s="77">
        <v>0</v>
      </c>
      <c r="EC1358" s="77">
        <v>0</v>
      </c>
      <c r="ED1358" s="77">
        <v>0</v>
      </c>
      <c r="EE1358" s="77">
        <v>1</v>
      </c>
      <c r="EF1358" s="77">
        <v>0</v>
      </c>
      <c r="EG1358" s="77">
        <v>0</v>
      </c>
      <c r="EH1358" s="77">
        <v>0</v>
      </c>
      <c r="EI1358" s="77">
        <v>0</v>
      </c>
      <c r="EJ1358" s="77">
        <v>0</v>
      </c>
      <c r="EK1358" s="77">
        <v>0</v>
      </c>
      <c r="EL1358" s="77">
        <v>0</v>
      </c>
      <c r="EM1358" s="77">
        <v>0</v>
      </c>
      <c r="EN1358" s="77">
        <v>0</v>
      </c>
      <c r="EO1358" s="77">
        <v>0</v>
      </c>
      <c r="EP1358" s="77">
        <v>2</v>
      </c>
      <c r="EQ1358" s="77">
        <v>5</v>
      </c>
    </row>
    <row r="1359" spans="1:147" s="82" customFormat="1" ht="15" customHeight="1" x14ac:dyDescent="0.25">
      <c r="A1359" s="501" t="s">
        <v>2603</v>
      </c>
      <c r="B1359" s="77">
        <v>14</v>
      </c>
      <c r="C1359" s="78" t="s">
        <v>484</v>
      </c>
      <c r="D1359" s="77">
        <v>1999</v>
      </c>
      <c r="E1359" s="82" t="s">
        <v>485</v>
      </c>
      <c r="F1359" s="82" t="s">
        <v>87</v>
      </c>
      <c r="G1359" s="77">
        <v>84</v>
      </c>
      <c r="H1359" s="77" t="s">
        <v>486</v>
      </c>
      <c r="I1359" s="75" t="s">
        <v>50</v>
      </c>
      <c r="J1359" s="59">
        <v>0</v>
      </c>
      <c r="K1359" s="77" t="s">
        <v>3</v>
      </c>
      <c r="L1359" s="77" t="s">
        <v>89</v>
      </c>
      <c r="M1359" s="77" t="s">
        <v>735</v>
      </c>
      <c r="N1359" s="77">
        <v>15.5</v>
      </c>
      <c r="O1359" s="59">
        <f t="shared" si="772"/>
        <v>1.1903316981702914</v>
      </c>
      <c r="P1359" s="77">
        <v>1995</v>
      </c>
      <c r="R1359" s="77">
        <v>1</v>
      </c>
      <c r="S1359" s="77">
        <v>5</v>
      </c>
      <c r="T1359" s="77">
        <v>1</v>
      </c>
      <c r="U1359" s="77">
        <v>15</v>
      </c>
      <c r="V1359" s="77" t="s">
        <v>682</v>
      </c>
      <c r="W1359" s="77"/>
      <c r="X1359" s="77" t="s">
        <v>279</v>
      </c>
      <c r="Z1359" s="95" t="s">
        <v>722</v>
      </c>
      <c r="AA1359" s="77" t="s">
        <v>571</v>
      </c>
      <c r="AB1359" s="77" t="s">
        <v>1492</v>
      </c>
      <c r="AC1359" s="77" t="s">
        <v>729</v>
      </c>
      <c r="AD1359" s="76">
        <v>0</v>
      </c>
      <c r="AE1359" s="77" t="s">
        <v>1071</v>
      </c>
      <c r="AF1359" s="77">
        <v>7.9</v>
      </c>
      <c r="AG1359" s="59">
        <f t="shared" si="773"/>
        <v>0.89762709129044149</v>
      </c>
      <c r="AH1359" s="177">
        <v>325</v>
      </c>
      <c r="AI1359" s="72">
        <f t="shared" si="761"/>
        <v>2.5118833609788744</v>
      </c>
      <c r="AJ1359" s="59">
        <f t="shared" si="762"/>
        <v>122.45</v>
      </c>
      <c r="AK1359" s="59">
        <f t="shared" si="774"/>
        <v>2.0879587894607328</v>
      </c>
      <c r="AL1359" s="72">
        <f t="shared" si="763"/>
        <v>5037.5</v>
      </c>
      <c r="AM1359" s="72">
        <f t="shared" si="764"/>
        <v>3.7022150591491658</v>
      </c>
      <c r="AN1359" s="95" t="s">
        <v>701</v>
      </c>
      <c r="AO1359" s="77" t="s">
        <v>470</v>
      </c>
      <c r="AQ1359" s="77" t="s">
        <v>213</v>
      </c>
      <c r="AR1359" s="82" t="s">
        <v>732</v>
      </c>
      <c r="AS1359" s="82" t="s">
        <v>733</v>
      </c>
      <c r="AT1359" s="228" t="s">
        <v>2501</v>
      </c>
      <c r="AU1359" s="77">
        <v>61.16</v>
      </c>
      <c r="AV1359" s="77">
        <v>17.079999999999998</v>
      </c>
      <c r="AW1359" s="77">
        <v>35</v>
      </c>
      <c r="AX1359" s="277">
        <v>3.1916666666666669</v>
      </c>
      <c r="AY1359" s="278">
        <v>737</v>
      </c>
      <c r="AZ1359" s="455">
        <f t="shared" si="775"/>
        <v>2.8674674878590514</v>
      </c>
      <c r="BA1359" s="521" t="s">
        <v>137</v>
      </c>
      <c r="BB1359" s="95" t="s">
        <v>138</v>
      </c>
      <c r="BC1359" s="228" t="s">
        <v>1891</v>
      </c>
      <c r="BD1359" s="77"/>
      <c r="BE1359" s="77"/>
      <c r="BH1359" s="82" t="s">
        <v>1134</v>
      </c>
      <c r="BI1359" s="82" t="s">
        <v>733</v>
      </c>
      <c r="BJ1359" s="82" t="s">
        <v>8</v>
      </c>
      <c r="BK1359" s="183" t="s">
        <v>48</v>
      </c>
      <c r="BL1359" s="77"/>
      <c r="BM1359" s="77"/>
      <c r="BO1359" s="77"/>
      <c r="BP1359" s="67" t="s">
        <v>51</v>
      </c>
      <c r="BQ1359" s="37" t="s">
        <v>707</v>
      </c>
      <c r="BR1359" s="182">
        <v>3.4344000000000001</v>
      </c>
      <c r="BS1359" s="77" t="s">
        <v>21</v>
      </c>
      <c r="BT1359" s="76" t="s">
        <v>9</v>
      </c>
      <c r="BU1359" s="140">
        <v>0.51637563846486689</v>
      </c>
      <c r="BW1359" s="79" t="s">
        <v>26</v>
      </c>
      <c r="BX1359" s="77" t="s">
        <v>67</v>
      </c>
      <c r="BY1359" s="80"/>
      <c r="BZ1359" s="80">
        <f t="shared" si="768"/>
        <v>0.51637563846486689</v>
      </c>
      <c r="CA1359" s="77" t="s">
        <v>18</v>
      </c>
      <c r="CB1359" s="77" t="s">
        <v>682</v>
      </c>
      <c r="CC1359" s="77">
        <v>5</v>
      </c>
      <c r="CD1359" s="77">
        <v>5</v>
      </c>
      <c r="CF1359" s="82" t="s">
        <v>1584</v>
      </c>
      <c r="CG1359" s="182">
        <v>2.8532000000000002</v>
      </c>
      <c r="CH1359" s="77" t="s">
        <v>21</v>
      </c>
      <c r="CI1359" s="182">
        <v>1.063911039514112</v>
      </c>
      <c r="CK1359" s="77"/>
      <c r="CL1359" s="182">
        <v>1.063911039514112</v>
      </c>
      <c r="CM1359" s="77">
        <v>5</v>
      </c>
      <c r="CN1359" s="77">
        <v>5</v>
      </c>
      <c r="CP1359" s="67">
        <f t="shared" si="769"/>
        <v>0.69502676138482566</v>
      </c>
      <c r="CQ1359" s="67">
        <f t="shared" si="770"/>
        <v>0.90322580645161288</v>
      </c>
      <c r="CR1359" s="67">
        <f t="shared" si="776"/>
        <v>0.62776610705726188</v>
      </c>
      <c r="CS1359" s="67">
        <f t="shared" si="771"/>
        <v>0.41970451425849148</v>
      </c>
      <c r="CT1359" s="91">
        <v>0</v>
      </c>
      <c r="CU1359" s="77">
        <v>0</v>
      </c>
      <c r="CV1359" s="59" t="s">
        <v>1782</v>
      </c>
      <c r="CW1359" s="77">
        <v>0</v>
      </c>
      <c r="CX1359" s="114">
        <v>0</v>
      </c>
      <c r="CY1359" s="74">
        <v>0</v>
      </c>
      <c r="CZ1359" s="74">
        <v>2</v>
      </c>
      <c r="DA1359" s="74">
        <v>0</v>
      </c>
      <c r="DB1359" s="74">
        <v>0</v>
      </c>
      <c r="DC1359" s="74">
        <v>0</v>
      </c>
      <c r="DD1359" s="77">
        <v>0</v>
      </c>
      <c r="DE1359" s="60">
        <v>0</v>
      </c>
      <c r="DF1359" s="60">
        <v>0</v>
      </c>
      <c r="DG1359" s="60">
        <v>0</v>
      </c>
      <c r="DH1359" s="60">
        <v>0</v>
      </c>
      <c r="DI1359" s="60">
        <v>0</v>
      </c>
      <c r="DJ1359" s="60">
        <v>0</v>
      </c>
      <c r="DK1359" s="60">
        <v>0</v>
      </c>
      <c r="DL1359" s="74">
        <v>0</v>
      </c>
      <c r="DM1359" s="74">
        <v>0</v>
      </c>
      <c r="DN1359" s="74">
        <v>0</v>
      </c>
      <c r="DO1359" s="77">
        <v>0</v>
      </c>
      <c r="DP1359" s="77">
        <v>0</v>
      </c>
      <c r="DQ1359" s="77">
        <v>0</v>
      </c>
      <c r="DR1359" s="77">
        <v>0</v>
      </c>
      <c r="DS1359" s="77">
        <v>0</v>
      </c>
      <c r="DT1359" s="77">
        <v>0</v>
      </c>
      <c r="DU1359" s="77">
        <v>0</v>
      </c>
      <c r="DV1359" s="77">
        <v>0</v>
      </c>
      <c r="DW1359" s="77">
        <v>0</v>
      </c>
      <c r="DX1359" s="77">
        <v>0</v>
      </c>
      <c r="DY1359" s="77">
        <v>0</v>
      </c>
      <c r="DZ1359" s="77">
        <v>0</v>
      </c>
      <c r="EA1359" s="77">
        <v>0</v>
      </c>
      <c r="EB1359" s="77">
        <v>0</v>
      </c>
      <c r="EC1359" s="77">
        <v>0</v>
      </c>
      <c r="ED1359" s="77">
        <v>0</v>
      </c>
      <c r="EE1359" s="77">
        <v>0</v>
      </c>
      <c r="EF1359" s="77">
        <v>1</v>
      </c>
      <c r="EG1359" s="77">
        <v>0</v>
      </c>
      <c r="EH1359" s="77">
        <v>0</v>
      </c>
      <c r="EI1359" s="77">
        <v>0</v>
      </c>
      <c r="EJ1359" s="77">
        <v>0</v>
      </c>
      <c r="EK1359" s="77">
        <v>0</v>
      </c>
      <c r="EL1359" s="77">
        <v>0</v>
      </c>
      <c r="EM1359" s="77">
        <v>0</v>
      </c>
      <c r="EN1359" s="77">
        <v>0</v>
      </c>
      <c r="EO1359" s="77">
        <v>0</v>
      </c>
      <c r="EP1359" s="77">
        <v>2</v>
      </c>
      <c r="EQ1359" s="77">
        <v>5</v>
      </c>
    </row>
    <row r="1360" spans="1:147" s="82" customFormat="1" ht="15" customHeight="1" x14ac:dyDescent="0.25">
      <c r="A1360" s="501" t="s">
        <v>2603</v>
      </c>
      <c r="B1360" s="77">
        <v>15</v>
      </c>
      <c r="C1360" s="78" t="s">
        <v>484</v>
      </c>
      <c r="D1360" s="77">
        <v>1999</v>
      </c>
      <c r="E1360" s="82" t="s">
        <v>485</v>
      </c>
      <c r="F1360" s="82" t="s">
        <v>87</v>
      </c>
      <c r="G1360" s="77">
        <v>84</v>
      </c>
      <c r="H1360" s="77" t="s">
        <v>486</v>
      </c>
      <c r="I1360" s="75" t="s">
        <v>50</v>
      </c>
      <c r="J1360" s="59">
        <v>0</v>
      </c>
      <c r="K1360" s="77" t="s">
        <v>3</v>
      </c>
      <c r="L1360" s="77" t="s">
        <v>89</v>
      </c>
      <c r="M1360" s="77" t="s">
        <v>735</v>
      </c>
      <c r="N1360" s="77">
        <v>15.5</v>
      </c>
      <c r="O1360" s="59">
        <f t="shared" si="772"/>
        <v>1.1903316981702914</v>
      </c>
      <c r="P1360" s="77">
        <v>1995</v>
      </c>
      <c r="R1360" s="77">
        <v>1</v>
      </c>
      <c r="S1360" s="77">
        <v>5</v>
      </c>
      <c r="T1360" s="77">
        <v>1</v>
      </c>
      <c r="U1360" s="77">
        <v>15</v>
      </c>
      <c r="V1360" s="77" t="s">
        <v>682</v>
      </c>
      <c r="W1360" s="77"/>
      <c r="X1360" s="77" t="s">
        <v>279</v>
      </c>
      <c r="Z1360" s="95" t="s">
        <v>722</v>
      </c>
      <c r="AA1360" s="77" t="s">
        <v>571</v>
      </c>
      <c r="AB1360" s="77" t="s">
        <v>1492</v>
      </c>
      <c r="AC1360" s="77" t="s">
        <v>729</v>
      </c>
      <c r="AD1360" s="76">
        <v>0</v>
      </c>
      <c r="AE1360" s="77" t="s">
        <v>1071</v>
      </c>
      <c r="AF1360" s="77">
        <v>7.9</v>
      </c>
      <c r="AG1360" s="59">
        <f t="shared" si="773"/>
        <v>0.89762709129044149</v>
      </c>
      <c r="AH1360" s="177">
        <v>325</v>
      </c>
      <c r="AI1360" s="72">
        <f t="shared" si="761"/>
        <v>2.5118833609788744</v>
      </c>
      <c r="AJ1360" s="59">
        <f t="shared" si="762"/>
        <v>122.45</v>
      </c>
      <c r="AK1360" s="59">
        <f t="shared" si="774"/>
        <v>2.0879587894607328</v>
      </c>
      <c r="AL1360" s="72">
        <f t="shared" si="763"/>
        <v>5037.5</v>
      </c>
      <c r="AM1360" s="72">
        <f t="shared" si="764"/>
        <v>3.7022150591491658</v>
      </c>
      <c r="AN1360" s="95" t="s">
        <v>701</v>
      </c>
      <c r="AO1360" s="77" t="s">
        <v>470</v>
      </c>
      <c r="AQ1360" s="77" t="s">
        <v>213</v>
      </c>
      <c r="AR1360" s="82" t="s">
        <v>732</v>
      </c>
      <c r="AS1360" s="82" t="s">
        <v>733</v>
      </c>
      <c r="AT1360" s="228" t="s">
        <v>2501</v>
      </c>
      <c r="AU1360" s="77">
        <v>61.16</v>
      </c>
      <c r="AV1360" s="77">
        <v>17.079999999999998</v>
      </c>
      <c r="AW1360" s="77">
        <v>35</v>
      </c>
      <c r="AX1360" s="277">
        <v>3.1916666666666669</v>
      </c>
      <c r="AY1360" s="278">
        <v>737</v>
      </c>
      <c r="AZ1360" s="455">
        <f t="shared" si="775"/>
        <v>2.8674674878590514</v>
      </c>
      <c r="BA1360" s="521" t="s">
        <v>137</v>
      </c>
      <c r="BB1360" s="95" t="s">
        <v>138</v>
      </c>
      <c r="BC1360" s="228" t="s">
        <v>1891</v>
      </c>
      <c r="BD1360" s="77"/>
      <c r="BE1360" s="77"/>
      <c r="BH1360" s="82" t="s">
        <v>1134</v>
      </c>
      <c r="BI1360" s="82" t="s">
        <v>733</v>
      </c>
      <c r="BJ1360" s="82" t="s">
        <v>8</v>
      </c>
      <c r="BK1360" s="182" t="s">
        <v>1885</v>
      </c>
      <c r="BL1360" s="77"/>
      <c r="BM1360" s="77"/>
      <c r="BO1360" s="77"/>
      <c r="BP1360" s="67" t="s">
        <v>51</v>
      </c>
      <c r="BQ1360" s="37" t="s">
        <v>707</v>
      </c>
      <c r="BR1360" s="182">
        <v>12.137199999999998</v>
      </c>
      <c r="BS1360" s="77" t="s">
        <v>21</v>
      </c>
      <c r="BT1360" s="76" t="s">
        <v>9</v>
      </c>
      <c r="BU1360" s="182">
        <v>2.016366707719607</v>
      </c>
      <c r="BW1360" s="79" t="s">
        <v>26</v>
      </c>
      <c r="BX1360" s="77" t="s">
        <v>67</v>
      </c>
      <c r="BY1360" s="80"/>
      <c r="BZ1360" s="80">
        <f t="shared" si="768"/>
        <v>2.016366707719607</v>
      </c>
      <c r="CA1360" s="77" t="s">
        <v>18</v>
      </c>
      <c r="CB1360" s="77" t="s">
        <v>682</v>
      </c>
      <c r="CC1360" s="77">
        <v>5</v>
      </c>
      <c r="CD1360" s="77">
        <v>5</v>
      </c>
      <c r="CF1360" s="82" t="s">
        <v>1584</v>
      </c>
      <c r="CG1360" s="182">
        <v>12.733600000000001</v>
      </c>
      <c r="CH1360" s="77" t="s">
        <v>21</v>
      </c>
      <c r="CI1360" s="182">
        <v>1.4836592600728629</v>
      </c>
      <c r="CK1360" s="77"/>
      <c r="CL1360" s="182">
        <v>1.4836592600728629</v>
      </c>
      <c r="CM1360" s="77">
        <v>5</v>
      </c>
      <c r="CN1360" s="77">
        <v>5</v>
      </c>
      <c r="CP1360" s="67">
        <f t="shared" si="769"/>
        <v>-0.33691744267104101</v>
      </c>
      <c r="CQ1360" s="67">
        <f t="shared" si="770"/>
        <v>0.90322580645161288</v>
      </c>
      <c r="CR1360" s="67">
        <f t="shared" si="776"/>
        <v>-0.30431252886416604</v>
      </c>
      <c r="CS1360" s="67">
        <f t="shared" si="771"/>
        <v>0.40463030576118519</v>
      </c>
      <c r="CT1360" s="91">
        <v>0</v>
      </c>
      <c r="CU1360" s="77">
        <v>0</v>
      </c>
      <c r="CV1360" s="59" t="s">
        <v>1782</v>
      </c>
      <c r="CW1360" s="77">
        <v>0</v>
      </c>
      <c r="CX1360" s="114">
        <v>0</v>
      </c>
      <c r="CY1360" s="74">
        <v>0</v>
      </c>
      <c r="CZ1360" s="74">
        <v>2</v>
      </c>
      <c r="DA1360" s="74">
        <v>0</v>
      </c>
      <c r="DB1360" s="74">
        <v>0</v>
      </c>
      <c r="DC1360" s="74">
        <v>0</v>
      </c>
      <c r="DD1360" s="77">
        <v>0</v>
      </c>
      <c r="DE1360" s="60">
        <v>0</v>
      </c>
      <c r="DF1360" s="60">
        <v>0</v>
      </c>
      <c r="DG1360" s="60">
        <v>0</v>
      </c>
      <c r="DH1360" s="60">
        <v>0</v>
      </c>
      <c r="DI1360" s="60">
        <v>0</v>
      </c>
      <c r="DJ1360" s="60">
        <v>0</v>
      </c>
      <c r="DK1360" s="60">
        <v>1</v>
      </c>
      <c r="DL1360" s="74">
        <v>0</v>
      </c>
      <c r="DM1360" s="74">
        <v>0</v>
      </c>
      <c r="DN1360" s="74">
        <v>0</v>
      </c>
      <c r="DO1360" s="77">
        <v>0</v>
      </c>
      <c r="DP1360" s="77">
        <v>0</v>
      </c>
      <c r="DQ1360" s="77">
        <v>0</v>
      </c>
      <c r="DR1360" s="77">
        <v>0</v>
      </c>
      <c r="DS1360" s="77">
        <v>0</v>
      </c>
      <c r="DT1360" s="77">
        <v>0</v>
      </c>
      <c r="DU1360" s="77">
        <v>0</v>
      </c>
      <c r="DV1360" s="77">
        <v>0</v>
      </c>
      <c r="DW1360" s="77">
        <v>0</v>
      </c>
      <c r="DX1360" s="77">
        <v>0</v>
      </c>
      <c r="DY1360" s="77">
        <v>0</v>
      </c>
      <c r="DZ1360" s="77">
        <v>0</v>
      </c>
      <c r="EA1360" s="77">
        <v>0</v>
      </c>
      <c r="EB1360" s="77">
        <v>0</v>
      </c>
      <c r="EC1360" s="77">
        <v>0</v>
      </c>
      <c r="ED1360" s="77">
        <v>0</v>
      </c>
      <c r="EE1360" s="77">
        <v>0</v>
      </c>
      <c r="EF1360" s="77">
        <v>0</v>
      </c>
      <c r="EG1360" s="77">
        <v>0</v>
      </c>
      <c r="EH1360" s="77">
        <v>0</v>
      </c>
      <c r="EI1360" s="77">
        <v>0</v>
      </c>
      <c r="EJ1360" s="77">
        <v>0</v>
      </c>
      <c r="EK1360" s="77">
        <v>0</v>
      </c>
      <c r="EL1360" s="77">
        <v>0</v>
      </c>
      <c r="EM1360" s="77">
        <v>0</v>
      </c>
      <c r="EN1360" s="77">
        <v>0</v>
      </c>
      <c r="EO1360" s="77">
        <v>0</v>
      </c>
      <c r="EP1360" s="77">
        <v>2</v>
      </c>
      <c r="EQ1360" s="77">
        <v>5</v>
      </c>
    </row>
    <row r="1361" spans="1:147" s="82" customFormat="1" ht="15" customHeight="1" x14ac:dyDescent="0.25">
      <c r="A1361" s="501" t="s">
        <v>2603</v>
      </c>
      <c r="B1361" s="77">
        <v>16</v>
      </c>
      <c r="C1361" s="78" t="s">
        <v>484</v>
      </c>
      <c r="D1361" s="77">
        <v>1999</v>
      </c>
      <c r="E1361" s="82" t="s">
        <v>485</v>
      </c>
      <c r="F1361" s="82" t="s">
        <v>87</v>
      </c>
      <c r="G1361" s="77">
        <v>84</v>
      </c>
      <c r="H1361" s="77" t="s">
        <v>486</v>
      </c>
      <c r="I1361" s="75" t="s">
        <v>50</v>
      </c>
      <c r="J1361" s="59">
        <v>0</v>
      </c>
      <c r="K1361" s="77" t="s">
        <v>3</v>
      </c>
      <c r="L1361" s="77" t="s">
        <v>89</v>
      </c>
      <c r="M1361" s="77">
        <v>16</v>
      </c>
      <c r="N1361" s="77">
        <v>16</v>
      </c>
      <c r="O1361" s="59">
        <f t="shared" si="772"/>
        <v>1.2041199826559248</v>
      </c>
      <c r="P1361" s="77">
        <v>1995</v>
      </c>
      <c r="R1361" s="77">
        <v>1</v>
      </c>
      <c r="S1361" s="77">
        <v>4</v>
      </c>
      <c r="T1361" s="77">
        <v>1</v>
      </c>
      <c r="U1361" s="77">
        <v>15</v>
      </c>
      <c r="V1361" s="77" t="s">
        <v>736</v>
      </c>
      <c r="W1361" s="77"/>
      <c r="X1361" s="77" t="s">
        <v>279</v>
      </c>
      <c r="Z1361" s="95" t="s">
        <v>369</v>
      </c>
      <c r="AA1361" s="77" t="s">
        <v>571</v>
      </c>
      <c r="AB1361" s="77" t="s">
        <v>1492</v>
      </c>
      <c r="AC1361" s="77">
        <v>7</v>
      </c>
      <c r="AD1361" s="76">
        <v>0</v>
      </c>
      <c r="AE1361" s="77" t="s">
        <v>1071</v>
      </c>
      <c r="AF1361" s="77">
        <v>7</v>
      </c>
      <c r="AG1361" s="59">
        <f t="shared" si="773"/>
        <v>0.84509804001425681</v>
      </c>
      <c r="AH1361" s="177">
        <v>574</v>
      </c>
      <c r="AI1361" s="72">
        <f t="shared" si="761"/>
        <v>2.7589118923979736</v>
      </c>
      <c r="AJ1361" s="59">
        <f t="shared" si="762"/>
        <v>112</v>
      </c>
      <c r="AK1361" s="59">
        <f t="shared" si="774"/>
        <v>2.0492180226701815</v>
      </c>
      <c r="AL1361" s="72">
        <f t="shared" si="763"/>
        <v>9184</v>
      </c>
      <c r="AM1361" s="72">
        <f t="shared" si="764"/>
        <v>3.9630318750538982</v>
      </c>
      <c r="AN1361" s="95" t="s">
        <v>958</v>
      </c>
      <c r="AO1361" s="77" t="s">
        <v>470</v>
      </c>
      <c r="AQ1361" s="77" t="s">
        <v>213</v>
      </c>
      <c r="AR1361" s="82" t="s">
        <v>734</v>
      </c>
      <c r="AS1361" s="82" t="s">
        <v>726</v>
      </c>
      <c r="AT1361" s="228" t="s">
        <v>2502</v>
      </c>
      <c r="AU1361" s="77">
        <v>61.18</v>
      </c>
      <c r="AV1361" s="77">
        <v>15.17</v>
      </c>
      <c r="AW1361" s="77">
        <v>220</v>
      </c>
      <c r="AX1361" s="277">
        <v>3.1916666666666669</v>
      </c>
      <c r="AY1361" s="278">
        <v>737</v>
      </c>
      <c r="AZ1361" s="455">
        <f t="shared" si="775"/>
        <v>2.8674674878590514</v>
      </c>
      <c r="BA1361" s="521" t="s">
        <v>137</v>
      </c>
      <c r="BB1361" s="95" t="s">
        <v>138</v>
      </c>
      <c r="BC1361" s="228" t="s">
        <v>2120</v>
      </c>
      <c r="BD1361" s="77"/>
      <c r="BE1361" s="77"/>
      <c r="BH1361" s="82" t="s">
        <v>1134</v>
      </c>
      <c r="BI1361" s="82" t="s">
        <v>726</v>
      </c>
      <c r="BJ1361" s="82" t="s">
        <v>8</v>
      </c>
      <c r="BK1361" s="95" t="s">
        <v>138</v>
      </c>
      <c r="BL1361" s="59" t="s">
        <v>2268</v>
      </c>
      <c r="BM1361" s="59" t="s">
        <v>2268</v>
      </c>
      <c r="BN1361" s="82" t="s">
        <v>730</v>
      </c>
      <c r="BO1361" s="77" t="s">
        <v>1682</v>
      </c>
      <c r="BP1361" s="67" t="s">
        <v>51</v>
      </c>
      <c r="BQ1361" s="37" t="s">
        <v>707</v>
      </c>
      <c r="BR1361" s="182">
        <v>0.45025000000000004</v>
      </c>
      <c r="BS1361" s="77" t="s">
        <v>21</v>
      </c>
      <c r="BT1361" s="76" t="s">
        <v>9</v>
      </c>
      <c r="BU1361" s="182">
        <v>0.34145119221737485</v>
      </c>
      <c r="BW1361" s="79" t="s">
        <v>26</v>
      </c>
      <c r="BX1361" s="77" t="s">
        <v>67</v>
      </c>
      <c r="BY1361" s="80"/>
      <c r="BZ1361" s="80">
        <f t="shared" si="768"/>
        <v>0.34145119221737485</v>
      </c>
      <c r="CA1361" s="77" t="s">
        <v>18</v>
      </c>
      <c r="CB1361" s="77" t="s">
        <v>736</v>
      </c>
      <c r="CC1361" s="77">
        <v>4</v>
      </c>
      <c r="CD1361" s="77">
        <v>4</v>
      </c>
      <c r="CF1361" s="82" t="s">
        <v>1584</v>
      </c>
      <c r="CG1361" s="182">
        <v>0.56675000000000009</v>
      </c>
      <c r="CH1361" s="77" t="s">
        <v>21</v>
      </c>
      <c r="CI1361" s="182">
        <v>0.43028856596474863</v>
      </c>
      <c r="CK1361" s="77"/>
      <c r="CL1361" s="182">
        <v>0.43028856596474863</v>
      </c>
      <c r="CM1361" s="77">
        <v>4</v>
      </c>
      <c r="CN1361" s="77">
        <v>4</v>
      </c>
      <c r="CP1361" s="67">
        <f t="shared" si="769"/>
        <v>-0.29993456616539999</v>
      </c>
      <c r="CQ1361" s="67">
        <f t="shared" si="770"/>
        <v>0.86956521739130432</v>
      </c>
      <c r="CR1361" s="67">
        <f t="shared" si="776"/>
        <v>-0.26081266623078259</v>
      </c>
      <c r="CS1361" s="67">
        <f t="shared" si="771"/>
        <v>0.50425145292915063</v>
      </c>
      <c r="CT1361" s="91">
        <v>0</v>
      </c>
      <c r="CU1361" s="77">
        <v>0</v>
      </c>
      <c r="CV1361" s="59" t="s">
        <v>1782</v>
      </c>
      <c r="CW1361" s="77">
        <v>0</v>
      </c>
      <c r="CX1361" s="77">
        <v>0</v>
      </c>
      <c r="CY1361" s="74">
        <v>0</v>
      </c>
      <c r="CZ1361" s="74">
        <v>2</v>
      </c>
      <c r="DA1361" s="74">
        <v>0</v>
      </c>
      <c r="DB1361" s="74">
        <v>0</v>
      </c>
      <c r="DC1361" s="74">
        <v>0</v>
      </c>
      <c r="DD1361" s="77">
        <v>0</v>
      </c>
      <c r="DE1361" s="60">
        <v>0</v>
      </c>
      <c r="DF1361" s="60">
        <v>0</v>
      </c>
      <c r="DG1361" s="60">
        <v>0</v>
      </c>
      <c r="DH1361" s="60">
        <v>0</v>
      </c>
      <c r="DI1361" s="60">
        <v>0</v>
      </c>
      <c r="DJ1361" s="60">
        <v>0</v>
      </c>
      <c r="DK1361" s="60">
        <v>0</v>
      </c>
      <c r="DL1361" s="74">
        <v>0</v>
      </c>
      <c r="DM1361" s="74">
        <v>0</v>
      </c>
      <c r="DN1361" s="74">
        <v>0</v>
      </c>
      <c r="DO1361" s="77">
        <v>0</v>
      </c>
      <c r="DP1361" s="77">
        <v>0</v>
      </c>
      <c r="DQ1361" s="77">
        <v>0</v>
      </c>
      <c r="DR1361" s="77">
        <v>0</v>
      </c>
      <c r="DS1361" s="77">
        <v>0</v>
      </c>
      <c r="DT1361" s="77">
        <v>0</v>
      </c>
      <c r="DU1361" s="77">
        <v>0</v>
      </c>
      <c r="DV1361" s="77">
        <v>0</v>
      </c>
      <c r="DW1361" s="77">
        <v>0</v>
      </c>
      <c r="DX1361" s="77">
        <v>0</v>
      </c>
      <c r="DY1361" s="77">
        <v>0</v>
      </c>
      <c r="DZ1361" s="77">
        <v>0</v>
      </c>
      <c r="EA1361" s="77">
        <v>0</v>
      </c>
      <c r="EB1361" s="77">
        <v>0</v>
      </c>
      <c r="EC1361" s="77">
        <v>0</v>
      </c>
      <c r="ED1361" s="77">
        <v>0</v>
      </c>
      <c r="EE1361" s="77">
        <v>0</v>
      </c>
      <c r="EF1361" s="77">
        <v>0</v>
      </c>
      <c r="EG1361" s="77">
        <v>0</v>
      </c>
      <c r="EH1361" s="77">
        <v>0</v>
      </c>
      <c r="EI1361" s="77">
        <v>0</v>
      </c>
      <c r="EJ1361" s="77">
        <v>0</v>
      </c>
      <c r="EK1361" s="77">
        <v>0</v>
      </c>
      <c r="EL1361" s="77">
        <v>0</v>
      </c>
      <c r="EM1361" s="77">
        <v>0</v>
      </c>
      <c r="EN1361" s="77">
        <v>0</v>
      </c>
      <c r="EO1361" s="77">
        <v>0</v>
      </c>
      <c r="EP1361" s="77">
        <v>2</v>
      </c>
      <c r="EQ1361" s="77">
        <v>5</v>
      </c>
    </row>
    <row r="1362" spans="1:147" s="82" customFormat="1" ht="15" customHeight="1" x14ac:dyDescent="0.25">
      <c r="A1362" s="501" t="s">
        <v>2603</v>
      </c>
      <c r="B1362" s="77">
        <v>17</v>
      </c>
      <c r="C1362" s="78" t="s">
        <v>484</v>
      </c>
      <c r="D1362" s="77">
        <v>1999</v>
      </c>
      <c r="E1362" s="82" t="s">
        <v>485</v>
      </c>
      <c r="F1362" s="82" t="s">
        <v>87</v>
      </c>
      <c r="G1362" s="77">
        <v>84</v>
      </c>
      <c r="H1362" s="77" t="s">
        <v>486</v>
      </c>
      <c r="I1362" s="75" t="s">
        <v>50</v>
      </c>
      <c r="J1362" s="59">
        <v>0</v>
      </c>
      <c r="K1362" s="77" t="s">
        <v>3</v>
      </c>
      <c r="L1362" s="77" t="s">
        <v>89</v>
      </c>
      <c r="M1362" s="77">
        <v>16</v>
      </c>
      <c r="N1362" s="77">
        <v>16</v>
      </c>
      <c r="O1362" s="59">
        <f t="shared" si="772"/>
        <v>1.2041199826559248</v>
      </c>
      <c r="P1362" s="77">
        <v>1995</v>
      </c>
      <c r="R1362" s="77">
        <v>1</v>
      </c>
      <c r="S1362" s="77">
        <v>4</v>
      </c>
      <c r="T1362" s="77">
        <v>1</v>
      </c>
      <c r="U1362" s="77">
        <v>15</v>
      </c>
      <c r="V1362" s="77" t="s">
        <v>736</v>
      </c>
      <c r="W1362" s="77"/>
      <c r="X1362" s="77" t="s">
        <v>279</v>
      </c>
      <c r="Z1362" s="95" t="s">
        <v>369</v>
      </c>
      <c r="AA1362" s="77" t="s">
        <v>571</v>
      </c>
      <c r="AB1362" s="77" t="s">
        <v>1492</v>
      </c>
      <c r="AC1362" s="77">
        <v>7</v>
      </c>
      <c r="AD1362" s="76">
        <v>0</v>
      </c>
      <c r="AE1362" s="77" t="s">
        <v>1071</v>
      </c>
      <c r="AF1362" s="77">
        <v>7</v>
      </c>
      <c r="AG1362" s="59">
        <f t="shared" si="773"/>
        <v>0.84509804001425681</v>
      </c>
      <c r="AH1362" s="177">
        <v>574</v>
      </c>
      <c r="AI1362" s="72">
        <f t="shared" ref="AI1362:AI1368" si="777">LOG10(AH1362)</f>
        <v>2.7589118923979736</v>
      </c>
      <c r="AJ1362" s="59">
        <f t="shared" ref="AJ1362:AJ1368" si="778">AF1362*N1362</f>
        <v>112</v>
      </c>
      <c r="AK1362" s="59">
        <f t="shared" si="774"/>
        <v>2.0492180226701815</v>
      </c>
      <c r="AL1362" s="72">
        <f t="shared" ref="AL1362:AL1368" si="779">AH1362*N1362</f>
        <v>9184</v>
      </c>
      <c r="AM1362" s="72">
        <f t="shared" si="764"/>
        <v>3.9630318750538982</v>
      </c>
      <c r="AN1362" s="95" t="s">
        <v>958</v>
      </c>
      <c r="AO1362" s="77" t="s">
        <v>470</v>
      </c>
      <c r="AQ1362" s="77" t="s">
        <v>213</v>
      </c>
      <c r="AR1362" s="82" t="s">
        <v>734</v>
      </c>
      <c r="AS1362" s="82" t="s">
        <v>726</v>
      </c>
      <c r="AT1362" s="228" t="s">
        <v>2502</v>
      </c>
      <c r="AU1362" s="77">
        <v>61.18</v>
      </c>
      <c r="AV1362" s="77">
        <v>15.17</v>
      </c>
      <c r="AW1362" s="77">
        <v>220</v>
      </c>
      <c r="AX1362" s="277">
        <v>3.1916666666666669</v>
      </c>
      <c r="AY1362" s="278">
        <v>737</v>
      </c>
      <c r="AZ1362" s="455">
        <f t="shared" si="775"/>
        <v>2.8674674878590514</v>
      </c>
      <c r="BA1362" s="521" t="s">
        <v>137</v>
      </c>
      <c r="BB1362" s="95" t="s">
        <v>138</v>
      </c>
      <c r="BC1362" s="228" t="s">
        <v>2120</v>
      </c>
      <c r="BD1362" s="77"/>
      <c r="BE1362" s="77"/>
      <c r="BH1362" s="82" t="s">
        <v>1134</v>
      </c>
      <c r="BI1362" s="82" t="s">
        <v>726</v>
      </c>
      <c r="BJ1362" s="82" t="s">
        <v>8</v>
      </c>
      <c r="BK1362" s="95" t="s">
        <v>988</v>
      </c>
      <c r="BL1362" s="77" t="s">
        <v>2268</v>
      </c>
      <c r="BM1362" s="77" t="s">
        <v>2268</v>
      </c>
      <c r="BN1362" s="82" t="s">
        <v>730</v>
      </c>
      <c r="BO1362" s="77" t="s">
        <v>1682</v>
      </c>
      <c r="BP1362" s="67" t="s">
        <v>51</v>
      </c>
      <c r="BQ1362" s="37" t="s">
        <v>707</v>
      </c>
      <c r="BR1362" s="182">
        <v>0.15024999999999999</v>
      </c>
      <c r="BS1362" s="77" t="s">
        <v>21</v>
      </c>
      <c r="BT1362" s="76" t="s">
        <v>9</v>
      </c>
      <c r="BU1362" s="182">
        <v>0.21351561223167423</v>
      </c>
      <c r="BW1362" s="79" t="s">
        <v>26</v>
      </c>
      <c r="BX1362" s="77" t="s">
        <v>67</v>
      </c>
      <c r="BY1362" s="80"/>
      <c r="BZ1362" s="80">
        <f t="shared" si="768"/>
        <v>0.21351561223167423</v>
      </c>
      <c r="CA1362" s="77" t="s">
        <v>18</v>
      </c>
      <c r="CB1362" s="77" t="s">
        <v>736</v>
      </c>
      <c r="CC1362" s="77">
        <v>4</v>
      </c>
      <c r="CD1362" s="77">
        <v>4</v>
      </c>
      <c r="CF1362" s="82" t="s">
        <v>1584</v>
      </c>
      <c r="CG1362" s="182">
        <v>0.11675000000000001</v>
      </c>
      <c r="CH1362" s="77" t="s">
        <v>21</v>
      </c>
      <c r="CI1362" s="182">
        <v>0.11393675146033144</v>
      </c>
      <c r="CK1362" s="77"/>
      <c r="CL1362" s="182">
        <v>0.11393675146033144</v>
      </c>
      <c r="CM1362" s="77">
        <v>4</v>
      </c>
      <c r="CN1362" s="77">
        <v>4</v>
      </c>
      <c r="CP1362" s="67">
        <f t="shared" si="769"/>
        <v>0.19575836952923373</v>
      </c>
      <c r="CQ1362" s="67">
        <f t="shared" si="770"/>
        <v>0.86956521739130432</v>
      </c>
      <c r="CR1362" s="67">
        <f t="shared" si="776"/>
        <v>0.17022466915585541</v>
      </c>
      <c r="CS1362" s="67">
        <f t="shared" si="771"/>
        <v>0.50181102737432626</v>
      </c>
      <c r="CT1362" s="91">
        <v>0</v>
      </c>
      <c r="CU1362" s="77">
        <v>0</v>
      </c>
      <c r="CV1362" s="59" t="s">
        <v>1782</v>
      </c>
      <c r="CW1362" s="77">
        <v>0</v>
      </c>
      <c r="CX1362" s="77">
        <v>0</v>
      </c>
      <c r="CY1362" s="74">
        <v>0</v>
      </c>
      <c r="CZ1362" s="74">
        <v>2</v>
      </c>
      <c r="DA1362" s="74">
        <v>0</v>
      </c>
      <c r="DB1362" s="74">
        <v>0</v>
      </c>
      <c r="DC1362" s="74">
        <v>0</v>
      </c>
      <c r="DD1362" s="77">
        <v>0</v>
      </c>
      <c r="DE1362" s="60">
        <v>0</v>
      </c>
      <c r="DF1362" s="60">
        <v>0</v>
      </c>
      <c r="DG1362" s="60">
        <v>0</v>
      </c>
      <c r="DH1362" s="60">
        <v>0</v>
      </c>
      <c r="DI1362" s="60">
        <v>0</v>
      </c>
      <c r="DJ1362" s="60">
        <v>0</v>
      </c>
      <c r="DK1362" s="60">
        <v>0</v>
      </c>
      <c r="DL1362" s="74">
        <v>0</v>
      </c>
      <c r="DM1362" s="74">
        <v>0</v>
      </c>
      <c r="DN1362" s="74">
        <v>0</v>
      </c>
      <c r="DO1362" s="77">
        <v>0</v>
      </c>
      <c r="DP1362" s="77">
        <v>1</v>
      </c>
      <c r="DQ1362" s="77">
        <v>0</v>
      </c>
      <c r="DR1362" s="77">
        <v>0</v>
      </c>
      <c r="DS1362" s="77">
        <v>0</v>
      </c>
      <c r="DT1362" s="77">
        <v>0</v>
      </c>
      <c r="DU1362" s="77">
        <v>0</v>
      </c>
      <c r="DV1362" s="77">
        <v>0</v>
      </c>
      <c r="DW1362" s="77">
        <v>0</v>
      </c>
      <c r="DX1362" s="77">
        <v>0</v>
      </c>
      <c r="DY1362" s="77">
        <v>0</v>
      </c>
      <c r="DZ1362" s="77">
        <v>0</v>
      </c>
      <c r="EA1362" s="77">
        <v>0</v>
      </c>
      <c r="EB1362" s="77">
        <v>0</v>
      </c>
      <c r="EC1362" s="77">
        <v>0</v>
      </c>
      <c r="ED1362" s="77">
        <v>0</v>
      </c>
      <c r="EE1362" s="77">
        <v>0</v>
      </c>
      <c r="EF1362" s="77">
        <v>0</v>
      </c>
      <c r="EG1362" s="77">
        <v>0</v>
      </c>
      <c r="EH1362" s="77">
        <v>0</v>
      </c>
      <c r="EI1362" s="77">
        <v>0</v>
      </c>
      <c r="EJ1362" s="77">
        <v>0</v>
      </c>
      <c r="EK1362" s="77">
        <v>0</v>
      </c>
      <c r="EL1362" s="77">
        <v>0</v>
      </c>
      <c r="EM1362" s="77">
        <v>0</v>
      </c>
      <c r="EN1362" s="77">
        <v>0</v>
      </c>
      <c r="EO1362" s="77">
        <v>0</v>
      </c>
      <c r="EP1362" s="77">
        <v>2</v>
      </c>
      <c r="EQ1362" s="77">
        <v>5</v>
      </c>
    </row>
    <row r="1363" spans="1:147" s="82" customFormat="1" ht="15" customHeight="1" x14ac:dyDescent="0.25">
      <c r="A1363" s="501" t="s">
        <v>2603</v>
      </c>
      <c r="B1363" s="77">
        <v>18</v>
      </c>
      <c r="C1363" s="78" t="s">
        <v>484</v>
      </c>
      <c r="D1363" s="77">
        <v>1999</v>
      </c>
      <c r="E1363" s="82" t="s">
        <v>485</v>
      </c>
      <c r="F1363" s="82" t="s">
        <v>87</v>
      </c>
      <c r="G1363" s="77">
        <v>84</v>
      </c>
      <c r="H1363" s="77" t="s">
        <v>486</v>
      </c>
      <c r="I1363" s="75" t="s">
        <v>50</v>
      </c>
      <c r="J1363" s="59">
        <v>0</v>
      </c>
      <c r="K1363" s="77" t="s">
        <v>3</v>
      </c>
      <c r="L1363" s="77" t="s">
        <v>89</v>
      </c>
      <c r="M1363" s="77">
        <v>16</v>
      </c>
      <c r="N1363" s="77">
        <v>16</v>
      </c>
      <c r="O1363" s="59">
        <f t="shared" si="772"/>
        <v>1.2041199826559248</v>
      </c>
      <c r="P1363" s="77">
        <v>1995</v>
      </c>
      <c r="R1363" s="77">
        <v>1</v>
      </c>
      <c r="S1363" s="77">
        <v>4</v>
      </c>
      <c r="T1363" s="77">
        <v>1</v>
      </c>
      <c r="U1363" s="77">
        <v>15</v>
      </c>
      <c r="V1363" s="77" t="s">
        <v>736</v>
      </c>
      <c r="W1363" s="77"/>
      <c r="X1363" s="77" t="s">
        <v>279</v>
      </c>
      <c r="Z1363" s="95" t="s">
        <v>369</v>
      </c>
      <c r="AA1363" s="77" t="s">
        <v>571</v>
      </c>
      <c r="AB1363" s="77" t="s">
        <v>1492</v>
      </c>
      <c r="AC1363" s="77">
        <v>7</v>
      </c>
      <c r="AD1363" s="76">
        <v>0</v>
      </c>
      <c r="AE1363" s="77" t="s">
        <v>1071</v>
      </c>
      <c r="AF1363" s="77">
        <v>7</v>
      </c>
      <c r="AG1363" s="59">
        <f t="shared" si="773"/>
        <v>0.84509804001425681</v>
      </c>
      <c r="AH1363" s="177">
        <v>574</v>
      </c>
      <c r="AI1363" s="72">
        <f t="shared" si="777"/>
        <v>2.7589118923979736</v>
      </c>
      <c r="AJ1363" s="59">
        <f t="shared" si="778"/>
        <v>112</v>
      </c>
      <c r="AK1363" s="59">
        <f t="shared" si="774"/>
        <v>2.0492180226701815</v>
      </c>
      <c r="AL1363" s="72">
        <f t="shared" si="779"/>
        <v>9184</v>
      </c>
      <c r="AM1363" s="72">
        <f t="shared" si="764"/>
        <v>3.9630318750538982</v>
      </c>
      <c r="AN1363" s="95" t="s">
        <v>958</v>
      </c>
      <c r="AO1363" s="77" t="s">
        <v>470</v>
      </c>
      <c r="AQ1363" s="77" t="s">
        <v>213</v>
      </c>
      <c r="AR1363" s="82" t="s">
        <v>734</v>
      </c>
      <c r="AS1363" s="82" t="s">
        <v>726</v>
      </c>
      <c r="AT1363" s="228" t="s">
        <v>2502</v>
      </c>
      <c r="AU1363" s="77">
        <v>61.18</v>
      </c>
      <c r="AV1363" s="77">
        <v>15.17</v>
      </c>
      <c r="AW1363" s="77">
        <v>220</v>
      </c>
      <c r="AX1363" s="277">
        <v>3.1916666666666669</v>
      </c>
      <c r="AY1363" s="278">
        <v>737</v>
      </c>
      <c r="AZ1363" s="455">
        <f t="shared" si="775"/>
        <v>2.8674674878590514</v>
      </c>
      <c r="BA1363" s="521" t="s">
        <v>137</v>
      </c>
      <c r="BB1363" s="95" t="s">
        <v>138</v>
      </c>
      <c r="BC1363" s="228" t="s">
        <v>2120</v>
      </c>
      <c r="BD1363" s="77"/>
      <c r="BE1363" s="77"/>
      <c r="BH1363" s="82" t="s">
        <v>1134</v>
      </c>
      <c r="BI1363" s="82" t="s">
        <v>726</v>
      </c>
      <c r="BJ1363" s="82" t="s">
        <v>8</v>
      </c>
      <c r="BK1363" s="116" t="s">
        <v>44</v>
      </c>
      <c r="BL1363" s="77"/>
      <c r="BM1363" s="77"/>
      <c r="BO1363" s="77"/>
      <c r="BP1363" s="67" t="s">
        <v>51</v>
      </c>
      <c r="BQ1363" s="37" t="s">
        <v>707</v>
      </c>
      <c r="BR1363" s="182">
        <v>3.8002500000000001</v>
      </c>
      <c r="BS1363" s="77" t="s">
        <v>21</v>
      </c>
      <c r="BT1363" s="76" t="s">
        <v>9</v>
      </c>
      <c r="BU1363" s="182">
        <v>0.41079871388958056</v>
      </c>
      <c r="BW1363" s="79" t="s">
        <v>26</v>
      </c>
      <c r="BX1363" s="77" t="s">
        <v>67</v>
      </c>
      <c r="BY1363" s="80"/>
      <c r="BZ1363" s="80">
        <f t="shared" si="768"/>
        <v>0.41079871388958056</v>
      </c>
      <c r="CA1363" s="77" t="s">
        <v>18</v>
      </c>
      <c r="CB1363" s="77" t="s">
        <v>736</v>
      </c>
      <c r="CC1363" s="77">
        <v>4</v>
      </c>
      <c r="CD1363" s="77">
        <v>4</v>
      </c>
      <c r="CF1363" s="82" t="s">
        <v>1584</v>
      </c>
      <c r="CG1363" s="182">
        <v>4.0999999999999996</v>
      </c>
      <c r="CH1363" s="77" t="s">
        <v>21</v>
      </c>
      <c r="CI1363" s="182">
        <v>0.4092994014166158</v>
      </c>
      <c r="CK1363" s="77"/>
      <c r="CL1363" s="182">
        <v>0.4092994014166158</v>
      </c>
      <c r="CM1363" s="77">
        <v>4</v>
      </c>
      <c r="CN1363" s="77">
        <v>4</v>
      </c>
      <c r="CP1363" s="67">
        <f t="shared" si="769"/>
        <v>-0.73100887191714292</v>
      </c>
      <c r="CQ1363" s="67">
        <f t="shared" si="770"/>
        <v>0.86956521739130432</v>
      </c>
      <c r="CR1363" s="67">
        <f t="shared" si="776"/>
        <v>-0.63565988862360256</v>
      </c>
      <c r="CS1363" s="67">
        <f t="shared" si="771"/>
        <v>0.52525396837531069</v>
      </c>
      <c r="CT1363" s="91">
        <v>0</v>
      </c>
      <c r="CU1363" s="77">
        <v>0</v>
      </c>
      <c r="CV1363" s="59" t="s">
        <v>1782</v>
      </c>
      <c r="CW1363" s="77">
        <v>0</v>
      </c>
      <c r="CX1363" s="76">
        <v>0</v>
      </c>
      <c r="CY1363" s="74">
        <v>0</v>
      </c>
      <c r="CZ1363" s="74">
        <v>2</v>
      </c>
      <c r="DA1363" s="74">
        <v>0</v>
      </c>
      <c r="DB1363" s="74">
        <v>0</v>
      </c>
      <c r="DC1363" s="74">
        <v>0</v>
      </c>
      <c r="DD1363" s="77">
        <v>0</v>
      </c>
      <c r="DE1363" s="60">
        <v>0</v>
      </c>
      <c r="DF1363" s="60">
        <v>0</v>
      </c>
      <c r="DG1363" s="60">
        <v>0</v>
      </c>
      <c r="DH1363" s="60">
        <v>0</v>
      </c>
      <c r="DI1363" s="60">
        <v>0</v>
      </c>
      <c r="DJ1363" s="60">
        <v>0</v>
      </c>
      <c r="DK1363" s="60">
        <v>0</v>
      </c>
      <c r="DL1363" s="74">
        <v>0</v>
      </c>
      <c r="DM1363" s="74">
        <v>0</v>
      </c>
      <c r="DN1363" s="74">
        <v>0</v>
      </c>
      <c r="DO1363" s="77">
        <v>0</v>
      </c>
      <c r="DP1363" s="77">
        <v>0</v>
      </c>
      <c r="DQ1363" s="77">
        <v>0</v>
      </c>
      <c r="DR1363" s="77">
        <v>0</v>
      </c>
      <c r="DS1363" s="77">
        <v>0</v>
      </c>
      <c r="DT1363" s="77">
        <v>0</v>
      </c>
      <c r="DU1363" s="77">
        <v>0</v>
      </c>
      <c r="DV1363" s="77">
        <v>0</v>
      </c>
      <c r="DW1363" s="77">
        <v>0</v>
      </c>
      <c r="DX1363" s="77">
        <v>0</v>
      </c>
      <c r="DY1363" s="77">
        <v>0</v>
      </c>
      <c r="DZ1363" s="77">
        <v>0</v>
      </c>
      <c r="EA1363" s="77">
        <v>0</v>
      </c>
      <c r="EB1363" s="77">
        <v>0</v>
      </c>
      <c r="EC1363" s="77">
        <v>0</v>
      </c>
      <c r="ED1363" s="77">
        <v>0</v>
      </c>
      <c r="EE1363" s="77">
        <v>0</v>
      </c>
      <c r="EF1363" s="77">
        <v>0</v>
      </c>
      <c r="EG1363" s="77">
        <v>0</v>
      </c>
      <c r="EH1363" s="77">
        <v>0</v>
      </c>
      <c r="EI1363" s="77">
        <v>0</v>
      </c>
      <c r="EJ1363" s="77">
        <v>0</v>
      </c>
      <c r="EK1363" s="77">
        <v>1</v>
      </c>
      <c r="EL1363" s="77">
        <v>0</v>
      </c>
      <c r="EM1363" s="77">
        <v>0</v>
      </c>
      <c r="EN1363" s="77">
        <v>0</v>
      </c>
      <c r="EO1363" s="77">
        <v>0</v>
      </c>
      <c r="EP1363" s="77">
        <v>2</v>
      </c>
      <c r="EQ1363" s="77">
        <v>5</v>
      </c>
    </row>
    <row r="1364" spans="1:147" s="82" customFormat="1" ht="15" customHeight="1" x14ac:dyDescent="0.25">
      <c r="A1364" s="501" t="s">
        <v>2603</v>
      </c>
      <c r="B1364" s="77">
        <v>19</v>
      </c>
      <c r="C1364" s="78" t="s">
        <v>484</v>
      </c>
      <c r="D1364" s="77">
        <v>1999</v>
      </c>
      <c r="E1364" s="82" t="s">
        <v>485</v>
      </c>
      <c r="F1364" s="82" t="s">
        <v>87</v>
      </c>
      <c r="G1364" s="77">
        <v>84</v>
      </c>
      <c r="H1364" s="77" t="s">
        <v>486</v>
      </c>
      <c r="I1364" s="75" t="s">
        <v>50</v>
      </c>
      <c r="J1364" s="59">
        <v>0</v>
      </c>
      <c r="K1364" s="77" t="s">
        <v>3</v>
      </c>
      <c r="L1364" s="77" t="s">
        <v>89</v>
      </c>
      <c r="M1364" s="77">
        <v>16</v>
      </c>
      <c r="N1364" s="77">
        <v>16</v>
      </c>
      <c r="O1364" s="59">
        <f t="shared" si="772"/>
        <v>1.2041199826559248</v>
      </c>
      <c r="P1364" s="77">
        <v>1995</v>
      </c>
      <c r="R1364" s="77">
        <v>1</v>
      </c>
      <c r="S1364" s="77">
        <v>4</v>
      </c>
      <c r="T1364" s="77">
        <v>1</v>
      </c>
      <c r="U1364" s="77">
        <v>15</v>
      </c>
      <c r="V1364" s="77" t="s">
        <v>736</v>
      </c>
      <c r="W1364" s="77"/>
      <c r="X1364" s="77" t="s">
        <v>279</v>
      </c>
      <c r="Z1364" s="95" t="s">
        <v>369</v>
      </c>
      <c r="AA1364" s="77" t="s">
        <v>571</v>
      </c>
      <c r="AB1364" s="77" t="s">
        <v>1492</v>
      </c>
      <c r="AC1364" s="77">
        <v>7</v>
      </c>
      <c r="AD1364" s="76">
        <v>0</v>
      </c>
      <c r="AE1364" s="77" t="s">
        <v>1071</v>
      </c>
      <c r="AF1364" s="77">
        <v>7</v>
      </c>
      <c r="AG1364" s="59">
        <f t="shared" si="773"/>
        <v>0.84509804001425681</v>
      </c>
      <c r="AH1364" s="177">
        <v>574</v>
      </c>
      <c r="AI1364" s="72">
        <f t="shared" si="777"/>
        <v>2.7589118923979736</v>
      </c>
      <c r="AJ1364" s="59">
        <f t="shared" si="778"/>
        <v>112</v>
      </c>
      <c r="AK1364" s="59">
        <f t="shared" si="774"/>
        <v>2.0492180226701815</v>
      </c>
      <c r="AL1364" s="72">
        <f t="shared" si="779"/>
        <v>9184</v>
      </c>
      <c r="AM1364" s="72">
        <f t="shared" si="764"/>
        <v>3.9630318750538982</v>
      </c>
      <c r="AN1364" s="95" t="s">
        <v>958</v>
      </c>
      <c r="AO1364" s="77" t="s">
        <v>470</v>
      </c>
      <c r="AQ1364" s="77" t="s">
        <v>213</v>
      </c>
      <c r="AR1364" s="82" t="s">
        <v>734</v>
      </c>
      <c r="AS1364" s="82" t="s">
        <v>726</v>
      </c>
      <c r="AT1364" s="228" t="s">
        <v>2502</v>
      </c>
      <c r="AU1364" s="77">
        <v>61.18</v>
      </c>
      <c r="AV1364" s="77">
        <v>15.17</v>
      </c>
      <c r="AW1364" s="77">
        <v>220</v>
      </c>
      <c r="AX1364" s="277">
        <v>3.1916666666666669</v>
      </c>
      <c r="AY1364" s="278">
        <v>737</v>
      </c>
      <c r="AZ1364" s="455">
        <f t="shared" si="775"/>
        <v>2.8674674878590514</v>
      </c>
      <c r="BA1364" s="521" t="s">
        <v>137</v>
      </c>
      <c r="BB1364" s="95" t="s">
        <v>138</v>
      </c>
      <c r="BC1364" s="228" t="s">
        <v>2120</v>
      </c>
      <c r="BD1364" s="77"/>
      <c r="BE1364" s="77"/>
      <c r="BH1364" s="82" t="s">
        <v>1134</v>
      </c>
      <c r="BI1364" s="82" t="s">
        <v>726</v>
      </c>
      <c r="BJ1364" s="82" t="s">
        <v>8</v>
      </c>
      <c r="BK1364" s="183" t="s">
        <v>727</v>
      </c>
      <c r="BL1364" s="77"/>
      <c r="BM1364" s="77"/>
      <c r="BO1364" s="77"/>
      <c r="BP1364" s="67" t="s">
        <v>51</v>
      </c>
      <c r="BQ1364" s="37" t="s">
        <v>707</v>
      </c>
      <c r="BR1364" s="182">
        <v>0.78325</v>
      </c>
      <c r="BS1364" s="77" t="s">
        <v>21</v>
      </c>
      <c r="BT1364" s="76" t="s">
        <v>9</v>
      </c>
      <c r="BU1364" s="182">
        <v>1.0998434358277245</v>
      </c>
      <c r="BW1364" s="79" t="s">
        <v>26</v>
      </c>
      <c r="BX1364" s="77" t="s">
        <v>67</v>
      </c>
      <c r="BY1364" s="80"/>
      <c r="BZ1364" s="80">
        <f t="shared" si="768"/>
        <v>1.0998434358277245</v>
      </c>
      <c r="CA1364" s="77" t="s">
        <v>18</v>
      </c>
      <c r="CB1364" s="77" t="s">
        <v>736</v>
      </c>
      <c r="CC1364" s="77">
        <v>4</v>
      </c>
      <c r="CD1364" s="77">
        <v>4</v>
      </c>
      <c r="CF1364" s="82" t="s">
        <v>1584</v>
      </c>
      <c r="CG1364" s="182">
        <v>1.23325</v>
      </c>
      <c r="CH1364" s="77" t="s">
        <v>21</v>
      </c>
      <c r="CI1364" s="182">
        <v>1.4405631711244047</v>
      </c>
      <c r="CK1364" s="77"/>
      <c r="CL1364" s="182">
        <v>1.4405631711244047</v>
      </c>
      <c r="CM1364" s="77">
        <v>4</v>
      </c>
      <c r="CN1364" s="77">
        <v>4</v>
      </c>
      <c r="CP1364" s="67">
        <f t="shared" si="769"/>
        <v>-0.35112997077818231</v>
      </c>
      <c r="CQ1364" s="67">
        <f t="shared" si="770"/>
        <v>0.86956521739130432</v>
      </c>
      <c r="CR1364" s="67">
        <f t="shared" si="776"/>
        <v>-0.30533040937233241</v>
      </c>
      <c r="CS1364" s="67">
        <f t="shared" si="771"/>
        <v>0.50582666618046723</v>
      </c>
      <c r="CT1364" s="91">
        <v>0</v>
      </c>
      <c r="CU1364" s="77">
        <v>0</v>
      </c>
      <c r="CV1364" s="59" t="s">
        <v>1782</v>
      </c>
      <c r="CW1364" s="77">
        <v>0</v>
      </c>
      <c r="CX1364" s="114">
        <v>0</v>
      </c>
      <c r="CY1364" s="74">
        <v>0</v>
      </c>
      <c r="CZ1364" s="74">
        <v>2</v>
      </c>
      <c r="DA1364" s="74">
        <v>0</v>
      </c>
      <c r="DB1364" s="74">
        <v>0</v>
      </c>
      <c r="DC1364" s="74">
        <v>0</v>
      </c>
      <c r="DD1364" s="77">
        <v>0</v>
      </c>
      <c r="DE1364" s="60">
        <v>0</v>
      </c>
      <c r="DF1364" s="60">
        <v>0</v>
      </c>
      <c r="DG1364" s="60">
        <v>0</v>
      </c>
      <c r="DH1364" s="60">
        <v>0</v>
      </c>
      <c r="DI1364" s="60">
        <v>0</v>
      </c>
      <c r="DJ1364" s="60">
        <v>0</v>
      </c>
      <c r="DK1364" s="60">
        <v>0</v>
      </c>
      <c r="DL1364" s="74">
        <v>0</v>
      </c>
      <c r="DM1364" s="74">
        <v>0</v>
      </c>
      <c r="DN1364" s="74">
        <v>0</v>
      </c>
      <c r="DO1364" s="77">
        <v>0</v>
      </c>
      <c r="DP1364" s="77">
        <v>0</v>
      </c>
      <c r="DQ1364" s="77">
        <v>0</v>
      </c>
      <c r="DR1364" s="77">
        <v>0</v>
      </c>
      <c r="DS1364" s="77">
        <v>0</v>
      </c>
      <c r="DT1364" s="77">
        <v>0</v>
      </c>
      <c r="DU1364" s="77">
        <v>0</v>
      </c>
      <c r="DV1364" s="77">
        <v>0</v>
      </c>
      <c r="DW1364" s="77">
        <v>0</v>
      </c>
      <c r="DX1364" s="77">
        <v>0</v>
      </c>
      <c r="DY1364" s="77">
        <v>0</v>
      </c>
      <c r="DZ1364" s="77">
        <v>0</v>
      </c>
      <c r="EA1364" s="77">
        <v>0</v>
      </c>
      <c r="EB1364" s="77">
        <v>0</v>
      </c>
      <c r="EC1364" s="77">
        <v>0</v>
      </c>
      <c r="ED1364" s="77">
        <v>0</v>
      </c>
      <c r="EE1364" s="77">
        <v>0</v>
      </c>
      <c r="EF1364" s="77">
        <v>0</v>
      </c>
      <c r="EG1364" s="77">
        <v>0</v>
      </c>
      <c r="EH1364" s="77">
        <v>0</v>
      </c>
      <c r="EI1364" s="77">
        <v>0</v>
      </c>
      <c r="EJ1364" s="77">
        <v>0</v>
      </c>
      <c r="EK1364" s="77">
        <v>0</v>
      </c>
      <c r="EL1364" s="76">
        <v>1</v>
      </c>
      <c r="EM1364" s="77">
        <v>0</v>
      </c>
      <c r="EN1364" s="77">
        <v>0</v>
      </c>
      <c r="EO1364" s="77">
        <v>0</v>
      </c>
      <c r="EP1364" s="77">
        <v>2</v>
      </c>
      <c r="EQ1364" s="77">
        <v>5</v>
      </c>
    </row>
    <row r="1365" spans="1:147" s="82" customFormat="1" ht="15" customHeight="1" x14ac:dyDescent="0.25">
      <c r="A1365" s="501" t="s">
        <v>2603</v>
      </c>
      <c r="B1365" s="77">
        <v>20</v>
      </c>
      <c r="C1365" s="78" t="s">
        <v>484</v>
      </c>
      <c r="D1365" s="77">
        <v>1999</v>
      </c>
      <c r="E1365" s="82" t="s">
        <v>485</v>
      </c>
      <c r="F1365" s="82" t="s">
        <v>87</v>
      </c>
      <c r="G1365" s="77">
        <v>84</v>
      </c>
      <c r="H1365" s="77" t="s">
        <v>486</v>
      </c>
      <c r="I1365" s="75" t="s">
        <v>50</v>
      </c>
      <c r="J1365" s="59">
        <v>0</v>
      </c>
      <c r="K1365" s="77" t="s">
        <v>3</v>
      </c>
      <c r="L1365" s="77" t="s">
        <v>89</v>
      </c>
      <c r="M1365" s="77">
        <v>16</v>
      </c>
      <c r="N1365" s="77">
        <v>16</v>
      </c>
      <c r="O1365" s="59">
        <f t="shared" si="772"/>
        <v>1.2041199826559248</v>
      </c>
      <c r="P1365" s="77">
        <v>1995</v>
      </c>
      <c r="R1365" s="77">
        <v>1</v>
      </c>
      <c r="S1365" s="77">
        <v>4</v>
      </c>
      <c r="T1365" s="77">
        <v>1</v>
      </c>
      <c r="U1365" s="77">
        <v>15</v>
      </c>
      <c r="V1365" s="77" t="s">
        <v>736</v>
      </c>
      <c r="W1365" s="77"/>
      <c r="X1365" s="77" t="s">
        <v>279</v>
      </c>
      <c r="Z1365" s="95" t="s">
        <v>369</v>
      </c>
      <c r="AA1365" s="77" t="s">
        <v>571</v>
      </c>
      <c r="AB1365" s="77" t="s">
        <v>1492</v>
      </c>
      <c r="AC1365" s="77">
        <v>7</v>
      </c>
      <c r="AD1365" s="76">
        <v>0</v>
      </c>
      <c r="AE1365" s="77" t="s">
        <v>1071</v>
      </c>
      <c r="AF1365" s="77">
        <v>7</v>
      </c>
      <c r="AG1365" s="59">
        <f t="shared" si="773"/>
        <v>0.84509804001425681</v>
      </c>
      <c r="AH1365" s="177">
        <v>574</v>
      </c>
      <c r="AI1365" s="72">
        <f t="shared" si="777"/>
        <v>2.7589118923979736</v>
      </c>
      <c r="AJ1365" s="59">
        <f t="shared" si="778"/>
        <v>112</v>
      </c>
      <c r="AK1365" s="59">
        <f t="shared" si="774"/>
        <v>2.0492180226701815</v>
      </c>
      <c r="AL1365" s="72">
        <f t="shared" si="779"/>
        <v>9184</v>
      </c>
      <c r="AM1365" s="72">
        <f t="shared" si="764"/>
        <v>3.9630318750538982</v>
      </c>
      <c r="AN1365" s="95" t="s">
        <v>958</v>
      </c>
      <c r="AO1365" s="77" t="s">
        <v>470</v>
      </c>
      <c r="AQ1365" s="77" t="s">
        <v>213</v>
      </c>
      <c r="AR1365" s="82" t="s">
        <v>734</v>
      </c>
      <c r="AS1365" s="82" t="s">
        <v>726</v>
      </c>
      <c r="AT1365" s="228" t="s">
        <v>2502</v>
      </c>
      <c r="AU1365" s="77">
        <v>61.18</v>
      </c>
      <c r="AV1365" s="77">
        <v>15.17</v>
      </c>
      <c r="AW1365" s="77">
        <v>220</v>
      </c>
      <c r="AX1365" s="277">
        <v>3.1916666666666669</v>
      </c>
      <c r="AY1365" s="278">
        <v>737</v>
      </c>
      <c r="AZ1365" s="455">
        <f t="shared" si="775"/>
        <v>2.8674674878590514</v>
      </c>
      <c r="BA1365" s="521" t="s">
        <v>137</v>
      </c>
      <c r="BB1365" s="95" t="s">
        <v>138</v>
      </c>
      <c r="BC1365" s="228" t="s">
        <v>2120</v>
      </c>
      <c r="BD1365" s="77"/>
      <c r="BE1365" s="77"/>
      <c r="BH1365" s="82" t="s">
        <v>1134</v>
      </c>
      <c r="BI1365" s="82" t="s">
        <v>726</v>
      </c>
      <c r="BJ1365" s="82" t="s">
        <v>8</v>
      </c>
      <c r="BK1365" s="183" t="s">
        <v>42</v>
      </c>
      <c r="BL1365" s="77"/>
      <c r="BM1365" s="77"/>
      <c r="BO1365" s="77"/>
      <c r="BP1365" s="67" t="s">
        <v>51</v>
      </c>
      <c r="BQ1365" s="37" t="s">
        <v>707</v>
      </c>
      <c r="BR1365" s="182">
        <v>1.2000000000000002</v>
      </c>
      <c r="BS1365" s="77" t="s">
        <v>21</v>
      </c>
      <c r="BT1365" s="76" t="s">
        <v>9</v>
      </c>
      <c r="BU1365" s="182">
        <v>1.4185177710084094</v>
      </c>
      <c r="BW1365" s="79" t="s">
        <v>26</v>
      </c>
      <c r="BX1365" s="77" t="s">
        <v>67</v>
      </c>
      <c r="BY1365" s="80"/>
      <c r="BZ1365" s="80">
        <f t="shared" si="768"/>
        <v>1.4185177710084094</v>
      </c>
      <c r="CA1365" s="77" t="s">
        <v>18</v>
      </c>
      <c r="CB1365" s="77" t="s">
        <v>736</v>
      </c>
      <c r="CC1365" s="77">
        <v>4</v>
      </c>
      <c r="CD1365" s="77">
        <v>4</v>
      </c>
      <c r="CF1365" s="82" t="s">
        <v>1584</v>
      </c>
      <c r="CG1365" s="182">
        <v>1.5667500000000001</v>
      </c>
      <c r="CH1365" s="77" t="s">
        <v>21</v>
      </c>
      <c r="CI1365" s="182">
        <v>0.92138785716620586</v>
      </c>
      <c r="CK1365" s="77"/>
      <c r="CL1365" s="182">
        <v>0.92138785716620586</v>
      </c>
      <c r="CM1365" s="77">
        <v>4</v>
      </c>
      <c r="CN1365" s="77">
        <v>4</v>
      </c>
      <c r="CP1365" s="67">
        <f t="shared" si="769"/>
        <v>-0.30663020947682984</v>
      </c>
      <c r="CQ1365" s="67">
        <f t="shared" si="770"/>
        <v>0.86956521739130432</v>
      </c>
      <c r="CR1365" s="67">
        <f t="shared" si="776"/>
        <v>-0.26663496476246074</v>
      </c>
      <c r="CS1365" s="67">
        <f t="shared" si="771"/>
        <v>0.50444338777711739</v>
      </c>
      <c r="CT1365" s="91">
        <v>0</v>
      </c>
      <c r="CU1365" s="77">
        <v>0</v>
      </c>
      <c r="CV1365" s="59" t="s">
        <v>1782</v>
      </c>
      <c r="CW1365" s="77">
        <v>0</v>
      </c>
      <c r="CX1365" s="114">
        <v>0</v>
      </c>
      <c r="CY1365" s="74">
        <v>0</v>
      </c>
      <c r="CZ1365" s="74">
        <v>2</v>
      </c>
      <c r="DA1365" s="74">
        <v>0</v>
      </c>
      <c r="DB1365" s="74">
        <v>0</v>
      </c>
      <c r="DC1365" s="74">
        <v>0</v>
      </c>
      <c r="DD1365" s="77">
        <v>0</v>
      </c>
      <c r="DE1365" s="60">
        <v>0</v>
      </c>
      <c r="DF1365" s="60">
        <v>0</v>
      </c>
      <c r="DG1365" s="60">
        <v>0</v>
      </c>
      <c r="DH1365" s="60">
        <v>0</v>
      </c>
      <c r="DI1365" s="60">
        <v>0</v>
      </c>
      <c r="DJ1365" s="60">
        <v>0</v>
      </c>
      <c r="DK1365" s="60">
        <v>0</v>
      </c>
      <c r="DL1365" s="74">
        <v>0</v>
      </c>
      <c r="DM1365" s="74">
        <v>0</v>
      </c>
      <c r="DN1365" s="74">
        <v>0</v>
      </c>
      <c r="DO1365" s="77">
        <v>0</v>
      </c>
      <c r="DP1365" s="77">
        <v>0</v>
      </c>
      <c r="DQ1365" s="77">
        <v>0</v>
      </c>
      <c r="DR1365" s="77">
        <v>0</v>
      </c>
      <c r="DS1365" s="77">
        <v>0</v>
      </c>
      <c r="DT1365" s="77">
        <v>0</v>
      </c>
      <c r="DU1365" s="77">
        <v>0</v>
      </c>
      <c r="DV1365" s="77">
        <v>0</v>
      </c>
      <c r="DW1365" s="77">
        <v>0</v>
      </c>
      <c r="DX1365" s="77">
        <v>0</v>
      </c>
      <c r="DY1365" s="77">
        <v>0</v>
      </c>
      <c r="DZ1365" s="77">
        <v>0</v>
      </c>
      <c r="EA1365" s="77">
        <v>0</v>
      </c>
      <c r="EB1365" s="77">
        <v>0</v>
      </c>
      <c r="EC1365" s="77">
        <v>0</v>
      </c>
      <c r="ED1365" s="77">
        <v>0</v>
      </c>
      <c r="EE1365" s="77">
        <v>0</v>
      </c>
      <c r="EF1365" s="77">
        <v>0</v>
      </c>
      <c r="EG1365" s="77">
        <v>1</v>
      </c>
      <c r="EH1365" s="77">
        <v>0</v>
      </c>
      <c r="EI1365" s="77">
        <v>0</v>
      </c>
      <c r="EJ1365" s="77">
        <v>0</v>
      </c>
      <c r="EK1365" s="77">
        <v>0</v>
      </c>
      <c r="EL1365" s="77">
        <v>0</v>
      </c>
      <c r="EM1365" s="77">
        <v>0</v>
      </c>
      <c r="EN1365" s="77">
        <v>0</v>
      </c>
      <c r="EO1365" s="77">
        <v>0</v>
      </c>
      <c r="EP1365" s="77">
        <v>2</v>
      </c>
      <c r="EQ1365" s="77">
        <v>5</v>
      </c>
    </row>
    <row r="1366" spans="1:147" s="82" customFormat="1" ht="15" customHeight="1" x14ac:dyDescent="0.25">
      <c r="A1366" s="501" t="s">
        <v>2603</v>
      </c>
      <c r="B1366" s="77">
        <v>21</v>
      </c>
      <c r="C1366" s="78" t="s">
        <v>484</v>
      </c>
      <c r="D1366" s="77">
        <v>1999</v>
      </c>
      <c r="E1366" s="82" t="s">
        <v>485</v>
      </c>
      <c r="F1366" s="82" t="s">
        <v>87</v>
      </c>
      <c r="G1366" s="77">
        <v>84</v>
      </c>
      <c r="H1366" s="77" t="s">
        <v>486</v>
      </c>
      <c r="I1366" s="75" t="s">
        <v>50</v>
      </c>
      <c r="J1366" s="59">
        <v>0</v>
      </c>
      <c r="K1366" s="77" t="s">
        <v>3</v>
      </c>
      <c r="L1366" s="77" t="s">
        <v>89</v>
      </c>
      <c r="M1366" s="77">
        <v>16</v>
      </c>
      <c r="N1366" s="77">
        <v>16</v>
      </c>
      <c r="O1366" s="59">
        <f t="shared" si="772"/>
        <v>1.2041199826559248</v>
      </c>
      <c r="P1366" s="77">
        <v>1995</v>
      </c>
      <c r="R1366" s="77">
        <v>1</v>
      </c>
      <c r="S1366" s="77">
        <v>4</v>
      </c>
      <c r="T1366" s="77">
        <v>1</v>
      </c>
      <c r="U1366" s="77">
        <v>15</v>
      </c>
      <c r="V1366" s="77" t="s">
        <v>736</v>
      </c>
      <c r="W1366" s="77"/>
      <c r="X1366" s="77" t="s">
        <v>279</v>
      </c>
      <c r="Z1366" s="95" t="s">
        <v>369</v>
      </c>
      <c r="AA1366" s="77" t="s">
        <v>571</v>
      </c>
      <c r="AB1366" s="77" t="s">
        <v>1492</v>
      </c>
      <c r="AC1366" s="77">
        <v>7</v>
      </c>
      <c r="AD1366" s="76">
        <v>0</v>
      </c>
      <c r="AE1366" s="77" t="s">
        <v>1071</v>
      </c>
      <c r="AF1366" s="77">
        <v>7</v>
      </c>
      <c r="AG1366" s="59">
        <f t="shared" si="773"/>
        <v>0.84509804001425681</v>
      </c>
      <c r="AH1366" s="177">
        <v>574</v>
      </c>
      <c r="AI1366" s="72">
        <f t="shared" si="777"/>
        <v>2.7589118923979736</v>
      </c>
      <c r="AJ1366" s="59">
        <f t="shared" si="778"/>
        <v>112</v>
      </c>
      <c r="AK1366" s="59">
        <f t="shared" si="774"/>
        <v>2.0492180226701815</v>
      </c>
      <c r="AL1366" s="72">
        <f t="shared" si="779"/>
        <v>9184</v>
      </c>
      <c r="AM1366" s="72">
        <f t="shared" si="764"/>
        <v>3.9630318750538982</v>
      </c>
      <c r="AN1366" s="95" t="s">
        <v>958</v>
      </c>
      <c r="AO1366" s="77" t="s">
        <v>470</v>
      </c>
      <c r="AQ1366" s="77" t="s">
        <v>213</v>
      </c>
      <c r="AR1366" s="82" t="s">
        <v>734</v>
      </c>
      <c r="AS1366" s="82" t="s">
        <v>726</v>
      </c>
      <c r="AT1366" s="228" t="s">
        <v>2502</v>
      </c>
      <c r="AU1366" s="77">
        <v>61.18</v>
      </c>
      <c r="AV1366" s="77">
        <v>15.17</v>
      </c>
      <c r="AW1366" s="77">
        <v>220</v>
      </c>
      <c r="AX1366" s="277">
        <v>3.1916666666666669</v>
      </c>
      <c r="AY1366" s="278">
        <v>737</v>
      </c>
      <c r="AZ1366" s="455">
        <f t="shared" si="775"/>
        <v>2.8674674878590514</v>
      </c>
      <c r="BA1366" s="521" t="s">
        <v>137</v>
      </c>
      <c r="BB1366" s="95" t="s">
        <v>138</v>
      </c>
      <c r="BC1366" s="228" t="s">
        <v>2120</v>
      </c>
      <c r="BD1366" s="77"/>
      <c r="BE1366" s="77"/>
      <c r="BH1366" s="82" t="s">
        <v>1134</v>
      </c>
      <c r="BI1366" s="82" t="s">
        <v>726</v>
      </c>
      <c r="BJ1366" s="82" t="s">
        <v>8</v>
      </c>
      <c r="BK1366" s="183" t="s">
        <v>986</v>
      </c>
      <c r="BL1366" s="77"/>
      <c r="BM1366" s="77"/>
      <c r="BO1366" s="77"/>
      <c r="BP1366" s="67" t="s">
        <v>51</v>
      </c>
      <c r="BQ1366" s="37" t="s">
        <v>707</v>
      </c>
      <c r="BR1366" s="182">
        <v>2.75</v>
      </c>
      <c r="BS1366" s="77" t="s">
        <v>21</v>
      </c>
      <c r="BT1366" s="76" t="s">
        <v>9</v>
      </c>
      <c r="BU1366" s="182">
        <v>1.8177234846550967</v>
      </c>
      <c r="BW1366" s="79" t="s">
        <v>26</v>
      </c>
      <c r="BX1366" s="77" t="s">
        <v>67</v>
      </c>
      <c r="BY1366" s="80"/>
      <c r="BZ1366" s="80">
        <f t="shared" si="768"/>
        <v>1.8177234846550967</v>
      </c>
      <c r="CA1366" s="77" t="s">
        <v>18</v>
      </c>
      <c r="CB1366" s="77" t="s">
        <v>736</v>
      </c>
      <c r="CC1366" s="77">
        <v>4</v>
      </c>
      <c r="CD1366" s="77">
        <v>4</v>
      </c>
      <c r="CF1366" s="82" t="s">
        <v>1584</v>
      </c>
      <c r="CG1366" s="182">
        <v>1.5502500000000001</v>
      </c>
      <c r="CH1366" s="77" t="s">
        <v>21</v>
      </c>
      <c r="CI1366" s="182">
        <v>1.3372068837692987</v>
      </c>
      <c r="CK1366" s="77"/>
      <c r="CL1366" s="182">
        <v>1.3372068837692987</v>
      </c>
      <c r="CM1366" s="77">
        <v>4</v>
      </c>
      <c r="CN1366" s="77">
        <v>4</v>
      </c>
      <c r="CP1366" s="67">
        <f t="shared" si="769"/>
        <v>0.75188476550035621</v>
      </c>
      <c r="CQ1366" s="67">
        <f t="shared" si="770"/>
        <v>0.86956521739130432</v>
      </c>
      <c r="CR1366" s="67">
        <f t="shared" si="776"/>
        <v>0.65381283956552716</v>
      </c>
      <c r="CS1366" s="67">
        <f t="shared" si="771"/>
        <v>0.52671695182379608</v>
      </c>
      <c r="CT1366" s="91">
        <v>0</v>
      </c>
      <c r="CU1366" s="77">
        <v>0</v>
      </c>
      <c r="CV1366" s="59" t="s">
        <v>1782</v>
      </c>
      <c r="CW1366" s="77">
        <v>0</v>
      </c>
      <c r="CX1366" s="114">
        <v>0</v>
      </c>
      <c r="CY1366" s="74">
        <v>0</v>
      </c>
      <c r="CZ1366" s="74">
        <v>2</v>
      </c>
      <c r="DA1366" s="74">
        <v>0</v>
      </c>
      <c r="DB1366" s="74">
        <v>0</v>
      </c>
      <c r="DC1366" s="74">
        <v>0</v>
      </c>
      <c r="DD1366" s="77">
        <v>0</v>
      </c>
      <c r="DE1366" s="60">
        <v>0</v>
      </c>
      <c r="DF1366" s="60">
        <v>0</v>
      </c>
      <c r="DG1366" s="60">
        <v>0</v>
      </c>
      <c r="DH1366" s="60">
        <v>0</v>
      </c>
      <c r="DI1366" s="60">
        <v>0</v>
      </c>
      <c r="DJ1366" s="60">
        <v>0</v>
      </c>
      <c r="DK1366" s="60">
        <v>0</v>
      </c>
      <c r="DL1366" s="74">
        <v>0</v>
      </c>
      <c r="DM1366" s="74">
        <v>0</v>
      </c>
      <c r="DN1366" s="74">
        <v>0</v>
      </c>
      <c r="DO1366" s="77">
        <v>0</v>
      </c>
      <c r="DP1366" s="77">
        <v>0</v>
      </c>
      <c r="DQ1366" s="77">
        <v>0</v>
      </c>
      <c r="DR1366" s="77">
        <v>0</v>
      </c>
      <c r="DS1366" s="77">
        <v>0</v>
      </c>
      <c r="DT1366" s="77">
        <v>0</v>
      </c>
      <c r="DU1366" s="77">
        <v>0</v>
      </c>
      <c r="DV1366" s="77">
        <v>0</v>
      </c>
      <c r="DW1366" s="77">
        <v>0</v>
      </c>
      <c r="DX1366" s="77">
        <v>0</v>
      </c>
      <c r="DY1366" s="77">
        <v>0</v>
      </c>
      <c r="DZ1366" s="77">
        <v>0</v>
      </c>
      <c r="EA1366" s="77">
        <v>0</v>
      </c>
      <c r="EB1366" s="77">
        <v>0</v>
      </c>
      <c r="EC1366" s="77">
        <v>0</v>
      </c>
      <c r="ED1366" s="77">
        <v>0</v>
      </c>
      <c r="EE1366" s="77">
        <v>1</v>
      </c>
      <c r="EF1366" s="77">
        <v>0</v>
      </c>
      <c r="EG1366" s="77">
        <v>0</v>
      </c>
      <c r="EH1366" s="77">
        <v>0</v>
      </c>
      <c r="EI1366" s="77">
        <v>0</v>
      </c>
      <c r="EJ1366" s="77">
        <v>0</v>
      </c>
      <c r="EK1366" s="77">
        <v>0</v>
      </c>
      <c r="EL1366" s="77">
        <v>0</v>
      </c>
      <c r="EM1366" s="77">
        <v>0</v>
      </c>
      <c r="EN1366" s="77">
        <v>0</v>
      </c>
      <c r="EO1366" s="77">
        <v>0</v>
      </c>
      <c r="EP1366" s="77">
        <v>2</v>
      </c>
      <c r="EQ1366" s="77">
        <v>5</v>
      </c>
    </row>
    <row r="1367" spans="1:147" s="82" customFormat="1" ht="15" customHeight="1" x14ac:dyDescent="0.25">
      <c r="A1367" s="501" t="s">
        <v>2603</v>
      </c>
      <c r="B1367" s="77">
        <v>22</v>
      </c>
      <c r="C1367" s="78" t="s">
        <v>484</v>
      </c>
      <c r="D1367" s="77">
        <v>1999</v>
      </c>
      <c r="E1367" s="82" t="s">
        <v>485</v>
      </c>
      <c r="F1367" s="82" t="s">
        <v>87</v>
      </c>
      <c r="G1367" s="77">
        <v>84</v>
      </c>
      <c r="H1367" s="77" t="s">
        <v>486</v>
      </c>
      <c r="I1367" s="75" t="s">
        <v>50</v>
      </c>
      <c r="J1367" s="59">
        <v>0</v>
      </c>
      <c r="K1367" s="77" t="s">
        <v>3</v>
      </c>
      <c r="L1367" s="77" t="s">
        <v>89</v>
      </c>
      <c r="M1367" s="77">
        <v>16</v>
      </c>
      <c r="N1367" s="77">
        <v>16</v>
      </c>
      <c r="O1367" s="59">
        <f t="shared" si="772"/>
        <v>1.2041199826559248</v>
      </c>
      <c r="P1367" s="77">
        <v>1995</v>
      </c>
      <c r="R1367" s="77">
        <v>1</v>
      </c>
      <c r="S1367" s="77">
        <v>4</v>
      </c>
      <c r="T1367" s="77">
        <v>1</v>
      </c>
      <c r="U1367" s="77">
        <v>15</v>
      </c>
      <c r="V1367" s="77" t="s">
        <v>736</v>
      </c>
      <c r="W1367" s="77"/>
      <c r="X1367" s="77" t="s">
        <v>279</v>
      </c>
      <c r="Z1367" s="95" t="s">
        <v>369</v>
      </c>
      <c r="AA1367" s="77" t="s">
        <v>571</v>
      </c>
      <c r="AB1367" s="77" t="s">
        <v>1492</v>
      </c>
      <c r="AC1367" s="77">
        <v>7</v>
      </c>
      <c r="AD1367" s="76">
        <v>0</v>
      </c>
      <c r="AE1367" s="77" t="s">
        <v>1071</v>
      </c>
      <c r="AF1367" s="77">
        <v>7</v>
      </c>
      <c r="AG1367" s="59">
        <f t="shared" si="773"/>
        <v>0.84509804001425681</v>
      </c>
      <c r="AH1367" s="177">
        <v>574</v>
      </c>
      <c r="AI1367" s="72">
        <f t="shared" si="777"/>
        <v>2.7589118923979736</v>
      </c>
      <c r="AJ1367" s="59">
        <f t="shared" si="778"/>
        <v>112</v>
      </c>
      <c r="AK1367" s="59">
        <f t="shared" si="774"/>
        <v>2.0492180226701815</v>
      </c>
      <c r="AL1367" s="72">
        <f t="shared" si="779"/>
        <v>9184</v>
      </c>
      <c r="AM1367" s="72">
        <f t="shared" si="764"/>
        <v>3.9630318750538982</v>
      </c>
      <c r="AN1367" s="95" t="s">
        <v>958</v>
      </c>
      <c r="AO1367" s="77" t="s">
        <v>470</v>
      </c>
      <c r="AQ1367" s="77" t="s">
        <v>213</v>
      </c>
      <c r="AR1367" s="82" t="s">
        <v>734</v>
      </c>
      <c r="AS1367" s="82" t="s">
        <v>726</v>
      </c>
      <c r="AT1367" s="228" t="s">
        <v>2502</v>
      </c>
      <c r="AU1367" s="77">
        <v>61.18</v>
      </c>
      <c r="AV1367" s="77">
        <v>15.17</v>
      </c>
      <c r="AW1367" s="77">
        <v>220</v>
      </c>
      <c r="AX1367" s="277">
        <v>3.1916666666666669</v>
      </c>
      <c r="AY1367" s="278">
        <v>737</v>
      </c>
      <c r="AZ1367" s="455">
        <f t="shared" si="775"/>
        <v>2.8674674878590514</v>
      </c>
      <c r="BA1367" s="521" t="s">
        <v>137</v>
      </c>
      <c r="BB1367" s="95" t="s">
        <v>138</v>
      </c>
      <c r="BC1367" s="228" t="s">
        <v>2120</v>
      </c>
      <c r="BD1367" s="77"/>
      <c r="BE1367" s="77"/>
      <c r="BH1367" s="82" t="s">
        <v>1134</v>
      </c>
      <c r="BI1367" s="82" t="s">
        <v>726</v>
      </c>
      <c r="BJ1367" s="82" t="s">
        <v>8</v>
      </c>
      <c r="BK1367" s="183" t="s">
        <v>48</v>
      </c>
      <c r="BL1367" s="77"/>
      <c r="BM1367" s="77"/>
      <c r="BO1367" s="77"/>
      <c r="BP1367" s="67" t="s">
        <v>51</v>
      </c>
      <c r="BQ1367" s="37" t="s">
        <v>707</v>
      </c>
      <c r="BR1367" s="182">
        <v>0.25</v>
      </c>
      <c r="BS1367" s="77" t="s">
        <v>21</v>
      </c>
      <c r="BT1367" s="76" t="s">
        <v>9</v>
      </c>
      <c r="BU1367" s="182">
        <v>0.37066516786267723</v>
      </c>
      <c r="BW1367" s="79" t="s">
        <v>26</v>
      </c>
      <c r="BX1367" s="77" t="s">
        <v>67</v>
      </c>
      <c r="BY1367" s="80"/>
      <c r="BZ1367" s="80">
        <f t="shared" si="768"/>
        <v>0.37066516786267723</v>
      </c>
      <c r="CA1367" s="77" t="s">
        <v>18</v>
      </c>
      <c r="CB1367" s="77" t="s">
        <v>736</v>
      </c>
      <c r="CC1367" s="77">
        <v>4</v>
      </c>
      <c r="CD1367" s="77">
        <v>4</v>
      </c>
      <c r="CF1367" s="82" t="s">
        <v>1584</v>
      </c>
      <c r="CG1367" s="182">
        <v>0.28325</v>
      </c>
      <c r="CH1367" s="77" t="s">
        <v>21</v>
      </c>
      <c r="CI1367" s="182">
        <v>0.5665</v>
      </c>
      <c r="CK1367" s="77"/>
      <c r="CL1367" s="182">
        <v>0.5665</v>
      </c>
      <c r="CM1367" s="77">
        <v>4</v>
      </c>
      <c r="CN1367" s="77">
        <v>4</v>
      </c>
      <c r="CP1367" s="67">
        <f t="shared" si="769"/>
        <v>-6.9458380222344629E-2</v>
      </c>
      <c r="CQ1367" s="67">
        <f t="shared" si="770"/>
        <v>0.86956521739130432</v>
      </c>
      <c r="CR1367" s="67">
        <f t="shared" si="776"/>
        <v>-6.039859149769098E-2</v>
      </c>
      <c r="CS1367" s="67">
        <f t="shared" si="771"/>
        <v>0.50022799936593154</v>
      </c>
      <c r="CT1367" s="91">
        <v>0</v>
      </c>
      <c r="CU1367" s="77">
        <v>0</v>
      </c>
      <c r="CV1367" s="59" t="s">
        <v>1782</v>
      </c>
      <c r="CW1367" s="77">
        <v>0</v>
      </c>
      <c r="CX1367" s="114">
        <v>0</v>
      </c>
      <c r="CY1367" s="74">
        <v>0</v>
      </c>
      <c r="CZ1367" s="74">
        <v>2</v>
      </c>
      <c r="DA1367" s="74">
        <v>0</v>
      </c>
      <c r="DB1367" s="74">
        <v>0</v>
      </c>
      <c r="DC1367" s="74">
        <v>0</v>
      </c>
      <c r="DD1367" s="77">
        <v>0</v>
      </c>
      <c r="DE1367" s="60">
        <v>0</v>
      </c>
      <c r="DF1367" s="60">
        <v>0</v>
      </c>
      <c r="DG1367" s="60">
        <v>0</v>
      </c>
      <c r="DH1367" s="60">
        <v>0</v>
      </c>
      <c r="DI1367" s="60">
        <v>0</v>
      </c>
      <c r="DJ1367" s="60">
        <v>0</v>
      </c>
      <c r="DK1367" s="60">
        <v>0</v>
      </c>
      <c r="DL1367" s="74">
        <v>0</v>
      </c>
      <c r="DM1367" s="74">
        <v>0</v>
      </c>
      <c r="DN1367" s="74">
        <v>0</v>
      </c>
      <c r="DO1367" s="77">
        <v>0</v>
      </c>
      <c r="DP1367" s="77">
        <v>0</v>
      </c>
      <c r="DQ1367" s="77">
        <v>0</v>
      </c>
      <c r="DR1367" s="77">
        <v>0</v>
      </c>
      <c r="DS1367" s="77">
        <v>0</v>
      </c>
      <c r="DT1367" s="77">
        <v>0</v>
      </c>
      <c r="DU1367" s="77">
        <v>0</v>
      </c>
      <c r="DV1367" s="77">
        <v>0</v>
      </c>
      <c r="DW1367" s="77">
        <v>0</v>
      </c>
      <c r="DX1367" s="77">
        <v>0</v>
      </c>
      <c r="DY1367" s="77">
        <v>0</v>
      </c>
      <c r="DZ1367" s="77">
        <v>0</v>
      </c>
      <c r="EA1367" s="77">
        <v>0</v>
      </c>
      <c r="EB1367" s="77">
        <v>0</v>
      </c>
      <c r="EC1367" s="77">
        <v>0</v>
      </c>
      <c r="ED1367" s="77">
        <v>0</v>
      </c>
      <c r="EE1367" s="77">
        <v>0</v>
      </c>
      <c r="EF1367" s="77">
        <v>1</v>
      </c>
      <c r="EG1367" s="77">
        <v>0</v>
      </c>
      <c r="EH1367" s="77">
        <v>0</v>
      </c>
      <c r="EI1367" s="77">
        <v>0</v>
      </c>
      <c r="EJ1367" s="77">
        <v>0</v>
      </c>
      <c r="EK1367" s="77">
        <v>0</v>
      </c>
      <c r="EL1367" s="77">
        <v>0</v>
      </c>
      <c r="EM1367" s="77">
        <v>0</v>
      </c>
      <c r="EN1367" s="77">
        <v>0</v>
      </c>
      <c r="EO1367" s="77">
        <v>0</v>
      </c>
      <c r="EP1367" s="77">
        <v>2</v>
      </c>
      <c r="EQ1367" s="77">
        <v>5</v>
      </c>
    </row>
    <row r="1368" spans="1:147" s="82" customFormat="1" ht="15" customHeight="1" x14ac:dyDescent="0.25">
      <c r="A1368" s="501" t="s">
        <v>2603</v>
      </c>
      <c r="B1368" s="77">
        <v>23</v>
      </c>
      <c r="C1368" s="78" t="s">
        <v>484</v>
      </c>
      <c r="D1368" s="77">
        <v>1999</v>
      </c>
      <c r="E1368" s="82" t="s">
        <v>485</v>
      </c>
      <c r="F1368" s="82" t="s">
        <v>87</v>
      </c>
      <c r="G1368" s="77">
        <v>84</v>
      </c>
      <c r="H1368" s="77" t="s">
        <v>486</v>
      </c>
      <c r="I1368" s="75" t="s">
        <v>50</v>
      </c>
      <c r="J1368" s="59">
        <v>0</v>
      </c>
      <c r="K1368" s="77" t="s">
        <v>3</v>
      </c>
      <c r="L1368" s="77" t="s">
        <v>89</v>
      </c>
      <c r="M1368" s="77">
        <v>16</v>
      </c>
      <c r="N1368" s="77">
        <v>16</v>
      </c>
      <c r="O1368" s="59">
        <f t="shared" si="772"/>
        <v>1.2041199826559248</v>
      </c>
      <c r="P1368" s="77">
        <v>1995</v>
      </c>
      <c r="R1368" s="77">
        <v>1</v>
      </c>
      <c r="S1368" s="77">
        <v>4</v>
      </c>
      <c r="T1368" s="77">
        <v>1</v>
      </c>
      <c r="U1368" s="77">
        <v>15</v>
      </c>
      <c r="V1368" s="77" t="s">
        <v>736</v>
      </c>
      <c r="W1368" s="77"/>
      <c r="X1368" s="77" t="s">
        <v>279</v>
      </c>
      <c r="Z1368" s="95" t="s">
        <v>369</v>
      </c>
      <c r="AA1368" s="77" t="s">
        <v>571</v>
      </c>
      <c r="AB1368" s="77" t="s">
        <v>1492</v>
      </c>
      <c r="AC1368" s="77">
        <v>7</v>
      </c>
      <c r="AD1368" s="76">
        <v>0</v>
      </c>
      <c r="AE1368" s="77" t="s">
        <v>1071</v>
      </c>
      <c r="AF1368" s="77">
        <v>7</v>
      </c>
      <c r="AG1368" s="59">
        <f t="shared" si="773"/>
        <v>0.84509804001425681</v>
      </c>
      <c r="AH1368" s="177">
        <v>574</v>
      </c>
      <c r="AI1368" s="72">
        <f t="shared" si="777"/>
        <v>2.7589118923979736</v>
      </c>
      <c r="AJ1368" s="59">
        <f t="shared" si="778"/>
        <v>112</v>
      </c>
      <c r="AK1368" s="59">
        <f t="shared" si="774"/>
        <v>2.0492180226701815</v>
      </c>
      <c r="AL1368" s="72">
        <f t="shared" si="779"/>
        <v>9184</v>
      </c>
      <c r="AM1368" s="72">
        <f t="shared" si="764"/>
        <v>3.9630318750538982</v>
      </c>
      <c r="AN1368" s="95" t="s">
        <v>958</v>
      </c>
      <c r="AO1368" s="77" t="s">
        <v>470</v>
      </c>
      <c r="AQ1368" s="77" t="s">
        <v>213</v>
      </c>
      <c r="AR1368" s="82" t="s">
        <v>734</v>
      </c>
      <c r="AS1368" s="82" t="s">
        <v>726</v>
      </c>
      <c r="AT1368" s="228" t="s">
        <v>2502</v>
      </c>
      <c r="AU1368" s="77">
        <v>61.18</v>
      </c>
      <c r="AV1368" s="77">
        <v>15.17</v>
      </c>
      <c r="AW1368" s="77">
        <v>220</v>
      </c>
      <c r="AX1368" s="277">
        <v>3.1916666666666669</v>
      </c>
      <c r="AY1368" s="278">
        <v>737</v>
      </c>
      <c r="AZ1368" s="455">
        <f t="shared" si="775"/>
        <v>2.8674674878590514</v>
      </c>
      <c r="BA1368" s="521" t="s">
        <v>137</v>
      </c>
      <c r="BB1368" s="95" t="s">
        <v>138</v>
      </c>
      <c r="BC1368" s="228" t="s">
        <v>2120</v>
      </c>
      <c r="BD1368" s="77"/>
      <c r="BE1368" s="77"/>
      <c r="BH1368" s="82" t="s">
        <v>1134</v>
      </c>
      <c r="BI1368" s="82" t="s">
        <v>726</v>
      </c>
      <c r="BJ1368" s="82" t="s">
        <v>8</v>
      </c>
      <c r="BK1368" s="182" t="s">
        <v>1885</v>
      </c>
      <c r="BL1368" s="77"/>
      <c r="BM1368" s="77"/>
      <c r="BO1368" s="77"/>
      <c r="BP1368" s="67" t="s">
        <v>51</v>
      </c>
      <c r="BQ1368" s="37" t="s">
        <v>707</v>
      </c>
      <c r="BR1368" s="182">
        <v>8.566749999999999</v>
      </c>
      <c r="BS1368" s="77" t="s">
        <v>21</v>
      </c>
      <c r="BT1368" s="76" t="s">
        <v>9</v>
      </c>
      <c r="BU1368" s="182">
        <v>7.1565401498675802</v>
      </c>
      <c r="BW1368" s="79" t="s">
        <v>26</v>
      </c>
      <c r="BX1368" s="77" t="s">
        <v>67</v>
      </c>
      <c r="BY1368" s="80"/>
      <c r="BZ1368" s="80">
        <f t="shared" si="768"/>
        <v>7.1565401498675802</v>
      </c>
      <c r="CA1368" s="77" t="s">
        <v>18</v>
      </c>
      <c r="CB1368" s="77" t="s">
        <v>736</v>
      </c>
      <c r="CC1368" s="77">
        <v>4</v>
      </c>
      <c r="CD1368" s="77">
        <v>4</v>
      </c>
      <c r="CF1368" s="82" t="s">
        <v>1584</v>
      </c>
      <c r="CG1368" s="182">
        <v>11.083</v>
      </c>
      <c r="CH1368" s="77" t="s">
        <v>21</v>
      </c>
      <c r="CI1368" s="182">
        <v>5.9350634368977069</v>
      </c>
      <c r="CK1368" s="77"/>
      <c r="CL1368" s="182">
        <v>5.9350634368977069</v>
      </c>
      <c r="CM1368" s="77">
        <v>4</v>
      </c>
      <c r="CN1368" s="77">
        <v>4</v>
      </c>
      <c r="CP1368" s="67">
        <f t="shared" si="769"/>
        <v>-0.38274434404558144</v>
      </c>
      <c r="CQ1368" s="67">
        <f t="shared" si="770"/>
        <v>0.86956521739130432</v>
      </c>
      <c r="CR1368" s="67">
        <f t="shared" si="776"/>
        <v>-0.33282116873528822</v>
      </c>
      <c r="CS1368" s="67">
        <f t="shared" si="771"/>
        <v>0.5069231206473952</v>
      </c>
      <c r="CT1368" s="91">
        <v>0</v>
      </c>
      <c r="CU1368" s="77">
        <v>0</v>
      </c>
      <c r="CV1368" s="59" t="s">
        <v>1782</v>
      </c>
      <c r="CW1368" s="77">
        <v>0</v>
      </c>
      <c r="CX1368" s="114">
        <v>0</v>
      </c>
      <c r="CY1368" s="74">
        <v>0</v>
      </c>
      <c r="CZ1368" s="74">
        <v>2</v>
      </c>
      <c r="DA1368" s="74">
        <v>0</v>
      </c>
      <c r="DB1368" s="74">
        <v>0</v>
      </c>
      <c r="DC1368" s="74">
        <v>0</v>
      </c>
      <c r="DD1368" s="77">
        <v>0</v>
      </c>
      <c r="DE1368" s="60">
        <v>0</v>
      </c>
      <c r="DF1368" s="60">
        <v>0</v>
      </c>
      <c r="DG1368" s="60">
        <v>0</v>
      </c>
      <c r="DH1368" s="60">
        <v>0</v>
      </c>
      <c r="DI1368" s="60">
        <v>0</v>
      </c>
      <c r="DJ1368" s="60">
        <v>0</v>
      </c>
      <c r="DK1368" s="60">
        <v>1</v>
      </c>
      <c r="DL1368" s="74">
        <v>0</v>
      </c>
      <c r="DM1368" s="74">
        <v>0</v>
      </c>
      <c r="DN1368" s="74">
        <v>0</v>
      </c>
      <c r="DO1368" s="77">
        <v>0</v>
      </c>
      <c r="DP1368" s="77">
        <v>0</v>
      </c>
      <c r="DQ1368" s="77">
        <v>0</v>
      </c>
      <c r="DR1368" s="77">
        <v>0</v>
      </c>
      <c r="DS1368" s="77">
        <v>0</v>
      </c>
      <c r="DT1368" s="77">
        <v>0</v>
      </c>
      <c r="DU1368" s="77">
        <v>0</v>
      </c>
      <c r="DV1368" s="77">
        <v>0</v>
      </c>
      <c r="DW1368" s="77">
        <v>0</v>
      </c>
      <c r="DX1368" s="77">
        <v>0</v>
      </c>
      <c r="DY1368" s="77">
        <v>0</v>
      </c>
      <c r="DZ1368" s="77">
        <v>0</v>
      </c>
      <c r="EA1368" s="77">
        <v>0</v>
      </c>
      <c r="EB1368" s="77">
        <v>0</v>
      </c>
      <c r="EC1368" s="77">
        <v>0</v>
      </c>
      <c r="ED1368" s="77">
        <v>0</v>
      </c>
      <c r="EE1368" s="77">
        <v>0</v>
      </c>
      <c r="EF1368" s="77">
        <v>0</v>
      </c>
      <c r="EG1368" s="77">
        <v>0</v>
      </c>
      <c r="EH1368" s="77">
        <v>0</v>
      </c>
      <c r="EI1368" s="77">
        <v>0</v>
      </c>
      <c r="EJ1368" s="77">
        <v>0</v>
      </c>
      <c r="EK1368" s="77">
        <v>0</v>
      </c>
      <c r="EL1368" s="77">
        <v>0</v>
      </c>
      <c r="EM1368" s="77">
        <v>0</v>
      </c>
      <c r="EN1368" s="77">
        <v>0</v>
      </c>
      <c r="EO1368" s="77">
        <v>0</v>
      </c>
      <c r="EP1368" s="77">
        <v>2</v>
      </c>
      <c r="EQ1368" s="77">
        <v>5</v>
      </c>
    </row>
    <row r="1369" spans="1:147" s="82" customFormat="1" ht="15" customHeight="1" x14ac:dyDescent="0.25">
      <c r="A1369" s="501" t="s">
        <v>2604</v>
      </c>
      <c r="B1369" s="77">
        <v>1</v>
      </c>
      <c r="C1369" s="79" t="s">
        <v>487</v>
      </c>
      <c r="D1369" s="76">
        <v>1999</v>
      </c>
      <c r="E1369" s="79" t="s">
        <v>488</v>
      </c>
      <c r="F1369" s="79" t="s">
        <v>489</v>
      </c>
      <c r="G1369" s="76">
        <v>6</v>
      </c>
      <c r="H1369" s="76" t="s">
        <v>490</v>
      </c>
      <c r="I1369" s="75" t="s">
        <v>50</v>
      </c>
      <c r="J1369" s="59">
        <v>0</v>
      </c>
      <c r="K1369" s="76" t="s">
        <v>3</v>
      </c>
      <c r="L1369" s="76" t="s">
        <v>77</v>
      </c>
      <c r="M1369" s="77">
        <v>7</v>
      </c>
      <c r="N1369" s="77">
        <v>7</v>
      </c>
      <c r="O1369" s="59">
        <f t="shared" si="772"/>
        <v>0.84509804001425681</v>
      </c>
      <c r="P1369" s="77">
        <v>1995</v>
      </c>
      <c r="Q1369" s="78"/>
      <c r="R1369" s="77">
        <v>1</v>
      </c>
      <c r="S1369" s="77">
        <v>7</v>
      </c>
      <c r="T1369" s="77">
        <v>1</v>
      </c>
      <c r="U1369" s="77" t="s">
        <v>2375</v>
      </c>
      <c r="V1369" s="77" t="s">
        <v>1493</v>
      </c>
      <c r="W1369" s="77"/>
      <c r="X1369" s="77"/>
      <c r="Y1369" s="78" t="s">
        <v>1151</v>
      </c>
      <c r="Z1369" s="139" t="s">
        <v>369</v>
      </c>
      <c r="AA1369" s="77" t="s">
        <v>29</v>
      </c>
      <c r="AB1369" s="77" t="s">
        <v>29</v>
      </c>
      <c r="AC1369" s="77" t="s">
        <v>112</v>
      </c>
      <c r="AD1369" s="77">
        <v>0</v>
      </c>
      <c r="AE1369" s="77" t="s">
        <v>29</v>
      </c>
      <c r="AF1369" s="77" t="s">
        <v>29</v>
      </c>
      <c r="AG1369" s="77" t="s">
        <v>29</v>
      </c>
      <c r="AH1369" s="77" t="s">
        <v>29</v>
      </c>
      <c r="AI1369" s="60" t="s">
        <v>29</v>
      </c>
      <c r="AJ1369" s="77" t="s">
        <v>29</v>
      </c>
      <c r="AK1369" s="77" t="s">
        <v>29</v>
      </c>
      <c r="AL1369" s="60" t="s">
        <v>29</v>
      </c>
      <c r="AM1369" s="60" t="s">
        <v>29</v>
      </c>
      <c r="AN1369" s="139" t="s">
        <v>635</v>
      </c>
      <c r="AO1369" s="77" t="s">
        <v>36</v>
      </c>
      <c r="AP1369" s="82" t="s">
        <v>1275</v>
      </c>
      <c r="AQ1369" s="77" t="s">
        <v>80</v>
      </c>
      <c r="AR1369" s="78" t="s">
        <v>491</v>
      </c>
      <c r="AS1369" s="78" t="s">
        <v>492</v>
      </c>
      <c r="AT1369" s="228" t="s">
        <v>2503</v>
      </c>
      <c r="AU1369" s="270">
        <v>64.7</v>
      </c>
      <c r="AV1369" s="11">
        <v>-148.19999999999999</v>
      </c>
      <c r="AW1369" s="77"/>
      <c r="AX1369" s="277">
        <v>-3.0249999999999999</v>
      </c>
      <c r="AY1369" s="278">
        <v>294</v>
      </c>
      <c r="AZ1369" s="455">
        <f t="shared" si="775"/>
        <v>2.4683473304121573</v>
      </c>
      <c r="BA1369" s="521" t="s">
        <v>82</v>
      </c>
      <c r="BB1369" s="77" t="s">
        <v>1808</v>
      </c>
      <c r="BC1369" s="77"/>
      <c r="BD1369" s="77"/>
      <c r="BE1369" s="77"/>
      <c r="BF1369" s="78"/>
      <c r="BG1369" s="78"/>
      <c r="BH1369" s="78"/>
      <c r="BI1369" s="78" t="s">
        <v>2232</v>
      </c>
      <c r="BJ1369" s="78" t="s">
        <v>4</v>
      </c>
      <c r="BK1369" s="78" t="s">
        <v>581</v>
      </c>
      <c r="BL1369" s="77"/>
      <c r="BM1369" s="77"/>
      <c r="BN1369" s="78"/>
      <c r="BO1369" s="77"/>
      <c r="BP1369" s="78" t="s">
        <v>51</v>
      </c>
      <c r="BQ1369" s="37" t="s">
        <v>707</v>
      </c>
      <c r="BR1369" s="78">
        <v>1.3847595589960122</v>
      </c>
      <c r="BS1369" s="77" t="s">
        <v>21</v>
      </c>
      <c r="BT1369" s="77" t="s">
        <v>2053</v>
      </c>
      <c r="BU1369" s="118">
        <v>1.4812889143750589</v>
      </c>
      <c r="BV1369" s="78"/>
      <c r="BW1369" s="79" t="s">
        <v>26</v>
      </c>
      <c r="BX1369" s="77" t="s">
        <v>67</v>
      </c>
      <c r="BY1369" s="80"/>
      <c r="BZ1369" s="80">
        <f t="shared" si="768"/>
        <v>1.4812889143750589</v>
      </c>
      <c r="CA1369" s="77" t="s">
        <v>1573</v>
      </c>
      <c r="CB1369" s="77"/>
      <c r="CC1369" s="77">
        <v>7</v>
      </c>
      <c r="CD1369" s="77">
        <v>7</v>
      </c>
      <c r="CF1369" s="78" t="s">
        <v>1584</v>
      </c>
      <c r="CG1369" s="78">
        <v>1.130408163265306</v>
      </c>
      <c r="CH1369" s="77" t="s">
        <v>21</v>
      </c>
      <c r="CI1369" s="78">
        <v>0.8788919460332274</v>
      </c>
      <c r="CK1369" s="77"/>
      <c r="CL1369" s="78">
        <v>0.8788919460332274</v>
      </c>
      <c r="CM1369" s="77">
        <v>7</v>
      </c>
      <c r="CN1369" s="77">
        <v>7</v>
      </c>
      <c r="CP1369" s="67">
        <f t="shared" si="769"/>
        <v>0.20884046747269744</v>
      </c>
      <c r="CQ1369" s="67">
        <f t="shared" si="770"/>
        <v>0.93617021276595747</v>
      </c>
      <c r="CR1369" s="67">
        <f t="shared" si="776"/>
        <v>0.19551022486805719</v>
      </c>
      <c r="CS1369" s="67">
        <f t="shared" si="771"/>
        <v>0.28707943742956993</v>
      </c>
      <c r="CT1369" s="91">
        <v>0</v>
      </c>
      <c r="CU1369" s="77">
        <v>0</v>
      </c>
      <c r="CV1369" s="59" t="s">
        <v>1782</v>
      </c>
      <c r="CW1369" s="77">
        <v>0</v>
      </c>
      <c r="CX1369" s="77">
        <v>0</v>
      </c>
      <c r="CY1369" s="74">
        <v>0</v>
      </c>
      <c r="CZ1369" s="74">
        <v>1</v>
      </c>
      <c r="DA1369" s="74">
        <v>0</v>
      </c>
      <c r="DB1369" s="74">
        <v>0</v>
      </c>
      <c r="DC1369" s="74">
        <v>0</v>
      </c>
      <c r="DD1369" s="77">
        <v>0</v>
      </c>
      <c r="DE1369" s="60">
        <v>0</v>
      </c>
      <c r="DF1369" s="60">
        <v>0</v>
      </c>
      <c r="DG1369" s="60">
        <v>0</v>
      </c>
      <c r="DH1369" s="60">
        <v>0</v>
      </c>
      <c r="DI1369" s="60">
        <v>0</v>
      </c>
      <c r="DJ1369" s="60">
        <v>0</v>
      </c>
      <c r="DK1369" s="60">
        <v>0</v>
      </c>
      <c r="DL1369" s="74">
        <v>0</v>
      </c>
      <c r="DM1369" s="77">
        <v>1</v>
      </c>
      <c r="DN1369" s="74">
        <v>0</v>
      </c>
      <c r="DO1369" s="77">
        <v>0</v>
      </c>
      <c r="DP1369" s="77">
        <v>0</v>
      </c>
      <c r="DQ1369" s="77">
        <v>0</v>
      </c>
      <c r="DR1369" s="77">
        <v>0</v>
      </c>
      <c r="DS1369" s="77">
        <v>0</v>
      </c>
      <c r="DT1369" s="77">
        <v>0</v>
      </c>
      <c r="DU1369" s="77">
        <v>0</v>
      </c>
      <c r="DV1369" s="77">
        <v>0</v>
      </c>
      <c r="DW1369" s="77">
        <v>0</v>
      </c>
      <c r="DX1369" s="77">
        <v>0</v>
      </c>
      <c r="DY1369" s="77">
        <v>0</v>
      </c>
      <c r="DZ1369" s="77">
        <v>0</v>
      </c>
      <c r="EA1369" s="77">
        <v>0</v>
      </c>
      <c r="EB1369" s="77">
        <v>0</v>
      </c>
      <c r="EC1369" s="77">
        <v>0</v>
      </c>
      <c r="ED1369" s="77">
        <v>0</v>
      </c>
      <c r="EE1369" s="77">
        <v>0</v>
      </c>
      <c r="EF1369" s="77">
        <v>0</v>
      </c>
      <c r="EG1369" s="77">
        <v>0</v>
      </c>
      <c r="EH1369" s="77">
        <v>0</v>
      </c>
      <c r="EI1369" s="77">
        <v>0</v>
      </c>
      <c r="EJ1369" s="77">
        <v>0</v>
      </c>
      <c r="EK1369" s="77">
        <v>0</v>
      </c>
      <c r="EL1369" s="77">
        <v>0</v>
      </c>
      <c r="EM1369" s="77">
        <v>0</v>
      </c>
      <c r="EN1369" s="77">
        <v>0</v>
      </c>
      <c r="EO1369" s="77">
        <v>0</v>
      </c>
      <c r="EP1369" s="77">
        <v>1</v>
      </c>
      <c r="EQ1369" s="77">
        <v>3</v>
      </c>
    </row>
    <row r="1370" spans="1:147" s="82" customFormat="1" ht="15" customHeight="1" x14ac:dyDescent="0.25">
      <c r="A1370" s="501" t="s">
        <v>2604</v>
      </c>
      <c r="B1370" s="77">
        <v>2</v>
      </c>
      <c r="C1370" s="79" t="s">
        <v>487</v>
      </c>
      <c r="D1370" s="76">
        <v>1999</v>
      </c>
      <c r="E1370" s="79" t="s">
        <v>488</v>
      </c>
      <c r="F1370" s="79" t="s">
        <v>489</v>
      </c>
      <c r="G1370" s="76">
        <v>6</v>
      </c>
      <c r="H1370" s="76" t="s">
        <v>490</v>
      </c>
      <c r="I1370" s="75" t="s">
        <v>50</v>
      </c>
      <c r="J1370" s="59">
        <v>0</v>
      </c>
      <c r="K1370" s="76" t="s">
        <v>3</v>
      </c>
      <c r="L1370" s="76" t="s">
        <v>77</v>
      </c>
      <c r="M1370" s="77">
        <v>7</v>
      </c>
      <c r="N1370" s="77">
        <v>7</v>
      </c>
      <c r="O1370" s="59">
        <f t="shared" si="772"/>
        <v>0.84509804001425681</v>
      </c>
      <c r="P1370" s="77">
        <v>1995</v>
      </c>
      <c r="R1370" s="77">
        <v>1</v>
      </c>
      <c r="S1370" s="77">
        <v>6</v>
      </c>
      <c r="T1370" s="77">
        <v>1</v>
      </c>
      <c r="U1370" s="77">
        <v>5</v>
      </c>
      <c r="V1370" s="77" t="s">
        <v>1493</v>
      </c>
      <c r="W1370" s="77"/>
      <c r="X1370" s="77" t="s">
        <v>976</v>
      </c>
      <c r="Z1370" s="139" t="s">
        <v>369</v>
      </c>
      <c r="AA1370" s="77" t="s">
        <v>29</v>
      </c>
      <c r="AB1370" s="77" t="s">
        <v>29</v>
      </c>
      <c r="AC1370" s="77" t="s">
        <v>112</v>
      </c>
      <c r="AD1370" s="77">
        <v>0</v>
      </c>
      <c r="AE1370" s="77" t="s">
        <v>29</v>
      </c>
      <c r="AF1370" s="77" t="s">
        <v>29</v>
      </c>
      <c r="AG1370" s="77" t="s">
        <v>29</v>
      </c>
      <c r="AH1370" s="77" t="s">
        <v>29</v>
      </c>
      <c r="AI1370" s="60" t="s">
        <v>29</v>
      </c>
      <c r="AJ1370" s="77" t="s">
        <v>29</v>
      </c>
      <c r="AK1370" s="77" t="s">
        <v>29</v>
      </c>
      <c r="AL1370" s="60" t="s">
        <v>29</v>
      </c>
      <c r="AM1370" s="60" t="s">
        <v>29</v>
      </c>
      <c r="AN1370" s="139" t="s">
        <v>635</v>
      </c>
      <c r="AO1370" s="77" t="s">
        <v>36</v>
      </c>
      <c r="AP1370" s="82" t="s">
        <v>1275</v>
      </c>
      <c r="AQ1370" s="77" t="s">
        <v>80</v>
      </c>
      <c r="AR1370" s="78" t="s">
        <v>491</v>
      </c>
      <c r="AS1370" s="78" t="s">
        <v>492</v>
      </c>
      <c r="AT1370" s="228" t="s">
        <v>2503</v>
      </c>
      <c r="AU1370" s="270">
        <v>64.7</v>
      </c>
      <c r="AV1370" s="11">
        <v>-148.19999999999999</v>
      </c>
      <c r="AW1370" s="77"/>
      <c r="AX1370" s="277">
        <v>-3.0249999999999999</v>
      </c>
      <c r="AY1370" s="278">
        <v>294</v>
      </c>
      <c r="AZ1370" s="455">
        <f t="shared" si="775"/>
        <v>2.4683473304121573</v>
      </c>
      <c r="BA1370" s="521" t="s">
        <v>82</v>
      </c>
      <c r="BB1370" s="77" t="s">
        <v>1808</v>
      </c>
      <c r="BC1370" s="77"/>
      <c r="BD1370" s="77"/>
      <c r="BE1370" s="77"/>
      <c r="BI1370" s="78" t="s">
        <v>2232</v>
      </c>
      <c r="BJ1370" s="78" t="s">
        <v>32</v>
      </c>
      <c r="BK1370" s="82" t="s">
        <v>1661</v>
      </c>
      <c r="BL1370" s="77"/>
      <c r="BM1370" s="77"/>
      <c r="BO1370" s="77" t="s">
        <v>1682</v>
      </c>
      <c r="BP1370" s="78" t="s">
        <v>51</v>
      </c>
      <c r="BQ1370" s="77" t="s">
        <v>975</v>
      </c>
      <c r="BR1370" s="82">
        <v>51.780554470909799</v>
      </c>
      <c r="BS1370" s="77" t="s">
        <v>21</v>
      </c>
      <c r="BT1370" s="77" t="s">
        <v>47</v>
      </c>
      <c r="BU1370" s="140">
        <v>21.226083561108901</v>
      </c>
      <c r="BV1370" s="82">
        <v>25.7789925810231</v>
      </c>
      <c r="BW1370" s="79" t="s">
        <v>634</v>
      </c>
      <c r="BX1370" s="77" t="s">
        <v>27</v>
      </c>
      <c r="BY1370" s="80">
        <f>AVERAGE(BU1370,BV1370)*SQRT(CC1370)</f>
        <v>128.72870260146803</v>
      </c>
      <c r="BZ1370" s="80">
        <f t="shared" si="768"/>
        <v>128.72870260146803</v>
      </c>
      <c r="CA1370" s="77" t="s">
        <v>1565</v>
      </c>
      <c r="CB1370" s="77" t="s">
        <v>976</v>
      </c>
      <c r="CC1370" s="77">
        <v>30</v>
      </c>
      <c r="CD1370" s="77">
        <v>6</v>
      </c>
      <c r="CE1370" s="82" t="s">
        <v>1625</v>
      </c>
      <c r="CF1370" s="78" t="s">
        <v>1584</v>
      </c>
      <c r="CG1370" s="82">
        <v>15.8961343225302</v>
      </c>
      <c r="CH1370" s="77" t="s">
        <v>21</v>
      </c>
      <c r="CI1370" s="82">
        <v>11.284654431862601</v>
      </c>
      <c r="CJ1370" s="82">
        <v>14.822335025380641</v>
      </c>
      <c r="CK1370" s="77">
        <f>AVERAGE(CI1370,CJ1370)*SQRT(CM1370)</f>
        <v>71.496935171408381</v>
      </c>
      <c r="CL1370" s="77">
        <f t="shared" ref="CL1370:CL1384" si="780">CK1370</f>
        <v>71.496935171408381</v>
      </c>
      <c r="CM1370" s="77">
        <v>30</v>
      </c>
      <c r="CN1370" s="77">
        <v>6</v>
      </c>
      <c r="CO1370" s="82" t="s">
        <v>1625</v>
      </c>
      <c r="CP1370" s="67">
        <f t="shared" si="769"/>
        <v>0.34463734927752354</v>
      </c>
      <c r="CQ1370" s="67">
        <f t="shared" si="770"/>
        <v>0.98701298701298701</v>
      </c>
      <c r="CR1370" s="67">
        <f t="shared" si="776"/>
        <v>0.34016153954664663</v>
      </c>
      <c r="CS1370" s="67">
        <f t="shared" si="771"/>
        <v>0.33429758227488954</v>
      </c>
      <c r="CT1370" s="91">
        <v>0</v>
      </c>
      <c r="CU1370" s="77">
        <v>0</v>
      </c>
      <c r="CV1370" s="77" t="s">
        <v>1624</v>
      </c>
      <c r="CW1370" s="77">
        <v>0</v>
      </c>
      <c r="CX1370" s="77">
        <v>0</v>
      </c>
      <c r="CY1370" s="74">
        <v>0</v>
      </c>
      <c r="CZ1370" s="74">
        <v>4</v>
      </c>
      <c r="DA1370" s="74">
        <v>0</v>
      </c>
      <c r="DB1370" s="74">
        <v>0</v>
      </c>
      <c r="DC1370" s="74">
        <v>0</v>
      </c>
      <c r="DD1370" s="77">
        <v>0</v>
      </c>
      <c r="DE1370" s="60">
        <v>0</v>
      </c>
      <c r="DF1370" s="60">
        <v>0</v>
      </c>
      <c r="DG1370" s="60">
        <v>0</v>
      </c>
      <c r="DH1370" s="60">
        <v>0</v>
      </c>
      <c r="DI1370" s="60">
        <v>0</v>
      </c>
      <c r="DJ1370" s="60">
        <v>0</v>
      </c>
      <c r="DK1370" s="60">
        <v>1</v>
      </c>
      <c r="DL1370" s="74">
        <v>0</v>
      </c>
      <c r="DM1370" s="74">
        <v>0</v>
      </c>
      <c r="DN1370" s="74">
        <v>0</v>
      </c>
      <c r="DO1370" s="77">
        <v>0</v>
      </c>
      <c r="DP1370" s="77">
        <v>0</v>
      </c>
      <c r="DQ1370" s="77">
        <v>0</v>
      </c>
      <c r="DR1370" s="77">
        <v>0</v>
      </c>
      <c r="DS1370" s="77">
        <v>0</v>
      </c>
      <c r="DT1370" s="77">
        <v>0</v>
      </c>
      <c r="DU1370" s="77">
        <v>0</v>
      </c>
      <c r="DV1370" s="77">
        <v>0</v>
      </c>
      <c r="DW1370" s="77">
        <v>0</v>
      </c>
      <c r="DX1370" s="77">
        <v>0</v>
      </c>
      <c r="DY1370" s="77">
        <v>0</v>
      </c>
      <c r="DZ1370" s="77">
        <v>0</v>
      </c>
      <c r="EA1370" s="77">
        <v>0</v>
      </c>
      <c r="EB1370" s="77">
        <v>0</v>
      </c>
      <c r="EC1370" s="77">
        <v>0</v>
      </c>
      <c r="ED1370" s="77">
        <v>0</v>
      </c>
      <c r="EE1370" s="77">
        <v>0</v>
      </c>
      <c r="EF1370" s="77">
        <v>0</v>
      </c>
      <c r="EG1370" s="77">
        <v>0</v>
      </c>
      <c r="EH1370" s="77">
        <v>0</v>
      </c>
      <c r="EI1370" s="77">
        <v>0</v>
      </c>
      <c r="EJ1370" s="77">
        <v>0</v>
      </c>
      <c r="EK1370" s="77">
        <v>0</v>
      </c>
      <c r="EL1370" s="77">
        <v>0</v>
      </c>
      <c r="EM1370" s="77">
        <v>0</v>
      </c>
      <c r="EN1370" s="77">
        <v>0</v>
      </c>
      <c r="EO1370" s="77">
        <v>0</v>
      </c>
      <c r="EP1370" s="77">
        <v>1</v>
      </c>
      <c r="EQ1370" s="77">
        <v>3</v>
      </c>
    </row>
    <row r="1371" spans="1:147" s="82" customFormat="1" ht="15" customHeight="1" x14ac:dyDescent="0.25">
      <c r="A1371" s="501" t="s">
        <v>2604</v>
      </c>
      <c r="B1371" s="77">
        <v>3</v>
      </c>
      <c r="C1371" s="79" t="s">
        <v>487</v>
      </c>
      <c r="D1371" s="76">
        <v>1999</v>
      </c>
      <c r="E1371" s="79" t="s">
        <v>488</v>
      </c>
      <c r="F1371" s="79" t="s">
        <v>489</v>
      </c>
      <c r="G1371" s="76">
        <v>6</v>
      </c>
      <c r="H1371" s="76" t="s">
        <v>490</v>
      </c>
      <c r="I1371" s="75" t="s">
        <v>50</v>
      </c>
      <c r="J1371" s="59">
        <v>0</v>
      </c>
      <c r="K1371" s="76" t="s">
        <v>3</v>
      </c>
      <c r="L1371" s="76" t="s">
        <v>77</v>
      </c>
      <c r="M1371" s="77">
        <v>7</v>
      </c>
      <c r="N1371" s="77">
        <v>7</v>
      </c>
      <c r="O1371" s="59">
        <f t="shared" si="772"/>
        <v>0.84509804001425681</v>
      </c>
      <c r="P1371" s="77">
        <v>1995</v>
      </c>
      <c r="R1371" s="77">
        <v>1</v>
      </c>
      <c r="S1371" s="77">
        <v>6</v>
      </c>
      <c r="T1371" s="77">
        <v>1</v>
      </c>
      <c r="U1371" s="77">
        <v>5</v>
      </c>
      <c r="V1371" s="77" t="s">
        <v>1493</v>
      </c>
      <c r="W1371" s="77">
        <v>1</v>
      </c>
      <c r="X1371" s="77" t="s">
        <v>976</v>
      </c>
      <c r="Z1371" s="139" t="s">
        <v>369</v>
      </c>
      <c r="AA1371" s="77" t="s">
        <v>29</v>
      </c>
      <c r="AB1371" s="77" t="s">
        <v>29</v>
      </c>
      <c r="AC1371" s="77" t="s">
        <v>112</v>
      </c>
      <c r="AD1371" s="77">
        <v>0</v>
      </c>
      <c r="AE1371" s="77" t="s">
        <v>29</v>
      </c>
      <c r="AF1371" s="77" t="s">
        <v>29</v>
      </c>
      <c r="AG1371" s="77" t="s">
        <v>29</v>
      </c>
      <c r="AH1371" s="77" t="s">
        <v>29</v>
      </c>
      <c r="AI1371" s="60" t="s">
        <v>29</v>
      </c>
      <c r="AJ1371" s="77" t="s">
        <v>29</v>
      </c>
      <c r="AK1371" s="77" t="s">
        <v>29</v>
      </c>
      <c r="AL1371" s="60" t="s">
        <v>29</v>
      </c>
      <c r="AM1371" s="60" t="s">
        <v>29</v>
      </c>
      <c r="AN1371" s="139" t="s">
        <v>635</v>
      </c>
      <c r="AO1371" s="77" t="s">
        <v>36</v>
      </c>
      <c r="AP1371" s="82" t="s">
        <v>1275</v>
      </c>
      <c r="AQ1371" s="77" t="s">
        <v>80</v>
      </c>
      <c r="AR1371" s="78" t="s">
        <v>491</v>
      </c>
      <c r="AS1371" s="78" t="s">
        <v>492</v>
      </c>
      <c r="AT1371" s="228" t="s">
        <v>2503</v>
      </c>
      <c r="AU1371" s="270">
        <v>64.7</v>
      </c>
      <c r="AV1371" s="11">
        <v>-148.19999999999999</v>
      </c>
      <c r="AW1371" s="77"/>
      <c r="AX1371" s="277">
        <v>-3.0249999999999999</v>
      </c>
      <c r="AY1371" s="278">
        <v>294</v>
      </c>
      <c r="AZ1371" s="455">
        <f t="shared" si="775"/>
        <v>2.4683473304121573</v>
      </c>
      <c r="BA1371" s="521" t="s">
        <v>82</v>
      </c>
      <c r="BB1371" s="77" t="s">
        <v>1808</v>
      </c>
      <c r="BC1371" s="77"/>
      <c r="BD1371" s="77"/>
      <c r="BE1371" s="77"/>
      <c r="BI1371" s="78" t="s">
        <v>2232</v>
      </c>
      <c r="BJ1371" s="78" t="s">
        <v>32</v>
      </c>
      <c r="BK1371" s="78" t="s">
        <v>1691</v>
      </c>
      <c r="BL1371" s="77"/>
      <c r="BM1371" s="77"/>
      <c r="BN1371" s="95" t="s">
        <v>1494</v>
      </c>
      <c r="BO1371" s="77" t="s">
        <v>1677</v>
      </c>
      <c r="BP1371" s="78" t="s">
        <v>51</v>
      </c>
      <c r="BQ1371" s="77" t="s">
        <v>975</v>
      </c>
      <c r="BR1371" s="82">
        <v>145.92346739554799</v>
      </c>
      <c r="BS1371" s="77" t="s">
        <v>21</v>
      </c>
      <c r="BT1371" s="77" t="s">
        <v>47</v>
      </c>
      <c r="BU1371" s="140">
        <v>24.709098008591013</v>
      </c>
      <c r="BV1371" s="82">
        <v>24.896524795001994</v>
      </c>
      <c r="BW1371" s="79" t="s">
        <v>634</v>
      </c>
      <c r="BX1371" s="77" t="s">
        <v>27</v>
      </c>
      <c r="BY1371" s="80">
        <f>AVERAGE(BU1371,BV1371)*SQRT(CC1371)</f>
        <v>135.85059294310275</v>
      </c>
      <c r="BZ1371" s="80">
        <f t="shared" si="768"/>
        <v>135.85059294310275</v>
      </c>
      <c r="CA1371" s="77" t="s">
        <v>1565</v>
      </c>
      <c r="CB1371" s="77" t="s">
        <v>976</v>
      </c>
      <c r="CC1371" s="77">
        <v>30</v>
      </c>
      <c r="CD1371" s="77">
        <v>6</v>
      </c>
      <c r="CE1371" s="82" t="s">
        <v>1625</v>
      </c>
      <c r="CF1371" s="78" t="s">
        <v>1584</v>
      </c>
      <c r="CG1371" s="82">
        <v>126.06403748535701</v>
      </c>
      <c r="CH1371" s="77" t="s">
        <v>21</v>
      </c>
      <c r="CI1371" s="82">
        <v>18.578680203044996</v>
      </c>
      <c r="CJ1371" s="82">
        <v>21.280749707146001</v>
      </c>
      <c r="CK1371" s="77">
        <f>AVERAGE(CI1371,CJ1371)*SQRT(CM1371)</f>
        <v>109.15954445553864</v>
      </c>
      <c r="CL1371" s="77">
        <f t="shared" si="780"/>
        <v>109.15954445553864</v>
      </c>
      <c r="CM1371" s="77">
        <v>30</v>
      </c>
      <c r="CN1371" s="77">
        <v>6</v>
      </c>
      <c r="CO1371" s="82" t="s">
        <v>1625</v>
      </c>
      <c r="CP1371" s="67">
        <f t="shared" si="769"/>
        <v>0.16115763024241364</v>
      </c>
      <c r="CQ1371" s="67">
        <f t="shared" si="770"/>
        <v>0.98701298701298701</v>
      </c>
      <c r="CR1371" s="67">
        <f t="shared" si="776"/>
        <v>0.15906467400549917</v>
      </c>
      <c r="CS1371" s="67">
        <f t="shared" si="771"/>
        <v>0.33354417975430395</v>
      </c>
      <c r="CT1371" s="91">
        <v>0</v>
      </c>
      <c r="CU1371" s="77">
        <v>0</v>
      </c>
      <c r="CV1371" s="77" t="s">
        <v>1624</v>
      </c>
      <c r="CW1371" s="77">
        <v>0</v>
      </c>
      <c r="CX1371" s="77">
        <v>0</v>
      </c>
      <c r="CY1371" s="74">
        <v>0</v>
      </c>
      <c r="CZ1371" s="74">
        <v>4</v>
      </c>
      <c r="DA1371" s="74">
        <v>0</v>
      </c>
      <c r="DB1371" s="74">
        <v>0</v>
      </c>
      <c r="DC1371" s="74">
        <v>0</v>
      </c>
      <c r="DD1371" s="60">
        <v>1</v>
      </c>
      <c r="DE1371" s="60">
        <v>0</v>
      </c>
      <c r="DF1371" s="60">
        <v>0</v>
      </c>
      <c r="DG1371" s="60">
        <v>0</v>
      </c>
      <c r="DH1371" s="60">
        <v>0</v>
      </c>
      <c r="DI1371" s="60">
        <v>0</v>
      </c>
      <c r="DJ1371" s="60">
        <v>0</v>
      </c>
      <c r="DK1371" s="60">
        <v>0</v>
      </c>
      <c r="DL1371" s="74">
        <v>0</v>
      </c>
      <c r="DM1371" s="74">
        <v>0</v>
      </c>
      <c r="DN1371" s="74">
        <v>0</v>
      </c>
      <c r="DO1371" s="77">
        <v>0</v>
      </c>
      <c r="DP1371" s="77">
        <v>0</v>
      </c>
      <c r="DQ1371" s="77">
        <v>0</v>
      </c>
      <c r="DR1371" s="77">
        <v>0</v>
      </c>
      <c r="DS1371" s="77">
        <v>0</v>
      </c>
      <c r="DT1371" s="77">
        <v>0</v>
      </c>
      <c r="DU1371" s="77">
        <v>0</v>
      </c>
      <c r="DV1371" s="77">
        <v>0</v>
      </c>
      <c r="DW1371" s="77">
        <v>0</v>
      </c>
      <c r="DX1371" s="77">
        <v>0</v>
      </c>
      <c r="DY1371" s="77">
        <v>0</v>
      </c>
      <c r="DZ1371" s="77">
        <v>0</v>
      </c>
      <c r="EA1371" s="77">
        <v>0</v>
      </c>
      <c r="EB1371" s="77">
        <v>0</v>
      </c>
      <c r="EC1371" s="77">
        <v>0</v>
      </c>
      <c r="ED1371" s="77">
        <v>0</v>
      </c>
      <c r="EE1371" s="77">
        <v>0</v>
      </c>
      <c r="EF1371" s="77">
        <v>0</v>
      </c>
      <c r="EG1371" s="77">
        <v>0</v>
      </c>
      <c r="EH1371" s="77">
        <v>0</v>
      </c>
      <c r="EI1371" s="77">
        <v>0</v>
      </c>
      <c r="EJ1371" s="77">
        <v>0</v>
      </c>
      <c r="EK1371" s="77">
        <v>0</v>
      </c>
      <c r="EL1371" s="77">
        <v>0</v>
      </c>
      <c r="EM1371" s="77">
        <v>0</v>
      </c>
      <c r="EN1371" s="77">
        <v>0</v>
      </c>
      <c r="EO1371" s="77">
        <v>0</v>
      </c>
      <c r="EP1371" s="77">
        <v>1</v>
      </c>
      <c r="EQ1371" s="77">
        <v>3</v>
      </c>
    </row>
    <row r="1372" spans="1:147" s="82" customFormat="1" ht="15" customHeight="1" x14ac:dyDescent="0.25">
      <c r="A1372" s="501" t="s">
        <v>2604</v>
      </c>
      <c r="B1372" s="77">
        <v>4</v>
      </c>
      <c r="C1372" s="79" t="s">
        <v>487</v>
      </c>
      <c r="D1372" s="76">
        <v>1999</v>
      </c>
      <c r="E1372" s="79" t="s">
        <v>488</v>
      </c>
      <c r="F1372" s="79" t="s">
        <v>489</v>
      </c>
      <c r="G1372" s="76">
        <v>6</v>
      </c>
      <c r="H1372" s="76" t="s">
        <v>490</v>
      </c>
      <c r="I1372" s="75" t="s">
        <v>50</v>
      </c>
      <c r="J1372" s="59">
        <v>0</v>
      </c>
      <c r="K1372" s="76" t="s">
        <v>3</v>
      </c>
      <c r="L1372" s="76" t="s">
        <v>77</v>
      </c>
      <c r="M1372" s="77">
        <v>7</v>
      </c>
      <c r="N1372" s="77">
        <v>7</v>
      </c>
      <c r="O1372" s="59">
        <f t="shared" si="772"/>
        <v>0.84509804001425681</v>
      </c>
      <c r="P1372" s="77">
        <v>1995</v>
      </c>
      <c r="R1372" s="77">
        <v>1</v>
      </c>
      <c r="S1372" s="77">
        <v>6</v>
      </c>
      <c r="T1372" s="77">
        <v>1</v>
      </c>
      <c r="U1372" s="77">
        <v>5</v>
      </c>
      <c r="V1372" s="77" t="s">
        <v>1493</v>
      </c>
      <c r="W1372" s="77"/>
      <c r="X1372" s="77" t="s">
        <v>976</v>
      </c>
      <c r="Z1372" s="139" t="s">
        <v>369</v>
      </c>
      <c r="AA1372" s="77" t="s">
        <v>29</v>
      </c>
      <c r="AB1372" s="77" t="s">
        <v>29</v>
      </c>
      <c r="AC1372" s="77" t="s">
        <v>112</v>
      </c>
      <c r="AD1372" s="77">
        <v>0</v>
      </c>
      <c r="AE1372" s="77" t="s">
        <v>29</v>
      </c>
      <c r="AF1372" s="77" t="s">
        <v>29</v>
      </c>
      <c r="AG1372" s="77" t="s">
        <v>29</v>
      </c>
      <c r="AH1372" s="77" t="s">
        <v>29</v>
      </c>
      <c r="AI1372" s="60" t="s">
        <v>29</v>
      </c>
      <c r="AJ1372" s="77" t="s">
        <v>29</v>
      </c>
      <c r="AK1372" s="77" t="s">
        <v>29</v>
      </c>
      <c r="AL1372" s="60" t="s">
        <v>29</v>
      </c>
      <c r="AM1372" s="60" t="s">
        <v>29</v>
      </c>
      <c r="AN1372" s="139" t="s">
        <v>635</v>
      </c>
      <c r="AO1372" s="77" t="s">
        <v>36</v>
      </c>
      <c r="AP1372" s="82" t="s">
        <v>1275</v>
      </c>
      <c r="AQ1372" s="77" t="s">
        <v>80</v>
      </c>
      <c r="AR1372" s="78" t="s">
        <v>491</v>
      </c>
      <c r="AS1372" s="78" t="s">
        <v>492</v>
      </c>
      <c r="AT1372" s="228" t="s">
        <v>2503</v>
      </c>
      <c r="AU1372" s="270">
        <v>64.7</v>
      </c>
      <c r="AV1372" s="11">
        <v>-148.19999999999999</v>
      </c>
      <c r="AW1372" s="77"/>
      <c r="AX1372" s="277">
        <v>-3.0249999999999999</v>
      </c>
      <c r="AY1372" s="278">
        <v>294</v>
      </c>
      <c r="AZ1372" s="455">
        <f t="shared" si="775"/>
        <v>2.4683473304121573</v>
      </c>
      <c r="BA1372" s="521" t="s">
        <v>82</v>
      </c>
      <c r="BB1372" s="77" t="s">
        <v>1808</v>
      </c>
      <c r="BC1372" s="77"/>
      <c r="BD1372" s="77"/>
      <c r="BE1372" s="77"/>
      <c r="BI1372" s="78" t="s">
        <v>2232</v>
      </c>
      <c r="BJ1372" s="78" t="s">
        <v>32</v>
      </c>
      <c r="BK1372" s="79" t="s">
        <v>1720</v>
      </c>
      <c r="BL1372" s="77"/>
      <c r="BM1372" s="77"/>
      <c r="BO1372" s="77"/>
      <c r="BP1372" s="78" t="s">
        <v>51</v>
      </c>
      <c r="BQ1372" s="77" t="s">
        <v>975</v>
      </c>
      <c r="BR1372" s="82">
        <v>6.1807828155409696</v>
      </c>
      <c r="BS1372" s="77" t="s">
        <v>21</v>
      </c>
      <c r="BT1372" s="77" t="s">
        <v>47</v>
      </c>
      <c r="BU1372" s="140">
        <v>1.3645210120377707</v>
      </c>
      <c r="BV1372" s="82">
        <v>1.6267570100194595</v>
      </c>
      <c r="BW1372" s="79" t="s">
        <v>634</v>
      </c>
      <c r="BX1372" s="77" t="s">
        <v>27</v>
      </c>
      <c r="BY1372" s="80">
        <f>AVERAGE(BU1372,BV1372)*SQRT(CC1372)</f>
        <v>8.1919522422509043</v>
      </c>
      <c r="BZ1372" s="80">
        <f t="shared" si="768"/>
        <v>8.1919522422509043</v>
      </c>
      <c r="CA1372" s="77" t="s">
        <v>1565</v>
      </c>
      <c r="CB1372" s="77" t="s">
        <v>976</v>
      </c>
      <c r="CC1372" s="77">
        <v>30</v>
      </c>
      <c r="CD1372" s="77">
        <v>6</v>
      </c>
      <c r="CE1372" s="82" t="s">
        <v>1625</v>
      </c>
      <c r="CF1372" s="78" t="s">
        <v>1584</v>
      </c>
      <c r="CG1372" s="82">
        <v>3.2657680386361898</v>
      </c>
      <c r="CH1372" s="77" t="s">
        <v>21</v>
      </c>
      <c r="CI1372" s="82">
        <v>0.9757082101924599</v>
      </c>
      <c r="CJ1372" s="82">
        <v>1.0890939234484298</v>
      </c>
      <c r="CK1372" s="77">
        <f>AVERAGE(CI1372,CJ1372)*SQRT(CM1372)</f>
        <v>5.6546935268995595</v>
      </c>
      <c r="CL1372" s="77">
        <f t="shared" si="780"/>
        <v>5.6546935268995595</v>
      </c>
      <c r="CM1372" s="77">
        <v>30</v>
      </c>
      <c r="CN1372" s="77">
        <v>6</v>
      </c>
      <c r="CO1372" s="82" t="s">
        <v>1625</v>
      </c>
      <c r="CP1372" s="67">
        <f t="shared" si="769"/>
        <v>0.41414724929593055</v>
      </c>
      <c r="CQ1372" s="67">
        <f t="shared" si="770"/>
        <v>0.98701298701298701</v>
      </c>
      <c r="CR1372" s="67">
        <f t="shared" si="776"/>
        <v>0.40876871359078859</v>
      </c>
      <c r="CS1372" s="67">
        <f t="shared" si="771"/>
        <v>0.33472576551008887</v>
      </c>
      <c r="CT1372" s="91">
        <v>0</v>
      </c>
      <c r="CU1372" s="77">
        <v>0</v>
      </c>
      <c r="CV1372" s="77" t="s">
        <v>1624</v>
      </c>
      <c r="CW1372" s="77">
        <v>0</v>
      </c>
      <c r="CX1372" s="76">
        <v>0</v>
      </c>
      <c r="CY1372" s="74">
        <v>0</v>
      </c>
      <c r="CZ1372" s="74">
        <v>4</v>
      </c>
      <c r="DA1372" s="74">
        <v>0</v>
      </c>
      <c r="DB1372" s="74">
        <v>0</v>
      </c>
      <c r="DC1372" s="74">
        <v>0</v>
      </c>
      <c r="DD1372" s="77">
        <v>0</v>
      </c>
      <c r="DE1372" s="60">
        <v>0</v>
      </c>
      <c r="DF1372" s="60">
        <v>0</v>
      </c>
      <c r="DG1372" s="60">
        <v>0</v>
      </c>
      <c r="DH1372" s="60">
        <v>0</v>
      </c>
      <c r="DI1372" s="60">
        <v>0</v>
      </c>
      <c r="DJ1372" s="60">
        <v>1</v>
      </c>
      <c r="DK1372" s="60">
        <v>0</v>
      </c>
      <c r="DL1372" s="74">
        <v>0</v>
      </c>
      <c r="DM1372" s="74">
        <v>0</v>
      </c>
      <c r="DN1372" s="74">
        <v>0</v>
      </c>
      <c r="DO1372" s="77">
        <v>0</v>
      </c>
      <c r="DP1372" s="77">
        <v>0</v>
      </c>
      <c r="DQ1372" s="77">
        <v>0</v>
      </c>
      <c r="DR1372" s="77">
        <v>0</v>
      </c>
      <c r="DS1372" s="77">
        <v>0</v>
      </c>
      <c r="DT1372" s="77">
        <v>0</v>
      </c>
      <c r="DU1372" s="77">
        <v>0</v>
      </c>
      <c r="DV1372" s="77">
        <v>0</v>
      </c>
      <c r="DW1372" s="77">
        <v>0</v>
      </c>
      <c r="DX1372" s="77">
        <v>0</v>
      </c>
      <c r="DY1372" s="77">
        <v>0</v>
      </c>
      <c r="DZ1372" s="77">
        <v>0</v>
      </c>
      <c r="EA1372" s="77">
        <v>0</v>
      </c>
      <c r="EB1372" s="77">
        <v>0</v>
      </c>
      <c r="EC1372" s="77">
        <v>0</v>
      </c>
      <c r="ED1372" s="77">
        <v>0</v>
      </c>
      <c r="EE1372" s="77">
        <v>0</v>
      </c>
      <c r="EF1372" s="77">
        <v>0</v>
      </c>
      <c r="EG1372" s="77">
        <v>0</v>
      </c>
      <c r="EH1372" s="77">
        <v>0</v>
      </c>
      <c r="EI1372" s="77">
        <v>0</v>
      </c>
      <c r="EJ1372" s="77">
        <v>0</v>
      </c>
      <c r="EK1372" s="77">
        <v>0</v>
      </c>
      <c r="EL1372" s="77">
        <v>0</v>
      </c>
      <c r="EM1372" s="77">
        <v>0</v>
      </c>
      <c r="EN1372" s="77">
        <v>0</v>
      </c>
      <c r="EO1372" s="77">
        <v>0</v>
      </c>
      <c r="EP1372" s="77">
        <v>1</v>
      </c>
      <c r="EQ1372" s="77">
        <v>3</v>
      </c>
    </row>
    <row r="1373" spans="1:147" s="82" customFormat="1" ht="15" customHeight="1" x14ac:dyDescent="0.25">
      <c r="A1373" s="501" t="s">
        <v>2605</v>
      </c>
      <c r="B1373" s="77">
        <v>1</v>
      </c>
      <c r="C1373" s="7" t="s">
        <v>2313</v>
      </c>
      <c r="D1373" s="2">
        <v>2008</v>
      </c>
      <c r="E1373" s="7" t="s">
        <v>2314</v>
      </c>
      <c r="F1373" s="1" t="s">
        <v>493</v>
      </c>
      <c r="G1373" s="2">
        <v>31</v>
      </c>
      <c r="H1373" s="2" t="s">
        <v>2315</v>
      </c>
      <c r="I1373" s="64" t="s">
        <v>1362</v>
      </c>
      <c r="J1373" s="59">
        <v>2</v>
      </c>
      <c r="K1373" s="37" t="s">
        <v>3</v>
      </c>
      <c r="L1373" s="37" t="s">
        <v>89</v>
      </c>
      <c r="M1373" s="37">
        <v>4</v>
      </c>
      <c r="N1373" s="77">
        <v>4</v>
      </c>
      <c r="O1373" s="59">
        <f t="shared" si="772"/>
        <v>0.6020599913279624</v>
      </c>
      <c r="P1373" s="37">
        <v>2003</v>
      </c>
      <c r="Q1373" s="67"/>
      <c r="R1373" s="37">
        <v>1</v>
      </c>
      <c r="S1373" s="37">
        <v>8</v>
      </c>
      <c r="T1373" s="37">
        <v>1</v>
      </c>
      <c r="U1373" s="37">
        <v>30</v>
      </c>
      <c r="V1373" s="37" t="s">
        <v>736</v>
      </c>
      <c r="W1373" s="37">
        <v>1</v>
      </c>
      <c r="X1373" s="37" t="s">
        <v>2316</v>
      </c>
      <c r="Z1373" s="139" t="s">
        <v>369</v>
      </c>
      <c r="AA1373" s="77" t="s">
        <v>694</v>
      </c>
      <c r="AB1373" s="77" t="s">
        <v>2319</v>
      </c>
      <c r="AC1373" s="77">
        <v>5</v>
      </c>
      <c r="AD1373" s="77">
        <v>0</v>
      </c>
      <c r="AE1373" s="77" t="s">
        <v>1071</v>
      </c>
      <c r="AF1373" s="77">
        <v>5</v>
      </c>
      <c r="AG1373" s="59">
        <f t="shared" si="773"/>
        <v>0.69897000433601886</v>
      </c>
      <c r="AH1373" s="177">
        <f>AF1373*82</f>
        <v>410</v>
      </c>
      <c r="AI1373" s="72">
        <f t="shared" ref="AI1373:AI1381" si="781">LOG10(AH1373)</f>
        <v>2.6127838567197355</v>
      </c>
      <c r="AJ1373" s="59">
        <f t="shared" ref="AJ1373:AJ1381" si="782">AF1373*N1373</f>
        <v>20</v>
      </c>
      <c r="AK1373" s="59">
        <f t="shared" si="774"/>
        <v>1.3010299956639813</v>
      </c>
      <c r="AL1373" s="72">
        <f t="shared" ref="AL1373:AL1381" si="783">AH1373*N1373</f>
        <v>1640</v>
      </c>
      <c r="AM1373" s="72">
        <f t="shared" si="764"/>
        <v>3.214843848047698</v>
      </c>
      <c r="AN1373" s="78" t="s">
        <v>28</v>
      </c>
      <c r="AO1373" s="77" t="s">
        <v>470</v>
      </c>
      <c r="AP1373" s="68"/>
      <c r="AQ1373" s="128" t="s">
        <v>213</v>
      </c>
      <c r="AR1373" s="123" t="s">
        <v>373</v>
      </c>
      <c r="AS1373" s="123"/>
      <c r="AT1373" s="228" t="s">
        <v>2471</v>
      </c>
      <c r="AU1373" s="270">
        <v>63.83</v>
      </c>
      <c r="AV1373" s="270">
        <v>20.3</v>
      </c>
      <c r="AW1373" s="11" t="s">
        <v>2317</v>
      </c>
      <c r="AX1373" s="277">
        <v>3.125</v>
      </c>
      <c r="AY1373" s="278">
        <v>633</v>
      </c>
      <c r="AZ1373" s="455">
        <f t="shared" ref="AZ1373" si="784">LOG10(AY1373)</f>
        <v>2.8014037100173552</v>
      </c>
      <c r="BA1373" s="517" t="s">
        <v>137</v>
      </c>
      <c r="BB1373" s="151" t="s">
        <v>138</v>
      </c>
      <c r="BC1373" s="479" t="s">
        <v>2318</v>
      </c>
      <c r="BH1373" s="58" t="s">
        <v>1069</v>
      </c>
      <c r="BI1373" s="58" t="s">
        <v>89</v>
      </c>
      <c r="BJ1373" s="78" t="s">
        <v>12</v>
      </c>
      <c r="BK1373" s="79" t="s">
        <v>1649</v>
      </c>
      <c r="BL1373" s="77"/>
      <c r="BM1373" s="77"/>
      <c r="BO1373" s="77"/>
      <c r="BP1373" s="78" t="s">
        <v>1363</v>
      </c>
      <c r="BQ1373" s="77" t="s">
        <v>848</v>
      </c>
      <c r="BR1373" s="472">
        <v>32.216162236902697</v>
      </c>
      <c r="BS1373" s="77" t="s">
        <v>21</v>
      </c>
      <c r="BT1373" s="77" t="s">
        <v>54</v>
      </c>
      <c r="BU1373" s="140">
        <v>9.785681364264903</v>
      </c>
      <c r="BW1373" s="79" t="s">
        <v>26</v>
      </c>
      <c r="BX1373" s="77" t="s">
        <v>1130</v>
      </c>
      <c r="BY1373" s="59">
        <f>(BU1373/TINV(1-0.95,CC1373-1)) *(SQRT(CC1373))</f>
        <v>11.705067554038026</v>
      </c>
      <c r="BZ1373" s="124">
        <f t="shared" ref="BZ1373" si="785">BY1373</f>
        <v>11.705067554038026</v>
      </c>
      <c r="CA1373" s="77" t="s">
        <v>18</v>
      </c>
      <c r="CB1373" s="77" t="s">
        <v>2321</v>
      </c>
      <c r="CC1373" s="77">
        <v>8</v>
      </c>
      <c r="CD1373" s="77">
        <v>8</v>
      </c>
      <c r="CF1373" s="78" t="s">
        <v>696</v>
      </c>
      <c r="CG1373" s="472">
        <v>29.609002919035099</v>
      </c>
      <c r="CH1373" s="77" t="s">
        <v>21</v>
      </c>
      <c r="CI1373" s="82">
        <v>4.1304347826087024</v>
      </c>
      <c r="CK1373" s="59">
        <f>(CI1373/TINV(1-0.95,CM1373-1)) *(SQRT(CM1373))</f>
        <v>4.9405878199279636</v>
      </c>
      <c r="CL1373" s="67">
        <f t="shared" si="780"/>
        <v>4.9405878199279636</v>
      </c>
      <c r="CM1373" s="77">
        <v>8</v>
      </c>
      <c r="CN1373" s="77">
        <v>8</v>
      </c>
      <c r="CP1373" s="67">
        <f t="shared" si="769"/>
        <v>0.29020612090917058</v>
      </c>
      <c r="CQ1373" s="67">
        <f t="shared" si="770"/>
        <v>0.94545454545454544</v>
      </c>
      <c r="CR1373" s="67">
        <f t="shared" ref="CR1373:CR1381" si="786">CP1373*CQ1373</f>
        <v>0.27437669613230675</v>
      </c>
      <c r="CS1373" s="67">
        <f t="shared" si="771"/>
        <v>0.25235258035564001</v>
      </c>
      <c r="CT1373" s="91">
        <v>0</v>
      </c>
      <c r="CU1373" s="77">
        <v>0</v>
      </c>
      <c r="CV1373" s="77" t="s">
        <v>1782</v>
      </c>
      <c r="CW1373" s="77">
        <v>0</v>
      </c>
      <c r="CX1373" s="76">
        <v>0</v>
      </c>
      <c r="CY1373" s="74">
        <v>1</v>
      </c>
      <c r="CZ1373" s="74">
        <v>0</v>
      </c>
      <c r="DA1373" s="74">
        <v>0</v>
      </c>
      <c r="DB1373" s="74">
        <v>0</v>
      </c>
      <c r="DC1373" s="74">
        <v>0</v>
      </c>
      <c r="DD1373" s="77">
        <v>1</v>
      </c>
      <c r="DE1373" s="60">
        <v>0</v>
      </c>
      <c r="DF1373" s="60">
        <v>0</v>
      </c>
      <c r="DG1373" s="60">
        <v>0</v>
      </c>
      <c r="DH1373" s="60">
        <v>0</v>
      </c>
      <c r="DI1373" s="60">
        <v>0</v>
      </c>
      <c r="DJ1373" s="60">
        <v>0</v>
      </c>
      <c r="DK1373" s="60">
        <v>0</v>
      </c>
      <c r="DL1373" s="74">
        <v>0</v>
      </c>
      <c r="DM1373" s="74">
        <v>0</v>
      </c>
      <c r="DN1373" s="74">
        <v>0</v>
      </c>
      <c r="DO1373" s="77">
        <v>0</v>
      </c>
      <c r="DP1373" s="77">
        <v>0</v>
      </c>
      <c r="DQ1373" s="77">
        <v>0</v>
      </c>
      <c r="DR1373" s="77">
        <v>0</v>
      </c>
      <c r="DS1373" s="77">
        <v>0</v>
      </c>
      <c r="DT1373" s="77">
        <v>0</v>
      </c>
      <c r="DU1373" s="77">
        <v>0</v>
      </c>
      <c r="DV1373" s="77">
        <v>0</v>
      </c>
      <c r="DW1373" s="77">
        <v>0</v>
      </c>
      <c r="DX1373" s="77">
        <v>0</v>
      </c>
      <c r="DY1373" s="77">
        <v>0</v>
      </c>
      <c r="DZ1373" s="77">
        <v>0</v>
      </c>
      <c r="EA1373" s="77">
        <v>0</v>
      </c>
      <c r="EB1373" s="77">
        <v>0</v>
      </c>
      <c r="EC1373" s="77">
        <v>0</v>
      </c>
      <c r="ED1373" s="77">
        <v>0</v>
      </c>
      <c r="EE1373" s="77">
        <v>0</v>
      </c>
      <c r="EF1373" s="77">
        <v>0</v>
      </c>
      <c r="EG1373" s="77">
        <v>0</v>
      </c>
      <c r="EH1373" s="77">
        <v>0</v>
      </c>
      <c r="EI1373" s="77">
        <v>0</v>
      </c>
      <c r="EJ1373" s="77">
        <v>0</v>
      </c>
      <c r="EK1373" s="77">
        <v>0</v>
      </c>
      <c r="EL1373" s="77">
        <v>0</v>
      </c>
      <c r="EM1373" s="77">
        <v>0</v>
      </c>
      <c r="EN1373" s="77">
        <v>0</v>
      </c>
      <c r="EO1373" s="77">
        <v>0</v>
      </c>
      <c r="EP1373" s="77">
        <v>2</v>
      </c>
      <c r="EQ1373" s="77">
        <v>1</v>
      </c>
    </row>
    <row r="1374" spans="1:147" s="82" customFormat="1" ht="15" customHeight="1" x14ac:dyDescent="0.25">
      <c r="A1374" s="501" t="s">
        <v>2605</v>
      </c>
      <c r="B1374" s="77">
        <v>2</v>
      </c>
      <c r="C1374" s="7" t="s">
        <v>2313</v>
      </c>
      <c r="D1374" s="2">
        <v>2008</v>
      </c>
      <c r="E1374" s="7" t="s">
        <v>2314</v>
      </c>
      <c r="F1374" s="1" t="s">
        <v>493</v>
      </c>
      <c r="G1374" s="2">
        <v>31</v>
      </c>
      <c r="H1374" s="2" t="s">
        <v>2315</v>
      </c>
      <c r="I1374" s="64" t="s">
        <v>1362</v>
      </c>
      <c r="J1374" s="59">
        <v>2</v>
      </c>
      <c r="K1374" s="37" t="s">
        <v>3</v>
      </c>
      <c r="L1374" s="37" t="s">
        <v>89</v>
      </c>
      <c r="M1374" s="37">
        <v>4</v>
      </c>
      <c r="N1374" s="77">
        <v>4</v>
      </c>
      <c r="O1374" s="59">
        <f t="shared" si="772"/>
        <v>0.6020599913279624</v>
      </c>
      <c r="P1374" s="37">
        <v>2003</v>
      </c>
      <c r="Q1374" s="67"/>
      <c r="R1374" s="37">
        <v>1</v>
      </c>
      <c r="S1374" s="37">
        <v>8</v>
      </c>
      <c r="T1374" s="37">
        <v>1</v>
      </c>
      <c r="U1374" s="37">
        <v>30</v>
      </c>
      <c r="V1374" s="37" t="s">
        <v>736</v>
      </c>
      <c r="W1374" s="37">
        <v>1</v>
      </c>
      <c r="X1374" s="37" t="s">
        <v>2316</v>
      </c>
      <c r="Z1374" s="139" t="s">
        <v>369</v>
      </c>
      <c r="AA1374" s="77" t="s">
        <v>694</v>
      </c>
      <c r="AB1374" s="77" t="s">
        <v>2319</v>
      </c>
      <c r="AC1374" s="77">
        <v>3</v>
      </c>
      <c r="AD1374" s="77">
        <v>0</v>
      </c>
      <c r="AE1374" s="77" t="s">
        <v>1071</v>
      </c>
      <c r="AF1374" s="77">
        <v>3</v>
      </c>
      <c r="AG1374" s="59">
        <f t="shared" si="773"/>
        <v>0.47712125471966244</v>
      </c>
      <c r="AH1374" s="177">
        <f t="shared" ref="AH1374:AH1381" si="787">AF1374*82</f>
        <v>246</v>
      </c>
      <c r="AI1374" s="72">
        <f t="shared" si="781"/>
        <v>2.3909351071033793</v>
      </c>
      <c r="AJ1374" s="59">
        <f t="shared" si="782"/>
        <v>12</v>
      </c>
      <c r="AK1374" s="59">
        <f t="shared" si="774"/>
        <v>1.0791812460476249</v>
      </c>
      <c r="AL1374" s="72">
        <f t="shared" si="783"/>
        <v>984</v>
      </c>
      <c r="AM1374" s="72">
        <f t="shared" si="764"/>
        <v>2.9929950984313414</v>
      </c>
      <c r="AN1374" s="78" t="s">
        <v>28</v>
      </c>
      <c r="AO1374" s="77" t="s">
        <v>470</v>
      </c>
      <c r="AP1374" s="68"/>
      <c r="AQ1374" s="128" t="s">
        <v>213</v>
      </c>
      <c r="AR1374" s="123" t="s">
        <v>373</v>
      </c>
      <c r="AS1374" s="123"/>
      <c r="AT1374" s="228" t="s">
        <v>2471</v>
      </c>
      <c r="AU1374" s="270">
        <v>63.83</v>
      </c>
      <c r="AV1374" s="270">
        <v>20.3</v>
      </c>
      <c r="AW1374" s="11" t="s">
        <v>2317</v>
      </c>
      <c r="AX1374" s="277">
        <v>3.125</v>
      </c>
      <c r="AY1374" s="278">
        <v>633</v>
      </c>
      <c r="AZ1374" s="455">
        <f t="shared" ref="AZ1374:AZ1381" si="788">LOG10(AY1374)</f>
        <v>2.8014037100173552</v>
      </c>
      <c r="BA1374" s="517" t="s">
        <v>137</v>
      </c>
      <c r="BB1374" s="151" t="s">
        <v>138</v>
      </c>
      <c r="BC1374" s="479" t="s">
        <v>2318</v>
      </c>
      <c r="BD1374" s="77"/>
      <c r="BE1374" s="77"/>
      <c r="BH1374" s="58" t="s">
        <v>1069</v>
      </c>
      <c r="BI1374" s="78" t="s">
        <v>1887</v>
      </c>
      <c r="BJ1374" s="78" t="s">
        <v>12</v>
      </c>
      <c r="BK1374" s="79" t="s">
        <v>1649</v>
      </c>
      <c r="BL1374" s="77"/>
      <c r="BM1374" s="77"/>
      <c r="BO1374" s="77"/>
      <c r="BP1374" s="78" t="s">
        <v>1919</v>
      </c>
      <c r="BQ1374" s="77" t="s">
        <v>848</v>
      </c>
      <c r="BR1374" s="472">
        <v>43.436011676140701</v>
      </c>
      <c r="BS1374" s="77" t="s">
        <v>21</v>
      </c>
      <c r="BT1374" s="77" t="s">
        <v>54</v>
      </c>
      <c r="BU1374" s="140">
        <v>8.2616377323704953</v>
      </c>
      <c r="BW1374" s="79" t="s">
        <v>26</v>
      </c>
      <c r="BX1374" s="77" t="s">
        <v>1130</v>
      </c>
      <c r="BY1374" s="59">
        <f>(BU1374/TINV(1-0.95,CC1374-1)) *(SQRT(CC1374))</f>
        <v>9.8820944770921901</v>
      </c>
      <c r="BZ1374" s="124">
        <f t="shared" ref="BZ1374:BZ1375" si="789">BY1374</f>
        <v>9.8820944770921901</v>
      </c>
      <c r="CA1374" s="77" t="s">
        <v>18</v>
      </c>
      <c r="CB1374" s="77" t="s">
        <v>2321</v>
      </c>
      <c r="CC1374" s="77">
        <v>8</v>
      </c>
      <c r="CD1374" s="77">
        <v>8</v>
      </c>
      <c r="CF1374" s="78" t="s">
        <v>696</v>
      </c>
      <c r="CG1374" s="472">
        <v>29.609002919035099</v>
      </c>
      <c r="CH1374" s="77" t="s">
        <v>21</v>
      </c>
      <c r="CI1374" s="82">
        <v>4.1304347826087024</v>
      </c>
      <c r="CK1374" s="59">
        <f>(CI1374/TINV(1-0.95,CM1374-1)) *(SQRT(CM1374))</f>
        <v>4.9405878199279636</v>
      </c>
      <c r="CL1374" s="67">
        <f t="shared" ref="CL1374:CL1378" si="790">CK1374</f>
        <v>4.9405878199279636</v>
      </c>
      <c r="CM1374" s="77">
        <v>8</v>
      </c>
      <c r="CN1374" s="77">
        <v>8</v>
      </c>
      <c r="CP1374" s="67">
        <f t="shared" si="769"/>
        <v>1.7698941896582443</v>
      </c>
      <c r="CQ1374" s="67">
        <f t="shared" si="770"/>
        <v>0.94545454545454544</v>
      </c>
      <c r="CR1374" s="67">
        <f t="shared" si="786"/>
        <v>1.6733545065859763</v>
      </c>
      <c r="CS1374" s="67">
        <f t="shared" si="771"/>
        <v>0.33750360327223738</v>
      </c>
      <c r="CT1374" s="91">
        <v>1</v>
      </c>
      <c r="CU1374" s="77">
        <v>0</v>
      </c>
      <c r="CV1374" s="77" t="s">
        <v>1782</v>
      </c>
      <c r="CW1374" s="77">
        <v>0</v>
      </c>
      <c r="CX1374" s="76">
        <v>0</v>
      </c>
      <c r="CY1374" s="74">
        <v>1</v>
      </c>
      <c r="CZ1374" s="74">
        <v>0</v>
      </c>
      <c r="DA1374" s="74">
        <v>0</v>
      </c>
      <c r="DB1374" s="74">
        <v>0</v>
      </c>
      <c r="DC1374" s="74">
        <v>0</v>
      </c>
      <c r="DD1374" s="77">
        <v>1</v>
      </c>
      <c r="DE1374" s="60">
        <v>0</v>
      </c>
      <c r="DF1374" s="60">
        <v>0</v>
      </c>
      <c r="DG1374" s="60">
        <v>0</v>
      </c>
      <c r="DH1374" s="60">
        <v>0</v>
      </c>
      <c r="DI1374" s="60">
        <v>0</v>
      </c>
      <c r="DJ1374" s="60">
        <v>0</v>
      </c>
      <c r="DK1374" s="60">
        <v>0</v>
      </c>
      <c r="DL1374" s="74">
        <v>0</v>
      </c>
      <c r="DM1374" s="74">
        <v>0</v>
      </c>
      <c r="DN1374" s="74">
        <v>0</v>
      </c>
      <c r="DO1374" s="77">
        <v>0</v>
      </c>
      <c r="DP1374" s="77">
        <v>0</v>
      </c>
      <c r="DQ1374" s="77">
        <v>0</v>
      </c>
      <c r="DR1374" s="77">
        <v>0</v>
      </c>
      <c r="DS1374" s="77">
        <v>0</v>
      </c>
      <c r="DT1374" s="77">
        <v>0</v>
      </c>
      <c r="DU1374" s="77">
        <v>0</v>
      </c>
      <c r="DV1374" s="77">
        <v>0</v>
      </c>
      <c r="DW1374" s="77">
        <v>0</v>
      </c>
      <c r="DX1374" s="77">
        <v>0</v>
      </c>
      <c r="DY1374" s="77">
        <v>0</v>
      </c>
      <c r="DZ1374" s="77">
        <v>0</v>
      </c>
      <c r="EA1374" s="77">
        <v>0</v>
      </c>
      <c r="EB1374" s="77">
        <v>0</v>
      </c>
      <c r="EC1374" s="77">
        <v>0</v>
      </c>
      <c r="ED1374" s="77">
        <v>0</v>
      </c>
      <c r="EE1374" s="77">
        <v>0</v>
      </c>
      <c r="EF1374" s="77">
        <v>0</v>
      </c>
      <c r="EG1374" s="77">
        <v>0</v>
      </c>
      <c r="EH1374" s="77">
        <v>0</v>
      </c>
      <c r="EI1374" s="77">
        <v>0</v>
      </c>
      <c r="EJ1374" s="77">
        <v>0</v>
      </c>
      <c r="EK1374" s="77">
        <v>0</v>
      </c>
      <c r="EL1374" s="77">
        <v>0</v>
      </c>
      <c r="EM1374" s="77">
        <v>0</v>
      </c>
      <c r="EN1374" s="77">
        <v>0</v>
      </c>
      <c r="EO1374" s="77">
        <v>0</v>
      </c>
      <c r="EP1374" s="77">
        <v>2</v>
      </c>
      <c r="EQ1374" s="77">
        <v>1</v>
      </c>
    </row>
    <row r="1375" spans="1:147" s="82" customFormat="1" ht="15" customHeight="1" x14ac:dyDescent="0.25">
      <c r="A1375" s="501" t="s">
        <v>2605</v>
      </c>
      <c r="B1375" s="77">
        <v>3</v>
      </c>
      <c r="C1375" s="7" t="s">
        <v>2313</v>
      </c>
      <c r="D1375" s="2">
        <v>2008</v>
      </c>
      <c r="E1375" s="7" t="s">
        <v>2314</v>
      </c>
      <c r="F1375" s="1" t="s">
        <v>493</v>
      </c>
      <c r="G1375" s="2">
        <v>31</v>
      </c>
      <c r="H1375" s="2" t="s">
        <v>2315</v>
      </c>
      <c r="I1375" s="64" t="s">
        <v>1362</v>
      </c>
      <c r="J1375" s="59">
        <v>2</v>
      </c>
      <c r="K1375" s="37" t="s">
        <v>3</v>
      </c>
      <c r="L1375" s="37" t="s">
        <v>89</v>
      </c>
      <c r="M1375" s="37">
        <v>4</v>
      </c>
      <c r="N1375" s="77">
        <v>4</v>
      </c>
      <c r="O1375" s="59">
        <f t="shared" si="772"/>
        <v>0.6020599913279624</v>
      </c>
      <c r="P1375" s="37">
        <v>2003</v>
      </c>
      <c r="Q1375" s="67"/>
      <c r="R1375" s="37">
        <v>1</v>
      </c>
      <c r="S1375" s="37">
        <v>8</v>
      </c>
      <c r="T1375" s="37">
        <v>1</v>
      </c>
      <c r="U1375" s="37">
        <v>30</v>
      </c>
      <c r="V1375" s="37" t="s">
        <v>736</v>
      </c>
      <c r="W1375" s="37">
        <v>1</v>
      </c>
      <c r="X1375" s="37" t="s">
        <v>2316</v>
      </c>
      <c r="Z1375" s="139" t="s">
        <v>369</v>
      </c>
      <c r="AA1375" s="77" t="s">
        <v>694</v>
      </c>
      <c r="AB1375" s="77" t="s">
        <v>2319</v>
      </c>
      <c r="AC1375" s="77">
        <v>1</v>
      </c>
      <c r="AD1375" s="77">
        <v>0</v>
      </c>
      <c r="AE1375" s="77" t="s">
        <v>1071</v>
      </c>
      <c r="AF1375" s="77">
        <v>1</v>
      </c>
      <c r="AG1375" s="59">
        <f t="shared" si="773"/>
        <v>0</v>
      </c>
      <c r="AH1375" s="177">
        <f t="shared" si="787"/>
        <v>82</v>
      </c>
      <c r="AI1375" s="72">
        <f t="shared" si="781"/>
        <v>1.9138138523837167</v>
      </c>
      <c r="AJ1375" s="59">
        <f t="shared" si="782"/>
        <v>4</v>
      </c>
      <c r="AK1375" s="59">
        <f t="shared" si="774"/>
        <v>0.6020599913279624</v>
      </c>
      <c r="AL1375" s="72">
        <f t="shared" si="783"/>
        <v>328</v>
      </c>
      <c r="AM1375" s="72">
        <f t="shared" si="764"/>
        <v>2.5158738437116792</v>
      </c>
      <c r="AN1375" s="78" t="s">
        <v>28</v>
      </c>
      <c r="AO1375" s="77" t="s">
        <v>470</v>
      </c>
      <c r="AP1375" s="68"/>
      <c r="AQ1375" s="128" t="s">
        <v>213</v>
      </c>
      <c r="AR1375" s="123" t="s">
        <v>373</v>
      </c>
      <c r="AS1375" s="123"/>
      <c r="AT1375" s="228" t="s">
        <v>2471</v>
      </c>
      <c r="AU1375" s="270">
        <v>63.83</v>
      </c>
      <c r="AV1375" s="270">
        <v>20.3</v>
      </c>
      <c r="AW1375" s="11" t="s">
        <v>2317</v>
      </c>
      <c r="AX1375" s="277">
        <v>3.125</v>
      </c>
      <c r="AY1375" s="278">
        <v>633</v>
      </c>
      <c r="AZ1375" s="455">
        <f t="shared" si="788"/>
        <v>2.8014037100173552</v>
      </c>
      <c r="BA1375" s="517" t="s">
        <v>137</v>
      </c>
      <c r="BB1375" s="151" t="s">
        <v>138</v>
      </c>
      <c r="BC1375" s="479" t="s">
        <v>2318</v>
      </c>
      <c r="BD1375" s="77"/>
      <c r="BE1375" s="77"/>
      <c r="BH1375" s="58" t="s">
        <v>1069</v>
      </c>
      <c r="BI1375" s="78" t="s">
        <v>110</v>
      </c>
      <c r="BJ1375" s="78" t="s">
        <v>12</v>
      </c>
      <c r="BK1375" s="79" t="s">
        <v>1649</v>
      </c>
      <c r="BL1375" s="77"/>
      <c r="BM1375" s="77"/>
      <c r="BO1375" s="77"/>
      <c r="BP1375" s="78" t="s">
        <v>1920</v>
      </c>
      <c r="BQ1375" s="77" t="s">
        <v>848</v>
      </c>
      <c r="BR1375" s="472">
        <v>46.390382547242197</v>
      </c>
      <c r="BS1375" s="77" t="s">
        <v>21</v>
      </c>
      <c r="BT1375" s="77" t="s">
        <v>54</v>
      </c>
      <c r="BU1375" s="140">
        <v>8.4797972038716054</v>
      </c>
      <c r="BW1375" s="79" t="s">
        <v>26</v>
      </c>
      <c r="BX1375" s="77" t="s">
        <v>1130</v>
      </c>
      <c r="BY1375" s="59">
        <f>(BU1375/TINV(1-0.95,CC1375-1)) *(SQRT(CC1375))</f>
        <v>10.143044252219633</v>
      </c>
      <c r="BZ1375" s="124">
        <f t="shared" si="789"/>
        <v>10.143044252219633</v>
      </c>
      <c r="CA1375" s="77" t="s">
        <v>18</v>
      </c>
      <c r="CB1375" s="77" t="s">
        <v>2321</v>
      </c>
      <c r="CC1375" s="77">
        <v>8</v>
      </c>
      <c r="CD1375" s="77">
        <v>8</v>
      </c>
      <c r="CF1375" s="78" t="s">
        <v>696</v>
      </c>
      <c r="CG1375" s="472">
        <v>29.609002919035099</v>
      </c>
      <c r="CH1375" s="77" t="s">
        <v>21</v>
      </c>
      <c r="CI1375" s="82">
        <v>4.1304347826087024</v>
      </c>
      <c r="CK1375" s="59">
        <f>(CI1375/TINV(1-0.95,CM1375-1)) *(SQRT(CM1375))</f>
        <v>4.9405878199279636</v>
      </c>
      <c r="CL1375" s="67">
        <f t="shared" si="790"/>
        <v>4.9405878199279636</v>
      </c>
      <c r="CM1375" s="77">
        <v>8</v>
      </c>
      <c r="CN1375" s="77">
        <v>8</v>
      </c>
      <c r="CP1375" s="67">
        <f t="shared" si="769"/>
        <v>2.1035082963020493</v>
      </c>
      <c r="CQ1375" s="67">
        <f t="shared" si="770"/>
        <v>0.94545454545454544</v>
      </c>
      <c r="CR1375" s="67">
        <f t="shared" si="786"/>
        <v>1.9887714801401193</v>
      </c>
      <c r="CS1375" s="67">
        <f t="shared" si="771"/>
        <v>0.37360037500683502</v>
      </c>
      <c r="CT1375" s="91">
        <v>1</v>
      </c>
      <c r="CU1375" s="77">
        <v>0</v>
      </c>
      <c r="CV1375" s="77" t="s">
        <v>1782</v>
      </c>
      <c r="CW1375" s="77">
        <v>0</v>
      </c>
      <c r="CX1375" s="76">
        <v>0</v>
      </c>
      <c r="CY1375" s="74">
        <v>1</v>
      </c>
      <c r="CZ1375" s="74">
        <v>0</v>
      </c>
      <c r="DA1375" s="74">
        <v>0</v>
      </c>
      <c r="DB1375" s="74">
        <v>0</v>
      </c>
      <c r="DC1375" s="74">
        <v>0</v>
      </c>
      <c r="DD1375" s="77">
        <v>1</v>
      </c>
      <c r="DE1375" s="60">
        <v>0</v>
      </c>
      <c r="DF1375" s="60">
        <v>0</v>
      </c>
      <c r="DG1375" s="60">
        <v>0</v>
      </c>
      <c r="DH1375" s="60">
        <v>0</v>
      </c>
      <c r="DI1375" s="60">
        <v>0</v>
      </c>
      <c r="DJ1375" s="60">
        <v>0</v>
      </c>
      <c r="DK1375" s="60">
        <v>0</v>
      </c>
      <c r="DL1375" s="74">
        <v>0</v>
      </c>
      <c r="DM1375" s="74">
        <v>0</v>
      </c>
      <c r="DN1375" s="74">
        <v>0</v>
      </c>
      <c r="DO1375" s="77">
        <v>0</v>
      </c>
      <c r="DP1375" s="77">
        <v>0</v>
      </c>
      <c r="DQ1375" s="77">
        <v>0</v>
      </c>
      <c r="DR1375" s="77">
        <v>0</v>
      </c>
      <c r="DS1375" s="77">
        <v>0</v>
      </c>
      <c r="DT1375" s="77">
        <v>0</v>
      </c>
      <c r="DU1375" s="77">
        <v>0</v>
      </c>
      <c r="DV1375" s="77">
        <v>0</v>
      </c>
      <c r="DW1375" s="77">
        <v>0</v>
      </c>
      <c r="DX1375" s="77">
        <v>0</v>
      </c>
      <c r="DY1375" s="77">
        <v>0</v>
      </c>
      <c r="DZ1375" s="77">
        <v>0</v>
      </c>
      <c r="EA1375" s="77">
        <v>0</v>
      </c>
      <c r="EB1375" s="77">
        <v>0</v>
      </c>
      <c r="EC1375" s="77">
        <v>0</v>
      </c>
      <c r="ED1375" s="77">
        <v>0</v>
      </c>
      <c r="EE1375" s="77">
        <v>0</v>
      </c>
      <c r="EF1375" s="77">
        <v>0</v>
      </c>
      <c r="EG1375" s="77">
        <v>0</v>
      </c>
      <c r="EH1375" s="77">
        <v>0</v>
      </c>
      <c r="EI1375" s="77">
        <v>0</v>
      </c>
      <c r="EJ1375" s="77">
        <v>0</v>
      </c>
      <c r="EK1375" s="77">
        <v>0</v>
      </c>
      <c r="EL1375" s="77">
        <v>0</v>
      </c>
      <c r="EM1375" s="77">
        <v>0</v>
      </c>
      <c r="EN1375" s="77">
        <v>0</v>
      </c>
      <c r="EO1375" s="77">
        <v>0</v>
      </c>
      <c r="EP1375" s="77">
        <v>2</v>
      </c>
      <c r="EQ1375" s="77">
        <v>1</v>
      </c>
    </row>
    <row r="1376" spans="1:147" s="82" customFormat="1" ht="15" customHeight="1" x14ac:dyDescent="0.25">
      <c r="A1376" s="501" t="s">
        <v>2605</v>
      </c>
      <c r="B1376" s="77">
        <v>4</v>
      </c>
      <c r="C1376" s="7" t="s">
        <v>2313</v>
      </c>
      <c r="D1376" s="2">
        <v>2008</v>
      </c>
      <c r="E1376" s="7" t="s">
        <v>2314</v>
      </c>
      <c r="F1376" s="1" t="s">
        <v>493</v>
      </c>
      <c r="G1376" s="2">
        <v>31</v>
      </c>
      <c r="H1376" s="2" t="s">
        <v>2315</v>
      </c>
      <c r="I1376" s="64" t="s">
        <v>1362</v>
      </c>
      <c r="J1376" s="59">
        <v>2</v>
      </c>
      <c r="K1376" s="37" t="s">
        <v>3</v>
      </c>
      <c r="L1376" s="37" t="s">
        <v>89</v>
      </c>
      <c r="M1376" s="37">
        <v>4</v>
      </c>
      <c r="N1376" s="77">
        <v>4</v>
      </c>
      <c r="O1376" s="59">
        <f t="shared" si="772"/>
        <v>0.6020599913279624</v>
      </c>
      <c r="P1376" s="37">
        <v>2003</v>
      </c>
      <c r="Q1376" s="67"/>
      <c r="R1376" s="37">
        <v>1</v>
      </c>
      <c r="S1376" s="37">
        <v>8</v>
      </c>
      <c r="T1376" s="37">
        <v>1</v>
      </c>
      <c r="U1376" s="37">
        <v>5</v>
      </c>
      <c r="V1376" s="37" t="s">
        <v>736</v>
      </c>
      <c r="W1376" s="37"/>
      <c r="X1376" s="37" t="s">
        <v>2322</v>
      </c>
      <c r="Z1376" s="139" t="s">
        <v>369</v>
      </c>
      <c r="AA1376" s="77" t="s">
        <v>694</v>
      </c>
      <c r="AB1376" s="77" t="s">
        <v>2319</v>
      </c>
      <c r="AC1376" s="77">
        <v>5</v>
      </c>
      <c r="AD1376" s="77">
        <v>0</v>
      </c>
      <c r="AE1376" s="77" t="s">
        <v>1071</v>
      </c>
      <c r="AF1376" s="77">
        <v>5</v>
      </c>
      <c r="AG1376" s="59">
        <f t="shared" ref="AG1376:AG1381" si="791">LOG10(AF1376)</f>
        <v>0.69897000433601886</v>
      </c>
      <c r="AH1376" s="177">
        <f t="shared" si="787"/>
        <v>410</v>
      </c>
      <c r="AI1376" s="72">
        <f t="shared" si="781"/>
        <v>2.6127838567197355</v>
      </c>
      <c r="AJ1376" s="59">
        <f t="shared" si="782"/>
        <v>20</v>
      </c>
      <c r="AK1376" s="59">
        <f t="shared" si="774"/>
        <v>1.3010299956639813</v>
      </c>
      <c r="AL1376" s="72">
        <f t="shared" si="783"/>
        <v>1640</v>
      </c>
      <c r="AM1376" s="72">
        <f t="shared" si="764"/>
        <v>3.214843848047698</v>
      </c>
      <c r="AN1376" s="78" t="s">
        <v>28</v>
      </c>
      <c r="AO1376" s="77" t="s">
        <v>470</v>
      </c>
      <c r="AP1376" s="68"/>
      <c r="AQ1376" s="128" t="s">
        <v>213</v>
      </c>
      <c r="AR1376" s="123" t="s">
        <v>373</v>
      </c>
      <c r="AS1376" s="123"/>
      <c r="AT1376" s="228" t="s">
        <v>2471</v>
      </c>
      <c r="AU1376" s="270">
        <v>63.83</v>
      </c>
      <c r="AV1376" s="270">
        <v>20.3</v>
      </c>
      <c r="AW1376" s="11" t="s">
        <v>2317</v>
      </c>
      <c r="AX1376" s="277">
        <v>3.125</v>
      </c>
      <c r="AY1376" s="278">
        <v>633</v>
      </c>
      <c r="AZ1376" s="455">
        <f t="shared" si="788"/>
        <v>2.8014037100173552</v>
      </c>
      <c r="BA1376" s="517" t="s">
        <v>137</v>
      </c>
      <c r="BB1376" s="151" t="s">
        <v>138</v>
      </c>
      <c r="BC1376" s="479" t="s">
        <v>2318</v>
      </c>
      <c r="BD1376" s="77"/>
      <c r="BE1376" s="77"/>
      <c r="BH1376" s="58" t="s">
        <v>1069</v>
      </c>
      <c r="BI1376" s="58" t="s">
        <v>89</v>
      </c>
      <c r="BJ1376" s="78" t="s">
        <v>4</v>
      </c>
      <c r="BK1376" s="79" t="s">
        <v>2146</v>
      </c>
      <c r="BL1376" s="77"/>
      <c r="BM1376" s="77"/>
      <c r="BO1376" s="77"/>
      <c r="BP1376" s="78" t="s">
        <v>1363</v>
      </c>
      <c r="BQ1376" s="77" t="s">
        <v>848</v>
      </c>
      <c r="BR1376" s="472">
        <v>5.6594458052663796</v>
      </c>
      <c r="BS1376" s="77" t="s">
        <v>21</v>
      </c>
      <c r="BT1376" s="77" t="s">
        <v>2320</v>
      </c>
      <c r="BU1376" s="140">
        <v>1.4130434782608701</v>
      </c>
      <c r="BW1376" s="79" t="s">
        <v>26</v>
      </c>
      <c r="BX1376" s="77" t="s">
        <v>27</v>
      </c>
      <c r="BY1376" s="70">
        <f>BU1376*SQRT(CC1376)</f>
        <v>3.9966905023587485</v>
      </c>
      <c r="BZ1376" s="70">
        <f>IF(BX1376="SE",BY1376,BU1376)</f>
        <v>3.9966905023587485</v>
      </c>
      <c r="CA1376" s="77" t="s">
        <v>18</v>
      </c>
      <c r="CB1376" s="77" t="s">
        <v>2321</v>
      </c>
      <c r="CC1376" s="77">
        <v>8</v>
      </c>
      <c r="CD1376" s="77">
        <v>8</v>
      </c>
      <c r="CF1376" s="78" t="s">
        <v>696</v>
      </c>
      <c r="CG1376" s="472">
        <v>8.3406052255562297</v>
      </c>
      <c r="CH1376" s="77" t="s">
        <v>21</v>
      </c>
      <c r="CI1376" s="82">
        <v>1.1231884057971104</v>
      </c>
      <c r="CK1376" s="59">
        <f>CI1376*SQRT(CM1376)</f>
        <v>3.1768565531569783</v>
      </c>
      <c r="CL1376" s="67">
        <f t="shared" si="790"/>
        <v>3.1768565531569783</v>
      </c>
      <c r="CM1376" s="77">
        <v>8</v>
      </c>
      <c r="CN1376" s="77">
        <v>8</v>
      </c>
      <c r="CP1376" s="67">
        <f t="shared" si="769"/>
        <v>-0.74267847246091878</v>
      </c>
      <c r="CQ1376" s="67">
        <f t="shared" si="770"/>
        <v>0.94545454545454544</v>
      </c>
      <c r="CR1376" s="67">
        <f t="shared" si="786"/>
        <v>-0.70216873759941412</v>
      </c>
      <c r="CS1376" s="67">
        <f t="shared" si="771"/>
        <v>0.26540752925193611</v>
      </c>
      <c r="CT1376" s="91">
        <v>0</v>
      </c>
      <c r="CU1376" s="77">
        <v>0</v>
      </c>
      <c r="CV1376" s="77" t="s">
        <v>1782</v>
      </c>
      <c r="CW1376" s="77">
        <v>0</v>
      </c>
      <c r="CX1376" s="76">
        <v>0</v>
      </c>
      <c r="CY1376" s="74">
        <v>0</v>
      </c>
      <c r="CZ1376" s="74">
        <v>1</v>
      </c>
      <c r="DA1376" s="74">
        <v>0</v>
      </c>
      <c r="DB1376" s="74">
        <v>0</v>
      </c>
      <c r="DC1376" s="74">
        <v>0</v>
      </c>
      <c r="DD1376" s="77">
        <v>0</v>
      </c>
      <c r="DE1376" s="60">
        <v>0</v>
      </c>
      <c r="DF1376" s="60">
        <v>0</v>
      </c>
      <c r="DG1376" s="60">
        <v>0</v>
      </c>
      <c r="DH1376" s="60">
        <v>0</v>
      </c>
      <c r="DI1376" s="60">
        <v>0</v>
      </c>
      <c r="DJ1376" s="60">
        <v>0</v>
      </c>
      <c r="DK1376" s="60">
        <v>0</v>
      </c>
      <c r="DL1376" s="74">
        <v>1</v>
      </c>
      <c r="DM1376" s="74">
        <v>0</v>
      </c>
      <c r="DN1376" s="74">
        <v>0</v>
      </c>
      <c r="DO1376" s="77">
        <v>0</v>
      </c>
      <c r="DP1376" s="77">
        <v>0</v>
      </c>
      <c r="DQ1376" s="77">
        <v>0</v>
      </c>
      <c r="DR1376" s="77">
        <v>0</v>
      </c>
      <c r="DS1376" s="77">
        <v>0</v>
      </c>
      <c r="DT1376" s="77">
        <v>0</v>
      </c>
      <c r="DU1376" s="77">
        <v>0</v>
      </c>
      <c r="DV1376" s="77">
        <v>0</v>
      </c>
      <c r="DW1376" s="77">
        <v>0</v>
      </c>
      <c r="DX1376" s="77">
        <v>0</v>
      </c>
      <c r="DY1376" s="77">
        <v>0</v>
      </c>
      <c r="DZ1376" s="77">
        <v>0</v>
      </c>
      <c r="EA1376" s="77">
        <v>0</v>
      </c>
      <c r="EB1376" s="77">
        <v>0</v>
      </c>
      <c r="EC1376" s="77">
        <v>0</v>
      </c>
      <c r="ED1376" s="77">
        <v>0</v>
      </c>
      <c r="EE1376" s="77">
        <v>0</v>
      </c>
      <c r="EF1376" s="77">
        <v>0</v>
      </c>
      <c r="EG1376" s="77">
        <v>0</v>
      </c>
      <c r="EH1376" s="77">
        <v>0</v>
      </c>
      <c r="EI1376" s="77">
        <v>0</v>
      </c>
      <c r="EJ1376" s="77">
        <v>0</v>
      </c>
      <c r="EK1376" s="77">
        <v>0</v>
      </c>
      <c r="EL1376" s="77">
        <v>0</v>
      </c>
      <c r="EM1376" s="77">
        <v>0</v>
      </c>
      <c r="EN1376" s="77">
        <v>0</v>
      </c>
      <c r="EO1376" s="77">
        <v>0</v>
      </c>
      <c r="EP1376" s="77">
        <v>2</v>
      </c>
      <c r="EQ1376" s="77">
        <v>1</v>
      </c>
    </row>
    <row r="1377" spans="1:147" s="82" customFormat="1" ht="15" customHeight="1" x14ac:dyDescent="0.25">
      <c r="A1377" s="501" t="s">
        <v>2605</v>
      </c>
      <c r="B1377" s="77">
        <v>5</v>
      </c>
      <c r="C1377" s="7" t="s">
        <v>2313</v>
      </c>
      <c r="D1377" s="2">
        <v>2008</v>
      </c>
      <c r="E1377" s="7" t="s">
        <v>2314</v>
      </c>
      <c r="F1377" s="1" t="s">
        <v>493</v>
      </c>
      <c r="G1377" s="2">
        <v>31</v>
      </c>
      <c r="H1377" s="2" t="s">
        <v>2315</v>
      </c>
      <c r="I1377" s="64" t="s">
        <v>1362</v>
      </c>
      <c r="J1377" s="59">
        <v>2</v>
      </c>
      <c r="K1377" s="37" t="s">
        <v>3</v>
      </c>
      <c r="L1377" s="37" t="s">
        <v>89</v>
      </c>
      <c r="M1377" s="37">
        <v>4</v>
      </c>
      <c r="N1377" s="77">
        <v>4</v>
      </c>
      <c r="O1377" s="59">
        <f t="shared" si="772"/>
        <v>0.6020599913279624</v>
      </c>
      <c r="P1377" s="37">
        <v>2003</v>
      </c>
      <c r="Q1377" s="67"/>
      <c r="R1377" s="37">
        <v>1</v>
      </c>
      <c r="S1377" s="37">
        <v>8</v>
      </c>
      <c r="T1377" s="37">
        <v>1</v>
      </c>
      <c r="U1377" s="37">
        <v>5</v>
      </c>
      <c r="V1377" s="37" t="s">
        <v>736</v>
      </c>
      <c r="W1377" s="37"/>
      <c r="X1377" s="37" t="s">
        <v>2322</v>
      </c>
      <c r="Z1377" s="139" t="s">
        <v>369</v>
      </c>
      <c r="AA1377" s="77" t="s">
        <v>694</v>
      </c>
      <c r="AB1377" s="77" t="s">
        <v>2319</v>
      </c>
      <c r="AC1377" s="77">
        <v>3</v>
      </c>
      <c r="AD1377" s="77">
        <v>0</v>
      </c>
      <c r="AE1377" s="77" t="s">
        <v>1071</v>
      </c>
      <c r="AF1377" s="77">
        <v>3</v>
      </c>
      <c r="AG1377" s="59">
        <f t="shared" si="791"/>
        <v>0.47712125471966244</v>
      </c>
      <c r="AH1377" s="177">
        <f t="shared" si="787"/>
        <v>246</v>
      </c>
      <c r="AI1377" s="72">
        <f t="shared" si="781"/>
        <v>2.3909351071033793</v>
      </c>
      <c r="AJ1377" s="59">
        <f t="shared" si="782"/>
        <v>12</v>
      </c>
      <c r="AK1377" s="59">
        <f t="shared" si="774"/>
        <v>1.0791812460476249</v>
      </c>
      <c r="AL1377" s="72">
        <f t="shared" si="783"/>
        <v>984</v>
      </c>
      <c r="AM1377" s="72">
        <f t="shared" si="764"/>
        <v>2.9929950984313414</v>
      </c>
      <c r="AN1377" s="78" t="s">
        <v>28</v>
      </c>
      <c r="AO1377" s="77" t="s">
        <v>470</v>
      </c>
      <c r="AP1377" s="68"/>
      <c r="AQ1377" s="128" t="s">
        <v>213</v>
      </c>
      <c r="AR1377" s="123" t="s">
        <v>373</v>
      </c>
      <c r="AS1377" s="123"/>
      <c r="AT1377" s="228" t="s">
        <v>2471</v>
      </c>
      <c r="AU1377" s="270">
        <v>63.83</v>
      </c>
      <c r="AV1377" s="270">
        <v>20.3</v>
      </c>
      <c r="AW1377" s="11" t="s">
        <v>2317</v>
      </c>
      <c r="AX1377" s="277">
        <v>3.125</v>
      </c>
      <c r="AY1377" s="278">
        <v>633</v>
      </c>
      <c r="AZ1377" s="455">
        <f t="shared" si="788"/>
        <v>2.8014037100173552</v>
      </c>
      <c r="BA1377" s="517" t="s">
        <v>137</v>
      </c>
      <c r="BB1377" s="151" t="s">
        <v>138</v>
      </c>
      <c r="BC1377" s="479" t="s">
        <v>2318</v>
      </c>
      <c r="BD1377" s="77"/>
      <c r="BE1377" s="77"/>
      <c r="BH1377" s="58" t="s">
        <v>1069</v>
      </c>
      <c r="BI1377" s="78" t="s">
        <v>1887</v>
      </c>
      <c r="BJ1377" s="78" t="s">
        <v>4</v>
      </c>
      <c r="BK1377" s="79" t="s">
        <v>2146</v>
      </c>
      <c r="BL1377" s="77"/>
      <c r="BM1377" s="77"/>
      <c r="BO1377" s="77"/>
      <c r="BP1377" s="78" t="s">
        <v>1919</v>
      </c>
      <c r="BQ1377" s="77" t="s">
        <v>848</v>
      </c>
      <c r="BR1377" s="472">
        <v>6.8405541947336204</v>
      </c>
      <c r="BS1377" s="77" t="s">
        <v>21</v>
      </c>
      <c r="BT1377" s="77" t="s">
        <v>2320</v>
      </c>
      <c r="BU1377" s="140">
        <v>1.3043478260869588</v>
      </c>
      <c r="BW1377" s="79" t="s">
        <v>26</v>
      </c>
      <c r="BX1377" s="77" t="s">
        <v>27</v>
      </c>
      <c r="BY1377" s="70">
        <f>BU1377*SQRT(CC1377)</f>
        <v>3.6892527714080807</v>
      </c>
      <c r="BZ1377" s="70">
        <f>IF(BX1377="SE",BY1377,BU1377)</f>
        <v>3.6892527714080807</v>
      </c>
      <c r="CA1377" s="77" t="s">
        <v>18</v>
      </c>
      <c r="CB1377" s="77" t="s">
        <v>2321</v>
      </c>
      <c r="CC1377" s="77">
        <v>8</v>
      </c>
      <c r="CD1377" s="77">
        <v>8</v>
      </c>
      <c r="CF1377" s="78" t="s">
        <v>696</v>
      </c>
      <c r="CG1377" s="472">
        <v>8.3406052255562297</v>
      </c>
      <c r="CH1377" s="77" t="s">
        <v>21</v>
      </c>
      <c r="CI1377" s="82">
        <v>1.1231884057971104</v>
      </c>
      <c r="CK1377" s="59">
        <f>CI1377*SQRT(CM1377)</f>
        <v>3.1768565531569783</v>
      </c>
      <c r="CL1377" s="67">
        <f t="shared" si="790"/>
        <v>3.1768565531569783</v>
      </c>
      <c r="CM1377" s="77">
        <v>8</v>
      </c>
      <c r="CN1377" s="77">
        <v>8</v>
      </c>
      <c r="CP1377" s="67">
        <f t="shared" si="769"/>
        <v>-0.43573188468658369</v>
      </c>
      <c r="CQ1377" s="67">
        <f t="shared" si="770"/>
        <v>0.94545454545454544</v>
      </c>
      <c r="CR1377" s="67">
        <f t="shared" si="786"/>
        <v>-0.41196469097640637</v>
      </c>
      <c r="CS1377" s="67">
        <f t="shared" si="771"/>
        <v>0.2553035908316027</v>
      </c>
      <c r="CT1377" s="91">
        <v>1</v>
      </c>
      <c r="CU1377" s="77">
        <v>0</v>
      </c>
      <c r="CV1377" s="77" t="s">
        <v>1782</v>
      </c>
      <c r="CW1377" s="77">
        <v>0</v>
      </c>
      <c r="CX1377" s="76">
        <v>0</v>
      </c>
      <c r="CY1377" s="74">
        <v>0</v>
      </c>
      <c r="CZ1377" s="74">
        <v>1</v>
      </c>
      <c r="DA1377" s="74">
        <v>0</v>
      </c>
      <c r="DB1377" s="74">
        <v>0</v>
      </c>
      <c r="DC1377" s="74">
        <v>0</v>
      </c>
      <c r="DD1377" s="77">
        <v>0</v>
      </c>
      <c r="DE1377" s="60">
        <v>0</v>
      </c>
      <c r="DF1377" s="60">
        <v>0</v>
      </c>
      <c r="DG1377" s="60">
        <v>0</v>
      </c>
      <c r="DH1377" s="60">
        <v>0</v>
      </c>
      <c r="DI1377" s="60">
        <v>0</v>
      </c>
      <c r="DJ1377" s="60">
        <v>0</v>
      </c>
      <c r="DK1377" s="60">
        <v>0</v>
      </c>
      <c r="DL1377" s="74">
        <v>1</v>
      </c>
      <c r="DM1377" s="74">
        <v>0</v>
      </c>
      <c r="DN1377" s="74">
        <v>0</v>
      </c>
      <c r="DO1377" s="77">
        <v>0</v>
      </c>
      <c r="DP1377" s="77">
        <v>0</v>
      </c>
      <c r="DQ1377" s="77">
        <v>0</v>
      </c>
      <c r="DR1377" s="77">
        <v>0</v>
      </c>
      <c r="DS1377" s="77">
        <v>0</v>
      </c>
      <c r="DT1377" s="77">
        <v>0</v>
      </c>
      <c r="DU1377" s="77">
        <v>0</v>
      </c>
      <c r="DV1377" s="77">
        <v>0</v>
      </c>
      <c r="DW1377" s="77">
        <v>0</v>
      </c>
      <c r="DX1377" s="77">
        <v>0</v>
      </c>
      <c r="DY1377" s="77">
        <v>0</v>
      </c>
      <c r="DZ1377" s="77">
        <v>0</v>
      </c>
      <c r="EA1377" s="77">
        <v>0</v>
      </c>
      <c r="EB1377" s="77">
        <v>0</v>
      </c>
      <c r="EC1377" s="77">
        <v>0</v>
      </c>
      <c r="ED1377" s="77">
        <v>0</v>
      </c>
      <c r="EE1377" s="77">
        <v>0</v>
      </c>
      <c r="EF1377" s="77">
        <v>0</v>
      </c>
      <c r="EG1377" s="77">
        <v>0</v>
      </c>
      <c r="EH1377" s="77">
        <v>0</v>
      </c>
      <c r="EI1377" s="77">
        <v>0</v>
      </c>
      <c r="EJ1377" s="77">
        <v>0</v>
      </c>
      <c r="EK1377" s="77">
        <v>0</v>
      </c>
      <c r="EL1377" s="77">
        <v>0</v>
      </c>
      <c r="EM1377" s="77">
        <v>0</v>
      </c>
      <c r="EN1377" s="77">
        <v>0</v>
      </c>
      <c r="EO1377" s="77">
        <v>0</v>
      </c>
      <c r="EP1377" s="77">
        <v>2</v>
      </c>
      <c r="EQ1377" s="77">
        <v>1</v>
      </c>
    </row>
    <row r="1378" spans="1:147" s="82" customFormat="1" ht="15" customHeight="1" x14ac:dyDescent="0.25">
      <c r="A1378" s="501" t="s">
        <v>2605</v>
      </c>
      <c r="B1378" s="77">
        <v>6</v>
      </c>
      <c r="C1378" s="7" t="s">
        <v>2313</v>
      </c>
      <c r="D1378" s="2">
        <v>2008</v>
      </c>
      <c r="E1378" s="7" t="s">
        <v>2314</v>
      </c>
      <c r="F1378" s="1" t="s">
        <v>493</v>
      </c>
      <c r="G1378" s="2">
        <v>31</v>
      </c>
      <c r="H1378" s="2" t="s">
        <v>2315</v>
      </c>
      <c r="I1378" s="64" t="s">
        <v>1362</v>
      </c>
      <c r="J1378" s="59">
        <v>2</v>
      </c>
      <c r="K1378" s="37" t="s">
        <v>3</v>
      </c>
      <c r="L1378" s="37" t="s">
        <v>89</v>
      </c>
      <c r="M1378" s="37">
        <v>4</v>
      </c>
      <c r="N1378" s="77">
        <v>4</v>
      </c>
      <c r="O1378" s="59">
        <f t="shared" si="772"/>
        <v>0.6020599913279624</v>
      </c>
      <c r="P1378" s="37">
        <v>2003</v>
      </c>
      <c r="Q1378" s="67"/>
      <c r="R1378" s="37">
        <v>1</v>
      </c>
      <c r="S1378" s="37">
        <v>8</v>
      </c>
      <c r="T1378" s="37">
        <v>1</v>
      </c>
      <c r="U1378" s="37">
        <v>5</v>
      </c>
      <c r="V1378" s="37" t="s">
        <v>736</v>
      </c>
      <c r="W1378" s="37"/>
      <c r="X1378" s="37" t="s">
        <v>2322</v>
      </c>
      <c r="Z1378" s="139" t="s">
        <v>369</v>
      </c>
      <c r="AA1378" s="77" t="s">
        <v>694</v>
      </c>
      <c r="AB1378" s="77" t="s">
        <v>2319</v>
      </c>
      <c r="AC1378" s="77">
        <v>1</v>
      </c>
      <c r="AD1378" s="77">
        <v>0</v>
      </c>
      <c r="AE1378" s="77" t="s">
        <v>1071</v>
      </c>
      <c r="AF1378" s="77">
        <v>1</v>
      </c>
      <c r="AG1378" s="59">
        <f t="shared" si="791"/>
        <v>0</v>
      </c>
      <c r="AH1378" s="177">
        <f t="shared" si="787"/>
        <v>82</v>
      </c>
      <c r="AI1378" s="72">
        <f t="shared" si="781"/>
        <v>1.9138138523837167</v>
      </c>
      <c r="AJ1378" s="59">
        <f t="shared" si="782"/>
        <v>4</v>
      </c>
      <c r="AK1378" s="59">
        <f t="shared" si="774"/>
        <v>0.6020599913279624</v>
      </c>
      <c r="AL1378" s="72">
        <f t="shared" si="783"/>
        <v>328</v>
      </c>
      <c r="AM1378" s="72">
        <f t="shared" si="764"/>
        <v>2.5158738437116792</v>
      </c>
      <c r="AN1378" s="78" t="s">
        <v>28</v>
      </c>
      <c r="AO1378" s="77" t="s">
        <v>470</v>
      </c>
      <c r="AP1378" s="68"/>
      <c r="AQ1378" s="128" t="s">
        <v>213</v>
      </c>
      <c r="AR1378" s="123" t="s">
        <v>373</v>
      </c>
      <c r="AS1378" s="123"/>
      <c r="AT1378" s="228" t="s">
        <v>2471</v>
      </c>
      <c r="AU1378" s="270">
        <v>63.83</v>
      </c>
      <c r="AV1378" s="270">
        <v>20.3</v>
      </c>
      <c r="AW1378" s="11" t="s">
        <v>2317</v>
      </c>
      <c r="AX1378" s="277">
        <v>3.125</v>
      </c>
      <c r="AY1378" s="278">
        <v>633</v>
      </c>
      <c r="AZ1378" s="455">
        <f t="shared" si="788"/>
        <v>2.8014037100173552</v>
      </c>
      <c r="BA1378" s="517" t="s">
        <v>137</v>
      </c>
      <c r="BB1378" s="151" t="s">
        <v>138</v>
      </c>
      <c r="BC1378" s="479" t="s">
        <v>2318</v>
      </c>
      <c r="BD1378" s="77"/>
      <c r="BE1378" s="77"/>
      <c r="BH1378" s="58" t="s">
        <v>1069</v>
      </c>
      <c r="BI1378" s="78" t="s">
        <v>110</v>
      </c>
      <c r="BJ1378" s="78" t="s">
        <v>4</v>
      </c>
      <c r="BK1378" s="79" t="s">
        <v>2146</v>
      </c>
      <c r="BL1378" s="77"/>
      <c r="BM1378" s="77"/>
      <c r="BO1378" s="77"/>
      <c r="BP1378" s="78" t="s">
        <v>1920</v>
      </c>
      <c r="BQ1378" s="77" t="s">
        <v>848</v>
      </c>
      <c r="BR1378" s="472">
        <v>7.6232394366197198</v>
      </c>
      <c r="BS1378" s="77" t="s">
        <v>21</v>
      </c>
      <c r="BT1378" s="77" t="s">
        <v>2320</v>
      </c>
      <c r="BU1378" s="140">
        <v>1.2318840579709995</v>
      </c>
      <c r="BW1378" s="79" t="s">
        <v>26</v>
      </c>
      <c r="BX1378" s="77" t="s">
        <v>27</v>
      </c>
      <c r="BY1378" s="70">
        <f>BU1378*SQRT(CC1378)</f>
        <v>3.4842942841075835</v>
      </c>
      <c r="BZ1378" s="70">
        <f>IF(BX1378="SE",BY1378,BU1378)</f>
        <v>3.4842942841075835</v>
      </c>
      <c r="CA1378" s="77" t="s">
        <v>18</v>
      </c>
      <c r="CB1378" s="77" t="s">
        <v>2321</v>
      </c>
      <c r="CC1378" s="77">
        <v>8</v>
      </c>
      <c r="CD1378" s="77">
        <v>8</v>
      </c>
      <c r="CF1378" s="78" t="s">
        <v>696</v>
      </c>
      <c r="CG1378" s="472">
        <v>8.3406052255562297</v>
      </c>
      <c r="CH1378" s="77" t="s">
        <v>21</v>
      </c>
      <c r="CI1378" s="82">
        <v>1.1231884057971104</v>
      </c>
      <c r="CK1378" s="59">
        <f>CI1378*SQRT(CM1378)</f>
        <v>3.1768565531569783</v>
      </c>
      <c r="CL1378" s="67">
        <f t="shared" si="790"/>
        <v>3.1768565531569783</v>
      </c>
      <c r="CM1378" s="77">
        <v>8</v>
      </c>
      <c r="CN1378" s="77">
        <v>8</v>
      </c>
      <c r="CP1378" s="67">
        <f t="shared" si="769"/>
        <v>-0.21515890173594754</v>
      </c>
      <c r="CQ1378" s="67">
        <f t="shared" si="770"/>
        <v>0.94545454545454544</v>
      </c>
      <c r="CR1378" s="67">
        <f t="shared" si="786"/>
        <v>-0.20342296164125948</v>
      </c>
      <c r="CS1378" s="67">
        <f t="shared" si="771"/>
        <v>0.25129315316634065</v>
      </c>
      <c r="CT1378" s="91">
        <v>1</v>
      </c>
      <c r="CU1378" s="77">
        <v>0</v>
      </c>
      <c r="CV1378" s="77" t="s">
        <v>1782</v>
      </c>
      <c r="CW1378" s="77">
        <v>0</v>
      </c>
      <c r="CX1378" s="76">
        <v>0</v>
      </c>
      <c r="CY1378" s="74">
        <v>0</v>
      </c>
      <c r="CZ1378" s="74">
        <v>1</v>
      </c>
      <c r="DA1378" s="74">
        <v>0</v>
      </c>
      <c r="DB1378" s="74">
        <v>0</v>
      </c>
      <c r="DC1378" s="74">
        <v>0</v>
      </c>
      <c r="DD1378" s="77">
        <v>0</v>
      </c>
      <c r="DE1378" s="60">
        <v>0</v>
      </c>
      <c r="DF1378" s="60">
        <v>0</v>
      </c>
      <c r="DG1378" s="60">
        <v>0</v>
      </c>
      <c r="DH1378" s="60">
        <v>0</v>
      </c>
      <c r="DI1378" s="60">
        <v>0</v>
      </c>
      <c r="DJ1378" s="60">
        <v>0</v>
      </c>
      <c r="DK1378" s="60">
        <v>0</v>
      </c>
      <c r="DL1378" s="74">
        <v>1</v>
      </c>
      <c r="DM1378" s="74">
        <v>0</v>
      </c>
      <c r="DN1378" s="74">
        <v>0</v>
      </c>
      <c r="DO1378" s="77">
        <v>0</v>
      </c>
      <c r="DP1378" s="77">
        <v>0</v>
      </c>
      <c r="DQ1378" s="77">
        <v>0</v>
      </c>
      <c r="DR1378" s="77">
        <v>0</v>
      </c>
      <c r="DS1378" s="77">
        <v>0</v>
      </c>
      <c r="DT1378" s="77">
        <v>0</v>
      </c>
      <c r="DU1378" s="77">
        <v>0</v>
      </c>
      <c r="DV1378" s="77">
        <v>0</v>
      </c>
      <c r="DW1378" s="77">
        <v>0</v>
      </c>
      <c r="DX1378" s="77">
        <v>0</v>
      </c>
      <c r="DY1378" s="77">
        <v>0</v>
      </c>
      <c r="DZ1378" s="77">
        <v>0</v>
      </c>
      <c r="EA1378" s="77">
        <v>0</v>
      </c>
      <c r="EB1378" s="77">
        <v>0</v>
      </c>
      <c r="EC1378" s="77">
        <v>0</v>
      </c>
      <c r="ED1378" s="77">
        <v>0</v>
      </c>
      <c r="EE1378" s="77">
        <v>0</v>
      </c>
      <c r="EF1378" s="77">
        <v>0</v>
      </c>
      <c r="EG1378" s="77">
        <v>0</v>
      </c>
      <c r="EH1378" s="77">
        <v>0</v>
      </c>
      <c r="EI1378" s="77">
        <v>0</v>
      </c>
      <c r="EJ1378" s="77">
        <v>0</v>
      </c>
      <c r="EK1378" s="77">
        <v>0</v>
      </c>
      <c r="EL1378" s="77">
        <v>0</v>
      </c>
      <c r="EM1378" s="77">
        <v>0</v>
      </c>
      <c r="EN1378" s="77">
        <v>0</v>
      </c>
      <c r="EO1378" s="77">
        <v>0</v>
      </c>
      <c r="EP1378" s="77">
        <v>2</v>
      </c>
      <c r="EQ1378" s="77">
        <v>1</v>
      </c>
    </row>
    <row r="1379" spans="1:147" s="82" customFormat="1" ht="15" customHeight="1" x14ac:dyDescent="0.25">
      <c r="A1379" s="501" t="s">
        <v>2605</v>
      </c>
      <c r="B1379" s="77">
        <v>7</v>
      </c>
      <c r="C1379" s="7" t="s">
        <v>2313</v>
      </c>
      <c r="D1379" s="2">
        <v>2008</v>
      </c>
      <c r="E1379" s="7" t="s">
        <v>2314</v>
      </c>
      <c r="F1379" s="1" t="s">
        <v>493</v>
      </c>
      <c r="G1379" s="2">
        <v>31</v>
      </c>
      <c r="H1379" s="2" t="s">
        <v>2315</v>
      </c>
      <c r="I1379" s="64" t="s">
        <v>1362</v>
      </c>
      <c r="J1379" s="59">
        <v>2</v>
      </c>
      <c r="K1379" s="37" t="s">
        <v>3</v>
      </c>
      <c r="L1379" s="37" t="s">
        <v>89</v>
      </c>
      <c r="M1379" s="37">
        <v>4</v>
      </c>
      <c r="N1379" s="77">
        <v>4</v>
      </c>
      <c r="O1379" s="59">
        <f t="shared" si="772"/>
        <v>0.6020599913279624</v>
      </c>
      <c r="P1379" s="37">
        <v>2003</v>
      </c>
      <c r="Q1379" s="67"/>
      <c r="R1379" s="37">
        <v>1</v>
      </c>
      <c r="S1379" s="37">
        <v>8</v>
      </c>
      <c r="T1379" s="37">
        <v>1</v>
      </c>
      <c r="U1379" s="37">
        <v>5</v>
      </c>
      <c r="V1379" s="37" t="s">
        <v>736</v>
      </c>
      <c r="W1379" s="37"/>
      <c r="X1379" s="37" t="s">
        <v>2322</v>
      </c>
      <c r="Z1379" s="139" t="s">
        <v>369</v>
      </c>
      <c r="AA1379" s="77" t="s">
        <v>694</v>
      </c>
      <c r="AB1379" s="77" t="s">
        <v>2319</v>
      </c>
      <c r="AC1379" s="77">
        <v>5</v>
      </c>
      <c r="AD1379" s="77">
        <v>0</v>
      </c>
      <c r="AE1379" s="77" t="s">
        <v>1071</v>
      </c>
      <c r="AF1379" s="77">
        <v>5</v>
      </c>
      <c r="AG1379" s="59">
        <f t="shared" si="791"/>
        <v>0.69897000433601886</v>
      </c>
      <c r="AH1379" s="177">
        <f t="shared" si="787"/>
        <v>410</v>
      </c>
      <c r="AI1379" s="72">
        <f t="shared" si="781"/>
        <v>2.6127838567197355</v>
      </c>
      <c r="AJ1379" s="59">
        <f t="shared" si="782"/>
        <v>20</v>
      </c>
      <c r="AK1379" s="59">
        <f t="shared" si="774"/>
        <v>1.3010299956639813</v>
      </c>
      <c r="AL1379" s="72">
        <f t="shared" si="783"/>
        <v>1640</v>
      </c>
      <c r="AM1379" s="72">
        <f t="shared" si="764"/>
        <v>3.214843848047698</v>
      </c>
      <c r="AN1379" s="78" t="s">
        <v>28</v>
      </c>
      <c r="AO1379" s="77" t="s">
        <v>470</v>
      </c>
      <c r="AP1379" s="68"/>
      <c r="AQ1379" s="128" t="s">
        <v>213</v>
      </c>
      <c r="AR1379" s="123" t="s">
        <v>373</v>
      </c>
      <c r="AS1379" s="123"/>
      <c r="AT1379" s="228" t="s">
        <v>2471</v>
      </c>
      <c r="AU1379" s="270">
        <v>63.83</v>
      </c>
      <c r="AV1379" s="270">
        <v>20.3</v>
      </c>
      <c r="AW1379" s="11" t="s">
        <v>2317</v>
      </c>
      <c r="AX1379" s="277">
        <v>3.125</v>
      </c>
      <c r="AY1379" s="278">
        <v>633</v>
      </c>
      <c r="AZ1379" s="455">
        <f t="shared" si="788"/>
        <v>2.8014037100173552</v>
      </c>
      <c r="BA1379" s="517" t="s">
        <v>137</v>
      </c>
      <c r="BB1379" s="151" t="s">
        <v>138</v>
      </c>
      <c r="BC1379" s="479" t="s">
        <v>2318</v>
      </c>
      <c r="BD1379" s="77"/>
      <c r="BE1379" s="77"/>
      <c r="BH1379" s="58" t="s">
        <v>1069</v>
      </c>
      <c r="BI1379" s="58" t="s">
        <v>89</v>
      </c>
      <c r="BJ1379" s="78" t="s">
        <v>12</v>
      </c>
      <c r="BK1379" s="79" t="s">
        <v>2146</v>
      </c>
      <c r="BL1379" s="77"/>
      <c r="BM1379" s="77"/>
      <c r="BO1379" s="77"/>
      <c r="BP1379" s="78" t="s">
        <v>1363</v>
      </c>
      <c r="BQ1379" s="77" t="s">
        <v>848</v>
      </c>
      <c r="BR1379" s="472">
        <v>8.7556077203964797</v>
      </c>
      <c r="BS1379" s="77" t="s">
        <v>21</v>
      </c>
      <c r="BT1379" s="77" t="s">
        <v>54</v>
      </c>
      <c r="BU1379" s="140">
        <v>1.7037037037037095</v>
      </c>
      <c r="BW1379" s="79" t="s">
        <v>26</v>
      </c>
      <c r="BX1379" s="77" t="s">
        <v>1130</v>
      </c>
      <c r="BY1379" s="59">
        <f>(BU1379/TINV(1-0.95,CC1379-1)) *(SQRT(CC1379))</f>
        <v>2.0378720910268204</v>
      </c>
      <c r="BZ1379" s="124">
        <f t="shared" ref="BZ1379:BZ1381" si="792">BY1379</f>
        <v>2.0378720910268204</v>
      </c>
      <c r="CA1379" s="77" t="s">
        <v>18</v>
      </c>
      <c r="CB1379" s="77" t="s">
        <v>2321</v>
      </c>
      <c r="CC1379" s="77">
        <v>8</v>
      </c>
      <c r="CD1379" s="77">
        <v>8</v>
      </c>
      <c r="CF1379" s="78" t="s">
        <v>696</v>
      </c>
      <c r="CG1379" s="472">
        <v>13.718570683359401</v>
      </c>
      <c r="CH1379" s="77" t="s">
        <v>21</v>
      </c>
      <c r="CI1379" s="82">
        <v>2.2968179447051984</v>
      </c>
      <c r="CK1379" s="59">
        <f>(CI1379/TINV(1-0.95,CM1379-1)) *(SQRT(CM1379))</f>
        <v>2.7473211319016486</v>
      </c>
      <c r="CL1379" s="67">
        <f t="shared" ref="CL1379:CL1381" si="793">CK1379</f>
        <v>2.7473211319016486</v>
      </c>
      <c r="CM1379" s="77">
        <v>8</v>
      </c>
      <c r="CN1379" s="77">
        <v>8</v>
      </c>
      <c r="CP1379" s="67">
        <f t="shared" si="769"/>
        <v>-2.051871611806297</v>
      </c>
      <c r="CQ1379" s="67">
        <f t="shared" si="770"/>
        <v>0.94545454545454544</v>
      </c>
      <c r="CR1379" s="67">
        <f t="shared" si="786"/>
        <v>-1.9399513420714081</v>
      </c>
      <c r="CS1379" s="67">
        <f t="shared" si="771"/>
        <v>0.36760660030014553</v>
      </c>
      <c r="CT1379" s="91">
        <v>0</v>
      </c>
      <c r="CU1379" s="77">
        <v>0</v>
      </c>
      <c r="CV1379" s="77" t="s">
        <v>1782</v>
      </c>
      <c r="CW1379" s="77">
        <v>0</v>
      </c>
      <c r="CX1379" s="76">
        <v>0</v>
      </c>
      <c r="CY1379" s="74">
        <v>1</v>
      </c>
      <c r="CZ1379" s="74">
        <v>0</v>
      </c>
      <c r="DA1379" s="74">
        <v>0</v>
      </c>
      <c r="DB1379" s="74">
        <v>0</v>
      </c>
      <c r="DC1379" s="74">
        <v>0</v>
      </c>
      <c r="DD1379" s="77">
        <v>0</v>
      </c>
      <c r="DE1379" s="60">
        <v>0</v>
      </c>
      <c r="DF1379" s="60">
        <v>0</v>
      </c>
      <c r="DG1379" s="60">
        <v>0</v>
      </c>
      <c r="DH1379" s="60">
        <v>0</v>
      </c>
      <c r="DI1379" s="60">
        <v>0</v>
      </c>
      <c r="DJ1379" s="60">
        <v>0</v>
      </c>
      <c r="DK1379" s="60">
        <v>0</v>
      </c>
      <c r="DL1379" s="74">
        <v>1</v>
      </c>
      <c r="DM1379" s="74">
        <v>0</v>
      </c>
      <c r="DN1379" s="74">
        <v>0</v>
      </c>
      <c r="DO1379" s="77">
        <v>0</v>
      </c>
      <c r="DP1379" s="77">
        <v>0</v>
      </c>
      <c r="DQ1379" s="77">
        <v>0</v>
      </c>
      <c r="DR1379" s="77">
        <v>0</v>
      </c>
      <c r="DS1379" s="77">
        <v>0</v>
      </c>
      <c r="DT1379" s="77">
        <v>0</v>
      </c>
      <c r="DU1379" s="77">
        <v>0</v>
      </c>
      <c r="DV1379" s="77">
        <v>0</v>
      </c>
      <c r="DW1379" s="77">
        <v>0</v>
      </c>
      <c r="DX1379" s="77">
        <v>0</v>
      </c>
      <c r="DY1379" s="77">
        <v>0</v>
      </c>
      <c r="DZ1379" s="77">
        <v>0</v>
      </c>
      <c r="EA1379" s="77">
        <v>0</v>
      </c>
      <c r="EB1379" s="77">
        <v>0</v>
      </c>
      <c r="EC1379" s="77">
        <v>0</v>
      </c>
      <c r="ED1379" s="77">
        <v>0</v>
      </c>
      <c r="EE1379" s="77">
        <v>0</v>
      </c>
      <c r="EF1379" s="77">
        <v>0</v>
      </c>
      <c r="EG1379" s="77">
        <v>0</v>
      </c>
      <c r="EH1379" s="77">
        <v>0</v>
      </c>
      <c r="EI1379" s="77">
        <v>0</v>
      </c>
      <c r="EJ1379" s="77">
        <v>0</v>
      </c>
      <c r="EK1379" s="77">
        <v>0</v>
      </c>
      <c r="EL1379" s="77">
        <v>0</v>
      </c>
      <c r="EM1379" s="77">
        <v>0</v>
      </c>
      <c r="EN1379" s="77">
        <v>0</v>
      </c>
      <c r="EO1379" s="77">
        <v>0</v>
      </c>
      <c r="EP1379" s="77">
        <v>2</v>
      </c>
      <c r="EQ1379" s="77">
        <v>1</v>
      </c>
    </row>
    <row r="1380" spans="1:147" s="82" customFormat="1" ht="15" customHeight="1" x14ac:dyDescent="0.25">
      <c r="A1380" s="501" t="s">
        <v>2605</v>
      </c>
      <c r="B1380" s="77">
        <v>8</v>
      </c>
      <c r="C1380" s="7" t="s">
        <v>2313</v>
      </c>
      <c r="D1380" s="2">
        <v>2008</v>
      </c>
      <c r="E1380" s="7" t="s">
        <v>2314</v>
      </c>
      <c r="F1380" s="1" t="s">
        <v>493</v>
      </c>
      <c r="G1380" s="2">
        <v>31</v>
      </c>
      <c r="H1380" s="2" t="s">
        <v>2315</v>
      </c>
      <c r="I1380" s="64" t="s">
        <v>1362</v>
      </c>
      <c r="J1380" s="59">
        <v>2</v>
      </c>
      <c r="K1380" s="37" t="s">
        <v>3</v>
      </c>
      <c r="L1380" s="37" t="s">
        <v>89</v>
      </c>
      <c r="M1380" s="37">
        <v>4</v>
      </c>
      <c r="N1380" s="77">
        <v>4</v>
      </c>
      <c r="O1380" s="59">
        <f t="shared" si="772"/>
        <v>0.6020599913279624</v>
      </c>
      <c r="P1380" s="37">
        <v>2003</v>
      </c>
      <c r="Q1380" s="67"/>
      <c r="R1380" s="37">
        <v>1</v>
      </c>
      <c r="S1380" s="37">
        <v>8</v>
      </c>
      <c r="T1380" s="37">
        <v>1</v>
      </c>
      <c r="U1380" s="37">
        <v>5</v>
      </c>
      <c r="V1380" s="37" t="s">
        <v>736</v>
      </c>
      <c r="W1380" s="37"/>
      <c r="X1380" s="37" t="s">
        <v>2322</v>
      </c>
      <c r="Z1380" s="139" t="s">
        <v>369</v>
      </c>
      <c r="AA1380" s="77" t="s">
        <v>694</v>
      </c>
      <c r="AB1380" s="77" t="s">
        <v>2319</v>
      </c>
      <c r="AC1380" s="77">
        <v>3</v>
      </c>
      <c r="AD1380" s="77">
        <v>0</v>
      </c>
      <c r="AE1380" s="77" t="s">
        <v>1071</v>
      </c>
      <c r="AF1380" s="77">
        <v>3</v>
      </c>
      <c r="AG1380" s="59">
        <f t="shared" si="791"/>
        <v>0.47712125471966244</v>
      </c>
      <c r="AH1380" s="177">
        <f t="shared" si="787"/>
        <v>246</v>
      </c>
      <c r="AI1380" s="72">
        <f t="shared" si="781"/>
        <v>2.3909351071033793</v>
      </c>
      <c r="AJ1380" s="59">
        <f t="shared" si="782"/>
        <v>12</v>
      </c>
      <c r="AK1380" s="59">
        <f t="shared" si="774"/>
        <v>1.0791812460476249</v>
      </c>
      <c r="AL1380" s="72">
        <f t="shared" si="783"/>
        <v>984</v>
      </c>
      <c r="AM1380" s="72">
        <f t="shared" si="764"/>
        <v>2.9929950984313414</v>
      </c>
      <c r="AN1380" s="78" t="s">
        <v>28</v>
      </c>
      <c r="AO1380" s="77" t="s">
        <v>470</v>
      </c>
      <c r="AP1380" s="68"/>
      <c r="AQ1380" s="128" t="s">
        <v>213</v>
      </c>
      <c r="AR1380" s="123" t="s">
        <v>373</v>
      </c>
      <c r="AS1380" s="123"/>
      <c r="AT1380" s="228" t="s">
        <v>2471</v>
      </c>
      <c r="AU1380" s="270">
        <v>63.83</v>
      </c>
      <c r="AV1380" s="270">
        <v>20.3</v>
      </c>
      <c r="AW1380" s="11" t="s">
        <v>2317</v>
      </c>
      <c r="AX1380" s="277">
        <v>3.125</v>
      </c>
      <c r="AY1380" s="278">
        <v>633</v>
      </c>
      <c r="AZ1380" s="455">
        <f t="shared" si="788"/>
        <v>2.8014037100173552</v>
      </c>
      <c r="BA1380" s="517" t="s">
        <v>137</v>
      </c>
      <c r="BB1380" s="151" t="s">
        <v>138</v>
      </c>
      <c r="BC1380" s="479" t="s">
        <v>2318</v>
      </c>
      <c r="BD1380" s="77"/>
      <c r="BE1380" s="77"/>
      <c r="BH1380" s="58" t="s">
        <v>1069</v>
      </c>
      <c r="BI1380" s="78" t="s">
        <v>1887</v>
      </c>
      <c r="BJ1380" s="78" t="s">
        <v>12</v>
      </c>
      <c r="BK1380" s="79" t="s">
        <v>2146</v>
      </c>
      <c r="BL1380" s="77"/>
      <c r="BM1380" s="77"/>
      <c r="BO1380" s="77"/>
      <c r="BP1380" s="78" t="s">
        <v>1919</v>
      </c>
      <c r="BQ1380" s="77" t="s">
        <v>848</v>
      </c>
      <c r="BR1380" s="472">
        <v>9.5412102243088199</v>
      </c>
      <c r="BS1380" s="77" t="s">
        <v>21</v>
      </c>
      <c r="BT1380" s="77" t="s">
        <v>54</v>
      </c>
      <c r="BU1380" s="140">
        <v>1.4809598330725002</v>
      </c>
      <c r="BW1380" s="79" t="s">
        <v>26</v>
      </c>
      <c r="BX1380" s="77" t="s">
        <v>1130</v>
      </c>
      <c r="BY1380" s="59">
        <f>(BU1380/TINV(1-0.95,CC1380-1)) *(SQRT(CC1380))</f>
        <v>1.7714387221142338</v>
      </c>
      <c r="BZ1380" s="124">
        <f t="shared" si="792"/>
        <v>1.7714387221142338</v>
      </c>
      <c r="CA1380" s="77" t="s">
        <v>18</v>
      </c>
      <c r="CB1380" s="77" t="s">
        <v>2321</v>
      </c>
      <c r="CC1380" s="77">
        <v>8</v>
      </c>
      <c r="CD1380" s="77">
        <v>8</v>
      </c>
      <c r="CF1380" s="78" t="s">
        <v>696</v>
      </c>
      <c r="CG1380" s="472">
        <v>13.718570683359401</v>
      </c>
      <c r="CH1380" s="77" t="s">
        <v>21</v>
      </c>
      <c r="CI1380" s="82">
        <v>2.2968179447051984</v>
      </c>
      <c r="CK1380" s="59">
        <f>(CI1380/TINV(1-0.95,CM1380-1)) *(SQRT(CM1380))</f>
        <v>2.7473211319016486</v>
      </c>
      <c r="CL1380" s="67">
        <f t="shared" si="793"/>
        <v>2.7473211319016486</v>
      </c>
      <c r="CM1380" s="77">
        <v>8</v>
      </c>
      <c r="CN1380" s="77">
        <v>8</v>
      </c>
      <c r="CP1380" s="67">
        <f t="shared" si="769"/>
        <v>-1.8072326655995983</v>
      </c>
      <c r="CQ1380" s="67">
        <f t="shared" si="770"/>
        <v>0.94545454545454544</v>
      </c>
      <c r="CR1380" s="67">
        <f t="shared" si="786"/>
        <v>-1.7086563383850748</v>
      </c>
      <c r="CS1380" s="67">
        <f t="shared" si="771"/>
        <v>0.34123457758448411</v>
      </c>
      <c r="CT1380" s="91">
        <v>1</v>
      </c>
      <c r="CU1380" s="77">
        <v>0</v>
      </c>
      <c r="CV1380" s="77" t="s">
        <v>1782</v>
      </c>
      <c r="CW1380" s="77">
        <v>0</v>
      </c>
      <c r="CX1380" s="76">
        <v>0</v>
      </c>
      <c r="CY1380" s="74">
        <v>1</v>
      </c>
      <c r="CZ1380" s="74">
        <v>0</v>
      </c>
      <c r="DA1380" s="74">
        <v>0</v>
      </c>
      <c r="DB1380" s="74">
        <v>0</v>
      </c>
      <c r="DC1380" s="74">
        <v>0</v>
      </c>
      <c r="DD1380" s="77">
        <v>0</v>
      </c>
      <c r="DE1380" s="60">
        <v>0</v>
      </c>
      <c r="DF1380" s="60">
        <v>0</v>
      </c>
      <c r="DG1380" s="60">
        <v>0</v>
      </c>
      <c r="DH1380" s="60">
        <v>0</v>
      </c>
      <c r="DI1380" s="60">
        <v>0</v>
      </c>
      <c r="DJ1380" s="60">
        <v>0</v>
      </c>
      <c r="DK1380" s="60">
        <v>0</v>
      </c>
      <c r="DL1380" s="74">
        <v>1</v>
      </c>
      <c r="DM1380" s="74">
        <v>0</v>
      </c>
      <c r="DN1380" s="74">
        <v>0</v>
      </c>
      <c r="DO1380" s="77">
        <v>0</v>
      </c>
      <c r="DP1380" s="77">
        <v>0</v>
      </c>
      <c r="DQ1380" s="77">
        <v>0</v>
      </c>
      <c r="DR1380" s="77">
        <v>0</v>
      </c>
      <c r="DS1380" s="77">
        <v>0</v>
      </c>
      <c r="DT1380" s="77">
        <v>0</v>
      </c>
      <c r="DU1380" s="77">
        <v>0</v>
      </c>
      <c r="DV1380" s="77">
        <v>0</v>
      </c>
      <c r="DW1380" s="77">
        <v>0</v>
      </c>
      <c r="DX1380" s="77">
        <v>0</v>
      </c>
      <c r="DY1380" s="77">
        <v>0</v>
      </c>
      <c r="DZ1380" s="77">
        <v>0</v>
      </c>
      <c r="EA1380" s="77">
        <v>0</v>
      </c>
      <c r="EB1380" s="77">
        <v>0</v>
      </c>
      <c r="EC1380" s="77">
        <v>0</v>
      </c>
      <c r="ED1380" s="77">
        <v>0</v>
      </c>
      <c r="EE1380" s="77">
        <v>0</v>
      </c>
      <c r="EF1380" s="77">
        <v>0</v>
      </c>
      <c r="EG1380" s="77">
        <v>0</v>
      </c>
      <c r="EH1380" s="77">
        <v>0</v>
      </c>
      <c r="EI1380" s="77">
        <v>0</v>
      </c>
      <c r="EJ1380" s="77">
        <v>0</v>
      </c>
      <c r="EK1380" s="77">
        <v>0</v>
      </c>
      <c r="EL1380" s="77">
        <v>0</v>
      </c>
      <c r="EM1380" s="77">
        <v>0</v>
      </c>
      <c r="EN1380" s="77">
        <v>0</v>
      </c>
      <c r="EO1380" s="77">
        <v>0</v>
      </c>
      <c r="EP1380" s="77">
        <v>2</v>
      </c>
      <c r="EQ1380" s="77">
        <v>1</v>
      </c>
    </row>
    <row r="1381" spans="1:147" s="82" customFormat="1" ht="15" customHeight="1" x14ac:dyDescent="0.25">
      <c r="A1381" s="501" t="s">
        <v>2605</v>
      </c>
      <c r="B1381" s="77">
        <v>9</v>
      </c>
      <c r="C1381" s="7" t="s">
        <v>2313</v>
      </c>
      <c r="D1381" s="2">
        <v>2008</v>
      </c>
      <c r="E1381" s="7" t="s">
        <v>2314</v>
      </c>
      <c r="F1381" s="1" t="s">
        <v>493</v>
      </c>
      <c r="G1381" s="2">
        <v>31</v>
      </c>
      <c r="H1381" s="2" t="s">
        <v>2315</v>
      </c>
      <c r="I1381" s="64" t="s">
        <v>1362</v>
      </c>
      <c r="J1381" s="59">
        <v>2</v>
      </c>
      <c r="K1381" s="37" t="s">
        <v>3</v>
      </c>
      <c r="L1381" s="37" t="s">
        <v>89</v>
      </c>
      <c r="M1381" s="37">
        <v>4</v>
      </c>
      <c r="N1381" s="77">
        <v>4</v>
      </c>
      <c r="O1381" s="59">
        <f t="shared" si="772"/>
        <v>0.6020599913279624</v>
      </c>
      <c r="P1381" s="37">
        <v>2003</v>
      </c>
      <c r="Q1381" s="67"/>
      <c r="R1381" s="37">
        <v>1</v>
      </c>
      <c r="S1381" s="37">
        <v>8</v>
      </c>
      <c r="T1381" s="37">
        <v>1</v>
      </c>
      <c r="U1381" s="37">
        <v>5</v>
      </c>
      <c r="V1381" s="37" t="s">
        <v>736</v>
      </c>
      <c r="W1381" s="37"/>
      <c r="X1381" s="37" t="s">
        <v>2322</v>
      </c>
      <c r="Z1381" s="139" t="s">
        <v>369</v>
      </c>
      <c r="AA1381" s="77" t="s">
        <v>694</v>
      </c>
      <c r="AB1381" s="77" t="s">
        <v>2319</v>
      </c>
      <c r="AC1381" s="77">
        <v>1</v>
      </c>
      <c r="AD1381" s="77">
        <v>0</v>
      </c>
      <c r="AE1381" s="77" t="s">
        <v>1071</v>
      </c>
      <c r="AF1381" s="77">
        <v>1</v>
      </c>
      <c r="AG1381" s="59">
        <f t="shared" si="791"/>
        <v>0</v>
      </c>
      <c r="AH1381" s="177">
        <f t="shared" si="787"/>
        <v>82</v>
      </c>
      <c r="AI1381" s="72">
        <f t="shared" si="781"/>
        <v>1.9138138523837167</v>
      </c>
      <c r="AJ1381" s="59">
        <f t="shared" si="782"/>
        <v>4</v>
      </c>
      <c r="AK1381" s="59">
        <f t="shared" si="774"/>
        <v>0.6020599913279624</v>
      </c>
      <c r="AL1381" s="72">
        <f t="shared" si="783"/>
        <v>328</v>
      </c>
      <c r="AM1381" s="72">
        <f t="shared" si="764"/>
        <v>2.5158738437116792</v>
      </c>
      <c r="AN1381" s="78" t="s">
        <v>28</v>
      </c>
      <c r="AO1381" s="77" t="s">
        <v>470</v>
      </c>
      <c r="AP1381" s="68"/>
      <c r="AQ1381" s="128" t="s">
        <v>213</v>
      </c>
      <c r="AR1381" s="123" t="s">
        <v>373</v>
      </c>
      <c r="AS1381" s="123"/>
      <c r="AT1381" s="228" t="s">
        <v>2471</v>
      </c>
      <c r="AU1381" s="270">
        <v>63.83</v>
      </c>
      <c r="AV1381" s="270">
        <v>20.3</v>
      </c>
      <c r="AW1381" s="11" t="s">
        <v>2317</v>
      </c>
      <c r="AX1381" s="277">
        <v>3.125</v>
      </c>
      <c r="AY1381" s="278">
        <v>633</v>
      </c>
      <c r="AZ1381" s="455">
        <f t="shared" si="788"/>
        <v>2.8014037100173552</v>
      </c>
      <c r="BA1381" s="517" t="s">
        <v>137</v>
      </c>
      <c r="BB1381" s="151" t="s">
        <v>138</v>
      </c>
      <c r="BC1381" s="479" t="s">
        <v>2318</v>
      </c>
      <c r="BD1381" s="77"/>
      <c r="BE1381" s="77"/>
      <c r="BH1381" s="58" t="s">
        <v>1069</v>
      </c>
      <c r="BI1381" s="78" t="s">
        <v>110</v>
      </c>
      <c r="BJ1381" s="78" t="s">
        <v>12</v>
      </c>
      <c r="BK1381" s="79" t="s">
        <v>2146</v>
      </c>
      <c r="BL1381" s="77"/>
      <c r="BM1381" s="77"/>
      <c r="BO1381" s="77"/>
      <c r="BP1381" s="78" t="s">
        <v>1920</v>
      </c>
      <c r="BQ1381" s="77" t="s">
        <v>848</v>
      </c>
      <c r="BR1381" s="472">
        <v>11.141105894627</v>
      </c>
      <c r="BS1381" s="77" t="s">
        <v>21</v>
      </c>
      <c r="BT1381" s="77" t="s">
        <v>54</v>
      </c>
      <c r="BU1381" s="140">
        <v>1.8523735002607999</v>
      </c>
      <c r="BW1381" s="79" t="s">
        <v>26</v>
      </c>
      <c r="BX1381" s="77" t="s">
        <v>1130</v>
      </c>
      <c r="BY1381" s="59">
        <f>(BU1381/TINV(1-0.95,CC1381-1)) *(SQRT(CC1381))</f>
        <v>2.2157023255468826</v>
      </c>
      <c r="BZ1381" s="124">
        <f t="shared" si="792"/>
        <v>2.2157023255468826</v>
      </c>
      <c r="CA1381" s="77" t="s">
        <v>18</v>
      </c>
      <c r="CB1381" s="77" t="s">
        <v>2321</v>
      </c>
      <c r="CC1381" s="77">
        <v>8</v>
      </c>
      <c r="CD1381" s="77">
        <v>8</v>
      </c>
      <c r="CF1381" s="78" t="s">
        <v>696</v>
      </c>
      <c r="CG1381" s="472">
        <v>13.718570683359401</v>
      </c>
      <c r="CH1381" s="77" t="s">
        <v>21</v>
      </c>
      <c r="CI1381" s="82">
        <v>2.2968179447051984</v>
      </c>
      <c r="CK1381" s="59">
        <f>(CI1381/TINV(1-0.95,CM1381-1)) *(SQRT(CM1381))</f>
        <v>2.7473211319016486</v>
      </c>
      <c r="CL1381" s="67">
        <f t="shared" si="793"/>
        <v>2.7473211319016486</v>
      </c>
      <c r="CM1381" s="77">
        <v>8</v>
      </c>
      <c r="CN1381" s="77">
        <v>8</v>
      </c>
      <c r="CP1381" s="67">
        <f t="shared" si="769"/>
        <v>-1.0327592315336294</v>
      </c>
      <c r="CQ1381" s="67">
        <f t="shared" si="770"/>
        <v>0.94545454545454544</v>
      </c>
      <c r="CR1381" s="67">
        <f t="shared" si="786"/>
        <v>-0.97642690981361324</v>
      </c>
      <c r="CS1381" s="67">
        <f t="shared" si="771"/>
        <v>0.27979404719400508</v>
      </c>
      <c r="CT1381" s="91">
        <v>1</v>
      </c>
      <c r="CU1381" s="77">
        <v>0</v>
      </c>
      <c r="CV1381" s="77" t="s">
        <v>1782</v>
      </c>
      <c r="CW1381" s="77">
        <v>0</v>
      </c>
      <c r="CX1381" s="76">
        <v>0</v>
      </c>
      <c r="CY1381" s="74">
        <v>1</v>
      </c>
      <c r="CZ1381" s="74">
        <v>0</v>
      </c>
      <c r="DA1381" s="74">
        <v>0</v>
      </c>
      <c r="DB1381" s="74">
        <v>0</v>
      </c>
      <c r="DC1381" s="74">
        <v>0</v>
      </c>
      <c r="DD1381" s="77">
        <v>0</v>
      </c>
      <c r="DE1381" s="60">
        <v>0</v>
      </c>
      <c r="DF1381" s="60">
        <v>0</v>
      </c>
      <c r="DG1381" s="60">
        <v>0</v>
      </c>
      <c r="DH1381" s="60">
        <v>0</v>
      </c>
      <c r="DI1381" s="60">
        <v>0</v>
      </c>
      <c r="DJ1381" s="60">
        <v>0</v>
      </c>
      <c r="DK1381" s="60">
        <v>0</v>
      </c>
      <c r="DL1381" s="74">
        <v>1</v>
      </c>
      <c r="DM1381" s="74">
        <v>0</v>
      </c>
      <c r="DN1381" s="74">
        <v>0</v>
      </c>
      <c r="DO1381" s="77">
        <v>0</v>
      </c>
      <c r="DP1381" s="77">
        <v>0</v>
      </c>
      <c r="DQ1381" s="77">
        <v>0</v>
      </c>
      <c r="DR1381" s="77">
        <v>0</v>
      </c>
      <c r="DS1381" s="77">
        <v>0</v>
      </c>
      <c r="DT1381" s="77">
        <v>0</v>
      </c>
      <c r="DU1381" s="77">
        <v>0</v>
      </c>
      <c r="DV1381" s="77">
        <v>0</v>
      </c>
      <c r="DW1381" s="77">
        <v>0</v>
      </c>
      <c r="DX1381" s="77">
        <v>0</v>
      </c>
      <c r="DY1381" s="77">
        <v>0</v>
      </c>
      <c r="DZ1381" s="77">
        <v>0</v>
      </c>
      <c r="EA1381" s="77">
        <v>0</v>
      </c>
      <c r="EB1381" s="77">
        <v>0</v>
      </c>
      <c r="EC1381" s="77">
        <v>0</v>
      </c>
      <c r="ED1381" s="77">
        <v>0</v>
      </c>
      <c r="EE1381" s="77">
        <v>0</v>
      </c>
      <c r="EF1381" s="77">
        <v>0</v>
      </c>
      <c r="EG1381" s="77">
        <v>0</v>
      </c>
      <c r="EH1381" s="77">
        <v>0</v>
      </c>
      <c r="EI1381" s="77">
        <v>0</v>
      </c>
      <c r="EJ1381" s="77">
        <v>0</v>
      </c>
      <c r="EK1381" s="77">
        <v>0</v>
      </c>
      <c r="EL1381" s="77">
        <v>0</v>
      </c>
      <c r="EM1381" s="77">
        <v>0</v>
      </c>
      <c r="EN1381" s="77">
        <v>0</v>
      </c>
      <c r="EO1381" s="77">
        <v>0</v>
      </c>
      <c r="EP1381" s="77">
        <v>2</v>
      </c>
      <c r="EQ1381" s="77">
        <v>1</v>
      </c>
    </row>
    <row r="1382" spans="1:147" s="82" customFormat="1" ht="15" customHeight="1" x14ac:dyDescent="0.25">
      <c r="A1382" s="6" t="s">
        <v>2606</v>
      </c>
      <c r="B1382" s="77">
        <v>1</v>
      </c>
      <c r="C1382" s="108" t="s">
        <v>805</v>
      </c>
      <c r="D1382" s="74">
        <v>2015</v>
      </c>
      <c r="E1382" s="108" t="s">
        <v>806</v>
      </c>
      <c r="F1382" s="108" t="s">
        <v>807</v>
      </c>
      <c r="G1382" s="76">
        <v>201</v>
      </c>
      <c r="H1382" s="76" t="s">
        <v>808</v>
      </c>
      <c r="I1382" s="63" t="s">
        <v>2258</v>
      </c>
      <c r="J1382" s="59">
        <v>3</v>
      </c>
      <c r="K1382" s="76" t="s">
        <v>3</v>
      </c>
      <c r="L1382" s="76" t="s">
        <v>77</v>
      </c>
      <c r="M1382" s="228" t="s">
        <v>1111</v>
      </c>
      <c r="N1382" s="228" t="s">
        <v>2048</v>
      </c>
      <c r="O1382" s="59">
        <f t="shared" si="772"/>
        <v>1</v>
      </c>
      <c r="P1382" s="76" t="s">
        <v>1112</v>
      </c>
      <c r="R1382" s="77">
        <v>1</v>
      </c>
      <c r="S1382" s="77" t="s">
        <v>1113</v>
      </c>
      <c r="T1382" s="77">
        <v>1</v>
      </c>
      <c r="U1382" s="77">
        <v>10</v>
      </c>
      <c r="V1382" s="77" t="s">
        <v>1950</v>
      </c>
      <c r="W1382" s="77">
        <v>2</v>
      </c>
      <c r="X1382" s="77" t="s">
        <v>1114</v>
      </c>
      <c r="Z1382" s="82" t="s">
        <v>153</v>
      </c>
      <c r="AA1382" s="77" t="s">
        <v>29</v>
      </c>
      <c r="AB1382" s="77" t="s">
        <v>29</v>
      </c>
      <c r="AC1382" s="77" t="s">
        <v>112</v>
      </c>
      <c r="AD1382" s="77">
        <v>0</v>
      </c>
      <c r="AE1382" s="77" t="s">
        <v>29</v>
      </c>
      <c r="AF1382" s="77" t="s">
        <v>29</v>
      </c>
      <c r="AG1382" s="77" t="s">
        <v>29</v>
      </c>
      <c r="AH1382" s="77" t="s">
        <v>29</v>
      </c>
      <c r="AI1382" s="60" t="s">
        <v>29</v>
      </c>
      <c r="AJ1382" s="77" t="s">
        <v>29</v>
      </c>
      <c r="AK1382" s="77" t="s">
        <v>29</v>
      </c>
      <c r="AL1382" s="60" t="s">
        <v>29</v>
      </c>
      <c r="AM1382" s="60" t="s">
        <v>29</v>
      </c>
      <c r="AN1382" s="78" t="s">
        <v>28</v>
      </c>
      <c r="AO1382" s="77" t="s">
        <v>470</v>
      </c>
      <c r="AQ1382" s="77" t="s">
        <v>253</v>
      </c>
      <c r="AR1382" s="108" t="s">
        <v>268</v>
      </c>
      <c r="AS1382" s="108"/>
      <c r="AT1382" s="228" t="s">
        <v>2504</v>
      </c>
      <c r="AU1382" s="5">
        <v>63</v>
      </c>
      <c r="AV1382" s="5">
        <v>30</v>
      </c>
      <c r="AW1382" s="76"/>
      <c r="AX1382" s="277">
        <v>2.1333333333333333</v>
      </c>
      <c r="AY1382" s="278">
        <v>644</v>
      </c>
      <c r="AZ1382" s="455">
        <f t="shared" si="775"/>
        <v>2.808885867359812</v>
      </c>
      <c r="BA1382" s="187" t="s">
        <v>103</v>
      </c>
      <c r="BB1382" s="115" t="s">
        <v>1779</v>
      </c>
      <c r="BC1382" s="77"/>
      <c r="BD1382" s="77"/>
      <c r="BE1382" s="77"/>
      <c r="BI1382" s="78" t="s">
        <v>2232</v>
      </c>
      <c r="BJ1382" s="82" t="s">
        <v>12</v>
      </c>
      <c r="BK1382" s="82" t="s">
        <v>13</v>
      </c>
      <c r="BL1382" s="77"/>
      <c r="BM1382" s="77"/>
      <c r="BO1382" s="77" t="s">
        <v>1669</v>
      </c>
      <c r="BP1382" s="82" t="s">
        <v>1115</v>
      </c>
      <c r="BQ1382" s="77" t="s">
        <v>1116</v>
      </c>
      <c r="BR1382" s="82">
        <v>38.235294117647001</v>
      </c>
      <c r="BS1382" s="77" t="s">
        <v>21</v>
      </c>
      <c r="BT1382" s="132" t="s">
        <v>1220</v>
      </c>
      <c r="BU1382" s="82">
        <v>41.372549019607803</v>
      </c>
      <c r="BW1382" s="79" t="s">
        <v>1066</v>
      </c>
      <c r="BX1382" s="77" t="s">
        <v>27</v>
      </c>
      <c r="BY1382" s="80">
        <f>(BU1382-BR1382)*SQRT(CC1382)</f>
        <v>8.3003962700066047</v>
      </c>
      <c r="BZ1382" s="80">
        <f t="shared" ref="BZ1382:BZ1388" si="794">IF(BX1382="SE",BY1382,BU1382)</f>
        <v>8.3003962700066047</v>
      </c>
      <c r="CA1382" s="77" t="s">
        <v>18</v>
      </c>
      <c r="CB1382" s="77" t="s">
        <v>1495</v>
      </c>
      <c r="CC1382" s="77">
        <v>7</v>
      </c>
      <c r="CD1382" s="77">
        <v>7</v>
      </c>
      <c r="CF1382" s="78" t="s">
        <v>1117</v>
      </c>
      <c r="CG1382" s="82">
        <v>22.9411764705882</v>
      </c>
      <c r="CH1382" s="77" t="s">
        <v>21</v>
      </c>
      <c r="CI1382" s="82">
        <v>24.509803921568601</v>
      </c>
      <c r="CK1382" s="77">
        <f>((CI1382-CG1382)*SQRT(CM1382))</f>
        <v>6.6551226464616597</v>
      </c>
      <c r="CL1382" s="77">
        <f t="shared" si="780"/>
        <v>6.6551226464616597</v>
      </c>
      <c r="CM1382" s="77">
        <v>18</v>
      </c>
      <c r="CN1382" s="77">
        <v>18</v>
      </c>
      <c r="CP1382" s="67">
        <f t="shared" si="769"/>
        <v>2.1477284143420201</v>
      </c>
      <c r="CQ1382" s="67">
        <f t="shared" si="770"/>
        <v>0.96703296703296704</v>
      </c>
      <c r="CR1382" s="67">
        <f t="shared" si="776"/>
        <v>2.0769241809021732</v>
      </c>
      <c r="CS1382" s="67">
        <f t="shared" si="771"/>
        <v>0.28468497947702165</v>
      </c>
      <c r="CT1382" s="91">
        <v>0</v>
      </c>
      <c r="CU1382" s="77">
        <v>0</v>
      </c>
      <c r="CV1382" s="77" t="s">
        <v>1782</v>
      </c>
      <c r="CW1382" s="77">
        <v>0</v>
      </c>
      <c r="CX1382" s="77">
        <v>0</v>
      </c>
      <c r="CY1382" s="74">
        <v>1</v>
      </c>
      <c r="CZ1382" s="74">
        <v>0</v>
      </c>
      <c r="DA1382" s="74">
        <v>0</v>
      </c>
      <c r="DB1382" s="74">
        <v>0</v>
      </c>
      <c r="DC1382" s="74">
        <v>0</v>
      </c>
      <c r="DD1382" s="60">
        <v>1</v>
      </c>
      <c r="DE1382" s="60">
        <v>0</v>
      </c>
      <c r="DF1382" s="60">
        <v>0</v>
      </c>
      <c r="DG1382" s="60">
        <v>0</v>
      </c>
      <c r="DH1382" s="60">
        <v>0</v>
      </c>
      <c r="DI1382" s="60">
        <v>0</v>
      </c>
      <c r="DJ1382" s="60">
        <v>0</v>
      </c>
      <c r="DK1382" s="60">
        <v>0</v>
      </c>
      <c r="DL1382" s="74">
        <v>0</v>
      </c>
      <c r="DM1382" s="74">
        <v>0</v>
      </c>
      <c r="DN1382" s="74">
        <v>0</v>
      </c>
      <c r="DO1382" s="77">
        <v>0</v>
      </c>
      <c r="DP1382" s="77">
        <v>0</v>
      </c>
      <c r="DQ1382" s="77">
        <v>0</v>
      </c>
      <c r="DR1382" s="77">
        <v>0</v>
      </c>
      <c r="DS1382" s="77">
        <v>0</v>
      </c>
      <c r="DT1382" s="77">
        <v>0</v>
      </c>
      <c r="DU1382" s="77">
        <v>0</v>
      </c>
      <c r="DV1382" s="77">
        <v>0</v>
      </c>
      <c r="DW1382" s="77">
        <v>0</v>
      </c>
      <c r="DX1382" s="77">
        <v>0</v>
      </c>
      <c r="DY1382" s="77">
        <v>0</v>
      </c>
      <c r="DZ1382" s="77">
        <v>0</v>
      </c>
      <c r="EA1382" s="77">
        <v>0</v>
      </c>
      <c r="EB1382" s="77">
        <v>0</v>
      </c>
      <c r="EC1382" s="77">
        <v>0</v>
      </c>
      <c r="ED1382" s="77">
        <v>0</v>
      </c>
      <c r="EE1382" s="77">
        <v>0</v>
      </c>
      <c r="EF1382" s="77">
        <v>0</v>
      </c>
      <c r="EG1382" s="77">
        <v>0</v>
      </c>
      <c r="EH1382" s="77">
        <v>0</v>
      </c>
      <c r="EI1382" s="77">
        <v>0</v>
      </c>
      <c r="EJ1382" s="77">
        <v>0</v>
      </c>
      <c r="EK1382" s="77">
        <v>0</v>
      </c>
      <c r="EL1382" s="77">
        <v>0</v>
      </c>
      <c r="EM1382" s="77">
        <v>2</v>
      </c>
      <c r="EN1382" s="77">
        <v>0</v>
      </c>
      <c r="EO1382" s="77">
        <v>2</v>
      </c>
      <c r="EP1382" s="77">
        <v>2</v>
      </c>
      <c r="EQ1382" s="77">
        <v>3</v>
      </c>
    </row>
    <row r="1383" spans="1:147" s="82" customFormat="1" ht="15" customHeight="1" x14ac:dyDescent="0.25">
      <c r="A1383" s="6" t="s">
        <v>2606</v>
      </c>
      <c r="B1383" s="77">
        <v>2</v>
      </c>
      <c r="C1383" s="108" t="s">
        <v>805</v>
      </c>
      <c r="D1383" s="74">
        <v>2015</v>
      </c>
      <c r="E1383" s="108" t="s">
        <v>806</v>
      </c>
      <c r="F1383" s="108" t="s">
        <v>807</v>
      </c>
      <c r="G1383" s="76">
        <v>201</v>
      </c>
      <c r="H1383" s="76" t="s">
        <v>808</v>
      </c>
      <c r="I1383" s="63" t="s">
        <v>2258</v>
      </c>
      <c r="J1383" s="59">
        <v>3</v>
      </c>
      <c r="K1383" s="76" t="s">
        <v>3</v>
      </c>
      <c r="L1383" s="76" t="s">
        <v>77</v>
      </c>
      <c r="M1383" s="228" t="s">
        <v>1111</v>
      </c>
      <c r="N1383" s="228" t="s">
        <v>2048</v>
      </c>
      <c r="O1383" s="59">
        <f t="shared" si="772"/>
        <v>1</v>
      </c>
      <c r="P1383" s="76" t="s">
        <v>1112</v>
      </c>
      <c r="R1383" s="77">
        <v>1</v>
      </c>
      <c r="S1383" s="77" t="s">
        <v>1113</v>
      </c>
      <c r="T1383" s="77">
        <v>1</v>
      </c>
      <c r="U1383" s="77">
        <v>10</v>
      </c>
      <c r="V1383" s="77" t="s">
        <v>1950</v>
      </c>
      <c r="W1383" s="77"/>
      <c r="X1383" s="77" t="s">
        <v>1114</v>
      </c>
      <c r="Z1383" s="82" t="s">
        <v>153</v>
      </c>
      <c r="AA1383" s="77" t="s">
        <v>29</v>
      </c>
      <c r="AB1383" s="77" t="s">
        <v>29</v>
      </c>
      <c r="AC1383" s="77" t="s">
        <v>112</v>
      </c>
      <c r="AD1383" s="77">
        <v>0</v>
      </c>
      <c r="AE1383" s="77" t="s">
        <v>29</v>
      </c>
      <c r="AF1383" s="77" t="s">
        <v>29</v>
      </c>
      <c r="AG1383" s="77" t="s">
        <v>29</v>
      </c>
      <c r="AH1383" s="77" t="s">
        <v>29</v>
      </c>
      <c r="AI1383" s="60" t="s">
        <v>29</v>
      </c>
      <c r="AJ1383" s="77" t="s">
        <v>29</v>
      </c>
      <c r="AK1383" s="77" t="s">
        <v>29</v>
      </c>
      <c r="AL1383" s="60" t="s">
        <v>29</v>
      </c>
      <c r="AM1383" s="60" t="s">
        <v>29</v>
      </c>
      <c r="AN1383" s="78" t="s">
        <v>28</v>
      </c>
      <c r="AO1383" s="77" t="s">
        <v>470</v>
      </c>
      <c r="AQ1383" s="77" t="s">
        <v>253</v>
      </c>
      <c r="AR1383" s="108" t="s">
        <v>268</v>
      </c>
      <c r="AS1383" s="108"/>
      <c r="AT1383" s="228" t="s">
        <v>2504</v>
      </c>
      <c r="AU1383" s="5">
        <v>63</v>
      </c>
      <c r="AV1383" s="5">
        <v>30</v>
      </c>
      <c r="AW1383" s="76"/>
      <c r="AX1383" s="277">
        <v>2.1333333333333333</v>
      </c>
      <c r="AY1383" s="278">
        <v>644</v>
      </c>
      <c r="AZ1383" s="455">
        <f t="shared" si="775"/>
        <v>2.808885867359812</v>
      </c>
      <c r="BA1383" s="187" t="s">
        <v>103</v>
      </c>
      <c r="BB1383" s="115" t="s">
        <v>1779</v>
      </c>
      <c r="BC1383" s="77"/>
      <c r="BD1383" s="77"/>
      <c r="BE1383" s="77"/>
      <c r="BI1383" s="78" t="s">
        <v>2232</v>
      </c>
      <c r="BJ1383" s="82" t="s">
        <v>12</v>
      </c>
      <c r="BK1383" s="82" t="s">
        <v>1001</v>
      </c>
      <c r="BL1383" s="77"/>
      <c r="BM1383" s="77"/>
      <c r="BO1383" s="77" t="s">
        <v>1682</v>
      </c>
      <c r="BP1383" s="82" t="s">
        <v>1115</v>
      </c>
      <c r="BQ1383" s="77" t="s">
        <v>1118</v>
      </c>
      <c r="BR1383" s="82">
        <v>15.546875</v>
      </c>
      <c r="BS1383" s="77" t="s">
        <v>21</v>
      </c>
      <c r="BT1383" s="132" t="s">
        <v>1220</v>
      </c>
      <c r="BU1383" s="82">
        <v>18.28125</v>
      </c>
      <c r="BW1383" s="79" t="s">
        <v>1066</v>
      </c>
      <c r="BX1383" s="77" t="s">
        <v>27</v>
      </c>
      <c r="BY1383" s="80">
        <f>(BU1383-BR1383)*SQRT(CC1383)</f>
        <v>7.2344762411922403</v>
      </c>
      <c r="BZ1383" s="80">
        <f t="shared" si="794"/>
        <v>7.2344762411922403</v>
      </c>
      <c r="CA1383" s="77" t="s">
        <v>18</v>
      </c>
      <c r="CB1383" s="77" t="s">
        <v>1495</v>
      </c>
      <c r="CC1383" s="77">
        <v>7</v>
      </c>
      <c r="CD1383" s="77">
        <v>7</v>
      </c>
      <c r="CF1383" s="78" t="s">
        <v>1117</v>
      </c>
      <c r="CG1383" s="82">
        <v>13.203125</v>
      </c>
      <c r="CH1383" s="77" t="s">
        <v>21</v>
      </c>
      <c r="CI1383" s="82">
        <v>13.90625</v>
      </c>
      <c r="CK1383" s="77">
        <f>((CI1383-CG1383)*SQRT(CM1383))</f>
        <v>2.983106733130747</v>
      </c>
      <c r="CL1383" s="77">
        <f t="shared" si="780"/>
        <v>2.983106733130747</v>
      </c>
      <c r="CM1383" s="77">
        <v>18</v>
      </c>
      <c r="CN1383" s="77">
        <v>18</v>
      </c>
      <c r="CP1383" s="67">
        <f t="shared" si="769"/>
        <v>0.52108086095630701</v>
      </c>
      <c r="CQ1383" s="67">
        <f t="shared" si="770"/>
        <v>0.96703296703296704</v>
      </c>
      <c r="CR1383" s="67">
        <f t="shared" si="776"/>
        <v>0.5039023710346705</v>
      </c>
      <c r="CS1383" s="67">
        <f t="shared" si="771"/>
        <v>0.20349105040338566</v>
      </c>
      <c r="CT1383" s="91">
        <v>0</v>
      </c>
      <c r="CU1383" s="77">
        <v>0</v>
      </c>
      <c r="CV1383" s="77" t="s">
        <v>1782</v>
      </c>
      <c r="CW1383" s="77">
        <v>0</v>
      </c>
      <c r="CX1383" s="77">
        <v>0</v>
      </c>
      <c r="CY1383" s="74">
        <v>1</v>
      </c>
      <c r="CZ1383" s="74">
        <v>0</v>
      </c>
      <c r="DA1383" s="74">
        <v>0</v>
      </c>
      <c r="DB1383" s="74">
        <v>0</v>
      </c>
      <c r="DC1383" s="74">
        <v>0</v>
      </c>
      <c r="DD1383" s="77">
        <v>0</v>
      </c>
      <c r="DE1383" s="60">
        <v>0</v>
      </c>
      <c r="DF1383" s="60">
        <v>0</v>
      </c>
      <c r="DG1383" s="60">
        <v>0</v>
      </c>
      <c r="DH1383" s="60">
        <v>0</v>
      </c>
      <c r="DI1383" s="60">
        <v>0</v>
      </c>
      <c r="DJ1383" s="60">
        <v>0</v>
      </c>
      <c r="DK1383" s="60">
        <v>1</v>
      </c>
      <c r="DL1383" s="74">
        <v>0</v>
      </c>
      <c r="DM1383" s="74">
        <v>0</v>
      </c>
      <c r="DN1383" s="74">
        <v>0</v>
      </c>
      <c r="DO1383" s="77">
        <v>0</v>
      </c>
      <c r="DP1383" s="77">
        <v>0</v>
      </c>
      <c r="DQ1383" s="77">
        <v>0</v>
      </c>
      <c r="DR1383" s="77">
        <v>0</v>
      </c>
      <c r="DS1383" s="77">
        <v>0</v>
      </c>
      <c r="DT1383" s="77">
        <v>0</v>
      </c>
      <c r="DU1383" s="77">
        <v>0</v>
      </c>
      <c r="DV1383" s="77">
        <v>0</v>
      </c>
      <c r="DW1383" s="77">
        <v>0</v>
      </c>
      <c r="DX1383" s="77">
        <v>0</v>
      </c>
      <c r="DY1383" s="77">
        <v>0</v>
      </c>
      <c r="DZ1383" s="77">
        <v>0</v>
      </c>
      <c r="EA1383" s="77">
        <v>0</v>
      </c>
      <c r="EB1383" s="77">
        <v>0</v>
      </c>
      <c r="EC1383" s="77">
        <v>0</v>
      </c>
      <c r="ED1383" s="77">
        <v>0</v>
      </c>
      <c r="EE1383" s="77">
        <v>0</v>
      </c>
      <c r="EF1383" s="77">
        <v>0</v>
      </c>
      <c r="EG1383" s="77">
        <v>0</v>
      </c>
      <c r="EH1383" s="77">
        <v>0</v>
      </c>
      <c r="EI1383" s="77">
        <v>0</v>
      </c>
      <c r="EJ1383" s="77">
        <v>0</v>
      </c>
      <c r="EK1383" s="77">
        <v>0</v>
      </c>
      <c r="EL1383" s="77">
        <v>0</v>
      </c>
      <c r="EM1383" s="77">
        <v>2</v>
      </c>
      <c r="EN1383" s="77">
        <v>0</v>
      </c>
      <c r="EO1383" s="77">
        <v>2</v>
      </c>
      <c r="EP1383" s="77">
        <v>2</v>
      </c>
      <c r="EQ1383" s="77">
        <v>3</v>
      </c>
    </row>
    <row r="1384" spans="1:147" s="82" customFormat="1" ht="15" customHeight="1" x14ac:dyDescent="0.25">
      <c r="A1384" s="6" t="s">
        <v>2606</v>
      </c>
      <c r="B1384" s="77">
        <v>3</v>
      </c>
      <c r="C1384" s="108" t="s">
        <v>805</v>
      </c>
      <c r="D1384" s="74">
        <v>2015</v>
      </c>
      <c r="E1384" s="108" t="s">
        <v>806</v>
      </c>
      <c r="F1384" s="108" t="s">
        <v>807</v>
      </c>
      <c r="G1384" s="76">
        <v>201</v>
      </c>
      <c r="H1384" s="76" t="s">
        <v>808</v>
      </c>
      <c r="I1384" s="63" t="s">
        <v>2258</v>
      </c>
      <c r="J1384" s="59">
        <v>3</v>
      </c>
      <c r="K1384" s="76" t="s">
        <v>3</v>
      </c>
      <c r="L1384" s="76" t="s">
        <v>77</v>
      </c>
      <c r="M1384" s="228" t="s">
        <v>1111</v>
      </c>
      <c r="N1384" s="228" t="s">
        <v>2048</v>
      </c>
      <c r="O1384" s="59">
        <f t="shared" si="772"/>
        <v>1</v>
      </c>
      <c r="P1384" s="76" t="s">
        <v>1112</v>
      </c>
      <c r="R1384" s="77">
        <v>1</v>
      </c>
      <c r="S1384" s="77" t="s">
        <v>1113</v>
      </c>
      <c r="T1384" s="77">
        <v>1</v>
      </c>
      <c r="U1384" s="77">
        <v>10</v>
      </c>
      <c r="V1384" s="77" t="s">
        <v>1950</v>
      </c>
      <c r="W1384" s="77"/>
      <c r="X1384" s="77" t="s">
        <v>1114</v>
      </c>
      <c r="Z1384" s="82" t="s">
        <v>153</v>
      </c>
      <c r="AA1384" s="77" t="s">
        <v>29</v>
      </c>
      <c r="AB1384" s="77" t="s">
        <v>29</v>
      </c>
      <c r="AC1384" s="77" t="s">
        <v>112</v>
      </c>
      <c r="AD1384" s="77">
        <v>0</v>
      </c>
      <c r="AE1384" s="77" t="s">
        <v>29</v>
      </c>
      <c r="AF1384" s="77" t="s">
        <v>29</v>
      </c>
      <c r="AG1384" s="77" t="s">
        <v>29</v>
      </c>
      <c r="AH1384" s="77" t="s">
        <v>29</v>
      </c>
      <c r="AI1384" s="60" t="s">
        <v>29</v>
      </c>
      <c r="AJ1384" s="77" t="s">
        <v>29</v>
      </c>
      <c r="AK1384" s="77" t="s">
        <v>29</v>
      </c>
      <c r="AL1384" s="60" t="s">
        <v>29</v>
      </c>
      <c r="AM1384" s="60" t="s">
        <v>29</v>
      </c>
      <c r="AN1384" s="78" t="s">
        <v>28</v>
      </c>
      <c r="AO1384" s="77" t="s">
        <v>470</v>
      </c>
      <c r="AQ1384" s="77" t="s">
        <v>253</v>
      </c>
      <c r="AR1384" s="108" t="s">
        <v>268</v>
      </c>
      <c r="AS1384" s="108"/>
      <c r="AT1384" s="228" t="s">
        <v>2504</v>
      </c>
      <c r="AU1384" s="5">
        <v>63</v>
      </c>
      <c r="AV1384" s="5">
        <v>30</v>
      </c>
      <c r="AW1384" s="76"/>
      <c r="AX1384" s="277">
        <v>2.1333333333333333</v>
      </c>
      <c r="AY1384" s="278">
        <v>644</v>
      </c>
      <c r="AZ1384" s="455">
        <f t="shared" si="775"/>
        <v>2.808885867359812</v>
      </c>
      <c r="BA1384" s="187" t="s">
        <v>103</v>
      </c>
      <c r="BB1384" s="115" t="s">
        <v>1779</v>
      </c>
      <c r="BC1384" s="77"/>
      <c r="BD1384" s="77"/>
      <c r="BE1384" s="77"/>
      <c r="BI1384" s="78" t="s">
        <v>2232</v>
      </c>
      <c r="BJ1384" s="82" t="s">
        <v>8</v>
      </c>
      <c r="BK1384" s="82" t="s">
        <v>1001</v>
      </c>
      <c r="BL1384" s="77"/>
      <c r="BM1384" s="77"/>
      <c r="BO1384" s="77" t="s">
        <v>1682</v>
      </c>
      <c r="BP1384" s="82" t="s">
        <v>1115</v>
      </c>
      <c r="BQ1384" s="77" t="s">
        <v>1119</v>
      </c>
      <c r="BR1384" s="82">
        <v>5.01960784313723</v>
      </c>
      <c r="BS1384" s="77" t="s">
        <v>21</v>
      </c>
      <c r="BT1384" s="77" t="s">
        <v>9</v>
      </c>
      <c r="BU1384" s="82">
        <v>6.5882352941176201</v>
      </c>
      <c r="BW1384" s="79" t="s">
        <v>1066</v>
      </c>
      <c r="BX1384" s="77" t="s">
        <v>27</v>
      </c>
      <c r="BY1384" s="80">
        <f>(BU1384-BR1384)*SQRT(CC1384)</f>
        <v>4.1501981350032739</v>
      </c>
      <c r="BZ1384" s="80">
        <f t="shared" si="794"/>
        <v>4.1501981350032739</v>
      </c>
      <c r="CA1384" s="77" t="s">
        <v>18</v>
      </c>
      <c r="CB1384" s="77" t="s">
        <v>1495</v>
      </c>
      <c r="CC1384" s="77">
        <v>7</v>
      </c>
      <c r="CD1384" s="77">
        <v>7</v>
      </c>
      <c r="CF1384" s="78" t="s">
        <v>1117</v>
      </c>
      <c r="CG1384" s="82">
        <v>21.3333333333333</v>
      </c>
      <c r="CH1384" s="77" t="s">
        <v>21</v>
      </c>
      <c r="CI1384" s="82">
        <v>26.196078431372499</v>
      </c>
      <c r="CK1384" s="77">
        <f>((CI1384-CG1384)*SQRT(CM1384))</f>
        <v>20.630880204030959</v>
      </c>
      <c r="CL1384" s="77">
        <f t="shared" si="780"/>
        <v>20.630880204030959</v>
      </c>
      <c r="CM1384" s="77">
        <v>18</v>
      </c>
      <c r="CN1384" s="77">
        <v>18</v>
      </c>
      <c r="CP1384" s="67">
        <f t="shared" si="769"/>
        <v>-0.91326198924032786</v>
      </c>
      <c r="CQ1384" s="67">
        <f t="shared" si="770"/>
        <v>0.96703296703296704</v>
      </c>
      <c r="CR1384" s="67">
        <f t="shared" si="776"/>
        <v>-0.88315445113350388</v>
      </c>
      <c r="CS1384" s="67">
        <f t="shared" si="771"/>
        <v>0.21401193410383682</v>
      </c>
      <c r="CT1384" s="91">
        <v>0</v>
      </c>
      <c r="CU1384" s="77">
        <v>0</v>
      </c>
      <c r="CV1384" s="77" t="s">
        <v>1782</v>
      </c>
      <c r="CW1384" s="77">
        <v>0</v>
      </c>
      <c r="CX1384" s="77">
        <v>0</v>
      </c>
      <c r="CY1384" s="74">
        <v>0</v>
      </c>
      <c r="CZ1384" s="74">
        <v>2</v>
      </c>
      <c r="DA1384" s="74">
        <v>0</v>
      </c>
      <c r="DB1384" s="74">
        <v>0</v>
      </c>
      <c r="DC1384" s="74">
        <v>0</v>
      </c>
      <c r="DD1384" s="77">
        <v>0</v>
      </c>
      <c r="DE1384" s="60">
        <v>0</v>
      </c>
      <c r="DF1384" s="60">
        <v>0</v>
      </c>
      <c r="DG1384" s="60">
        <v>0</v>
      </c>
      <c r="DH1384" s="60">
        <v>0</v>
      </c>
      <c r="DI1384" s="60">
        <v>0</v>
      </c>
      <c r="DJ1384" s="60">
        <v>0</v>
      </c>
      <c r="DK1384" s="60">
        <v>1</v>
      </c>
      <c r="DL1384" s="74">
        <v>0</v>
      </c>
      <c r="DM1384" s="74">
        <v>0</v>
      </c>
      <c r="DN1384" s="74">
        <v>0</v>
      </c>
      <c r="DO1384" s="77">
        <v>0</v>
      </c>
      <c r="DP1384" s="77">
        <v>0</v>
      </c>
      <c r="DQ1384" s="77">
        <v>0</v>
      </c>
      <c r="DR1384" s="77">
        <v>0</v>
      </c>
      <c r="DS1384" s="77">
        <v>0</v>
      </c>
      <c r="DT1384" s="77">
        <v>0</v>
      </c>
      <c r="DU1384" s="77">
        <v>0</v>
      </c>
      <c r="DV1384" s="77">
        <v>0</v>
      </c>
      <c r="DW1384" s="77">
        <v>0</v>
      </c>
      <c r="DX1384" s="77">
        <v>0</v>
      </c>
      <c r="DY1384" s="77">
        <v>0</v>
      </c>
      <c r="DZ1384" s="77">
        <v>0</v>
      </c>
      <c r="EA1384" s="77">
        <v>0</v>
      </c>
      <c r="EB1384" s="77">
        <v>0</v>
      </c>
      <c r="EC1384" s="77">
        <v>0</v>
      </c>
      <c r="ED1384" s="77">
        <v>0</v>
      </c>
      <c r="EE1384" s="77">
        <v>0</v>
      </c>
      <c r="EF1384" s="77">
        <v>0</v>
      </c>
      <c r="EG1384" s="77">
        <v>0</v>
      </c>
      <c r="EH1384" s="77">
        <v>0</v>
      </c>
      <c r="EI1384" s="77">
        <v>0</v>
      </c>
      <c r="EJ1384" s="77">
        <v>0</v>
      </c>
      <c r="EK1384" s="77">
        <v>0</v>
      </c>
      <c r="EL1384" s="77">
        <v>0</v>
      </c>
      <c r="EM1384" s="77">
        <v>2</v>
      </c>
      <c r="EN1384" s="77">
        <v>0</v>
      </c>
      <c r="EO1384" s="77">
        <v>2</v>
      </c>
      <c r="EP1384" s="77">
        <v>2</v>
      </c>
      <c r="EQ1384" s="77">
        <v>3</v>
      </c>
    </row>
    <row r="1385" spans="1:147" s="82" customFormat="1" ht="15" customHeight="1" x14ac:dyDescent="0.25">
      <c r="A1385" s="504" t="s">
        <v>2607</v>
      </c>
      <c r="B1385" s="77">
        <v>1</v>
      </c>
      <c r="C1385" s="108" t="s">
        <v>494</v>
      </c>
      <c r="D1385" s="74">
        <v>2011</v>
      </c>
      <c r="E1385" s="108" t="s">
        <v>495</v>
      </c>
      <c r="F1385" s="187" t="s">
        <v>496</v>
      </c>
      <c r="G1385" s="76">
        <v>144</v>
      </c>
      <c r="H1385" s="76" t="s">
        <v>497</v>
      </c>
      <c r="I1385" s="75" t="s">
        <v>50</v>
      </c>
      <c r="J1385" s="59">
        <v>0</v>
      </c>
      <c r="K1385" s="76" t="s">
        <v>3</v>
      </c>
      <c r="L1385" s="74" t="s">
        <v>89</v>
      </c>
      <c r="M1385" s="237">
        <v>15</v>
      </c>
      <c r="N1385" s="237">
        <v>15</v>
      </c>
      <c r="O1385" s="59">
        <f t="shared" si="772"/>
        <v>1.1760912590556813</v>
      </c>
      <c r="P1385" s="76">
        <v>1993</v>
      </c>
      <c r="R1385" s="77">
        <v>1</v>
      </c>
      <c r="S1385" s="77">
        <v>2</v>
      </c>
      <c r="T1385" s="77">
        <v>1</v>
      </c>
      <c r="U1385" s="228" t="s">
        <v>1569</v>
      </c>
      <c r="V1385" s="77" t="s">
        <v>1568</v>
      </c>
      <c r="W1385" s="77"/>
      <c r="X1385" s="77" t="s">
        <v>2376</v>
      </c>
      <c r="Y1385" s="82" t="s">
        <v>1168</v>
      </c>
      <c r="Z1385" s="95" t="s">
        <v>83</v>
      </c>
      <c r="AA1385" s="77" t="s">
        <v>1570</v>
      </c>
      <c r="AB1385" s="77" t="s">
        <v>65</v>
      </c>
      <c r="AC1385" s="77" t="s">
        <v>1572</v>
      </c>
      <c r="AD1385" s="77">
        <v>0</v>
      </c>
      <c r="AE1385" s="77" t="s">
        <v>577</v>
      </c>
      <c r="AF1385" s="77">
        <v>43</v>
      </c>
      <c r="AG1385" s="59">
        <f t="shared" si="773"/>
        <v>1.6334684555795864</v>
      </c>
      <c r="AH1385" s="177">
        <f>AF1385*20.3</f>
        <v>872.9</v>
      </c>
      <c r="AI1385" s="72">
        <f>LOG10(AH1385)</f>
        <v>2.9409644934927996</v>
      </c>
      <c r="AJ1385" s="59">
        <f>AF1385*N1385</f>
        <v>645</v>
      </c>
      <c r="AK1385" s="59">
        <f t="shared" si="774"/>
        <v>2.8095597146352675</v>
      </c>
      <c r="AL1385" s="72">
        <f>AH1385*N1385</f>
        <v>13093.5</v>
      </c>
      <c r="AM1385" s="72">
        <f t="shared" si="764"/>
        <v>4.117055752548481</v>
      </c>
      <c r="AN1385" s="78" t="s">
        <v>28</v>
      </c>
      <c r="AO1385" s="77" t="s">
        <v>470</v>
      </c>
      <c r="AQ1385" s="77" t="s">
        <v>174</v>
      </c>
      <c r="AR1385" s="81" t="s">
        <v>498</v>
      </c>
      <c r="AS1385" s="108" t="s">
        <v>499</v>
      </c>
      <c r="AT1385" s="228" t="s">
        <v>2505</v>
      </c>
      <c r="AU1385" s="11">
        <v>42.28</v>
      </c>
      <c r="AV1385" s="11">
        <v>-81.87</v>
      </c>
      <c r="AW1385" s="74"/>
      <c r="AX1385" s="277">
        <v>9.1916666666666682</v>
      </c>
      <c r="AY1385" s="278">
        <v>908</v>
      </c>
      <c r="AZ1385" s="455">
        <f t="shared" si="775"/>
        <v>2.958085848521085</v>
      </c>
      <c r="BA1385" s="187" t="s">
        <v>82</v>
      </c>
      <c r="BB1385" s="108" t="s">
        <v>1856</v>
      </c>
      <c r="BC1385" s="77"/>
      <c r="BD1385" s="77"/>
      <c r="BE1385" s="77"/>
      <c r="BI1385" s="78" t="s">
        <v>2232</v>
      </c>
      <c r="BJ1385" s="82" t="s">
        <v>610</v>
      </c>
      <c r="BK1385" s="82" t="s">
        <v>170</v>
      </c>
      <c r="BL1385" s="77"/>
      <c r="BM1385" s="77"/>
      <c r="BN1385" s="82" t="s">
        <v>1571</v>
      </c>
      <c r="BO1385" s="77" t="s">
        <v>1673</v>
      </c>
      <c r="BP1385" s="78" t="s">
        <v>51</v>
      </c>
      <c r="BQ1385" s="77" t="s">
        <v>707</v>
      </c>
      <c r="BR1385" s="82">
        <v>2824.9684999999999</v>
      </c>
      <c r="BS1385" s="77" t="s">
        <v>21</v>
      </c>
      <c r="BT1385" s="77" t="s">
        <v>1403</v>
      </c>
      <c r="BU1385" s="82">
        <v>1169.0264073170035</v>
      </c>
      <c r="BW1385" s="79" t="s">
        <v>26</v>
      </c>
      <c r="BX1385" s="77" t="s">
        <v>67</v>
      </c>
      <c r="BY1385" s="80"/>
      <c r="BZ1385" s="80">
        <f t="shared" si="794"/>
        <v>1169.0264073170035</v>
      </c>
      <c r="CA1385" s="77" t="s">
        <v>57</v>
      </c>
      <c r="CB1385" s="77" t="s">
        <v>571</v>
      </c>
      <c r="CC1385" s="77">
        <v>2</v>
      </c>
      <c r="CD1385" s="77">
        <v>2</v>
      </c>
      <c r="CF1385" s="78" t="s">
        <v>1584</v>
      </c>
      <c r="CG1385" s="82">
        <v>12053.745999999999</v>
      </c>
      <c r="CH1385" s="77" t="s">
        <v>21</v>
      </c>
      <c r="CI1385" s="82">
        <v>4057.5964993370258</v>
      </c>
      <c r="CL1385" s="78">
        <f>CI1385</f>
        <v>4057.5964993370258</v>
      </c>
      <c r="CM1385" s="77">
        <v>2</v>
      </c>
      <c r="CN1385" s="77">
        <v>2</v>
      </c>
      <c r="CP1385" s="67">
        <f t="shared" si="769"/>
        <v>-3.0908279407363408</v>
      </c>
      <c r="CQ1385" s="67">
        <f t="shared" si="770"/>
        <v>0.5714285714285714</v>
      </c>
      <c r="CR1385" s="67">
        <f t="shared" si="776"/>
        <v>-1.7661873947064803</v>
      </c>
      <c r="CS1385" s="67">
        <f t="shared" si="771"/>
        <v>1.3899272391525082</v>
      </c>
      <c r="CT1385" s="91">
        <v>0</v>
      </c>
      <c r="CU1385" s="77">
        <v>0</v>
      </c>
      <c r="CV1385" s="77" t="s">
        <v>1782</v>
      </c>
      <c r="CW1385" s="77">
        <v>0</v>
      </c>
      <c r="CX1385" s="77">
        <v>0</v>
      </c>
      <c r="CY1385" s="74">
        <v>0</v>
      </c>
      <c r="CZ1385" s="74">
        <v>3</v>
      </c>
      <c r="DA1385" s="74">
        <v>0</v>
      </c>
      <c r="DB1385" s="74">
        <v>0</v>
      </c>
      <c r="DC1385" s="74">
        <v>0</v>
      </c>
      <c r="DD1385" s="77">
        <v>0</v>
      </c>
      <c r="DE1385" s="60">
        <v>1</v>
      </c>
      <c r="DF1385" s="60">
        <v>4</v>
      </c>
      <c r="DG1385" s="60">
        <v>1</v>
      </c>
      <c r="DH1385" s="60">
        <v>0</v>
      </c>
      <c r="DI1385" s="60">
        <v>0</v>
      </c>
      <c r="DJ1385" s="60">
        <v>0</v>
      </c>
      <c r="DK1385" s="60">
        <v>0</v>
      </c>
      <c r="DL1385" s="74">
        <v>0</v>
      </c>
      <c r="DM1385" s="74">
        <v>0</v>
      </c>
      <c r="DN1385" s="74">
        <v>0</v>
      </c>
      <c r="DO1385" s="77">
        <v>0</v>
      </c>
      <c r="DP1385" s="77">
        <v>0</v>
      </c>
      <c r="DQ1385" s="77">
        <v>0</v>
      </c>
      <c r="DR1385" s="77">
        <v>0</v>
      </c>
      <c r="DS1385" s="77">
        <v>0</v>
      </c>
      <c r="DT1385" s="77">
        <v>0</v>
      </c>
      <c r="DU1385" s="77">
        <v>0</v>
      </c>
      <c r="DV1385" s="77">
        <v>0</v>
      </c>
      <c r="DW1385" s="77">
        <v>0</v>
      </c>
      <c r="DX1385" s="77">
        <v>0</v>
      </c>
      <c r="DY1385" s="77">
        <v>0</v>
      </c>
      <c r="DZ1385" s="77">
        <v>0</v>
      </c>
      <c r="EA1385" s="77">
        <v>0</v>
      </c>
      <c r="EB1385" s="77">
        <v>0</v>
      </c>
      <c r="EC1385" s="77">
        <v>0</v>
      </c>
      <c r="ED1385" s="77">
        <v>0</v>
      </c>
      <c r="EE1385" s="77">
        <v>0</v>
      </c>
      <c r="EF1385" s="77">
        <v>0</v>
      </c>
      <c r="EG1385" s="77">
        <v>0</v>
      </c>
      <c r="EH1385" s="77">
        <v>0</v>
      </c>
      <c r="EI1385" s="77">
        <v>0</v>
      </c>
      <c r="EJ1385" s="77">
        <v>0</v>
      </c>
      <c r="EK1385" s="77">
        <v>0</v>
      </c>
      <c r="EL1385" s="77">
        <v>0</v>
      </c>
      <c r="EM1385" s="77">
        <v>1</v>
      </c>
      <c r="EN1385" s="77">
        <v>1</v>
      </c>
      <c r="EO1385" s="77">
        <v>0</v>
      </c>
      <c r="EP1385" s="77">
        <v>1</v>
      </c>
      <c r="EQ1385" s="77">
        <v>4</v>
      </c>
    </row>
    <row r="1386" spans="1:147" ht="15" customHeight="1" x14ac:dyDescent="0.25">
      <c r="A1386" s="501" t="s">
        <v>2608</v>
      </c>
      <c r="B1386" s="37">
        <v>1</v>
      </c>
      <c r="C1386" s="63" t="s">
        <v>500</v>
      </c>
      <c r="D1386" s="62">
        <v>2009</v>
      </c>
      <c r="E1386" s="63" t="s">
        <v>501</v>
      </c>
      <c r="F1386" s="63" t="s">
        <v>97</v>
      </c>
      <c r="G1386" s="62">
        <v>257</v>
      </c>
      <c r="H1386" s="62" t="s">
        <v>502</v>
      </c>
      <c r="I1386" s="127" t="s">
        <v>1949</v>
      </c>
      <c r="J1386" s="59">
        <v>5</v>
      </c>
      <c r="K1386" s="65" t="s">
        <v>3</v>
      </c>
      <c r="L1386" s="65" t="s">
        <v>77</v>
      </c>
      <c r="M1386" s="59" t="s">
        <v>1965</v>
      </c>
      <c r="N1386" s="228" t="s">
        <v>2377</v>
      </c>
      <c r="O1386" s="59">
        <f t="shared" si="772"/>
        <v>1.3222192947339193</v>
      </c>
      <c r="P1386" s="65" t="s">
        <v>1193</v>
      </c>
      <c r="Q1386" s="58"/>
      <c r="R1386" s="37">
        <v>1</v>
      </c>
      <c r="S1386" s="37">
        <v>3</v>
      </c>
      <c r="T1386" s="59">
        <v>1</v>
      </c>
      <c r="U1386" s="37">
        <v>15</v>
      </c>
      <c r="V1386" s="65" t="s">
        <v>1193</v>
      </c>
      <c r="W1386" s="65"/>
      <c r="X1386" s="59" t="s">
        <v>279</v>
      </c>
      <c r="Y1386" s="58"/>
      <c r="Z1386" s="58" t="s">
        <v>981</v>
      </c>
      <c r="AA1386" s="37" t="s">
        <v>29</v>
      </c>
      <c r="AB1386" s="37" t="s">
        <v>29</v>
      </c>
      <c r="AC1386" s="37" t="s">
        <v>112</v>
      </c>
      <c r="AD1386" s="37">
        <v>0</v>
      </c>
      <c r="AE1386" s="37" t="s">
        <v>29</v>
      </c>
      <c r="AF1386" s="37" t="s">
        <v>29</v>
      </c>
      <c r="AG1386" s="37" t="s">
        <v>29</v>
      </c>
      <c r="AH1386" s="37" t="s">
        <v>29</v>
      </c>
      <c r="AI1386" s="60" t="s">
        <v>29</v>
      </c>
      <c r="AJ1386" s="37" t="s">
        <v>29</v>
      </c>
      <c r="AK1386" s="37" t="s">
        <v>29</v>
      </c>
      <c r="AL1386" s="60" t="s">
        <v>29</v>
      </c>
      <c r="AM1386" s="60" t="s">
        <v>29</v>
      </c>
      <c r="AN1386" s="39" t="s">
        <v>28</v>
      </c>
      <c r="AO1386" s="37" t="s">
        <v>28</v>
      </c>
      <c r="AQ1386" s="59" t="s">
        <v>356</v>
      </c>
      <c r="AR1386" s="58" t="s">
        <v>503</v>
      </c>
      <c r="AS1386" s="58"/>
      <c r="AT1386" s="172" t="s">
        <v>2506</v>
      </c>
      <c r="AU1386" s="270">
        <v>42.7</v>
      </c>
      <c r="AV1386" s="11">
        <v>-5</v>
      </c>
      <c r="AW1386" s="59" t="s">
        <v>504</v>
      </c>
      <c r="AX1386" s="277">
        <v>9.9166666666666661</v>
      </c>
      <c r="AY1386" s="278">
        <v>627</v>
      </c>
      <c r="AZ1386" s="455">
        <f t="shared" si="775"/>
        <v>2.7972675408307164</v>
      </c>
      <c r="BA1386" s="523" t="s">
        <v>505</v>
      </c>
      <c r="BB1386" s="66" t="s">
        <v>506</v>
      </c>
      <c r="BD1386" s="59" t="s">
        <v>980</v>
      </c>
      <c r="BE1386" s="59" t="s">
        <v>540</v>
      </c>
      <c r="BF1386" s="58"/>
      <c r="BG1386" s="58"/>
      <c r="BH1386" s="58"/>
      <c r="BI1386" s="78" t="s">
        <v>2232</v>
      </c>
      <c r="BJ1386" s="58" t="s">
        <v>12</v>
      </c>
      <c r="BK1386" s="67" t="s">
        <v>1063</v>
      </c>
      <c r="BN1386" s="58"/>
      <c r="BO1386" s="59" t="s">
        <v>1669</v>
      </c>
      <c r="BP1386" s="58" t="s">
        <v>165</v>
      </c>
      <c r="BQ1386" s="59" t="s">
        <v>33</v>
      </c>
      <c r="BR1386" s="58">
        <v>46.997023026709002</v>
      </c>
      <c r="BS1386" s="37" t="s">
        <v>21</v>
      </c>
      <c r="BT1386" s="59" t="s">
        <v>2062</v>
      </c>
      <c r="BU1386" s="58">
        <v>5.3630353171852008</v>
      </c>
      <c r="BV1386" s="58"/>
      <c r="BW1386" s="63" t="s">
        <v>26</v>
      </c>
      <c r="BX1386" s="59" t="s">
        <v>27</v>
      </c>
      <c r="BY1386" s="70">
        <f>BU1386*SQRT(CC1386)</f>
        <v>9.2890496521510357</v>
      </c>
      <c r="BZ1386" s="70">
        <f t="shared" si="794"/>
        <v>9.2890496521510357</v>
      </c>
      <c r="CA1386" s="37" t="s">
        <v>18</v>
      </c>
      <c r="CB1386" s="37" t="s">
        <v>571</v>
      </c>
      <c r="CC1386" s="37">
        <v>3</v>
      </c>
      <c r="CD1386" s="37">
        <v>3</v>
      </c>
      <c r="CE1386" s="58"/>
      <c r="CF1386" s="39" t="s">
        <v>977</v>
      </c>
      <c r="CG1386" s="58">
        <v>37.872121661366201</v>
      </c>
      <c r="CH1386" s="37" t="s">
        <v>21</v>
      </c>
      <c r="CI1386" s="58">
        <v>10.2603954950862</v>
      </c>
      <c r="CJ1386" s="58"/>
      <c r="CK1386" s="59">
        <f>CI1386*SQRT(CM1386)</f>
        <v>17.771526303240123</v>
      </c>
      <c r="CL1386" s="59">
        <f t="shared" ref="CL1386:CL1394" si="795">CK1386</f>
        <v>17.771526303240123</v>
      </c>
      <c r="CM1386" s="37">
        <v>3</v>
      </c>
      <c r="CN1386" s="37">
        <v>3</v>
      </c>
      <c r="CO1386" s="58"/>
      <c r="CP1386" s="67">
        <f t="shared" si="769"/>
        <v>0.64353000464720378</v>
      </c>
      <c r="CQ1386" s="67">
        <f t="shared" si="770"/>
        <v>0.8</v>
      </c>
      <c r="CR1386" s="67">
        <f t="shared" si="776"/>
        <v>0.51482400371776305</v>
      </c>
      <c r="CS1386" s="67">
        <f t="shared" si="771"/>
        <v>0.68875364623366553</v>
      </c>
      <c r="CT1386" s="91">
        <v>0</v>
      </c>
      <c r="CU1386" s="59">
        <v>0</v>
      </c>
      <c r="CV1386" s="59" t="s">
        <v>1782</v>
      </c>
      <c r="CW1386" s="59">
        <v>0</v>
      </c>
      <c r="CX1386" s="59">
        <v>0</v>
      </c>
      <c r="CY1386" s="102">
        <v>1</v>
      </c>
      <c r="CZ1386" s="102">
        <v>0</v>
      </c>
      <c r="DA1386" s="102">
        <v>0</v>
      </c>
      <c r="DB1386" s="102">
        <v>0</v>
      </c>
      <c r="DC1386" s="102">
        <v>0</v>
      </c>
      <c r="DD1386" s="60">
        <v>1</v>
      </c>
      <c r="DE1386" s="60">
        <v>0</v>
      </c>
      <c r="DF1386" s="60">
        <v>0</v>
      </c>
      <c r="DG1386" s="60">
        <v>0</v>
      </c>
      <c r="DH1386" s="60">
        <v>0</v>
      </c>
      <c r="DI1386" s="60">
        <v>0</v>
      </c>
      <c r="DJ1386" s="60">
        <v>0</v>
      </c>
      <c r="DK1386" s="60">
        <v>0</v>
      </c>
      <c r="DL1386" s="60">
        <v>0</v>
      </c>
      <c r="DM1386" s="60">
        <v>0</v>
      </c>
      <c r="DN1386" s="60">
        <v>0</v>
      </c>
      <c r="DO1386" s="59">
        <v>0</v>
      </c>
      <c r="DP1386" s="59">
        <v>0</v>
      </c>
      <c r="DQ1386" s="59">
        <v>0</v>
      </c>
      <c r="DR1386" s="59">
        <v>0</v>
      </c>
      <c r="DS1386" s="59">
        <v>0</v>
      </c>
      <c r="DT1386" s="59">
        <v>0</v>
      </c>
      <c r="DU1386" s="59">
        <v>0</v>
      </c>
      <c r="DV1386" s="59">
        <v>0</v>
      </c>
      <c r="DW1386" s="59">
        <v>0</v>
      </c>
      <c r="DX1386" s="59">
        <v>0</v>
      </c>
      <c r="DY1386" s="59">
        <v>0</v>
      </c>
      <c r="DZ1386" s="59">
        <v>0</v>
      </c>
      <c r="EA1386" s="59">
        <v>0</v>
      </c>
      <c r="EB1386" s="59">
        <v>0</v>
      </c>
      <c r="EC1386" s="59">
        <v>0</v>
      </c>
      <c r="ED1386" s="59">
        <v>0</v>
      </c>
      <c r="EE1386" s="59">
        <v>0</v>
      </c>
      <c r="EF1386" s="59">
        <v>0</v>
      </c>
      <c r="EG1386" s="59">
        <v>0</v>
      </c>
      <c r="EH1386" s="59">
        <v>0</v>
      </c>
      <c r="EI1386" s="59">
        <v>0</v>
      </c>
      <c r="EJ1386" s="59">
        <v>0</v>
      </c>
      <c r="EK1386" s="59">
        <v>0</v>
      </c>
      <c r="EL1386" s="59">
        <v>0</v>
      </c>
      <c r="EM1386" s="59">
        <v>2</v>
      </c>
      <c r="EN1386" s="59">
        <v>0</v>
      </c>
      <c r="EO1386" s="59">
        <v>2</v>
      </c>
      <c r="EP1386" s="59">
        <v>2</v>
      </c>
      <c r="EQ1386" s="59">
        <v>6</v>
      </c>
    </row>
    <row r="1387" spans="1:147" ht="15" customHeight="1" x14ac:dyDescent="0.25">
      <c r="A1387" s="501" t="s">
        <v>2608</v>
      </c>
      <c r="B1387" s="37">
        <v>2</v>
      </c>
      <c r="C1387" s="120" t="s">
        <v>500</v>
      </c>
      <c r="D1387" s="62">
        <v>2009</v>
      </c>
      <c r="E1387" s="63" t="s">
        <v>501</v>
      </c>
      <c r="F1387" s="63" t="s">
        <v>97</v>
      </c>
      <c r="G1387" s="62">
        <v>257</v>
      </c>
      <c r="H1387" s="62" t="s">
        <v>502</v>
      </c>
      <c r="I1387" s="127" t="s">
        <v>1949</v>
      </c>
      <c r="J1387" s="59">
        <v>5</v>
      </c>
      <c r="K1387" s="65" t="s">
        <v>3</v>
      </c>
      <c r="L1387" s="65" t="s">
        <v>77</v>
      </c>
      <c r="M1387" s="59" t="s">
        <v>1965</v>
      </c>
      <c r="N1387" s="228" t="s">
        <v>2377</v>
      </c>
      <c r="O1387" s="59">
        <f t="shared" si="772"/>
        <v>1.3222192947339193</v>
      </c>
      <c r="P1387" s="65" t="s">
        <v>1193</v>
      </c>
      <c r="Q1387" s="58"/>
      <c r="R1387" s="37">
        <v>1</v>
      </c>
      <c r="S1387" s="37">
        <v>3</v>
      </c>
      <c r="T1387" s="59">
        <v>1</v>
      </c>
      <c r="U1387" s="37">
        <v>15</v>
      </c>
      <c r="V1387" s="65" t="s">
        <v>1193</v>
      </c>
      <c r="W1387" s="65"/>
      <c r="X1387" s="59" t="s">
        <v>279</v>
      </c>
      <c r="Y1387" s="58"/>
      <c r="Z1387" s="58" t="s">
        <v>981</v>
      </c>
      <c r="AA1387" s="37" t="s">
        <v>29</v>
      </c>
      <c r="AB1387" s="37" t="s">
        <v>29</v>
      </c>
      <c r="AC1387" s="37" t="s">
        <v>112</v>
      </c>
      <c r="AD1387" s="37">
        <v>0</v>
      </c>
      <c r="AE1387" s="37" t="s">
        <v>29</v>
      </c>
      <c r="AF1387" s="37" t="s">
        <v>29</v>
      </c>
      <c r="AG1387" s="37" t="s">
        <v>29</v>
      </c>
      <c r="AH1387" s="37" t="s">
        <v>29</v>
      </c>
      <c r="AI1387" s="60" t="s">
        <v>29</v>
      </c>
      <c r="AJ1387" s="37" t="s">
        <v>29</v>
      </c>
      <c r="AK1387" s="37" t="s">
        <v>29</v>
      </c>
      <c r="AL1387" s="60" t="s">
        <v>29</v>
      </c>
      <c r="AM1387" s="60" t="s">
        <v>29</v>
      </c>
      <c r="AN1387" s="39" t="s">
        <v>28</v>
      </c>
      <c r="AO1387" s="37" t="s">
        <v>28</v>
      </c>
      <c r="AQ1387" s="59" t="s">
        <v>356</v>
      </c>
      <c r="AR1387" s="58" t="s">
        <v>503</v>
      </c>
      <c r="AS1387" s="58"/>
      <c r="AT1387" s="172" t="s">
        <v>2506</v>
      </c>
      <c r="AU1387" s="270">
        <v>42.7</v>
      </c>
      <c r="AV1387" s="11">
        <v>-5</v>
      </c>
      <c r="AW1387" s="59" t="s">
        <v>504</v>
      </c>
      <c r="AX1387" s="277">
        <v>9.9166666666666661</v>
      </c>
      <c r="AY1387" s="278">
        <v>627</v>
      </c>
      <c r="AZ1387" s="455">
        <f t="shared" si="775"/>
        <v>2.7972675408307164</v>
      </c>
      <c r="BA1387" s="523" t="s">
        <v>505</v>
      </c>
      <c r="BB1387" s="66" t="s">
        <v>506</v>
      </c>
      <c r="BD1387" s="59" t="s">
        <v>980</v>
      </c>
      <c r="BE1387" s="59" t="s">
        <v>540</v>
      </c>
      <c r="BF1387" s="58"/>
      <c r="BG1387" s="58"/>
      <c r="BH1387" s="58"/>
      <c r="BI1387" s="78" t="s">
        <v>2232</v>
      </c>
      <c r="BJ1387" s="58" t="s">
        <v>12</v>
      </c>
      <c r="BK1387" s="58" t="s">
        <v>1733</v>
      </c>
      <c r="BN1387" s="58"/>
      <c r="BO1387" s="59" t="s">
        <v>29</v>
      </c>
      <c r="BP1387" s="58" t="s">
        <v>165</v>
      </c>
      <c r="BQ1387" s="59" t="s">
        <v>35</v>
      </c>
      <c r="BR1387" s="58">
        <v>17.974355222057898</v>
      </c>
      <c r="BS1387" s="37" t="s">
        <v>21</v>
      </c>
      <c r="BU1387" s="159">
        <v>2.5454031659846024</v>
      </c>
      <c r="BV1387" s="159"/>
      <c r="BW1387" s="105" t="s">
        <v>26</v>
      </c>
      <c r="BX1387" s="91" t="s">
        <v>27</v>
      </c>
      <c r="BY1387" s="70">
        <f>BU1387*SQRT(CC1387)</f>
        <v>4.4087676092320072</v>
      </c>
      <c r="BZ1387" s="70">
        <f t="shared" si="794"/>
        <v>4.4087676092320072</v>
      </c>
      <c r="CA1387" s="91" t="s">
        <v>18</v>
      </c>
      <c r="CB1387" s="91" t="s">
        <v>571</v>
      </c>
      <c r="CC1387" s="91">
        <v>3</v>
      </c>
      <c r="CD1387" s="91">
        <v>3</v>
      </c>
      <c r="CE1387" s="58"/>
      <c r="CF1387" s="39" t="s">
        <v>977</v>
      </c>
      <c r="CG1387" s="58">
        <v>5.9842861396081197</v>
      </c>
      <c r="CH1387" s="37" t="s">
        <v>21</v>
      </c>
      <c r="CI1387" s="159">
        <v>2.7402368685314009</v>
      </c>
      <c r="CJ1387" s="159"/>
      <c r="CK1387" s="59">
        <f>CI1387*SQRT(CM1387)</f>
        <v>4.7462294810698245</v>
      </c>
      <c r="CL1387" s="59">
        <f t="shared" si="795"/>
        <v>4.7462294810698245</v>
      </c>
      <c r="CM1387" s="91">
        <v>3</v>
      </c>
      <c r="CN1387" s="91">
        <v>3</v>
      </c>
      <c r="CO1387" s="58"/>
      <c r="CP1387" s="67">
        <f t="shared" si="769"/>
        <v>2.6175719392241317</v>
      </c>
      <c r="CQ1387" s="67">
        <f t="shared" si="770"/>
        <v>0.8</v>
      </c>
      <c r="CR1387" s="67">
        <f t="shared" si="776"/>
        <v>2.0940575513793056</v>
      </c>
      <c r="CS1387" s="67">
        <f t="shared" si="771"/>
        <v>1.0320897523740578</v>
      </c>
      <c r="CT1387" s="91">
        <v>0</v>
      </c>
      <c r="CU1387" s="59">
        <v>0</v>
      </c>
      <c r="CV1387" s="59" t="s">
        <v>1782</v>
      </c>
      <c r="CW1387" s="59">
        <v>1</v>
      </c>
      <c r="CX1387" s="59">
        <v>0</v>
      </c>
      <c r="CY1387" s="102">
        <v>1</v>
      </c>
      <c r="CZ1387" s="102">
        <v>0</v>
      </c>
      <c r="DA1387" s="102">
        <v>0</v>
      </c>
      <c r="DB1387" s="102">
        <v>0</v>
      </c>
      <c r="DC1387" s="102">
        <v>0</v>
      </c>
      <c r="DD1387" s="59">
        <v>0</v>
      </c>
      <c r="DE1387" s="60">
        <v>0</v>
      </c>
      <c r="DF1387" s="60">
        <v>0</v>
      </c>
      <c r="DG1387" s="60">
        <v>0</v>
      </c>
      <c r="DH1387" s="60">
        <v>0</v>
      </c>
      <c r="DI1387" s="60">
        <v>0</v>
      </c>
      <c r="DJ1387" s="60">
        <v>0</v>
      </c>
      <c r="DK1387" s="60">
        <v>0</v>
      </c>
      <c r="DL1387" s="60">
        <v>0</v>
      </c>
      <c r="DM1387" s="60">
        <v>0</v>
      </c>
      <c r="DN1387" s="60">
        <v>0</v>
      </c>
      <c r="DO1387" s="59">
        <v>0</v>
      </c>
      <c r="DP1387" s="59">
        <v>0</v>
      </c>
      <c r="DQ1387" s="59">
        <v>0</v>
      </c>
      <c r="DR1387" s="59">
        <v>0</v>
      </c>
      <c r="DS1387" s="59">
        <v>0</v>
      </c>
      <c r="DT1387" s="59">
        <v>0</v>
      </c>
      <c r="DU1387" s="59">
        <v>0</v>
      </c>
      <c r="DV1387" s="59">
        <v>0</v>
      </c>
      <c r="DW1387" s="59">
        <v>0</v>
      </c>
      <c r="DX1387" s="59">
        <v>0</v>
      </c>
      <c r="DY1387" s="59">
        <v>0</v>
      </c>
      <c r="DZ1387" s="59">
        <v>0</v>
      </c>
      <c r="EA1387" s="59">
        <v>0</v>
      </c>
      <c r="EB1387" s="59">
        <v>0</v>
      </c>
      <c r="EC1387" s="59">
        <v>0</v>
      </c>
      <c r="ED1387" s="59">
        <v>0</v>
      </c>
      <c r="EE1387" s="59">
        <v>0</v>
      </c>
      <c r="EF1387" s="59">
        <v>0</v>
      </c>
      <c r="EG1387" s="59">
        <v>0</v>
      </c>
      <c r="EH1387" s="59">
        <v>0</v>
      </c>
      <c r="EI1387" s="59">
        <v>0</v>
      </c>
      <c r="EJ1387" s="59">
        <v>0</v>
      </c>
      <c r="EK1387" s="59">
        <v>0</v>
      </c>
      <c r="EL1387" s="59">
        <v>0</v>
      </c>
      <c r="EM1387" s="59">
        <v>2</v>
      </c>
      <c r="EN1387" s="59">
        <v>0</v>
      </c>
      <c r="EO1387" s="59">
        <v>2</v>
      </c>
      <c r="EP1387" s="59">
        <v>2</v>
      </c>
      <c r="EQ1387" s="59">
        <v>6</v>
      </c>
    </row>
    <row r="1388" spans="1:147" ht="15" customHeight="1" x14ac:dyDescent="0.25">
      <c r="A1388" s="501" t="s">
        <v>2608</v>
      </c>
      <c r="B1388" s="37">
        <v>3</v>
      </c>
      <c r="C1388" s="120" t="s">
        <v>500</v>
      </c>
      <c r="D1388" s="62">
        <v>2009</v>
      </c>
      <c r="E1388" s="63" t="s">
        <v>501</v>
      </c>
      <c r="F1388" s="63" t="s">
        <v>97</v>
      </c>
      <c r="G1388" s="62">
        <v>257</v>
      </c>
      <c r="H1388" s="62" t="s">
        <v>502</v>
      </c>
      <c r="I1388" s="127" t="s">
        <v>1949</v>
      </c>
      <c r="J1388" s="59">
        <v>5</v>
      </c>
      <c r="K1388" s="65" t="s">
        <v>3</v>
      </c>
      <c r="L1388" s="65" t="s">
        <v>77</v>
      </c>
      <c r="M1388" s="59" t="s">
        <v>1965</v>
      </c>
      <c r="N1388" s="228" t="s">
        <v>2377</v>
      </c>
      <c r="O1388" s="59">
        <f t="shared" si="772"/>
        <v>1.3222192947339193</v>
      </c>
      <c r="P1388" s="65" t="s">
        <v>1193</v>
      </c>
      <c r="Q1388" s="58"/>
      <c r="R1388" s="37">
        <v>1</v>
      </c>
      <c r="S1388" s="37">
        <v>3</v>
      </c>
      <c r="T1388" s="59">
        <v>1</v>
      </c>
      <c r="U1388" s="37">
        <v>15</v>
      </c>
      <c r="V1388" s="65" t="s">
        <v>1193</v>
      </c>
      <c r="W1388" s="65"/>
      <c r="X1388" s="59" t="s">
        <v>279</v>
      </c>
      <c r="Y1388" s="58"/>
      <c r="Z1388" s="58" t="s">
        <v>981</v>
      </c>
      <c r="AA1388" s="37" t="s">
        <v>29</v>
      </c>
      <c r="AB1388" s="37" t="s">
        <v>29</v>
      </c>
      <c r="AC1388" s="37" t="s">
        <v>112</v>
      </c>
      <c r="AD1388" s="37">
        <v>0</v>
      </c>
      <c r="AE1388" s="37" t="s">
        <v>29</v>
      </c>
      <c r="AF1388" s="37" t="s">
        <v>29</v>
      </c>
      <c r="AG1388" s="37" t="s">
        <v>29</v>
      </c>
      <c r="AH1388" s="37" t="s">
        <v>29</v>
      </c>
      <c r="AI1388" s="60" t="s">
        <v>29</v>
      </c>
      <c r="AJ1388" s="37" t="s">
        <v>29</v>
      </c>
      <c r="AK1388" s="37" t="s">
        <v>29</v>
      </c>
      <c r="AL1388" s="60" t="s">
        <v>29</v>
      </c>
      <c r="AM1388" s="60" t="s">
        <v>29</v>
      </c>
      <c r="AN1388" s="39" t="s">
        <v>28</v>
      </c>
      <c r="AO1388" s="37" t="s">
        <v>28</v>
      </c>
      <c r="AQ1388" s="59" t="s">
        <v>356</v>
      </c>
      <c r="AR1388" s="58" t="s">
        <v>503</v>
      </c>
      <c r="AS1388" s="58"/>
      <c r="AT1388" s="172" t="s">
        <v>2506</v>
      </c>
      <c r="AU1388" s="270">
        <v>42.7</v>
      </c>
      <c r="AV1388" s="11">
        <v>-5</v>
      </c>
      <c r="AW1388" s="59" t="s">
        <v>504</v>
      </c>
      <c r="AX1388" s="277">
        <v>9.9166666666666661</v>
      </c>
      <c r="AY1388" s="278">
        <v>627</v>
      </c>
      <c r="AZ1388" s="455">
        <f t="shared" si="775"/>
        <v>2.7972675408307164</v>
      </c>
      <c r="BA1388" s="523" t="s">
        <v>505</v>
      </c>
      <c r="BB1388" s="66" t="s">
        <v>506</v>
      </c>
      <c r="BD1388" s="59" t="s">
        <v>980</v>
      </c>
      <c r="BE1388" s="59" t="s">
        <v>540</v>
      </c>
      <c r="BF1388" s="58"/>
      <c r="BG1388" s="58"/>
      <c r="BH1388" s="58"/>
      <c r="BI1388" s="78" t="s">
        <v>2232</v>
      </c>
      <c r="BJ1388" s="58" t="s">
        <v>12</v>
      </c>
      <c r="BK1388" s="58" t="s">
        <v>1734</v>
      </c>
      <c r="BN1388" s="58"/>
      <c r="BO1388" s="59" t="s">
        <v>29</v>
      </c>
      <c r="BP1388" s="58" t="s">
        <v>165</v>
      </c>
      <c r="BQ1388" s="59" t="s">
        <v>35</v>
      </c>
      <c r="BR1388" s="58">
        <v>23.902931336384601</v>
      </c>
      <c r="BS1388" s="37" t="s">
        <v>21</v>
      </c>
      <c r="BU1388" s="159">
        <v>5.8391070248120975</v>
      </c>
      <c r="BV1388" s="159"/>
      <c r="BW1388" s="105" t="s">
        <v>26</v>
      </c>
      <c r="BX1388" s="91" t="s">
        <v>27</v>
      </c>
      <c r="BY1388" s="70">
        <f>BU1388*SQRT(CC1388)</f>
        <v>10.113630037806898</v>
      </c>
      <c r="BZ1388" s="70">
        <f t="shared" si="794"/>
        <v>10.113630037806898</v>
      </c>
      <c r="CA1388" s="91" t="s">
        <v>18</v>
      </c>
      <c r="CB1388" s="91" t="s">
        <v>571</v>
      </c>
      <c r="CC1388" s="91">
        <v>3</v>
      </c>
      <c r="CD1388" s="91">
        <v>3</v>
      </c>
      <c r="CE1388" s="58"/>
      <c r="CF1388" s="39" t="s">
        <v>977</v>
      </c>
      <c r="CG1388" s="58">
        <v>21.7702062381098</v>
      </c>
      <c r="CH1388" s="37" t="s">
        <v>21</v>
      </c>
      <c r="CI1388" s="159">
        <v>5.9064737673399996</v>
      </c>
      <c r="CJ1388" s="159"/>
      <c r="CK1388" s="59">
        <f>CI1388*SQRT(CM1388)</f>
        <v>10.230312658605635</v>
      </c>
      <c r="CL1388" s="59">
        <f t="shared" si="795"/>
        <v>10.230312658605635</v>
      </c>
      <c r="CM1388" s="91">
        <v>3</v>
      </c>
      <c r="CN1388" s="91">
        <v>3</v>
      </c>
      <c r="CO1388" s="58"/>
      <c r="CP1388" s="67">
        <f t="shared" si="769"/>
        <v>0.20966339238990253</v>
      </c>
      <c r="CQ1388" s="67">
        <f t="shared" si="770"/>
        <v>0.8</v>
      </c>
      <c r="CR1388" s="67">
        <f t="shared" si="776"/>
        <v>0.16773071391192204</v>
      </c>
      <c r="CS1388" s="67">
        <f t="shared" si="771"/>
        <v>0.66901113269911683</v>
      </c>
      <c r="CT1388" s="91">
        <v>0</v>
      </c>
      <c r="CU1388" s="59">
        <v>0</v>
      </c>
      <c r="CV1388" s="59" t="s">
        <v>1782</v>
      </c>
      <c r="CW1388" s="59">
        <v>1</v>
      </c>
      <c r="CX1388" s="59">
        <v>0</v>
      </c>
      <c r="CY1388" s="102">
        <v>1</v>
      </c>
      <c r="CZ1388" s="102">
        <v>0</v>
      </c>
      <c r="DA1388" s="102">
        <v>0</v>
      </c>
      <c r="DB1388" s="102">
        <v>0</v>
      </c>
      <c r="DC1388" s="102">
        <v>0</v>
      </c>
      <c r="DD1388" s="59">
        <v>0</v>
      </c>
      <c r="DE1388" s="60">
        <v>0</v>
      </c>
      <c r="DF1388" s="60">
        <v>0</v>
      </c>
      <c r="DG1388" s="60">
        <v>0</v>
      </c>
      <c r="DH1388" s="60">
        <v>0</v>
      </c>
      <c r="DI1388" s="60">
        <v>0</v>
      </c>
      <c r="DJ1388" s="60">
        <v>0</v>
      </c>
      <c r="DK1388" s="60">
        <v>0</v>
      </c>
      <c r="DL1388" s="60">
        <v>0</v>
      </c>
      <c r="DM1388" s="60">
        <v>0</v>
      </c>
      <c r="DN1388" s="60">
        <v>0</v>
      </c>
      <c r="DO1388" s="59">
        <v>0</v>
      </c>
      <c r="DP1388" s="59">
        <v>0</v>
      </c>
      <c r="DQ1388" s="59">
        <v>0</v>
      </c>
      <c r="DR1388" s="59">
        <v>0</v>
      </c>
      <c r="DS1388" s="59">
        <v>0</v>
      </c>
      <c r="DT1388" s="59">
        <v>0</v>
      </c>
      <c r="DU1388" s="59">
        <v>0</v>
      </c>
      <c r="DV1388" s="59">
        <v>0</v>
      </c>
      <c r="DW1388" s="59">
        <v>0</v>
      </c>
      <c r="DX1388" s="59">
        <v>0</v>
      </c>
      <c r="DY1388" s="59">
        <v>0</v>
      </c>
      <c r="DZ1388" s="59">
        <v>0</v>
      </c>
      <c r="EA1388" s="59">
        <v>0</v>
      </c>
      <c r="EB1388" s="59">
        <v>0</v>
      </c>
      <c r="EC1388" s="59">
        <v>0</v>
      </c>
      <c r="ED1388" s="59">
        <v>0</v>
      </c>
      <c r="EE1388" s="59">
        <v>0</v>
      </c>
      <c r="EF1388" s="59">
        <v>0</v>
      </c>
      <c r="EG1388" s="59">
        <v>0</v>
      </c>
      <c r="EH1388" s="59">
        <v>0</v>
      </c>
      <c r="EI1388" s="59">
        <v>0</v>
      </c>
      <c r="EJ1388" s="59">
        <v>0</v>
      </c>
      <c r="EK1388" s="59">
        <v>0</v>
      </c>
      <c r="EL1388" s="59">
        <v>0</v>
      </c>
      <c r="EM1388" s="59">
        <v>2</v>
      </c>
      <c r="EN1388" s="59">
        <v>0</v>
      </c>
      <c r="EO1388" s="59">
        <v>2</v>
      </c>
      <c r="EP1388" s="59">
        <v>2</v>
      </c>
      <c r="EQ1388" s="59">
        <v>6</v>
      </c>
    </row>
    <row r="1389" spans="1:147" s="206" customFormat="1" ht="15" customHeight="1" x14ac:dyDescent="0.25">
      <c r="A1389" s="501" t="s">
        <v>2608</v>
      </c>
      <c r="B1389" s="215" t="s">
        <v>1825</v>
      </c>
      <c r="C1389" s="205" t="s">
        <v>500</v>
      </c>
      <c r="D1389" s="222">
        <v>2009</v>
      </c>
      <c r="E1389" s="205" t="s">
        <v>501</v>
      </c>
      <c r="F1389" s="205" t="s">
        <v>97</v>
      </c>
      <c r="G1389" s="222">
        <v>257</v>
      </c>
      <c r="H1389" s="222" t="s">
        <v>502</v>
      </c>
      <c r="I1389" s="192" t="s">
        <v>1949</v>
      </c>
      <c r="J1389" s="201">
        <v>5</v>
      </c>
      <c r="K1389" s="193" t="s">
        <v>3</v>
      </c>
      <c r="L1389" s="193" t="s">
        <v>77</v>
      </c>
      <c r="M1389" s="201" t="s">
        <v>1965</v>
      </c>
      <c r="N1389" s="215" t="s">
        <v>2377</v>
      </c>
      <c r="O1389" s="201">
        <f t="shared" si="772"/>
        <v>1.3222192947339193</v>
      </c>
      <c r="P1389" s="193" t="s">
        <v>1193</v>
      </c>
      <c r="Q1389" s="200"/>
      <c r="R1389" s="194">
        <v>1</v>
      </c>
      <c r="S1389" s="194">
        <v>3</v>
      </c>
      <c r="T1389" s="201">
        <v>1</v>
      </c>
      <c r="U1389" s="194">
        <v>15</v>
      </c>
      <c r="V1389" s="193" t="s">
        <v>1193</v>
      </c>
      <c r="W1389" s="193"/>
      <c r="X1389" s="201" t="s">
        <v>279</v>
      </c>
      <c r="Y1389" s="200"/>
      <c r="Z1389" s="200" t="s">
        <v>981</v>
      </c>
      <c r="AA1389" s="194" t="s">
        <v>29</v>
      </c>
      <c r="AB1389" s="194" t="s">
        <v>29</v>
      </c>
      <c r="AC1389" s="194" t="s">
        <v>112</v>
      </c>
      <c r="AD1389" s="194">
        <v>0</v>
      </c>
      <c r="AE1389" s="194" t="s">
        <v>29</v>
      </c>
      <c r="AF1389" s="194" t="s">
        <v>29</v>
      </c>
      <c r="AG1389" s="194" t="s">
        <v>29</v>
      </c>
      <c r="AH1389" s="194" t="s">
        <v>29</v>
      </c>
      <c r="AI1389" s="202" t="s">
        <v>29</v>
      </c>
      <c r="AJ1389" s="194" t="s">
        <v>29</v>
      </c>
      <c r="AK1389" s="194" t="s">
        <v>29</v>
      </c>
      <c r="AL1389" s="202" t="s">
        <v>29</v>
      </c>
      <c r="AM1389" s="202" t="s">
        <v>29</v>
      </c>
      <c r="AN1389" s="195" t="s">
        <v>28</v>
      </c>
      <c r="AO1389" s="194" t="s">
        <v>28</v>
      </c>
      <c r="AQ1389" s="201" t="s">
        <v>356</v>
      </c>
      <c r="AR1389" s="200" t="s">
        <v>503</v>
      </c>
      <c r="AS1389" s="200"/>
      <c r="AT1389" s="212" t="s">
        <v>2506</v>
      </c>
      <c r="AU1389" s="273">
        <v>42.7</v>
      </c>
      <c r="AV1389" s="271">
        <v>-5</v>
      </c>
      <c r="AW1389" s="201" t="s">
        <v>504</v>
      </c>
      <c r="AX1389" s="279">
        <v>9.9166666666666661</v>
      </c>
      <c r="AY1389" s="280">
        <v>627</v>
      </c>
      <c r="AZ1389" s="489">
        <f t="shared" si="775"/>
        <v>2.7972675408307164</v>
      </c>
      <c r="BA1389" s="524" t="s">
        <v>505</v>
      </c>
      <c r="BB1389" s="207" t="s">
        <v>506</v>
      </c>
      <c r="BC1389" s="201"/>
      <c r="BD1389" s="201" t="s">
        <v>980</v>
      </c>
      <c r="BE1389" s="201" t="s">
        <v>540</v>
      </c>
      <c r="BF1389" s="200"/>
      <c r="BG1389" s="200"/>
      <c r="BH1389" s="200"/>
      <c r="BI1389" s="195" t="s">
        <v>2232</v>
      </c>
      <c r="BJ1389" s="200" t="s">
        <v>12</v>
      </c>
      <c r="BK1389" s="200" t="s">
        <v>1715</v>
      </c>
      <c r="BL1389" s="201"/>
      <c r="BM1389" s="201"/>
      <c r="BN1389" s="200"/>
      <c r="BO1389" s="201" t="s">
        <v>29</v>
      </c>
      <c r="BP1389" s="200" t="s">
        <v>165</v>
      </c>
      <c r="BQ1389" s="201" t="s">
        <v>35</v>
      </c>
      <c r="BR1389" s="200">
        <v>41.877286558442499</v>
      </c>
      <c r="BS1389" s="194" t="s">
        <v>21</v>
      </c>
      <c r="BT1389" s="201"/>
      <c r="BU1389" s="225"/>
      <c r="BV1389" s="225"/>
      <c r="BW1389" s="224"/>
      <c r="BX1389" s="220"/>
      <c r="BY1389" s="208"/>
      <c r="BZ1389" s="208">
        <v>11.032803105912986</v>
      </c>
      <c r="CA1389" s="220" t="s">
        <v>18</v>
      </c>
      <c r="CB1389" s="220" t="s">
        <v>571</v>
      </c>
      <c r="CC1389" s="220">
        <v>3</v>
      </c>
      <c r="CD1389" s="220">
        <v>3</v>
      </c>
      <c r="CE1389" s="200"/>
      <c r="CF1389" s="195" t="s">
        <v>977</v>
      </c>
      <c r="CG1389" s="200">
        <v>27.75449237771792</v>
      </c>
      <c r="CH1389" s="194" t="s">
        <v>21</v>
      </c>
      <c r="CI1389" s="225"/>
      <c r="CJ1389" s="225"/>
      <c r="CK1389" s="201"/>
      <c r="CL1389" s="201">
        <v>11.277676683599466</v>
      </c>
      <c r="CM1389" s="220">
        <v>3</v>
      </c>
      <c r="CN1389" s="220">
        <v>3</v>
      </c>
      <c r="CO1389" s="200"/>
      <c r="CP1389" s="206">
        <f t="shared" si="769"/>
        <v>1.2659471001540874</v>
      </c>
      <c r="CQ1389" s="206">
        <f t="shared" si="770"/>
        <v>0.8</v>
      </c>
      <c r="CR1389" s="206">
        <f t="shared" si="776"/>
        <v>1.0127576801232701</v>
      </c>
      <c r="CS1389" s="206">
        <f t="shared" si="771"/>
        <v>0.75213984322072225</v>
      </c>
      <c r="CT1389" s="220">
        <v>0</v>
      </c>
      <c r="CU1389" s="201">
        <v>0</v>
      </c>
      <c r="CV1389" s="201" t="s">
        <v>1782</v>
      </c>
      <c r="CW1389" s="201">
        <v>2</v>
      </c>
      <c r="CX1389" s="201">
        <v>0</v>
      </c>
      <c r="CY1389" s="191">
        <v>1</v>
      </c>
      <c r="CZ1389" s="191">
        <v>0</v>
      </c>
      <c r="DA1389" s="191">
        <v>0</v>
      </c>
      <c r="DB1389" s="191">
        <v>0</v>
      </c>
      <c r="DC1389" s="191">
        <v>0</v>
      </c>
      <c r="DD1389" s="202">
        <v>0</v>
      </c>
      <c r="DE1389" s="202">
        <v>0</v>
      </c>
      <c r="DF1389" s="202">
        <v>0</v>
      </c>
      <c r="DG1389" s="202">
        <v>0</v>
      </c>
      <c r="DH1389" s="202">
        <v>0</v>
      </c>
      <c r="DI1389" s="202">
        <v>0</v>
      </c>
      <c r="DJ1389" s="202">
        <v>0</v>
      </c>
      <c r="DK1389" s="202">
        <v>0</v>
      </c>
      <c r="DL1389" s="202">
        <v>0</v>
      </c>
      <c r="DM1389" s="202">
        <v>0</v>
      </c>
      <c r="DN1389" s="202">
        <v>0</v>
      </c>
      <c r="DO1389" s="201">
        <v>0</v>
      </c>
      <c r="DP1389" s="201">
        <v>0</v>
      </c>
      <c r="DQ1389" s="201">
        <v>0</v>
      </c>
      <c r="DR1389" s="201">
        <v>0</v>
      </c>
      <c r="DS1389" s="201">
        <v>0</v>
      </c>
      <c r="DT1389" s="201">
        <v>0</v>
      </c>
      <c r="DU1389" s="201">
        <v>0</v>
      </c>
      <c r="DV1389" s="201">
        <v>0</v>
      </c>
      <c r="DW1389" s="201">
        <v>0</v>
      </c>
      <c r="DX1389" s="201">
        <v>0</v>
      </c>
      <c r="DY1389" s="201">
        <v>0</v>
      </c>
      <c r="DZ1389" s="201">
        <v>0</v>
      </c>
      <c r="EA1389" s="201">
        <v>0</v>
      </c>
      <c r="EB1389" s="201">
        <v>0</v>
      </c>
      <c r="EC1389" s="201">
        <v>0</v>
      </c>
      <c r="ED1389" s="201">
        <v>0</v>
      </c>
      <c r="EE1389" s="201">
        <v>0</v>
      </c>
      <c r="EF1389" s="201">
        <v>0</v>
      </c>
      <c r="EG1389" s="201">
        <v>0</v>
      </c>
      <c r="EH1389" s="201">
        <v>0</v>
      </c>
      <c r="EI1389" s="201">
        <v>0</v>
      </c>
      <c r="EJ1389" s="201">
        <v>0</v>
      </c>
      <c r="EK1389" s="201">
        <v>0</v>
      </c>
      <c r="EL1389" s="201">
        <v>0</v>
      </c>
      <c r="EM1389" s="201">
        <v>2</v>
      </c>
      <c r="EN1389" s="201">
        <v>0</v>
      </c>
      <c r="EO1389" s="201">
        <v>2</v>
      </c>
      <c r="EP1389" s="201">
        <v>2</v>
      </c>
      <c r="EQ1389" s="201">
        <v>6</v>
      </c>
    </row>
    <row r="1390" spans="1:147" ht="15" customHeight="1" x14ac:dyDescent="0.25">
      <c r="A1390" s="501" t="s">
        <v>2608</v>
      </c>
      <c r="B1390" s="37">
        <v>4</v>
      </c>
      <c r="C1390" s="120" t="s">
        <v>500</v>
      </c>
      <c r="D1390" s="62">
        <v>2009</v>
      </c>
      <c r="E1390" s="63" t="s">
        <v>501</v>
      </c>
      <c r="F1390" s="63" t="s">
        <v>97</v>
      </c>
      <c r="G1390" s="62">
        <v>257</v>
      </c>
      <c r="H1390" s="62" t="s">
        <v>502</v>
      </c>
      <c r="I1390" s="127" t="s">
        <v>1949</v>
      </c>
      <c r="J1390" s="59">
        <v>5</v>
      </c>
      <c r="K1390" s="65" t="s">
        <v>3</v>
      </c>
      <c r="L1390" s="65" t="s">
        <v>77</v>
      </c>
      <c r="M1390" s="59" t="s">
        <v>1965</v>
      </c>
      <c r="N1390" s="228" t="s">
        <v>2377</v>
      </c>
      <c r="O1390" s="59">
        <f t="shared" si="772"/>
        <v>1.3222192947339193</v>
      </c>
      <c r="P1390" s="65" t="s">
        <v>1193</v>
      </c>
      <c r="Q1390" s="58"/>
      <c r="R1390" s="37">
        <v>1</v>
      </c>
      <c r="S1390" s="37">
        <v>3</v>
      </c>
      <c r="T1390" s="59">
        <v>1</v>
      </c>
      <c r="U1390" s="37">
        <v>15</v>
      </c>
      <c r="V1390" s="65" t="s">
        <v>1193</v>
      </c>
      <c r="W1390" s="65"/>
      <c r="X1390" s="59" t="s">
        <v>279</v>
      </c>
      <c r="Y1390" s="58"/>
      <c r="Z1390" s="58" t="s">
        <v>981</v>
      </c>
      <c r="AA1390" s="37" t="s">
        <v>29</v>
      </c>
      <c r="AB1390" s="37" t="s">
        <v>29</v>
      </c>
      <c r="AC1390" s="37" t="s">
        <v>112</v>
      </c>
      <c r="AD1390" s="37">
        <v>0</v>
      </c>
      <c r="AE1390" s="37" t="s">
        <v>29</v>
      </c>
      <c r="AF1390" s="37" t="s">
        <v>29</v>
      </c>
      <c r="AG1390" s="37" t="s">
        <v>29</v>
      </c>
      <c r="AH1390" s="37" t="s">
        <v>29</v>
      </c>
      <c r="AI1390" s="60" t="s">
        <v>29</v>
      </c>
      <c r="AJ1390" s="37" t="s">
        <v>29</v>
      </c>
      <c r="AK1390" s="37" t="s">
        <v>29</v>
      </c>
      <c r="AL1390" s="60" t="s">
        <v>29</v>
      </c>
      <c r="AM1390" s="60" t="s">
        <v>29</v>
      </c>
      <c r="AN1390" s="39" t="s">
        <v>28</v>
      </c>
      <c r="AO1390" s="37" t="s">
        <v>28</v>
      </c>
      <c r="AQ1390" s="59" t="s">
        <v>356</v>
      </c>
      <c r="AR1390" s="58" t="s">
        <v>503</v>
      </c>
      <c r="AS1390" s="58"/>
      <c r="AT1390" s="172" t="s">
        <v>2506</v>
      </c>
      <c r="AU1390" s="270">
        <v>42.7</v>
      </c>
      <c r="AV1390" s="11">
        <v>-5</v>
      </c>
      <c r="AW1390" s="59" t="s">
        <v>504</v>
      </c>
      <c r="AX1390" s="277">
        <v>9.9166666666666661</v>
      </c>
      <c r="AY1390" s="278">
        <v>627</v>
      </c>
      <c r="AZ1390" s="455">
        <f t="shared" si="775"/>
        <v>2.7972675408307164</v>
      </c>
      <c r="BA1390" s="523" t="s">
        <v>505</v>
      </c>
      <c r="BB1390" s="66" t="s">
        <v>506</v>
      </c>
      <c r="BD1390" s="59" t="s">
        <v>980</v>
      </c>
      <c r="BE1390" s="59" t="s">
        <v>540</v>
      </c>
      <c r="BF1390" s="58"/>
      <c r="BG1390" s="58"/>
      <c r="BH1390" s="58"/>
      <c r="BI1390" s="78" t="s">
        <v>2232</v>
      </c>
      <c r="BJ1390" s="58" t="s">
        <v>12</v>
      </c>
      <c r="BK1390" s="67" t="s">
        <v>1050</v>
      </c>
      <c r="BN1390" s="58"/>
      <c r="BO1390" s="59" t="s">
        <v>1669</v>
      </c>
      <c r="BP1390" s="58" t="s">
        <v>165</v>
      </c>
      <c r="BQ1390" s="59" t="s">
        <v>35</v>
      </c>
      <c r="BR1390" s="58">
        <v>3.84974441007423</v>
      </c>
      <c r="BS1390" s="37" t="s">
        <v>21</v>
      </c>
      <c r="BU1390" s="159">
        <v>2.4489703233098998</v>
      </c>
      <c r="BV1390" s="159"/>
      <c r="BW1390" s="105" t="s">
        <v>26</v>
      </c>
      <c r="BX1390" s="91" t="s">
        <v>27</v>
      </c>
      <c r="BY1390" s="70">
        <f>BU1390*SQRT(CC1390)</f>
        <v>4.2417410262011259</v>
      </c>
      <c r="BZ1390" s="70">
        <f>IF(BX1390="SE",BY1390,BU1390)</f>
        <v>4.2417410262011259</v>
      </c>
      <c r="CA1390" s="91" t="s">
        <v>18</v>
      </c>
      <c r="CB1390" s="91" t="s">
        <v>571</v>
      </c>
      <c r="CC1390" s="91">
        <v>3</v>
      </c>
      <c r="CD1390" s="91">
        <v>3</v>
      </c>
      <c r="CE1390" s="58"/>
      <c r="CF1390" s="39" t="s">
        <v>977</v>
      </c>
      <c r="CG1390" s="58">
        <v>9.7336616726127705</v>
      </c>
      <c r="CH1390" s="37" t="s">
        <v>21</v>
      </c>
      <c r="CI1390" s="159">
        <v>1.85356942811433</v>
      </c>
      <c r="CJ1390" s="159"/>
      <c r="CK1390" s="59">
        <f>CI1390*SQRT(CM1390)</f>
        <v>3.2104764248504072</v>
      </c>
      <c r="CL1390" s="59">
        <f t="shared" si="795"/>
        <v>3.2104764248504072</v>
      </c>
      <c r="CM1390" s="91">
        <v>3</v>
      </c>
      <c r="CN1390" s="91">
        <v>3</v>
      </c>
      <c r="CO1390" s="58"/>
      <c r="CP1390" s="67">
        <f t="shared" si="769"/>
        <v>-1.5641988988066524</v>
      </c>
      <c r="CQ1390" s="67">
        <f t="shared" si="770"/>
        <v>0.8</v>
      </c>
      <c r="CR1390" s="67">
        <f t="shared" si="776"/>
        <v>-1.2513591190453219</v>
      </c>
      <c r="CS1390" s="67">
        <f t="shared" si="771"/>
        <v>0.79715830373482366</v>
      </c>
      <c r="CT1390" s="91">
        <v>0</v>
      </c>
      <c r="CU1390" s="59">
        <v>0</v>
      </c>
      <c r="CV1390" s="59" t="s">
        <v>1782</v>
      </c>
      <c r="CW1390" s="59">
        <v>0</v>
      </c>
      <c r="CX1390" s="59">
        <v>0</v>
      </c>
      <c r="CY1390" s="102">
        <v>1</v>
      </c>
      <c r="CZ1390" s="102">
        <v>0</v>
      </c>
      <c r="DA1390" s="102">
        <v>0</v>
      </c>
      <c r="DB1390" s="102">
        <v>0</v>
      </c>
      <c r="DC1390" s="102">
        <v>0</v>
      </c>
      <c r="DD1390" s="59">
        <v>0</v>
      </c>
      <c r="DE1390" s="60">
        <v>1</v>
      </c>
      <c r="DF1390" s="60">
        <v>0</v>
      </c>
      <c r="DG1390" s="60">
        <v>0</v>
      </c>
      <c r="DH1390" s="60">
        <v>0</v>
      </c>
      <c r="DI1390" s="60">
        <v>0</v>
      </c>
      <c r="DJ1390" s="60">
        <v>0</v>
      </c>
      <c r="DK1390" s="60">
        <v>0</v>
      </c>
      <c r="DL1390" s="60">
        <v>0</v>
      </c>
      <c r="DM1390" s="60">
        <v>0</v>
      </c>
      <c r="DN1390" s="60">
        <v>0</v>
      </c>
      <c r="DO1390" s="59">
        <v>0</v>
      </c>
      <c r="DP1390" s="59">
        <v>0</v>
      </c>
      <c r="DQ1390" s="59">
        <v>0</v>
      </c>
      <c r="DR1390" s="59">
        <v>0</v>
      </c>
      <c r="DS1390" s="59">
        <v>0</v>
      </c>
      <c r="DT1390" s="59">
        <v>0</v>
      </c>
      <c r="DU1390" s="59">
        <v>0</v>
      </c>
      <c r="DV1390" s="59">
        <v>0</v>
      </c>
      <c r="DW1390" s="59">
        <v>0</v>
      </c>
      <c r="DX1390" s="59">
        <v>0</v>
      </c>
      <c r="DY1390" s="59">
        <v>0</v>
      </c>
      <c r="DZ1390" s="59">
        <v>0</v>
      </c>
      <c r="EA1390" s="59">
        <v>0</v>
      </c>
      <c r="EB1390" s="59">
        <v>0</v>
      </c>
      <c r="EC1390" s="59">
        <v>0</v>
      </c>
      <c r="ED1390" s="59">
        <v>0</v>
      </c>
      <c r="EE1390" s="59">
        <v>0</v>
      </c>
      <c r="EF1390" s="59">
        <v>0</v>
      </c>
      <c r="EG1390" s="59">
        <v>0</v>
      </c>
      <c r="EH1390" s="59">
        <v>0</v>
      </c>
      <c r="EI1390" s="59">
        <v>0</v>
      </c>
      <c r="EJ1390" s="59">
        <v>0</v>
      </c>
      <c r="EK1390" s="59">
        <v>0</v>
      </c>
      <c r="EL1390" s="59">
        <v>0</v>
      </c>
      <c r="EM1390" s="59">
        <v>2</v>
      </c>
      <c r="EN1390" s="59">
        <v>0</v>
      </c>
      <c r="EO1390" s="59">
        <v>2</v>
      </c>
      <c r="EP1390" s="59">
        <v>2</v>
      </c>
      <c r="EQ1390" s="59">
        <v>6</v>
      </c>
    </row>
    <row r="1391" spans="1:147" ht="15" customHeight="1" x14ac:dyDescent="0.25">
      <c r="A1391" s="501" t="s">
        <v>2608</v>
      </c>
      <c r="B1391" s="37">
        <v>5</v>
      </c>
      <c r="C1391" s="120" t="s">
        <v>500</v>
      </c>
      <c r="D1391" s="62">
        <v>2009</v>
      </c>
      <c r="E1391" s="63" t="s">
        <v>501</v>
      </c>
      <c r="F1391" s="63" t="s">
        <v>97</v>
      </c>
      <c r="G1391" s="62">
        <v>257</v>
      </c>
      <c r="H1391" s="62" t="s">
        <v>502</v>
      </c>
      <c r="I1391" s="127" t="s">
        <v>1949</v>
      </c>
      <c r="J1391" s="59">
        <v>5</v>
      </c>
      <c r="K1391" s="65" t="s">
        <v>3</v>
      </c>
      <c r="L1391" s="65" t="s">
        <v>77</v>
      </c>
      <c r="M1391" s="59" t="s">
        <v>1965</v>
      </c>
      <c r="N1391" s="228" t="s">
        <v>2377</v>
      </c>
      <c r="O1391" s="59">
        <f t="shared" si="772"/>
        <v>1.3222192947339193</v>
      </c>
      <c r="P1391" s="65" t="s">
        <v>1193</v>
      </c>
      <c r="Q1391" s="58"/>
      <c r="R1391" s="37">
        <v>1</v>
      </c>
      <c r="S1391" s="37">
        <v>3</v>
      </c>
      <c r="T1391" s="59">
        <v>1</v>
      </c>
      <c r="U1391" s="37">
        <v>15</v>
      </c>
      <c r="V1391" s="65" t="s">
        <v>1193</v>
      </c>
      <c r="W1391" s="65"/>
      <c r="X1391" s="59" t="s">
        <v>279</v>
      </c>
      <c r="Y1391" s="58"/>
      <c r="Z1391" s="58" t="s">
        <v>981</v>
      </c>
      <c r="AA1391" s="37" t="s">
        <v>29</v>
      </c>
      <c r="AB1391" s="37" t="s">
        <v>29</v>
      </c>
      <c r="AC1391" s="37" t="s">
        <v>112</v>
      </c>
      <c r="AD1391" s="37">
        <v>0</v>
      </c>
      <c r="AE1391" s="37" t="s">
        <v>29</v>
      </c>
      <c r="AF1391" s="37" t="s">
        <v>29</v>
      </c>
      <c r="AG1391" s="37" t="s">
        <v>29</v>
      </c>
      <c r="AH1391" s="37" t="s">
        <v>29</v>
      </c>
      <c r="AI1391" s="60" t="s">
        <v>29</v>
      </c>
      <c r="AJ1391" s="37" t="s">
        <v>29</v>
      </c>
      <c r="AK1391" s="37" t="s">
        <v>29</v>
      </c>
      <c r="AL1391" s="60" t="s">
        <v>29</v>
      </c>
      <c r="AM1391" s="60" t="s">
        <v>29</v>
      </c>
      <c r="AN1391" s="39" t="s">
        <v>28</v>
      </c>
      <c r="AO1391" s="37" t="s">
        <v>28</v>
      </c>
      <c r="AQ1391" s="59" t="s">
        <v>356</v>
      </c>
      <c r="AR1391" s="58" t="s">
        <v>503</v>
      </c>
      <c r="AS1391" s="58"/>
      <c r="AT1391" s="172" t="s">
        <v>2506</v>
      </c>
      <c r="AU1391" s="270">
        <v>42.7</v>
      </c>
      <c r="AV1391" s="11">
        <v>-5</v>
      </c>
      <c r="AW1391" s="59" t="s">
        <v>504</v>
      </c>
      <c r="AX1391" s="277">
        <v>9.9166666666666661</v>
      </c>
      <c r="AY1391" s="278">
        <v>627</v>
      </c>
      <c r="AZ1391" s="455">
        <f t="shared" si="775"/>
        <v>2.7972675408307164</v>
      </c>
      <c r="BA1391" s="523" t="s">
        <v>505</v>
      </c>
      <c r="BB1391" s="66" t="s">
        <v>506</v>
      </c>
      <c r="BD1391" s="59" t="s">
        <v>980</v>
      </c>
      <c r="BE1391" s="59" t="s">
        <v>540</v>
      </c>
      <c r="BF1391" s="58"/>
      <c r="BG1391" s="58"/>
      <c r="BH1391" s="58"/>
      <c r="BI1391" s="78" t="s">
        <v>2232</v>
      </c>
      <c r="BJ1391" s="58" t="s">
        <v>8</v>
      </c>
      <c r="BK1391" s="58" t="s">
        <v>1733</v>
      </c>
      <c r="BN1391" s="58"/>
      <c r="BP1391" s="58" t="s">
        <v>165</v>
      </c>
      <c r="BQ1391" s="59" t="s">
        <v>35</v>
      </c>
      <c r="BR1391" s="58">
        <v>89.882603682610593</v>
      </c>
      <c r="BS1391" s="37" t="s">
        <v>21</v>
      </c>
      <c r="BT1391" s="59" t="s">
        <v>9</v>
      </c>
      <c r="BU1391" s="159">
        <v>29.194996680758408</v>
      </c>
      <c r="BV1391" s="159"/>
      <c r="BW1391" s="105" t="s">
        <v>26</v>
      </c>
      <c r="BX1391" s="91" t="s">
        <v>27</v>
      </c>
      <c r="BY1391" s="70">
        <f>BU1391*SQRT(CC1391)</f>
        <v>50.567217577878289</v>
      </c>
      <c r="BZ1391" s="70">
        <f>IF(BX1391="SE",BY1391,BU1391)</f>
        <v>50.567217577878289</v>
      </c>
      <c r="CA1391" s="91" t="s">
        <v>18</v>
      </c>
      <c r="CB1391" s="91" t="s">
        <v>571</v>
      </c>
      <c r="CC1391" s="91">
        <v>3</v>
      </c>
      <c r="CD1391" s="91">
        <v>3</v>
      </c>
      <c r="CE1391" s="58"/>
      <c r="CF1391" s="39" t="s">
        <v>977</v>
      </c>
      <c r="CG1391" s="58">
        <v>0.51989797700992701</v>
      </c>
      <c r="CH1391" s="37" t="s">
        <v>21</v>
      </c>
      <c r="CI1391" s="159">
        <v>2.2776981936340932</v>
      </c>
      <c r="CJ1391" s="159"/>
      <c r="CK1391" s="59">
        <f>CI1391*SQRT(CM1391)</f>
        <v>3.945088995682104</v>
      </c>
      <c r="CL1391" s="59">
        <f t="shared" si="795"/>
        <v>3.945088995682104</v>
      </c>
      <c r="CM1391" s="91">
        <v>3</v>
      </c>
      <c r="CN1391" s="91">
        <v>3</v>
      </c>
      <c r="CO1391" s="58"/>
      <c r="CP1391" s="67">
        <f t="shared" si="769"/>
        <v>2.4916358187000625</v>
      </c>
      <c r="CQ1391" s="67">
        <f t="shared" si="770"/>
        <v>0.8</v>
      </c>
      <c r="CR1391" s="67">
        <f t="shared" si="776"/>
        <v>1.9933086549600501</v>
      </c>
      <c r="CS1391" s="67">
        <f t="shared" si="771"/>
        <v>0.9977732828282202</v>
      </c>
      <c r="CT1391" s="91">
        <v>0</v>
      </c>
      <c r="CU1391" s="59">
        <v>0</v>
      </c>
      <c r="CV1391" s="59" t="s">
        <v>1782</v>
      </c>
      <c r="CW1391" s="59">
        <v>1</v>
      </c>
      <c r="CX1391" s="59">
        <v>0</v>
      </c>
      <c r="CY1391" s="102">
        <v>0</v>
      </c>
      <c r="CZ1391" s="102">
        <v>2</v>
      </c>
      <c r="DA1391" s="102">
        <v>0</v>
      </c>
      <c r="DB1391" s="102">
        <v>0</v>
      </c>
      <c r="DC1391" s="102">
        <v>0</v>
      </c>
      <c r="DD1391" s="59">
        <v>0</v>
      </c>
      <c r="DE1391" s="60">
        <v>0</v>
      </c>
      <c r="DF1391" s="60">
        <v>0</v>
      </c>
      <c r="DG1391" s="60">
        <v>0</v>
      </c>
      <c r="DH1391" s="60">
        <v>0</v>
      </c>
      <c r="DI1391" s="60">
        <v>0</v>
      </c>
      <c r="DJ1391" s="60">
        <v>0</v>
      </c>
      <c r="DK1391" s="60">
        <v>0</v>
      </c>
      <c r="DL1391" s="60">
        <v>0</v>
      </c>
      <c r="DM1391" s="60">
        <v>0</v>
      </c>
      <c r="DN1391" s="60">
        <v>0</v>
      </c>
      <c r="DO1391" s="59">
        <v>0</v>
      </c>
      <c r="DP1391" s="59">
        <v>0</v>
      </c>
      <c r="DQ1391" s="59">
        <v>0</v>
      </c>
      <c r="DR1391" s="59">
        <v>0</v>
      </c>
      <c r="DS1391" s="59">
        <v>0</v>
      </c>
      <c r="DT1391" s="59">
        <v>0</v>
      </c>
      <c r="DU1391" s="59">
        <v>0</v>
      </c>
      <c r="DV1391" s="59">
        <v>0</v>
      </c>
      <c r="DW1391" s="59">
        <v>0</v>
      </c>
      <c r="DX1391" s="59">
        <v>0</v>
      </c>
      <c r="DY1391" s="59">
        <v>0</v>
      </c>
      <c r="DZ1391" s="59">
        <v>0</v>
      </c>
      <c r="EA1391" s="59">
        <v>0</v>
      </c>
      <c r="EB1391" s="59">
        <v>0</v>
      </c>
      <c r="EC1391" s="59">
        <v>0</v>
      </c>
      <c r="ED1391" s="59">
        <v>0</v>
      </c>
      <c r="EE1391" s="59">
        <v>0</v>
      </c>
      <c r="EF1391" s="59">
        <v>0</v>
      </c>
      <c r="EG1391" s="59">
        <v>0</v>
      </c>
      <c r="EH1391" s="59">
        <v>0</v>
      </c>
      <c r="EI1391" s="59">
        <v>0</v>
      </c>
      <c r="EJ1391" s="59">
        <v>0</v>
      </c>
      <c r="EK1391" s="59">
        <v>0</v>
      </c>
      <c r="EL1391" s="59">
        <v>0</v>
      </c>
      <c r="EM1391" s="59">
        <v>2</v>
      </c>
      <c r="EN1391" s="59">
        <v>0</v>
      </c>
      <c r="EO1391" s="59">
        <v>2</v>
      </c>
      <c r="EP1391" s="59">
        <v>2</v>
      </c>
      <c r="EQ1391" s="59">
        <v>6</v>
      </c>
    </row>
    <row r="1392" spans="1:147" ht="15" customHeight="1" x14ac:dyDescent="0.25">
      <c r="A1392" s="501" t="s">
        <v>2608</v>
      </c>
      <c r="B1392" s="37">
        <v>6</v>
      </c>
      <c r="C1392" s="120" t="s">
        <v>500</v>
      </c>
      <c r="D1392" s="62">
        <v>2009</v>
      </c>
      <c r="E1392" s="63" t="s">
        <v>501</v>
      </c>
      <c r="F1392" s="63" t="s">
        <v>97</v>
      </c>
      <c r="G1392" s="62">
        <v>257</v>
      </c>
      <c r="H1392" s="62" t="s">
        <v>502</v>
      </c>
      <c r="I1392" s="127" t="s">
        <v>1949</v>
      </c>
      <c r="J1392" s="59">
        <v>5</v>
      </c>
      <c r="K1392" s="65" t="s">
        <v>3</v>
      </c>
      <c r="L1392" s="65" t="s">
        <v>77</v>
      </c>
      <c r="M1392" s="59" t="s">
        <v>1965</v>
      </c>
      <c r="N1392" s="228" t="s">
        <v>2377</v>
      </c>
      <c r="O1392" s="59">
        <f t="shared" si="772"/>
        <v>1.3222192947339193</v>
      </c>
      <c r="P1392" s="65" t="s">
        <v>1193</v>
      </c>
      <c r="Q1392" s="58"/>
      <c r="R1392" s="37">
        <v>1</v>
      </c>
      <c r="S1392" s="37">
        <v>3</v>
      </c>
      <c r="T1392" s="59">
        <v>1</v>
      </c>
      <c r="U1392" s="37">
        <v>15</v>
      </c>
      <c r="V1392" s="65" t="s">
        <v>1193</v>
      </c>
      <c r="W1392" s="65"/>
      <c r="X1392" s="59" t="s">
        <v>279</v>
      </c>
      <c r="Y1392" s="58"/>
      <c r="Z1392" s="58" t="s">
        <v>981</v>
      </c>
      <c r="AA1392" s="37" t="s">
        <v>29</v>
      </c>
      <c r="AB1392" s="37" t="s">
        <v>29</v>
      </c>
      <c r="AC1392" s="37" t="s">
        <v>112</v>
      </c>
      <c r="AD1392" s="37">
        <v>0</v>
      </c>
      <c r="AE1392" s="37" t="s">
        <v>29</v>
      </c>
      <c r="AF1392" s="37" t="s">
        <v>29</v>
      </c>
      <c r="AG1392" s="37" t="s">
        <v>29</v>
      </c>
      <c r="AH1392" s="37" t="s">
        <v>29</v>
      </c>
      <c r="AI1392" s="60" t="s">
        <v>29</v>
      </c>
      <c r="AJ1392" s="37" t="s">
        <v>29</v>
      </c>
      <c r="AK1392" s="37" t="s">
        <v>29</v>
      </c>
      <c r="AL1392" s="60" t="s">
        <v>29</v>
      </c>
      <c r="AM1392" s="60" t="s">
        <v>29</v>
      </c>
      <c r="AN1392" s="39" t="s">
        <v>28</v>
      </c>
      <c r="AO1392" s="37" t="s">
        <v>28</v>
      </c>
      <c r="AQ1392" s="59" t="s">
        <v>356</v>
      </c>
      <c r="AR1392" s="58" t="s">
        <v>503</v>
      </c>
      <c r="AS1392" s="58"/>
      <c r="AT1392" s="172" t="s">
        <v>2506</v>
      </c>
      <c r="AU1392" s="270">
        <v>42.7</v>
      </c>
      <c r="AV1392" s="11">
        <v>-5</v>
      </c>
      <c r="AW1392" s="59" t="s">
        <v>504</v>
      </c>
      <c r="AX1392" s="277">
        <v>9.9166666666666661</v>
      </c>
      <c r="AY1392" s="278">
        <v>627</v>
      </c>
      <c r="AZ1392" s="455">
        <f t="shared" si="775"/>
        <v>2.7972675408307164</v>
      </c>
      <c r="BA1392" s="523" t="s">
        <v>505</v>
      </c>
      <c r="BB1392" s="66" t="s">
        <v>506</v>
      </c>
      <c r="BD1392" s="59" t="s">
        <v>980</v>
      </c>
      <c r="BE1392" s="59" t="s">
        <v>540</v>
      </c>
      <c r="BF1392" s="58"/>
      <c r="BG1392" s="58"/>
      <c r="BH1392" s="58"/>
      <c r="BI1392" s="78" t="s">
        <v>2232</v>
      </c>
      <c r="BJ1392" s="58" t="s">
        <v>8</v>
      </c>
      <c r="BK1392" s="58" t="s">
        <v>1734</v>
      </c>
      <c r="BN1392" s="58"/>
      <c r="BP1392" s="58" t="s">
        <v>165</v>
      </c>
      <c r="BQ1392" s="59" t="s">
        <v>35</v>
      </c>
      <c r="BR1392" s="58">
        <v>104.538276090982</v>
      </c>
      <c r="BS1392" s="37" t="s">
        <v>21</v>
      </c>
      <c r="BT1392" s="59" t="s">
        <v>9</v>
      </c>
      <c r="BU1392" s="159">
        <v>17.717410293141</v>
      </c>
      <c r="BV1392" s="159"/>
      <c r="BW1392" s="105" t="s">
        <v>26</v>
      </c>
      <c r="BX1392" s="91" t="s">
        <v>27</v>
      </c>
      <c r="BY1392" s="70">
        <f>BU1392*SQRT(CC1392)</f>
        <v>30.687454806264007</v>
      </c>
      <c r="BZ1392" s="70">
        <f>IF(BX1392="SE",BY1392,BU1392)</f>
        <v>30.687454806264007</v>
      </c>
      <c r="CA1392" s="91" t="s">
        <v>18</v>
      </c>
      <c r="CB1392" s="91" t="s">
        <v>571</v>
      </c>
      <c r="CC1392" s="91">
        <v>3</v>
      </c>
      <c r="CD1392" s="91">
        <v>3</v>
      </c>
      <c r="CE1392" s="58"/>
      <c r="CF1392" s="39" t="s">
        <v>977</v>
      </c>
      <c r="CG1392" s="58">
        <v>47.791831172914897</v>
      </c>
      <c r="CH1392" s="37" t="s">
        <v>21</v>
      </c>
      <c r="CI1392" s="159">
        <v>20.403899234827506</v>
      </c>
      <c r="CJ1392" s="159"/>
      <c r="CK1392" s="59">
        <f>CI1392*SQRT(CM1392)</f>
        <v>35.340590147236981</v>
      </c>
      <c r="CL1392" s="59">
        <f t="shared" si="795"/>
        <v>35.340590147236981</v>
      </c>
      <c r="CM1392" s="91">
        <v>3</v>
      </c>
      <c r="CN1392" s="91">
        <v>3</v>
      </c>
      <c r="CO1392" s="58"/>
      <c r="CP1392" s="67">
        <f t="shared" si="769"/>
        <v>1.7146064892457209</v>
      </c>
      <c r="CQ1392" s="67">
        <f t="shared" si="770"/>
        <v>0.8</v>
      </c>
      <c r="CR1392" s="67">
        <f t="shared" si="776"/>
        <v>1.3716851913965769</v>
      </c>
      <c r="CS1392" s="67">
        <f t="shared" si="771"/>
        <v>0.8234600220247219</v>
      </c>
      <c r="CT1392" s="91">
        <v>0</v>
      </c>
      <c r="CU1392" s="59">
        <v>0</v>
      </c>
      <c r="CV1392" s="59" t="s">
        <v>1782</v>
      </c>
      <c r="CW1392" s="59">
        <v>1</v>
      </c>
      <c r="CX1392" s="59">
        <v>0</v>
      </c>
      <c r="CY1392" s="102">
        <v>0</v>
      </c>
      <c r="CZ1392" s="102">
        <v>2</v>
      </c>
      <c r="DA1392" s="102">
        <v>0</v>
      </c>
      <c r="DB1392" s="102">
        <v>0</v>
      </c>
      <c r="DC1392" s="102">
        <v>0</v>
      </c>
      <c r="DD1392" s="59">
        <v>0</v>
      </c>
      <c r="DE1392" s="60">
        <v>0</v>
      </c>
      <c r="DF1392" s="60">
        <v>0</v>
      </c>
      <c r="DG1392" s="60">
        <v>0</v>
      </c>
      <c r="DH1392" s="60">
        <v>0</v>
      </c>
      <c r="DI1392" s="60">
        <v>0</v>
      </c>
      <c r="DJ1392" s="60">
        <v>0</v>
      </c>
      <c r="DK1392" s="60">
        <v>0</v>
      </c>
      <c r="DL1392" s="60">
        <v>0</v>
      </c>
      <c r="DM1392" s="60">
        <v>0</v>
      </c>
      <c r="DN1392" s="60">
        <v>0</v>
      </c>
      <c r="DO1392" s="59">
        <v>0</v>
      </c>
      <c r="DP1392" s="59">
        <v>0</v>
      </c>
      <c r="DQ1392" s="59">
        <v>0</v>
      </c>
      <c r="DR1392" s="59">
        <v>0</v>
      </c>
      <c r="DS1392" s="59">
        <v>0</v>
      </c>
      <c r="DT1392" s="59">
        <v>0</v>
      </c>
      <c r="DU1392" s="59">
        <v>0</v>
      </c>
      <c r="DV1392" s="59">
        <v>0</v>
      </c>
      <c r="DW1392" s="59">
        <v>0</v>
      </c>
      <c r="DX1392" s="59">
        <v>0</v>
      </c>
      <c r="DY1392" s="59">
        <v>0</v>
      </c>
      <c r="DZ1392" s="59">
        <v>0</v>
      </c>
      <c r="EA1392" s="59">
        <v>0</v>
      </c>
      <c r="EB1392" s="59">
        <v>0</v>
      </c>
      <c r="EC1392" s="59">
        <v>0</v>
      </c>
      <c r="ED1392" s="59">
        <v>0</v>
      </c>
      <c r="EE1392" s="59">
        <v>0</v>
      </c>
      <c r="EF1392" s="59">
        <v>0</v>
      </c>
      <c r="EG1392" s="59">
        <v>0</v>
      </c>
      <c r="EH1392" s="59">
        <v>0</v>
      </c>
      <c r="EI1392" s="59">
        <v>0</v>
      </c>
      <c r="EJ1392" s="59">
        <v>0</v>
      </c>
      <c r="EK1392" s="59">
        <v>0</v>
      </c>
      <c r="EL1392" s="59">
        <v>0</v>
      </c>
      <c r="EM1392" s="59">
        <v>2</v>
      </c>
      <c r="EN1392" s="59">
        <v>0</v>
      </c>
      <c r="EO1392" s="59">
        <v>2</v>
      </c>
      <c r="EP1392" s="59">
        <v>2</v>
      </c>
      <c r="EQ1392" s="59">
        <v>6</v>
      </c>
    </row>
    <row r="1393" spans="1:147" s="206" customFormat="1" ht="15" customHeight="1" x14ac:dyDescent="0.25">
      <c r="A1393" s="501" t="s">
        <v>2608</v>
      </c>
      <c r="B1393" s="215" t="s">
        <v>1823</v>
      </c>
      <c r="C1393" s="205" t="s">
        <v>500</v>
      </c>
      <c r="D1393" s="222">
        <v>2009</v>
      </c>
      <c r="E1393" s="205" t="s">
        <v>501</v>
      </c>
      <c r="F1393" s="205" t="s">
        <v>97</v>
      </c>
      <c r="G1393" s="222">
        <v>257</v>
      </c>
      <c r="H1393" s="222" t="s">
        <v>502</v>
      </c>
      <c r="I1393" s="192" t="s">
        <v>1949</v>
      </c>
      <c r="J1393" s="201">
        <v>5</v>
      </c>
      <c r="K1393" s="193" t="s">
        <v>3</v>
      </c>
      <c r="L1393" s="193" t="s">
        <v>77</v>
      </c>
      <c r="M1393" s="201" t="s">
        <v>1965</v>
      </c>
      <c r="N1393" s="215" t="s">
        <v>2377</v>
      </c>
      <c r="O1393" s="201">
        <f t="shared" si="772"/>
        <v>1.3222192947339193</v>
      </c>
      <c r="P1393" s="193" t="s">
        <v>1193</v>
      </c>
      <c r="Q1393" s="200"/>
      <c r="R1393" s="194">
        <v>1</v>
      </c>
      <c r="S1393" s="194">
        <v>3</v>
      </c>
      <c r="T1393" s="201">
        <v>1</v>
      </c>
      <c r="U1393" s="194">
        <v>15</v>
      </c>
      <c r="V1393" s="193" t="s">
        <v>1193</v>
      </c>
      <c r="W1393" s="193"/>
      <c r="X1393" s="201" t="s">
        <v>279</v>
      </c>
      <c r="Y1393" s="200"/>
      <c r="Z1393" s="200" t="s">
        <v>981</v>
      </c>
      <c r="AA1393" s="194" t="s">
        <v>29</v>
      </c>
      <c r="AB1393" s="194" t="s">
        <v>29</v>
      </c>
      <c r="AC1393" s="194" t="s">
        <v>112</v>
      </c>
      <c r="AD1393" s="194">
        <v>0</v>
      </c>
      <c r="AE1393" s="194" t="s">
        <v>29</v>
      </c>
      <c r="AF1393" s="194" t="s">
        <v>29</v>
      </c>
      <c r="AG1393" s="194" t="s">
        <v>29</v>
      </c>
      <c r="AH1393" s="194" t="s">
        <v>29</v>
      </c>
      <c r="AI1393" s="202" t="s">
        <v>29</v>
      </c>
      <c r="AJ1393" s="194" t="s">
        <v>29</v>
      </c>
      <c r="AK1393" s="194" t="s">
        <v>29</v>
      </c>
      <c r="AL1393" s="202" t="s">
        <v>29</v>
      </c>
      <c r="AM1393" s="202" t="s">
        <v>29</v>
      </c>
      <c r="AN1393" s="195" t="s">
        <v>28</v>
      </c>
      <c r="AO1393" s="194" t="s">
        <v>28</v>
      </c>
      <c r="AQ1393" s="201" t="s">
        <v>356</v>
      </c>
      <c r="AR1393" s="200" t="s">
        <v>503</v>
      </c>
      <c r="AS1393" s="200"/>
      <c r="AT1393" s="212" t="s">
        <v>2506</v>
      </c>
      <c r="AU1393" s="273">
        <v>42.7</v>
      </c>
      <c r="AV1393" s="271">
        <v>-5</v>
      </c>
      <c r="AW1393" s="201" t="s">
        <v>504</v>
      </c>
      <c r="AX1393" s="279">
        <v>9.9166666666666661</v>
      </c>
      <c r="AY1393" s="280">
        <v>627</v>
      </c>
      <c r="AZ1393" s="489">
        <f t="shared" si="775"/>
        <v>2.7972675408307164</v>
      </c>
      <c r="BA1393" s="524" t="s">
        <v>505</v>
      </c>
      <c r="BB1393" s="207" t="s">
        <v>506</v>
      </c>
      <c r="BC1393" s="201"/>
      <c r="BD1393" s="201" t="s">
        <v>980</v>
      </c>
      <c r="BE1393" s="201" t="s">
        <v>540</v>
      </c>
      <c r="BF1393" s="200"/>
      <c r="BG1393" s="200"/>
      <c r="BH1393" s="200"/>
      <c r="BI1393" s="195" t="s">
        <v>2232</v>
      </c>
      <c r="BJ1393" s="200" t="s">
        <v>8</v>
      </c>
      <c r="BK1393" s="200" t="s">
        <v>1715</v>
      </c>
      <c r="BL1393" s="201"/>
      <c r="BM1393" s="201"/>
      <c r="BN1393" s="200"/>
      <c r="BO1393" s="201"/>
      <c r="BP1393" s="200" t="s">
        <v>165</v>
      </c>
      <c r="BQ1393" s="201" t="s">
        <v>35</v>
      </c>
      <c r="BR1393" s="200">
        <v>194.42087977359259</v>
      </c>
      <c r="BS1393" s="194" t="s">
        <v>21</v>
      </c>
      <c r="BT1393" s="201" t="s">
        <v>9</v>
      </c>
      <c r="BU1393" s="225"/>
      <c r="BV1393" s="225"/>
      <c r="BW1393" s="224"/>
      <c r="BX1393" s="220"/>
      <c r="BY1393" s="208"/>
      <c r="BZ1393" s="208">
        <v>59.150345527773368</v>
      </c>
      <c r="CA1393" s="220" t="s">
        <v>18</v>
      </c>
      <c r="CB1393" s="220" t="s">
        <v>571</v>
      </c>
      <c r="CC1393" s="220">
        <v>3</v>
      </c>
      <c r="CD1393" s="220">
        <v>3</v>
      </c>
      <c r="CE1393" s="200"/>
      <c r="CF1393" s="195" t="s">
        <v>977</v>
      </c>
      <c r="CG1393" s="200">
        <v>48.311729149924822</v>
      </c>
      <c r="CH1393" s="194" t="s">
        <v>21</v>
      </c>
      <c r="CI1393" s="225"/>
      <c r="CJ1393" s="225"/>
      <c r="CK1393" s="201"/>
      <c r="CL1393" s="201">
        <v>35.560104599661059</v>
      </c>
      <c r="CM1393" s="220">
        <v>3</v>
      </c>
      <c r="CN1393" s="220">
        <v>3</v>
      </c>
      <c r="CO1393" s="200"/>
      <c r="CP1393" s="206">
        <f t="shared" si="769"/>
        <v>2.9939128682213125</v>
      </c>
      <c r="CQ1393" s="206">
        <f t="shared" si="770"/>
        <v>0.8</v>
      </c>
      <c r="CR1393" s="206">
        <f t="shared" si="776"/>
        <v>2.3951302945770503</v>
      </c>
      <c r="CS1393" s="206">
        <f t="shared" si="771"/>
        <v>1.1447207606667289</v>
      </c>
      <c r="CT1393" s="220">
        <v>0</v>
      </c>
      <c r="CU1393" s="201">
        <v>0</v>
      </c>
      <c r="CV1393" s="201" t="s">
        <v>1782</v>
      </c>
      <c r="CW1393" s="201">
        <v>2</v>
      </c>
      <c r="CX1393" s="201">
        <v>0</v>
      </c>
      <c r="CY1393" s="191">
        <v>0</v>
      </c>
      <c r="CZ1393" s="191">
        <v>2</v>
      </c>
      <c r="DA1393" s="191">
        <v>0</v>
      </c>
      <c r="DB1393" s="191">
        <v>0</v>
      </c>
      <c r="DC1393" s="191">
        <v>0</v>
      </c>
      <c r="DD1393" s="202">
        <v>0</v>
      </c>
      <c r="DE1393" s="202">
        <v>0</v>
      </c>
      <c r="DF1393" s="202">
        <v>0</v>
      </c>
      <c r="DG1393" s="202">
        <v>0</v>
      </c>
      <c r="DH1393" s="202">
        <v>0</v>
      </c>
      <c r="DI1393" s="202">
        <v>0</v>
      </c>
      <c r="DJ1393" s="202">
        <v>0</v>
      </c>
      <c r="DK1393" s="202">
        <v>0</v>
      </c>
      <c r="DL1393" s="202">
        <v>0</v>
      </c>
      <c r="DM1393" s="202">
        <v>0</v>
      </c>
      <c r="DN1393" s="202">
        <v>0</v>
      </c>
      <c r="DO1393" s="201">
        <v>0</v>
      </c>
      <c r="DP1393" s="201">
        <v>0</v>
      </c>
      <c r="DQ1393" s="201">
        <v>0</v>
      </c>
      <c r="DR1393" s="201">
        <v>0</v>
      </c>
      <c r="DS1393" s="201">
        <v>0</v>
      </c>
      <c r="DT1393" s="201">
        <v>0</v>
      </c>
      <c r="DU1393" s="201">
        <v>0</v>
      </c>
      <c r="DV1393" s="201">
        <v>0</v>
      </c>
      <c r="DW1393" s="201">
        <v>0</v>
      </c>
      <c r="DX1393" s="201">
        <v>0</v>
      </c>
      <c r="DY1393" s="201">
        <v>0</v>
      </c>
      <c r="DZ1393" s="201">
        <v>0</v>
      </c>
      <c r="EA1393" s="201">
        <v>0</v>
      </c>
      <c r="EB1393" s="201">
        <v>0</v>
      </c>
      <c r="EC1393" s="201">
        <v>0</v>
      </c>
      <c r="ED1393" s="201">
        <v>0</v>
      </c>
      <c r="EE1393" s="201">
        <v>0</v>
      </c>
      <c r="EF1393" s="201">
        <v>0</v>
      </c>
      <c r="EG1393" s="201">
        <v>0</v>
      </c>
      <c r="EH1393" s="201">
        <v>0</v>
      </c>
      <c r="EI1393" s="201">
        <v>0</v>
      </c>
      <c r="EJ1393" s="201">
        <v>0</v>
      </c>
      <c r="EK1393" s="201">
        <v>0</v>
      </c>
      <c r="EL1393" s="201">
        <v>0</v>
      </c>
      <c r="EM1393" s="201">
        <v>2</v>
      </c>
      <c r="EN1393" s="201">
        <v>0</v>
      </c>
      <c r="EO1393" s="201">
        <v>2</v>
      </c>
      <c r="EP1393" s="201">
        <v>2</v>
      </c>
      <c r="EQ1393" s="201">
        <v>6</v>
      </c>
    </row>
    <row r="1394" spans="1:147" ht="15" customHeight="1" x14ac:dyDescent="0.25">
      <c r="A1394" s="501" t="s">
        <v>2608</v>
      </c>
      <c r="B1394" s="37">
        <v>7</v>
      </c>
      <c r="C1394" s="120" t="s">
        <v>500</v>
      </c>
      <c r="D1394" s="62">
        <v>2009</v>
      </c>
      <c r="E1394" s="63" t="s">
        <v>501</v>
      </c>
      <c r="F1394" s="63" t="s">
        <v>97</v>
      </c>
      <c r="G1394" s="62">
        <v>257</v>
      </c>
      <c r="H1394" s="62" t="s">
        <v>502</v>
      </c>
      <c r="I1394" s="127" t="s">
        <v>1949</v>
      </c>
      <c r="J1394" s="59">
        <v>5</v>
      </c>
      <c r="K1394" s="65" t="s">
        <v>3</v>
      </c>
      <c r="L1394" s="65" t="s">
        <v>77</v>
      </c>
      <c r="M1394" s="59" t="s">
        <v>1965</v>
      </c>
      <c r="N1394" s="228" t="s">
        <v>2377</v>
      </c>
      <c r="O1394" s="59">
        <f t="shared" si="772"/>
        <v>1.3222192947339193</v>
      </c>
      <c r="P1394" s="65" t="s">
        <v>1193</v>
      </c>
      <c r="Q1394" s="58"/>
      <c r="R1394" s="37">
        <v>1</v>
      </c>
      <c r="S1394" s="37">
        <v>3</v>
      </c>
      <c r="T1394" s="59">
        <v>1</v>
      </c>
      <c r="U1394" s="37">
        <v>15</v>
      </c>
      <c r="V1394" s="65" t="s">
        <v>1193</v>
      </c>
      <c r="W1394" s="65"/>
      <c r="X1394" s="59" t="s">
        <v>279</v>
      </c>
      <c r="Y1394" s="58"/>
      <c r="Z1394" s="58" t="s">
        <v>981</v>
      </c>
      <c r="AA1394" s="37" t="s">
        <v>29</v>
      </c>
      <c r="AB1394" s="37" t="s">
        <v>29</v>
      </c>
      <c r="AC1394" s="37" t="s">
        <v>112</v>
      </c>
      <c r="AD1394" s="37">
        <v>0</v>
      </c>
      <c r="AE1394" s="37" t="s">
        <v>29</v>
      </c>
      <c r="AF1394" s="37" t="s">
        <v>29</v>
      </c>
      <c r="AG1394" s="37" t="s">
        <v>29</v>
      </c>
      <c r="AH1394" s="37" t="s">
        <v>29</v>
      </c>
      <c r="AI1394" s="60" t="s">
        <v>29</v>
      </c>
      <c r="AJ1394" s="37" t="s">
        <v>29</v>
      </c>
      <c r="AK1394" s="37" t="s">
        <v>29</v>
      </c>
      <c r="AL1394" s="60" t="s">
        <v>29</v>
      </c>
      <c r="AM1394" s="60" t="s">
        <v>29</v>
      </c>
      <c r="AN1394" s="39" t="s">
        <v>28</v>
      </c>
      <c r="AO1394" s="37" t="s">
        <v>28</v>
      </c>
      <c r="AQ1394" s="59" t="s">
        <v>356</v>
      </c>
      <c r="AR1394" s="58" t="s">
        <v>503</v>
      </c>
      <c r="AS1394" s="58"/>
      <c r="AT1394" s="172" t="s">
        <v>2506</v>
      </c>
      <c r="AU1394" s="270">
        <v>42.7</v>
      </c>
      <c r="AV1394" s="11">
        <v>-5</v>
      </c>
      <c r="AW1394" s="59" t="s">
        <v>504</v>
      </c>
      <c r="AX1394" s="277">
        <v>9.9166666666666661</v>
      </c>
      <c r="AY1394" s="278">
        <v>627</v>
      </c>
      <c r="AZ1394" s="455">
        <f t="shared" si="775"/>
        <v>2.7972675408307164</v>
      </c>
      <c r="BA1394" s="523" t="s">
        <v>505</v>
      </c>
      <c r="BB1394" s="66" t="s">
        <v>506</v>
      </c>
      <c r="BD1394" s="59" t="s">
        <v>980</v>
      </c>
      <c r="BE1394" s="59" t="s">
        <v>540</v>
      </c>
      <c r="BF1394" s="58"/>
      <c r="BG1394" s="58"/>
      <c r="BH1394" s="58"/>
      <c r="BI1394" s="78" t="s">
        <v>2232</v>
      </c>
      <c r="BJ1394" s="58" t="s">
        <v>8</v>
      </c>
      <c r="BK1394" s="67" t="s">
        <v>1050</v>
      </c>
      <c r="BN1394" s="58"/>
      <c r="BO1394" s="59" t="s">
        <v>1669</v>
      </c>
      <c r="BP1394" s="58" t="s">
        <v>165</v>
      </c>
      <c r="BQ1394" s="59" t="s">
        <v>35</v>
      </c>
      <c r="BR1394" s="58">
        <v>6.6465182907655702</v>
      </c>
      <c r="BS1394" s="37" t="s">
        <v>21</v>
      </c>
      <c r="BT1394" s="59" t="s">
        <v>9</v>
      </c>
      <c r="BU1394" s="159">
        <v>6.2628838964396305</v>
      </c>
      <c r="BV1394" s="159"/>
      <c r="BW1394" s="105" t="s">
        <v>26</v>
      </c>
      <c r="BX1394" s="91" t="s">
        <v>27</v>
      </c>
      <c r="BY1394" s="70">
        <f>BU1394*SQRT(CC1394)</f>
        <v>10.847633110538379</v>
      </c>
      <c r="BZ1394" s="70">
        <f t="shared" ref="BZ1394:BZ1421" si="796">IF(BX1394="SE",BY1394,BU1394)</f>
        <v>10.847633110538379</v>
      </c>
      <c r="CA1394" s="91" t="s">
        <v>18</v>
      </c>
      <c r="CB1394" s="91" t="s">
        <v>571</v>
      </c>
      <c r="CC1394" s="91">
        <v>3</v>
      </c>
      <c r="CD1394" s="91">
        <v>3</v>
      </c>
      <c r="CE1394" s="58"/>
      <c r="CF1394" s="39" t="s">
        <v>977</v>
      </c>
      <c r="CG1394" s="58">
        <v>100.502777680723</v>
      </c>
      <c r="CH1394" s="37" t="s">
        <v>21</v>
      </c>
      <c r="CI1394" s="159">
        <v>7.9011914328639961</v>
      </c>
      <c r="CJ1394" s="159"/>
      <c r="CK1394" s="59">
        <f>CI1394*SQRT(CM1394)</f>
        <v>13.685265002048379</v>
      </c>
      <c r="CL1394" s="59">
        <f t="shared" si="795"/>
        <v>13.685265002048379</v>
      </c>
      <c r="CM1394" s="91">
        <v>3</v>
      </c>
      <c r="CN1394" s="91">
        <v>3</v>
      </c>
      <c r="CO1394" s="58"/>
      <c r="CP1394" s="67">
        <f t="shared" si="769"/>
        <v>-7.6007857869889639</v>
      </c>
      <c r="CQ1394" s="67">
        <f t="shared" si="770"/>
        <v>0.8</v>
      </c>
      <c r="CR1394" s="67">
        <f t="shared" si="776"/>
        <v>-6.0806286295911711</v>
      </c>
      <c r="CS1394" s="67">
        <f t="shared" si="771"/>
        <v>3.7478370442503168</v>
      </c>
      <c r="CT1394" s="91">
        <v>0</v>
      </c>
      <c r="CU1394" s="59">
        <v>0</v>
      </c>
      <c r="CV1394" s="59" t="s">
        <v>1782</v>
      </c>
      <c r="CW1394" s="59">
        <v>0</v>
      </c>
      <c r="CX1394" s="59">
        <v>0</v>
      </c>
      <c r="CY1394" s="102">
        <v>0</v>
      </c>
      <c r="CZ1394" s="102">
        <v>2</v>
      </c>
      <c r="DA1394" s="102">
        <v>0</v>
      </c>
      <c r="DB1394" s="102">
        <v>0</v>
      </c>
      <c r="DC1394" s="102">
        <v>0</v>
      </c>
      <c r="DD1394" s="59">
        <v>0</v>
      </c>
      <c r="DE1394" s="60">
        <v>1</v>
      </c>
      <c r="DF1394" s="60">
        <v>0</v>
      </c>
      <c r="DG1394" s="60">
        <v>0</v>
      </c>
      <c r="DH1394" s="60">
        <v>0</v>
      </c>
      <c r="DI1394" s="60">
        <v>0</v>
      </c>
      <c r="DJ1394" s="60">
        <v>0</v>
      </c>
      <c r="DK1394" s="60">
        <v>0</v>
      </c>
      <c r="DL1394" s="60">
        <v>0</v>
      </c>
      <c r="DM1394" s="60">
        <v>0</v>
      </c>
      <c r="DN1394" s="60">
        <v>0</v>
      </c>
      <c r="DO1394" s="59">
        <v>0</v>
      </c>
      <c r="DP1394" s="59">
        <v>0</v>
      </c>
      <c r="DQ1394" s="59">
        <v>0</v>
      </c>
      <c r="DR1394" s="59">
        <v>0</v>
      </c>
      <c r="DS1394" s="59">
        <v>0</v>
      </c>
      <c r="DT1394" s="59">
        <v>0</v>
      </c>
      <c r="DU1394" s="59">
        <v>0</v>
      </c>
      <c r="DV1394" s="59">
        <v>0</v>
      </c>
      <c r="DW1394" s="59">
        <v>0</v>
      </c>
      <c r="DX1394" s="59">
        <v>0</v>
      </c>
      <c r="DY1394" s="59">
        <v>0</v>
      </c>
      <c r="DZ1394" s="59">
        <v>0</v>
      </c>
      <c r="EA1394" s="59">
        <v>0</v>
      </c>
      <c r="EB1394" s="59">
        <v>0</v>
      </c>
      <c r="EC1394" s="59">
        <v>0</v>
      </c>
      <c r="ED1394" s="59">
        <v>0</v>
      </c>
      <c r="EE1394" s="59">
        <v>0</v>
      </c>
      <c r="EF1394" s="59">
        <v>0</v>
      </c>
      <c r="EG1394" s="59">
        <v>0</v>
      </c>
      <c r="EH1394" s="59">
        <v>0</v>
      </c>
      <c r="EI1394" s="59">
        <v>0</v>
      </c>
      <c r="EJ1394" s="59">
        <v>0</v>
      </c>
      <c r="EK1394" s="59">
        <v>0</v>
      </c>
      <c r="EL1394" s="59">
        <v>0</v>
      </c>
      <c r="EM1394" s="59">
        <v>2</v>
      </c>
      <c r="EN1394" s="59">
        <v>0</v>
      </c>
      <c r="EO1394" s="59">
        <v>2</v>
      </c>
      <c r="EP1394" s="59">
        <v>2</v>
      </c>
      <c r="EQ1394" s="59">
        <v>6</v>
      </c>
    </row>
    <row r="1395" spans="1:147" ht="15" customHeight="1" x14ac:dyDescent="0.25">
      <c r="A1395" s="501" t="s">
        <v>2608</v>
      </c>
      <c r="B1395" s="37">
        <v>8</v>
      </c>
      <c r="C1395" s="63" t="s">
        <v>500</v>
      </c>
      <c r="D1395" s="62">
        <v>2009</v>
      </c>
      <c r="E1395" s="63" t="s">
        <v>501</v>
      </c>
      <c r="F1395" s="63" t="s">
        <v>97</v>
      </c>
      <c r="G1395" s="62">
        <v>257</v>
      </c>
      <c r="H1395" s="62" t="s">
        <v>502</v>
      </c>
      <c r="I1395" s="127" t="s">
        <v>1949</v>
      </c>
      <c r="J1395" s="59">
        <v>5</v>
      </c>
      <c r="K1395" s="65" t="s">
        <v>3</v>
      </c>
      <c r="L1395" s="65" t="s">
        <v>77</v>
      </c>
      <c r="M1395" s="59" t="s">
        <v>1965</v>
      </c>
      <c r="N1395" s="228" t="s">
        <v>2377</v>
      </c>
      <c r="O1395" s="59">
        <f t="shared" si="772"/>
        <v>1.3222192947339193</v>
      </c>
      <c r="P1395" s="65" t="s">
        <v>1193</v>
      </c>
      <c r="Q1395" s="58"/>
      <c r="R1395" s="37">
        <v>1</v>
      </c>
      <c r="S1395" s="37">
        <v>3</v>
      </c>
      <c r="T1395" s="59">
        <v>1</v>
      </c>
      <c r="U1395" s="37">
        <v>15</v>
      </c>
      <c r="V1395" s="65" t="s">
        <v>1193</v>
      </c>
      <c r="W1395" s="65"/>
      <c r="X1395" s="59" t="s">
        <v>279</v>
      </c>
      <c r="Y1395" s="58"/>
      <c r="Z1395" s="58" t="s">
        <v>981</v>
      </c>
      <c r="AA1395" s="37" t="s">
        <v>29</v>
      </c>
      <c r="AB1395" s="37" t="s">
        <v>29</v>
      </c>
      <c r="AC1395" s="37" t="s">
        <v>112</v>
      </c>
      <c r="AD1395" s="37">
        <v>0</v>
      </c>
      <c r="AE1395" s="37" t="s">
        <v>29</v>
      </c>
      <c r="AF1395" s="37" t="s">
        <v>29</v>
      </c>
      <c r="AG1395" s="37" t="s">
        <v>29</v>
      </c>
      <c r="AH1395" s="37" t="s">
        <v>29</v>
      </c>
      <c r="AI1395" s="60" t="s">
        <v>29</v>
      </c>
      <c r="AJ1395" s="37" t="s">
        <v>29</v>
      </c>
      <c r="AK1395" s="37" t="s">
        <v>29</v>
      </c>
      <c r="AL1395" s="60" t="s">
        <v>29</v>
      </c>
      <c r="AM1395" s="60" t="s">
        <v>29</v>
      </c>
      <c r="AN1395" s="39" t="s">
        <v>28</v>
      </c>
      <c r="AO1395" s="37" t="s">
        <v>28</v>
      </c>
      <c r="AQ1395" s="59" t="s">
        <v>356</v>
      </c>
      <c r="AR1395" s="58" t="s">
        <v>503</v>
      </c>
      <c r="AS1395" s="58"/>
      <c r="AT1395" s="172" t="s">
        <v>2506</v>
      </c>
      <c r="AU1395" s="270">
        <v>42.7</v>
      </c>
      <c r="AV1395" s="11">
        <v>-5</v>
      </c>
      <c r="AW1395" s="59" t="s">
        <v>504</v>
      </c>
      <c r="AX1395" s="277">
        <v>9.9166666666666661</v>
      </c>
      <c r="AY1395" s="278">
        <v>627</v>
      </c>
      <c r="AZ1395" s="455">
        <f t="shared" si="775"/>
        <v>2.7972675408307164</v>
      </c>
      <c r="BA1395" s="523" t="s">
        <v>505</v>
      </c>
      <c r="BB1395" s="66" t="s">
        <v>506</v>
      </c>
      <c r="BD1395" s="59" t="s">
        <v>980</v>
      </c>
      <c r="BE1395" s="59" t="s">
        <v>540</v>
      </c>
      <c r="BF1395" s="58"/>
      <c r="BG1395" s="58"/>
      <c r="BH1395" s="58"/>
      <c r="BI1395" s="78" t="s">
        <v>2232</v>
      </c>
      <c r="BJ1395" s="39" t="s">
        <v>8</v>
      </c>
      <c r="BK1395" s="58" t="s">
        <v>1697</v>
      </c>
      <c r="BN1395" s="58"/>
      <c r="BO1395" s="59" t="s">
        <v>1669</v>
      </c>
      <c r="BP1395" s="58" t="s">
        <v>165</v>
      </c>
      <c r="BQ1395" s="37" t="s">
        <v>15</v>
      </c>
      <c r="BR1395" s="58">
        <v>211.66666666666666</v>
      </c>
      <c r="BS1395" s="37" t="s">
        <v>21</v>
      </c>
      <c r="BT1395" s="59" t="s">
        <v>9</v>
      </c>
      <c r="BU1395" s="58">
        <v>23.158871590242331</v>
      </c>
      <c r="BV1395" s="58"/>
      <c r="BW1395" s="63" t="s">
        <v>26</v>
      </c>
      <c r="BX1395" s="59" t="s">
        <v>67</v>
      </c>
      <c r="BY1395" s="70"/>
      <c r="BZ1395" s="70">
        <f t="shared" si="796"/>
        <v>23.158871590242331</v>
      </c>
      <c r="CA1395" s="37" t="s">
        <v>18</v>
      </c>
      <c r="CB1395" s="37" t="s">
        <v>571</v>
      </c>
      <c r="CC1395" s="37">
        <v>3</v>
      </c>
      <c r="CD1395" s="37">
        <v>3</v>
      </c>
      <c r="CE1395" s="58" t="s">
        <v>979</v>
      </c>
      <c r="CF1395" s="39" t="s">
        <v>977</v>
      </c>
      <c r="CG1395" s="58">
        <v>165</v>
      </c>
      <c r="CH1395" s="37" t="s">
        <v>21</v>
      </c>
      <c r="CI1395" s="58">
        <v>49.959983987187186</v>
      </c>
      <c r="CJ1395" s="58"/>
      <c r="CK1395" s="58"/>
      <c r="CL1395" s="159">
        <f>CI1395</f>
        <v>49.959983987187186</v>
      </c>
      <c r="CM1395" s="37">
        <v>3</v>
      </c>
      <c r="CN1395" s="37">
        <v>3</v>
      </c>
      <c r="CO1395" s="58"/>
      <c r="CP1395" s="67">
        <f t="shared" si="769"/>
        <v>1.1984869481087081</v>
      </c>
      <c r="CQ1395" s="67">
        <f t="shared" si="770"/>
        <v>0.8</v>
      </c>
      <c r="CR1395" s="67">
        <f t="shared" si="776"/>
        <v>0.95878955848696656</v>
      </c>
      <c r="CS1395" s="67">
        <f t="shared" si="771"/>
        <v>0.74327311812196928</v>
      </c>
      <c r="CT1395" s="91">
        <v>0</v>
      </c>
      <c r="CU1395" s="59">
        <v>0</v>
      </c>
      <c r="CV1395" s="59" t="s">
        <v>1782</v>
      </c>
      <c r="CW1395" s="59">
        <v>0</v>
      </c>
      <c r="CX1395" s="59">
        <v>0</v>
      </c>
      <c r="CY1395" s="102">
        <v>0</v>
      </c>
      <c r="CZ1395" s="102">
        <v>2</v>
      </c>
      <c r="DA1395" s="102">
        <v>0</v>
      </c>
      <c r="DB1395" s="102">
        <v>0</v>
      </c>
      <c r="DC1395" s="102">
        <v>0</v>
      </c>
      <c r="DD1395" s="60">
        <v>1</v>
      </c>
      <c r="DE1395" s="60">
        <v>0</v>
      </c>
      <c r="DF1395" s="60">
        <v>0</v>
      </c>
      <c r="DG1395" s="60">
        <v>0</v>
      </c>
      <c r="DH1395" s="60">
        <v>0</v>
      </c>
      <c r="DI1395" s="60">
        <v>0</v>
      </c>
      <c r="DJ1395" s="60">
        <v>0</v>
      </c>
      <c r="DK1395" s="60">
        <v>0</v>
      </c>
      <c r="DL1395" s="60">
        <v>0</v>
      </c>
      <c r="DM1395" s="60">
        <v>0</v>
      </c>
      <c r="DN1395" s="60">
        <v>0</v>
      </c>
      <c r="DO1395" s="59">
        <v>0</v>
      </c>
      <c r="DP1395" s="59">
        <v>0</v>
      </c>
      <c r="DQ1395" s="59">
        <v>0</v>
      </c>
      <c r="DR1395" s="59">
        <v>0</v>
      </c>
      <c r="DS1395" s="59">
        <v>0</v>
      </c>
      <c r="DT1395" s="59">
        <v>0</v>
      </c>
      <c r="DU1395" s="59">
        <v>0</v>
      </c>
      <c r="DV1395" s="59">
        <v>0</v>
      </c>
      <c r="DW1395" s="59">
        <v>0</v>
      </c>
      <c r="DX1395" s="59">
        <v>0</v>
      </c>
      <c r="DY1395" s="59">
        <v>0</v>
      </c>
      <c r="DZ1395" s="59">
        <v>0</v>
      </c>
      <c r="EA1395" s="59">
        <v>0</v>
      </c>
      <c r="EB1395" s="59">
        <v>0</v>
      </c>
      <c r="EC1395" s="59">
        <v>0</v>
      </c>
      <c r="ED1395" s="59">
        <v>0</v>
      </c>
      <c r="EE1395" s="59">
        <v>0</v>
      </c>
      <c r="EF1395" s="59">
        <v>0</v>
      </c>
      <c r="EG1395" s="59">
        <v>0</v>
      </c>
      <c r="EH1395" s="59">
        <v>0</v>
      </c>
      <c r="EI1395" s="59">
        <v>0</v>
      </c>
      <c r="EJ1395" s="59">
        <v>0</v>
      </c>
      <c r="EK1395" s="59">
        <v>0</v>
      </c>
      <c r="EL1395" s="59">
        <v>0</v>
      </c>
      <c r="EM1395" s="59">
        <v>2</v>
      </c>
      <c r="EN1395" s="59">
        <v>0</v>
      </c>
      <c r="EO1395" s="59">
        <v>2</v>
      </c>
      <c r="EP1395" s="59">
        <v>2</v>
      </c>
      <c r="EQ1395" s="59">
        <v>6</v>
      </c>
    </row>
    <row r="1396" spans="1:147" ht="15" customHeight="1" x14ac:dyDescent="0.25">
      <c r="A1396" s="501" t="s">
        <v>2608</v>
      </c>
      <c r="B1396" s="37">
        <v>9</v>
      </c>
      <c r="C1396" s="63" t="s">
        <v>500</v>
      </c>
      <c r="D1396" s="62">
        <v>2009</v>
      </c>
      <c r="E1396" s="63" t="s">
        <v>501</v>
      </c>
      <c r="F1396" s="63" t="s">
        <v>97</v>
      </c>
      <c r="G1396" s="62">
        <v>257</v>
      </c>
      <c r="H1396" s="62" t="s">
        <v>502</v>
      </c>
      <c r="I1396" s="127" t="s">
        <v>1949</v>
      </c>
      <c r="J1396" s="59">
        <v>5</v>
      </c>
      <c r="K1396" s="65" t="s">
        <v>3</v>
      </c>
      <c r="L1396" s="65" t="s">
        <v>77</v>
      </c>
      <c r="M1396" s="59" t="s">
        <v>1965</v>
      </c>
      <c r="N1396" s="228" t="s">
        <v>2377</v>
      </c>
      <c r="O1396" s="59">
        <f t="shared" si="772"/>
        <v>1.3222192947339193</v>
      </c>
      <c r="P1396" s="65" t="s">
        <v>1193</v>
      </c>
      <c r="Q1396" s="58"/>
      <c r="R1396" s="37">
        <v>1</v>
      </c>
      <c r="S1396" s="37">
        <v>3</v>
      </c>
      <c r="T1396" s="59">
        <v>1</v>
      </c>
      <c r="U1396" s="37">
        <v>15</v>
      </c>
      <c r="V1396" s="65" t="s">
        <v>1193</v>
      </c>
      <c r="W1396" s="65"/>
      <c r="X1396" s="59" t="s">
        <v>279</v>
      </c>
      <c r="Y1396" s="58"/>
      <c r="Z1396" s="58" t="s">
        <v>981</v>
      </c>
      <c r="AA1396" s="37" t="s">
        <v>29</v>
      </c>
      <c r="AB1396" s="37" t="s">
        <v>29</v>
      </c>
      <c r="AC1396" s="37" t="s">
        <v>112</v>
      </c>
      <c r="AD1396" s="37">
        <v>0</v>
      </c>
      <c r="AE1396" s="37" t="s">
        <v>29</v>
      </c>
      <c r="AF1396" s="37" t="s">
        <v>29</v>
      </c>
      <c r="AG1396" s="37" t="s">
        <v>29</v>
      </c>
      <c r="AH1396" s="37" t="s">
        <v>29</v>
      </c>
      <c r="AI1396" s="60" t="s">
        <v>29</v>
      </c>
      <c r="AJ1396" s="37" t="s">
        <v>29</v>
      </c>
      <c r="AK1396" s="37" t="s">
        <v>29</v>
      </c>
      <c r="AL1396" s="60" t="s">
        <v>29</v>
      </c>
      <c r="AM1396" s="60" t="s">
        <v>29</v>
      </c>
      <c r="AN1396" s="39" t="s">
        <v>28</v>
      </c>
      <c r="AO1396" s="37" t="s">
        <v>28</v>
      </c>
      <c r="AQ1396" s="59" t="s">
        <v>356</v>
      </c>
      <c r="AR1396" s="58" t="s">
        <v>503</v>
      </c>
      <c r="AS1396" s="58"/>
      <c r="AT1396" s="172" t="s">
        <v>2506</v>
      </c>
      <c r="AU1396" s="270">
        <v>42.7</v>
      </c>
      <c r="AV1396" s="11">
        <v>-5</v>
      </c>
      <c r="AW1396" s="59" t="s">
        <v>504</v>
      </c>
      <c r="AX1396" s="277">
        <v>9.9166666666666661</v>
      </c>
      <c r="AY1396" s="278">
        <v>627</v>
      </c>
      <c r="AZ1396" s="455">
        <f t="shared" si="775"/>
        <v>2.7972675408307164</v>
      </c>
      <c r="BA1396" s="523" t="s">
        <v>505</v>
      </c>
      <c r="BB1396" s="66" t="s">
        <v>506</v>
      </c>
      <c r="BD1396" s="59" t="s">
        <v>980</v>
      </c>
      <c r="BE1396" s="59" t="s">
        <v>540</v>
      </c>
      <c r="BF1396" s="58"/>
      <c r="BG1396" s="58"/>
      <c r="BH1396" s="58"/>
      <c r="BI1396" s="78" t="s">
        <v>2232</v>
      </c>
      <c r="BJ1396" s="39" t="s">
        <v>46</v>
      </c>
      <c r="BK1396" s="168" t="s">
        <v>506</v>
      </c>
      <c r="BL1396" s="77"/>
      <c r="BM1396" s="77"/>
      <c r="BN1396" s="58" t="s">
        <v>978</v>
      </c>
      <c r="BO1396" s="59" t="s">
        <v>1669</v>
      </c>
      <c r="BP1396" s="58" t="s">
        <v>165</v>
      </c>
      <c r="BQ1396" s="59" t="s">
        <v>15</v>
      </c>
      <c r="BR1396" s="58">
        <v>3.5</v>
      </c>
      <c r="BS1396" s="37" t="s">
        <v>21</v>
      </c>
      <c r="BT1396" s="59" t="s">
        <v>9</v>
      </c>
      <c r="BU1396" s="58">
        <v>2.5632011235952601</v>
      </c>
      <c r="BV1396" s="58"/>
      <c r="BW1396" s="63" t="s">
        <v>26</v>
      </c>
      <c r="BX1396" s="59" t="s">
        <v>67</v>
      </c>
      <c r="BY1396" s="70"/>
      <c r="BZ1396" s="70">
        <f t="shared" si="796"/>
        <v>2.5632011235952601</v>
      </c>
      <c r="CA1396" s="37" t="s">
        <v>18</v>
      </c>
      <c r="CB1396" s="37" t="s">
        <v>571</v>
      </c>
      <c r="CC1396" s="37">
        <v>3</v>
      </c>
      <c r="CD1396" s="37">
        <v>3</v>
      </c>
      <c r="CE1396" s="58"/>
      <c r="CF1396" s="39" t="s">
        <v>977</v>
      </c>
      <c r="CG1396" s="58">
        <v>4.333333333333333</v>
      </c>
      <c r="CH1396" s="37" t="s">
        <v>21</v>
      </c>
      <c r="CI1396" s="58">
        <v>3.9247080570831416</v>
      </c>
      <c r="CJ1396" s="58"/>
      <c r="CK1396" s="58"/>
      <c r="CL1396" s="159">
        <f>CI1396</f>
        <v>3.9247080570831416</v>
      </c>
      <c r="CM1396" s="37">
        <v>3</v>
      </c>
      <c r="CN1396" s="37">
        <v>3</v>
      </c>
      <c r="CO1396" s="58"/>
      <c r="CP1396" s="67">
        <f t="shared" si="769"/>
        <v>-0.25141187084660294</v>
      </c>
      <c r="CQ1396" s="67">
        <f t="shared" si="770"/>
        <v>0.8</v>
      </c>
      <c r="CR1396" s="67">
        <f t="shared" si="776"/>
        <v>-0.20112949667728236</v>
      </c>
      <c r="CS1396" s="67">
        <f t="shared" si="771"/>
        <v>0.6700377562028047</v>
      </c>
      <c r="CT1396" s="91">
        <v>0</v>
      </c>
      <c r="CU1396" s="59">
        <v>0</v>
      </c>
      <c r="CV1396" s="59" t="s">
        <v>1782</v>
      </c>
      <c r="CW1396" s="59">
        <v>0</v>
      </c>
      <c r="CX1396" s="37">
        <v>0</v>
      </c>
      <c r="CY1396" s="102">
        <v>0</v>
      </c>
      <c r="CZ1396" s="102">
        <v>2</v>
      </c>
      <c r="DA1396" s="102">
        <v>0</v>
      </c>
      <c r="DB1396" s="102">
        <v>0</v>
      </c>
      <c r="DC1396" s="102">
        <v>0</v>
      </c>
      <c r="DD1396" s="59">
        <v>0</v>
      </c>
      <c r="DE1396" s="60">
        <v>0</v>
      </c>
      <c r="DF1396" s="60">
        <v>0</v>
      </c>
      <c r="DG1396" s="60">
        <v>1</v>
      </c>
      <c r="DH1396" s="60">
        <v>0</v>
      </c>
      <c r="DI1396" s="60">
        <v>0</v>
      </c>
      <c r="DJ1396" s="60">
        <v>0</v>
      </c>
      <c r="DK1396" s="60">
        <v>0</v>
      </c>
      <c r="DL1396" s="60">
        <v>0</v>
      </c>
      <c r="DM1396" s="60">
        <v>0</v>
      </c>
      <c r="DN1396" s="60">
        <v>0</v>
      </c>
      <c r="DO1396" s="59">
        <v>0</v>
      </c>
      <c r="DP1396" s="59">
        <v>0</v>
      </c>
      <c r="DQ1396" s="59">
        <v>0</v>
      </c>
      <c r="DR1396" s="59">
        <v>0</v>
      </c>
      <c r="DS1396" s="59">
        <v>0</v>
      </c>
      <c r="DT1396" s="59">
        <v>0</v>
      </c>
      <c r="DU1396" s="59">
        <v>0</v>
      </c>
      <c r="DV1396" s="59">
        <v>1</v>
      </c>
      <c r="DW1396" s="59">
        <v>0</v>
      </c>
      <c r="DX1396" s="59">
        <v>0</v>
      </c>
      <c r="DY1396" s="59">
        <v>0</v>
      </c>
      <c r="DZ1396" s="59">
        <v>0</v>
      </c>
      <c r="EA1396" s="59">
        <v>0</v>
      </c>
      <c r="EB1396" s="59">
        <v>0</v>
      </c>
      <c r="EC1396" s="59">
        <v>0</v>
      </c>
      <c r="ED1396" s="59">
        <v>0</v>
      </c>
      <c r="EE1396" s="59">
        <v>0</v>
      </c>
      <c r="EF1396" s="59">
        <v>0</v>
      </c>
      <c r="EG1396" s="59">
        <v>0</v>
      </c>
      <c r="EH1396" s="59">
        <v>0</v>
      </c>
      <c r="EI1396" s="59">
        <v>0</v>
      </c>
      <c r="EJ1396" s="59">
        <v>0</v>
      </c>
      <c r="EK1396" s="59">
        <v>0</v>
      </c>
      <c r="EL1396" s="59">
        <v>0</v>
      </c>
      <c r="EM1396" s="59">
        <v>2</v>
      </c>
      <c r="EN1396" s="59">
        <v>0</v>
      </c>
      <c r="EO1396" s="59">
        <v>2</v>
      </c>
      <c r="EP1396" s="59">
        <v>2</v>
      </c>
      <c r="EQ1396" s="59">
        <v>6</v>
      </c>
    </row>
    <row r="1397" spans="1:147" ht="15" customHeight="1" x14ac:dyDescent="0.25">
      <c r="A1397" s="501" t="s">
        <v>2609</v>
      </c>
      <c r="B1397" s="37">
        <v>1</v>
      </c>
      <c r="C1397" s="58" t="s">
        <v>507</v>
      </c>
      <c r="D1397" s="59">
        <v>2014</v>
      </c>
      <c r="E1397" s="67" t="s">
        <v>508</v>
      </c>
      <c r="F1397" s="67" t="s">
        <v>281</v>
      </c>
      <c r="G1397" s="59">
        <v>44</v>
      </c>
      <c r="H1397" s="59" t="s">
        <v>509</v>
      </c>
      <c r="I1397" s="64" t="s">
        <v>50</v>
      </c>
      <c r="J1397" s="59">
        <v>0</v>
      </c>
      <c r="K1397" s="59" t="s">
        <v>3</v>
      </c>
      <c r="L1397" s="59" t="s">
        <v>89</v>
      </c>
      <c r="M1397" s="172" t="s">
        <v>1834</v>
      </c>
      <c r="N1397" s="59">
        <v>7.5</v>
      </c>
      <c r="O1397" s="59">
        <f t="shared" si="772"/>
        <v>0.87506126339170009</v>
      </c>
      <c r="P1397" s="59" t="s">
        <v>782</v>
      </c>
      <c r="Q1397" s="58"/>
      <c r="R1397" s="59">
        <v>1</v>
      </c>
      <c r="S1397" s="132">
        <v>4</v>
      </c>
      <c r="T1397" s="132">
        <v>2</v>
      </c>
      <c r="U1397" s="59">
        <v>5</v>
      </c>
      <c r="V1397" s="59" t="s">
        <v>698</v>
      </c>
      <c r="X1397" s="59" t="s">
        <v>121</v>
      </c>
      <c r="Y1397" s="58"/>
      <c r="Z1397" s="40" t="s">
        <v>83</v>
      </c>
      <c r="AA1397" s="59" t="s">
        <v>780</v>
      </c>
      <c r="AB1397" s="59" t="s">
        <v>1498</v>
      </c>
      <c r="AC1397" s="59">
        <v>6</v>
      </c>
      <c r="AD1397" s="37">
        <v>0</v>
      </c>
      <c r="AE1397" s="59" t="s">
        <v>577</v>
      </c>
      <c r="AF1397" s="59">
        <v>6</v>
      </c>
      <c r="AG1397" s="59">
        <f t="shared" si="773"/>
        <v>0.77815125038364363</v>
      </c>
      <c r="AH1397" s="177">
        <f>AF1397*20.3</f>
        <v>121.80000000000001</v>
      </c>
      <c r="AI1397" s="72">
        <f t="shared" ref="AI1397:AI1431" si="797">LOG10(AH1397)</f>
        <v>2.0856472882968564</v>
      </c>
      <c r="AJ1397" s="59">
        <f t="shared" ref="AJ1397:AJ1431" si="798">AF1397*N1397</f>
        <v>45</v>
      </c>
      <c r="AK1397" s="59">
        <f t="shared" si="774"/>
        <v>1.6532125137753437</v>
      </c>
      <c r="AL1397" s="72">
        <f t="shared" ref="AL1397:AL1431" si="799">AH1397*N1397</f>
        <v>913.50000000000011</v>
      </c>
      <c r="AM1397" s="72">
        <f t="shared" ref="AM1397:AM1450" si="800">LOG10(AL1397)</f>
        <v>2.9607085516885565</v>
      </c>
      <c r="AN1397" s="67" t="s">
        <v>28</v>
      </c>
      <c r="AO1397" s="59" t="s">
        <v>28</v>
      </c>
      <c r="AP1397" s="67" t="s">
        <v>781</v>
      </c>
      <c r="AQ1397" s="59" t="s">
        <v>80</v>
      </c>
      <c r="AR1397" s="67" t="s">
        <v>414</v>
      </c>
      <c r="AS1397" s="67" t="s">
        <v>776</v>
      </c>
      <c r="AT1397" s="172" t="s">
        <v>2492</v>
      </c>
      <c r="AU1397" s="270">
        <v>39.03</v>
      </c>
      <c r="AV1397" s="11">
        <v>-79.67</v>
      </c>
      <c r="AW1397" s="11" t="s">
        <v>510</v>
      </c>
      <c r="AX1397" s="277">
        <v>7.8666666666666663</v>
      </c>
      <c r="AY1397" s="278">
        <v>1269</v>
      </c>
      <c r="AZ1397" s="455">
        <f t="shared" si="775"/>
        <v>3.1034616220947049</v>
      </c>
      <c r="BA1397" s="515" t="s">
        <v>82</v>
      </c>
      <c r="BB1397" s="67" t="s">
        <v>1496</v>
      </c>
      <c r="BC1397" s="59" t="s">
        <v>459</v>
      </c>
      <c r="BD1397" s="59" t="s">
        <v>2371</v>
      </c>
      <c r="BE1397" s="59" t="s">
        <v>867</v>
      </c>
      <c r="BG1397" s="58"/>
      <c r="BH1397" s="58" t="s">
        <v>1450</v>
      </c>
      <c r="BI1397" s="67" t="s">
        <v>772</v>
      </c>
      <c r="BJ1397" s="67" t="s">
        <v>1748</v>
      </c>
      <c r="BK1397" s="40" t="s">
        <v>862</v>
      </c>
      <c r="BL1397" s="77" t="s">
        <v>2268</v>
      </c>
      <c r="BM1397" s="77" t="s">
        <v>2268</v>
      </c>
      <c r="BN1397" s="67" t="s">
        <v>1497</v>
      </c>
      <c r="BO1397" s="59" t="s">
        <v>1678</v>
      </c>
      <c r="BP1397" s="67" t="s">
        <v>51</v>
      </c>
      <c r="BQ1397" s="59" t="s">
        <v>655</v>
      </c>
      <c r="BR1397" s="58">
        <v>12.524711005173801</v>
      </c>
      <c r="BS1397" s="59" t="s">
        <v>21</v>
      </c>
      <c r="BT1397" s="59" t="s">
        <v>778</v>
      </c>
      <c r="BU1397" s="69">
        <v>6.5428266759473974</v>
      </c>
      <c r="BV1397" s="58"/>
      <c r="BW1397" s="63" t="s">
        <v>26</v>
      </c>
      <c r="BX1397" s="59" t="s">
        <v>27</v>
      </c>
      <c r="BY1397" s="70">
        <f t="shared" ref="BY1397:BY1417" si="801">BU1397*SQRT(CC1397)</f>
        <v>18.505908442762571</v>
      </c>
      <c r="BZ1397" s="70">
        <f t="shared" si="796"/>
        <v>18.505908442762571</v>
      </c>
      <c r="CA1397" s="91" t="s">
        <v>18</v>
      </c>
      <c r="CB1397" s="91" t="s">
        <v>698</v>
      </c>
      <c r="CC1397" s="91">
        <v>8</v>
      </c>
      <c r="CD1397" s="91">
        <v>8</v>
      </c>
      <c r="CE1397" s="58"/>
      <c r="CF1397" s="67" t="s">
        <v>1584</v>
      </c>
      <c r="CG1397" s="67">
        <v>5.9365091569829103</v>
      </c>
      <c r="CH1397" s="37" t="s">
        <v>21</v>
      </c>
      <c r="CI1397" s="58">
        <v>2.1686499545742395</v>
      </c>
      <c r="CJ1397" s="58"/>
      <c r="CK1397" s="59">
        <f t="shared" ref="CK1397:CK1417" si="802">CI1397*SQRT(CM1397)</f>
        <v>6.1338683555973725</v>
      </c>
      <c r="CL1397" s="59">
        <f t="shared" ref="CL1397:CL1408" si="803">CK1397</f>
        <v>6.1338683555973725</v>
      </c>
      <c r="CM1397" s="91">
        <v>8</v>
      </c>
      <c r="CN1397" s="91">
        <v>8</v>
      </c>
      <c r="CO1397" s="58"/>
      <c r="CP1397" s="67">
        <f t="shared" si="769"/>
        <v>0.47789992825624295</v>
      </c>
      <c r="CQ1397" s="67">
        <f t="shared" si="770"/>
        <v>0.94545454545454544</v>
      </c>
      <c r="CR1397" s="67">
        <f t="shared" si="776"/>
        <v>0.45183265944226603</v>
      </c>
      <c r="CS1397" s="67">
        <f t="shared" si="771"/>
        <v>0.25637977350433344</v>
      </c>
      <c r="CT1397" s="91">
        <v>0</v>
      </c>
      <c r="CU1397" s="59">
        <v>0</v>
      </c>
      <c r="CV1397" s="59" t="s">
        <v>1782</v>
      </c>
      <c r="CW1397" s="59">
        <v>0</v>
      </c>
      <c r="CX1397" s="59">
        <v>0</v>
      </c>
      <c r="CY1397" s="102">
        <v>0</v>
      </c>
      <c r="CZ1397" s="102">
        <v>3</v>
      </c>
      <c r="DA1397" s="102">
        <v>0</v>
      </c>
      <c r="DB1397" s="102">
        <v>0</v>
      </c>
      <c r="DC1397" s="102">
        <v>0</v>
      </c>
      <c r="DD1397" s="59">
        <v>0</v>
      </c>
      <c r="DE1397" s="60">
        <v>0</v>
      </c>
      <c r="DF1397" s="60">
        <v>0</v>
      </c>
      <c r="DG1397" s="60">
        <v>1</v>
      </c>
      <c r="DH1397" s="60">
        <v>0</v>
      </c>
      <c r="DI1397" s="60">
        <v>0</v>
      </c>
      <c r="DJ1397" s="60">
        <v>0</v>
      </c>
      <c r="DK1397" s="60">
        <v>0</v>
      </c>
      <c r="DL1397" s="60">
        <v>0</v>
      </c>
      <c r="DM1397" s="60">
        <v>0</v>
      </c>
      <c r="DN1397" s="60">
        <v>0</v>
      </c>
      <c r="DO1397" s="59">
        <v>0</v>
      </c>
      <c r="DP1397" s="59">
        <v>1</v>
      </c>
      <c r="DQ1397" s="59">
        <v>0</v>
      </c>
      <c r="DR1397" s="59">
        <v>0</v>
      </c>
      <c r="DS1397" s="59">
        <v>0</v>
      </c>
      <c r="DT1397" s="59">
        <v>0</v>
      </c>
      <c r="DU1397" s="59">
        <v>0</v>
      </c>
      <c r="DV1397" s="59">
        <v>0</v>
      </c>
      <c r="DW1397" s="59">
        <v>0</v>
      </c>
      <c r="DX1397" s="59">
        <v>0</v>
      </c>
      <c r="DY1397" s="59">
        <v>0</v>
      </c>
      <c r="DZ1397" s="59">
        <v>0</v>
      </c>
      <c r="EA1397" s="59">
        <v>0</v>
      </c>
      <c r="EB1397" s="59">
        <v>0</v>
      </c>
      <c r="EC1397" s="59">
        <v>0</v>
      </c>
      <c r="ED1397" s="59">
        <v>0</v>
      </c>
      <c r="EE1397" s="59">
        <v>0</v>
      </c>
      <c r="EF1397" s="59">
        <v>0</v>
      </c>
      <c r="EG1397" s="59">
        <v>0</v>
      </c>
      <c r="EH1397" s="59">
        <v>0</v>
      </c>
      <c r="EI1397" s="59">
        <v>0</v>
      </c>
      <c r="EJ1397" s="59">
        <v>0</v>
      </c>
      <c r="EK1397" s="59">
        <v>0</v>
      </c>
      <c r="EL1397" s="59">
        <v>0</v>
      </c>
      <c r="EM1397" s="59">
        <v>0</v>
      </c>
      <c r="EN1397" s="59">
        <v>1</v>
      </c>
      <c r="EO1397" s="59">
        <v>0</v>
      </c>
      <c r="EP1397" s="59">
        <v>1</v>
      </c>
      <c r="EQ1397" s="59">
        <v>4</v>
      </c>
    </row>
    <row r="1398" spans="1:147" ht="15" customHeight="1" x14ac:dyDescent="0.25">
      <c r="A1398" s="501" t="s">
        <v>2609</v>
      </c>
      <c r="B1398" s="37">
        <v>2</v>
      </c>
      <c r="C1398" s="58" t="s">
        <v>507</v>
      </c>
      <c r="D1398" s="59">
        <v>2014</v>
      </c>
      <c r="E1398" s="67" t="s">
        <v>508</v>
      </c>
      <c r="F1398" s="67" t="s">
        <v>281</v>
      </c>
      <c r="G1398" s="59">
        <v>44</v>
      </c>
      <c r="H1398" s="59" t="s">
        <v>509</v>
      </c>
      <c r="I1398" s="64" t="s">
        <v>50</v>
      </c>
      <c r="J1398" s="59">
        <v>0</v>
      </c>
      <c r="K1398" s="59" t="s">
        <v>3</v>
      </c>
      <c r="L1398" s="59" t="s">
        <v>89</v>
      </c>
      <c r="M1398" s="172" t="s">
        <v>1834</v>
      </c>
      <c r="N1398" s="59">
        <v>7.5</v>
      </c>
      <c r="O1398" s="59">
        <f t="shared" si="772"/>
        <v>0.87506126339170009</v>
      </c>
      <c r="P1398" s="59" t="s">
        <v>782</v>
      </c>
      <c r="Q1398" s="58"/>
      <c r="R1398" s="59">
        <v>1</v>
      </c>
      <c r="S1398" s="132">
        <v>4</v>
      </c>
      <c r="T1398" s="132">
        <v>2</v>
      </c>
      <c r="U1398" s="59">
        <v>5</v>
      </c>
      <c r="V1398" s="59" t="s">
        <v>698</v>
      </c>
      <c r="X1398" s="59" t="s">
        <v>121</v>
      </c>
      <c r="Y1398" s="58"/>
      <c r="Z1398" s="40" t="s">
        <v>83</v>
      </c>
      <c r="AA1398" s="59" t="s">
        <v>780</v>
      </c>
      <c r="AB1398" s="59" t="s">
        <v>1498</v>
      </c>
      <c r="AC1398" s="59">
        <v>6</v>
      </c>
      <c r="AD1398" s="37">
        <v>0</v>
      </c>
      <c r="AE1398" s="59" t="s">
        <v>577</v>
      </c>
      <c r="AF1398" s="59">
        <v>6</v>
      </c>
      <c r="AG1398" s="59">
        <f t="shared" si="773"/>
        <v>0.77815125038364363</v>
      </c>
      <c r="AH1398" s="177">
        <f t="shared" ref="AH1398:AH1417" si="804">AF1398*20.3</f>
        <v>121.80000000000001</v>
      </c>
      <c r="AI1398" s="72">
        <f t="shared" si="797"/>
        <v>2.0856472882968564</v>
      </c>
      <c r="AJ1398" s="59">
        <f t="shared" si="798"/>
        <v>45</v>
      </c>
      <c r="AK1398" s="59">
        <f t="shared" si="774"/>
        <v>1.6532125137753437</v>
      </c>
      <c r="AL1398" s="72">
        <f t="shared" si="799"/>
        <v>913.50000000000011</v>
      </c>
      <c r="AM1398" s="72">
        <f t="shared" si="800"/>
        <v>2.9607085516885565</v>
      </c>
      <c r="AN1398" s="67" t="s">
        <v>28</v>
      </c>
      <c r="AO1398" s="59" t="s">
        <v>28</v>
      </c>
      <c r="AP1398" s="67" t="s">
        <v>781</v>
      </c>
      <c r="AQ1398" s="59" t="s">
        <v>80</v>
      </c>
      <c r="AR1398" s="67" t="s">
        <v>414</v>
      </c>
      <c r="AS1398" s="67" t="s">
        <v>776</v>
      </c>
      <c r="AT1398" s="172" t="s">
        <v>2492</v>
      </c>
      <c r="AU1398" s="270">
        <v>39.03</v>
      </c>
      <c r="AV1398" s="11">
        <v>-79.67</v>
      </c>
      <c r="AW1398" s="11" t="s">
        <v>510</v>
      </c>
      <c r="AX1398" s="277">
        <v>7.8666666666666663</v>
      </c>
      <c r="AY1398" s="278">
        <v>1269</v>
      </c>
      <c r="AZ1398" s="455">
        <f t="shared" si="775"/>
        <v>3.1034616220947049</v>
      </c>
      <c r="BA1398" s="515" t="s">
        <v>82</v>
      </c>
      <c r="BB1398" s="67" t="s">
        <v>1496</v>
      </c>
      <c r="BC1398" s="59" t="s">
        <v>459</v>
      </c>
      <c r="BD1398" s="59" t="s">
        <v>2371</v>
      </c>
      <c r="BE1398" s="59" t="s">
        <v>867</v>
      </c>
      <c r="BG1398" s="58"/>
      <c r="BH1398" s="58" t="s">
        <v>1450</v>
      </c>
      <c r="BI1398" s="67" t="s">
        <v>773</v>
      </c>
      <c r="BJ1398" s="67" t="s">
        <v>1748</v>
      </c>
      <c r="BK1398" s="40" t="s">
        <v>862</v>
      </c>
      <c r="BL1398" s="77" t="s">
        <v>2268</v>
      </c>
      <c r="BM1398" s="77" t="s">
        <v>2268</v>
      </c>
      <c r="BN1398" s="67" t="s">
        <v>1497</v>
      </c>
      <c r="BO1398" s="59" t="s">
        <v>1678</v>
      </c>
      <c r="BP1398" s="67" t="s">
        <v>51</v>
      </c>
      <c r="BQ1398" s="59" t="s">
        <v>655</v>
      </c>
      <c r="BR1398" s="58">
        <v>10.122659662938799</v>
      </c>
      <c r="BS1398" s="59" t="s">
        <v>21</v>
      </c>
      <c r="BT1398" s="59" t="s">
        <v>778</v>
      </c>
      <c r="BU1398" s="69">
        <v>5.2974628348506005</v>
      </c>
      <c r="BV1398" s="58"/>
      <c r="BW1398" s="63" t="s">
        <v>26</v>
      </c>
      <c r="BX1398" s="59" t="s">
        <v>27</v>
      </c>
      <c r="BY1398" s="70">
        <f t="shared" si="801"/>
        <v>14.983487574426286</v>
      </c>
      <c r="BZ1398" s="70">
        <f t="shared" si="796"/>
        <v>14.983487574426286</v>
      </c>
      <c r="CA1398" s="91" t="s">
        <v>18</v>
      </c>
      <c r="CB1398" s="91" t="s">
        <v>698</v>
      </c>
      <c r="CC1398" s="91">
        <v>8</v>
      </c>
      <c r="CD1398" s="91">
        <v>8</v>
      </c>
      <c r="CE1398" s="58"/>
      <c r="CF1398" s="67" t="s">
        <v>1584</v>
      </c>
      <c r="CG1398" s="67">
        <v>5.7390740429733604</v>
      </c>
      <c r="CH1398" s="37" t="s">
        <v>21</v>
      </c>
      <c r="CI1398" s="58">
        <v>3.0562733072582091</v>
      </c>
      <c r="CJ1398" s="58"/>
      <c r="CK1398" s="59">
        <f t="shared" si="802"/>
        <v>8.644446322886866</v>
      </c>
      <c r="CL1398" s="59">
        <f t="shared" si="803"/>
        <v>8.644446322886866</v>
      </c>
      <c r="CM1398" s="91">
        <v>8</v>
      </c>
      <c r="CN1398" s="91">
        <v>8</v>
      </c>
      <c r="CO1398" s="58"/>
      <c r="CP1398" s="67">
        <f t="shared" si="769"/>
        <v>0.35837767194138653</v>
      </c>
      <c r="CQ1398" s="67">
        <f t="shared" si="770"/>
        <v>0.94545454545454544</v>
      </c>
      <c r="CR1398" s="67">
        <f t="shared" si="776"/>
        <v>0.3388297989264018</v>
      </c>
      <c r="CS1398" s="67">
        <f t="shared" si="771"/>
        <v>0.25358767602001581</v>
      </c>
      <c r="CT1398" s="91">
        <v>0</v>
      </c>
      <c r="CU1398" s="59">
        <v>0</v>
      </c>
      <c r="CV1398" s="59" t="s">
        <v>1782</v>
      </c>
      <c r="CW1398" s="59">
        <v>0</v>
      </c>
      <c r="CX1398" s="59">
        <v>0</v>
      </c>
      <c r="CY1398" s="102">
        <v>0</v>
      </c>
      <c r="CZ1398" s="102">
        <v>3</v>
      </c>
      <c r="DA1398" s="102">
        <v>0</v>
      </c>
      <c r="DB1398" s="102">
        <v>0</v>
      </c>
      <c r="DC1398" s="102">
        <v>0</v>
      </c>
      <c r="DD1398" s="59">
        <v>0</v>
      </c>
      <c r="DE1398" s="60">
        <v>0</v>
      </c>
      <c r="DF1398" s="60">
        <v>0</v>
      </c>
      <c r="DG1398" s="60">
        <v>1</v>
      </c>
      <c r="DH1398" s="60">
        <v>0</v>
      </c>
      <c r="DI1398" s="60">
        <v>0</v>
      </c>
      <c r="DJ1398" s="60">
        <v>0</v>
      </c>
      <c r="DK1398" s="60">
        <v>0</v>
      </c>
      <c r="DL1398" s="60">
        <v>0</v>
      </c>
      <c r="DM1398" s="60">
        <v>0</v>
      </c>
      <c r="DN1398" s="60">
        <v>0</v>
      </c>
      <c r="DO1398" s="59">
        <v>0</v>
      </c>
      <c r="DP1398" s="59">
        <v>1</v>
      </c>
      <c r="DQ1398" s="59">
        <v>0</v>
      </c>
      <c r="DR1398" s="59">
        <v>0</v>
      </c>
      <c r="DS1398" s="59">
        <v>0</v>
      </c>
      <c r="DT1398" s="59">
        <v>0</v>
      </c>
      <c r="DU1398" s="59">
        <v>0</v>
      </c>
      <c r="DV1398" s="59">
        <v>0</v>
      </c>
      <c r="DW1398" s="59">
        <v>0</v>
      </c>
      <c r="DX1398" s="59">
        <v>0</v>
      </c>
      <c r="DY1398" s="59">
        <v>0</v>
      </c>
      <c r="DZ1398" s="59">
        <v>0</v>
      </c>
      <c r="EA1398" s="59">
        <v>0</v>
      </c>
      <c r="EB1398" s="59">
        <v>0</v>
      </c>
      <c r="EC1398" s="59">
        <v>0</v>
      </c>
      <c r="ED1398" s="59">
        <v>0</v>
      </c>
      <c r="EE1398" s="59">
        <v>0</v>
      </c>
      <c r="EF1398" s="59">
        <v>0</v>
      </c>
      <c r="EG1398" s="59">
        <v>0</v>
      </c>
      <c r="EH1398" s="59">
        <v>0</v>
      </c>
      <c r="EI1398" s="59">
        <v>0</v>
      </c>
      <c r="EJ1398" s="59">
        <v>0</v>
      </c>
      <c r="EK1398" s="59">
        <v>0</v>
      </c>
      <c r="EL1398" s="59">
        <v>0</v>
      </c>
      <c r="EM1398" s="59">
        <v>0</v>
      </c>
      <c r="EN1398" s="59">
        <v>1</v>
      </c>
      <c r="EO1398" s="59">
        <v>0</v>
      </c>
      <c r="EP1398" s="59">
        <v>1</v>
      </c>
      <c r="EQ1398" s="59">
        <v>4</v>
      </c>
    </row>
    <row r="1399" spans="1:147" ht="15" customHeight="1" x14ac:dyDescent="0.25">
      <c r="A1399" s="501" t="s">
        <v>2609</v>
      </c>
      <c r="B1399" s="37">
        <v>3</v>
      </c>
      <c r="C1399" s="58" t="s">
        <v>507</v>
      </c>
      <c r="D1399" s="59">
        <v>2014</v>
      </c>
      <c r="E1399" s="67" t="s">
        <v>508</v>
      </c>
      <c r="F1399" s="67" t="s">
        <v>281</v>
      </c>
      <c r="G1399" s="59">
        <v>44</v>
      </c>
      <c r="H1399" s="59" t="s">
        <v>509</v>
      </c>
      <c r="I1399" s="64" t="s">
        <v>50</v>
      </c>
      <c r="J1399" s="59">
        <v>0</v>
      </c>
      <c r="K1399" s="59" t="s">
        <v>3</v>
      </c>
      <c r="L1399" s="59" t="s">
        <v>89</v>
      </c>
      <c r="M1399" s="172" t="s">
        <v>1834</v>
      </c>
      <c r="N1399" s="59">
        <v>7.5</v>
      </c>
      <c r="O1399" s="59">
        <f t="shared" si="772"/>
        <v>0.87506126339170009</v>
      </c>
      <c r="P1399" s="59" t="s">
        <v>782</v>
      </c>
      <c r="Q1399" s="58"/>
      <c r="R1399" s="59">
        <v>1</v>
      </c>
      <c r="S1399" s="132">
        <v>4</v>
      </c>
      <c r="T1399" s="132">
        <v>2</v>
      </c>
      <c r="U1399" s="59">
        <v>5</v>
      </c>
      <c r="V1399" s="59" t="s">
        <v>698</v>
      </c>
      <c r="X1399" s="59" t="s">
        <v>121</v>
      </c>
      <c r="Y1399" s="58"/>
      <c r="Z1399" s="40" t="s">
        <v>83</v>
      </c>
      <c r="AA1399" s="59" t="s">
        <v>780</v>
      </c>
      <c r="AB1399" s="59" t="s">
        <v>1498</v>
      </c>
      <c r="AC1399" s="59">
        <v>6</v>
      </c>
      <c r="AD1399" s="37">
        <v>0</v>
      </c>
      <c r="AE1399" s="59" t="s">
        <v>577</v>
      </c>
      <c r="AF1399" s="59">
        <v>6</v>
      </c>
      <c r="AG1399" s="59">
        <f t="shared" si="773"/>
        <v>0.77815125038364363</v>
      </c>
      <c r="AH1399" s="177">
        <f t="shared" si="804"/>
        <v>121.80000000000001</v>
      </c>
      <c r="AI1399" s="72">
        <f t="shared" si="797"/>
        <v>2.0856472882968564</v>
      </c>
      <c r="AJ1399" s="59">
        <f t="shared" si="798"/>
        <v>45</v>
      </c>
      <c r="AK1399" s="59">
        <f t="shared" si="774"/>
        <v>1.6532125137753437</v>
      </c>
      <c r="AL1399" s="72">
        <f t="shared" si="799"/>
        <v>913.50000000000011</v>
      </c>
      <c r="AM1399" s="72">
        <f t="shared" si="800"/>
        <v>2.9607085516885565</v>
      </c>
      <c r="AN1399" s="67" t="s">
        <v>28</v>
      </c>
      <c r="AO1399" s="59" t="s">
        <v>28</v>
      </c>
      <c r="AP1399" s="67" t="s">
        <v>781</v>
      </c>
      <c r="AQ1399" s="59" t="s">
        <v>80</v>
      </c>
      <c r="AR1399" s="67" t="s">
        <v>414</v>
      </c>
      <c r="AS1399" s="67" t="s">
        <v>776</v>
      </c>
      <c r="AT1399" s="172" t="s">
        <v>2492</v>
      </c>
      <c r="AU1399" s="270">
        <v>39.03</v>
      </c>
      <c r="AV1399" s="11">
        <v>-79.67</v>
      </c>
      <c r="AW1399" s="11" t="s">
        <v>510</v>
      </c>
      <c r="AX1399" s="277">
        <v>7.8666666666666663</v>
      </c>
      <c r="AY1399" s="278">
        <v>1269</v>
      </c>
      <c r="AZ1399" s="455">
        <f t="shared" si="775"/>
        <v>3.1034616220947049</v>
      </c>
      <c r="BA1399" s="515" t="s">
        <v>82</v>
      </c>
      <c r="BB1399" s="67" t="s">
        <v>1496</v>
      </c>
      <c r="BC1399" s="59" t="s">
        <v>459</v>
      </c>
      <c r="BD1399" s="59" t="s">
        <v>2371</v>
      </c>
      <c r="BE1399" s="59" t="s">
        <v>867</v>
      </c>
      <c r="BG1399" s="58"/>
      <c r="BH1399" s="58" t="s">
        <v>1450</v>
      </c>
      <c r="BI1399" s="67" t="s">
        <v>774</v>
      </c>
      <c r="BJ1399" s="67" t="s">
        <v>1748</v>
      </c>
      <c r="BK1399" s="40" t="s">
        <v>862</v>
      </c>
      <c r="BL1399" s="77" t="s">
        <v>2268</v>
      </c>
      <c r="BM1399" s="77" t="s">
        <v>2268</v>
      </c>
      <c r="BN1399" s="67" t="s">
        <v>1497</v>
      </c>
      <c r="BO1399" s="59" t="s">
        <v>1678</v>
      </c>
      <c r="BP1399" s="67" t="s">
        <v>51</v>
      </c>
      <c r="BQ1399" s="59" t="s">
        <v>655</v>
      </c>
      <c r="BR1399" s="58">
        <v>16.538769720747901</v>
      </c>
      <c r="BS1399" s="59" t="s">
        <v>21</v>
      </c>
      <c r="BT1399" s="59" t="s">
        <v>778</v>
      </c>
      <c r="BU1399" s="69">
        <v>5.2975640058031992</v>
      </c>
      <c r="BV1399" s="58"/>
      <c r="BW1399" s="63" t="s">
        <v>26</v>
      </c>
      <c r="BX1399" s="59" t="s">
        <v>27</v>
      </c>
      <c r="BY1399" s="70">
        <f t="shared" si="801"/>
        <v>14.983773729092853</v>
      </c>
      <c r="BZ1399" s="70">
        <f t="shared" si="796"/>
        <v>14.983773729092853</v>
      </c>
      <c r="CA1399" s="91" t="s">
        <v>18</v>
      </c>
      <c r="CB1399" s="91" t="s">
        <v>698</v>
      </c>
      <c r="CC1399" s="91">
        <v>8</v>
      </c>
      <c r="CD1399" s="91">
        <v>8</v>
      </c>
      <c r="CE1399" s="58"/>
      <c r="CF1399" s="67" t="s">
        <v>1584</v>
      </c>
      <c r="CG1399" s="67">
        <v>3.40531309374702</v>
      </c>
      <c r="CH1399" s="37" t="s">
        <v>21</v>
      </c>
      <c r="CI1399" s="58">
        <v>1.7784841758512999</v>
      </c>
      <c r="CJ1399" s="58"/>
      <c r="CK1399" s="59">
        <f t="shared" si="802"/>
        <v>5.0303128839096898</v>
      </c>
      <c r="CL1399" s="59">
        <f t="shared" si="803"/>
        <v>5.0303128839096898</v>
      </c>
      <c r="CM1399" s="91">
        <v>8</v>
      </c>
      <c r="CN1399" s="91">
        <v>8</v>
      </c>
      <c r="CO1399" s="58"/>
      <c r="CP1399" s="67">
        <f t="shared" si="769"/>
        <v>1.1751210155971199</v>
      </c>
      <c r="CQ1399" s="67">
        <f t="shared" si="770"/>
        <v>0.94545454545454544</v>
      </c>
      <c r="CR1399" s="67">
        <f t="shared" si="776"/>
        <v>1.1110235056554587</v>
      </c>
      <c r="CS1399" s="67">
        <f t="shared" si="771"/>
        <v>0.28857416344121706</v>
      </c>
      <c r="CT1399" s="91">
        <v>0</v>
      </c>
      <c r="CU1399" s="59">
        <v>0</v>
      </c>
      <c r="CV1399" s="59" t="s">
        <v>1782</v>
      </c>
      <c r="CW1399" s="59">
        <v>0</v>
      </c>
      <c r="CX1399" s="59">
        <v>0</v>
      </c>
      <c r="CY1399" s="102">
        <v>0</v>
      </c>
      <c r="CZ1399" s="102">
        <v>3</v>
      </c>
      <c r="DA1399" s="102">
        <v>0</v>
      </c>
      <c r="DB1399" s="102">
        <v>0</v>
      </c>
      <c r="DC1399" s="102">
        <v>0</v>
      </c>
      <c r="DD1399" s="59">
        <v>0</v>
      </c>
      <c r="DE1399" s="60">
        <v>0</v>
      </c>
      <c r="DF1399" s="60">
        <v>0</v>
      </c>
      <c r="DG1399" s="60">
        <v>1</v>
      </c>
      <c r="DH1399" s="60">
        <v>0</v>
      </c>
      <c r="DI1399" s="60">
        <v>0</v>
      </c>
      <c r="DJ1399" s="60">
        <v>0</v>
      </c>
      <c r="DK1399" s="60">
        <v>0</v>
      </c>
      <c r="DL1399" s="60">
        <v>0</v>
      </c>
      <c r="DM1399" s="60">
        <v>0</v>
      </c>
      <c r="DN1399" s="60">
        <v>0</v>
      </c>
      <c r="DO1399" s="59">
        <v>0</v>
      </c>
      <c r="DP1399" s="59">
        <v>1</v>
      </c>
      <c r="DQ1399" s="59">
        <v>0</v>
      </c>
      <c r="DR1399" s="59">
        <v>0</v>
      </c>
      <c r="DS1399" s="59">
        <v>0</v>
      </c>
      <c r="DT1399" s="59">
        <v>0</v>
      </c>
      <c r="DU1399" s="59">
        <v>0</v>
      </c>
      <c r="DV1399" s="59">
        <v>0</v>
      </c>
      <c r="DW1399" s="59">
        <v>0</v>
      </c>
      <c r="DX1399" s="59">
        <v>0</v>
      </c>
      <c r="DY1399" s="59">
        <v>0</v>
      </c>
      <c r="DZ1399" s="59">
        <v>0</v>
      </c>
      <c r="EA1399" s="59">
        <v>0</v>
      </c>
      <c r="EB1399" s="59">
        <v>0</v>
      </c>
      <c r="EC1399" s="59">
        <v>0</v>
      </c>
      <c r="ED1399" s="59">
        <v>0</v>
      </c>
      <c r="EE1399" s="59">
        <v>0</v>
      </c>
      <c r="EF1399" s="59">
        <v>0</v>
      </c>
      <c r="EG1399" s="59">
        <v>0</v>
      </c>
      <c r="EH1399" s="59">
        <v>0</v>
      </c>
      <c r="EI1399" s="59">
        <v>0</v>
      </c>
      <c r="EJ1399" s="59">
        <v>0</v>
      </c>
      <c r="EK1399" s="59">
        <v>0</v>
      </c>
      <c r="EL1399" s="59">
        <v>0</v>
      </c>
      <c r="EM1399" s="59">
        <v>0</v>
      </c>
      <c r="EN1399" s="59">
        <v>1</v>
      </c>
      <c r="EO1399" s="59">
        <v>0</v>
      </c>
      <c r="EP1399" s="59">
        <v>1</v>
      </c>
      <c r="EQ1399" s="59">
        <v>4</v>
      </c>
    </row>
    <row r="1400" spans="1:147" ht="15" customHeight="1" x14ac:dyDescent="0.25">
      <c r="A1400" s="501" t="s">
        <v>2609</v>
      </c>
      <c r="B1400" s="37">
        <v>4</v>
      </c>
      <c r="C1400" s="58" t="s">
        <v>507</v>
      </c>
      <c r="D1400" s="59">
        <v>2014</v>
      </c>
      <c r="E1400" s="67" t="s">
        <v>508</v>
      </c>
      <c r="F1400" s="67" t="s">
        <v>281</v>
      </c>
      <c r="G1400" s="59">
        <v>44</v>
      </c>
      <c r="H1400" s="59" t="s">
        <v>509</v>
      </c>
      <c r="I1400" s="64" t="s">
        <v>50</v>
      </c>
      <c r="J1400" s="59">
        <v>0</v>
      </c>
      <c r="K1400" s="59" t="s">
        <v>3</v>
      </c>
      <c r="L1400" s="59" t="s">
        <v>89</v>
      </c>
      <c r="M1400" s="172" t="s">
        <v>1834</v>
      </c>
      <c r="N1400" s="59">
        <v>7.5</v>
      </c>
      <c r="O1400" s="59">
        <f t="shared" si="772"/>
        <v>0.87506126339170009</v>
      </c>
      <c r="P1400" s="59" t="s">
        <v>782</v>
      </c>
      <c r="Q1400" s="58"/>
      <c r="R1400" s="59">
        <v>1</v>
      </c>
      <c r="S1400" s="132">
        <v>4</v>
      </c>
      <c r="T1400" s="132">
        <v>2</v>
      </c>
      <c r="U1400" s="59">
        <v>5</v>
      </c>
      <c r="V1400" s="59" t="s">
        <v>698</v>
      </c>
      <c r="X1400" s="59" t="s">
        <v>121</v>
      </c>
      <c r="Y1400" s="58"/>
      <c r="Z1400" s="40" t="s">
        <v>83</v>
      </c>
      <c r="AA1400" s="59" t="s">
        <v>780</v>
      </c>
      <c r="AB1400" s="59" t="s">
        <v>1498</v>
      </c>
      <c r="AC1400" s="59">
        <v>6</v>
      </c>
      <c r="AD1400" s="37">
        <v>0</v>
      </c>
      <c r="AE1400" s="59" t="s">
        <v>577</v>
      </c>
      <c r="AF1400" s="59">
        <v>6</v>
      </c>
      <c r="AG1400" s="59">
        <f t="shared" si="773"/>
        <v>0.77815125038364363</v>
      </c>
      <c r="AH1400" s="177">
        <f t="shared" si="804"/>
        <v>121.80000000000001</v>
      </c>
      <c r="AI1400" s="72">
        <f t="shared" si="797"/>
        <v>2.0856472882968564</v>
      </c>
      <c r="AJ1400" s="59">
        <f t="shared" si="798"/>
        <v>45</v>
      </c>
      <c r="AK1400" s="59">
        <f t="shared" si="774"/>
        <v>1.6532125137753437</v>
      </c>
      <c r="AL1400" s="72">
        <f t="shared" si="799"/>
        <v>913.50000000000011</v>
      </c>
      <c r="AM1400" s="72">
        <f t="shared" si="800"/>
        <v>2.9607085516885565</v>
      </c>
      <c r="AN1400" s="67" t="s">
        <v>28</v>
      </c>
      <c r="AO1400" s="59" t="s">
        <v>28</v>
      </c>
      <c r="AP1400" s="67" t="s">
        <v>781</v>
      </c>
      <c r="AQ1400" s="59" t="s">
        <v>80</v>
      </c>
      <c r="AR1400" s="67" t="s">
        <v>414</v>
      </c>
      <c r="AS1400" s="67" t="s">
        <v>776</v>
      </c>
      <c r="AT1400" s="172" t="s">
        <v>2492</v>
      </c>
      <c r="AU1400" s="270">
        <v>39.03</v>
      </c>
      <c r="AV1400" s="11">
        <v>-79.67</v>
      </c>
      <c r="AW1400" s="11" t="s">
        <v>510</v>
      </c>
      <c r="AX1400" s="277">
        <v>7.8666666666666663</v>
      </c>
      <c r="AY1400" s="278">
        <v>1269</v>
      </c>
      <c r="AZ1400" s="455">
        <f t="shared" si="775"/>
        <v>3.1034616220947049</v>
      </c>
      <c r="BA1400" s="515" t="s">
        <v>82</v>
      </c>
      <c r="BB1400" s="67" t="s">
        <v>1496</v>
      </c>
      <c r="BC1400" s="59" t="s">
        <v>459</v>
      </c>
      <c r="BD1400" s="59" t="s">
        <v>2371</v>
      </c>
      <c r="BE1400" s="59" t="s">
        <v>867</v>
      </c>
      <c r="BG1400" s="58"/>
      <c r="BH1400" s="58" t="s">
        <v>1450</v>
      </c>
      <c r="BI1400" s="67" t="s">
        <v>771</v>
      </c>
      <c r="BJ1400" s="67" t="s">
        <v>1748</v>
      </c>
      <c r="BK1400" s="67" t="s">
        <v>1333</v>
      </c>
      <c r="BL1400" s="77" t="s">
        <v>2268</v>
      </c>
      <c r="BM1400" s="77" t="s">
        <v>2268</v>
      </c>
      <c r="BN1400" s="67" t="s">
        <v>1497</v>
      </c>
      <c r="BO1400" s="59" t="s">
        <v>1678</v>
      </c>
      <c r="BP1400" s="67" t="s">
        <v>51</v>
      </c>
      <c r="BQ1400" s="59" t="s">
        <v>656</v>
      </c>
      <c r="BR1400" s="58">
        <v>9.0113673835596799</v>
      </c>
      <c r="BS1400" s="59" t="s">
        <v>21</v>
      </c>
      <c r="BT1400" s="59" t="s">
        <v>778</v>
      </c>
      <c r="BU1400" s="69">
        <v>4.7389183688745202</v>
      </c>
      <c r="BV1400" s="58"/>
      <c r="BW1400" s="63" t="s">
        <v>26</v>
      </c>
      <c r="BX1400" s="59" t="s">
        <v>27</v>
      </c>
      <c r="BY1400" s="70">
        <f t="shared" si="801"/>
        <v>13.403685256482666</v>
      </c>
      <c r="BZ1400" s="70">
        <f t="shared" si="796"/>
        <v>13.403685256482666</v>
      </c>
      <c r="CA1400" s="91" t="s">
        <v>18</v>
      </c>
      <c r="CB1400" s="91" t="s">
        <v>698</v>
      </c>
      <c r="CC1400" s="91">
        <v>8</v>
      </c>
      <c r="CD1400" s="91">
        <v>8</v>
      </c>
      <c r="CE1400" s="58"/>
      <c r="CF1400" s="67" t="s">
        <v>1584</v>
      </c>
      <c r="CG1400" s="67">
        <v>9.5371316322381308</v>
      </c>
      <c r="CH1400" s="37" t="s">
        <v>21</v>
      </c>
      <c r="CI1400" s="58">
        <v>3.9300923106800685</v>
      </c>
      <c r="CJ1400" s="58"/>
      <c r="CK1400" s="59">
        <f t="shared" si="802"/>
        <v>11.115979694283938</v>
      </c>
      <c r="CL1400" s="59">
        <f t="shared" si="803"/>
        <v>11.115979694283938</v>
      </c>
      <c r="CM1400" s="91">
        <v>8</v>
      </c>
      <c r="CN1400" s="91">
        <v>8</v>
      </c>
      <c r="CO1400" s="58"/>
      <c r="CP1400" s="67">
        <f t="shared" si="769"/>
        <v>-4.2699660131592029E-2</v>
      </c>
      <c r="CQ1400" s="67">
        <f t="shared" si="770"/>
        <v>0.94545454545454544</v>
      </c>
      <c r="CR1400" s="67">
        <f t="shared" si="776"/>
        <v>-4.0370587760777919E-2</v>
      </c>
      <c r="CS1400" s="67">
        <f t="shared" si="771"/>
        <v>0.25005093076112972</v>
      </c>
      <c r="CT1400" s="91">
        <v>0</v>
      </c>
      <c r="CU1400" s="59">
        <v>0</v>
      </c>
      <c r="CV1400" s="59" t="s">
        <v>1782</v>
      </c>
      <c r="CW1400" s="59">
        <v>0</v>
      </c>
      <c r="CX1400" s="59">
        <v>0</v>
      </c>
      <c r="CY1400" s="102">
        <v>0</v>
      </c>
      <c r="CZ1400" s="102">
        <v>3</v>
      </c>
      <c r="DA1400" s="102">
        <v>0</v>
      </c>
      <c r="DB1400" s="102">
        <v>0</v>
      </c>
      <c r="DC1400" s="102">
        <v>0</v>
      </c>
      <c r="DD1400" s="59">
        <v>0</v>
      </c>
      <c r="DE1400" s="60">
        <v>0</v>
      </c>
      <c r="DF1400" s="60">
        <v>0</v>
      </c>
      <c r="DG1400" s="60">
        <v>1</v>
      </c>
      <c r="DH1400" s="60">
        <v>0</v>
      </c>
      <c r="DI1400" s="60">
        <v>0</v>
      </c>
      <c r="DJ1400" s="60">
        <v>0</v>
      </c>
      <c r="DK1400" s="60">
        <v>0</v>
      </c>
      <c r="DL1400" s="60">
        <v>0</v>
      </c>
      <c r="DM1400" s="60">
        <v>0</v>
      </c>
      <c r="DN1400" s="60">
        <v>0</v>
      </c>
      <c r="DO1400" s="59">
        <v>0</v>
      </c>
      <c r="DP1400" s="59">
        <v>0</v>
      </c>
      <c r="DQ1400" s="59">
        <v>0</v>
      </c>
      <c r="DR1400" s="59">
        <v>0</v>
      </c>
      <c r="DS1400" s="59">
        <v>0</v>
      </c>
      <c r="DT1400" s="59">
        <v>0</v>
      </c>
      <c r="DU1400" s="59">
        <v>0</v>
      </c>
      <c r="DV1400" s="59">
        <v>1</v>
      </c>
      <c r="DW1400" s="59">
        <v>0</v>
      </c>
      <c r="DX1400" s="59">
        <v>0</v>
      </c>
      <c r="DY1400" s="59">
        <v>0</v>
      </c>
      <c r="DZ1400" s="59">
        <v>0</v>
      </c>
      <c r="EA1400" s="59">
        <v>0</v>
      </c>
      <c r="EB1400" s="59">
        <v>0</v>
      </c>
      <c r="EC1400" s="59">
        <v>0</v>
      </c>
      <c r="ED1400" s="59">
        <v>0</v>
      </c>
      <c r="EE1400" s="59">
        <v>0</v>
      </c>
      <c r="EF1400" s="59">
        <v>0</v>
      </c>
      <c r="EG1400" s="59">
        <v>0</v>
      </c>
      <c r="EH1400" s="59">
        <v>0</v>
      </c>
      <c r="EI1400" s="59">
        <v>0</v>
      </c>
      <c r="EJ1400" s="59">
        <v>0</v>
      </c>
      <c r="EK1400" s="59">
        <v>0</v>
      </c>
      <c r="EL1400" s="59">
        <v>0</v>
      </c>
      <c r="EM1400" s="59">
        <v>0</v>
      </c>
      <c r="EN1400" s="59">
        <v>1</v>
      </c>
      <c r="EO1400" s="59">
        <v>0</v>
      </c>
      <c r="EP1400" s="59">
        <v>1</v>
      </c>
      <c r="EQ1400" s="59">
        <v>4</v>
      </c>
    </row>
    <row r="1401" spans="1:147" ht="15" customHeight="1" x14ac:dyDescent="0.25">
      <c r="A1401" s="501" t="s">
        <v>2609</v>
      </c>
      <c r="B1401" s="37">
        <v>5</v>
      </c>
      <c r="C1401" s="58" t="s">
        <v>507</v>
      </c>
      <c r="D1401" s="59">
        <v>2014</v>
      </c>
      <c r="E1401" s="67" t="s">
        <v>508</v>
      </c>
      <c r="F1401" s="67" t="s">
        <v>281</v>
      </c>
      <c r="G1401" s="59">
        <v>44</v>
      </c>
      <c r="H1401" s="59" t="s">
        <v>509</v>
      </c>
      <c r="I1401" s="64" t="s">
        <v>50</v>
      </c>
      <c r="J1401" s="59">
        <v>0</v>
      </c>
      <c r="K1401" s="59" t="s">
        <v>3</v>
      </c>
      <c r="L1401" s="59" t="s">
        <v>89</v>
      </c>
      <c r="M1401" s="172" t="s">
        <v>1834</v>
      </c>
      <c r="N1401" s="59">
        <v>7.5</v>
      </c>
      <c r="O1401" s="59">
        <f t="shared" si="772"/>
        <v>0.87506126339170009</v>
      </c>
      <c r="P1401" s="59" t="s">
        <v>782</v>
      </c>
      <c r="Q1401" s="58"/>
      <c r="R1401" s="59">
        <v>1</v>
      </c>
      <c r="S1401" s="132">
        <v>4</v>
      </c>
      <c r="T1401" s="132">
        <v>2</v>
      </c>
      <c r="U1401" s="59">
        <v>5</v>
      </c>
      <c r="V1401" s="59" t="s">
        <v>698</v>
      </c>
      <c r="X1401" s="59" t="s">
        <v>121</v>
      </c>
      <c r="Y1401" s="58"/>
      <c r="Z1401" s="40" t="s">
        <v>83</v>
      </c>
      <c r="AA1401" s="59" t="s">
        <v>780</v>
      </c>
      <c r="AB1401" s="59" t="s">
        <v>1498</v>
      </c>
      <c r="AC1401" s="59">
        <v>6</v>
      </c>
      <c r="AD1401" s="37">
        <v>0</v>
      </c>
      <c r="AE1401" s="59" t="s">
        <v>577</v>
      </c>
      <c r="AF1401" s="59">
        <v>6</v>
      </c>
      <c r="AG1401" s="59">
        <f t="shared" si="773"/>
        <v>0.77815125038364363</v>
      </c>
      <c r="AH1401" s="177">
        <f t="shared" si="804"/>
        <v>121.80000000000001</v>
      </c>
      <c r="AI1401" s="72">
        <f t="shared" si="797"/>
        <v>2.0856472882968564</v>
      </c>
      <c r="AJ1401" s="59">
        <f t="shared" si="798"/>
        <v>45</v>
      </c>
      <c r="AK1401" s="59">
        <f t="shared" si="774"/>
        <v>1.6532125137753437</v>
      </c>
      <c r="AL1401" s="72">
        <f t="shared" si="799"/>
        <v>913.50000000000011</v>
      </c>
      <c r="AM1401" s="72">
        <f t="shared" si="800"/>
        <v>2.9607085516885565</v>
      </c>
      <c r="AN1401" s="67" t="s">
        <v>28</v>
      </c>
      <c r="AO1401" s="59" t="s">
        <v>28</v>
      </c>
      <c r="AP1401" s="67" t="s">
        <v>781</v>
      </c>
      <c r="AQ1401" s="59" t="s">
        <v>80</v>
      </c>
      <c r="AR1401" s="67" t="s">
        <v>414</v>
      </c>
      <c r="AS1401" s="67" t="s">
        <v>776</v>
      </c>
      <c r="AT1401" s="172" t="s">
        <v>2492</v>
      </c>
      <c r="AU1401" s="270">
        <v>39.03</v>
      </c>
      <c r="AV1401" s="11">
        <v>-79.67</v>
      </c>
      <c r="AW1401" s="11" t="s">
        <v>510</v>
      </c>
      <c r="AX1401" s="277">
        <v>7.8666666666666663</v>
      </c>
      <c r="AY1401" s="278">
        <v>1269</v>
      </c>
      <c r="AZ1401" s="455">
        <f t="shared" si="775"/>
        <v>3.1034616220947049</v>
      </c>
      <c r="BA1401" s="515" t="s">
        <v>82</v>
      </c>
      <c r="BB1401" s="67" t="s">
        <v>1496</v>
      </c>
      <c r="BC1401" s="59" t="s">
        <v>459</v>
      </c>
      <c r="BD1401" s="59" t="s">
        <v>2371</v>
      </c>
      <c r="BE1401" s="59" t="s">
        <v>867</v>
      </c>
      <c r="BG1401" s="58"/>
      <c r="BH1401" s="58" t="s">
        <v>1450</v>
      </c>
      <c r="BI1401" s="67" t="s">
        <v>772</v>
      </c>
      <c r="BJ1401" s="67" t="s">
        <v>1748</v>
      </c>
      <c r="BK1401" s="67" t="s">
        <v>1333</v>
      </c>
      <c r="BL1401" s="77" t="s">
        <v>2268</v>
      </c>
      <c r="BM1401" s="77" t="s">
        <v>2268</v>
      </c>
      <c r="BN1401" s="67" t="s">
        <v>1497</v>
      </c>
      <c r="BO1401" s="59" t="s">
        <v>1678</v>
      </c>
      <c r="BP1401" s="67" t="s">
        <v>51</v>
      </c>
      <c r="BQ1401" s="59" t="s">
        <v>656</v>
      </c>
      <c r="BR1401" s="58">
        <v>13.003789127853199</v>
      </c>
      <c r="BS1401" s="59" t="s">
        <v>21</v>
      </c>
      <c r="BT1401" s="59" t="s">
        <v>778</v>
      </c>
      <c r="BU1401" s="69">
        <v>2.9975177469963015</v>
      </c>
      <c r="BV1401" s="58"/>
      <c r="BW1401" s="63" t="s">
        <v>26</v>
      </c>
      <c r="BX1401" s="59" t="s">
        <v>27</v>
      </c>
      <c r="BY1401" s="70">
        <f t="shared" si="801"/>
        <v>8.4782605025124269</v>
      </c>
      <c r="BZ1401" s="70">
        <f t="shared" si="796"/>
        <v>8.4782605025124269</v>
      </c>
      <c r="CA1401" s="91" t="s">
        <v>18</v>
      </c>
      <c r="CB1401" s="91" t="s">
        <v>698</v>
      </c>
      <c r="CC1401" s="91">
        <v>8</v>
      </c>
      <c r="CD1401" s="91">
        <v>8</v>
      </c>
      <c r="CE1401" s="58"/>
      <c r="CF1401" s="67" t="s">
        <v>1584</v>
      </c>
      <c r="CG1401" s="67">
        <v>10.895816179758</v>
      </c>
      <c r="CH1401" s="37" t="s">
        <v>21</v>
      </c>
      <c r="CI1401" s="58">
        <v>2.6110995349063</v>
      </c>
      <c r="CJ1401" s="58"/>
      <c r="CK1401" s="59">
        <f t="shared" si="802"/>
        <v>7.3853047499411408</v>
      </c>
      <c r="CL1401" s="59">
        <f t="shared" si="803"/>
        <v>7.3853047499411408</v>
      </c>
      <c r="CM1401" s="91">
        <v>8</v>
      </c>
      <c r="CN1401" s="91">
        <v>8</v>
      </c>
      <c r="CO1401" s="58"/>
      <c r="CP1401" s="67">
        <f t="shared" si="769"/>
        <v>0.26513429519928183</v>
      </c>
      <c r="CQ1401" s="67">
        <f t="shared" si="770"/>
        <v>0.94545454545454544</v>
      </c>
      <c r="CR1401" s="67">
        <f t="shared" si="776"/>
        <v>0.2506724245520483</v>
      </c>
      <c r="CS1401" s="67">
        <f t="shared" si="771"/>
        <v>0.25196364576346258</v>
      </c>
      <c r="CT1401" s="91">
        <v>0</v>
      </c>
      <c r="CU1401" s="59">
        <v>0</v>
      </c>
      <c r="CV1401" s="59" t="s">
        <v>1782</v>
      </c>
      <c r="CW1401" s="59">
        <v>0</v>
      </c>
      <c r="CX1401" s="59">
        <v>0</v>
      </c>
      <c r="CY1401" s="102">
        <v>0</v>
      </c>
      <c r="CZ1401" s="102">
        <v>3</v>
      </c>
      <c r="DA1401" s="102">
        <v>0</v>
      </c>
      <c r="DB1401" s="102">
        <v>0</v>
      </c>
      <c r="DC1401" s="102">
        <v>0</v>
      </c>
      <c r="DD1401" s="59">
        <v>0</v>
      </c>
      <c r="DE1401" s="60">
        <v>0</v>
      </c>
      <c r="DF1401" s="60">
        <v>0</v>
      </c>
      <c r="DG1401" s="60">
        <v>1</v>
      </c>
      <c r="DH1401" s="60">
        <v>0</v>
      </c>
      <c r="DI1401" s="60">
        <v>0</v>
      </c>
      <c r="DJ1401" s="60">
        <v>0</v>
      </c>
      <c r="DK1401" s="60">
        <v>0</v>
      </c>
      <c r="DL1401" s="60">
        <v>0</v>
      </c>
      <c r="DM1401" s="60">
        <v>0</v>
      </c>
      <c r="DN1401" s="60">
        <v>0</v>
      </c>
      <c r="DO1401" s="59">
        <v>0</v>
      </c>
      <c r="DP1401" s="59">
        <v>0</v>
      </c>
      <c r="DQ1401" s="59">
        <v>0</v>
      </c>
      <c r="DR1401" s="59">
        <v>0</v>
      </c>
      <c r="DS1401" s="59">
        <v>0</v>
      </c>
      <c r="DT1401" s="59">
        <v>0</v>
      </c>
      <c r="DU1401" s="59">
        <v>0</v>
      </c>
      <c r="DV1401" s="59">
        <v>1</v>
      </c>
      <c r="DW1401" s="59">
        <v>0</v>
      </c>
      <c r="DX1401" s="59">
        <v>0</v>
      </c>
      <c r="DY1401" s="59">
        <v>0</v>
      </c>
      <c r="DZ1401" s="59">
        <v>0</v>
      </c>
      <c r="EA1401" s="59">
        <v>0</v>
      </c>
      <c r="EB1401" s="59">
        <v>0</v>
      </c>
      <c r="EC1401" s="59">
        <v>0</v>
      </c>
      <c r="ED1401" s="59">
        <v>0</v>
      </c>
      <c r="EE1401" s="59">
        <v>0</v>
      </c>
      <c r="EF1401" s="59">
        <v>0</v>
      </c>
      <c r="EG1401" s="59">
        <v>0</v>
      </c>
      <c r="EH1401" s="59">
        <v>0</v>
      </c>
      <c r="EI1401" s="59">
        <v>0</v>
      </c>
      <c r="EJ1401" s="59">
        <v>0</v>
      </c>
      <c r="EK1401" s="59">
        <v>0</v>
      </c>
      <c r="EL1401" s="59">
        <v>0</v>
      </c>
      <c r="EM1401" s="59">
        <v>0</v>
      </c>
      <c r="EN1401" s="59">
        <v>1</v>
      </c>
      <c r="EO1401" s="59">
        <v>0</v>
      </c>
      <c r="EP1401" s="59">
        <v>1</v>
      </c>
      <c r="EQ1401" s="59">
        <v>4</v>
      </c>
    </row>
    <row r="1402" spans="1:147" ht="15" customHeight="1" x14ac:dyDescent="0.25">
      <c r="A1402" s="501" t="s">
        <v>2609</v>
      </c>
      <c r="B1402" s="37">
        <v>6</v>
      </c>
      <c r="C1402" s="58" t="s">
        <v>507</v>
      </c>
      <c r="D1402" s="59">
        <v>2014</v>
      </c>
      <c r="E1402" s="67" t="s">
        <v>508</v>
      </c>
      <c r="F1402" s="67" t="s">
        <v>281</v>
      </c>
      <c r="G1402" s="59">
        <v>44</v>
      </c>
      <c r="H1402" s="59" t="s">
        <v>509</v>
      </c>
      <c r="I1402" s="64" t="s">
        <v>50</v>
      </c>
      <c r="J1402" s="59">
        <v>0</v>
      </c>
      <c r="K1402" s="59" t="s">
        <v>3</v>
      </c>
      <c r="L1402" s="59" t="s">
        <v>89</v>
      </c>
      <c r="M1402" s="172" t="s">
        <v>1834</v>
      </c>
      <c r="N1402" s="59">
        <v>7.5</v>
      </c>
      <c r="O1402" s="59">
        <f t="shared" si="772"/>
        <v>0.87506126339170009</v>
      </c>
      <c r="P1402" s="59" t="s">
        <v>782</v>
      </c>
      <c r="Q1402" s="58"/>
      <c r="R1402" s="59">
        <v>1</v>
      </c>
      <c r="S1402" s="132">
        <v>4</v>
      </c>
      <c r="T1402" s="132">
        <v>2</v>
      </c>
      <c r="U1402" s="59">
        <v>5</v>
      </c>
      <c r="V1402" s="59" t="s">
        <v>698</v>
      </c>
      <c r="X1402" s="59" t="s">
        <v>121</v>
      </c>
      <c r="Y1402" s="58"/>
      <c r="Z1402" s="40" t="s">
        <v>83</v>
      </c>
      <c r="AA1402" s="59" t="s">
        <v>780</v>
      </c>
      <c r="AB1402" s="59" t="s">
        <v>1498</v>
      </c>
      <c r="AC1402" s="59">
        <v>6</v>
      </c>
      <c r="AD1402" s="37">
        <v>0</v>
      </c>
      <c r="AE1402" s="59" t="s">
        <v>577</v>
      </c>
      <c r="AF1402" s="59">
        <v>6</v>
      </c>
      <c r="AG1402" s="59">
        <f t="shared" si="773"/>
        <v>0.77815125038364363</v>
      </c>
      <c r="AH1402" s="177">
        <f t="shared" si="804"/>
        <v>121.80000000000001</v>
      </c>
      <c r="AI1402" s="72">
        <f t="shared" si="797"/>
        <v>2.0856472882968564</v>
      </c>
      <c r="AJ1402" s="59">
        <f t="shared" si="798"/>
        <v>45</v>
      </c>
      <c r="AK1402" s="59">
        <f t="shared" si="774"/>
        <v>1.6532125137753437</v>
      </c>
      <c r="AL1402" s="72">
        <f t="shared" si="799"/>
        <v>913.50000000000011</v>
      </c>
      <c r="AM1402" s="72">
        <f t="shared" si="800"/>
        <v>2.9607085516885565</v>
      </c>
      <c r="AN1402" s="67" t="s">
        <v>28</v>
      </c>
      <c r="AO1402" s="59" t="s">
        <v>28</v>
      </c>
      <c r="AP1402" s="67" t="s">
        <v>781</v>
      </c>
      <c r="AQ1402" s="59" t="s">
        <v>80</v>
      </c>
      <c r="AR1402" s="67" t="s">
        <v>414</v>
      </c>
      <c r="AS1402" s="67" t="s">
        <v>776</v>
      </c>
      <c r="AT1402" s="172" t="s">
        <v>2492</v>
      </c>
      <c r="AU1402" s="270">
        <v>39.03</v>
      </c>
      <c r="AV1402" s="11">
        <v>-79.67</v>
      </c>
      <c r="AW1402" s="11" t="s">
        <v>510</v>
      </c>
      <c r="AX1402" s="277">
        <v>7.8666666666666663</v>
      </c>
      <c r="AY1402" s="278">
        <v>1269</v>
      </c>
      <c r="AZ1402" s="455">
        <f t="shared" si="775"/>
        <v>3.1034616220947049</v>
      </c>
      <c r="BA1402" s="515" t="s">
        <v>82</v>
      </c>
      <c r="BB1402" s="67" t="s">
        <v>1496</v>
      </c>
      <c r="BC1402" s="59" t="s">
        <v>459</v>
      </c>
      <c r="BD1402" s="59" t="s">
        <v>2371</v>
      </c>
      <c r="BE1402" s="59" t="s">
        <v>867</v>
      </c>
      <c r="BG1402" s="58"/>
      <c r="BH1402" s="58" t="s">
        <v>1450</v>
      </c>
      <c r="BI1402" s="67" t="s">
        <v>773</v>
      </c>
      <c r="BJ1402" s="67" t="s">
        <v>1748</v>
      </c>
      <c r="BK1402" s="67" t="s">
        <v>1333</v>
      </c>
      <c r="BL1402" s="77" t="s">
        <v>2268</v>
      </c>
      <c r="BM1402" s="77" t="s">
        <v>2268</v>
      </c>
      <c r="BN1402" s="67" t="s">
        <v>1497</v>
      </c>
      <c r="BO1402" s="59" t="s">
        <v>1678</v>
      </c>
      <c r="BP1402" s="67" t="s">
        <v>51</v>
      </c>
      <c r="BQ1402" s="59" t="s">
        <v>656</v>
      </c>
      <c r="BR1402" s="58">
        <v>15.9874086856601</v>
      </c>
      <c r="BS1402" s="59" t="s">
        <v>21</v>
      </c>
      <c r="BT1402" s="59" t="s">
        <v>778</v>
      </c>
      <c r="BU1402" s="69">
        <v>12.0462706525676</v>
      </c>
      <c r="BV1402" s="58"/>
      <c r="BW1402" s="63" t="s">
        <v>26</v>
      </c>
      <c r="BX1402" s="59" t="s">
        <v>27</v>
      </c>
      <c r="BY1402" s="70">
        <f t="shared" si="801"/>
        <v>34.07199866575619</v>
      </c>
      <c r="BZ1402" s="70">
        <f t="shared" si="796"/>
        <v>34.07199866575619</v>
      </c>
      <c r="CA1402" s="91" t="s">
        <v>18</v>
      </c>
      <c r="CB1402" s="91" t="s">
        <v>698</v>
      </c>
      <c r="CC1402" s="91">
        <v>8</v>
      </c>
      <c r="CD1402" s="91">
        <v>8</v>
      </c>
      <c r="CE1402" s="58"/>
      <c r="CF1402" s="67" t="s">
        <v>1584</v>
      </c>
      <c r="CG1402" s="67">
        <v>5.7766093678245802</v>
      </c>
      <c r="CH1402" s="37" t="s">
        <v>21</v>
      </c>
      <c r="CI1402" s="58">
        <v>1.7139076974119396</v>
      </c>
      <c r="CJ1402" s="58"/>
      <c r="CK1402" s="59">
        <f t="shared" si="802"/>
        <v>4.8476630206712157</v>
      </c>
      <c r="CL1402" s="59">
        <f t="shared" si="803"/>
        <v>4.8476630206712157</v>
      </c>
      <c r="CM1402" s="91">
        <v>8</v>
      </c>
      <c r="CN1402" s="91">
        <v>8</v>
      </c>
      <c r="CO1402" s="58"/>
      <c r="CP1402" s="67">
        <f t="shared" si="769"/>
        <v>0.41959023138211132</v>
      </c>
      <c r="CQ1402" s="67">
        <f t="shared" si="770"/>
        <v>0.94545454545454544</v>
      </c>
      <c r="CR1402" s="67">
        <f t="shared" si="776"/>
        <v>0.39670349148854162</v>
      </c>
      <c r="CS1402" s="67">
        <f t="shared" si="771"/>
        <v>0.254917926879975</v>
      </c>
      <c r="CT1402" s="91">
        <v>0</v>
      </c>
      <c r="CU1402" s="59">
        <v>0</v>
      </c>
      <c r="CV1402" s="59" t="s">
        <v>1782</v>
      </c>
      <c r="CW1402" s="59">
        <v>0</v>
      </c>
      <c r="CX1402" s="59">
        <v>0</v>
      </c>
      <c r="CY1402" s="102">
        <v>0</v>
      </c>
      <c r="CZ1402" s="102">
        <v>3</v>
      </c>
      <c r="DA1402" s="102">
        <v>0</v>
      </c>
      <c r="DB1402" s="102">
        <v>0</v>
      </c>
      <c r="DC1402" s="102">
        <v>0</v>
      </c>
      <c r="DD1402" s="59">
        <v>0</v>
      </c>
      <c r="DE1402" s="60">
        <v>0</v>
      </c>
      <c r="DF1402" s="60">
        <v>0</v>
      </c>
      <c r="DG1402" s="60">
        <v>1</v>
      </c>
      <c r="DH1402" s="60">
        <v>0</v>
      </c>
      <c r="DI1402" s="60">
        <v>0</v>
      </c>
      <c r="DJ1402" s="60">
        <v>0</v>
      </c>
      <c r="DK1402" s="60">
        <v>0</v>
      </c>
      <c r="DL1402" s="60">
        <v>0</v>
      </c>
      <c r="DM1402" s="60">
        <v>0</v>
      </c>
      <c r="DN1402" s="60">
        <v>0</v>
      </c>
      <c r="DO1402" s="59">
        <v>0</v>
      </c>
      <c r="DP1402" s="59">
        <v>0</v>
      </c>
      <c r="DQ1402" s="59">
        <v>0</v>
      </c>
      <c r="DR1402" s="59">
        <v>0</v>
      </c>
      <c r="DS1402" s="59">
        <v>0</v>
      </c>
      <c r="DT1402" s="59">
        <v>0</v>
      </c>
      <c r="DU1402" s="59">
        <v>0</v>
      </c>
      <c r="DV1402" s="59">
        <v>1</v>
      </c>
      <c r="DW1402" s="59">
        <v>0</v>
      </c>
      <c r="DX1402" s="59">
        <v>0</v>
      </c>
      <c r="DY1402" s="59">
        <v>0</v>
      </c>
      <c r="DZ1402" s="59">
        <v>0</v>
      </c>
      <c r="EA1402" s="59">
        <v>0</v>
      </c>
      <c r="EB1402" s="59">
        <v>0</v>
      </c>
      <c r="EC1402" s="59">
        <v>0</v>
      </c>
      <c r="ED1402" s="59">
        <v>0</v>
      </c>
      <c r="EE1402" s="59">
        <v>0</v>
      </c>
      <c r="EF1402" s="59">
        <v>0</v>
      </c>
      <c r="EG1402" s="59">
        <v>0</v>
      </c>
      <c r="EH1402" s="59">
        <v>0</v>
      </c>
      <c r="EI1402" s="59">
        <v>0</v>
      </c>
      <c r="EJ1402" s="59">
        <v>0</v>
      </c>
      <c r="EK1402" s="59">
        <v>0</v>
      </c>
      <c r="EL1402" s="59">
        <v>0</v>
      </c>
      <c r="EM1402" s="59">
        <v>0</v>
      </c>
      <c r="EN1402" s="59">
        <v>1</v>
      </c>
      <c r="EO1402" s="59">
        <v>0</v>
      </c>
      <c r="EP1402" s="59">
        <v>1</v>
      </c>
      <c r="EQ1402" s="59">
        <v>4</v>
      </c>
    </row>
    <row r="1403" spans="1:147" ht="15" customHeight="1" x14ac:dyDescent="0.25">
      <c r="A1403" s="501" t="s">
        <v>2609</v>
      </c>
      <c r="B1403" s="37">
        <v>7</v>
      </c>
      <c r="C1403" s="58" t="s">
        <v>507</v>
      </c>
      <c r="D1403" s="59">
        <v>2014</v>
      </c>
      <c r="E1403" s="67" t="s">
        <v>508</v>
      </c>
      <c r="F1403" s="67" t="s">
        <v>281</v>
      </c>
      <c r="G1403" s="59">
        <v>44</v>
      </c>
      <c r="H1403" s="59" t="s">
        <v>509</v>
      </c>
      <c r="I1403" s="64" t="s">
        <v>50</v>
      </c>
      <c r="J1403" s="59">
        <v>0</v>
      </c>
      <c r="K1403" s="59" t="s">
        <v>3</v>
      </c>
      <c r="L1403" s="59" t="s">
        <v>89</v>
      </c>
      <c r="M1403" s="172" t="s">
        <v>1834</v>
      </c>
      <c r="N1403" s="59">
        <v>7.5</v>
      </c>
      <c r="O1403" s="59">
        <f t="shared" si="772"/>
        <v>0.87506126339170009</v>
      </c>
      <c r="P1403" s="59" t="s">
        <v>782</v>
      </c>
      <c r="Q1403" s="58"/>
      <c r="R1403" s="59">
        <v>1</v>
      </c>
      <c r="S1403" s="132">
        <v>4</v>
      </c>
      <c r="T1403" s="132">
        <v>2</v>
      </c>
      <c r="U1403" s="59">
        <v>5</v>
      </c>
      <c r="V1403" s="59" t="s">
        <v>698</v>
      </c>
      <c r="X1403" s="59" t="s">
        <v>121</v>
      </c>
      <c r="Y1403" s="58"/>
      <c r="Z1403" s="40" t="s">
        <v>83</v>
      </c>
      <c r="AA1403" s="59" t="s">
        <v>780</v>
      </c>
      <c r="AB1403" s="59" t="s">
        <v>1498</v>
      </c>
      <c r="AC1403" s="59">
        <v>6</v>
      </c>
      <c r="AD1403" s="37">
        <v>0</v>
      </c>
      <c r="AE1403" s="59" t="s">
        <v>577</v>
      </c>
      <c r="AF1403" s="59">
        <v>6</v>
      </c>
      <c r="AG1403" s="59">
        <f t="shared" si="773"/>
        <v>0.77815125038364363</v>
      </c>
      <c r="AH1403" s="177">
        <f t="shared" si="804"/>
        <v>121.80000000000001</v>
      </c>
      <c r="AI1403" s="72">
        <f t="shared" si="797"/>
        <v>2.0856472882968564</v>
      </c>
      <c r="AJ1403" s="59">
        <f t="shared" si="798"/>
        <v>45</v>
      </c>
      <c r="AK1403" s="59">
        <f t="shared" si="774"/>
        <v>1.6532125137753437</v>
      </c>
      <c r="AL1403" s="72">
        <f t="shared" si="799"/>
        <v>913.50000000000011</v>
      </c>
      <c r="AM1403" s="72">
        <f t="shared" si="800"/>
        <v>2.9607085516885565</v>
      </c>
      <c r="AN1403" s="67" t="s">
        <v>28</v>
      </c>
      <c r="AO1403" s="59" t="s">
        <v>28</v>
      </c>
      <c r="AP1403" s="67" t="s">
        <v>781</v>
      </c>
      <c r="AQ1403" s="59" t="s">
        <v>80</v>
      </c>
      <c r="AR1403" s="67" t="s">
        <v>414</v>
      </c>
      <c r="AS1403" s="67" t="s">
        <v>776</v>
      </c>
      <c r="AT1403" s="172" t="s">
        <v>2492</v>
      </c>
      <c r="AU1403" s="270">
        <v>39.03</v>
      </c>
      <c r="AV1403" s="11">
        <v>-79.67</v>
      </c>
      <c r="AW1403" s="11" t="s">
        <v>510</v>
      </c>
      <c r="AX1403" s="277">
        <v>7.8666666666666663</v>
      </c>
      <c r="AY1403" s="278">
        <v>1269</v>
      </c>
      <c r="AZ1403" s="455">
        <f t="shared" si="775"/>
        <v>3.1034616220947049</v>
      </c>
      <c r="BA1403" s="515" t="s">
        <v>82</v>
      </c>
      <c r="BB1403" s="67" t="s">
        <v>1496</v>
      </c>
      <c r="BC1403" s="59" t="s">
        <v>459</v>
      </c>
      <c r="BD1403" s="59" t="s">
        <v>2371</v>
      </c>
      <c r="BE1403" s="59" t="s">
        <v>867</v>
      </c>
      <c r="BG1403" s="58"/>
      <c r="BH1403" s="58" t="s">
        <v>1450</v>
      </c>
      <c r="BI1403" s="67" t="s">
        <v>774</v>
      </c>
      <c r="BJ1403" s="67" t="s">
        <v>1748</v>
      </c>
      <c r="BK1403" s="67" t="s">
        <v>1333</v>
      </c>
      <c r="BL1403" s="77" t="s">
        <v>2268</v>
      </c>
      <c r="BM1403" s="77" t="s">
        <v>2268</v>
      </c>
      <c r="BN1403" s="67" t="s">
        <v>1497</v>
      </c>
      <c r="BO1403" s="59" t="s">
        <v>1678</v>
      </c>
      <c r="BP1403" s="67" t="s">
        <v>51</v>
      </c>
      <c r="BQ1403" s="59" t="s">
        <v>656</v>
      </c>
      <c r="BR1403" s="58">
        <v>2.5020988895609899</v>
      </c>
      <c r="BS1403" s="59" t="s">
        <v>21</v>
      </c>
      <c r="BT1403" s="59" t="s">
        <v>778</v>
      </c>
      <c r="BU1403" s="69">
        <v>1.0678543178457001</v>
      </c>
      <c r="BV1403" s="58"/>
      <c r="BW1403" s="63" t="s">
        <v>26</v>
      </c>
      <c r="BX1403" s="59" t="s">
        <v>27</v>
      </c>
      <c r="BY1403" s="70">
        <f t="shared" si="801"/>
        <v>3.0203481178721177</v>
      </c>
      <c r="BZ1403" s="70">
        <f t="shared" si="796"/>
        <v>3.0203481178721177</v>
      </c>
      <c r="CA1403" s="91" t="s">
        <v>18</v>
      </c>
      <c r="CB1403" s="91" t="s">
        <v>698</v>
      </c>
      <c r="CC1403" s="91">
        <v>8</v>
      </c>
      <c r="CD1403" s="91">
        <v>8</v>
      </c>
      <c r="CE1403" s="58"/>
      <c r="CF1403" s="67" t="s">
        <v>1584</v>
      </c>
      <c r="CG1403" s="67">
        <v>13.7874892020982</v>
      </c>
      <c r="CH1403" s="37" t="s">
        <v>21</v>
      </c>
      <c r="CI1403" s="58">
        <v>7.429886973532799</v>
      </c>
      <c r="CJ1403" s="58"/>
      <c r="CK1403" s="59">
        <f t="shared" si="802"/>
        <v>21.014893849738549</v>
      </c>
      <c r="CL1403" s="59">
        <f t="shared" si="803"/>
        <v>21.014893849738549</v>
      </c>
      <c r="CM1403" s="91">
        <v>8</v>
      </c>
      <c r="CN1403" s="91">
        <v>8</v>
      </c>
      <c r="CO1403" s="58"/>
      <c r="CP1403" s="67">
        <f t="shared" si="769"/>
        <v>-0.75173461637072814</v>
      </c>
      <c r="CQ1403" s="67">
        <f t="shared" si="770"/>
        <v>0.94545454545454544</v>
      </c>
      <c r="CR1403" s="67">
        <f t="shared" si="776"/>
        <v>-0.71073091002323385</v>
      </c>
      <c r="CS1403" s="67">
        <f t="shared" si="771"/>
        <v>0.26578557582695167</v>
      </c>
      <c r="CT1403" s="91">
        <v>0</v>
      </c>
      <c r="CU1403" s="59">
        <v>0</v>
      </c>
      <c r="CV1403" s="59" t="s">
        <v>1782</v>
      </c>
      <c r="CW1403" s="59">
        <v>0</v>
      </c>
      <c r="CX1403" s="59">
        <v>0</v>
      </c>
      <c r="CY1403" s="102">
        <v>0</v>
      </c>
      <c r="CZ1403" s="102">
        <v>3</v>
      </c>
      <c r="DA1403" s="102">
        <v>0</v>
      </c>
      <c r="DB1403" s="102">
        <v>0</v>
      </c>
      <c r="DC1403" s="102">
        <v>0</v>
      </c>
      <c r="DD1403" s="59">
        <v>0</v>
      </c>
      <c r="DE1403" s="60">
        <v>0</v>
      </c>
      <c r="DF1403" s="60">
        <v>0</v>
      </c>
      <c r="DG1403" s="60">
        <v>1</v>
      </c>
      <c r="DH1403" s="60">
        <v>0</v>
      </c>
      <c r="DI1403" s="60">
        <v>0</v>
      </c>
      <c r="DJ1403" s="60">
        <v>0</v>
      </c>
      <c r="DK1403" s="60">
        <v>0</v>
      </c>
      <c r="DL1403" s="60">
        <v>0</v>
      </c>
      <c r="DM1403" s="60">
        <v>0</v>
      </c>
      <c r="DN1403" s="60">
        <v>0</v>
      </c>
      <c r="DO1403" s="59">
        <v>0</v>
      </c>
      <c r="DP1403" s="59">
        <v>0</v>
      </c>
      <c r="DQ1403" s="59">
        <v>0</v>
      </c>
      <c r="DR1403" s="59">
        <v>0</v>
      </c>
      <c r="DS1403" s="59">
        <v>0</v>
      </c>
      <c r="DT1403" s="59">
        <v>0</v>
      </c>
      <c r="DU1403" s="59">
        <v>0</v>
      </c>
      <c r="DV1403" s="59">
        <v>1</v>
      </c>
      <c r="DW1403" s="59">
        <v>0</v>
      </c>
      <c r="DX1403" s="59">
        <v>0</v>
      </c>
      <c r="DY1403" s="59">
        <v>0</v>
      </c>
      <c r="DZ1403" s="59">
        <v>0</v>
      </c>
      <c r="EA1403" s="59">
        <v>0</v>
      </c>
      <c r="EB1403" s="59">
        <v>0</v>
      </c>
      <c r="EC1403" s="59">
        <v>0</v>
      </c>
      <c r="ED1403" s="59">
        <v>0</v>
      </c>
      <c r="EE1403" s="59">
        <v>0</v>
      </c>
      <c r="EF1403" s="59">
        <v>0</v>
      </c>
      <c r="EG1403" s="59">
        <v>0</v>
      </c>
      <c r="EH1403" s="59">
        <v>0</v>
      </c>
      <c r="EI1403" s="59">
        <v>0</v>
      </c>
      <c r="EJ1403" s="59">
        <v>0</v>
      </c>
      <c r="EK1403" s="59">
        <v>0</v>
      </c>
      <c r="EL1403" s="59">
        <v>0</v>
      </c>
      <c r="EM1403" s="59">
        <v>0</v>
      </c>
      <c r="EN1403" s="59">
        <v>1</v>
      </c>
      <c r="EO1403" s="59">
        <v>0</v>
      </c>
      <c r="EP1403" s="59">
        <v>1</v>
      </c>
      <c r="EQ1403" s="59">
        <v>4</v>
      </c>
    </row>
    <row r="1404" spans="1:147" ht="15" customHeight="1" x14ac:dyDescent="0.25">
      <c r="A1404" s="501" t="s">
        <v>2609</v>
      </c>
      <c r="B1404" s="37">
        <v>8</v>
      </c>
      <c r="C1404" s="58" t="s">
        <v>507</v>
      </c>
      <c r="D1404" s="59">
        <v>2014</v>
      </c>
      <c r="E1404" s="67" t="s">
        <v>508</v>
      </c>
      <c r="F1404" s="67" t="s">
        <v>281</v>
      </c>
      <c r="G1404" s="59">
        <v>44</v>
      </c>
      <c r="H1404" s="59" t="s">
        <v>509</v>
      </c>
      <c r="I1404" s="64" t="s">
        <v>50</v>
      </c>
      <c r="J1404" s="59">
        <v>0</v>
      </c>
      <c r="K1404" s="59" t="s">
        <v>3</v>
      </c>
      <c r="L1404" s="59" t="s">
        <v>89</v>
      </c>
      <c r="M1404" s="172" t="s">
        <v>1834</v>
      </c>
      <c r="N1404" s="59">
        <v>7.5</v>
      </c>
      <c r="O1404" s="59">
        <f t="shared" si="772"/>
        <v>0.87506126339170009</v>
      </c>
      <c r="P1404" s="59" t="s">
        <v>782</v>
      </c>
      <c r="Q1404" s="58"/>
      <c r="R1404" s="59">
        <v>1</v>
      </c>
      <c r="S1404" s="132">
        <v>4</v>
      </c>
      <c r="T1404" s="132">
        <v>2</v>
      </c>
      <c r="V1404" s="59" t="s">
        <v>698</v>
      </c>
      <c r="X1404" s="59" t="s">
        <v>698</v>
      </c>
      <c r="Y1404" s="58"/>
      <c r="Z1404" s="40" t="s">
        <v>83</v>
      </c>
      <c r="AA1404" s="59" t="s">
        <v>780</v>
      </c>
      <c r="AB1404" s="59" t="s">
        <v>1498</v>
      </c>
      <c r="AC1404" s="59">
        <v>6</v>
      </c>
      <c r="AD1404" s="37">
        <v>0</v>
      </c>
      <c r="AE1404" s="59" t="s">
        <v>577</v>
      </c>
      <c r="AF1404" s="59">
        <v>6</v>
      </c>
      <c r="AG1404" s="59">
        <f t="shared" si="773"/>
        <v>0.77815125038364363</v>
      </c>
      <c r="AH1404" s="177">
        <f t="shared" si="804"/>
        <v>121.80000000000001</v>
      </c>
      <c r="AI1404" s="72">
        <f t="shared" si="797"/>
        <v>2.0856472882968564</v>
      </c>
      <c r="AJ1404" s="59">
        <f t="shared" si="798"/>
        <v>45</v>
      </c>
      <c r="AK1404" s="59">
        <f t="shared" si="774"/>
        <v>1.6532125137753437</v>
      </c>
      <c r="AL1404" s="72">
        <f t="shared" si="799"/>
        <v>913.50000000000011</v>
      </c>
      <c r="AM1404" s="72">
        <f t="shared" si="800"/>
        <v>2.9607085516885565</v>
      </c>
      <c r="AN1404" s="67" t="s">
        <v>28</v>
      </c>
      <c r="AO1404" s="59" t="s">
        <v>28</v>
      </c>
      <c r="AP1404" s="67" t="s">
        <v>781</v>
      </c>
      <c r="AQ1404" s="59" t="s">
        <v>80</v>
      </c>
      <c r="AR1404" s="67" t="s">
        <v>414</v>
      </c>
      <c r="AS1404" s="38" t="s">
        <v>776</v>
      </c>
      <c r="AT1404" s="172" t="s">
        <v>2492</v>
      </c>
      <c r="AU1404" s="270">
        <v>39.03</v>
      </c>
      <c r="AV1404" s="11">
        <v>-79.67</v>
      </c>
      <c r="AW1404" s="11" t="s">
        <v>510</v>
      </c>
      <c r="AX1404" s="277">
        <v>7.8666666666666663</v>
      </c>
      <c r="AY1404" s="278">
        <v>1269</v>
      </c>
      <c r="AZ1404" s="455">
        <f t="shared" si="775"/>
        <v>3.1034616220947049</v>
      </c>
      <c r="BA1404" s="515" t="s">
        <v>82</v>
      </c>
      <c r="BB1404" s="67" t="s">
        <v>1496</v>
      </c>
      <c r="BC1404" s="59" t="s">
        <v>459</v>
      </c>
      <c r="BD1404" s="59" t="s">
        <v>2371</v>
      </c>
      <c r="BE1404" s="59" t="s">
        <v>867</v>
      </c>
      <c r="BF1404" s="58"/>
      <c r="BG1404" s="58"/>
      <c r="BH1404" s="58" t="s">
        <v>1450</v>
      </c>
      <c r="BI1404" s="38" t="s">
        <v>771</v>
      </c>
      <c r="BJ1404" s="38" t="s">
        <v>777</v>
      </c>
      <c r="BK1404" s="40" t="s">
        <v>862</v>
      </c>
      <c r="BL1404" s="77" t="s">
        <v>2268</v>
      </c>
      <c r="BM1404" s="77" t="s">
        <v>2268</v>
      </c>
      <c r="BN1404" s="67" t="s">
        <v>1499</v>
      </c>
      <c r="BO1404" s="59" t="s">
        <v>1673</v>
      </c>
      <c r="BP1404" s="67" t="s">
        <v>51</v>
      </c>
      <c r="BQ1404" s="37" t="s">
        <v>659</v>
      </c>
      <c r="BR1404" s="58">
        <v>0.20406018864362199</v>
      </c>
      <c r="BS1404" s="59" t="s">
        <v>21</v>
      </c>
      <c r="BU1404" s="69">
        <v>0.20548856070991903</v>
      </c>
      <c r="BV1404" s="58"/>
      <c r="BW1404" s="63" t="s">
        <v>26</v>
      </c>
      <c r="BX1404" s="59" t="s">
        <v>27</v>
      </c>
      <c r="BY1404" s="70">
        <f t="shared" si="801"/>
        <v>0.58120941893698919</v>
      </c>
      <c r="BZ1404" s="70">
        <f t="shared" si="796"/>
        <v>0.58120941893698919</v>
      </c>
      <c r="CA1404" s="91" t="s">
        <v>18</v>
      </c>
      <c r="CB1404" s="91" t="s">
        <v>698</v>
      </c>
      <c r="CC1404" s="91">
        <v>8</v>
      </c>
      <c r="CD1404" s="91">
        <v>8</v>
      </c>
      <c r="CE1404" s="73" t="s">
        <v>779</v>
      </c>
      <c r="CF1404" s="67" t="s">
        <v>1584</v>
      </c>
      <c r="CG1404" s="67">
        <v>5.3791014390438097</v>
      </c>
      <c r="CH1404" s="37" t="s">
        <v>21</v>
      </c>
      <c r="CI1404" s="58">
        <v>2.9941633762118602</v>
      </c>
      <c r="CJ1404" s="58"/>
      <c r="CK1404" s="59">
        <f t="shared" si="802"/>
        <v>8.4687729091992576</v>
      </c>
      <c r="CL1404" s="59">
        <f t="shared" si="803"/>
        <v>8.4687729091992576</v>
      </c>
      <c r="CM1404" s="91">
        <v>8</v>
      </c>
      <c r="CN1404" s="91">
        <v>8</v>
      </c>
      <c r="CO1404" s="58"/>
      <c r="CP1404" s="67">
        <f t="shared" si="769"/>
        <v>-0.86216017092707198</v>
      </c>
      <c r="CQ1404" s="67">
        <f t="shared" si="770"/>
        <v>0.94545454545454544</v>
      </c>
      <c r="CR1404" s="67">
        <f t="shared" si="776"/>
        <v>-0.81513325251286806</v>
      </c>
      <c r="CS1404" s="67">
        <f t="shared" si="771"/>
        <v>0.27076381935475646</v>
      </c>
      <c r="CT1404" s="91">
        <v>0</v>
      </c>
      <c r="CU1404" s="59">
        <v>0</v>
      </c>
      <c r="CV1404" s="59" t="s">
        <v>1782</v>
      </c>
      <c r="CW1404" s="59">
        <v>0</v>
      </c>
      <c r="CX1404" s="59">
        <v>0</v>
      </c>
      <c r="CY1404" s="102">
        <v>0</v>
      </c>
      <c r="CZ1404" s="102">
        <v>5</v>
      </c>
      <c r="DA1404" s="102">
        <v>0</v>
      </c>
      <c r="DB1404" s="102">
        <v>0</v>
      </c>
      <c r="DC1404" s="102">
        <v>0</v>
      </c>
      <c r="DD1404" s="59">
        <v>0</v>
      </c>
      <c r="DE1404" s="60">
        <v>0</v>
      </c>
      <c r="DF1404" s="60">
        <v>0</v>
      </c>
      <c r="DG1404" s="60">
        <v>0</v>
      </c>
      <c r="DH1404" s="60">
        <v>0</v>
      </c>
      <c r="DI1404" s="60">
        <v>0</v>
      </c>
      <c r="DJ1404" s="60">
        <v>0</v>
      </c>
      <c r="DK1404" s="60">
        <v>0</v>
      </c>
      <c r="DL1404" s="60">
        <v>0</v>
      </c>
      <c r="DM1404" s="60">
        <v>0</v>
      </c>
      <c r="DN1404" s="60">
        <v>0</v>
      </c>
      <c r="DO1404" s="59">
        <v>0</v>
      </c>
      <c r="DP1404" s="59">
        <v>1</v>
      </c>
      <c r="DQ1404" s="59">
        <v>0</v>
      </c>
      <c r="DR1404" s="59">
        <v>0</v>
      </c>
      <c r="DS1404" s="59">
        <v>0</v>
      </c>
      <c r="DT1404" s="59">
        <v>0</v>
      </c>
      <c r="DU1404" s="59">
        <v>0</v>
      </c>
      <c r="DV1404" s="59">
        <v>0</v>
      </c>
      <c r="DW1404" s="59">
        <v>0</v>
      </c>
      <c r="DX1404" s="59">
        <v>0</v>
      </c>
      <c r="DY1404" s="59">
        <v>0</v>
      </c>
      <c r="DZ1404" s="59">
        <v>0</v>
      </c>
      <c r="EA1404" s="59">
        <v>0</v>
      </c>
      <c r="EB1404" s="59">
        <v>0</v>
      </c>
      <c r="EC1404" s="59">
        <v>0</v>
      </c>
      <c r="ED1404" s="59">
        <v>0</v>
      </c>
      <c r="EE1404" s="59">
        <v>0</v>
      </c>
      <c r="EF1404" s="59">
        <v>0</v>
      </c>
      <c r="EG1404" s="59">
        <v>0</v>
      </c>
      <c r="EH1404" s="59">
        <v>0</v>
      </c>
      <c r="EI1404" s="59">
        <v>0</v>
      </c>
      <c r="EJ1404" s="59">
        <v>0</v>
      </c>
      <c r="EK1404" s="59">
        <v>0</v>
      </c>
      <c r="EL1404" s="59">
        <v>0</v>
      </c>
      <c r="EM1404" s="59">
        <v>0</v>
      </c>
      <c r="EN1404" s="59">
        <v>1</v>
      </c>
      <c r="EO1404" s="59">
        <v>0</v>
      </c>
      <c r="EP1404" s="59">
        <v>1</v>
      </c>
      <c r="EQ1404" s="59">
        <v>4</v>
      </c>
    </row>
    <row r="1405" spans="1:147" ht="15" customHeight="1" x14ac:dyDescent="0.25">
      <c r="A1405" s="501" t="s">
        <v>2609</v>
      </c>
      <c r="B1405" s="37">
        <v>9</v>
      </c>
      <c r="C1405" s="58" t="s">
        <v>507</v>
      </c>
      <c r="D1405" s="59">
        <v>2014</v>
      </c>
      <c r="E1405" s="67" t="s">
        <v>508</v>
      </c>
      <c r="F1405" s="67" t="s">
        <v>281</v>
      </c>
      <c r="G1405" s="59">
        <v>44</v>
      </c>
      <c r="H1405" s="59" t="s">
        <v>509</v>
      </c>
      <c r="I1405" s="64" t="s">
        <v>50</v>
      </c>
      <c r="J1405" s="59">
        <v>0</v>
      </c>
      <c r="K1405" s="59" t="s">
        <v>3</v>
      </c>
      <c r="L1405" s="59" t="s">
        <v>89</v>
      </c>
      <c r="M1405" s="172" t="s">
        <v>1834</v>
      </c>
      <c r="N1405" s="59">
        <v>7.5</v>
      </c>
      <c r="O1405" s="59">
        <f t="shared" si="772"/>
        <v>0.87506126339170009</v>
      </c>
      <c r="P1405" s="59" t="s">
        <v>782</v>
      </c>
      <c r="Q1405" s="58"/>
      <c r="R1405" s="59">
        <v>1</v>
      </c>
      <c r="S1405" s="132">
        <v>4</v>
      </c>
      <c r="T1405" s="132">
        <v>2</v>
      </c>
      <c r="V1405" s="59" t="s">
        <v>698</v>
      </c>
      <c r="X1405" s="59" t="s">
        <v>698</v>
      </c>
      <c r="Y1405" s="58"/>
      <c r="Z1405" s="40" t="s">
        <v>83</v>
      </c>
      <c r="AA1405" s="59" t="s">
        <v>780</v>
      </c>
      <c r="AB1405" s="59" t="s">
        <v>1498</v>
      </c>
      <c r="AC1405" s="59">
        <v>6</v>
      </c>
      <c r="AD1405" s="37">
        <v>0</v>
      </c>
      <c r="AE1405" s="59" t="s">
        <v>577</v>
      </c>
      <c r="AF1405" s="59">
        <v>6</v>
      </c>
      <c r="AG1405" s="59">
        <f t="shared" si="773"/>
        <v>0.77815125038364363</v>
      </c>
      <c r="AH1405" s="177">
        <f t="shared" si="804"/>
        <v>121.80000000000001</v>
      </c>
      <c r="AI1405" s="72">
        <f t="shared" si="797"/>
        <v>2.0856472882968564</v>
      </c>
      <c r="AJ1405" s="59">
        <f t="shared" si="798"/>
        <v>45</v>
      </c>
      <c r="AK1405" s="59">
        <f t="shared" si="774"/>
        <v>1.6532125137753437</v>
      </c>
      <c r="AL1405" s="72">
        <f t="shared" si="799"/>
        <v>913.50000000000011</v>
      </c>
      <c r="AM1405" s="72">
        <f t="shared" si="800"/>
        <v>2.9607085516885565</v>
      </c>
      <c r="AN1405" s="67" t="s">
        <v>28</v>
      </c>
      <c r="AO1405" s="59" t="s">
        <v>28</v>
      </c>
      <c r="AP1405" s="67" t="s">
        <v>781</v>
      </c>
      <c r="AQ1405" s="59" t="s">
        <v>80</v>
      </c>
      <c r="AR1405" s="67" t="s">
        <v>414</v>
      </c>
      <c r="AS1405" s="38" t="s">
        <v>776</v>
      </c>
      <c r="AT1405" s="172" t="s">
        <v>2492</v>
      </c>
      <c r="AU1405" s="270">
        <v>39.03</v>
      </c>
      <c r="AV1405" s="11">
        <v>-79.67</v>
      </c>
      <c r="AW1405" s="11" t="s">
        <v>510</v>
      </c>
      <c r="AX1405" s="277">
        <v>7.8666666666666663</v>
      </c>
      <c r="AY1405" s="278">
        <v>1269</v>
      </c>
      <c r="AZ1405" s="455">
        <f t="shared" si="775"/>
        <v>3.1034616220947049</v>
      </c>
      <c r="BA1405" s="515" t="s">
        <v>82</v>
      </c>
      <c r="BB1405" s="67" t="s">
        <v>1496</v>
      </c>
      <c r="BC1405" s="59" t="s">
        <v>459</v>
      </c>
      <c r="BD1405" s="59" t="s">
        <v>2371</v>
      </c>
      <c r="BE1405" s="59" t="s">
        <v>867</v>
      </c>
      <c r="BF1405" s="58"/>
      <c r="BG1405" s="58"/>
      <c r="BH1405" s="58" t="s">
        <v>1450</v>
      </c>
      <c r="BI1405" s="38" t="s">
        <v>772</v>
      </c>
      <c r="BJ1405" s="38" t="s">
        <v>777</v>
      </c>
      <c r="BK1405" s="40" t="s">
        <v>862</v>
      </c>
      <c r="BL1405" s="77" t="s">
        <v>2268</v>
      </c>
      <c r="BM1405" s="77" t="s">
        <v>2268</v>
      </c>
      <c r="BN1405" s="67" t="s">
        <v>1499</v>
      </c>
      <c r="BO1405" s="59" t="s">
        <v>1673</v>
      </c>
      <c r="BP1405" s="67" t="s">
        <v>51</v>
      </c>
      <c r="BQ1405" s="37" t="s">
        <v>659</v>
      </c>
      <c r="BR1405" s="58">
        <v>2.1679240171732901</v>
      </c>
      <c r="BS1405" s="59" t="s">
        <v>21</v>
      </c>
      <c r="BU1405" s="69">
        <v>1.4670366205045298</v>
      </c>
      <c r="BV1405" s="58"/>
      <c r="BW1405" s="63" t="s">
        <v>26</v>
      </c>
      <c r="BX1405" s="59" t="s">
        <v>27</v>
      </c>
      <c r="BY1405" s="70">
        <f t="shared" si="801"/>
        <v>4.1494061704309955</v>
      </c>
      <c r="BZ1405" s="70">
        <f t="shared" si="796"/>
        <v>4.1494061704309955</v>
      </c>
      <c r="CA1405" s="91" t="s">
        <v>18</v>
      </c>
      <c r="CB1405" s="91" t="s">
        <v>698</v>
      </c>
      <c r="CC1405" s="91">
        <v>8</v>
      </c>
      <c r="CD1405" s="91">
        <v>8</v>
      </c>
      <c r="CE1405" s="73" t="s">
        <v>779</v>
      </c>
      <c r="CF1405" s="67" t="s">
        <v>1584</v>
      </c>
      <c r="CG1405" s="67">
        <v>2.4474416542847002</v>
      </c>
      <c r="CH1405" s="37" t="s">
        <v>21</v>
      </c>
      <c r="CI1405" s="58">
        <v>2.3589318403835295</v>
      </c>
      <c r="CJ1405" s="58"/>
      <c r="CK1405" s="59">
        <f t="shared" si="802"/>
        <v>6.6720668027682253</v>
      </c>
      <c r="CL1405" s="59">
        <f t="shared" si="803"/>
        <v>6.6720668027682253</v>
      </c>
      <c r="CM1405" s="91">
        <v>8</v>
      </c>
      <c r="CN1405" s="91">
        <v>8</v>
      </c>
      <c r="CO1405" s="58"/>
      <c r="CP1405" s="67">
        <f t="shared" si="769"/>
        <v>-5.0310871470826794E-2</v>
      </c>
      <c r="CQ1405" s="67">
        <f t="shared" si="770"/>
        <v>0.94545454545454544</v>
      </c>
      <c r="CR1405" s="67">
        <f t="shared" si="776"/>
        <v>-4.7566642117872607E-2</v>
      </c>
      <c r="CS1405" s="67">
        <f t="shared" si="771"/>
        <v>0.25007070579507407</v>
      </c>
      <c r="CT1405" s="91">
        <v>0</v>
      </c>
      <c r="CU1405" s="59">
        <v>0</v>
      </c>
      <c r="CV1405" s="59" t="s">
        <v>1782</v>
      </c>
      <c r="CW1405" s="59">
        <v>0</v>
      </c>
      <c r="CX1405" s="59">
        <v>0</v>
      </c>
      <c r="CY1405" s="102">
        <v>0</v>
      </c>
      <c r="CZ1405" s="102">
        <v>5</v>
      </c>
      <c r="DA1405" s="102">
        <v>0</v>
      </c>
      <c r="DB1405" s="102">
        <v>0</v>
      </c>
      <c r="DC1405" s="102">
        <v>0</v>
      </c>
      <c r="DD1405" s="59">
        <v>0</v>
      </c>
      <c r="DE1405" s="60">
        <v>0</v>
      </c>
      <c r="DF1405" s="60">
        <v>0</v>
      </c>
      <c r="DG1405" s="60">
        <v>0</v>
      </c>
      <c r="DH1405" s="60">
        <v>0</v>
      </c>
      <c r="DI1405" s="60">
        <v>0</v>
      </c>
      <c r="DJ1405" s="60">
        <v>0</v>
      </c>
      <c r="DK1405" s="60">
        <v>0</v>
      </c>
      <c r="DL1405" s="60">
        <v>0</v>
      </c>
      <c r="DM1405" s="60">
        <v>0</v>
      </c>
      <c r="DN1405" s="60">
        <v>0</v>
      </c>
      <c r="DO1405" s="59">
        <v>0</v>
      </c>
      <c r="DP1405" s="59">
        <v>1</v>
      </c>
      <c r="DQ1405" s="59">
        <v>0</v>
      </c>
      <c r="DR1405" s="59">
        <v>0</v>
      </c>
      <c r="DS1405" s="59">
        <v>0</v>
      </c>
      <c r="DT1405" s="59">
        <v>0</v>
      </c>
      <c r="DU1405" s="59">
        <v>0</v>
      </c>
      <c r="DV1405" s="59">
        <v>0</v>
      </c>
      <c r="DW1405" s="59">
        <v>0</v>
      </c>
      <c r="DX1405" s="59">
        <v>0</v>
      </c>
      <c r="DY1405" s="59">
        <v>0</v>
      </c>
      <c r="DZ1405" s="59">
        <v>0</v>
      </c>
      <c r="EA1405" s="59">
        <v>0</v>
      </c>
      <c r="EB1405" s="59">
        <v>0</v>
      </c>
      <c r="EC1405" s="59">
        <v>0</v>
      </c>
      <c r="ED1405" s="59">
        <v>0</v>
      </c>
      <c r="EE1405" s="59">
        <v>0</v>
      </c>
      <c r="EF1405" s="59">
        <v>0</v>
      </c>
      <c r="EG1405" s="59">
        <v>0</v>
      </c>
      <c r="EH1405" s="59">
        <v>0</v>
      </c>
      <c r="EI1405" s="59">
        <v>0</v>
      </c>
      <c r="EJ1405" s="59">
        <v>0</v>
      </c>
      <c r="EK1405" s="59">
        <v>0</v>
      </c>
      <c r="EL1405" s="59">
        <v>0</v>
      </c>
      <c r="EM1405" s="59">
        <v>0</v>
      </c>
      <c r="EN1405" s="59">
        <v>1</v>
      </c>
      <c r="EO1405" s="59">
        <v>0</v>
      </c>
      <c r="EP1405" s="59">
        <v>1</v>
      </c>
      <c r="EQ1405" s="59">
        <v>4</v>
      </c>
    </row>
    <row r="1406" spans="1:147" ht="15" customHeight="1" x14ac:dyDescent="0.25">
      <c r="A1406" s="501" t="s">
        <v>2609</v>
      </c>
      <c r="B1406" s="37">
        <v>10</v>
      </c>
      <c r="C1406" s="58" t="s">
        <v>507</v>
      </c>
      <c r="D1406" s="59">
        <v>2014</v>
      </c>
      <c r="E1406" s="67" t="s">
        <v>508</v>
      </c>
      <c r="F1406" s="67" t="s">
        <v>281</v>
      </c>
      <c r="G1406" s="59">
        <v>44</v>
      </c>
      <c r="H1406" s="59" t="s">
        <v>509</v>
      </c>
      <c r="I1406" s="64" t="s">
        <v>50</v>
      </c>
      <c r="J1406" s="59">
        <v>0</v>
      </c>
      <c r="K1406" s="59" t="s">
        <v>3</v>
      </c>
      <c r="L1406" s="59" t="s">
        <v>89</v>
      </c>
      <c r="M1406" s="172" t="s">
        <v>1834</v>
      </c>
      <c r="N1406" s="59">
        <v>7.5</v>
      </c>
      <c r="O1406" s="59">
        <f t="shared" si="772"/>
        <v>0.87506126339170009</v>
      </c>
      <c r="P1406" s="59" t="s">
        <v>782</v>
      </c>
      <c r="Q1406" s="58"/>
      <c r="R1406" s="59">
        <v>1</v>
      </c>
      <c r="S1406" s="132">
        <v>4</v>
      </c>
      <c r="T1406" s="132">
        <v>2</v>
      </c>
      <c r="V1406" s="59" t="s">
        <v>698</v>
      </c>
      <c r="X1406" s="59" t="s">
        <v>698</v>
      </c>
      <c r="Y1406" s="58"/>
      <c r="Z1406" s="40" t="s">
        <v>83</v>
      </c>
      <c r="AA1406" s="59" t="s">
        <v>780</v>
      </c>
      <c r="AB1406" s="59" t="s">
        <v>1498</v>
      </c>
      <c r="AC1406" s="59">
        <v>6</v>
      </c>
      <c r="AD1406" s="37">
        <v>0</v>
      </c>
      <c r="AE1406" s="59" t="s">
        <v>577</v>
      </c>
      <c r="AF1406" s="59">
        <v>6</v>
      </c>
      <c r="AG1406" s="59">
        <f t="shared" si="773"/>
        <v>0.77815125038364363</v>
      </c>
      <c r="AH1406" s="177">
        <f t="shared" si="804"/>
        <v>121.80000000000001</v>
      </c>
      <c r="AI1406" s="72">
        <f t="shared" si="797"/>
        <v>2.0856472882968564</v>
      </c>
      <c r="AJ1406" s="59">
        <f t="shared" si="798"/>
        <v>45</v>
      </c>
      <c r="AK1406" s="59">
        <f t="shared" si="774"/>
        <v>1.6532125137753437</v>
      </c>
      <c r="AL1406" s="72">
        <f t="shared" si="799"/>
        <v>913.50000000000011</v>
      </c>
      <c r="AM1406" s="72">
        <f t="shared" si="800"/>
        <v>2.9607085516885565</v>
      </c>
      <c r="AN1406" s="67" t="s">
        <v>28</v>
      </c>
      <c r="AO1406" s="59" t="s">
        <v>28</v>
      </c>
      <c r="AP1406" s="67" t="s">
        <v>781</v>
      </c>
      <c r="AQ1406" s="59" t="s">
        <v>80</v>
      </c>
      <c r="AR1406" s="67" t="s">
        <v>414</v>
      </c>
      <c r="AS1406" s="38" t="s">
        <v>776</v>
      </c>
      <c r="AT1406" s="172" t="s">
        <v>2492</v>
      </c>
      <c r="AU1406" s="270">
        <v>39.03</v>
      </c>
      <c r="AV1406" s="11">
        <v>-79.67</v>
      </c>
      <c r="AW1406" s="11" t="s">
        <v>510</v>
      </c>
      <c r="AX1406" s="277">
        <v>7.8666666666666663</v>
      </c>
      <c r="AY1406" s="278">
        <v>1269</v>
      </c>
      <c r="AZ1406" s="455">
        <f t="shared" si="775"/>
        <v>3.1034616220947049</v>
      </c>
      <c r="BA1406" s="515" t="s">
        <v>82</v>
      </c>
      <c r="BB1406" s="67" t="s">
        <v>1496</v>
      </c>
      <c r="BC1406" s="59" t="s">
        <v>459</v>
      </c>
      <c r="BD1406" s="59" t="s">
        <v>2371</v>
      </c>
      <c r="BE1406" s="59" t="s">
        <v>867</v>
      </c>
      <c r="BF1406" s="58"/>
      <c r="BG1406" s="58"/>
      <c r="BH1406" s="58" t="s">
        <v>1450</v>
      </c>
      <c r="BI1406" s="38" t="s">
        <v>773</v>
      </c>
      <c r="BJ1406" s="38" t="s">
        <v>777</v>
      </c>
      <c r="BK1406" s="40" t="s">
        <v>862</v>
      </c>
      <c r="BL1406" s="77" t="s">
        <v>2268</v>
      </c>
      <c r="BM1406" s="77" t="s">
        <v>2268</v>
      </c>
      <c r="BN1406" s="67" t="s">
        <v>1499</v>
      </c>
      <c r="BO1406" s="59" t="s">
        <v>1673</v>
      </c>
      <c r="BP1406" s="67" t="s">
        <v>51</v>
      </c>
      <c r="BQ1406" s="37" t="s">
        <v>659</v>
      </c>
      <c r="BR1406" s="58">
        <v>0</v>
      </c>
      <c r="BS1406" s="59" t="s">
        <v>21</v>
      </c>
      <c r="BU1406" s="69">
        <v>0</v>
      </c>
      <c r="BV1406" s="58"/>
      <c r="BW1406" s="63" t="s">
        <v>26</v>
      </c>
      <c r="BX1406" s="59" t="s">
        <v>27</v>
      </c>
      <c r="BY1406" s="70">
        <f t="shared" si="801"/>
        <v>0</v>
      </c>
      <c r="BZ1406" s="70">
        <f t="shared" si="796"/>
        <v>0</v>
      </c>
      <c r="CA1406" s="91" t="s">
        <v>18</v>
      </c>
      <c r="CB1406" s="91" t="s">
        <v>698</v>
      </c>
      <c r="CC1406" s="91">
        <v>8</v>
      </c>
      <c r="CD1406" s="91">
        <v>8</v>
      </c>
      <c r="CE1406" s="73" t="s">
        <v>779</v>
      </c>
      <c r="CF1406" s="67" t="s">
        <v>1584</v>
      </c>
      <c r="CG1406" s="67">
        <v>0.19943029298045201</v>
      </c>
      <c r="CH1406" s="37" t="s">
        <v>21</v>
      </c>
      <c r="CI1406" s="58">
        <v>0.10353234770188097</v>
      </c>
      <c r="CJ1406" s="58"/>
      <c r="CK1406" s="59">
        <f t="shared" si="802"/>
        <v>0.29283370052865404</v>
      </c>
      <c r="CL1406" s="59">
        <f t="shared" si="803"/>
        <v>0.29283370052865404</v>
      </c>
      <c r="CM1406" s="91">
        <v>8</v>
      </c>
      <c r="CN1406" s="91">
        <v>8</v>
      </c>
      <c r="CO1406" s="58"/>
      <c r="CP1406" s="67">
        <f t="shared" si="769"/>
        <v>-0.96313035204565711</v>
      </c>
      <c r="CQ1406" s="67">
        <f t="shared" si="770"/>
        <v>0.94545454545454544</v>
      </c>
      <c r="CR1406" s="67">
        <f t="shared" si="776"/>
        <v>-0.91059596920680308</v>
      </c>
      <c r="CS1406" s="67">
        <f t="shared" si="771"/>
        <v>0.2759120318479899</v>
      </c>
      <c r="CT1406" s="91">
        <v>0</v>
      </c>
      <c r="CU1406" s="59">
        <v>0</v>
      </c>
      <c r="CV1406" s="59" t="s">
        <v>1782</v>
      </c>
      <c r="CW1406" s="59">
        <v>0</v>
      </c>
      <c r="CX1406" s="59">
        <v>0</v>
      </c>
      <c r="CY1406" s="102">
        <v>0</v>
      </c>
      <c r="CZ1406" s="102">
        <v>5</v>
      </c>
      <c r="DA1406" s="102">
        <v>0</v>
      </c>
      <c r="DB1406" s="102">
        <v>0</v>
      </c>
      <c r="DC1406" s="102">
        <v>0</v>
      </c>
      <c r="DD1406" s="59">
        <v>0</v>
      </c>
      <c r="DE1406" s="60">
        <v>0</v>
      </c>
      <c r="DF1406" s="60">
        <v>0</v>
      </c>
      <c r="DG1406" s="60">
        <v>0</v>
      </c>
      <c r="DH1406" s="60">
        <v>0</v>
      </c>
      <c r="DI1406" s="60">
        <v>0</v>
      </c>
      <c r="DJ1406" s="60">
        <v>0</v>
      </c>
      <c r="DK1406" s="60">
        <v>0</v>
      </c>
      <c r="DL1406" s="60">
        <v>0</v>
      </c>
      <c r="DM1406" s="60">
        <v>0</v>
      </c>
      <c r="DN1406" s="60">
        <v>0</v>
      </c>
      <c r="DO1406" s="59">
        <v>0</v>
      </c>
      <c r="DP1406" s="59">
        <v>1</v>
      </c>
      <c r="DQ1406" s="59">
        <v>0</v>
      </c>
      <c r="DR1406" s="59">
        <v>0</v>
      </c>
      <c r="DS1406" s="59">
        <v>0</v>
      </c>
      <c r="DT1406" s="59">
        <v>0</v>
      </c>
      <c r="DU1406" s="59">
        <v>0</v>
      </c>
      <c r="DV1406" s="59">
        <v>0</v>
      </c>
      <c r="DW1406" s="59">
        <v>0</v>
      </c>
      <c r="DX1406" s="59">
        <v>0</v>
      </c>
      <c r="DY1406" s="59">
        <v>0</v>
      </c>
      <c r="DZ1406" s="59">
        <v>0</v>
      </c>
      <c r="EA1406" s="59">
        <v>0</v>
      </c>
      <c r="EB1406" s="59">
        <v>0</v>
      </c>
      <c r="EC1406" s="59">
        <v>0</v>
      </c>
      <c r="ED1406" s="59">
        <v>0</v>
      </c>
      <c r="EE1406" s="59">
        <v>0</v>
      </c>
      <c r="EF1406" s="59">
        <v>0</v>
      </c>
      <c r="EG1406" s="59">
        <v>0</v>
      </c>
      <c r="EH1406" s="59">
        <v>0</v>
      </c>
      <c r="EI1406" s="59">
        <v>0</v>
      </c>
      <c r="EJ1406" s="59">
        <v>0</v>
      </c>
      <c r="EK1406" s="59">
        <v>0</v>
      </c>
      <c r="EL1406" s="59">
        <v>0</v>
      </c>
      <c r="EM1406" s="59">
        <v>0</v>
      </c>
      <c r="EN1406" s="59">
        <v>1</v>
      </c>
      <c r="EO1406" s="59">
        <v>0</v>
      </c>
      <c r="EP1406" s="59">
        <v>1</v>
      </c>
      <c r="EQ1406" s="59">
        <v>4</v>
      </c>
    </row>
    <row r="1407" spans="1:147" ht="15" customHeight="1" x14ac:dyDescent="0.25">
      <c r="A1407" s="501" t="s">
        <v>2609</v>
      </c>
      <c r="B1407" s="37">
        <v>11</v>
      </c>
      <c r="C1407" s="58" t="s">
        <v>507</v>
      </c>
      <c r="D1407" s="59">
        <v>2014</v>
      </c>
      <c r="E1407" s="67" t="s">
        <v>508</v>
      </c>
      <c r="F1407" s="67" t="s">
        <v>281</v>
      </c>
      <c r="G1407" s="59">
        <v>44</v>
      </c>
      <c r="H1407" s="59" t="s">
        <v>509</v>
      </c>
      <c r="I1407" s="64" t="s">
        <v>50</v>
      </c>
      <c r="J1407" s="59">
        <v>0</v>
      </c>
      <c r="K1407" s="59" t="s">
        <v>3</v>
      </c>
      <c r="L1407" s="59" t="s">
        <v>89</v>
      </c>
      <c r="M1407" s="172" t="s">
        <v>1834</v>
      </c>
      <c r="N1407" s="59">
        <v>7.5</v>
      </c>
      <c r="O1407" s="59">
        <f t="shared" si="772"/>
        <v>0.87506126339170009</v>
      </c>
      <c r="P1407" s="59" t="s">
        <v>782</v>
      </c>
      <c r="Q1407" s="58"/>
      <c r="R1407" s="59">
        <v>1</v>
      </c>
      <c r="S1407" s="132">
        <v>4</v>
      </c>
      <c r="T1407" s="132">
        <v>2</v>
      </c>
      <c r="V1407" s="59" t="s">
        <v>698</v>
      </c>
      <c r="X1407" s="59" t="s">
        <v>698</v>
      </c>
      <c r="Y1407" s="58"/>
      <c r="Z1407" s="40" t="s">
        <v>83</v>
      </c>
      <c r="AA1407" s="59" t="s">
        <v>780</v>
      </c>
      <c r="AB1407" s="59" t="s">
        <v>1498</v>
      </c>
      <c r="AC1407" s="59">
        <v>6</v>
      </c>
      <c r="AD1407" s="37">
        <v>0</v>
      </c>
      <c r="AE1407" s="59" t="s">
        <v>577</v>
      </c>
      <c r="AF1407" s="59">
        <v>6</v>
      </c>
      <c r="AG1407" s="59">
        <f t="shared" si="773"/>
        <v>0.77815125038364363</v>
      </c>
      <c r="AH1407" s="177">
        <f t="shared" si="804"/>
        <v>121.80000000000001</v>
      </c>
      <c r="AI1407" s="72">
        <f t="shared" si="797"/>
        <v>2.0856472882968564</v>
      </c>
      <c r="AJ1407" s="59">
        <f t="shared" si="798"/>
        <v>45</v>
      </c>
      <c r="AK1407" s="59">
        <f t="shared" si="774"/>
        <v>1.6532125137753437</v>
      </c>
      <c r="AL1407" s="72">
        <f t="shared" si="799"/>
        <v>913.50000000000011</v>
      </c>
      <c r="AM1407" s="72">
        <f t="shared" si="800"/>
        <v>2.9607085516885565</v>
      </c>
      <c r="AN1407" s="67" t="s">
        <v>28</v>
      </c>
      <c r="AO1407" s="59" t="s">
        <v>28</v>
      </c>
      <c r="AP1407" s="67" t="s">
        <v>781</v>
      </c>
      <c r="AQ1407" s="59" t="s">
        <v>80</v>
      </c>
      <c r="AR1407" s="67" t="s">
        <v>414</v>
      </c>
      <c r="AS1407" s="38" t="s">
        <v>776</v>
      </c>
      <c r="AT1407" s="172" t="s">
        <v>2492</v>
      </c>
      <c r="AU1407" s="270">
        <v>39.03</v>
      </c>
      <c r="AV1407" s="11">
        <v>-79.67</v>
      </c>
      <c r="AW1407" s="11" t="s">
        <v>510</v>
      </c>
      <c r="AX1407" s="277">
        <v>7.8666666666666663</v>
      </c>
      <c r="AY1407" s="278">
        <v>1269</v>
      </c>
      <c r="AZ1407" s="455">
        <f t="shared" si="775"/>
        <v>3.1034616220947049</v>
      </c>
      <c r="BA1407" s="515" t="s">
        <v>82</v>
      </c>
      <c r="BB1407" s="67" t="s">
        <v>1496</v>
      </c>
      <c r="BC1407" s="59" t="s">
        <v>459</v>
      </c>
      <c r="BD1407" s="59" t="s">
        <v>2371</v>
      </c>
      <c r="BE1407" s="59" t="s">
        <v>867</v>
      </c>
      <c r="BF1407" s="58"/>
      <c r="BG1407" s="58"/>
      <c r="BH1407" s="58" t="s">
        <v>1450</v>
      </c>
      <c r="BI1407" s="38" t="s">
        <v>774</v>
      </c>
      <c r="BJ1407" s="38" t="s">
        <v>777</v>
      </c>
      <c r="BK1407" s="40" t="s">
        <v>862</v>
      </c>
      <c r="BL1407" s="77" t="s">
        <v>2268</v>
      </c>
      <c r="BM1407" s="77" t="s">
        <v>2268</v>
      </c>
      <c r="BN1407" s="67" t="s">
        <v>1499</v>
      </c>
      <c r="BO1407" s="59" t="s">
        <v>1673</v>
      </c>
      <c r="BP1407" s="67" t="s">
        <v>51</v>
      </c>
      <c r="BQ1407" s="37" t="s">
        <v>659</v>
      </c>
      <c r="BR1407" s="58">
        <v>1.7920651469006701</v>
      </c>
      <c r="BS1407" s="59" t="s">
        <v>21</v>
      </c>
      <c r="BU1407" s="69">
        <v>1.6462726877201097</v>
      </c>
      <c r="BV1407" s="58"/>
      <c r="BW1407" s="63" t="s">
        <v>26</v>
      </c>
      <c r="BX1407" s="59" t="s">
        <v>27</v>
      </c>
      <c r="BY1407" s="70">
        <f t="shared" si="801"/>
        <v>4.6563623246763726</v>
      </c>
      <c r="BZ1407" s="70">
        <f t="shared" si="796"/>
        <v>4.6563623246763726</v>
      </c>
      <c r="CA1407" s="91" t="s">
        <v>18</v>
      </c>
      <c r="CB1407" s="91" t="s">
        <v>698</v>
      </c>
      <c r="CC1407" s="91">
        <v>8</v>
      </c>
      <c r="CD1407" s="91">
        <v>8</v>
      </c>
      <c r="CE1407" s="73" t="s">
        <v>779</v>
      </c>
      <c r="CF1407" s="67" t="s">
        <v>1584</v>
      </c>
      <c r="CG1407" s="67">
        <v>6.3939351650426399</v>
      </c>
      <c r="CH1407" s="37" t="s">
        <v>21</v>
      </c>
      <c r="CI1407" s="58">
        <v>3.7333212934154609</v>
      </c>
      <c r="CJ1407" s="58"/>
      <c r="CK1407" s="59">
        <f t="shared" si="802"/>
        <v>10.559427211688821</v>
      </c>
      <c r="CL1407" s="59">
        <f t="shared" si="803"/>
        <v>10.559427211688821</v>
      </c>
      <c r="CM1407" s="91">
        <v>8</v>
      </c>
      <c r="CN1407" s="91">
        <v>8</v>
      </c>
      <c r="CO1407" s="58"/>
      <c r="CP1407" s="67">
        <f t="shared" si="769"/>
        <v>-0.56392922413235691</v>
      </c>
      <c r="CQ1407" s="67">
        <f t="shared" si="770"/>
        <v>0.94545454545454544</v>
      </c>
      <c r="CR1407" s="67">
        <f t="shared" si="776"/>
        <v>-0.53316944827059198</v>
      </c>
      <c r="CS1407" s="67">
        <f t="shared" si="771"/>
        <v>0.25888342689278648</v>
      </c>
      <c r="CT1407" s="91">
        <v>0</v>
      </c>
      <c r="CU1407" s="59">
        <v>0</v>
      </c>
      <c r="CV1407" s="59" t="s">
        <v>1782</v>
      </c>
      <c r="CW1407" s="59">
        <v>0</v>
      </c>
      <c r="CX1407" s="59">
        <v>0</v>
      </c>
      <c r="CY1407" s="102">
        <v>0</v>
      </c>
      <c r="CZ1407" s="102">
        <v>5</v>
      </c>
      <c r="DA1407" s="102">
        <v>0</v>
      </c>
      <c r="DB1407" s="102">
        <v>0</v>
      </c>
      <c r="DC1407" s="102">
        <v>0</v>
      </c>
      <c r="DD1407" s="59">
        <v>0</v>
      </c>
      <c r="DE1407" s="60">
        <v>0</v>
      </c>
      <c r="DF1407" s="60">
        <v>0</v>
      </c>
      <c r="DG1407" s="60">
        <v>0</v>
      </c>
      <c r="DH1407" s="60">
        <v>0</v>
      </c>
      <c r="DI1407" s="60">
        <v>0</v>
      </c>
      <c r="DJ1407" s="60">
        <v>0</v>
      </c>
      <c r="DK1407" s="60">
        <v>0</v>
      </c>
      <c r="DL1407" s="60">
        <v>0</v>
      </c>
      <c r="DM1407" s="60">
        <v>0</v>
      </c>
      <c r="DN1407" s="60">
        <v>0</v>
      </c>
      <c r="DO1407" s="59">
        <v>0</v>
      </c>
      <c r="DP1407" s="59">
        <v>1</v>
      </c>
      <c r="DQ1407" s="59">
        <v>0</v>
      </c>
      <c r="DR1407" s="59">
        <v>0</v>
      </c>
      <c r="DS1407" s="59">
        <v>0</v>
      </c>
      <c r="DT1407" s="59">
        <v>0</v>
      </c>
      <c r="DU1407" s="59">
        <v>0</v>
      </c>
      <c r="DV1407" s="59">
        <v>0</v>
      </c>
      <c r="DW1407" s="59">
        <v>0</v>
      </c>
      <c r="DX1407" s="59">
        <v>0</v>
      </c>
      <c r="DY1407" s="59">
        <v>0</v>
      </c>
      <c r="DZ1407" s="59">
        <v>0</v>
      </c>
      <c r="EA1407" s="59">
        <v>0</v>
      </c>
      <c r="EB1407" s="59">
        <v>0</v>
      </c>
      <c r="EC1407" s="59">
        <v>0</v>
      </c>
      <c r="ED1407" s="59">
        <v>0</v>
      </c>
      <c r="EE1407" s="59">
        <v>0</v>
      </c>
      <c r="EF1407" s="59">
        <v>0</v>
      </c>
      <c r="EG1407" s="59">
        <v>0</v>
      </c>
      <c r="EH1407" s="59">
        <v>0</v>
      </c>
      <c r="EI1407" s="59">
        <v>0</v>
      </c>
      <c r="EJ1407" s="59">
        <v>0</v>
      </c>
      <c r="EK1407" s="59">
        <v>0</v>
      </c>
      <c r="EL1407" s="59">
        <v>0</v>
      </c>
      <c r="EM1407" s="59">
        <v>0</v>
      </c>
      <c r="EN1407" s="59">
        <v>1</v>
      </c>
      <c r="EO1407" s="59">
        <v>0</v>
      </c>
      <c r="EP1407" s="59">
        <v>1</v>
      </c>
      <c r="EQ1407" s="59">
        <v>4</v>
      </c>
    </row>
    <row r="1408" spans="1:147" ht="15" customHeight="1" x14ac:dyDescent="0.25">
      <c r="A1408" s="501" t="s">
        <v>2609</v>
      </c>
      <c r="B1408" s="37">
        <v>12</v>
      </c>
      <c r="C1408" s="58" t="s">
        <v>507</v>
      </c>
      <c r="D1408" s="59">
        <v>2014</v>
      </c>
      <c r="E1408" s="67" t="s">
        <v>508</v>
      </c>
      <c r="F1408" s="67" t="s">
        <v>281</v>
      </c>
      <c r="G1408" s="59">
        <v>44</v>
      </c>
      <c r="H1408" s="59" t="s">
        <v>509</v>
      </c>
      <c r="I1408" s="64" t="s">
        <v>50</v>
      </c>
      <c r="J1408" s="59">
        <v>0</v>
      </c>
      <c r="K1408" s="59" t="s">
        <v>3</v>
      </c>
      <c r="L1408" s="59" t="s">
        <v>89</v>
      </c>
      <c r="M1408" s="172" t="s">
        <v>1834</v>
      </c>
      <c r="N1408" s="59">
        <v>7.5</v>
      </c>
      <c r="O1408" s="59">
        <f t="shared" si="772"/>
        <v>0.87506126339170009</v>
      </c>
      <c r="P1408" s="59" t="s">
        <v>782</v>
      </c>
      <c r="Q1408" s="58"/>
      <c r="R1408" s="59">
        <v>1</v>
      </c>
      <c r="S1408" s="132">
        <v>4</v>
      </c>
      <c r="T1408" s="132">
        <v>2</v>
      </c>
      <c r="V1408" s="59" t="s">
        <v>698</v>
      </c>
      <c r="X1408" s="59" t="s">
        <v>698</v>
      </c>
      <c r="Y1408" s="58"/>
      <c r="Z1408" s="40" t="s">
        <v>83</v>
      </c>
      <c r="AA1408" s="59" t="s">
        <v>780</v>
      </c>
      <c r="AB1408" s="59" t="s">
        <v>1498</v>
      </c>
      <c r="AC1408" s="59">
        <v>6</v>
      </c>
      <c r="AD1408" s="37">
        <v>0</v>
      </c>
      <c r="AE1408" s="59" t="s">
        <v>577</v>
      </c>
      <c r="AF1408" s="59">
        <v>6</v>
      </c>
      <c r="AG1408" s="59">
        <f t="shared" si="773"/>
        <v>0.77815125038364363</v>
      </c>
      <c r="AH1408" s="177">
        <f t="shared" si="804"/>
        <v>121.80000000000001</v>
      </c>
      <c r="AI1408" s="72">
        <f t="shared" si="797"/>
        <v>2.0856472882968564</v>
      </c>
      <c r="AJ1408" s="59">
        <f t="shared" si="798"/>
        <v>45</v>
      </c>
      <c r="AK1408" s="59">
        <f t="shared" si="774"/>
        <v>1.6532125137753437</v>
      </c>
      <c r="AL1408" s="72">
        <f t="shared" si="799"/>
        <v>913.50000000000011</v>
      </c>
      <c r="AM1408" s="72">
        <f t="shared" si="800"/>
        <v>2.9607085516885565</v>
      </c>
      <c r="AN1408" s="67" t="s">
        <v>28</v>
      </c>
      <c r="AO1408" s="59" t="s">
        <v>28</v>
      </c>
      <c r="AP1408" s="67" t="s">
        <v>781</v>
      </c>
      <c r="AQ1408" s="59" t="s">
        <v>80</v>
      </c>
      <c r="AR1408" s="67" t="s">
        <v>414</v>
      </c>
      <c r="AS1408" s="38" t="s">
        <v>776</v>
      </c>
      <c r="AT1408" s="172" t="s">
        <v>2492</v>
      </c>
      <c r="AU1408" s="270">
        <v>39.03</v>
      </c>
      <c r="AV1408" s="11">
        <v>-79.67</v>
      </c>
      <c r="AW1408" s="11" t="s">
        <v>510</v>
      </c>
      <c r="AX1408" s="277">
        <v>7.8666666666666663</v>
      </c>
      <c r="AY1408" s="278">
        <v>1269</v>
      </c>
      <c r="AZ1408" s="455">
        <f t="shared" si="775"/>
        <v>3.1034616220947049</v>
      </c>
      <c r="BA1408" s="515" t="s">
        <v>82</v>
      </c>
      <c r="BB1408" s="67" t="s">
        <v>1496</v>
      </c>
      <c r="BC1408" s="59" t="s">
        <v>459</v>
      </c>
      <c r="BD1408" s="59" t="s">
        <v>2371</v>
      </c>
      <c r="BE1408" s="59" t="s">
        <v>867</v>
      </c>
      <c r="BF1408" s="58"/>
      <c r="BG1408" s="58"/>
      <c r="BH1408" s="58" t="s">
        <v>1450</v>
      </c>
      <c r="BI1408" s="38" t="s">
        <v>771</v>
      </c>
      <c r="BJ1408" s="38" t="s">
        <v>777</v>
      </c>
      <c r="BK1408" s="67" t="s">
        <v>1333</v>
      </c>
      <c r="BL1408" s="77" t="s">
        <v>2268</v>
      </c>
      <c r="BM1408" s="77" t="s">
        <v>2268</v>
      </c>
      <c r="BN1408" s="67" t="s">
        <v>1499</v>
      </c>
      <c r="BO1408" s="59" t="s">
        <v>1673</v>
      </c>
      <c r="BP1408" s="67" t="s">
        <v>51</v>
      </c>
      <c r="BQ1408" s="37" t="s">
        <v>1500</v>
      </c>
      <c r="BR1408" s="58">
        <v>0.72525408422953697</v>
      </c>
      <c r="BS1408" s="59" t="s">
        <v>21</v>
      </c>
      <c r="BU1408" s="69">
        <v>0.73060668253837302</v>
      </c>
      <c r="BV1408" s="58"/>
      <c r="BW1408" s="63" t="s">
        <v>26</v>
      </c>
      <c r="BX1408" s="59" t="s">
        <v>27</v>
      </c>
      <c r="BY1408" s="70">
        <f t="shared" si="801"/>
        <v>2.066467758412363</v>
      </c>
      <c r="BZ1408" s="70">
        <f t="shared" si="796"/>
        <v>2.066467758412363</v>
      </c>
      <c r="CA1408" s="91" t="s">
        <v>18</v>
      </c>
      <c r="CB1408" s="91" t="s">
        <v>698</v>
      </c>
      <c r="CC1408" s="91">
        <v>8</v>
      </c>
      <c r="CD1408" s="91">
        <v>8</v>
      </c>
      <c r="CE1408" s="73" t="s">
        <v>779</v>
      </c>
      <c r="CF1408" s="67" t="s">
        <v>1584</v>
      </c>
      <c r="CG1408" s="67">
        <v>0</v>
      </c>
      <c r="CH1408" s="37" t="s">
        <v>21</v>
      </c>
      <c r="CI1408" s="58">
        <v>0</v>
      </c>
      <c r="CJ1408" s="58"/>
      <c r="CK1408" s="59">
        <f t="shared" si="802"/>
        <v>0</v>
      </c>
      <c r="CL1408" s="59">
        <f t="shared" si="803"/>
        <v>0</v>
      </c>
      <c r="CM1408" s="91">
        <v>8</v>
      </c>
      <c r="CN1408" s="91">
        <v>8</v>
      </c>
      <c r="CO1408" s="58"/>
      <c r="CP1408" s="67">
        <f t="shared" si="769"/>
        <v>0.49633688109021989</v>
      </c>
      <c r="CQ1408" s="67">
        <f t="shared" si="770"/>
        <v>0.94545454545454544</v>
      </c>
      <c r="CR1408" s="67">
        <f t="shared" si="776"/>
        <v>0.46926396030348061</v>
      </c>
      <c r="CS1408" s="67">
        <f t="shared" si="771"/>
        <v>0.25688152076374082</v>
      </c>
      <c r="CT1408" s="91">
        <v>0</v>
      </c>
      <c r="CU1408" s="59">
        <v>0</v>
      </c>
      <c r="CV1408" s="59" t="s">
        <v>1782</v>
      </c>
      <c r="CW1408" s="59">
        <v>0</v>
      </c>
      <c r="CX1408" s="59">
        <v>0</v>
      </c>
      <c r="CY1408" s="102">
        <v>0</v>
      </c>
      <c r="CZ1408" s="102">
        <v>5</v>
      </c>
      <c r="DA1408" s="102">
        <v>0</v>
      </c>
      <c r="DB1408" s="102">
        <v>0</v>
      </c>
      <c r="DC1408" s="102">
        <v>0</v>
      </c>
      <c r="DD1408" s="59">
        <v>0</v>
      </c>
      <c r="DE1408" s="60">
        <v>0</v>
      </c>
      <c r="DF1408" s="60">
        <v>0</v>
      </c>
      <c r="DG1408" s="60">
        <v>0</v>
      </c>
      <c r="DH1408" s="60">
        <v>0</v>
      </c>
      <c r="DI1408" s="60">
        <v>0</v>
      </c>
      <c r="DJ1408" s="60">
        <v>0</v>
      </c>
      <c r="DK1408" s="60">
        <v>0</v>
      </c>
      <c r="DL1408" s="60">
        <v>0</v>
      </c>
      <c r="DM1408" s="60">
        <v>0</v>
      </c>
      <c r="DN1408" s="60">
        <v>0</v>
      </c>
      <c r="DO1408" s="59">
        <v>0</v>
      </c>
      <c r="DP1408" s="59">
        <v>0</v>
      </c>
      <c r="DQ1408" s="59">
        <v>0</v>
      </c>
      <c r="DR1408" s="59">
        <v>0</v>
      </c>
      <c r="DS1408" s="59">
        <v>0</v>
      </c>
      <c r="DT1408" s="59">
        <v>0</v>
      </c>
      <c r="DU1408" s="59">
        <v>0</v>
      </c>
      <c r="DV1408" s="59">
        <v>1</v>
      </c>
      <c r="DW1408" s="59">
        <v>0</v>
      </c>
      <c r="DX1408" s="59">
        <v>0</v>
      </c>
      <c r="DY1408" s="59">
        <v>0</v>
      </c>
      <c r="DZ1408" s="59">
        <v>0</v>
      </c>
      <c r="EA1408" s="59">
        <v>0</v>
      </c>
      <c r="EB1408" s="59">
        <v>0</v>
      </c>
      <c r="EC1408" s="59">
        <v>0</v>
      </c>
      <c r="ED1408" s="59">
        <v>0</v>
      </c>
      <c r="EE1408" s="59">
        <v>0</v>
      </c>
      <c r="EF1408" s="59">
        <v>0</v>
      </c>
      <c r="EG1408" s="59">
        <v>0</v>
      </c>
      <c r="EH1408" s="59">
        <v>0</v>
      </c>
      <c r="EI1408" s="59">
        <v>0</v>
      </c>
      <c r="EJ1408" s="59">
        <v>0</v>
      </c>
      <c r="EK1408" s="59">
        <v>0</v>
      </c>
      <c r="EL1408" s="59">
        <v>0</v>
      </c>
      <c r="EM1408" s="59">
        <v>0</v>
      </c>
      <c r="EN1408" s="59">
        <v>1</v>
      </c>
      <c r="EO1408" s="59">
        <v>0</v>
      </c>
      <c r="EP1408" s="59">
        <v>1</v>
      </c>
      <c r="EQ1408" s="59">
        <v>4</v>
      </c>
    </row>
    <row r="1409" spans="1:147" ht="15" customHeight="1" x14ac:dyDescent="0.25">
      <c r="A1409" s="501" t="s">
        <v>2609</v>
      </c>
      <c r="B1409" s="37">
        <v>13</v>
      </c>
      <c r="C1409" s="58" t="s">
        <v>507</v>
      </c>
      <c r="D1409" s="59">
        <v>2014</v>
      </c>
      <c r="E1409" s="67" t="s">
        <v>508</v>
      </c>
      <c r="F1409" s="67" t="s">
        <v>281</v>
      </c>
      <c r="G1409" s="59">
        <v>44</v>
      </c>
      <c r="H1409" s="59" t="s">
        <v>509</v>
      </c>
      <c r="I1409" s="64" t="s">
        <v>50</v>
      </c>
      <c r="J1409" s="59">
        <v>0</v>
      </c>
      <c r="K1409" s="59" t="s">
        <v>3</v>
      </c>
      <c r="L1409" s="59" t="s">
        <v>89</v>
      </c>
      <c r="M1409" s="172" t="s">
        <v>1834</v>
      </c>
      <c r="N1409" s="59">
        <v>7.5</v>
      </c>
      <c r="O1409" s="59">
        <f t="shared" si="772"/>
        <v>0.87506126339170009</v>
      </c>
      <c r="P1409" s="59" t="s">
        <v>782</v>
      </c>
      <c r="Q1409" s="58"/>
      <c r="R1409" s="59">
        <v>1</v>
      </c>
      <c r="S1409" s="132">
        <v>4</v>
      </c>
      <c r="T1409" s="132">
        <v>2</v>
      </c>
      <c r="V1409" s="59" t="s">
        <v>698</v>
      </c>
      <c r="X1409" s="59" t="s">
        <v>698</v>
      </c>
      <c r="Y1409" s="58"/>
      <c r="Z1409" s="40" t="s">
        <v>83</v>
      </c>
      <c r="AA1409" s="59" t="s">
        <v>780</v>
      </c>
      <c r="AB1409" s="59" t="s">
        <v>1498</v>
      </c>
      <c r="AC1409" s="59">
        <v>6</v>
      </c>
      <c r="AD1409" s="37">
        <v>0</v>
      </c>
      <c r="AE1409" s="59" t="s">
        <v>577</v>
      </c>
      <c r="AF1409" s="59">
        <v>6</v>
      </c>
      <c r="AG1409" s="59">
        <f t="shared" si="773"/>
        <v>0.77815125038364363</v>
      </c>
      <c r="AH1409" s="177">
        <f t="shared" si="804"/>
        <v>121.80000000000001</v>
      </c>
      <c r="AI1409" s="72">
        <f t="shared" si="797"/>
        <v>2.0856472882968564</v>
      </c>
      <c r="AJ1409" s="59">
        <f t="shared" si="798"/>
        <v>45</v>
      </c>
      <c r="AK1409" s="59">
        <f t="shared" si="774"/>
        <v>1.6532125137753437</v>
      </c>
      <c r="AL1409" s="72">
        <f t="shared" si="799"/>
        <v>913.50000000000011</v>
      </c>
      <c r="AM1409" s="72">
        <f t="shared" si="800"/>
        <v>2.9607085516885565</v>
      </c>
      <c r="AN1409" s="67" t="s">
        <v>28</v>
      </c>
      <c r="AO1409" s="59" t="s">
        <v>28</v>
      </c>
      <c r="AP1409" s="67" t="s">
        <v>781</v>
      </c>
      <c r="AQ1409" s="59" t="s">
        <v>80</v>
      </c>
      <c r="AR1409" s="67" t="s">
        <v>414</v>
      </c>
      <c r="AS1409" s="38" t="s">
        <v>776</v>
      </c>
      <c r="AT1409" s="172" t="s">
        <v>2492</v>
      </c>
      <c r="AU1409" s="270">
        <v>39.03</v>
      </c>
      <c r="AV1409" s="11">
        <v>-79.67</v>
      </c>
      <c r="AW1409" s="11" t="s">
        <v>510</v>
      </c>
      <c r="AX1409" s="277">
        <v>7.8666666666666663</v>
      </c>
      <c r="AY1409" s="278">
        <v>1269</v>
      </c>
      <c r="AZ1409" s="455">
        <f t="shared" si="775"/>
        <v>3.1034616220947049</v>
      </c>
      <c r="BA1409" s="515" t="s">
        <v>82</v>
      </c>
      <c r="BB1409" s="67" t="s">
        <v>1496</v>
      </c>
      <c r="BC1409" s="59" t="s">
        <v>459</v>
      </c>
      <c r="BD1409" s="59" t="s">
        <v>2371</v>
      </c>
      <c r="BE1409" s="59" t="s">
        <v>867</v>
      </c>
      <c r="BF1409" s="58"/>
      <c r="BG1409" s="58"/>
      <c r="BH1409" s="58" t="s">
        <v>1450</v>
      </c>
      <c r="BI1409" s="38" t="s">
        <v>772</v>
      </c>
      <c r="BJ1409" s="38" t="s">
        <v>777</v>
      </c>
      <c r="BK1409" s="67" t="s">
        <v>1333</v>
      </c>
      <c r="BL1409" s="77" t="s">
        <v>2268</v>
      </c>
      <c r="BM1409" s="77" t="s">
        <v>2268</v>
      </c>
      <c r="BN1409" s="67" t="s">
        <v>1499</v>
      </c>
      <c r="BO1409" s="59" t="s">
        <v>1673</v>
      </c>
      <c r="BP1409" s="67" t="s">
        <v>51</v>
      </c>
      <c r="BQ1409" s="37" t="s">
        <v>1500</v>
      </c>
      <c r="BR1409" s="58">
        <v>0</v>
      </c>
      <c r="BS1409" s="59" t="s">
        <v>21</v>
      </c>
      <c r="BU1409" s="69">
        <v>0</v>
      </c>
      <c r="BV1409" s="58"/>
      <c r="BW1409" s="63" t="s">
        <v>26</v>
      </c>
      <c r="BX1409" s="59" t="s">
        <v>27</v>
      </c>
      <c r="BY1409" s="70">
        <f t="shared" si="801"/>
        <v>0</v>
      </c>
      <c r="BZ1409" s="70">
        <f t="shared" si="796"/>
        <v>0</v>
      </c>
      <c r="CA1409" s="91" t="s">
        <v>18</v>
      </c>
      <c r="CB1409" s="91" t="s">
        <v>698</v>
      </c>
      <c r="CC1409" s="91">
        <v>8</v>
      </c>
      <c r="CD1409" s="91">
        <v>8</v>
      </c>
      <c r="CE1409" s="73" t="s">
        <v>779</v>
      </c>
      <c r="CF1409" s="67" t="s">
        <v>1584</v>
      </c>
      <c r="CG1409" s="67">
        <v>0.76008866267137298</v>
      </c>
      <c r="CH1409" s="37" t="s">
        <v>21</v>
      </c>
      <c r="CI1409" s="58">
        <v>0.52967079878498691</v>
      </c>
      <c r="CJ1409" s="58"/>
      <c r="CK1409" s="59">
        <f t="shared" si="802"/>
        <v>1.4981352544694384</v>
      </c>
      <c r="CL1409" s="59">
        <f t="shared" ref="CL1409:CL1424" si="805">CK1409</f>
        <v>1.4981352544694384</v>
      </c>
      <c r="CM1409" s="91">
        <v>8</v>
      </c>
      <c r="CN1409" s="91">
        <v>8</v>
      </c>
      <c r="CO1409" s="58"/>
      <c r="CP1409" s="67">
        <f t="shared" si="769"/>
        <v>-0.71751044650275431</v>
      </c>
      <c r="CQ1409" s="67">
        <f t="shared" si="770"/>
        <v>0.94545454545454544</v>
      </c>
      <c r="CR1409" s="67">
        <f t="shared" si="776"/>
        <v>-0.67837351305714955</v>
      </c>
      <c r="CS1409" s="67">
        <f t="shared" si="771"/>
        <v>0.26438095697554681</v>
      </c>
      <c r="CT1409" s="91">
        <v>0</v>
      </c>
      <c r="CU1409" s="59">
        <v>0</v>
      </c>
      <c r="CV1409" s="59" t="s">
        <v>1782</v>
      </c>
      <c r="CW1409" s="59">
        <v>0</v>
      </c>
      <c r="CX1409" s="59">
        <v>0</v>
      </c>
      <c r="CY1409" s="102">
        <v>0</v>
      </c>
      <c r="CZ1409" s="102">
        <v>5</v>
      </c>
      <c r="DA1409" s="102">
        <v>0</v>
      </c>
      <c r="DB1409" s="102">
        <v>0</v>
      </c>
      <c r="DC1409" s="102">
        <v>0</v>
      </c>
      <c r="DD1409" s="59">
        <v>0</v>
      </c>
      <c r="DE1409" s="60">
        <v>0</v>
      </c>
      <c r="DF1409" s="60">
        <v>0</v>
      </c>
      <c r="DG1409" s="60">
        <v>0</v>
      </c>
      <c r="DH1409" s="60">
        <v>0</v>
      </c>
      <c r="DI1409" s="60">
        <v>0</v>
      </c>
      <c r="DJ1409" s="60">
        <v>0</v>
      </c>
      <c r="DK1409" s="60">
        <v>0</v>
      </c>
      <c r="DL1409" s="60">
        <v>0</v>
      </c>
      <c r="DM1409" s="60">
        <v>0</v>
      </c>
      <c r="DN1409" s="60">
        <v>0</v>
      </c>
      <c r="DO1409" s="59">
        <v>0</v>
      </c>
      <c r="DP1409" s="59">
        <v>0</v>
      </c>
      <c r="DQ1409" s="59">
        <v>0</v>
      </c>
      <c r="DR1409" s="59">
        <v>0</v>
      </c>
      <c r="DS1409" s="59">
        <v>0</v>
      </c>
      <c r="DT1409" s="59">
        <v>0</v>
      </c>
      <c r="DU1409" s="59">
        <v>0</v>
      </c>
      <c r="DV1409" s="59">
        <v>1</v>
      </c>
      <c r="DW1409" s="59">
        <v>0</v>
      </c>
      <c r="DX1409" s="59">
        <v>0</v>
      </c>
      <c r="DY1409" s="59">
        <v>0</v>
      </c>
      <c r="DZ1409" s="59">
        <v>0</v>
      </c>
      <c r="EA1409" s="59">
        <v>0</v>
      </c>
      <c r="EB1409" s="59">
        <v>0</v>
      </c>
      <c r="EC1409" s="59">
        <v>0</v>
      </c>
      <c r="ED1409" s="59">
        <v>0</v>
      </c>
      <c r="EE1409" s="59">
        <v>0</v>
      </c>
      <c r="EF1409" s="59">
        <v>0</v>
      </c>
      <c r="EG1409" s="59">
        <v>0</v>
      </c>
      <c r="EH1409" s="59">
        <v>0</v>
      </c>
      <c r="EI1409" s="59">
        <v>0</v>
      </c>
      <c r="EJ1409" s="59">
        <v>0</v>
      </c>
      <c r="EK1409" s="59">
        <v>0</v>
      </c>
      <c r="EL1409" s="59">
        <v>0</v>
      </c>
      <c r="EM1409" s="59">
        <v>0</v>
      </c>
      <c r="EN1409" s="59">
        <v>1</v>
      </c>
      <c r="EO1409" s="59">
        <v>0</v>
      </c>
      <c r="EP1409" s="59">
        <v>1</v>
      </c>
      <c r="EQ1409" s="59">
        <v>4</v>
      </c>
    </row>
    <row r="1410" spans="1:147" ht="15" customHeight="1" x14ac:dyDescent="0.25">
      <c r="A1410" s="501" t="s">
        <v>2609</v>
      </c>
      <c r="B1410" s="37">
        <v>14</v>
      </c>
      <c r="C1410" s="58" t="s">
        <v>507</v>
      </c>
      <c r="D1410" s="59">
        <v>2014</v>
      </c>
      <c r="E1410" s="67" t="s">
        <v>508</v>
      </c>
      <c r="F1410" s="67" t="s">
        <v>281</v>
      </c>
      <c r="G1410" s="59">
        <v>44</v>
      </c>
      <c r="H1410" s="59" t="s">
        <v>509</v>
      </c>
      <c r="I1410" s="64" t="s">
        <v>50</v>
      </c>
      <c r="J1410" s="59">
        <v>0</v>
      </c>
      <c r="K1410" s="59" t="s">
        <v>3</v>
      </c>
      <c r="L1410" s="59" t="s">
        <v>89</v>
      </c>
      <c r="M1410" s="172" t="s">
        <v>1834</v>
      </c>
      <c r="N1410" s="59">
        <v>7.5</v>
      </c>
      <c r="O1410" s="59">
        <f t="shared" si="772"/>
        <v>0.87506126339170009</v>
      </c>
      <c r="P1410" s="59" t="s">
        <v>782</v>
      </c>
      <c r="Q1410" s="58"/>
      <c r="R1410" s="59">
        <v>1</v>
      </c>
      <c r="S1410" s="132">
        <v>4</v>
      </c>
      <c r="T1410" s="132">
        <v>2</v>
      </c>
      <c r="V1410" s="59" t="s">
        <v>698</v>
      </c>
      <c r="X1410" s="59" t="s">
        <v>698</v>
      </c>
      <c r="Y1410" s="58"/>
      <c r="Z1410" s="40" t="s">
        <v>83</v>
      </c>
      <c r="AA1410" s="59" t="s">
        <v>780</v>
      </c>
      <c r="AB1410" s="59" t="s">
        <v>1498</v>
      </c>
      <c r="AC1410" s="59">
        <v>6</v>
      </c>
      <c r="AD1410" s="37">
        <v>0</v>
      </c>
      <c r="AE1410" s="59" t="s">
        <v>577</v>
      </c>
      <c r="AF1410" s="59">
        <v>6</v>
      </c>
      <c r="AG1410" s="59">
        <f t="shared" si="773"/>
        <v>0.77815125038364363</v>
      </c>
      <c r="AH1410" s="177">
        <f t="shared" si="804"/>
        <v>121.80000000000001</v>
      </c>
      <c r="AI1410" s="72">
        <f t="shared" si="797"/>
        <v>2.0856472882968564</v>
      </c>
      <c r="AJ1410" s="59">
        <f t="shared" si="798"/>
        <v>45</v>
      </c>
      <c r="AK1410" s="59">
        <f t="shared" si="774"/>
        <v>1.6532125137753437</v>
      </c>
      <c r="AL1410" s="72">
        <f t="shared" si="799"/>
        <v>913.50000000000011</v>
      </c>
      <c r="AM1410" s="72">
        <f t="shared" si="800"/>
        <v>2.9607085516885565</v>
      </c>
      <c r="AN1410" s="67" t="s">
        <v>28</v>
      </c>
      <c r="AO1410" s="59" t="s">
        <v>28</v>
      </c>
      <c r="AP1410" s="67" t="s">
        <v>781</v>
      </c>
      <c r="AQ1410" s="59" t="s">
        <v>80</v>
      </c>
      <c r="AR1410" s="67" t="s">
        <v>414</v>
      </c>
      <c r="AS1410" s="38" t="s">
        <v>776</v>
      </c>
      <c r="AT1410" s="172" t="s">
        <v>2492</v>
      </c>
      <c r="AU1410" s="270">
        <v>39.03</v>
      </c>
      <c r="AV1410" s="11">
        <v>-79.67</v>
      </c>
      <c r="AW1410" s="11" t="s">
        <v>510</v>
      </c>
      <c r="AX1410" s="277">
        <v>7.8666666666666663</v>
      </c>
      <c r="AY1410" s="278">
        <v>1269</v>
      </c>
      <c r="AZ1410" s="455">
        <f t="shared" si="775"/>
        <v>3.1034616220947049</v>
      </c>
      <c r="BA1410" s="515" t="s">
        <v>82</v>
      </c>
      <c r="BB1410" s="67" t="s">
        <v>1496</v>
      </c>
      <c r="BC1410" s="59" t="s">
        <v>459</v>
      </c>
      <c r="BD1410" s="59" t="s">
        <v>2371</v>
      </c>
      <c r="BE1410" s="59" t="s">
        <v>867</v>
      </c>
      <c r="BF1410" s="58"/>
      <c r="BG1410" s="58"/>
      <c r="BH1410" s="58" t="s">
        <v>1450</v>
      </c>
      <c r="BI1410" s="38" t="s">
        <v>774</v>
      </c>
      <c r="BJ1410" s="38" t="s">
        <v>777</v>
      </c>
      <c r="BK1410" s="67" t="s">
        <v>1333</v>
      </c>
      <c r="BL1410" s="77" t="s">
        <v>2268</v>
      </c>
      <c r="BM1410" s="77" t="s">
        <v>2268</v>
      </c>
      <c r="BN1410" s="67" t="s">
        <v>1499</v>
      </c>
      <c r="BO1410" s="59" t="s">
        <v>1673</v>
      </c>
      <c r="BP1410" s="67" t="s">
        <v>51</v>
      </c>
      <c r="BQ1410" s="37" t="s">
        <v>1500</v>
      </c>
      <c r="BR1410" s="58">
        <v>0</v>
      </c>
      <c r="BS1410" s="59" t="s">
        <v>21</v>
      </c>
      <c r="BU1410" s="69">
        <v>0</v>
      </c>
      <c r="BV1410" s="58"/>
      <c r="BW1410" s="63" t="s">
        <v>26</v>
      </c>
      <c r="BX1410" s="59" t="s">
        <v>27</v>
      </c>
      <c r="BY1410" s="70">
        <f t="shared" si="801"/>
        <v>0</v>
      </c>
      <c r="BZ1410" s="70">
        <f t="shared" si="796"/>
        <v>0</v>
      </c>
      <c r="CA1410" s="91" t="s">
        <v>18</v>
      </c>
      <c r="CB1410" s="91" t="s">
        <v>698</v>
      </c>
      <c r="CC1410" s="91">
        <v>8</v>
      </c>
      <c r="CD1410" s="91">
        <v>8</v>
      </c>
      <c r="CE1410" s="73" t="s">
        <v>779</v>
      </c>
      <c r="CF1410" s="67" t="s">
        <v>1584</v>
      </c>
      <c r="CG1410" s="67">
        <v>0.83247024053854302</v>
      </c>
      <c r="CH1410" s="37" t="s">
        <v>21</v>
      </c>
      <c r="CI1410" s="58">
        <v>0.46268779246366709</v>
      </c>
      <c r="CJ1410" s="58"/>
      <c r="CK1410" s="59">
        <f t="shared" si="802"/>
        <v>1.3086787024931719</v>
      </c>
      <c r="CL1410" s="59">
        <f t="shared" si="805"/>
        <v>1.3086787024931719</v>
      </c>
      <c r="CM1410" s="91">
        <v>8</v>
      </c>
      <c r="CN1410" s="91">
        <v>8</v>
      </c>
      <c r="CO1410" s="58"/>
      <c r="CP1410" s="67">
        <f t="shared" si="769"/>
        <v>-0.89960255500355935</v>
      </c>
      <c r="CQ1410" s="67">
        <f t="shared" si="770"/>
        <v>0.94545454545454544</v>
      </c>
      <c r="CR1410" s="67">
        <f t="shared" si="776"/>
        <v>-0.85053332473063792</v>
      </c>
      <c r="CS1410" s="67">
        <f t="shared" si="771"/>
        <v>0.27260646676491729</v>
      </c>
      <c r="CT1410" s="91">
        <v>0</v>
      </c>
      <c r="CU1410" s="59">
        <v>0</v>
      </c>
      <c r="CV1410" s="59" t="s">
        <v>1782</v>
      </c>
      <c r="CW1410" s="59">
        <v>0</v>
      </c>
      <c r="CX1410" s="59">
        <v>0</v>
      </c>
      <c r="CY1410" s="102">
        <v>0</v>
      </c>
      <c r="CZ1410" s="102">
        <v>5</v>
      </c>
      <c r="DA1410" s="102">
        <v>0</v>
      </c>
      <c r="DB1410" s="102">
        <v>0</v>
      </c>
      <c r="DC1410" s="102">
        <v>0</v>
      </c>
      <c r="DD1410" s="59">
        <v>0</v>
      </c>
      <c r="DE1410" s="60">
        <v>0</v>
      </c>
      <c r="DF1410" s="60">
        <v>0</v>
      </c>
      <c r="DG1410" s="60">
        <v>0</v>
      </c>
      <c r="DH1410" s="60">
        <v>0</v>
      </c>
      <c r="DI1410" s="60">
        <v>0</v>
      </c>
      <c r="DJ1410" s="60">
        <v>0</v>
      </c>
      <c r="DK1410" s="60">
        <v>0</v>
      </c>
      <c r="DL1410" s="60">
        <v>0</v>
      </c>
      <c r="DM1410" s="60">
        <v>0</v>
      </c>
      <c r="DN1410" s="60">
        <v>0</v>
      </c>
      <c r="DO1410" s="59">
        <v>0</v>
      </c>
      <c r="DP1410" s="59">
        <v>0</v>
      </c>
      <c r="DQ1410" s="59">
        <v>0</v>
      </c>
      <c r="DR1410" s="59">
        <v>0</v>
      </c>
      <c r="DS1410" s="59">
        <v>0</v>
      </c>
      <c r="DT1410" s="59">
        <v>0</v>
      </c>
      <c r="DU1410" s="59">
        <v>0</v>
      </c>
      <c r="DV1410" s="59">
        <v>1</v>
      </c>
      <c r="DW1410" s="59">
        <v>0</v>
      </c>
      <c r="DX1410" s="59">
        <v>0</v>
      </c>
      <c r="DY1410" s="59">
        <v>0</v>
      </c>
      <c r="DZ1410" s="59">
        <v>0</v>
      </c>
      <c r="EA1410" s="59">
        <v>0</v>
      </c>
      <c r="EB1410" s="59">
        <v>0</v>
      </c>
      <c r="EC1410" s="59">
        <v>0</v>
      </c>
      <c r="ED1410" s="59">
        <v>0</v>
      </c>
      <c r="EE1410" s="59">
        <v>0</v>
      </c>
      <c r="EF1410" s="59">
        <v>0</v>
      </c>
      <c r="EG1410" s="59">
        <v>0</v>
      </c>
      <c r="EH1410" s="59">
        <v>0</v>
      </c>
      <c r="EI1410" s="59">
        <v>0</v>
      </c>
      <c r="EJ1410" s="59">
        <v>0</v>
      </c>
      <c r="EK1410" s="59">
        <v>0</v>
      </c>
      <c r="EL1410" s="59">
        <v>0</v>
      </c>
      <c r="EM1410" s="59">
        <v>0</v>
      </c>
      <c r="EN1410" s="59">
        <v>1</v>
      </c>
      <c r="EO1410" s="59">
        <v>0</v>
      </c>
      <c r="EP1410" s="59">
        <v>1</v>
      </c>
      <c r="EQ1410" s="59">
        <v>4</v>
      </c>
    </row>
    <row r="1411" spans="1:147" ht="15" customHeight="1" x14ac:dyDescent="0.25">
      <c r="A1411" s="507" t="s">
        <v>2610</v>
      </c>
      <c r="B1411" s="37">
        <v>1</v>
      </c>
      <c r="C1411" s="58" t="s">
        <v>511</v>
      </c>
      <c r="D1411" s="59">
        <v>2006</v>
      </c>
      <c r="E1411" s="67" t="s">
        <v>512</v>
      </c>
      <c r="F1411" s="67" t="s">
        <v>739</v>
      </c>
      <c r="G1411" s="59">
        <v>150</v>
      </c>
      <c r="H1411" s="59" t="s">
        <v>740</v>
      </c>
      <c r="I1411" s="64" t="s">
        <v>50</v>
      </c>
      <c r="J1411" s="59">
        <v>0</v>
      </c>
      <c r="K1411" s="59" t="s">
        <v>3</v>
      </c>
      <c r="L1411" s="59" t="s">
        <v>89</v>
      </c>
      <c r="M1411" s="59">
        <v>3</v>
      </c>
      <c r="N1411" s="59">
        <v>3</v>
      </c>
      <c r="O1411" s="59">
        <f t="shared" si="772"/>
        <v>0.47712125471966244</v>
      </c>
      <c r="P1411" s="59">
        <v>2004</v>
      </c>
      <c r="R1411" s="59">
        <v>1</v>
      </c>
      <c r="S1411" s="59" t="s">
        <v>745</v>
      </c>
      <c r="T1411" s="59">
        <v>1</v>
      </c>
      <c r="U1411" s="59" t="s">
        <v>1502</v>
      </c>
      <c r="V1411" s="59" t="s">
        <v>743</v>
      </c>
      <c r="X1411" s="59" t="s">
        <v>608</v>
      </c>
      <c r="Y1411" s="67" t="s">
        <v>2378</v>
      </c>
      <c r="Z1411" s="40" t="s">
        <v>83</v>
      </c>
      <c r="AA1411" s="59" t="s">
        <v>718</v>
      </c>
      <c r="AB1411" s="59" t="s">
        <v>746</v>
      </c>
      <c r="AC1411" s="59">
        <v>56</v>
      </c>
      <c r="AD1411" s="59">
        <v>0</v>
      </c>
      <c r="AE1411" s="59" t="s">
        <v>577</v>
      </c>
      <c r="AF1411" s="59">
        <v>56</v>
      </c>
      <c r="AG1411" s="59">
        <f t="shared" si="773"/>
        <v>1.7481880270062005</v>
      </c>
      <c r="AH1411" s="177">
        <f>AF1411*20.3</f>
        <v>1136.8</v>
      </c>
      <c r="AI1411" s="72">
        <f t="shared" si="797"/>
        <v>3.0556840649194132</v>
      </c>
      <c r="AJ1411" s="59">
        <f t="shared" si="798"/>
        <v>168</v>
      </c>
      <c r="AK1411" s="59">
        <f t="shared" si="774"/>
        <v>2.2253092817258628</v>
      </c>
      <c r="AL1411" s="72">
        <f t="shared" si="799"/>
        <v>3410.3999999999996</v>
      </c>
      <c r="AM1411" s="72">
        <f t="shared" si="800"/>
        <v>3.5328053196390758</v>
      </c>
      <c r="AN1411" s="40" t="s">
        <v>635</v>
      </c>
      <c r="AO1411" s="59" t="s">
        <v>28</v>
      </c>
      <c r="AQ1411" s="59" t="s">
        <v>174</v>
      </c>
      <c r="AR1411" s="67" t="s">
        <v>175</v>
      </c>
      <c r="AS1411" s="67" t="s">
        <v>176</v>
      </c>
      <c r="AT1411" s="172" t="s">
        <v>2424</v>
      </c>
      <c r="AU1411" s="5">
        <v>49.5</v>
      </c>
      <c r="AV1411" s="11">
        <v>-63</v>
      </c>
      <c r="AX1411" s="277">
        <v>1.6250000000000002</v>
      </c>
      <c r="AY1411" s="278">
        <v>1004</v>
      </c>
      <c r="AZ1411" s="455">
        <f t="shared" si="775"/>
        <v>3.0017337128090005</v>
      </c>
      <c r="BA1411" s="515" t="s">
        <v>137</v>
      </c>
      <c r="BB1411" s="40" t="s">
        <v>744</v>
      </c>
      <c r="BC1411" s="59" t="s">
        <v>243</v>
      </c>
      <c r="BD1411" s="59" t="s">
        <v>2342</v>
      </c>
      <c r="BE1411" s="59" t="s">
        <v>2331</v>
      </c>
      <c r="BG1411" s="67" t="s">
        <v>1501</v>
      </c>
      <c r="BI1411" s="356" t="s">
        <v>2232</v>
      </c>
      <c r="BJ1411" s="67" t="s">
        <v>610</v>
      </c>
      <c r="BK1411" s="73" t="s">
        <v>1714</v>
      </c>
      <c r="BN1411" s="67" t="s">
        <v>1503</v>
      </c>
      <c r="BO1411" s="59" t="s">
        <v>1671</v>
      </c>
      <c r="BP1411" s="67" t="s">
        <v>51</v>
      </c>
      <c r="BQ1411" s="59" t="s">
        <v>747</v>
      </c>
      <c r="BR1411" s="67">
        <v>0.17499999999999999</v>
      </c>
      <c r="BS1411" s="59" t="s">
        <v>21</v>
      </c>
      <c r="BT1411" s="59" t="s">
        <v>1214</v>
      </c>
      <c r="BU1411" s="67">
        <v>0.15</v>
      </c>
      <c r="BW1411" s="63" t="s">
        <v>26</v>
      </c>
      <c r="BX1411" s="59" t="s">
        <v>27</v>
      </c>
      <c r="BY1411" s="70">
        <f t="shared" si="801"/>
        <v>0.21213203435596426</v>
      </c>
      <c r="BZ1411" s="70">
        <f t="shared" si="796"/>
        <v>0.21213203435596426</v>
      </c>
      <c r="CA1411" s="91" t="s">
        <v>18</v>
      </c>
      <c r="CB1411" s="59" t="s">
        <v>748</v>
      </c>
      <c r="CC1411" s="59">
        <v>2</v>
      </c>
      <c r="CD1411" s="59">
        <v>2</v>
      </c>
      <c r="CF1411" s="67" t="s">
        <v>1584</v>
      </c>
      <c r="CG1411" s="67">
        <v>0.5083333333333333</v>
      </c>
      <c r="CH1411" s="59" t="s">
        <v>21</v>
      </c>
      <c r="CI1411" s="67">
        <v>0.37146481813371118</v>
      </c>
      <c r="CK1411" s="59">
        <f t="shared" si="802"/>
        <v>0.64339593823192054</v>
      </c>
      <c r="CL1411" s="59">
        <f t="shared" si="805"/>
        <v>0.64339593823192054</v>
      </c>
      <c r="CM1411" s="59">
        <v>3</v>
      </c>
      <c r="CN1411" s="59">
        <v>3</v>
      </c>
      <c r="CO1411" s="67" t="s">
        <v>880</v>
      </c>
      <c r="CP1411" s="67">
        <f t="shared" si="769"/>
        <v>-0.61794949241746089</v>
      </c>
      <c r="CQ1411" s="67">
        <f t="shared" si="770"/>
        <v>0.72727272727272729</v>
      </c>
      <c r="CR1411" s="67">
        <f t="shared" si="776"/>
        <v>-0.44941781266724429</v>
      </c>
      <c r="CS1411" s="67">
        <f t="shared" si="771"/>
        <v>0.8535309703675944</v>
      </c>
      <c r="CT1411" s="128">
        <v>0</v>
      </c>
      <c r="CU1411" s="59">
        <v>0</v>
      </c>
      <c r="CV1411" s="59" t="s">
        <v>1782</v>
      </c>
      <c r="CW1411" s="59">
        <v>0</v>
      </c>
      <c r="CX1411" s="61">
        <v>0</v>
      </c>
      <c r="CY1411" s="102">
        <v>0</v>
      </c>
      <c r="CZ1411" s="102">
        <v>3</v>
      </c>
      <c r="DA1411" s="102">
        <v>0</v>
      </c>
      <c r="DB1411" s="102">
        <v>0</v>
      </c>
      <c r="DC1411" s="102">
        <v>0</v>
      </c>
      <c r="DD1411" s="59">
        <v>0</v>
      </c>
      <c r="DE1411" s="60">
        <v>0</v>
      </c>
      <c r="DF1411" s="60">
        <v>0</v>
      </c>
      <c r="DG1411" s="60">
        <v>0</v>
      </c>
      <c r="DH1411" s="60">
        <v>0</v>
      </c>
      <c r="DI1411" s="60">
        <v>0</v>
      </c>
      <c r="DJ1411" s="60">
        <v>0</v>
      </c>
      <c r="DK1411" s="60">
        <v>0</v>
      </c>
      <c r="DL1411" s="60">
        <v>0</v>
      </c>
      <c r="DM1411" s="60">
        <v>0</v>
      </c>
      <c r="DN1411" s="60">
        <v>0</v>
      </c>
      <c r="DO1411" s="59">
        <v>0</v>
      </c>
      <c r="DP1411" s="59">
        <v>0</v>
      </c>
      <c r="DQ1411" s="59">
        <v>0</v>
      </c>
      <c r="DR1411" s="59">
        <v>0</v>
      </c>
      <c r="DS1411" s="59">
        <v>0</v>
      </c>
      <c r="DT1411" s="59">
        <v>0</v>
      </c>
      <c r="DU1411" s="59">
        <v>0</v>
      </c>
      <c r="DV1411" s="59">
        <v>0</v>
      </c>
      <c r="DW1411" s="59">
        <v>0</v>
      </c>
      <c r="DX1411" s="59">
        <v>0</v>
      </c>
      <c r="DY1411" s="59">
        <v>0</v>
      </c>
      <c r="DZ1411" s="59">
        <v>0</v>
      </c>
      <c r="EA1411" s="59">
        <v>0</v>
      </c>
      <c r="EB1411" s="59">
        <v>0</v>
      </c>
      <c r="EC1411" s="59">
        <v>0</v>
      </c>
      <c r="ED1411" s="59">
        <v>0</v>
      </c>
      <c r="EE1411" s="59">
        <v>0</v>
      </c>
      <c r="EF1411" s="59">
        <v>0</v>
      </c>
      <c r="EG1411" s="59">
        <v>0</v>
      </c>
      <c r="EH1411" s="59">
        <v>0</v>
      </c>
      <c r="EI1411" s="59">
        <v>0</v>
      </c>
      <c r="EJ1411" s="59">
        <v>0</v>
      </c>
      <c r="EK1411" s="59">
        <v>0</v>
      </c>
      <c r="EL1411" s="59">
        <v>0</v>
      </c>
      <c r="EM1411" s="59">
        <v>1</v>
      </c>
      <c r="EN1411" s="59">
        <v>1</v>
      </c>
      <c r="EO1411" s="59">
        <v>0</v>
      </c>
      <c r="EP1411" s="59">
        <v>1</v>
      </c>
      <c r="EQ1411" s="59">
        <v>2</v>
      </c>
    </row>
    <row r="1412" spans="1:147" ht="15" customHeight="1" x14ac:dyDescent="0.25">
      <c r="A1412" s="507" t="s">
        <v>2610</v>
      </c>
      <c r="B1412" s="37">
        <v>2</v>
      </c>
      <c r="C1412" s="58" t="s">
        <v>511</v>
      </c>
      <c r="D1412" s="59">
        <v>2006</v>
      </c>
      <c r="E1412" s="67" t="s">
        <v>512</v>
      </c>
      <c r="F1412" s="67" t="s">
        <v>739</v>
      </c>
      <c r="G1412" s="59">
        <v>150</v>
      </c>
      <c r="H1412" s="59" t="s">
        <v>740</v>
      </c>
      <c r="I1412" s="64" t="s">
        <v>50</v>
      </c>
      <c r="J1412" s="59">
        <v>0</v>
      </c>
      <c r="K1412" s="59" t="s">
        <v>3</v>
      </c>
      <c r="L1412" s="59" t="s">
        <v>89</v>
      </c>
      <c r="M1412" s="59">
        <v>3</v>
      </c>
      <c r="N1412" s="59">
        <v>3</v>
      </c>
      <c r="O1412" s="59">
        <f t="shared" si="772"/>
        <v>0.47712125471966244</v>
      </c>
      <c r="P1412" s="59">
        <v>2004</v>
      </c>
      <c r="R1412" s="59">
        <v>1</v>
      </c>
      <c r="S1412" s="59" t="s">
        <v>745</v>
      </c>
      <c r="T1412" s="59">
        <v>1</v>
      </c>
      <c r="U1412" s="59" t="s">
        <v>1502</v>
      </c>
      <c r="V1412" s="59" t="s">
        <v>743</v>
      </c>
      <c r="X1412" s="59" t="s">
        <v>608</v>
      </c>
      <c r="Y1412" s="67" t="s">
        <v>2378</v>
      </c>
      <c r="Z1412" s="40" t="s">
        <v>83</v>
      </c>
      <c r="AA1412" s="59" t="s">
        <v>718</v>
      </c>
      <c r="AB1412" s="59" t="s">
        <v>749</v>
      </c>
      <c r="AC1412" s="59">
        <v>56</v>
      </c>
      <c r="AD1412" s="59">
        <v>0</v>
      </c>
      <c r="AE1412" s="59" t="s">
        <v>577</v>
      </c>
      <c r="AF1412" s="59">
        <v>56</v>
      </c>
      <c r="AG1412" s="59">
        <f t="shared" si="773"/>
        <v>1.7481880270062005</v>
      </c>
      <c r="AH1412" s="177">
        <f t="shared" si="804"/>
        <v>1136.8</v>
      </c>
      <c r="AI1412" s="72">
        <f t="shared" si="797"/>
        <v>3.0556840649194132</v>
      </c>
      <c r="AJ1412" s="59">
        <f t="shared" si="798"/>
        <v>168</v>
      </c>
      <c r="AK1412" s="59">
        <f t="shared" si="774"/>
        <v>2.2253092817258628</v>
      </c>
      <c r="AL1412" s="72">
        <f t="shared" si="799"/>
        <v>3410.3999999999996</v>
      </c>
      <c r="AM1412" s="72">
        <f t="shared" si="800"/>
        <v>3.5328053196390758</v>
      </c>
      <c r="AN1412" s="40" t="s">
        <v>635</v>
      </c>
      <c r="AO1412" s="59" t="s">
        <v>28</v>
      </c>
      <c r="AQ1412" s="59" t="s">
        <v>174</v>
      </c>
      <c r="AR1412" s="67" t="s">
        <v>175</v>
      </c>
      <c r="AS1412" s="67" t="s">
        <v>176</v>
      </c>
      <c r="AT1412" s="172" t="s">
        <v>2424</v>
      </c>
      <c r="AU1412" s="5">
        <v>49.5</v>
      </c>
      <c r="AV1412" s="11">
        <v>-63</v>
      </c>
      <c r="AX1412" s="277">
        <v>1.6250000000000002</v>
      </c>
      <c r="AY1412" s="278">
        <v>1004</v>
      </c>
      <c r="AZ1412" s="455">
        <f t="shared" si="775"/>
        <v>3.0017337128090005</v>
      </c>
      <c r="BA1412" s="515" t="s">
        <v>137</v>
      </c>
      <c r="BB1412" s="40" t="s">
        <v>744</v>
      </c>
      <c r="BC1412" s="59" t="s">
        <v>243</v>
      </c>
      <c r="BD1412" s="59" t="s">
        <v>2342</v>
      </c>
      <c r="BE1412" s="59" t="s">
        <v>2331</v>
      </c>
      <c r="BG1412" s="67" t="s">
        <v>1501</v>
      </c>
      <c r="BI1412" s="356" t="s">
        <v>2232</v>
      </c>
      <c r="BJ1412" s="67" t="s">
        <v>32</v>
      </c>
      <c r="BK1412" s="40" t="s">
        <v>744</v>
      </c>
      <c r="BL1412" s="59" t="s">
        <v>2268</v>
      </c>
      <c r="BM1412" s="59" t="s">
        <v>2267</v>
      </c>
      <c r="BN1412" s="67" t="s">
        <v>983</v>
      </c>
      <c r="BO1412" s="59" t="s">
        <v>1682</v>
      </c>
      <c r="BP1412" s="67" t="s">
        <v>51</v>
      </c>
      <c r="BQ1412" s="59" t="s">
        <v>750</v>
      </c>
      <c r="BR1412" s="184">
        <v>0.83140470665833321</v>
      </c>
      <c r="BS1412" s="59" t="s">
        <v>21</v>
      </c>
      <c r="BT1412" s="65" t="s">
        <v>47</v>
      </c>
      <c r="BU1412" s="124">
        <v>1.3762037041666619E-2</v>
      </c>
      <c r="BW1412" s="63" t="s">
        <v>26</v>
      </c>
      <c r="BX1412" s="59" t="s">
        <v>27</v>
      </c>
      <c r="BY1412" s="70">
        <f t="shared" si="801"/>
        <v>1.9462459430205841E-2</v>
      </c>
      <c r="BZ1412" s="70">
        <f t="shared" si="796"/>
        <v>1.9462459430205841E-2</v>
      </c>
      <c r="CA1412" s="91" t="s">
        <v>18</v>
      </c>
      <c r="CB1412" s="59" t="s">
        <v>748</v>
      </c>
      <c r="CC1412" s="59">
        <v>2</v>
      </c>
      <c r="CD1412" s="59">
        <v>2</v>
      </c>
      <c r="CF1412" s="67" t="s">
        <v>1584</v>
      </c>
      <c r="CG1412" s="67">
        <v>1.0344983455000001</v>
      </c>
      <c r="CH1412" s="59" t="s">
        <v>21</v>
      </c>
      <c r="CI1412" s="67">
        <v>0.26148415175584155</v>
      </c>
      <c r="CK1412" s="59">
        <f t="shared" si="802"/>
        <v>0.45290383621516822</v>
      </c>
      <c r="CL1412" s="59">
        <f t="shared" si="805"/>
        <v>0.45290383621516822</v>
      </c>
      <c r="CM1412" s="59">
        <v>3</v>
      </c>
      <c r="CN1412" s="59">
        <v>3</v>
      </c>
      <c r="CO1412" s="67" t="s">
        <v>880</v>
      </c>
      <c r="CP1412" s="67">
        <f t="shared" si="769"/>
        <v>-0.54895348528539978</v>
      </c>
      <c r="CQ1412" s="67">
        <f t="shared" si="770"/>
        <v>0.72727272727272729</v>
      </c>
      <c r="CR1412" s="67">
        <f t="shared" si="776"/>
        <v>-0.39923889838938165</v>
      </c>
      <c r="CS1412" s="67">
        <f t="shared" si="771"/>
        <v>0.84927250313205005</v>
      </c>
      <c r="CT1412" s="128">
        <v>0</v>
      </c>
      <c r="CU1412" s="59">
        <v>0</v>
      </c>
      <c r="CV1412" s="59" t="s">
        <v>1782</v>
      </c>
      <c r="CW1412" s="59">
        <v>0</v>
      </c>
      <c r="CX1412" s="59">
        <v>0</v>
      </c>
      <c r="CY1412" s="102">
        <v>0</v>
      </c>
      <c r="CZ1412" s="102">
        <v>4</v>
      </c>
      <c r="DA1412" s="102">
        <v>0</v>
      </c>
      <c r="DB1412" s="102">
        <v>0</v>
      </c>
      <c r="DC1412" s="102">
        <v>0</v>
      </c>
      <c r="DD1412" s="59">
        <v>0</v>
      </c>
      <c r="DE1412" s="60">
        <v>0</v>
      </c>
      <c r="DF1412" s="60">
        <v>0</v>
      </c>
      <c r="DG1412" s="60">
        <v>0</v>
      </c>
      <c r="DH1412" s="60">
        <v>0</v>
      </c>
      <c r="DI1412" s="60">
        <v>0</v>
      </c>
      <c r="DJ1412" s="60">
        <v>0</v>
      </c>
      <c r="DK1412" s="60">
        <v>0</v>
      </c>
      <c r="DL1412" s="60">
        <v>0</v>
      </c>
      <c r="DM1412" s="60">
        <v>0</v>
      </c>
      <c r="DN1412" s="60">
        <v>0</v>
      </c>
      <c r="DO1412" s="59">
        <v>1</v>
      </c>
      <c r="DP1412" s="59">
        <v>0</v>
      </c>
      <c r="DQ1412" s="59">
        <v>0</v>
      </c>
      <c r="DR1412" s="59">
        <v>0</v>
      </c>
      <c r="DS1412" s="59">
        <v>0</v>
      </c>
      <c r="DT1412" s="59">
        <v>0</v>
      </c>
      <c r="DU1412" s="59">
        <v>0</v>
      </c>
      <c r="DV1412" s="59">
        <v>0</v>
      </c>
      <c r="DW1412" s="59">
        <v>0</v>
      </c>
      <c r="DX1412" s="59">
        <v>0</v>
      </c>
      <c r="DY1412" s="59">
        <v>0</v>
      </c>
      <c r="DZ1412" s="59">
        <v>0</v>
      </c>
      <c r="EA1412" s="59">
        <v>0</v>
      </c>
      <c r="EB1412" s="59">
        <v>0</v>
      </c>
      <c r="EC1412" s="59">
        <v>0</v>
      </c>
      <c r="ED1412" s="59">
        <v>0</v>
      </c>
      <c r="EE1412" s="59">
        <v>0</v>
      </c>
      <c r="EF1412" s="59">
        <v>0</v>
      </c>
      <c r="EG1412" s="59">
        <v>0</v>
      </c>
      <c r="EH1412" s="59">
        <v>0</v>
      </c>
      <c r="EI1412" s="59">
        <v>0</v>
      </c>
      <c r="EJ1412" s="59">
        <v>0</v>
      </c>
      <c r="EK1412" s="59">
        <v>0</v>
      </c>
      <c r="EL1412" s="59">
        <v>0</v>
      </c>
      <c r="EM1412" s="59">
        <v>1</v>
      </c>
      <c r="EN1412" s="59">
        <v>1</v>
      </c>
      <c r="EO1412" s="59">
        <v>0</v>
      </c>
      <c r="EP1412" s="59">
        <v>1</v>
      </c>
      <c r="EQ1412" s="59">
        <v>2</v>
      </c>
    </row>
    <row r="1413" spans="1:147" ht="15" customHeight="1" x14ac:dyDescent="0.25">
      <c r="A1413" s="507" t="s">
        <v>2610</v>
      </c>
      <c r="B1413" s="37">
        <v>3</v>
      </c>
      <c r="C1413" s="58" t="s">
        <v>511</v>
      </c>
      <c r="D1413" s="59">
        <v>2006</v>
      </c>
      <c r="E1413" s="67" t="s">
        <v>512</v>
      </c>
      <c r="F1413" s="67" t="s">
        <v>739</v>
      </c>
      <c r="G1413" s="59">
        <v>150</v>
      </c>
      <c r="H1413" s="59" t="s">
        <v>740</v>
      </c>
      <c r="I1413" s="64" t="s">
        <v>50</v>
      </c>
      <c r="J1413" s="59">
        <v>0</v>
      </c>
      <c r="K1413" s="59" t="s">
        <v>3</v>
      </c>
      <c r="L1413" s="59" t="s">
        <v>89</v>
      </c>
      <c r="M1413" s="59">
        <v>3</v>
      </c>
      <c r="N1413" s="59">
        <v>3</v>
      </c>
      <c r="O1413" s="59">
        <f t="shared" si="772"/>
        <v>0.47712125471966244</v>
      </c>
      <c r="P1413" s="59">
        <v>2004</v>
      </c>
      <c r="R1413" s="59">
        <v>1</v>
      </c>
      <c r="S1413" s="59" t="s">
        <v>745</v>
      </c>
      <c r="T1413" s="59">
        <v>1</v>
      </c>
      <c r="U1413" s="59" t="s">
        <v>1502</v>
      </c>
      <c r="V1413" s="59" t="s">
        <v>743</v>
      </c>
      <c r="X1413" s="59" t="s">
        <v>608</v>
      </c>
      <c r="Y1413" s="67" t="s">
        <v>2378</v>
      </c>
      <c r="Z1413" s="40" t="s">
        <v>83</v>
      </c>
      <c r="AA1413" s="59" t="s">
        <v>718</v>
      </c>
      <c r="AB1413" s="59" t="s">
        <v>749</v>
      </c>
      <c r="AC1413" s="59">
        <v>56</v>
      </c>
      <c r="AD1413" s="59">
        <v>0</v>
      </c>
      <c r="AE1413" s="59" t="s">
        <v>577</v>
      </c>
      <c r="AF1413" s="59">
        <v>56</v>
      </c>
      <c r="AG1413" s="59">
        <f t="shared" si="773"/>
        <v>1.7481880270062005</v>
      </c>
      <c r="AH1413" s="177">
        <f t="shared" si="804"/>
        <v>1136.8</v>
      </c>
      <c r="AI1413" s="72">
        <f t="shared" si="797"/>
        <v>3.0556840649194132</v>
      </c>
      <c r="AJ1413" s="59">
        <f t="shared" si="798"/>
        <v>168</v>
      </c>
      <c r="AK1413" s="59">
        <f t="shared" si="774"/>
        <v>2.2253092817258628</v>
      </c>
      <c r="AL1413" s="72">
        <f t="shared" si="799"/>
        <v>3410.3999999999996</v>
      </c>
      <c r="AM1413" s="72">
        <f t="shared" si="800"/>
        <v>3.5328053196390758</v>
      </c>
      <c r="AN1413" s="40" t="s">
        <v>635</v>
      </c>
      <c r="AO1413" s="59" t="s">
        <v>28</v>
      </c>
      <c r="AQ1413" s="59" t="s">
        <v>174</v>
      </c>
      <c r="AR1413" s="67" t="s">
        <v>175</v>
      </c>
      <c r="AS1413" s="67" t="s">
        <v>176</v>
      </c>
      <c r="AT1413" s="172" t="s">
        <v>2424</v>
      </c>
      <c r="AU1413" s="5">
        <v>49.5</v>
      </c>
      <c r="AV1413" s="11">
        <v>-63</v>
      </c>
      <c r="AX1413" s="277">
        <v>1.6250000000000002</v>
      </c>
      <c r="AY1413" s="278">
        <v>1004</v>
      </c>
      <c r="AZ1413" s="455">
        <f t="shared" si="775"/>
        <v>3.0017337128090005</v>
      </c>
      <c r="BA1413" s="515" t="s">
        <v>137</v>
      </c>
      <c r="BB1413" s="40" t="s">
        <v>744</v>
      </c>
      <c r="BC1413" s="59" t="s">
        <v>243</v>
      </c>
      <c r="BD1413" s="59" t="s">
        <v>2342</v>
      </c>
      <c r="BE1413" s="59" t="s">
        <v>2331</v>
      </c>
      <c r="BG1413" s="67" t="s">
        <v>1501</v>
      </c>
      <c r="BI1413" s="356" t="s">
        <v>2232</v>
      </c>
      <c r="BJ1413" s="67" t="s">
        <v>32</v>
      </c>
      <c r="BK1413" s="40" t="s">
        <v>751</v>
      </c>
      <c r="BL1413" s="77" t="s">
        <v>2268</v>
      </c>
      <c r="BM1413" s="77" t="s">
        <v>2268</v>
      </c>
      <c r="BN1413" s="67" t="s">
        <v>984</v>
      </c>
      <c r="BO1413" s="59" t="s">
        <v>1669</v>
      </c>
      <c r="BP1413" s="67" t="s">
        <v>51</v>
      </c>
      <c r="BQ1413" s="59" t="s">
        <v>750</v>
      </c>
      <c r="BR1413" s="184">
        <v>2.3018203987500003E-2</v>
      </c>
      <c r="BS1413" s="59" t="s">
        <v>21</v>
      </c>
      <c r="BT1413" s="65" t="s">
        <v>47</v>
      </c>
      <c r="BU1413" s="124">
        <v>2.3018203987500003E-2</v>
      </c>
      <c r="BW1413" s="63" t="s">
        <v>26</v>
      </c>
      <c r="BX1413" s="59" t="s">
        <v>27</v>
      </c>
      <c r="BY1413" s="70">
        <f t="shared" si="801"/>
        <v>3.2552656260592963E-2</v>
      </c>
      <c r="BZ1413" s="70">
        <f t="shared" si="796"/>
        <v>3.2552656260592963E-2</v>
      </c>
      <c r="CA1413" s="91" t="s">
        <v>18</v>
      </c>
      <c r="CB1413" s="59" t="s">
        <v>748</v>
      </c>
      <c r="CC1413" s="59">
        <v>2</v>
      </c>
      <c r="CD1413" s="59">
        <v>2</v>
      </c>
      <c r="CF1413" s="67" t="s">
        <v>1584</v>
      </c>
      <c r="CG1413" s="67">
        <v>0.48212916335000006</v>
      </c>
      <c r="CH1413" s="59" t="s">
        <v>21</v>
      </c>
      <c r="CI1413" s="67">
        <v>0.29991101670080522</v>
      </c>
      <c r="CK1413" s="59">
        <f t="shared" si="802"/>
        <v>0.51946111867543265</v>
      </c>
      <c r="CL1413" s="59">
        <f t="shared" si="805"/>
        <v>0.51946111867543265</v>
      </c>
      <c r="CM1413" s="59">
        <v>3</v>
      </c>
      <c r="CN1413" s="59">
        <v>3</v>
      </c>
      <c r="CO1413" s="67" t="s">
        <v>880</v>
      </c>
      <c r="CP1413" s="67">
        <f t="shared" ref="CP1413:CP1450" si="806">(BR1413-CG1413)/SQRT(((CC1413-1)*BZ1413^2+(CM1413-1)*CL1413^2)/(CC1413+CM1413-2))</f>
        <v>-1.081394824213662</v>
      </c>
      <c r="CQ1413" s="67">
        <f t="shared" ref="CQ1413:CQ1450" si="807">1-3/(4*(CC1413+CM1413-2)-1)</f>
        <v>0.72727272727272729</v>
      </c>
      <c r="CR1413" s="67">
        <f t="shared" si="776"/>
        <v>-0.78646896306448144</v>
      </c>
      <c r="CS1413" s="67">
        <f t="shared" ref="CS1413:CS1450" si="808">(CD1413+CN1413)/(CD1413*CN1413)+CR1413^2/(2*(CC1413+CM1413))</f>
        <v>0.89518667631970539</v>
      </c>
      <c r="CT1413" s="128">
        <v>0</v>
      </c>
      <c r="CU1413" s="59">
        <v>0</v>
      </c>
      <c r="CV1413" s="59" t="s">
        <v>1782</v>
      </c>
      <c r="CW1413" s="59">
        <v>0</v>
      </c>
      <c r="CX1413" s="59">
        <v>0</v>
      </c>
      <c r="CY1413" s="102">
        <v>0</v>
      </c>
      <c r="CZ1413" s="102">
        <v>4</v>
      </c>
      <c r="DA1413" s="102">
        <v>0</v>
      </c>
      <c r="DB1413" s="102">
        <v>0</v>
      </c>
      <c r="DC1413" s="102">
        <v>0</v>
      </c>
      <c r="DD1413" s="59">
        <v>0</v>
      </c>
      <c r="DE1413" s="60">
        <v>0</v>
      </c>
      <c r="DF1413" s="60">
        <v>0</v>
      </c>
      <c r="DG1413" s="60">
        <v>1</v>
      </c>
      <c r="DH1413" s="60">
        <v>0</v>
      </c>
      <c r="DI1413" s="60">
        <v>0</v>
      </c>
      <c r="DJ1413" s="60">
        <v>0</v>
      </c>
      <c r="DK1413" s="60">
        <v>0</v>
      </c>
      <c r="DL1413" s="60">
        <v>0</v>
      </c>
      <c r="DM1413" s="60">
        <v>0</v>
      </c>
      <c r="DN1413" s="60">
        <v>0</v>
      </c>
      <c r="DO1413" s="59">
        <v>0</v>
      </c>
      <c r="DP1413" s="59">
        <v>1</v>
      </c>
      <c r="DQ1413" s="59">
        <v>0</v>
      </c>
      <c r="DR1413" s="59">
        <v>0</v>
      </c>
      <c r="DS1413" s="59">
        <v>0</v>
      </c>
      <c r="DT1413" s="59">
        <v>0</v>
      </c>
      <c r="DU1413" s="59">
        <v>0</v>
      </c>
      <c r="DV1413" s="59">
        <v>0</v>
      </c>
      <c r="DW1413" s="59">
        <v>0</v>
      </c>
      <c r="DX1413" s="59">
        <v>0</v>
      </c>
      <c r="DY1413" s="59">
        <v>0</v>
      </c>
      <c r="DZ1413" s="59">
        <v>0</v>
      </c>
      <c r="EA1413" s="59">
        <v>0</v>
      </c>
      <c r="EB1413" s="59">
        <v>0</v>
      </c>
      <c r="EC1413" s="59">
        <v>0</v>
      </c>
      <c r="ED1413" s="59">
        <v>0</v>
      </c>
      <c r="EE1413" s="59">
        <v>0</v>
      </c>
      <c r="EF1413" s="59">
        <v>0</v>
      </c>
      <c r="EG1413" s="59">
        <v>0</v>
      </c>
      <c r="EH1413" s="59">
        <v>0</v>
      </c>
      <c r="EI1413" s="59">
        <v>0</v>
      </c>
      <c r="EJ1413" s="59">
        <v>0</v>
      </c>
      <c r="EK1413" s="59">
        <v>0</v>
      </c>
      <c r="EL1413" s="59">
        <v>0</v>
      </c>
      <c r="EM1413" s="59">
        <v>1</v>
      </c>
      <c r="EN1413" s="59">
        <v>1</v>
      </c>
      <c r="EO1413" s="59">
        <v>0</v>
      </c>
      <c r="EP1413" s="59">
        <v>1</v>
      </c>
      <c r="EQ1413" s="59">
        <v>2</v>
      </c>
    </row>
    <row r="1414" spans="1:147" ht="15" customHeight="1" x14ac:dyDescent="0.25">
      <c r="A1414" s="507" t="s">
        <v>2610</v>
      </c>
      <c r="B1414" s="37">
        <v>4</v>
      </c>
      <c r="C1414" s="58" t="s">
        <v>511</v>
      </c>
      <c r="D1414" s="59">
        <v>2006</v>
      </c>
      <c r="E1414" s="67" t="s">
        <v>512</v>
      </c>
      <c r="F1414" s="67" t="s">
        <v>739</v>
      </c>
      <c r="G1414" s="59">
        <v>150</v>
      </c>
      <c r="H1414" s="59" t="s">
        <v>740</v>
      </c>
      <c r="I1414" s="64" t="s">
        <v>50</v>
      </c>
      <c r="J1414" s="59">
        <v>0</v>
      </c>
      <c r="K1414" s="59" t="s">
        <v>3</v>
      </c>
      <c r="L1414" s="59" t="s">
        <v>89</v>
      </c>
      <c r="M1414" s="59">
        <v>3</v>
      </c>
      <c r="N1414" s="59">
        <v>3</v>
      </c>
      <c r="O1414" s="59">
        <f t="shared" si="772"/>
        <v>0.47712125471966244</v>
      </c>
      <c r="P1414" s="59">
        <v>2004</v>
      </c>
      <c r="R1414" s="59">
        <v>1</v>
      </c>
      <c r="S1414" s="59" t="s">
        <v>745</v>
      </c>
      <c r="T1414" s="59">
        <v>1</v>
      </c>
      <c r="U1414" s="59" t="s">
        <v>1502</v>
      </c>
      <c r="V1414" s="59" t="s">
        <v>743</v>
      </c>
      <c r="X1414" s="59" t="s">
        <v>608</v>
      </c>
      <c r="Y1414" s="67" t="s">
        <v>2378</v>
      </c>
      <c r="Z1414" s="40" t="s">
        <v>83</v>
      </c>
      <c r="AA1414" s="59" t="s">
        <v>718</v>
      </c>
      <c r="AB1414" s="59" t="s">
        <v>749</v>
      </c>
      <c r="AC1414" s="59">
        <v>56</v>
      </c>
      <c r="AD1414" s="59">
        <v>0</v>
      </c>
      <c r="AE1414" s="59" t="s">
        <v>577</v>
      </c>
      <c r="AF1414" s="59">
        <v>56</v>
      </c>
      <c r="AG1414" s="59">
        <f t="shared" si="773"/>
        <v>1.7481880270062005</v>
      </c>
      <c r="AH1414" s="177">
        <f t="shared" si="804"/>
        <v>1136.8</v>
      </c>
      <c r="AI1414" s="72">
        <f t="shared" si="797"/>
        <v>3.0556840649194132</v>
      </c>
      <c r="AJ1414" s="59">
        <f t="shared" si="798"/>
        <v>168</v>
      </c>
      <c r="AK1414" s="59">
        <f t="shared" si="774"/>
        <v>2.2253092817258628</v>
      </c>
      <c r="AL1414" s="72">
        <f t="shared" si="799"/>
        <v>3410.3999999999996</v>
      </c>
      <c r="AM1414" s="72">
        <f t="shared" si="800"/>
        <v>3.5328053196390758</v>
      </c>
      <c r="AN1414" s="40" t="s">
        <v>635</v>
      </c>
      <c r="AO1414" s="59" t="s">
        <v>28</v>
      </c>
      <c r="AQ1414" s="59" t="s">
        <v>174</v>
      </c>
      <c r="AR1414" s="67" t="s">
        <v>175</v>
      </c>
      <c r="AS1414" s="67" t="s">
        <v>176</v>
      </c>
      <c r="AT1414" s="172" t="s">
        <v>2424</v>
      </c>
      <c r="AU1414" s="5">
        <v>49.5</v>
      </c>
      <c r="AV1414" s="11">
        <v>-63</v>
      </c>
      <c r="AX1414" s="277">
        <v>1.6250000000000002</v>
      </c>
      <c r="AY1414" s="278">
        <v>1004</v>
      </c>
      <c r="AZ1414" s="455">
        <f t="shared" si="775"/>
        <v>3.0017337128090005</v>
      </c>
      <c r="BA1414" s="515" t="s">
        <v>137</v>
      </c>
      <c r="BB1414" s="40" t="s">
        <v>744</v>
      </c>
      <c r="BC1414" s="59" t="s">
        <v>243</v>
      </c>
      <c r="BD1414" s="59" t="s">
        <v>2342</v>
      </c>
      <c r="BE1414" s="59" t="s">
        <v>2331</v>
      </c>
      <c r="BG1414" s="67" t="s">
        <v>1501</v>
      </c>
      <c r="BI1414" s="356" t="s">
        <v>2232</v>
      </c>
      <c r="BJ1414" s="67" t="s">
        <v>32</v>
      </c>
      <c r="BK1414" s="40" t="s">
        <v>987</v>
      </c>
      <c r="BN1414" s="67" t="s">
        <v>599</v>
      </c>
      <c r="BP1414" s="67" t="s">
        <v>51</v>
      </c>
      <c r="BQ1414" s="59" t="s">
        <v>750</v>
      </c>
      <c r="BR1414" s="67">
        <v>0</v>
      </c>
      <c r="BS1414" s="59" t="s">
        <v>21</v>
      </c>
      <c r="BT1414" s="65" t="s">
        <v>47</v>
      </c>
      <c r="BU1414" s="124">
        <v>0</v>
      </c>
      <c r="BW1414" s="63" t="s">
        <v>26</v>
      </c>
      <c r="BX1414" s="59" t="s">
        <v>27</v>
      </c>
      <c r="BY1414" s="70">
        <f t="shared" si="801"/>
        <v>0</v>
      </c>
      <c r="BZ1414" s="70">
        <f t="shared" si="796"/>
        <v>0</v>
      </c>
      <c r="CA1414" s="91" t="s">
        <v>18</v>
      </c>
      <c r="CB1414" s="59" t="s">
        <v>748</v>
      </c>
      <c r="CC1414" s="59">
        <v>2</v>
      </c>
      <c r="CD1414" s="59">
        <v>2</v>
      </c>
      <c r="CF1414" s="67" t="s">
        <v>1584</v>
      </c>
      <c r="CG1414" s="67">
        <v>1.8118202883333334</v>
      </c>
      <c r="CH1414" s="59" t="s">
        <v>21</v>
      </c>
      <c r="CI1414" s="67">
        <v>1.8118202883333334</v>
      </c>
      <c r="CK1414" s="59">
        <f t="shared" si="802"/>
        <v>3.1381647935774262</v>
      </c>
      <c r="CL1414" s="59">
        <f t="shared" si="805"/>
        <v>3.1381647935774262</v>
      </c>
      <c r="CM1414" s="59">
        <v>3</v>
      </c>
      <c r="CN1414" s="59">
        <v>3</v>
      </c>
      <c r="CO1414" s="67" t="s">
        <v>880</v>
      </c>
      <c r="CP1414" s="67">
        <f t="shared" si="806"/>
        <v>-0.70710678118654757</v>
      </c>
      <c r="CQ1414" s="67">
        <f t="shared" si="807"/>
        <v>0.72727272727272729</v>
      </c>
      <c r="CR1414" s="67">
        <f t="shared" si="776"/>
        <v>-0.51425947722658005</v>
      </c>
      <c r="CS1414" s="67">
        <f t="shared" si="808"/>
        <v>0.85977961432506889</v>
      </c>
      <c r="CT1414" s="128">
        <v>0</v>
      </c>
      <c r="CU1414" s="59">
        <v>0</v>
      </c>
      <c r="CV1414" s="59" t="s">
        <v>1782</v>
      </c>
      <c r="CW1414" s="59">
        <v>0</v>
      </c>
      <c r="CX1414" s="59">
        <v>0</v>
      </c>
      <c r="CY1414" s="102">
        <v>0</v>
      </c>
      <c r="CZ1414" s="102">
        <v>4</v>
      </c>
      <c r="DA1414" s="102">
        <v>0</v>
      </c>
      <c r="DB1414" s="102">
        <v>0</v>
      </c>
      <c r="DC1414" s="102">
        <v>0</v>
      </c>
      <c r="DD1414" s="59">
        <v>0</v>
      </c>
      <c r="DE1414" s="60">
        <v>0</v>
      </c>
      <c r="DF1414" s="60">
        <v>0</v>
      </c>
      <c r="DG1414" s="60">
        <v>0</v>
      </c>
      <c r="DH1414" s="60">
        <v>0</v>
      </c>
      <c r="DI1414" s="60">
        <v>0</v>
      </c>
      <c r="DJ1414" s="60">
        <v>0</v>
      </c>
      <c r="DK1414" s="60">
        <v>0</v>
      </c>
      <c r="DL1414" s="60">
        <v>0</v>
      </c>
      <c r="DM1414" s="60">
        <v>0</v>
      </c>
      <c r="DN1414" s="60">
        <v>0</v>
      </c>
      <c r="DO1414" s="59">
        <v>0</v>
      </c>
      <c r="DP1414" s="59">
        <v>0</v>
      </c>
      <c r="DQ1414" s="59">
        <v>0</v>
      </c>
      <c r="DR1414" s="59">
        <v>0</v>
      </c>
      <c r="DS1414" s="59">
        <v>0</v>
      </c>
      <c r="DT1414" s="59">
        <v>0</v>
      </c>
      <c r="DU1414" s="59">
        <v>0</v>
      </c>
      <c r="DV1414" s="59">
        <v>0</v>
      </c>
      <c r="DW1414" s="59">
        <v>0</v>
      </c>
      <c r="DX1414" s="59">
        <v>0</v>
      </c>
      <c r="DY1414" s="59">
        <v>0</v>
      </c>
      <c r="DZ1414" s="59">
        <v>0</v>
      </c>
      <c r="EA1414" s="59">
        <v>0</v>
      </c>
      <c r="EB1414" s="59">
        <v>0</v>
      </c>
      <c r="EC1414" s="59">
        <v>0</v>
      </c>
      <c r="ED1414" s="59">
        <v>0</v>
      </c>
      <c r="EE1414" s="59">
        <v>0</v>
      </c>
      <c r="EF1414" s="59">
        <v>0</v>
      </c>
      <c r="EG1414" s="59">
        <v>0</v>
      </c>
      <c r="EH1414" s="59">
        <v>0</v>
      </c>
      <c r="EI1414" s="59">
        <v>0</v>
      </c>
      <c r="EJ1414" s="59">
        <v>0</v>
      </c>
      <c r="EK1414" s="59">
        <v>0</v>
      </c>
      <c r="EL1414" s="59">
        <v>0</v>
      </c>
      <c r="EM1414" s="59">
        <v>1</v>
      </c>
      <c r="EN1414" s="59">
        <v>1</v>
      </c>
      <c r="EO1414" s="59">
        <v>0</v>
      </c>
      <c r="EP1414" s="59">
        <v>1</v>
      </c>
      <c r="EQ1414" s="59">
        <v>2</v>
      </c>
    </row>
    <row r="1415" spans="1:147" ht="15" customHeight="1" x14ac:dyDescent="0.25">
      <c r="A1415" s="507" t="s">
        <v>2610</v>
      </c>
      <c r="B1415" s="37">
        <v>5</v>
      </c>
      <c r="C1415" s="58" t="s">
        <v>511</v>
      </c>
      <c r="D1415" s="59">
        <v>2006</v>
      </c>
      <c r="E1415" s="67" t="s">
        <v>512</v>
      </c>
      <c r="F1415" s="67" t="s">
        <v>739</v>
      </c>
      <c r="G1415" s="59">
        <v>150</v>
      </c>
      <c r="H1415" s="59" t="s">
        <v>740</v>
      </c>
      <c r="I1415" s="64" t="s">
        <v>50</v>
      </c>
      <c r="J1415" s="59">
        <v>0</v>
      </c>
      <c r="K1415" s="59" t="s">
        <v>3</v>
      </c>
      <c r="L1415" s="59" t="s">
        <v>89</v>
      </c>
      <c r="M1415" s="59">
        <v>3</v>
      </c>
      <c r="N1415" s="59">
        <v>3</v>
      </c>
      <c r="O1415" s="59">
        <f t="shared" si="772"/>
        <v>0.47712125471966244</v>
      </c>
      <c r="P1415" s="59">
        <v>2004</v>
      </c>
      <c r="R1415" s="59">
        <v>1</v>
      </c>
      <c r="S1415" s="59" t="s">
        <v>745</v>
      </c>
      <c r="T1415" s="59">
        <v>1</v>
      </c>
      <c r="U1415" s="59" t="s">
        <v>1502</v>
      </c>
      <c r="V1415" s="59" t="s">
        <v>743</v>
      </c>
      <c r="X1415" s="59" t="s">
        <v>608</v>
      </c>
      <c r="Y1415" s="67" t="s">
        <v>2378</v>
      </c>
      <c r="Z1415" s="40" t="s">
        <v>83</v>
      </c>
      <c r="AA1415" s="59" t="s">
        <v>718</v>
      </c>
      <c r="AB1415" s="59" t="s">
        <v>749</v>
      </c>
      <c r="AC1415" s="59">
        <v>56</v>
      </c>
      <c r="AD1415" s="59">
        <v>0</v>
      </c>
      <c r="AE1415" s="59" t="s">
        <v>577</v>
      </c>
      <c r="AF1415" s="59">
        <v>56</v>
      </c>
      <c r="AG1415" s="59">
        <f t="shared" si="773"/>
        <v>1.7481880270062005</v>
      </c>
      <c r="AH1415" s="177">
        <f t="shared" si="804"/>
        <v>1136.8</v>
      </c>
      <c r="AI1415" s="72">
        <f t="shared" si="797"/>
        <v>3.0556840649194132</v>
      </c>
      <c r="AJ1415" s="59">
        <f t="shared" si="798"/>
        <v>168</v>
      </c>
      <c r="AK1415" s="59">
        <f t="shared" si="774"/>
        <v>2.2253092817258628</v>
      </c>
      <c r="AL1415" s="72">
        <f t="shared" si="799"/>
        <v>3410.3999999999996</v>
      </c>
      <c r="AM1415" s="72">
        <f t="shared" si="800"/>
        <v>3.5328053196390758</v>
      </c>
      <c r="AN1415" s="40" t="s">
        <v>635</v>
      </c>
      <c r="AO1415" s="59" t="s">
        <v>28</v>
      </c>
      <c r="AQ1415" s="59" t="s">
        <v>174</v>
      </c>
      <c r="AR1415" s="67" t="s">
        <v>175</v>
      </c>
      <c r="AS1415" s="67" t="s">
        <v>176</v>
      </c>
      <c r="AT1415" s="172" t="s">
        <v>2424</v>
      </c>
      <c r="AU1415" s="5">
        <v>49.5</v>
      </c>
      <c r="AV1415" s="11">
        <v>-63</v>
      </c>
      <c r="AX1415" s="277">
        <v>1.6250000000000002</v>
      </c>
      <c r="AY1415" s="278">
        <v>1004</v>
      </c>
      <c r="AZ1415" s="455">
        <f t="shared" si="775"/>
        <v>3.0017337128090005</v>
      </c>
      <c r="BA1415" s="515" t="s">
        <v>137</v>
      </c>
      <c r="BB1415" s="40" t="s">
        <v>744</v>
      </c>
      <c r="BC1415" s="59" t="s">
        <v>243</v>
      </c>
      <c r="BD1415" s="59" t="s">
        <v>2342</v>
      </c>
      <c r="BE1415" s="59" t="s">
        <v>2331</v>
      </c>
      <c r="BG1415" s="67" t="s">
        <v>1501</v>
      </c>
      <c r="BI1415" s="356" t="s">
        <v>2232</v>
      </c>
      <c r="BJ1415" s="67" t="s">
        <v>32</v>
      </c>
      <c r="BK1415" s="40" t="s">
        <v>1504</v>
      </c>
      <c r="BN1415" s="67" t="s">
        <v>599</v>
      </c>
      <c r="BP1415" s="67" t="s">
        <v>51</v>
      </c>
      <c r="BQ1415" s="59" t="s">
        <v>750</v>
      </c>
      <c r="BR1415" s="184">
        <v>0.81560211768749991</v>
      </c>
      <c r="BS1415" s="59" t="s">
        <v>21</v>
      </c>
      <c r="BT1415" s="65" t="s">
        <v>47</v>
      </c>
      <c r="BU1415" s="124">
        <v>0.55958285493749993</v>
      </c>
      <c r="BW1415" s="63" t="s">
        <v>26</v>
      </c>
      <c r="BX1415" s="59" t="s">
        <v>27</v>
      </c>
      <c r="BY1415" s="70">
        <f t="shared" si="801"/>
        <v>0.79136966272406872</v>
      </c>
      <c r="BZ1415" s="70">
        <f t="shared" si="796"/>
        <v>0.79136966272406872</v>
      </c>
      <c r="CA1415" s="91" t="s">
        <v>18</v>
      </c>
      <c r="CB1415" s="59" t="s">
        <v>748</v>
      </c>
      <c r="CC1415" s="59">
        <v>2</v>
      </c>
      <c r="CD1415" s="59">
        <v>2</v>
      </c>
      <c r="CF1415" s="67" t="s">
        <v>1584</v>
      </c>
      <c r="CG1415" s="67">
        <v>4.5833670586083342</v>
      </c>
      <c r="CH1415" s="59" t="s">
        <v>21</v>
      </c>
      <c r="CI1415" s="67">
        <v>1.4419388798906456</v>
      </c>
      <c r="CK1415" s="59">
        <f t="shared" si="802"/>
        <v>2.4975114013795547</v>
      </c>
      <c r="CL1415" s="59">
        <f t="shared" si="805"/>
        <v>2.4975114013795547</v>
      </c>
      <c r="CM1415" s="59">
        <v>3</v>
      </c>
      <c r="CN1415" s="59">
        <v>3</v>
      </c>
      <c r="CO1415" s="67" t="s">
        <v>880</v>
      </c>
      <c r="CP1415" s="67">
        <f t="shared" si="806"/>
        <v>-1.802958381383245</v>
      </c>
      <c r="CQ1415" s="67">
        <f t="shared" si="807"/>
        <v>0.72727272727272729</v>
      </c>
      <c r="CR1415" s="67">
        <f t="shared" si="776"/>
        <v>-1.3112424591878147</v>
      </c>
      <c r="CS1415" s="67">
        <f t="shared" si="808"/>
        <v>1.0052690120110241</v>
      </c>
      <c r="CT1415" s="128">
        <v>0</v>
      </c>
      <c r="CU1415" s="59">
        <v>0</v>
      </c>
      <c r="CV1415" s="59" t="s">
        <v>1782</v>
      </c>
      <c r="CW1415" s="59">
        <v>0</v>
      </c>
      <c r="CX1415" s="59">
        <v>0</v>
      </c>
      <c r="CY1415" s="102">
        <v>0</v>
      </c>
      <c r="CZ1415" s="102">
        <v>4</v>
      </c>
      <c r="DA1415" s="102">
        <v>0</v>
      </c>
      <c r="DB1415" s="102">
        <v>0</v>
      </c>
      <c r="DC1415" s="102">
        <v>0</v>
      </c>
      <c r="DD1415" s="59">
        <v>0</v>
      </c>
      <c r="DE1415" s="60">
        <v>0</v>
      </c>
      <c r="DF1415" s="60">
        <v>0</v>
      </c>
      <c r="DG1415" s="60">
        <v>0</v>
      </c>
      <c r="DH1415" s="60">
        <v>0</v>
      </c>
      <c r="DI1415" s="60">
        <v>0</v>
      </c>
      <c r="DJ1415" s="60">
        <v>0</v>
      </c>
      <c r="DK1415" s="60">
        <v>0</v>
      </c>
      <c r="DL1415" s="60">
        <v>0</v>
      </c>
      <c r="DM1415" s="60">
        <v>0</v>
      </c>
      <c r="DN1415" s="60">
        <v>0</v>
      </c>
      <c r="DO1415" s="59">
        <v>0</v>
      </c>
      <c r="DP1415" s="59">
        <v>0</v>
      </c>
      <c r="DQ1415" s="59">
        <v>0</v>
      </c>
      <c r="DR1415" s="59">
        <v>0</v>
      </c>
      <c r="DS1415" s="59">
        <v>0</v>
      </c>
      <c r="DT1415" s="59">
        <v>0</v>
      </c>
      <c r="DU1415" s="59">
        <v>0</v>
      </c>
      <c r="DV1415" s="59">
        <v>0</v>
      </c>
      <c r="DW1415" s="59">
        <v>0</v>
      </c>
      <c r="DX1415" s="59">
        <v>0</v>
      </c>
      <c r="DY1415" s="59">
        <v>0</v>
      </c>
      <c r="DZ1415" s="59">
        <v>0</v>
      </c>
      <c r="EA1415" s="59">
        <v>0</v>
      </c>
      <c r="EB1415" s="59">
        <v>0</v>
      </c>
      <c r="EC1415" s="59">
        <v>0</v>
      </c>
      <c r="ED1415" s="59">
        <v>0</v>
      </c>
      <c r="EE1415" s="59">
        <v>0</v>
      </c>
      <c r="EF1415" s="59">
        <v>0</v>
      </c>
      <c r="EG1415" s="59">
        <v>0</v>
      </c>
      <c r="EH1415" s="59">
        <v>0</v>
      </c>
      <c r="EI1415" s="59">
        <v>0</v>
      </c>
      <c r="EJ1415" s="59">
        <v>0</v>
      </c>
      <c r="EK1415" s="59">
        <v>0</v>
      </c>
      <c r="EL1415" s="59">
        <v>0</v>
      </c>
      <c r="EM1415" s="59">
        <v>1</v>
      </c>
      <c r="EN1415" s="59">
        <v>1</v>
      </c>
      <c r="EO1415" s="59">
        <v>0</v>
      </c>
      <c r="EP1415" s="59">
        <v>1</v>
      </c>
      <c r="EQ1415" s="59">
        <v>2</v>
      </c>
    </row>
    <row r="1416" spans="1:147" ht="15" customHeight="1" x14ac:dyDescent="0.25">
      <c r="A1416" s="507" t="s">
        <v>2610</v>
      </c>
      <c r="B1416" s="37">
        <v>6</v>
      </c>
      <c r="C1416" s="58" t="s">
        <v>511</v>
      </c>
      <c r="D1416" s="59">
        <v>2006</v>
      </c>
      <c r="E1416" s="67" t="s">
        <v>512</v>
      </c>
      <c r="F1416" s="67" t="s">
        <v>739</v>
      </c>
      <c r="G1416" s="59">
        <v>150</v>
      </c>
      <c r="H1416" s="59" t="s">
        <v>740</v>
      </c>
      <c r="I1416" s="64" t="s">
        <v>50</v>
      </c>
      <c r="J1416" s="59">
        <v>0</v>
      </c>
      <c r="K1416" s="59" t="s">
        <v>3</v>
      </c>
      <c r="L1416" s="59" t="s">
        <v>89</v>
      </c>
      <c r="M1416" s="59">
        <v>3</v>
      </c>
      <c r="N1416" s="59">
        <v>3</v>
      </c>
      <c r="O1416" s="59">
        <f t="shared" si="772"/>
        <v>0.47712125471966244</v>
      </c>
      <c r="P1416" s="59">
        <v>2004</v>
      </c>
      <c r="R1416" s="59">
        <v>1</v>
      </c>
      <c r="S1416" s="59" t="s">
        <v>745</v>
      </c>
      <c r="T1416" s="59">
        <v>1</v>
      </c>
      <c r="U1416" s="59" t="s">
        <v>1502</v>
      </c>
      <c r="V1416" s="59" t="s">
        <v>743</v>
      </c>
      <c r="X1416" s="59" t="s">
        <v>608</v>
      </c>
      <c r="Y1416" s="67" t="s">
        <v>2378</v>
      </c>
      <c r="Z1416" s="40" t="s">
        <v>83</v>
      </c>
      <c r="AA1416" s="59" t="s">
        <v>718</v>
      </c>
      <c r="AB1416" s="59" t="s">
        <v>749</v>
      </c>
      <c r="AC1416" s="59">
        <v>56</v>
      </c>
      <c r="AD1416" s="59">
        <v>0</v>
      </c>
      <c r="AE1416" s="59" t="s">
        <v>577</v>
      </c>
      <c r="AF1416" s="59">
        <v>56</v>
      </c>
      <c r="AG1416" s="59">
        <f t="shared" si="773"/>
        <v>1.7481880270062005</v>
      </c>
      <c r="AH1416" s="177">
        <f t="shared" si="804"/>
        <v>1136.8</v>
      </c>
      <c r="AI1416" s="72">
        <f t="shared" si="797"/>
        <v>3.0556840649194132</v>
      </c>
      <c r="AJ1416" s="59">
        <f t="shared" si="798"/>
        <v>168</v>
      </c>
      <c r="AK1416" s="59">
        <f t="shared" si="774"/>
        <v>2.2253092817258628</v>
      </c>
      <c r="AL1416" s="72">
        <f t="shared" si="799"/>
        <v>3410.3999999999996</v>
      </c>
      <c r="AM1416" s="72">
        <f t="shared" si="800"/>
        <v>3.5328053196390758</v>
      </c>
      <c r="AN1416" s="40" t="s">
        <v>635</v>
      </c>
      <c r="AO1416" s="59" t="s">
        <v>28</v>
      </c>
      <c r="AQ1416" s="59" t="s">
        <v>174</v>
      </c>
      <c r="AR1416" s="67" t="s">
        <v>175</v>
      </c>
      <c r="AS1416" s="67" t="s">
        <v>176</v>
      </c>
      <c r="AT1416" s="172" t="s">
        <v>2424</v>
      </c>
      <c r="AU1416" s="5">
        <v>49.5</v>
      </c>
      <c r="AV1416" s="11">
        <v>-63</v>
      </c>
      <c r="AX1416" s="277">
        <v>1.6250000000000002</v>
      </c>
      <c r="AY1416" s="278">
        <v>1004</v>
      </c>
      <c r="AZ1416" s="455">
        <f t="shared" si="775"/>
        <v>3.0017337128090005</v>
      </c>
      <c r="BA1416" s="515" t="s">
        <v>137</v>
      </c>
      <c r="BB1416" s="40" t="s">
        <v>744</v>
      </c>
      <c r="BC1416" s="59" t="s">
        <v>243</v>
      </c>
      <c r="BD1416" s="59" t="s">
        <v>2342</v>
      </c>
      <c r="BE1416" s="59" t="s">
        <v>2331</v>
      </c>
      <c r="BG1416" s="67" t="s">
        <v>1501</v>
      </c>
      <c r="BI1416" s="356" t="s">
        <v>2232</v>
      </c>
      <c r="BJ1416" s="67" t="s">
        <v>32</v>
      </c>
      <c r="BK1416" s="40" t="s">
        <v>53</v>
      </c>
      <c r="BN1416" s="67" t="s">
        <v>599</v>
      </c>
      <c r="BP1416" s="67" t="s">
        <v>51</v>
      </c>
      <c r="BQ1416" s="59" t="s">
        <v>750</v>
      </c>
      <c r="BR1416" s="184">
        <v>6.8913537154375</v>
      </c>
      <c r="BS1416" s="59" t="s">
        <v>21</v>
      </c>
      <c r="BT1416" s="65" t="s">
        <v>47</v>
      </c>
      <c r="BU1416" s="124">
        <v>4.8470958686124996</v>
      </c>
      <c r="BW1416" s="63" t="s">
        <v>26</v>
      </c>
      <c r="BX1416" s="59" t="s">
        <v>27</v>
      </c>
      <c r="BY1416" s="70">
        <f t="shared" si="801"/>
        <v>6.8548287155143948</v>
      </c>
      <c r="BZ1416" s="70">
        <f t="shared" si="796"/>
        <v>6.8548287155143948</v>
      </c>
      <c r="CA1416" s="91" t="s">
        <v>18</v>
      </c>
      <c r="CB1416" s="59" t="s">
        <v>748</v>
      </c>
      <c r="CC1416" s="59">
        <v>2</v>
      </c>
      <c r="CD1416" s="59">
        <v>2</v>
      </c>
      <c r="CF1416" s="67" t="s">
        <v>1584</v>
      </c>
      <c r="CG1416" s="67">
        <v>12.821289594708333</v>
      </c>
      <c r="CH1416" s="59" t="s">
        <v>21</v>
      </c>
      <c r="CI1416" s="67">
        <v>1.7444436122491849</v>
      </c>
      <c r="CK1416" s="59">
        <f t="shared" si="802"/>
        <v>3.0214649673545697</v>
      </c>
      <c r="CL1416" s="59">
        <f t="shared" si="805"/>
        <v>3.0214649673545697</v>
      </c>
      <c r="CM1416" s="59">
        <v>3</v>
      </c>
      <c r="CN1416" s="59">
        <v>3</v>
      </c>
      <c r="CO1416" s="67" t="s">
        <v>880</v>
      </c>
      <c r="CP1416" s="67">
        <f t="shared" si="806"/>
        <v>-1.2715392158976775</v>
      </c>
      <c r="CQ1416" s="67">
        <f t="shared" si="807"/>
        <v>0.72727272727272729</v>
      </c>
      <c r="CR1416" s="67">
        <f t="shared" si="776"/>
        <v>-0.92475579338012914</v>
      </c>
      <c r="CS1416" s="67">
        <f t="shared" si="808"/>
        <v>0.91885066107234459</v>
      </c>
      <c r="CT1416" s="128">
        <v>0</v>
      </c>
      <c r="CU1416" s="59">
        <v>0</v>
      </c>
      <c r="CV1416" s="59" t="s">
        <v>1782</v>
      </c>
      <c r="CW1416" s="59">
        <v>0</v>
      </c>
      <c r="CX1416" s="59">
        <v>0</v>
      </c>
      <c r="CY1416" s="102">
        <v>0</v>
      </c>
      <c r="CZ1416" s="102">
        <v>4</v>
      </c>
      <c r="DA1416" s="102">
        <v>0</v>
      </c>
      <c r="DB1416" s="102">
        <v>0</v>
      </c>
      <c r="DC1416" s="102">
        <v>0</v>
      </c>
      <c r="DD1416" s="59">
        <v>0</v>
      </c>
      <c r="DE1416" s="60">
        <v>0</v>
      </c>
      <c r="DF1416" s="60">
        <v>0</v>
      </c>
      <c r="DG1416" s="60">
        <v>0</v>
      </c>
      <c r="DH1416" s="60">
        <v>0</v>
      </c>
      <c r="DI1416" s="60">
        <v>0</v>
      </c>
      <c r="DJ1416" s="60">
        <v>0</v>
      </c>
      <c r="DK1416" s="60">
        <v>0</v>
      </c>
      <c r="DL1416" s="60">
        <v>0</v>
      </c>
      <c r="DM1416" s="60">
        <v>0</v>
      </c>
      <c r="DN1416" s="60">
        <v>0</v>
      </c>
      <c r="DO1416" s="59">
        <v>0</v>
      </c>
      <c r="DP1416" s="59">
        <v>0</v>
      </c>
      <c r="DQ1416" s="59">
        <v>0</v>
      </c>
      <c r="DR1416" s="59">
        <v>0</v>
      </c>
      <c r="DS1416" s="59">
        <v>0</v>
      </c>
      <c r="DT1416" s="59">
        <v>0</v>
      </c>
      <c r="DU1416" s="59">
        <v>0</v>
      </c>
      <c r="DV1416" s="59">
        <v>0</v>
      </c>
      <c r="DW1416" s="59">
        <v>0</v>
      </c>
      <c r="DX1416" s="59">
        <v>0</v>
      </c>
      <c r="DY1416" s="59">
        <v>0</v>
      </c>
      <c r="DZ1416" s="59">
        <v>0</v>
      </c>
      <c r="EA1416" s="59">
        <v>0</v>
      </c>
      <c r="EB1416" s="59">
        <v>0</v>
      </c>
      <c r="EC1416" s="59">
        <v>0</v>
      </c>
      <c r="ED1416" s="59">
        <v>0</v>
      </c>
      <c r="EE1416" s="59">
        <v>0</v>
      </c>
      <c r="EF1416" s="59">
        <v>0</v>
      </c>
      <c r="EG1416" s="59">
        <v>0</v>
      </c>
      <c r="EH1416" s="59">
        <v>0</v>
      </c>
      <c r="EI1416" s="59">
        <v>0</v>
      </c>
      <c r="EJ1416" s="59">
        <v>0</v>
      </c>
      <c r="EK1416" s="59">
        <v>0</v>
      </c>
      <c r="EL1416" s="59">
        <v>0</v>
      </c>
      <c r="EM1416" s="59">
        <v>1</v>
      </c>
      <c r="EN1416" s="59">
        <v>1</v>
      </c>
      <c r="EO1416" s="59">
        <v>0</v>
      </c>
      <c r="EP1416" s="59">
        <v>1</v>
      </c>
      <c r="EQ1416" s="59">
        <v>2</v>
      </c>
    </row>
    <row r="1417" spans="1:147" ht="15" customHeight="1" x14ac:dyDescent="0.25">
      <c r="A1417" s="507" t="s">
        <v>2610</v>
      </c>
      <c r="B1417" s="37">
        <v>7</v>
      </c>
      <c r="C1417" s="58" t="s">
        <v>511</v>
      </c>
      <c r="D1417" s="59">
        <v>2006</v>
      </c>
      <c r="E1417" s="67" t="s">
        <v>512</v>
      </c>
      <c r="F1417" s="67" t="s">
        <v>739</v>
      </c>
      <c r="G1417" s="59">
        <v>150</v>
      </c>
      <c r="H1417" s="59" t="s">
        <v>740</v>
      </c>
      <c r="I1417" s="64" t="s">
        <v>50</v>
      </c>
      <c r="J1417" s="59">
        <v>0</v>
      </c>
      <c r="K1417" s="59" t="s">
        <v>3</v>
      </c>
      <c r="L1417" s="59" t="s">
        <v>89</v>
      </c>
      <c r="M1417" s="59">
        <v>3</v>
      </c>
      <c r="N1417" s="59">
        <v>3</v>
      </c>
      <c r="O1417" s="59">
        <f t="shared" si="772"/>
        <v>0.47712125471966244</v>
      </c>
      <c r="P1417" s="59">
        <v>2004</v>
      </c>
      <c r="R1417" s="59">
        <v>1</v>
      </c>
      <c r="S1417" s="59" t="s">
        <v>745</v>
      </c>
      <c r="T1417" s="59">
        <v>1</v>
      </c>
      <c r="U1417" s="59" t="s">
        <v>1502</v>
      </c>
      <c r="V1417" s="59" t="s">
        <v>743</v>
      </c>
      <c r="X1417" s="59" t="s">
        <v>608</v>
      </c>
      <c r="Y1417" s="67" t="s">
        <v>2378</v>
      </c>
      <c r="Z1417" s="40" t="s">
        <v>83</v>
      </c>
      <c r="AA1417" s="59" t="s">
        <v>718</v>
      </c>
      <c r="AB1417" s="59" t="s">
        <v>749</v>
      </c>
      <c r="AC1417" s="59">
        <v>56</v>
      </c>
      <c r="AD1417" s="59">
        <v>0</v>
      </c>
      <c r="AE1417" s="59" t="s">
        <v>577</v>
      </c>
      <c r="AF1417" s="59">
        <v>56</v>
      </c>
      <c r="AG1417" s="59">
        <f t="shared" si="773"/>
        <v>1.7481880270062005</v>
      </c>
      <c r="AH1417" s="177">
        <f t="shared" si="804"/>
        <v>1136.8</v>
      </c>
      <c r="AI1417" s="72">
        <f t="shared" si="797"/>
        <v>3.0556840649194132</v>
      </c>
      <c r="AJ1417" s="59">
        <f t="shared" si="798"/>
        <v>168</v>
      </c>
      <c r="AK1417" s="59">
        <f t="shared" si="774"/>
        <v>2.2253092817258628</v>
      </c>
      <c r="AL1417" s="72">
        <f t="shared" si="799"/>
        <v>3410.3999999999996</v>
      </c>
      <c r="AM1417" s="72">
        <f t="shared" si="800"/>
        <v>3.5328053196390758</v>
      </c>
      <c r="AN1417" s="40" t="s">
        <v>635</v>
      </c>
      <c r="AO1417" s="59" t="s">
        <v>28</v>
      </c>
      <c r="AQ1417" s="59" t="s">
        <v>174</v>
      </c>
      <c r="AR1417" s="67" t="s">
        <v>175</v>
      </c>
      <c r="AS1417" s="67" t="s">
        <v>176</v>
      </c>
      <c r="AT1417" s="172" t="s">
        <v>2424</v>
      </c>
      <c r="AU1417" s="5">
        <v>49.5</v>
      </c>
      <c r="AV1417" s="11">
        <v>-63</v>
      </c>
      <c r="AX1417" s="277">
        <v>1.6250000000000002</v>
      </c>
      <c r="AY1417" s="278">
        <v>1004</v>
      </c>
      <c r="AZ1417" s="455">
        <f t="shared" si="775"/>
        <v>3.0017337128090005</v>
      </c>
      <c r="BA1417" s="515" t="s">
        <v>137</v>
      </c>
      <c r="BB1417" s="40" t="s">
        <v>744</v>
      </c>
      <c r="BC1417" s="59" t="s">
        <v>243</v>
      </c>
      <c r="BD1417" s="59" t="s">
        <v>2342</v>
      </c>
      <c r="BE1417" s="59" t="s">
        <v>2331</v>
      </c>
      <c r="BG1417" s="67" t="s">
        <v>1501</v>
      </c>
      <c r="BI1417" s="356" t="s">
        <v>2232</v>
      </c>
      <c r="BJ1417" s="67" t="s">
        <v>32</v>
      </c>
      <c r="BK1417" s="67" t="s">
        <v>5</v>
      </c>
      <c r="BN1417" s="67" t="s">
        <v>599</v>
      </c>
      <c r="BP1417" s="67" t="s">
        <v>51</v>
      </c>
      <c r="BQ1417" s="59" t="s">
        <v>750</v>
      </c>
      <c r="BR1417" s="184">
        <v>21.055790263958333</v>
      </c>
      <c r="BS1417" s="59" t="s">
        <v>21</v>
      </c>
      <c r="BT1417" s="65" t="s">
        <v>47</v>
      </c>
      <c r="BU1417" s="124">
        <v>16.789337523058332</v>
      </c>
      <c r="BW1417" s="63" t="s">
        <v>26</v>
      </c>
      <c r="BX1417" s="59" t="s">
        <v>27</v>
      </c>
      <c r="BY1417" s="70">
        <f t="shared" si="801"/>
        <v>23.7437088283686</v>
      </c>
      <c r="BZ1417" s="70">
        <f t="shared" si="796"/>
        <v>23.7437088283686</v>
      </c>
      <c r="CA1417" s="91" t="s">
        <v>18</v>
      </c>
      <c r="CB1417" s="59" t="s">
        <v>748</v>
      </c>
      <c r="CC1417" s="59">
        <v>2</v>
      </c>
      <c r="CD1417" s="59">
        <v>2</v>
      </c>
      <c r="CF1417" s="67" t="s">
        <v>1584</v>
      </c>
      <c r="CG1417" s="67">
        <v>14.483930814511112</v>
      </c>
      <c r="CH1417" s="59" t="s">
        <v>21</v>
      </c>
      <c r="CI1417" s="67">
        <v>9.7745079310721401</v>
      </c>
      <c r="CK1417" s="59">
        <f t="shared" si="802"/>
        <v>16.929944355601894</v>
      </c>
      <c r="CL1417" s="59">
        <f t="shared" si="805"/>
        <v>16.929944355601894</v>
      </c>
      <c r="CM1417" s="59">
        <v>3</v>
      </c>
      <c r="CN1417" s="59">
        <v>3</v>
      </c>
      <c r="CO1417" s="67" t="s">
        <v>880</v>
      </c>
      <c r="CP1417" s="67">
        <f t="shared" si="806"/>
        <v>0.33757229900032248</v>
      </c>
      <c r="CQ1417" s="67">
        <f t="shared" si="807"/>
        <v>0.72727272727272729</v>
      </c>
      <c r="CR1417" s="67">
        <f t="shared" si="776"/>
        <v>0.2455071265456891</v>
      </c>
      <c r="CS1417" s="67">
        <f t="shared" si="808"/>
        <v>0.83936070825180542</v>
      </c>
      <c r="CT1417" s="128">
        <v>0</v>
      </c>
      <c r="CU1417" s="59">
        <v>0</v>
      </c>
      <c r="CV1417" s="59" t="s">
        <v>1782</v>
      </c>
      <c r="CW1417" s="59">
        <v>0</v>
      </c>
      <c r="CX1417" s="59">
        <v>0</v>
      </c>
      <c r="CY1417" s="102">
        <v>0</v>
      </c>
      <c r="CZ1417" s="102">
        <v>4</v>
      </c>
      <c r="DA1417" s="102">
        <v>0</v>
      </c>
      <c r="DB1417" s="102">
        <v>0</v>
      </c>
      <c r="DC1417" s="102">
        <v>0</v>
      </c>
      <c r="DD1417" s="59">
        <v>0</v>
      </c>
      <c r="DE1417" s="60">
        <v>0</v>
      </c>
      <c r="DF1417" s="60">
        <v>0</v>
      </c>
      <c r="DG1417" s="60">
        <v>0</v>
      </c>
      <c r="DH1417" s="60">
        <v>0</v>
      </c>
      <c r="DI1417" s="60">
        <v>1</v>
      </c>
      <c r="DJ1417" s="60">
        <v>0</v>
      </c>
      <c r="DK1417" s="60">
        <v>0</v>
      </c>
      <c r="DL1417" s="60">
        <v>0</v>
      </c>
      <c r="DM1417" s="60">
        <v>0</v>
      </c>
      <c r="DN1417" s="60">
        <v>0</v>
      </c>
      <c r="DO1417" s="59">
        <v>0</v>
      </c>
      <c r="DP1417" s="59">
        <v>0</v>
      </c>
      <c r="DQ1417" s="59">
        <v>0</v>
      </c>
      <c r="DR1417" s="59">
        <v>0</v>
      </c>
      <c r="DS1417" s="59">
        <v>0</v>
      </c>
      <c r="DT1417" s="59">
        <v>0</v>
      </c>
      <c r="DU1417" s="59">
        <v>0</v>
      </c>
      <c r="DV1417" s="59">
        <v>0</v>
      </c>
      <c r="DW1417" s="59">
        <v>0</v>
      </c>
      <c r="DX1417" s="59">
        <v>0</v>
      </c>
      <c r="DY1417" s="59">
        <v>0</v>
      </c>
      <c r="DZ1417" s="59">
        <v>0</v>
      </c>
      <c r="EA1417" s="59">
        <v>0</v>
      </c>
      <c r="EB1417" s="59">
        <v>0</v>
      </c>
      <c r="EC1417" s="59">
        <v>0</v>
      </c>
      <c r="ED1417" s="59">
        <v>0</v>
      </c>
      <c r="EE1417" s="59">
        <v>0</v>
      </c>
      <c r="EF1417" s="59">
        <v>0</v>
      </c>
      <c r="EG1417" s="59">
        <v>0</v>
      </c>
      <c r="EH1417" s="59">
        <v>0</v>
      </c>
      <c r="EI1417" s="59">
        <v>0</v>
      </c>
      <c r="EJ1417" s="59">
        <v>0</v>
      </c>
      <c r="EK1417" s="59">
        <v>0</v>
      </c>
      <c r="EL1417" s="59">
        <v>0</v>
      </c>
      <c r="EM1417" s="59">
        <v>1</v>
      </c>
      <c r="EN1417" s="59">
        <v>1</v>
      </c>
      <c r="EO1417" s="59">
        <v>0</v>
      </c>
      <c r="EP1417" s="59">
        <v>1</v>
      </c>
      <c r="EQ1417" s="59">
        <v>2</v>
      </c>
    </row>
    <row r="1418" spans="1:147" s="82" customFormat="1" ht="15" customHeight="1" x14ac:dyDescent="0.25">
      <c r="A1418" s="504" t="s">
        <v>2611</v>
      </c>
      <c r="B1418" s="77">
        <v>1</v>
      </c>
      <c r="C1418" s="79" t="s">
        <v>513</v>
      </c>
      <c r="D1418" s="76">
        <v>2011</v>
      </c>
      <c r="E1418" s="79" t="s">
        <v>514</v>
      </c>
      <c r="F1418" s="79" t="s">
        <v>308</v>
      </c>
      <c r="G1418" s="76">
        <v>14</v>
      </c>
      <c r="H1418" s="76" t="s">
        <v>515</v>
      </c>
      <c r="I1418" s="75" t="s">
        <v>50</v>
      </c>
      <c r="J1418" s="59">
        <v>0</v>
      </c>
      <c r="K1418" s="77" t="s">
        <v>3</v>
      </c>
      <c r="L1418" s="77" t="s">
        <v>89</v>
      </c>
      <c r="M1418" s="77">
        <v>2</v>
      </c>
      <c r="N1418" s="77">
        <v>2</v>
      </c>
      <c r="O1418" s="59">
        <f t="shared" si="772"/>
        <v>0.3010299956639812</v>
      </c>
      <c r="P1418" s="77">
        <v>2003</v>
      </c>
      <c r="R1418" s="77">
        <v>1</v>
      </c>
      <c r="S1418" s="77">
        <v>3</v>
      </c>
      <c r="T1418" s="77">
        <v>2</v>
      </c>
      <c r="U1418" s="77"/>
      <c r="V1418" s="77" t="s">
        <v>289</v>
      </c>
      <c r="W1418" s="77">
        <v>1</v>
      </c>
      <c r="X1418" s="77" t="s">
        <v>289</v>
      </c>
      <c r="Z1418" s="95" t="s">
        <v>1987</v>
      </c>
      <c r="AA1418" s="77" t="s">
        <v>1257</v>
      </c>
      <c r="AB1418" s="77" t="s">
        <v>1506</v>
      </c>
      <c r="AC1418" s="77">
        <v>101</v>
      </c>
      <c r="AD1418" s="77">
        <v>0</v>
      </c>
      <c r="AE1418" s="77" t="s">
        <v>1071</v>
      </c>
      <c r="AF1418" s="77">
        <v>101</v>
      </c>
      <c r="AG1418" s="59">
        <f t="shared" si="773"/>
        <v>2.0043213737826426</v>
      </c>
      <c r="AH1418" s="177">
        <v>2683</v>
      </c>
      <c r="AI1418" s="72">
        <f t="shared" si="797"/>
        <v>3.428620672671939</v>
      </c>
      <c r="AJ1418" s="59">
        <f t="shared" si="798"/>
        <v>202</v>
      </c>
      <c r="AK1418" s="59">
        <f t="shared" si="774"/>
        <v>2.3053513694466239</v>
      </c>
      <c r="AL1418" s="72">
        <f t="shared" si="799"/>
        <v>5366</v>
      </c>
      <c r="AM1418" s="72">
        <f t="shared" si="800"/>
        <v>3.7296506683359203</v>
      </c>
      <c r="AN1418" s="82" t="s">
        <v>28</v>
      </c>
      <c r="AO1418" s="77" t="s">
        <v>470</v>
      </c>
      <c r="AQ1418" s="77" t="s">
        <v>516</v>
      </c>
      <c r="AR1418" s="81" t="s">
        <v>517</v>
      </c>
      <c r="AS1418" s="81" t="s">
        <v>1505</v>
      </c>
      <c r="AT1418" s="228" t="s">
        <v>2507</v>
      </c>
      <c r="AU1418" s="270">
        <v>52.23</v>
      </c>
      <c r="AV1418" s="270">
        <v>13.16</v>
      </c>
      <c r="AW1418" s="74" t="s">
        <v>518</v>
      </c>
      <c r="AX1418" s="277">
        <v>9.2249999999999996</v>
      </c>
      <c r="AY1418" s="278">
        <v>544</v>
      </c>
      <c r="AZ1418" s="455">
        <f t="shared" si="775"/>
        <v>2.7355988996981799</v>
      </c>
      <c r="BA1418" s="521" t="s">
        <v>137</v>
      </c>
      <c r="BB1418" s="95" t="s">
        <v>138</v>
      </c>
      <c r="BC1418" s="77"/>
      <c r="BD1418" s="77"/>
      <c r="BE1418" s="77"/>
      <c r="BI1418" s="356" t="s">
        <v>2232</v>
      </c>
      <c r="BJ1418" s="82" t="s">
        <v>12</v>
      </c>
      <c r="BK1418" s="82" t="s">
        <v>1712</v>
      </c>
      <c r="BL1418" s="77"/>
      <c r="BM1418" s="77"/>
      <c r="BO1418" s="77" t="s">
        <v>1669</v>
      </c>
      <c r="BP1418" s="67" t="s">
        <v>51</v>
      </c>
      <c r="BQ1418" s="77" t="s">
        <v>848</v>
      </c>
      <c r="BR1418" s="77">
        <v>10.243326099109201</v>
      </c>
      <c r="BS1418" s="77" t="s">
        <v>21</v>
      </c>
      <c r="BT1418" s="76" t="s">
        <v>54</v>
      </c>
      <c r="BU1418" s="77">
        <v>12.831474500856499</v>
      </c>
      <c r="BW1418" s="79" t="s">
        <v>1066</v>
      </c>
      <c r="BX1418" s="77" t="s">
        <v>27</v>
      </c>
      <c r="BY1418" s="80">
        <f>(BU1418-BR1418)*SQRT(CC1418)</f>
        <v>6.3396429628806841</v>
      </c>
      <c r="BZ1418" s="80">
        <f t="shared" si="796"/>
        <v>6.3396429628806841</v>
      </c>
      <c r="CA1418" s="77" t="s">
        <v>18</v>
      </c>
      <c r="CB1418" s="77" t="s">
        <v>289</v>
      </c>
      <c r="CC1418" s="77">
        <v>6</v>
      </c>
      <c r="CD1418" s="77">
        <v>6</v>
      </c>
      <c r="CF1418" s="82" t="s">
        <v>1584</v>
      </c>
      <c r="CG1418" s="77">
        <v>16.118800882471501</v>
      </c>
      <c r="CH1418" s="77" t="s">
        <v>21</v>
      </c>
      <c r="CI1418" s="77">
        <v>18.354092324340598</v>
      </c>
      <c r="CK1418" s="77">
        <f>(CI1418-CG1418)*SQRT(CM1418)</f>
        <v>5.4753234589893758</v>
      </c>
      <c r="CL1418" s="77">
        <f t="shared" si="805"/>
        <v>5.4753234589893758</v>
      </c>
      <c r="CM1418" s="77">
        <v>6</v>
      </c>
      <c r="CN1418" s="77">
        <v>6</v>
      </c>
      <c r="CP1418" s="67">
        <f t="shared" si="806"/>
        <v>-0.99193104752780259</v>
      </c>
      <c r="CQ1418" s="67">
        <f t="shared" si="807"/>
        <v>0.92307692307692313</v>
      </c>
      <c r="CR1418" s="67">
        <f t="shared" si="776"/>
        <v>-0.91562865925643322</v>
      </c>
      <c r="CS1418" s="67">
        <f t="shared" si="808"/>
        <v>0.36826566006882222</v>
      </c>
      <c r="CT1418" s="77">
        <v>0</v>
      </c>
      <c r="CU1418" s="77">
        <v>0</v>
      </c>
      <c r="CV1418" s="77" t="s">
        <v>1782</v>
      </c>
      <c r="CW1418" s="77">
        <v>0</v>
      </c>
      <c r="CX1418" s="77">
        <v>0</v>
      </c>
      <c r="CY1418" s="74">
        <v>1</v>
      </c>
      <c r="CZ1418" s="74">
        <v>0</v>
      </c>
      <c r="DA1418" s="74">
        <v>0</v>
      </c>
      <c r="DB1418" s="74">
        <v>0</v>
      </c>
      <c r="DC1418" s="74">
        <v>0</v>
      </c>
      <c r="DD1418" s="77">
        <v>0</v>
      </c>
      <c r="DE1418" s="60">
        <v>0</v>
      </c>
      <c r="DF1418" s="60">
        <v>0</v>
      </c>
      <c r="DG1418" s="60">
        <v>0</v>
      </c>
      <c r="DH1418" s="60">
        <v>0</v>
      </c>
      <c r="DI1418" s="60">
        <v>0</v>
      </c>
      <c r="DJ1418" s="60">
        <v>0</v>
      </c>
      <c r="DK1418" s="60">
        <v>0</v>
      </c>
      <c r="DL1418" s="74">
        <v>0</v>
      </c>
      <c r="DM1418" s="74">
        <v>0</v>
      </c>
      <c r="DN1418" s="74">
        <v>0</v>
      </c>
      <c r="DO1418" s="77">
        <v>0</v>
      </c>
      <c r="DP1418" s="77">
        <v>0</v>
      </c>
      <c r="DQ1418" s="77">
        <v>0</v>
      </c>
      <c r="DR1418" s="77">
        <v>0</v>
      </c>
      <c r="DS1418" s="77">
        <v>0</v>
      </c>
      <c r="DT1418" s="77">
        <v>0</v>
      </c>
      <c r="DU1418" s="77">
        <v>0</v>
      </c>
      <c r="DV1418" s="77">
        <v>0</v>
      </c>
      <c r="DW1418" s="77">
        <v>0</v>
      </c>
      <c r="DX1418" s="77">
        <v>0</v>
      </c>
      <c r="DY1418" s="77">
        <v>0</v>
      </c>
      <c r="DZ1418" s="77">
        <v>0</v>
      </c>
      <c r="EA1418" s="77">
        <v>0</v>
      </c>
      <c r="EB1418" s="77">
        <v>0</v>
      </c>
      <c r="EC1418" s="77">
        <v>0</v>
      </c>
      <c r="ED1418" s="77">
        <v>0</v>
      </c>
      <c r="EE1418" s="77">
        <v>0</v>
      </c>
      <c r="EF1418" s="77">
        <v>0</v>
      </c>
      <c r="EG1418" s="77">
        <v>0</v>
      </c>
      <c r="EH1418" s="77">
        <v>0</v>
      </c>
      <c r="EI1418" s="77">
        <v>0</v>
      </c>
      <c r="EJ1418" s="77">
        <v>0</v>
      </c>
      <c r="EK1418" s="77">
        <v>0</v>
      </c>
      <c r="EL1418" s="77">
        <v>0</v>
      </c>
      <c r="EM1418" s="77">
        <v>3</v>
      </c>
      <c r="EN1418" s="77">
        <v>0</v>
      </c>
      <c r="EO1418" s="77">
        <v>3</v>
      </c>
      <c r="EP1418" s="59">
        <v>1</v>
      </c>
      <c r="EQ1418" s="77">
        <v>1</v>
      </c>
    </row>
    <row r="1419" spans="1:147" s="82" customFormat="1" ht="15" customHeight="1" x14ac:dyDescent="0.25">
      <c r="A1419" s="504" t="s">
        <v>2611</v>
      </c>
      <c r="B1419" s="77">
        <v>2</v>
      </c>
      <c r="C1419" s="79" t="s">
        <v>513</v>
      </c>
      <c r="D1419" s="76">
        <v>2011</v>
      </c>
      <c r="E1419" s="79" t="s">
        <v>514</v>
      </c>
      <c r="F1419" s="79" t="s">
        <v>308</v>
      </c>
      <c r="G1419" s="76">
        <v>14</v>
      </c>
      <c r="H1419" s="76" t="s">
        <v>515</v>
      </c>
      <c r="I1419" s="75" t="s">
        <v>50</v>
      </c>
      <c r="J1419" s="59">
        <v>0</v>
      </c>
      <c r="K1419" s="77" t="s">
        <v>3</v>
      </c>
      <c r="L1419" s="77" t="s">
        <v>89</v>
      </c>
      <c r="M1419" s="77">
        <v>2</v>
      </c>
      <c r="N1419" s="77">
        <v>2</v>
      </c>
      <c r="O1419" s="59">
        <f t="shared" ref="O1419" si="809">LOG10(N1419)</f>
        <v>0.3010299956639812</v>
      </c>
      <c r="P1419" s="77">
        <v>2003</v>
      </c>
      <c r="R1419" s="77">
        <v>1</v>
      </c>
      <c r="S1419" s="77">
        <v>3</v>
      </c>
      <c r="T1419" s="77">
        <v>2</v>
      </c>
      <c r="U1419" s="77"/>
      <c r="V1419" s="77" t="s">
        <v>289</v>
      </c>
      <c r="W1419" s="77"/>
      <c r="X1419" s="77" t="s">
        <v>289</v>
      </c>
      <c r="Z1419" s="95" t="s">
        <v>1987</v>
      </c>
      <c r="AA1419" s="77" t="s">
        <v>1257</v>
      </c>
      <c r="AB1419" s="77" t="s">
        <v>1506</v>
      </c>
      <c r="AC1419" s="77">
        <v>101</v>
      </c>
      <c r="AD1419" s="77">
        <v>0</v>
      </c>
      <c r="AE1419" s="77" t="s">
        <v>1071</v>
      </c>
      <c r="AF1419" s="77">
        <v>101</v>
      </c>
      <c r="AG1419" s="59">
        <f t="shared" ref="AG1419" si="810">LOG10(AF1419)</f>
        <v>2.0043213737826426</v>
      </c>
      <c r="AH1419" s="177">
        <v>2683</v>
      </c>
      <c r="AI1419" s="72">
        <f t="shared" si="797"/>
        <v>3.428620672671939</v>
      </c>
      <c r="AJ1419" s="59">
        <f t="shared" si="798"/>
        <v>202</v>
      </c>
      <c r="AK1419" s="59">
        <f t="shared" ref="AK1419" si="811">LOG10(AJ1419)</f>
        <v>2.3053513694466239</v>
      </c>
      <c r="AL1419" s="72">
        <f t="shared" si="799"/>
        <v>5366</v>
      </c>
      <c r="AM1419" s="72">
        <f t="shared" si="800"/>
        <v>3.7296506683359203</v>
      </c>
      <c r="AN1419" s="82" t="s">
        <v>28</v>
      </c>
      <c r="AO1419" s="77" t="s">
        <v>470</v>
      </c>
      <c r="AQ1419" s="77" t="s">
        <v>516</v>
      </c>
      <c r="AR1419" s="81" t="s">
        <v>517</v>
      </c>
      <c r="AS1419" s="81" t="s">
        <v>1505</v>
      </c>
      <c r="AT1419" s="228" t="s">
        <v>2507</v>
      </c>
      <c r="AU1419" s="270">
        <v>52.23</v>
      </c>
      <c r="AV1419" s="270">
        <v>13.16</v>
      </c>
      <c r="AW1419" s="74" t="s">
        <v>518</v>
      </c>
      <c r="AX1419" s="277">
        <v>9.2249999999999996</v>
      </c>
      <c r="AY1419" s="278">
        <v>544</v>
      </c>
      <c r="AZ1419" s="455">
        <f t="shared" ref="AZ1419" si="812">LOG10(AY1419)</f>
        <v>2.7355988996981799</v>
      </c>
      <c r="BA1419" s="521" t="s">
        <v>137</v>
      </c>
      <c r="BB1419" s="95" t="s">
        <v>138</v>
      </c>
      <c r="BC1419" s="77"/>
      <c r="BD1419" s="77"/>
      <c r="BE1419" s="77"/>
      <c r="BI1419" s="356" t="s">
        <v>2232</v>
      </c>
      <c r="BJ1419" s="82" t="s">
        <v>8</v>
      </c>
      <c r="BK1419" s="82" t="s">
        <v>1050</v>
      </c>
      <c r="BL1419" s="77"/>
      <c r="BM1419" s="77"/>
      <c r="BO1419" s="77"/>
      <c r="BP1419" s="67" t="s">
        <v>51</v>
      </c>
      <c r="BQ1419" s="77" t="s">
        <v>37</v>
      </c>
      <c r="BR1419" s="77">
        <v>25.843828715365198</v>
      </c>
      <c r="BS1419" s="77" t="s">
        <v>21</v>
      </c>
      <c r="BT1419" s="76" t="s">
        <v>9</v>
      </c>
      <c r="BU1419" s="77">
        <v>33.400503778337502</v>
      </c>
      <c r="BW1419" s="79" t="s">
        <v>1066</v>
      </c>
      <c r="BX1419" s="77" t="s">
        <v>27</v>
      </c>
      <c r="BY1419" s="80">
        <f>(BU1419-BR1419)*SQRT(CC1419)</f>
        <v>18.50999805629608</v>
      </c>
      <c r="BZ1419" s="80">
        <f t="shared" si="796"/>
        <v>18.50999805629608</v>
      </c>
      <c r="CA1419" s="77" t="s">
        <v>18</v>
      </c>
      <c r="CB1419" s="77" t="s">
        <v>289</v>
      </c>
      <c r="CC1419" s="77">
        <v>6</v>
      </c>
      <c r="CD1419" s="77">
        <v>6</v>
      </c>
      <c r="CF1419" s="82" t="s">
        <v>1584</v>
      </c>
      <c r="CG1419" s="77">
        <v>44.130982367758101</v>
      </c>
      <c r="CH1419" s="77" t="s">
        <v>21</v>
      </c>
      <c r="CI1419" s="77">
        <v>53.350125944584299</v>
      </c>
      <c r="CK1419" s="77">
        <f>(CI1419-CG1419)*SQRT(CM1419)</f>
        <v>22.58219762868119</v>
      </c>
      <c r="CL1419" s="77">
        <f t="shared" ref="CL1419" si="813">CK1419</f>
        <v>22.58219762868119</v>
      </c>
      <c r="CM1419" s="77">
        <v>6</v>
      </c>
      <c r="CN1419" s="77">
        <v>6</v>
      </c>
      <c r="CP1419" s="67">
        <f t="shared" si="806"/>
        <v>-0.88571631046781896</v>
      </c>
      <c r="CQ1419" s="67">
        <f t="shared" si="807"/>
        <v>0.92307692307692313</v>
      </c>
      <c r="CR1419" s="67">
        <f t="shared" ref="CR1419" si="814">CP1419*CQ1419</f>
        <v>-0.81758428658567905</v>
      </c>
      <c r="CS1419" s="67">
        <f t="shared" si="808"/>
        <v>0.36118516940299222</v>
      </c>
      <c r="CT1419" s="77">
        <v>0</v>
      </c>
      <c r="CU1419" s="77">
        <v>0</v>
      </c>
      <c r="CV1419" s="77" t="s">
        <v>1782</v>
      </c>
      <c r="CW1419" s="77">
        <v>0</v>
      </c>
      <c r="CX1419" s="77">
        <v>0</v>
      </c>
      <c r="CY1419" s="74">
        <v>0</v>
      </c>
      <c r="CZ1419" s="74">
        <v>2</v>
      </c>
      <c r="DA1419" s="74">
        <v>0</v>
      </c>
      <c r="DB1419" s="74">
        <v>0</v>
      </c>
      <c r="DC1419" s="74">
        <v>0</v>
      </c>
      <c r="DD1419" s="77">
        <v>0</v>
      </c>
      <c r="DE1419" s="60">
        <v>1</v>
      </c>
      <c r="DF1419" s="60">
        <v>0</v>
      </c>
      <c r="DG1419" s="60">
        <v>0</v>
      </c>
      <c r="DH1419" s="60">
        <v>0</v>
      </c>
      <c r="DI1419" s="60">
        <v>0</v>
      </c>
      <c r="DJ1419" s="60">
        <v>0</v>
      </c>
      <c r="DK1419" s="60">
        <v>0</v>
      </c>
      <c r="DL1419" s="74">
        <v>0</v>
      </c>
      <c r="DM1419" s="74">
        <v>0</v>
      </c>
      <c r="DN1419" s="74">
        <v>0</v>
      </c>
      <c r="DO1419" s="77">
        <v>0</v>
      </c>
      <c r="DP1419" s="77">
        <v>0</v>
      </c>
      <c r="DQ1419" s="77">
        <v>0</v>
      </c>
      <c r="DR1419" s="77">
        <v>0</v>
      </c>
      <c r="DS1419" s="77">
        <v>0</v>
      </c>
      <c r="DT1419" s="77">
        <v>0</v>
      </c>
      <c r="DU1419" s="77">
        <v>0</v>
      </c>
      <c r="DV1419" s="77">
        <v>0</v>
      </c>
      <c r="DW1419" s="77">
        <v>0</v>
      </c>
      <c r="DX1419" s="77">
        <v>0</v>
      </c>
      <c r="DY1419" s="77">
        <v>0</v>
      </c>
      <c r="DZ1419" s="77">
        <v>0</v>
      </c>
      <c r="EA1419" s="77">
        <v>0</v>
      </c>
      <c r="EB1419" s="77">
        <v>0</v>
      </c>
      <c r="EC1419" s="77">
        <v>0</v>
      </c>
      <c r="ED1419" s="77">
        <v>0</v>
      </c>
      <c r="EE1419" s="77">
        <v>0</v>
      </c>
      <c r="EF1419" s="77">
        <v>0</v>
      </c>
      <c r="EG1419" s="77">
        <v>0</v>
      </c>
      <c r="EH1419" s="77">
        <v>0</v>
      </c>
      <c r="EI1419" s="77">
        <v>0</v>
      </c>
      <c r="EJ1419" s="77">
        <v>0</v>
      </c>
      <c r="EK1419" s="77">
        <v>0</v>
      </c>
      <c r="EL1419" s="77">
        <v>0</v>
      </c>
      <c r="EM1419" s="77">
        <v>3</v>
      </c>
      <c r="EN1419" s="77">
        <v>0</v>
      </c>
      <c r="EO1419" s="77">
        <v>3</v>
      </c>
      <c r="EP1419" s="59">
        <v>1</v>
      </c>
      <c r="EQ1419" s="77">
        <v>1</v>
      </c>
    </row>
    <row r="1420" spans="1:147" ht="15" customHeight="1" x14ac:dyDescent="0.25">
      <c r="A1420" s="504" t="s">
        <v>2612</v>
      </c>
      <c r="B1420" s="61">
        <v>1</v>
      </c>
      <c r="C1420" s="58" t="s">
        <v>519</v>
      </c>
      <c r="D1420" s="59">
        <v>2012</v>
      </c>
      <c r="E1420" s="67" t="s">
        <v>1006</v>
      </c>
      <c r="F1420" s="67" t="s">
        <v>194</v>
      </c>
      <c r="G1420" s="59">
        <v>167</v>
      </c>
      <c r="H1420" s="59" t="s">
        <v>520</v>
      </c>
      <c r="I1420" s="64" t="s">
        <v>50</v>
      </c>
      <c r="J1420" s="59">
        <v>0</v>
      </c>
      <c r="K1420" s="59" t="s">
        <v>3</v>
      </c>
      <c r="L1420" s="59" t="s">
        <v>89</v>
      </c>
      <c r="M1420" s="266" t="s">
        <v>1957</v>
      </c>
      <c r="N1420" s="61">
        <v>1.5</v>
      </c>
      <c r="O1420" s="59">
        <f t="shared" si="772"/>
        <v>0.17609125905568124</v>
      </c>
      <c r="P1420" s="61" t="s">
        <v>1972</v>
      </c>
      <c r="R1420" s="37">
        <v>1</v>
      </c>
      <c r="S1420" s="59">
        <v>1</v>
      </c>
      <c r="T1420" s="37">
        <v>30</v>
      </c>
      <c r="U1420" s="37">
        <v>1</v>
      </c>
      <c r="V1420" s="59" t="s">
        <v>2379</v>
      </c>
      <c r="W1420" s="61"/>
      <c r="X1420" s="61" t="s">
        <v>279</v>
      </c>
      <c r="Z1420" s="40" t="s">
        <v>83</v>
      </c>
      <c r="AA1420" s="59" t="s">
        <v>718</v>
      </c>
      <c r="AB1420" s="61" t="s">
        <v>1508</v>
      </c>
      <c r="AC1420" s="37">
        <v>30</v>
      </c>
      <c r="AD1420" s="61">
        <v>0</v>
      </c>
      <c r="AE1420" s="59" t="s">
        <v>1071</v>
      </c>
      <c r="AF1420" s="37">
        <v>30</v>
      </c>
      <c r="AG1420" s="59">
        <f t="shared" si="773"/>
        <v>1.4771212547196624</v>
      </c>
      <c r="AH1420" s="177">
        <f t="shared" ref="AH1420:AH1431" si="815">AF1420*20.3</f>
        <v>609</v>
      </c>
      <c r="AI1420" s="72">
        <f t="shared" si="797"/>
        <v>2.7846172926328752</v>
      </c>
      <c r="AJ1420" s="59">
        <f t="shared" si="798"/>
        <v>45</v>
      </c>
      <c r="AK1420" s="59">
        <f t="shared" si="774"/>
        <v>1.6532125137753437</v>
      </c>
      <c r="AL1420" s="72">
        <f t="shared" si="799"/>
        <v>913.5</v>
      </c>
      <c r="AM1420" s="72">
        <f t="shared" si="800"/>
        <v>2.9607085516885565</v>
      </c>
      <c r="AN1420" s="66" t="s">
        <v>754</v>
      </c>
      <c r="AO1420" s="59" t="s">
        <v>470</v>
      </c>
      <c r="AQ1420" s="59" t="s">
        <v>80</v>
      </c>
      <c r="AR1420" s="67" t="s">
        <v>521</v>
      </c>
      <c r="AS1420" s="67" t="s">
        <v>522</v>
      </c>
      <c r="AT1420" s="172" t="s">
        <v>2508</v>
      </c>
      <c r="AU1420" s="270">
        <v>42.4</v>
      </c>
      <c r="AV1420" s="11">
        <v>-88</v>
      </c>
      <c r="AX1420" s="277">
        <v>8.5333333333333332</v>
      </c>
      <c r="AY1420" s="278">
        <v>890</v>
      </c>
      <c r="AZ1420" s="455">
        <f t="shared" si="775"/>
        <v>2.9493900066449128</v>
      </c>
      <c r="BA1420" s="515" t="s">
        <v>82</v>
      </c>
      <c r="BB1420" s="40" t="s">
        <v>756</v>
      </c>
      <c r="BC1420" s="61"/>
      <c r="BH1420" s="110" t="s">
        <v>1921</v>
      </c>
      <c r="BI1420" s="58" t="s">
        <v>2270</v>
      </c>
      <c r="BJ1420" s="73" t="s">
        <v>8</v>
      </c>
      <c r="BK1420" s="38" t="s">
        <v>5</v>
      </c>
      <c r="BP1420" s="67" t="s">
        <v>51</v>
      </c>
      <c r="BQ1420" s="37" t="s">
        <v>752</v>
      </c>
      <c r="BR1420" s="67">
        <v>7.6595744680850997</v>
      </c>
      <c r="BS1420" s="59" t="s">
        <v>21</v>
      </c>
      <c r="BT1420" s="65" t="s">
        <v>9</v>
      </c>
      <c r="BU1420" s="67">
        <v>0.21276595744680993</v>
      </c>
      <c r="BV1420" s="67">
        <v>0.31914893617021978</v>
      </c>
      <c r="BW1420" s="63" t="s">
        <v>634</v>
      </c>
      <c r="BX1420" s="59" t="s">
        <v>27</v>
      </c>
      <c r="BY1420" s="70">
        <f>AVERAGE(BU1420,BV1420)*SQRT(CC1420)</f>
        <v>1.4567089295350393</v>
      </c>
      <c r="BZ1420" s="70">
        <f t="shared" si="796"/>
        <v>1.4567089295350393</v>
      </c>
      <c r="CA1420" s="61" t="s">
        <v>18</v>
      </c>
      <c r="CB1420" s="61" t="s">
        <v>279</v>
      </c>
      <c r="CC1420" s="37">
        <v>30</v>
      </c>
      <c r="CD1420" s="37">
        <v>30</v>
      </c>
      <c r="CF1420" s="67" t="s">
        <v>1584</v>
      </c>
      <c r="CG1420" s="67">
        <v>9.4680851063829792</v>
      </c>
      <c r="CH1420" s="59" t="s">
        <v>21</v>
      </c>
      <c r="CI1420" s="67">
        <v>0.21276595744680016</v>
      </c>
      <c r="CJ1420" s="67">
        <v>0.42553191489361986</v>
      </c>
      <c r="CK1420" s="59">
        <f>AVERAGE(CI1420,CJ1420)*SQRT(CM1420)</f>
        <v>1.7480507154420044</v>
      </c>
      <c r="CL1420" s="59">
        <f>CK1420</f>
        <v>1.7480507154420044</v>
      </c>
      <c r="CM1420" s="37">
        <v>30</v>
      </c>
      <c r="CN1420" s="37">
        <v>30</v>
      </c>
      <c r="CP1420" s="67">
        <f t="shared" si="806"/>
        <v>-1.1240053283423896</v>
      </c>
      <c r="CQ1420" s="67">
        <f t="shared" si="807"/>
        <v>0.98701298701298701</v>
      </c>
      <c r="CR1420" s="67">
        <f t="shared" si="776"/>
        <v>-1.1094078565457353</v>
      </c>
      <c r="CS1420" s="67">
        <f t="shared" si="808"/>
        <v>7.6923214934711687E-2</v>
      </c>
      <c r="CT1420" s="59">
        <v>0</v>
      </c>
      <c r="CU1420" s="59">
        <v>0</v>
      </c>
      <c r="CV1420" s="59" t="s">
        <v>1782</v>
      </c>
      <c r="CW1420" s="59">
        <v>1</v>
      </c>
      <c r="CX1420" s="37">
        <v>0</v>
      </c>
      <c r="CY1420" s="102">
        <v>0</v>
      </c>
      <c r="CZ1420" s="102">
        <v>2</v>
      </c>
      <c r="DA1420" s="102">
        <v>0</v>
      </c>
      <c r="DB1420" s="102">
        <v>0</v>
      </c>
      <c r="DC1420" s="102">
        <v>0</v>
      </c>
      <c r="DD1420" s="59">
        <v>0</v>
      </c>
      <c r="DE1420" s="60">
        <v>0</v>
      </c>
      <c r="DF1420" s="60">
        <v>0</v>
      </c>
      <c r="DG1420" s="60">
        <v>0</v>
      </c>
      <c r="DH1420" s="60">
        <v>0</v>
      </c>
      <c r="DI1420" s="60">
        <v>0</v>
      </c>
      <c r="DJ1420" s="60">
        <v>0</v>
      </c>
      <c r="DK1420" s="60">
        <v>0</v>
      </c>
      <c r="DL1420" s="60">
        <v>0</v>
      </c>
      <c r="DM1420" s="60">
        <v>0</v>
      </c>
      <c r="DN1420" s="60">
        <v>0</v>
      </c>
      <c r="DO1420" s="59">
        <v>0</v>
      </c>
      <c r="DP1420" s="59">
        <v>0</v>
      </c>
      <c r="DQ1420" s="59">
        <v>0</v>
      </c>
      <c r="DR1420" s="59">
        <v>0</v>
      </c>
      <c r="DS1420" s="59">
        <v>0</v>
      </c>
      <c r="DT1420" s="59">
        <v>0</v>
      </c>
      <c r="DU1420" s="59">
        <v>0</v>
      </c>
      <c r="DV1420" s="59">
        <v>0</v>
      </c>
      <c r="DW1420" s="59">
        <v>0</v>
      </c>
      <c r="DX1420" s="59">
        <v>0</v>
      </c>
      <c r="DY1420" s="59">
        <v>0</v>
      </c>
      <c r="DZ1420" s="59">
        <v>0</v>
      </c>
      <c r="EA1420" s="59">
        <v>0</v>
      </c>
      <c r="EB1420" s="59">
        <v>0</v>
      </c>
      <c r="EC1420" s="59">
        <v>0</v>
      </c>
      <c r="ED1420" s="59">
        <v>0</v>
      </c>
      <c r="EE1420" s="59">
        <v>0</v>
      </c>
      <c r="EF1420" s="59">
        <v>0</v>
      </c>
      <c r="EG1420" s="59">
        <v>0</v>
      </c>
      <c r="EH1420" s="59">
        <v>0</v>
      </c>
      <c r="EI1420" s="59">
        <v>0</v>
      </c>
      <c r="EJ1420" s="59">
        <v>0</v>
      </c>
      <c r="EK1420" s="59">
        <v>0</v>
      </c>
      <c r="EL1420" s="59">
        <v>0</v>
      </c>
      <c r="EM1420" s="59">
        <v>0</v>
      </c>
      <c r="EN1420" s="59">
        <v>1</v>
      </c>
      <c r="EO1420" s="59">
        <v>0</v>
      </c>
      <c r="EP1420" s="59">
        <v>1</v>
      </c>
      <c r="EQ1420" s="59">
        <v>6</v>
      </c>
    </row>
    <row r="1421" spans="1:147" ht="15" customHeight="1" x14ac:dyDescent="0.25">
      <c r="A1421" s="504" t="s">
        <v>2612</v>
      </c>
      <c r="B1421" s="61">
        <v>2</v>
      </c>
      <c r="C1421" s="58" t="s">
        <v>519</v>
      </c>
      <c r="D1421" s="59">
        <v>2012</v>
      </c>
      <c r="E1421" s="67" t="s">
        <v>1006</v>
      </c>
      <c r="F1421" s="67" t="s">
        <v>194</v>
      </c>
      <c r="G1421" s="59">
        <v>167</v>
      </c>
      <c r="H1421" s="59" t="s">
        <v>520</v>
      </c>
      <c r="I1421" s="64" t="s">
        <v>50</v>
      </c>
      <c r="J1421" s="59">
        <v>0</v>
      </c>
      <c r="K1421" s="59" t="s">
        <v>3</v>
      </c>
      <c r="L1421" s="59" t="s">
        <v>89</v>
      </c>
      <c r="M1421" s="266" t="s">
        <v>1957</v>
      </c>
      <c r="N1421" s="61">
        <v>1.5</v>
      </c>
      <c r="O1421" s="59">
        <f t="shared" si="772"/>
        <v>0.17609125905568124</v>
      </c>
      <c r="P1421" s="61" t="s">
        <v>1972</v>
      </c>
      <c r="R1421" s="59">
        <v>1</v>
      </c>
      <c r="S1421" s="59">
        <v>1</v>
      </c>
      <c r="T1421" s="59">
        <v>30</v>
      </c>
      <c r="U1421" s="59">
        <v>1</v>
      </c>
      <c r="V1421" s="59" t="s">
        <v>2379</v>
      </c>
      <c r="W1421" s="61"/>
      <c r="X1421" s="61" t="s">
        <v>279</v>
      </c>
      <c r="Z1421" s="40" t="s">
        <v>83</v>
      </c>
      <c r="AA1421" s="59" t="s">
        <v>718</v>
      </c>
      <c r="AB1421" s="61" t="s">
        <v>1508</v>
      </c>
      <c r="AC1421" s="37">
        <v>30</v>
      </c>
      <c r="AD1421" s="61">
        <v>0</v>
      </c>
      <c r="AE1421" s="59" t="s">
        <v>1071</v>
      </c>
      <c r="AF1421" s="37">
        <v>30</v>
      </c>
      <c r="AG1421" s="59">
        <f t="shared" si="773"/>
        <v>1.4771212547196624</v>
      </c>
      <c r="AH1421" s="177">
        <f t="shared" si="815"/>
        <v>609</v>
      </c>
      <c r="AI1421" s="72">
        <f t="shared" si="797"/>
        <v>2.7846172926328752</v>
      </c>
      <c r="AJ1421" s="59">
        <f t="shared" si="798"/>
        <v>45</v>
      </c>
      <c r="AK1421" s="59">
        <f t="shared" si="774"/>
        <v>1.6532125137753437</v>
      </c>
      <c r="AL1421" s="72">
        <f t="shared" si="799"/>
        <v>913.5</v>
      </c>
      <c r="AM1421" s="72">
        <f t="shared" si="800"/>
        <v>2.9607085516885565</v>
      </c>
      <c r="AN1421" s="66" t="s">
        <v>754</v>
      </c>
      <c r="AO1421" s="59" t="s">
        <v>470</v>
      </c>
      <c r="AQ1421" s="59" t="s">
        <v>80</v>
      </c>
      <c r="AR1421" s="67" t="s">
        <v>521</v>
      </c>
      <c r="AS1421" s="67" t="s">
        <v>522</v>
      </c>
      <c r="AT1421" s="172" t="s">
        <v>2508</v>
      </c>
      <c r="AU1421" s="270">
        <v>42.4</v>
      </c>
      <c r="AV1421" s="11">
        <v>-88</v>
      </c>
      <c r="AX1421" s="277">
        <v>8.5333333333333332</v>
      </c>
      <c r="AY1421" s="278">
        <v>890</v>
      </c>
      <c r="AZ1421" s="455">
        <f t="shared" si="775"/>
        <v>2.9493900066449128</v>
      </c>
      <c r="BA1421" s="515" t="s">
        <v>82</v>
      </c>
      <c r="BB1421" s="40" t="s">
        <v>756</v>
      </c>
      <c r="BC1421" s="61"/>
      <c r="BH1421" s="110" t="s">
        <v>1921</v>
      </c>
      <c r="BI1421" s="58" t="s">
        <v>2270</v>
      </c>
      <c r="BJ1421" s="73" t="s">
        <v>8</v>
      </c>
      <c r="BK1421" s="38" t="s">
        <v>1388</v>
      </c>
      <c r="BP1421" s="67" t="s">
        <v>51</v>
      </c>
      <c r="BQ1421" s="37" t="s">
        <v>753</v>
      </c>
      <c r="BR1421" s="67">
        <v>9.2523974699040998</v>
      </c>
      <c r="BS1421" s="59" t="s">
        <v>21</v>
      </c>
      <c r="BT1421" s="65" t="s">
        <v>9</v>
      </c>
      <c r="BU1421" s="67">
        <v>1.0604978575799997</v>
      </c>
      <c r="BV1421" s="67">
        <v>1.1347684146092707</v>
      </c>
      <c r="BW1421" s="63" t="s">
        <v>634</v>
      </c>
      <c r="BX1421" s="59" t="s">
        <v>27</v>
      </c>
      <c r="BY1421" s="70">
        <f>AVERAGE(BU1421,BV1421)*SQRT(CC1421)</f>
        <v>6.0119842850416969</v>
      </c>
      <c r="BZ1421" s="70">
        <f t="shared" si="796"/>
        <v>6.0119842850416969</v>
      </c>
      <c r="CA1421" s="61" t="s">
        <v>18</v>
      </c>
      <c r="CB1421" s="61" t="s">
        <v>279</v>
      </c>
      <c r="CC1421" s="59">
        <v>30</v>
      </c>
      <c r="CD1421" s="59">
        <v>30</v>
      </c>
      <c r="CF1421" s="67" t="s">
        <v>1584</v>
      </c>
      <c r="CG1421" s="67">
        <v>7.0474903081003797</v>
      </c>
      <c r="CH1421" s="59" t="s">
        <v>21</v>
      </c>
      <c r="CI1421" s="67">
        <v>1.2608141195674412</v>
      </c>
      <c r="CJ1421" s="67">
        <v>1.3311569067537201</v>
      </c>
      <c r="CK1421" s="59">
        <f>AVERAGE(CI1421,CJ1421)*SQRT(CM1421)</f>
        <v>7.0984049975795838</v>
      </c>
      <c r="CL1421" s="59">
        <f>CK1421</f>
        <v>7.0984049975795838</v>
      </c>
      <c r="CM1421" s="59">
        <v>30</v>
      </c>
      <c r="CN1421" s="59">
        <v>30</v>
      </c>
      <c r="CP1421" s="67">
        <f t="shared" si="806"/>
        <v>0.33521131542169569</v>
      </c>
      <c r="CQ1421" s="67">
        <f t="shared" si="807"/>
        <v>0.98701298701298701</v>
      </c>
      <c r="CR1421" s="67">
        <f t="shared" si="776"/>
        <v>0.3308579217149204</v>
      </c>
      <c r="CS1421" s="67">
        <f t="shared" si="808"/>
        <v>6.7578891369679303E-2</v>
      </c>
      <c r="CT1421" s="59">
        <v>0</v>
      </c>
      <c r="CU1421" s="59">
        <v>0</v>
      </c>
      <c r="CV1421" s="59" t="s">
        <v>1782</v>
      </c>
      <c r="CW1421" s="59">
        <v>1</v>
      </c>
      <c r="CX1421" s="37">
        <v>0</v>
      </c>
      <c r="CY1421" s="102">
        <v>0</v>
      </c>
      <c r="CZ1421" s="102">
        <v>2</v>
      </c>
      <c r="DA1421" s="102">
        <v>0</v>
      </c>
      <c r="DB1421" s="102">
        <v>0</v>
      </c>
      <c r="DC1421" s="102">
        <v>0</v>
      </c>
      <c r="DD1421" s="59">
        <v>0</v>
      </c>
      <c r="DE1421" s="60">
        <v>0</v>
      </c>
      <c r="DF1421" s="60">
        <v>0</v>
      </c>
      <c r="DG1421" s="60">
        <v>0</v>
      </c>
      <c r="DH1421" s="60">
        <v>0</v>
      </c>
      <c r="DI1421" s="60">
        <v>0</v>
      </c>
      <c r="DJ1421" s="60">
        <v>0</v>
      </c>
      <c r="DK1421" s="60">
        <v>0</v>
      </c>
      <c r="DL1421" s="60">
        <v>0</v>
      </c>
      <c r="DM1421" s="60">
        <v>0</v>
      </c>
      <c r="DN1421" s="60">
        <v>0</v>
      </c>
      <c r="DO1421" s="59">
        <v>0</v>
      </c>
      <c r="DP1421" s="59">
        <v>0</v>
      </c>
      <c r="DQ1421" s="59">
        <v>0</v>
      </c>
      <c r="DR1421" s="59">
        <v>0</v>
      </c>
      <c r="DS1421" s="59">
        <v>0</v>
      </c>
      <c r="DT1421" s="59">
        <v>0</v>
      </c>
      <c r="DU1421" s="59">
        <v>0</v>
      </c>
      <c r="DV1421" s="59">
        <v>0</v>
      </c>
      <c r="DW1421" s="59">
        <v>0</v>
      </c>
      <c r="DX1421" s="59">
        <v>0</v>
      </c>
      <c r="DY1421" s="59">
        <v>0</v>
      </c>
      <c r="DZ1421" s="59">
        <v>0</v>
      </c>
      <c r="EA1421" s="59">
        <v>0</v>
      </c>
      <c r="EB1421" s="59">
        <v>0</v>
      </c>
      <c r="EC1421" s="59">
        <v>0</v>
      </c>
      <c r="ED1421" s="59">
        <v>0</v>
      </c>
      <c r="EE1421" s="59">
        <v>0</v>
      </c>
      <c r="EF1421" s="59">
        <v>0</v>
      </c>
      <c r="EG1421" s="59">
        <v>0</v>
      </c>
      <c r="EH1421" s="59">
        <v>0</v>
      </c>
      <c r="EI1421" s="59">
        <v>0</v>
      </c>
      <c r="EJ1421" s="59">
        <v>0</v>
      </c>
      <c r="EK1421" s="59">
        <v>0</v>
      </c>
      <c r="EL1421" s="59">
        <v>0</v>
      </c>
      <c r="EM1421" s="59">
        <v>0</v>
      </c>
      <c r="EN1421" s="59">
        <v>1</v>
      </c>
      <c r="EO1421" s="59">
        <v>0</v>
      </c>
      <c r="EP1421" s="59">
        <v>1</v>
      </c>
      <c r="EQ1421" s="59">
        <v>6</v>
      </c>
    </row>
    <row r="1422" spans="1:147" s="206" customFormat="1" ht="15" customHeight="1" x14ac:dyDescent="0.25">
      <c r="A1422" s="504" t="s">
        <v>2612</v>
      </c>
      <c r="B1422" s="256" t="s">
        <v>1957</v>
      </c>
      <c r="C1422" s="200" t="s">
        <v>519</v>
      </c>
      <c r="D1422" s="201">
        <v>2012</v>
      </c>
      <c r="E1422" s="206" t="s">
        <v>1924</v>
      </c>
      <c r="F1422" s="206" t="s">
        <v>194</v>
      </c>
      <c r="G1422" s="201">
        <v>167</v>
      </c>
      <c r="H1422" s="201" t="s">
        <v>520</v>
      </c>
      <c r="I1422" s="211" t="s">
        <v>50</v>
      </c>
      <c r="J1422" s="201">
        <v>0</v>
      </c>
      <c r="K1422" s="201" t="s">
        <v>3</v>
      </c>
      <c r="L1422" s="201" t="s">
        <v>89</v>
      </c>
      <c r="M1422" s="256" t="s">
        <v>1957</v>
      </c>
      <c r="N1422" s="255">
        <v>1.5</v>
      </c>
      <c r="O1422" s="201">
        <f t="shared" ref="O1422:O1428" si="816">LOG10(N1422)</f>
        <v>0.17609125905568124</v>
      </c>
      <c r="P1422" s="255" t="s">
        <v>1972</v>
      </c>
      <c r="R1422" s="201">
        <v>1</v>
      </c>
      <c r="S1422" s="201">
        <v>1</v>
      </c>
      <c r="T1422" s="201">
        <v>30</v>
      </c>
      <c r="U1422" s="201">
        <v>1</v>
      </c>
      <c r="V1422" s="201" t="s">
        <v>2379</v>
      </c>
      <c r="W1422" s="255"/>
      <c r="X1422" s="255" t="s">
        <v>279</v>
      </c>
      <c r="Z1422" s="210" t="s">
        <v>83</v>
      </c>
      <c r="AA1422" s="201" t="s">
        <v>718</v>
      </c>
      <c r="AB1422" s="255" t="s">
        <v>1508</v>
      </c>
      <c r="AC1422" s="194">
        <v>30</v>
      </c>
      <c r="AD1422" s="255">
        <v>0</v>
      </c>
      <c r="AE1422" s="201" t="s">
        <v>1071</v>
      </c>
      <c r="AF1422" s="194">
        <v>30</v>
      </c>
      <c r="AG1422" s="201">
        <f t="shared" ref="AG1422:AG1431" si="817">LOG10(AF1422)</f>
        <v>1.4771212547196624</v>
      </c>
      <c r="AH1422" s="539">
        <f t="shared" si="815"/>
        <v>609</v>
      </c>
      <c r="AI1422" s="538">
        <f t="shared" si="797"/>
        <v>2.7846172926328752</v>
      </c>
      <c r="AJ1422" s="201">
        <f t="shared" si="798"/>
        <v>45</v>
      </c>
      <c r="AK1422" s="201">
        <f t="shared" ref="AK1422:AK1428" si="818">LOG10(AJ1422)</f>
        <v>1.6532125137753437</v>
      </c>
      <c r="AL1422" s="538">
        <f t="shared" si="799"/>
        <v>913.5</v>
      </c>
      <c r="AM1422" s="538">
        <f t="shared" si="800"/>
        <v>2.9607085516885565</v>
      </c>
      <c r="AN1422" s="207" t="s">
        <v>754</v>
      </c>
      <c r="AO1422" s="201" t="s">
        <v>470</v>
      </c>
      <c r="AQ1422" s="201" t="s">
        <v>80</v>
      </c>
      <c r="AR1422" s="206" t="s">
        <v>521</v>
      </c>
      <c r="AS1422" s="206" t="s">
        <v>522</v>
      </c>
      <c r="AT1422" s="212" t="s">
        <v>2508</v>
      </c>
      <c r="AU1422" s="273">
        <v>42.4</v>
      </c>
      <c r="AV1422" s="271">
        <v>-88</v>
      </c>
      <c r="AW1422" s="201"/>
      <c r="AX1422" s="279">
        <v>8.5333333333333332</v>
      </c>
      <c r="AY1422" s="280">
        <v>890</v>
      </c>
      <c r="AZ1422" s="489">
        <f t="shared" ref="AZ1422:AZ1428" si="819">LOG10(AY1422)</f>
        <v>2.9493900066449128</v>
      </c>
      <c r="BA1422" s="518" t="s">
        <v>82</v>
      </c>
      <c r="BB1422" s="210" t="s">
        <v>756</v>
      </c>
      <c r="BC1422" s="255"/>
      <c r="BD1422" s="201"/>
      <c r="BE1422" s="201"/>
      <c r="BH1422" s="219" t="s">
        <v>1921</v>
      </c>
      <c r="BI1422" s="200" t="s">
        <v>2270</v>
      </c>
      <c r="BJ1422" s="254" t="s">
        <v>8</v>
      </c>
      <c r="BK1422" s="199" t="s">
        <v>17</v>
      </c>
      <c r="BL1422" s="201"/>
      <c r="BM1422" s="201"/>
      <c r="BO1422" s="201"/>
      <c r="BP1422" s="206" t="s">
        <v>51</v>
      </c>
      <c r="BQ1422" s="194" t="s">
        <v>753</v>
      </c>
      <c r="BR1422" s="206">
        <v>16.9119719379892</v>
      </c>
      <c r="BS1422" s="201" t="s">
        <v>21</v>
      </c>
      <c r="BT1422" s="193" t="s">
        <v>9</v>
      </c>
      <c r="BW1422" s="205" t="s">
        <v>634</v>
      </c>
      <c r="BX1422" s="201" t="s">
        <v>27</v>
      </c>
      <c r="BY1422" s="208"/>
      <c r="BZ1422" s="208">
        <v>6.1859482659472214</v>
      </c>
      <c r="CA1422" s="255" t="s">
        <v>18</v>
      </c>
      <c r="CB1422" s="255" t="s">
        <v>279</v>
      </c>
      <c r="CC1422" s="201">
        <v>30</v>
      </c>
      <c r="CD1422" s="201">
        <v>30</v>
      </c>
      <c r="CF1422" s="206" t="s">
        <v>1584</v>
      </c>
      <c r="CG1422" s="206">
        <v>16.515575414483358</v>
      </c>
      <c r="CH1422" s="201" t="s">
        <v>21</v>
      </c>
      <c r="CK1422" s="201"/>
      <c r="CL1422" s="208">
        <v>7.3104743220546311</v>
      </c>
      <c r="CM1422" s="201">
        <v>30</v>
      </c>
      <c r="CN1422" s="201">
        <v>30</v>
      </c>
      <c r="CP1422" s="206">
        <f t="shared" si="806"/>
        <v>5.8538134438536879E-2</v>
      </c>
      <c r="CQ1422" s="206">
        <f t="shared" si="807"/>
        <v>0.98701298701298701</v>
      </c>
      <c r="CR1422" s="206">
        <f t="shared" ref="CR1422:CR1428" si="820">CP1422*CQ1422</f>
        <v>5.777789892634809E-2</v>
      </c>
      <c r="CS1422" s="206">
        <f t="shared" si="808"/>
        <v>6.6694485713369528E-2</v>
      </c>
      <c r="CT1422" s="201">
        <v>0</v>
      </c>
      <c r="CU1422" s="201">
        <v>0</v>
      </c>
      <c r="CV1422" s="201" t="s">
        <v>1782</v>
      </c>
      <c r="CW1422" s="201">
        <v>2</v>
      </c>
      <c r="CX1422" s="194">
        <v>0</v>
      </c>
      <c r="CY1422" s="191">
        <v>0</v>
      </c>
      <c r="CZ1422" s="191">
        <v>2</v>
      </c>
      <c r="DA1422" s="191">
        <v>0</v>
      </c>
      <c r="DB1422" s="191">
        <v>0</v>
      </c>
      <c r="DC1422" s="191">
        <v>0</v>
      </c>
      <c r="DD1422" s="201">
        <v>0</v>
      </c>
      <c r="DE1422" s="202">
        <v>0</v>
      </c>
      <c r="DF1422" s="202">
        <v>0</v>
      </c>
      <c r="DG1422" s="202">
        <v>0</v>
      </c>
      <c r="DH1422" s="202">
        <v>0</v>
      </c>
      <c r="DI1422" s="202">
        <v>1</v>
      </c>
      <c r="DJ1422" s="202">
        <v>0</v>
      </c>
      <c r="DK1422" s="202">
        <v>0</v>
      </c>
      <c r="DL1422" s="202">
        <v>0</v>
      </c>
      <c r="DM1422" s="202">
        <v>0</v>
      </c>
      <c r="DN1422" s="202">
        <v>0</v>
      </c>
      <c r="DO1422" s="201">
        <v>0</v>
      </c>
      <c r="DP1422" s="201">
        <v>0</v>
      </c>
      <c r="DQ1422" s="201">
        <v>0</v>
      </c>
      <c r="DR1422" s="201">
        <v>0</v>
      </c>
      <c r="DS1422" s="201">
        <v>0</v>
      </c>
      <c r="DT1422" s="201">
        <v>0</v>
      </c>
      <c r="DU1422" s="201">
        <v>0</v>
      </c>
      <c r="DV1422" s="201">
        <v>0</v>
      </c>
      <c r="DW1422" s="201">
        <v>0</v>
      </c>
      <c r="DX1422" s="201">
        <v>0</v>
      </c>
      <c r="DY1422" s="201">
        <v>0</v>
      </c>
      <c r="DZ1422" s="201">
        <v>0</v>
      </c>
      <c r="EA1422" s="201">
        <v>0</v>
      </c>
      <c r="EB1422" s="201">
        <v>0</v>
      </c>
      <c r="EC1422" s="201">
        <v>0</v>
      </c>
      <c r="ED1422" s="201">
        <v>0</v>
      </c>
      <c r="EE1422" s="201">
        <v>0</v>
      </c>
      <c r="EF1422" s="201">
        <v>0</v>
      </c>
      <c r="EG1422" s="201">
        <v>0</v>
      </c>
      <c r="EH1422" s="201">
        <v>0</v>
      </c>
      <c r="EI1422" s="201">
        <v>0</v>
      </c>
      <c r="EJ1422" s="201">
        <v>0</v>
      </c>
      <c r="EK1422" s="201">
        <v>0</v>
      </c>
      <c r="EL1422" s="201">
        <v>0</v>
      </c>
      <c r="EM1422" s="201">
        <v>0</v>
      </c>
      <c r="EN1422" s="201">
        <v>1</v>
      </c>
      <c r="EO1422" s="201">
        <v>0</v>
      </c>
      <c r="EP1422" s="201">
        <v>1</v>
      </c>
      <c r="EQ1422" s="201">
        <v>6</v>
      </c>
    </row>
    <row r="1423" spans="1:147" ht="15" customHeight="1" x14ac:dyDescent="0.25">
      <c r="A1423" s="504" t="s">
        <v>2612</v>
      </c>
      <c r="B1423" s="61">
        <v>3</v>
      </c>
      <c r="C1423" s="58" t="s">
        <v>519</v>
      </c>
      <c r="D1423" s="59">
        <v>2012</v>
      </c>
      <c r="E1423" s="67" t="s">
        <v>1006</v>
      </c>
      <c r="F1423" s="67" t="s">
        <v>194</v>
      </c>
      <c r="G1423" s="59">
        <v>167</v>
      </c>
      <c r="H1423" s="59" t="s">
        <v>520</v>
      </c>
      <c r="I1423" s="64" t="s">
        <v>50</v>
      </c>
      <c r="J1423" s="59">
        <v>0</v>
      </c>
      <c r="K1423" s="59" t="s">
        <v>3</v>
      </c>
      <c r="L1423" s="59" t="s">
        <v>89</v>
      </c>
      <c r="M1423" s="266" t="s">
        <v>1957</v>
      </c>
      <c r="N1423" s="61">
        <v>1.5</v>
      </c>
      <c r="O1423" s="59">
        <f t="shared" si="816"/>
        <v>0.17609125905568124</v>
      </c>
      <c r="P1423" s="61" t="s">
        <v>1972</v>
      </c>
      <c r="Q1423" s="73"/>
      <c r="R1423" s="61">
        <v>1</v>
      </c>
      <c r="S1423" s="61">
        <v>1</v>
      </c>
      <c r="T1423" s="61">
        <v>30</v>
      </c>
      <c r="U1423" s="61">
        <v>1</v>
      </c>
      <c r="V1423" s="59" t="s">
        <v>2379</v>
      </c>
      <c r="W1423" s="61"/>
      <c r="X1423" s="61" t="s">
        <v>279</v>
      </c>
      <c r="Y1423" s="73"/>
      <c r="Z1423" s="40" t="s">
        <v>83</v>
      </c>
      <c r="AA1423" s="59" t="s">
        <v>718</v>
      </c>
      <c r="AB1423" s="61" t="s">
        <v>1508</v>
      </c>
      <c r="AC1423" s="61">
        <v>22</v>
      </c>
      <c r="AD1423" s="61">
        <v>0</v>
      </c>
      <c r="AE1423" s="59" t="s">
        <v>1071</v>
      </c>
      <c r="AF1423" s="61">
        <v>22</v>
      </c>
      <c r="AG1423" s="59">
        <f t="shared" si="817"/>
        <v>1.3424226808222062</v>
      </c>
      <c r="AH1423" s="177">
        <f t="shared" si="815"/>
        <v>446.6</v>
      </c>
      <c r="AI1423" s="72">
        <f t="shared" si="797"/>
        <v>2.6499187187354192</v>
      </c>
      <c r="AJ1423" s="59">
        <f t="shared" si="798"/>
        <v>33</v>
      </c>
      <c r="AK1423" s="59">
        <f t="shared" si="818"/>
        <v>1.5185139398778875</v>
      </c>
      <c r="AL1423" s="72">
        <f t="shared" si="799"/>
        <v>669.90000000000009</v>
      </c>
      <c r="AM1423" s="72">
        <f t="shared" si="800"/>
        <v>2.8260099777911005</v>
      </c>
      <c r="AN1423" s="66" t="s">
        <v>754</v>
      </c>
      <c r="AO1423" s="59" t="s">
        <v>470</v>
      </c>
      <c r="AQ1423" s="59" t="s">
        <v>80</v>
      </c>
      <c r="AR1423" s="67" t="s">
        <v>521</v>
      </c>
      <c r="AS1423" s="67" t="s">
        <v>522</v>
      </c>
      <c r="AT1423" s="266" t="s">
        <v>2509</v>
      </c>
      <c r="AU1423" s="270">
        <v>42.4</v>
      </c>
      <c r="AV1423" s="11">
        <v>-88</v>
      </c>
      <c r="AX1423" s="277">
        <v>8.5333333333333332</v>
      </c>
      <c r="AY1423" s="278">
        <v>890</v>
      </c>
      <c r="AZ1423" s="455">
        <f t="shared" si="819"/>
        <v>2.9493900066449128</v>
      </c>
      <c r="BA1423" s="515" t="s">
        <v>82</v>
      </c>
      <c r="BB1423" s="67" t="s">
        <v>1507</v>
      </c>
      <c r="BC1423" s="61"/>
      <c r="BD1423" s="61"/>
      <c r="BE1423" s="61"/>
      <c r="BF1423" s="73"/>
      <c r="BG1423" s="73"/>
      <c r="BH1423" s="110" t="s">
        <v>1921</v>
      </c>
      <c r="BI1423" s="73" t="s">
        <v>1922</v>
      </c>
      <c r="BJ1423" s="73" t="s">
        <v>8</v>
      </c>
      <c r="BK1423" s="38" t="s">
        <v>5</v>
      </c>
      <c r="BN1423" s="73"/>
      <c r="BO1423" s="61"/>
      <c r="BP1423" s="67" t="s">
        <v>51</v>
      </c>
      <c r="BQ1423" s="59" t="s">
        <v>752</v>
      </c>
      <c r="BR1423" s="67">
        <v>4.0425531914893602</v>
      </c>
      <c r="BS1423" s="59" t="s">
        <v>21</v>
      </c>
      <c r="BT1423" s="65" t="s">
        <v>9</v>
      </c>
      <c r="BU1423" s="67">
        <v>0.95744680851063979</v>
      </c>
      <c r="BV1423" s="67">
        <v>1.1702127659574502</v>
      </c>
      <c r="BW1423" s="63" t="s">
        <v>634</v>
      </c>
      <c r="BX1423" s="59" t="s">
        <v>27</v>
      </c>
      <c r="BY1423" s="70">
        <f>AVERAGE(BU1423,BV1423)*SQRT(CC1423)</f>
        <v>5.8268357181400781</v>
      </c>
      <c r="BZ1423" s="70">
        <f>IF(BX1423="SE",BY1423,BU1423)</f>
        <v>5.8268357181400781</v>
      </c>
      <c r="CA1423" s="61" t="s">
        <v>18</v>
      </c>
      <c r="CB1423" s="61" t="s">
        <v>279</v>
      </c>
      <c r="CC1423" s="61">
        <v>30</v>
      </c>
      <c r="CD1423" s="61">
        <v>30</v>
      </c>
      <c r="CE1423" s="73"/>
      <c r="CF1423" s="67" t="s">
        <v>1584</v>
      </c>
      <c r="CG1423" s="73">
        <v>3.08510638297872</v>
      </c>
      <c r="CH1423" s="59" t="s">
        <v>21</v>
      </c>
      <c r="CI1423" s="73">
        <v>0.85106382978723039</v>
      </c>
      <c r="CJ1423" s="67">
        <v>1.1702127659574599</v>
      </c>
      <c r="CK1423" s="59">
        <f>AVERAGE(CI1423,CJ1423)*SQRT(CM1423)</f>
        <v>5.5354939322330878</v>
      </c>
      <c r="CL1423" s="59">
        <f t="shared" si="805"/>
        <v>5.5354939322330878</v>
      </c>
      <c r="CM1423" s="61">
        <v>30</v>
      </c>
      <c r="CN1423" s="61">
        <v>30</v>
      </c>
      <c r="CO1423" s="73"/>
      <c r="CP1423" s="67">
        <f t="shared" si="806"/>
        <v>0.16847464393925823</v>
      </c>
      <c r="CQ1423" s="67">
        <f t="shared" si="807"/>
        <v>0.98701298701298701</v>
      </c>
      <c r="CR1423" s="67">
        <f t="shared" si="820"/>
        <v>0.1662866615504367</v>
      </c>
      <c r="CS1423" s="67">
        <f t="shared" si="808"/>
        <v>6.6897093781746575E-2</v>
      </c>
      <c r="CT1423" s="59">
        <v>0</v>
      </c>
      <c r="CU1423" s="61">
        <v>0</v>
      </c>
      <c r="CV1423" s="59" t="s">
        <v>1782</v>
      </c>
      <c r="CW1423" s="59">
        <v>1</v>
      </c>
      <c r="CX1423" s="37">
        <v>0</v>
      </c>
      <c r="CY1423" s="102">
        <v>0</v>
      </c>
      <c r="CZ1423" s="102">
        <v>2</v>
      </c>
      <c r="DA1423" s="102">
        <v>0</v>
      </c>
      <c r="DB1423" s="102">
        <v>0</v>
      </c>
      <c r="DC1423" s="102">
        <v>0</v>
      </c>
      <c r="DD1423" s="59">
        <v>0</v>
      </c>
      <c r="DE1423" s="60">
        <v>0</v>
      </c>
      <c r="DF1423" s="60">
        <v>0</v>
      </c>
      <c r="DG1423" s="60">
        <v>0</v>
      </c>
      <c r="DH1423" s="60">
        <v>0</v>
      </c>
      <c r="DI1423" s="60">
        <v>0</v>
      </c>
      <c r="DJ1423" s="60">
        <v>0</v>
      </c>
      <c r="DK1423" s="60">
        <v>0</v>
      </c>
      <c r="DL1423" s="60">
        <v>0</v>
      </c>
      <c r="DM1423" s="60">
        <v>0</v>
      </c>
      <c r="DN1423" s="60">
        <v>0</v>
      </c>
      <c r="DO1423" s="59">
        <v>0</v>
      </c>
      <c r="DP1423" s="59">
        <v>0</v>
      </c>
      <c r="DQ1423" s="59">
        <v>0</v>
      </c>
      <c r="DR1423" s="59">
        <v>0</v>
      </c>
      <c r="DS1423" s="59">
        <v>0</v>
      </c>
      <c r="DT1423" s="59">
        <v>0</v>
      </c>
      <c r="DU1423" s="59">
        <v>0</v>
      </c>
      <c r="DV1423" s="59">
        <v>0</v>
      </c>
      <c r="DW1423" s="59">
        <v>0</v>
      </c>
      <c r="DX1423" s="59">
        <v>0</v>
      </c>
      <c r="DY1423" s="59">
        <v>0</v>
      </c>
      <c r="DZ1423" s="59">
        <v>0</v>
      </c>
      <c r="EA1423" s="59">
        <v>0</v>
      </c>
      <c r="EB1423" s="59">
        <v>0</v>
      </c>
      <c r="EC1423" s="59">
        <v>0</v>
      </c>
      <c r="ED1423" s="59">
        <v>0</v>
      </c>
      <c r="EE1423" s="59">
        <v>0</v>
      </c>
      <c r="EF1423" s="59">
        <v>0</v>
      </c>
      <c r="EG1423" s="59">
        <v>0</v>
      </c>
      <c r="EH1423" s="59">
        <v>0</v>
      </c>
      <c r="EI1423" s="59">
        <v>0</v>
      </c>
      <c r="EJ1423" s="59">
        <v>0</v>
      </c>
      <c r="EK1423" s="59">
        <v>0</v>
      </c>
      <c r="EL1423" s="59">
        <v>0</v>
      </c>
      <c r="EM1423" s="59">
        <v>0</v>
      </c>
      <c r="EN1423" s="59">
        <v>1</v>
      </c>
      <c r="EO1423" s="59">
        <v>0</v>
      </c>
      <c r="EP1423" s="59">
        <v>1</v>
      </c>
      <c r="EQ1423" s="59">
        <v>4</v>
      </c>
    </row>
    <row r="1424" spans="1:147" ht="15" customHeight="1" x14ac:dyDescent="0.25">
      <c r="A1424" s="504" t="s">
        <v>2612</v>
      </c>
      <c r="B1424" s="61">
        <v>4</v>
      </c>
      <c r="C1424" s="58" t="s">
        <v>519</v>
      </c>
      <c r="D1424" s="59">
        <v>2012</v>
      </c>
      <c r="E1424" s="67" t="s">
        <v>1006</v>
      </c>
      <c r="F1424" s="67" t="s">
        <v>194</v>
      </c>
      <c r="G1424" s="59">
        <v>167</v>
      </c>
      <c r="H1424" s="59" t="s">
        <v>520</v>
      </c>
      <c r="I1424" s="64" t="s">
        <v>50</v>
      </c>
      <c r="J1424" s="59">
        <v>0</v>
      </c>
      <c r="K1424" s="59" t="s">
        <v>3</v>
      </c>
      <c r="L1424" s="59" t="s">
        <v>89</v>
      </c>
      <c r="M1424" s="266" t="s">
        <v>1957</v>
      </c>
      <c r="N1424" s="61">
        <v>1.5</v>
      </c>
      <c r="O1424" s="59">
        <f t="shared" si="816"/>
        <v>0.17609125905568124</v>
      </c>
      <c r="P1424" s="61" t="s">
        <v>1972</v>
      </c>
      <c r="R1424" s="37">
        <v>1</v>
      </c>
      <c r="S1424" s="59">
        <v>1</v>
      </c>
      <c r="T1424" s="37">
        <v>30</v>
      </c>
      <c r="U1424" s="37">
        <v>1</v>
      </c>
      <c r="V1424" s="59" t="s">
        <v>2379</v>
      </c>
      <c r="W1424" s="61"/>
      <c r="X1424" s="61" t="s">
        <v>279</v>
      </c>
      <c r="Z1424" s="40" t="s">
        <v>83</v>
      </c>
      <c r="AA1424" s="59" t="s">
        <v>718</v>
      </c>
      <c r="AB1424" s="61" t="s">
        <v>1508</v>
      </c>
      <c r="AC1424" s="37">
        <v>22</v>
      </c>
      <c r="AD1424" s="61">
        <v>0</v>
      </c>
      <c r="AE1424" s="59" t="s">
        <v>1071</v>
      </c>
      <c r="AF1424" s="37">
        <v>22</v>
      </c>
      <c r="AG1424" s="59">
        <f t="shared" si="817"/>
        <v>1.3424226808222062</v>
      </c>
      <c r="AH1424" s="177">
        <f t="shared" si="815"/>
        <v>446.6</v>
      </c>
      <c r="AI1424" s="72">
        <f t="shared" si="797"/>
        <v>2.6499187187354192</v>
      </c>
      <c r="AJ1424" s="59">
        <f t="shared" si="798"/>
        <v>33</v>
      </c>
      <c r="AK1424" s="59">
        <f t="shared" si="818"/>
        <v>1.5185139398778875</v>
      </c>
      <c r="AL1424" s="72">
        <f t="shared" si="799"/>
        <v>669.90000000000009</v>
      </c>
      <c r="AM1424" s="72">
        <f t="shared" si="800"/>
        <v>2.8260099777911005</v>
      </c>
      <c r="AN1424" s="66" t="s">
        <v>754</v>
      </c>
      <c r="AO1424" s="59" t="s">
        <v>470</v>
      </c>
      <c r="AQ1424" s="59" t="s">
        <v>80</v>
      </c>
      <c r="AR1424" s="67" t="s">
        <v>521</v>
      </c>
      <c r="AS1424" s="67" t="s">
        <v>522</v>
      </c>
      <c r="AT1424" s="266" t="s">
        <v>2509</v>
      </c>
      <c r="AU1424" s="270">
        <v>42.4</v>
      </c>
      <c r="AV1424" s="11">
        <v>-88</v>
      </c>
      <c r="AX1424" s="277">
        <v>8.5333333333333332</v>
      </c>
      <c r="AY1424" s="278">
        <v>890</v>
      </c>
      <c r="AZ1424" s="455">
        <f t="shared" si="819"/>
        <v>2.9493900066449128</v>
      </c>
      <c r="BA1424" s="515" t="s">
        <v>82</v>
      </c>
      <c r="BB1424" s="67" t="s">
        <v>1507</v>
      </c>
      <c r="BC1424" s="61"/>
      <c r="BH1424" s="110" t="s">
        <v>1921</v>
      </c>
      <c r="BI1424" s="73" t="s">
        <v>1922</v>
      </c>
      <c r="BJ1424" s="73" t="s">
        <v>8</v>
      </c>
      <c r="BK1424" s="38" t="s">
        <v>1388</v>
      </c>
      <c r="BP1424" s="67" t="s">
        <v>51</v>
      </c>
      <c r="BQ1424" s="37" t="s">
        <v>753</v>
      </c>
      <c r="BR1424" s="67">
        <v>3.2025607018975699</v>
      </c>
      <c r="BS1424" s="59" t="s">
        <v>21</v>
      </c>
      <c r="BT1424" s="65" t="s">
        <v>9</v>
      </c>
      <c r="BU1424" s="67">
        <v>0.81661905733524032</v>
      </c>
      <c r="BV1424" s="67">
        <v>0.84625586614976989</v>
      </c>
      <c r="BW1424" s="63" t="s">
        <v>634</v>
      </c>
      <c r="BX1424" s="59" t="s">
        <v>27</v>
      </c>
      <c r="BY1424" s="70">
        <f>AVERAGE(BU1424,BV1424)*SQRT(CC1424)</f>
        <v>4.5539705295120863</v>
      </c>
      <c r="BZ1424" s="70">
        <f>IF(BX1424="SE",BY1424,BU1424)</f>
        <v>4.5539705295120863</v>
      </c>
      <c r="CA1424" s="61" t="s">
        <v>18</v>
      </c>
      <c r="CB1424" s="61" t="s">
        <v>279</v>
      </c>
      <c r="CC1424" s="37">
        <v>30</v>
      </c>
      <c r="CD1424" s="37">
        <v>30</v>
      </c>
      <c r="CF1424" s="67" t="s">
        <v>1584</v>
      </c>
      <c r="CG1424" s="67">
        <v>7.6512956539481696</v>
      </c>
      <c r="CH1424" s="59" t="s">
        <v>21</v>
      </c>
      <c r="CI1424" s="67">
        <v>1.2415323403387113</v>
      </c>
      <c r="CJ1424" s="67">
        <v>1.3375841664966392</v>
      </c>
      <c r="CK1424" s="59">
        <f>AVERAGE(CI1424,CJ1424)*SQRT(CM1424)</f>
        <v>7.0632014461382422</v>
      </c>
      <c r="CL1424" s="59">
        <f t="shared" si="805"/>
        <v>7.0632014461382422</v>
      </c>
      <c r="CM1424" s="37">
        <v>30</v>
      </c>
      <c r="CN1424" s="37">
        <v>30</v>
      </c>
      <c r="CP1424" s="67">
        <f t="shared" si="806"/>
        <v>-0.74862569449780814</v>
      </c>
      <c r="CQ1424" s="67">
        <f t="shared" si="807"/>
        <v>0.98701298701298701</v>
      </c>
      <c r="CR1424" s="67">
        <f t="shared" si="820"/>
        <v>-0.73890328288095353</v>
      </c>
      <c r="CS1424" s="67">
        <f t="shared" si="808"/>
        <v>7.1216483845435413E-2</v>
      </c>
      <c r="CT1424" s="59">
        <v>0</v>
      </c>
      <c r="CU1424" s="59">
        <v>0</v>
      </c>
      <c r="CV1424" s="59" t="s">
        <v>1782</v>
      </c>
      <c r="CW1424" s="59">
        <v>1</v>
      </c>
      <c r="CX1424" s="37">
        <v>0</v>
      </c>
      <c r="CY1424" s="102">
        <v>0</v>
      </c>
      <c r="CZ1424" s="102">
        <v>2</v>
      </c>
      <c r="DA1424" s="102">
        <v>0</v>
      </c>
      <c r="DB1424" s="102">
        <v>0</v>
      </c>
      <c r="DC1424" s="102">
        <v>0</v>
      </c>
      <c r="DD1424" s="59">
        <v>0</v>
      </c>
      <c r="DE1424" s="60">
        <v>0</v>
      </c>
      <c r="DF1424" s="60">
        <v>0</v>
      </c>
      <c r="DG1424" s="60">
        <v>0</v>
      </c>
      <c r="DH1424" s="60">
        <v>0</v>
      </c>
      <c r="DI1424" s="60">
        <v>0</v>
      </c>
      <c r="DJ1424" s="60">
        <v>0</v>
      </c>
      <c r="DK1424" s="60">
        <v>0</v>
      </c>
      <c r="DL1424" s="60">
        <v>0</v>
      </c>
      <c r="DM1424" s="60">
        <v>0</v>
      </c>
      <c r="DN1424" s="60">
        <v>0</v>
      </c>
      <c r="DO1424" s="59">
        <v>0</v>
      </c>
      <c r="DP1424" s="59">
        <v>0</v>
      </c>
      <c r="DQ1424" s="59">
        <v>0</v>
      </c>
      <c r="DR1424" s="59">
        <v>0</v>
      </c>
      <c r="DS1424" s="59">
        <v>0</v>
      </c>
      <c r="DT1424" s="59">
        <v>0</v>
      </c>
      <c r="DU1424" s="59">
        <v>0</v>
      </c>
      <c r="DV1424" s="59">
        <v>0</v>
      </c>
      <c r="DW1424" s="59">
        <v>0</v>
      </c>
      <c r="DX1424" s="59">
        <v>0</v>
      </c>
      <c r="DY1424" s="59">
        <v>0</v>
      </c>
      <c r="DZ1424" s="59">
        <v>0</v>
      </c>
      <c r="EA1424" s="59">
        <v>0</v>
      </c>
      <c r="EB1424" s="59">
        <v>0</v>
      </c>
      <c r="EC1424" s="59">
        <v>0</v>
      </c>
      <c r="ED1424" s="59">
        <v>0</v>
      </c>
      <c r="EE1424" s="59">
        <v>0</v>
      </c>
      <c r="EF1424" s="59">
        <v>0</v>
      </c>
      <c r="EG1424" s="59">
        <v>0</v>
      </c>
      <c r="EH1424" s="59">
        <v>0</v>
      </c>
      <c r="EI1424" s="59">
        <v>0</v>
      </c>
      <c r="EJ1424" s="59">
        <v>0</v>
      </c>
      <c r="EK1424" s="59">
        <v>0</v>
      </c>
      <c r="EL1424" s="59">
        <v>0</v>
      </c>
      <c r="EM1424" s="59">
        <v>0</v>
      </c>
      <c r="EN1424" s="59">
        <v>1</v>
      </c>
      <c r="EO1424" s="59">
        <v>0</v>
      </c>
      <c r="EP1424" s="59">
        <v>1</v>
      </c>
      <c r="EQ1424" s="59">
        <v>4</v>
      </c>
    </row>
    <row r="1425" spans="1:147" s="206" customFormat="1" ht="15" customHeight="1" x14ac:dyDescent="0.25">
      <c r="A1425" s="504" t="s">
        <v>2612</v>
      </c>
      <c r="B1425" s="256" t="s">
        <v>1822</v>
      </c>
      <c r="C1425" s="200" t="s">
        <v>519</v>
      </c>
      <c r="D1425" s="201">
        <v>2012</v>
      </c>
      <c r="E1425" s="206" t="s">
        <v>1924</v>
      </c>
      <c r="F1425" s="206" t="s">
        <v>194</v>
      </c>
      <c r="G1425" s="201">
        <v>167</v>
      </c>
      <c r="H1425" s="201" t="s">
        <v>520</v>
      </c>
      <c r="I1425" s="211" t="s">
        <v>50</v>
      </c>
      <c r="J1425" s="201">
        <v>0</v>
      </c>
      <c r="K1425" s="201" t="s">
        <v>3</v>
      </c>
      <c r="L1425" s="201" t="s">
        <v>89</v>
      </c>
      <c r="M1425" s="256" t="s">
        <v>1957</v>
      </c>
      <c r="N1425" s="255">
        <v>1.5</v>
      </c>
      <c r="O1425" s="201">
        <f t="shared" si="816"/>
        <v>0.17609125905568124</v>
      </c>
      <c r="P1425" s="255" t="s">
        <v>1972</v>
      </c>
      <c r="R1425" s="194">
        <v>1</v>
      </c>
      <c r="S1425" s="201">
        <v>1</v>
      </c>
      <c r="T1425" s="194">
        <v>30</v>
      </c>
      <c r="U1425" s="194">
        <v>1</v>
      </c>
      <c r="V1425" s="201" t="s">
        <v>2379</v>
      </c>
      <c r="W1425" s="255"/>
      <c r="X1425" s="255" t="s">
        <v>279</v>
      </c>
      <c r="Z1425" s="210" t="s">
        <v>83</v>
      </c>
      <c r="AA1425" s="201" t="s">
        <v>718</v>
      </c>
      <c r="AB1425" s="255" t="s">
        <v>1508</v>
      </c>
      <c r="AC1425" s="194">
        <v>22</v>
      </c>
      <c r="AD1425" s="255">
        <v>0</v>
      </c>
      <c r="AE1425" s="201" t="s">
        <v>1071</v>
      </c>
      <c r="AF1425" s="194">
        <v>22</v>
      </c>
      <c r="AG1425" s="201">
        <f t="shared" si="817"/>
        <v>1.3424226808222062</v>
      </c>
      <c r="AH1425" s="539">
        <f t="shared" si="815"/>
        <v>446.6</v>
      </c>
      <c r="AI1425" s="538">
        <f t="shared" si="797"/>
        <v>2.6499187187354192</v>
      </c>
      <c r="AJ1425" s="201">
        <f t="shared" si="798"/>
        <v>33</v>
      </c>
      <c r="AK1425" s="201">
        <f t="shared" si="818"/>
        <v>1.5185139398778875</v>
      </c>
      <c r="AL1425" s="538">
        <f t="shared" si="799"/>
        <v>669.90000000000009</v>
      </c>
      <c r="AM1425" s="538">
        <f t="shared" si="800"/>
        <v>2.8260099777911005</v>
      </c>
      <c r="AN1425" s="207" t="s">
        <v>754</v>
      </c>
      <c r="AO1425" s="201" t="s">
        <v>470</v>
      </c>
      <c r="AQ1425" s="201" t="s">
        <v>80</v>
      </c>
      <c r="AR1425" s="206" t="s">
        <v>521</v>
      </c>
      <c r="AS1425" s="206" t="s">
        <v>522</v>
      </c>
      <c r="AT1425" s="256" t="s">
        <v>2509</v>
      </c>
      <c r="AU1425" s="273">
        <v>42.4</v>
      </c>
      <c r="AV1425" s="271">
        <v>-88</v>
      </c>
      <c r="AW1425" s="201"/>
      <c r="AX1425" s="279">
        <v>8.5333333333333332</v>
      </c>
      <c r="AY1425" s="280">
        <v>890</v>
      </c>
      <c r="AZ1425" s="489">
        <f t="shared" si="819"/>
        <v>2.9493900066449128</v>
      </c>
      <c r="BA1425" s="518" t="s">
        <v>82</v>
      </c>
      <c r="BB1425" s="206" t="s">
        <v>1925</v>
      </c>
      <c r="BC1425" s="255"/>
      <c r="BD1425" s="201"/>
      <c r="BE1425" s="201"/>
      <c r="BH1425" s="219" t="s">
        <v>1921</v>
      </c>
      <c r="BI1425" s="254" t="s">
        <v>1922</v>
      </c>
      <c r="BJ1425" s="254" t="s">
        <v>8</v>
      </c>
      <c r="BK1425" s="199" t="s">
        <v>17</v>
      </c>
      <c r="BL1425" s="201"/>
      <c r="BM1425" s="201"/>
      <c r="BO1425" s="201"/>
      <c r="BP1425" s="206" t="s">
        <v>51</v>
      </c>
      <c r="BQ1425" s="194" t="s">
        <v>753</v>
      </c>
      <c r="BR1425" s="206">
        <v>7.2451138933869306</v>
      </c>
      <c r="BS1425" s="201" t="s">
        <v>21</v>
      </c>
      <c r="BT1425" s="193" t="s">
        <v>9</v>
      </c>
      <c r="BW1425" s="196" t="s">
        <v>26</v>
      </c>
      <c r="BX1425" s="194" t="s">
        <v>27</v>
      </c>
      <c r="BY1425" s="206">
        <v>7.3953135207276777</v>
      </c>
      <c r="BZ1425" s="208">
        <f>IF(BX1425="SE",BY1425,BU1425)</f>
        <v>7.3953135207276777</v>
      </c>
      <c r="CA1425" s="255" t="s">
        <v>18</v>
      </c>
      <c r="CB1425" s="255" t="s">
        <v>279</v>
      </c>
      <c r="CC1425" s="194">
        <v>30</v>
      </c>
      <c r="CD1425" s="194">
        <v>30</v>
      </c>
      <c r="CF1425" s="206" t="s">
        <v>1584</v>
      </c>
      <c r="CG1425" s="206">
        <v>10.73640203692689</v>
      </c>
      <c r="CH1425" s="201" t="s">
        <v>21</v>
      </c>
      <c r="CK1425" s="201">
        <v>8.9738791914377085</v>
      </c>
      <c r="CL1425" s="201">
        <f t="shared" ref="CL1425:CL1431" si="821">CK1425</f>
        <v>8.9738791914377085</v>
      </c>
      <c r="CM1425" s="194">
        <v>30</v>
      </c>
      <c r="CN1425" s="194">
        <v>30</v>
      </c>
      <c r="CP1425" s="206">
        <f t="shared" si="806"/>
        <v>-0.42459839385867676</v>
      </c>
      <c r="CQ1425" s="206">
        <f t="shared" si="807"/>
        <v>0.98701298701298701</v>
      </c>
      <c r="CR1425" s="206">
        <f t="shared" si="820"/>
        <v>-0.41908412900336928</v>
      </c>
      <c r="CS1425" s="206">
        <f t="shared" si="808"/>
        <v>6.8130262559854271E-2</v>
      </c>
      <c r="CT1425" s="201">
        <v>0</v>
      </c>
      <c r="CU1425" s="201">
        <v>0</v>
      </c>
      <c r="CV1425" s="201" t="s">
        <v>1782</v>
      </c>
      <c r="CW1425" s="201">
        <v>2</v>
      </c>
      <c r="CX1425" s="194">
        <v>0</v>
      </c>
      <c r="CY1425" s="191">
        <v>0</v>
      </c>
      <c r="CZ1425" s="191">
        <v>2</v>
      </c>
      <c r="DA1425" s="191">
        <v>0</v>
      </c>
      <c r="DB1425" s="191">
        <v>0</v>
      </c>
      <c r="DC1425" s="191">
        <v>0</v>
      </c>
      <c r="DD1425" s="201">
        <v>0</v>
      </c>
      <c r="DE1425" s="202">
        <v>0</v>
      </c>
      <c r="DF1425" s="202">
        <v>0</v>
      </c>
      <c r="DG1425" s="202">
        <v>0</v>
      </c>
      <c r="DH1425" s="202">
        <v>0</v>
      </c>
      <c r="DI1425" s="202">
        <v>1</v>
      </c>
      <c r="DJ1425" s="202">
        <v>0</v>
      </c>
      <c r="DK1425" s="202">
        <v>0</v>
      </c>
      <c r="DL1425" s="202">
        <v>0</v>
      </c>
      <c r="DM1425" s="202">
        <v>0</v>
      </c>
      <c r="DN1425" s="202">
        <v>0</v>
      </c>
      <c r="DO1425" s="201">
        <v>0</v>
      </c>
      <c r="DP1425" s="201">
        <v>0</v>
      </c>
      <c r="DQ1425" s="201">
        <v>0</v>
      </c>
      <c r="DR1425" s="201">
        <v>0</v>
      </c>
      <c r="DS1425" s="201">
        <v>0</v>
      </c>
      <c r="DT1425" s="201">
        <v>0</v>
      </c>
      <c r="DU1425" s="201">
        <v>0</v>
      </c>
      <c r="DV1425" s="201">
        <v>0</v>
      </c>
      <c r="DW1425" s="201">
        <v>0</v>
      </c>
      <c r="DX1425" s="201">
        <v>0</v>
      </c>
      <c r="DY1425" s="201">
        <v>0</v>
      </c>
      <c r="DZ1425" s="201">
        <v>0</v>
      </c>
      <c r="EA1425" s="201">
        <v>0</v>
      </c>
      <c r="EB1425" s="201">
        <v>0</v>
      </c>
      <c r="EC1425" s="201">
        <v>0</v>
      </c>
      <c r="ED1425" s="201">
        <v>0</v>
      </c>
      <c r="EE1425" s="201">
        <v>0</v>
      </c>
      <c r="EF1425" s="201">
        <v>0</v>
      </c>
      <c r="EG1425" s="201">
        <v>0</v>
      </c>
      <c r="EH1425" s="201">
        <v>0</v>
      </c>
      <c r="EI1425" s="201">
        <v>0</v>
      </c>
      <c r="EJ1425" s="201">
        <v>0</v>
      </c>
      <c r="EK1425" s="201">
        <v>0</v>
      </c>
      <c r="EL1425" s="201">
        <v>0</v>
      </c>
      <c r="EM1425" s="201">
        <v>0</v>
      </c>
      <c r="EN1425" s="201">
        <v>1</v>
      </c>
      <c r="EO1425" s="201">
        <v>0</v>
      </c>
      <c r="EP1425" s="201">
        <v>1</v>
      </c>
      <c r="EQ1425" s="201">
        <v>4</v>
      </c>
    </row>
    <row r="1426" spans="1:147" ht="15" customHeight="1" x14ac:dyDescent="0.25">
      <c r="A1426" s="504" t="s">
        <v>2612</v>
      </c>
      <c r="B1426" s="61">
        <v>5</v>
      </c>
      <c r="C1426" s="58" t="s">
        <v>519</v>
      </c>
      <c r="D1426" s="59">
        <v>2012</v>
      </c>
      <c r="E1426" s="67" t="s">
        <v>1006</v>
      </c>
      <c r="F1426" s="67" t="s">
        <v>194</v>
      </c>
      <c r="G1426" s="59">
        <v>167</v>
      </c>
      <c r="H1426" s="59" t="s">
        <v>520</v>
      </c>
      <c r="I1426" s="64" t="s">
        <v>50</v>
      </c>
      <c r="J1426" s="59">
        <v>0</v>
      </c>
      <c r="K1426" s="59" t="s">
        <v>3</v>
      </c>
      <c r="L1426" s="59" t="s">
        <v>89</v>
      </c>
      <c r="M1426" s="266" t="s">
        <v>1957</v>
      </c>
      <c r="N1426" s="61">
        <v>1.5</v>
      </c>
      <c r="O1426" s="59">
        <f t="shared" si="816"/>
        <v>0.17609125905568124</v>
      </c>
      <c r="P1426" s="61" t="s">
        <v>1972</v>
      </c>
      <c r="Q1426" s="73"/>
      <c r="R1426" s="61">
        <v>1</v>
      </c>
      <c r="S1426" s="61">
        <v>1</v>
      </c>
      <c r="T1426" s="61">
        <v>30</v>
      </c>
      <c r="U1426" s="61">
        <v>1</v>
      </c>
      <c r="V1426" s="59" t="s">
        <v>2379</v>
      </c>
      <c r="W1426" s="61"/>
      <c r="X1426" s="61" t="s">
        <v>279</v>
      </c>
      <c r="Y1426" s="73"/>
      <c r="Z1426" s="40" t="s">
        <v>83</v>
      </c>
      <c r="AA1426" s="59" t="s">
        <v>718</v>
      </c>
      <c r="AB1426" s="61" t="s">
        <v>1508</v>
      </c>
      <c r="AC1426" s="61">
        <v>6</v>
      </c>
      <c r="AD1426" s="61">
        <v>0</v>
      </c>
      <c r="AE1426" s="59" t="s">
        <v>1071</v>
      </c>
      <c r="AF1426" s="61">
        <v>6</v>
      </c>
      <c r="AG1426" s="59">
        <f t="shared" si="817"/>
        <v>0.77815125038364363</v>
      </c>
      <c r="AH1426" s="177">
        <f t="shared" si="815"/>
        <v>121.80000000000001</v>
      </c>
      <c r="AI1426" s="72">
        <f t="shared" si="797"/>
        <v>2.0856472882968564</v>
      </c>
      <c r="AJ1426" s="59">
        <f t="shared" si="798"/>
        <v>9</v>
      </c>
      <c r="AK1426" s="59">
        <f t="shared" si="818"/>
        <v>0.95424250943932487</v>
      </c>
      <c r="AL1426" s="72">
        <f t="shared" si="799"/>
        <v>182.70000000000002</v>
      </c>
      <c r="AM1426" s="72">
        <f t="shared" si="800"/>
        <v>2.2617385473525378</v>
      </c>
      <c r="AN1426" s="66" t="s">
        <v>754</v>
      </c>
      <c r="AO1426" s="59" t="s">
        <v>470</v>
      </c>
      <c r="AQ1426" s="59" t="s">
        <v>80</v>
      </c>
      <c r="AR1426" s="67" t="s">
        <v>521</v>
      </c>
      <c r="AS1426" s="67" t="s">
        <v>522</v>
      </c>
      <c r="AT1426" s="266" t="s">
        <v>2510</v>
      </c>
      <c r="AU1426" s="270">
        <v>42.4</v>
      </c>
      <c r="AV1426" s="11">
        <v>-88</v>
      </c>
      <c r="AX1426" s="277">
        <v>8.5333333333333332</v>
      </c>
      <c r="AY1426" s="278">
        <v>890</v>
      </c>
      <c r="AZ1426" s="455">
        <f t="shared" si="819"/>
        <v>2.9493900066449128</v>
      </c>
      <c r="BA1426" s="515" t="s">
        <v>82</v>
      </c>
      <c r="BB1426" s="67" t="s">
        <v>1507</v>
      </c>
      <c r="BC1426" s="61"/>
      <c r="BD1426" s="61"/>
      <c r="BE1426" s="61"/>
      <c r="BF1426" s="73"/>
      <c r="BG1426" s="73"/>
      <c r="BH1426" s="110" t="s">
        <v>1921</v>
      </c>
      <c r="BI1426" s="73" t="s">
        <v>1923</v>
      </c>
      <c r="BJ1426" s="73" t="s">
        <v>8</v>
      </c>
      <c r="BK1426" s="38" t="s">
        <v>5</v>
      </c>
      <c r="BN1426" s="73"/>
      <c r="BO1426" s="61"/>
      <c r="BP1426" s="67" t="s">
        <v>51</v>
      </c>
      <c r="BQ1426" s="59" t="s">
        <v>752</v>
      </c>
      <c r="BR1426" s="67">
        <v>5.5237214446436003</v>
      </c>
      <c r="BS1426" s="59" t="s">
        <v>21</v>
      </c>
      <c r="BT1426" s="65" t="s">
        <v>9</v>
      </c>
      <c r="BU1426" s="67">
        <v>0.86857862018992016</v>
      </c>
      <c r="BW1426" s="63" t="s">
        <v>26</v>
      </c>
      <c r="BX1426" s="59" t="s">
        <v>27</v>
      </c>
      <c r="BY1426" s="70">
        <f>BU1426*SQRT(CC1426)</f>
        <v>4.7574010324473139</v>
      </c>
      <c r="BZ1426" s="70">
        <f>IF(BX1426="SE",BY1426,BU1426)</f>
        <v>4.7574010324473139</v>
      </c>
      <c r="CA1426" s="61" t="s">
        <v>18</v>
      </c>
      <c r="CB1426" s="61" t="s">
        <v>279</v>
      </c>
      <c r="CC1426" s="61">
        <v>30</v>
      </c>
      <c r="CD1426" s="61">
        <v>30</v>
      </c>
      <c r="CE1426" s="73"/>
      <c r="CF1426" s="67" t="s">
        <v>1584</v>
      </c>
      <c r="CG1426" s="73">
        <v>3.8394798062621498</v>
      </c>
      <c r="CH1426" s="59" t="s">
        <v>21</v>
      </c>
      <c r="CI1426" s="67">
        <v>0.98823462110522042</v>
      </c>
      <c r="CK1426" s="59">
        <f>CI1426*SQRT(CM1426)</f>
        <v>5.4127839408690015</v>
      </c>
      <c r="CL1426" s="59">
        <f t="shared" si="821"/>
        <v>5.4127839408690015</v>
      </c>
      <c r="CM1426" s="61">
        <v>30</v>
      </c>
      <c r="CN1426" s="61">
        <v>30</v>
      </c>
      <c r="CO1426" s="73"/>
      <c r="CP1426" s="67">
        <f t="shared" si="806"/>
        <v>0.3305260240879993</v>
      </c>
      <c r="CQ1426" s="67">
        <f t="shared" si="807"/>
        <v>0.98701298701298701</v>
      </c>
      <c r="CR1426" s="67">
        <f t="shared" si="820"/>
        <v>0.32623347832062266</v>
      </c>
      <c r="CS1426" s="67">
        <f t="shared" si="808"/>
        <v>6.7553569019809773E-2</v>
      </c>
      <c r="CT1426" s="59">
        <v>0</v>
      </c>
      <c r="CU1426" s="61">
        <v>0</v>
      </c>
      <c r="CV1426" s="59" t="s">
        <v>1782</v>
      </c>
      <c r="CW1426" s="59">
        <v>1</v>
      </c>
      <c r="CX1426" s="37">
        <v>0</v>
      </c>
      <c r="CY1426" s="102">
        <v>0</v>
      </c>
      <c r="CZ1426" s="102">
        <v>2</v>
      </c>
      <c r="DA1426" s="102">
        <v>0</v>
      </c>
      <c r="DB1426" s="102">
        <v>0</v>
      </c>
      <c r="DC1426" s="102">
        <v>0</v>
      </c>
      <c r="DD1426" s="59">
        <v>0</v>
      </c>
      <c r="DE1426" s="60">
        <v>0</v>
      </c>
      <c r="DF1426" s="60">
        <v>0</v>
      </c>
      <c r="DG1426" s="60">
        <v>0</v>
      </c>
      <c r="DH1426" s="60">
        <v>0</v>
      </c>
      <c r="DI1426" s="60">
        <v>0</v>
      </c>
      <c r="DJ1426" s="60">
        <v>0</v>
      </c>
      <c r="DK1426" s="60">
        <v>0</v>
      </c>
      <c r="DL1426" s="60">
        <v>0</v>
      </c>
      <c r="DM1426" s="60">
        <v>0</v>
      </c>
      <c r="DN1426" s="60">
        <v>0</v>
      </c>
      <c r="DO1426" s="59">
        <v>0</v>
      </c>
      <c r="DP1426" s="59">
        <v>0</v>
      </c>
      <c r="DQ1426" s="59">
        <v>0</v>
      </c>
      <c r="DR1426" s="59">
        <v>0</v>
      </c>
      <c r="DS1426" s="59">
        <v>0</v>
      </c>
      <c r="DT1426" s="59">
        <v>0</v>
      </c>
      <c r="DU1426" s="59">
        <v>0</v>
      </c>
      <c r="DV1426" s="59">
        <v>0</v>
      </c>
      <c r="DW1426" s="59">
        <v>0</v>
      </c>
      <c r="DX1426" s="59">
        <v>0</v>
      </c>
      <c r="DY1426" s="59">
        <v>0</v>
      </c>
      <c r="DZ1426" s="59">
        <v>0</v>
      </c>
      <c r="EA1426" s="59">
        <v>0</v>
      </c>
      <c r="EB1426" s="59">
        <v>0</v>
      </c>
      <c r="EC1426" s="59">
        <v>0</v>
      </c>
      <c r="ED1426" s="59">
        <v>0</v>
      </c>
      <c r="EE1426" s="59">
        <v>0</v>
      </c>
      <c r="EF1426" s="59">
        <v>0</v>
      </c>
      <c r="EG1426" s="59">
        <v>0</v>
      </c>
      <c r="EH1426" s="59">
        <v>0</v>
      </c>
      <c r="EI1426" s="59">
        <v>0</v>
      </c>
      <c r="EJ1426" s="59">
        <v>0</v>
      </c>
      <c r="EK1426" s="59">
        <v>0</v>
      </c>
      <c r="EL1426" s="59">
        <v>0</v>
      </c>
      <c r="EM1426" s="59">
        <v>0</v>
      </c>
      <c r="EN1426" s="59">
        <v>1</v>
      </c>
      <c r="EO1426" s="59">
        <v>0</v>
      </c>
      <c r="EP1426" s="59">
        <v>1</v>
      </c>
      <c r="EQ1426" s="59">
        <v>4</v>
      </c>
    </row>
    <row r="1427" spans="1:147" ht="15" customHeight="1" x14ac:dyDescent="0.25">
      <c r="A1427" s="504" t="s">
        <v>2612</v>
      </c>
      <c r="B1427" s="61">
        <v>6</v>
      </c>
      <c r="C1427" s="58" t="s">
        <v>519</v>
      </c>
      <c r="D1427" s="59">
        <v>2012</v>
      </c>
      <c r="E1427" s="67" t="s">
        <v>1006</v>
      </c>
      <c r="F1427" s="67" t="s">
        <v>194</v>
      </c>
      <c r="G1427" s="59">
        <v>167</v>
      </c>
      <c r="H1427" s="59" t="s">
        <v>520</v>
      </c>
      <c r="I1427" s="64" t="s">
        <v>50</v>
      </c>
      <c r="J1427" s="59">
        <v>0</v>
      </c>
      <c r="K1427" s="59" t="s">
        <v>3</v>
      </c>
      <c r="L1427" s="59" t="s">
        <v>89</v>
      </c>
      <c r="M1427" s="266" t="s">
        <v>1957</v>
      </c>
      <c r="N1427" s="61">
        <v>1.5</v>
      </c>
      <c r="O1427" s="59">
        <f t="shared" si="816"/>
        <v>0.17609125905568124</v>
      </c>
      <c r="P1427" s="61" t="s">
        <v>1972</v>
      </c>
      <c r="R1427" s="37">
        <v>1</v>
      </c>
      <c r="S1427" s="59">
        <v>1</v>
      </c>
      <c r="T1427" s="37">
        <v>30</v>
      </c>
      <c r="U1427" s="37">
        <v>1</v>
      </c>
      <c r="V1427" s="59" t="s">
        <v>2379</v>
      </c>
      <c r="W1427" s="61"/>
      <c r="X1427" s="61" t="s">
        <v>279</v>
      </c>
      <c r="Z1427" s="40" t="s">
        <v>83</v>
      </c>
      <c r="AA1427" s="59" t="s">
        <v>718</v>
      </c>
      <c r="AB1427" s="61" t="s">
        <v>1508</v>
      </c>
      <c r="AC1427" s="37">
        <v>6</v>
      </c>
      <c r="AD1427" s="61">
        <v>0</v>
      </c>
      <c r="AE1427" s="59" t="s">
        <v>1071</v>
      </c>
      <c r="AF1427" s="37">
        <v>6</v>
      </c>
      <c r="AG1427" s="59">
        <f t="shared" si="817"/>
        <v>0.77815125038364363</v>
      </c>
      <c r="AH1427" s="177">
        <f t="shared" si="815"/>
        <v>121.80000000000001</v>
      </c>
      <c r="AI1427" s="72">
        <f t="shared" si="797"/>
        <v>2.0856472882968564</v>
      </c>
      <c r="AJ1427" s="59">
        <f t="shared" si="798"/>
        <v>9</v>
      </c>
      <c r="AK1427" s="59">
        <f t="shared" si="818"/>
        <v>0.95424250943932487</v>
      </c>
      <c r="AL1427" s="72">
        <f t="shared" si="799"/>
        <v>182.70000000000002</v>
      </c>
      <c r="AM1427" s="72">
        <f t="shared" si="800"/>
        <v>2.2617385473525378</v>
      </c>
      <c r="AN1427" s="66" t="s">
        <v>754</v>
      </c>
      <c r="AO1427" s="59" t="s">
        <v>470</v>
      </c>
      <c r="AQ1427" s="59" t="s">
        <v>80</v>
      </c>
      <c r="AR1427" s="67" t="s">
        <v>521</v>
      </c>
      <c r="AS1427" s="67" t="s">
        <v>522</v>
      </c>
      <c r="AT1427" s="266" t="s">
        <v>2510</v>
      </c>
      <c r="AU1427" s="270">
        <v>42.4</v>
      </c>
      <c r="AV1427" s="11">
        <v>-88</v>
      </c>
      <c r="AX1427" s="277">
        <v>8.5333333333333332</v>
      </c>
      <c r="AY1427" s="278">
        <v>890</v>
      </c>
      <c r="AZ1427" s="455">
        <f t="shared" si="819"/>
        <v>2.9493900066449128</v>
      </c>
      <c r="BA1427" s="515" t="s">
        <v>82</v>
      </c>
      <c r="BB1427" s="67" t="s">
        <v>1507</v>
      </c>
      <c r="BC1427" s="61"/>
      <c r="BH1427" s="110" t="s">
        <v>1921</v>
      </c>
      <c r="BI1427" s="73" t="s">
        <v>1923</v>
      </c>
      <c r="BJ1427" s="73" t="s">
        <v>8</v>
      </c>
      <c r="BK1427" s="38" t="s">
        <v>1388</v>
      </c>
      <c r="BP1427" s="67" t="s">
        <v>51</v>
      </c>
      <c r="BQ1427" s="37" t="s">
        <v>753</v>
      </c>
      <c r="BR1427" s="67">
        <v>7.7148983212072899</v>
      </c>
      <c r="BS1427" s="59" t="s">
        <v>21</v>
      </c>
      <c r="BT1427" s="65" t="s">
        <v>9</v>
      </c>
      <c r="BU1427" s="67">
        <v>0.94131681106511067</v>
      </c>
      <c r="BW1427" s="63" t="s">
        <v>26</v>
      </c>
      <c r="BX1427" s="59" t="s">
        <v>27</v>
      </c>
      <c r="BY1427" s="70">
        <f>BU1427*SQRT(CC1427)</f>
        <v>5.1558045117918967</v>
      </c>
      <c r="BZ1427" s="70">
        <f>IF(BX1427="SE",BY1427,BR1427)</f>
        <v>5.1558045117918967</v>
      </c>
      <c r="CA1427" s="61" t="s">
        <v>18</v>
      </c>
      <c r="CB1427" s="61" t="s">
        <v>279</v>
      </c>
      <c r="CC1427" s="37">
        <v>30</v>
      </c>
      <c r="CD1427" s="37">
        <v>30</v>
      </c>
      <c r="CF1427" s="67" t="s">
        <v>1584</v>
      </c>
      <c r="CG1427" s="67">
        <v>14.3779931614263</v>
      </c>
      <c r="CH1427" s="59" t="s">
        <v>21</v>
      </c>
      <c r="CI1427" s="67">
        <v>0.86875594518859955</v>
      </c>
      <c r="CK1427" s="59">
        <f>CI1427*SQRT(CM1427)</f>
        <v>4.758372281465177</v>
      </c>
      <c r="CL1427" s="59">
        <f t="shared" si="821"/>
        <v>4.758372281465177</v>
      </c>
      <c r="CM1427" s="37">
        <v>30</v>
      </c>
      <c r="CN1427" s="37">
        <v>30</v>
      </c>
      <c r="CP1427" s="67">
        <f t="shared" si="806"/>
        <v>-1.3430762157288598</v>
      </c>
      <c r="CQ1427" s="67">
        <f t="shared" si="807"/>
        <v>0.98701298701298701</v>
      </c>
      <c r="CR1427" s="67">
        <f t="shared" si="820"/>
        <v>-1.3256336674726408</v>
      </c>
      <c r="CS1427" s="67">
        <f t="shared" si="808"/>
        <v>8.1310871836141371E-2</v>
      </c>
      <c r="CT1427" s="59">
        <v>0</v>
      </c>
      <c r="CU1427" s="59">
        <v>0</v>
      </c>
      <c r="CV1427" s="59" t="s">
        <v>1782</v>
      </c>
      <c r="CW1427" s="59">
        <v>1</v>
      </c>
      <c r="CX1427" s="37">
        <v>0</v>
      </c>
      <c r="CY1427" s="102">
        <v>0</v>
      </c>
      <c r="CZ1427" s="102">
        <v>2</v>
      </c>
      <c r="DA1427" s="102">
        <v>0</v>
      </c>
      <c r="DB1427" s="102">
        <v>0</v>
      </c>
      <c r="DC1427" s="102">
        <v>0</v>
      </c>
      <c r="DD1427" s="59">
        <v>0</v>
      </c>
      <c r="DE1427" s="60">
        <v>0</v>
      </c>
      <c r="DF1427" s="60">
        <v>0</v>
      </c>
      <c r="DG1427" s="60">
        <v>0</v>
      </c>
      <c r="DH1427" s="60">
        <v>0</v>
      </c>
      <c r="DI1427" s="60">
        <v>0</v>
      </c>
      <c r="DJ1427" s="60">
        <v>0</v>
      </c>
      <c r="DK1427" s="60">
        <v>0</v>
      </c>
      <c r="DL1427" s="60">
        <v>0</v>
      </c>
      <c r="DM1427" s="60">
        <v>0</v>
      </c>
      <c r="DN1427" s="60">
        <v>0</v>
      </c>
      <c r="DO1427" s="59">
        <v>0</v>
      </c>
      <c r="DP1427" s="59">
        <v>0</v>
      </c>
      <c r="DQ1427" s="59">
        <v>0</v>
      </c>
      <c r="DR1427" s="59">
        <v>0</v>
      </c>
      <c r="DS1427" s="59">
        <v>0</v>
      </c>
      <c r="DT1427" s="59">
        <v>0</v>
      </c>
      <c r="DU1427" s="59">
        <v>0</v>
      </c>
      <c r="DV1427" s="59">
        <v>0</v>
      </c>
      <c r="DW1427" s="59">
        <v>0</v>
      </c>
      <c r="DX1427" s="59">
        <v>0</v>
      </c>
      <c r="DY1427" s="59">
        <v>0</v>
      </c>
      <c r="DZ1427" s="59">
        <v>0</v>
      </c>
      <c r="EA1427" s="59">
        <v>0</v>
      </c>
      <c r="EB1427" s="59">
        <v>0</v>
      </c>
      <c r="EC1427" s="59">
        <v>0</v>
      </c>
      <c r="ED1427" s="59">
        <v>0</v>
      </c>
      <c r="EE1427" s="59">
        <v>0</v>
      </c>
      <c r="EF1427" s="59">
        <v>0</v>
      </c>
      <c r="EG1427" s="59">
        <v>0</v>
      </c>
      <c r="EH1427" s="59">
        <v>0</v>
      </c>
      <c r="EI1427" s="59">
        <v>0</v>
      </c>
      <c r="EJ1427" s="59">
        <v>0</v>
      </c>
      <c r="EK1427" s="59">
        <v>0</v>
      </c>
      <c r="EL1427" s="59">
        <v>0</v>
      </c>
      <c r="EM1427" s="59">
        <v>0</v>
      </c>
      <c r="EN1427" s="59">
        <v>1</v>
      </c>
      <c r="EO1427" s="59">
        <v>0</v>
      </c>
      <c r="EP1427" s="59">
        <v>1</v>
      </c>
      <c r="EQ1427" s="59">
        <v>4</v>
      </c>
    </row>
    <row r="1428" spans="1:147" s="206" customFormat="1" ht="15" customHeight="1" x14ac:dyDescent="0.25">
      <c r="A1428" s="504" t="s">
        <v>2612</v>
      </c>
      <c r="B1428" s="256" t="s">
        <v>1823</v>
      </c>
      <c r="C1428" s="200" t="s">
        <v>519</v>
      </c>
      <c r="D1428" s="201">
        <v>2012</v>
      </c>
      <c r="E1428" s="206" t="s">
        <v>1924</v>
      </c>
      <c r="F1428" s="206" t="s">
        <v>194</v>
      </c>
      <c r="G1428" s="201">
        <v>167</v>
      </c>
      <c r="H1428" s="201" t="s">
        <v>520</v>
      </c>
      <c r="I1428" s="211" t="s">
        <v>50</v>
      </c>
      <c r="J1428" s="201">
        <v>0</v>
      </c>
      <c r="K1428" s="201" t="s">
        <v>3</v>
      </c>
      <c r="L1428" s="201" t="s">
        <v>89</v>
      </c>
      <c r="M1428" s="256" t="s">
        <v>1957</v>
      </c>
      <c r="N1428" s="255">
        <v>1.5</v>
      </c>
      <c r="O1428" s="201">
        <f t="shared" si="816"/>
        <v>0.17609125905568124</v>
      </c>
      <c r="P1428" s="255" t="s">
        <v>1972</v>
      </c>
      <c r="R1428" s="194">
        <v>1</v>
      </c>
      <c r="S1428" s="201">
        <v>1</v>
      </c>
      <c r="T1428" s="194">
        <v>30</v>
      </c>
      <c r="U1428" s="194">
        <v>1</v>
      </c>
      <c r="V1428" s="201" t="s">
        <v>2379</v>
      </c>
      <c r="W1428" s="255"/>
      <c r="X1428" s="255" t="s">
        <v>279</v>
      </c>
      <c r="Z1428" s="210" t="s">
        <v>83</v>
      </c>
      <c r="AA1428" s="201" t="s">
        <v>718</v>
      </c>
      <c r="AB1428" s="255" t="s">
        <v>1508</v>
      </c>
      <c r="AC1428" s="194">
        <v>6</v>
      </c>
      <c r="AD1428" s="255">
        <v>0</v>
      </c>
      <c r="AE1428" s="201" t="s">
        <v>1071</v>
      </c>
      <c r="AF1428" s="194">
        <v>6</v>
      </c>
      <c r="AG1428" s="201">
        <f t="shared" si="817"/>
        <v>0.77815125038364363</v>
      </c>
      <c r="AH1428" s="539">
        <f t="shared" si="815"/>
        <v>121.80000000000001</v>
      </c>
      <c r="AI1428" s="538">
        <f t="shared" si="797"/>
        <v>2.0856472882968564</v>
      </c>
      <c r="AJ1428" s="201">
        <f t="shared" si="798"/>
        <v>9</v>
      </c>
      <c r="AK1428" s="201">
        <f t="shared" si="818"/>
        <v>0.95424250943932487</v>
      </c>
      <c r="AL1428" s="538">
        <f t="shared" si="799"/>
        <v>182.70000000000002</v>
      </c>
      <c r="AM1428" s="538">
        <f t="shared" si="800"/>
        <v>2.2617385473525378</v>
      </c>
      <c r="AN1428" s="207" t="s">
        <v>754</v>
      </c>
      <c r="AO1428" s="201" t="s">
        <v>470</v>
      </c>
      <c r="AQ1428" s="201" t="s">
        <v>80</v>
      </c>
      <c r="AR1428" s="206" t="s">
        <v>521</v>
      </c>
      <c r="AS1428" s="206" t="s">
        <v>522</v>
      </c>
      <c r="AT1428" s="256" t="s">
        <v>2510</v>
      </c>
      <c r="AU1428" s="273">
        <v>42.4</v>
      </c>
      <c r="AV1428" s="271">
        <v>-88</v>
      </c>
      <c r="AW1428" s="201"/>
      <c r="AX1428" s="279">
        <v>8.5333333333333332</v>
      </c>
      <c r="AY1428" s="280">
        <v>890</v>
      </c>
      <c r="AZ1428" s="489">
        <f t="shared" si="819"/>
        <v>2.9493900066449128</v>
      </c>
      <c r="BA1428" s="518" t="s">
        <v>82</v>
      </c>
      <c r="BB1428" s="206" t="s">
        <v>1925</v>
      </c>
      <c r="BC1428" s="255"/>
      <c r="BD1428" s="201"/>
      <c r="BE1428" s="201"/>
      <c r="BH1428" s="219" t="s">
        <v>1921</v>
      </c>
      <c r="BI1428" s="254" t="s">
        <v>1923</v>
      </c>
      <c r="BJ1428" s="254" t="s">
        <v>8</v>
      </c>
      <c r="BK1428" s="199" t="s">
        <v>17</v>
      </c>
      <c r="BL1428" s="201"/>
      <c r="BM1428" s="201"/>
      <c r="BO1428" s="201"/>
      <c r="BP1428" s="206" t="s">
        <v>51</v>
      </c>
      <c r="BQ1428" s="194" t="s">
        <v>753</v>
      </c>
      <c r="BR1428" s="206">
        <v>13.23861976585089</v>
      </c>
      <c r="BS1428" s="201" t="s">
        <v>21</v>
      </c>
      <c r="BT1428" s="193" t="s">
        <v>9</v>
      </c>
      <c r="BW1428" s="205" t="s">
        <v>26</v>
      </c>
      <c r="BX1428" s="201" t="s">
        <v>27</v>
      </c>
      <c r="BY1428" s="206">
        <v>7.0153535012388684</v>
      </c>
      <c r="BZ1428" s="208">
        <f>IF(BX1428="SE",BY1428,BR1428)</f>
        <v>7.0153535012388684</v>
      </c>
      <c r="CA1428" s="255" t="s">
        <v>18</v>
      </c>
      <c r="CB1428" s="255" t="s">
        <v>279</v>
      </c>
      <c r="CC1428" s="194">
        <v>30</v>
      </c>
      <c r="CD1428" s="194">
        <v>30</v>
      </c>
      <c r="CF1428" s="206" t="s">
        <v>1584</v>
      </c>
      <c r="CG1428" s="206">
        <v>18.217472967688451</v>
      </c>
      <c r="CH1428" s="201" t="s">
        <v>21</v>
      </c>
      <c r="CK1428" s="201">
        <v>7.2069644622091396</v>
      </c>
      <c r="CL1428" s="201">
        <f t="shared" si="821"/>
        <v>7.2069644622091396</v>
      </c>
      <c r="CM1428" s="194">
        <v>30</v>
      </c>
      <c r="CN1428" s="194">
        <v>30</v>
      </c>
      <c r="CP1428" s="206">
        <f t="shared" si="806"/>
        <v>-0.70008298520177648</v>
      </c>
      <c r="CQ1428" s="206">
        <f t="shared" si="807"/>
        <v>0.98701298701298701</v>
      </c>
      <c r="CR1428" s="206">
        <f t="shared" si="820"/>
        <v>-0.69099099838097422</v>
      </c>
      <c r="CS1428" s="206">
        <f t="shared" si="808"/>
        <v>7.0645571332029464E-2</v>
      </c>
      <c r="CT1428" s="201">
        <v>0</v>
      </c>
      <c r="CU1428" s="201">
        <v>0</v>
      </c>
      <c r="CV1428" s="201" t="s">
        <v>1782</v>
      </c>
      <c r="CW1428" s="201">
        <v>2</v>
      </c>
      <c r="CX1428" s="194">
        <v>0</v>
      </c>
      <c r="CY1428" s="191">
        <v>0</v>
      </c>
      <c r="CZ1428" s="191">
        <v>2</v>
      </c>
      <c r="DA1428" s="191">
        <v>0</v>
      </c>
      <c r="DB1428" s="191">
        <v>0</v>
      </c>
      <c r="DC1428" s="191">
        <v>0</v>
      </c>
      <c r="DD1428" s="201">
        <v>0</v>
      </c>
      <c r="DE1428" s="202">
        <v>0</v>
      </c>
      <c r="DF1428" s="202">
        <v>0</v>
      </c>
      <c r="DG1428" s="202">
        <v>0</v>
      </c>
      <c r="DH1428" s="202">
        <v>0</v>
      </c>
      <c r="DI1428" s="202">
        <v>1</v>
      </c>
      <c r="DJ1428" s="202">
        <v>0</v>
      </c>
      <c r="DK1428" s="202">
        <v>0</v>
      </c>
      <c r="DL1428" s="202">
        <v>0</v>
      </c>
      <c r="DM1428" s="202">
        <v>0</v>
      </c>
      <c r="DN1428" s="202">
        <v>0</v>
      </c>
      <c r="DO1428" s="201">
        <v>0</v>
      </c>
      <c r="DP1428" s="201">
        <v>0</v>
      </c>
      <c r="DQ1428" s="201">
        <v>0</v>
      </c>
      <c r="DR1428" s="201">
        <v>0</v>
      </c>
      <c r="DS1428" s="201">
        <v>0</v>
      </c>
      <c r="DT1428" s="201">
        <v>0</v>
      </c>
      <c r="DU1428" s="201">
        <v>0</v>
      </c>
      <c r="DV1428" s="201">
        <v>0</v>
      </c>
      <c r="DW1428" s="201">
        <v>0</v>
      </c>
      <c r="DX1428" s="201">
        <v>0</v>
      </c>
      <c r="DY1428" s="201">
        <v>0</v>
      </c>
      <c r="DZ1428" s="201">
        <v>0</v>
      </c>
      <c r="EA1428" s="201">
        <v>0</v>
      </c>
      <c r="EB1428" s="201">
        <v>0</v>
      </c>
      <c r="EC1428" s="201">
        <v>0</v>
      </c>
      <c r="ED1428" s="201">
        <v>0</v>
      </c>
      <c r="EE1428" s="201">
        <v>0</v>
      </c>
      <c r="EF1428" s="201">
        <v>0</v>
      </c>
      <c r="EG1428" s="201">
        <v>0</v>
      </c>
      <c r="EH1428" s="201">
        <v>0</v>
      </c>
      <c r="EI1428" s="201">
        <v>0</v>
      </c>
      <c r="EJ1428" s="201">
        <v>0</v>
      </c>
      <c r="EK1428" s="201">
        <v>0</v>
      </c>
      <c r="EL1428" s="201">
        <v>0</v>
      </c>
      <c r="EM1428" s="201">
        <v>0</v>
      </c>
      <c r="EN1428" s="201">
        <v>1</v>
      </c>
      <c r="EO1428" s="201">
        <v>0</v>
      </c>
      <c r="EP1428" s="201">
        <v>1</v>
      </c>
      <c r="EQ1428" s="201">
        <v>4</v>
      </c>
    </row>
    <row r="1429" spans="1:147" s="206" customFormat="1" ht="15" customHeight="1" x14ac:dyDescent="0.25">
      <c r="A1429" s="504" t="s">
        <v>2612</v>
      </c>
      <c r="B1429" s="61">
        <v>7</v>
      </c>
      <c r="C1429" s="58" t="s">
        <v>519</v>
      </c>
      <c r="D1429" s="59">
        <v>2012</v>
      </c>
      <c r="E1429" s="67" t="s">
        <v>1006</v>
      </c>
      <c r="F1429" s="67" t="s">
        <v>194</v>
      </c>
      <c r="G1429" s="59">
        <v>167</v>
      </c>
      <c r="H1429" s="59" t="s">
        <v>520</v>
      </c>
      <c r="I1429" s="64" t="s">
        <v>50</v>
      </c>
      <c r="J1429" s="59">
        <v>0</v>
      </c>
      <c r="K1429" s="59" t="s">
        <v>3</v>
      </c>
      <c r="L1429" s="59" t="s">
        <v>89</v>
      </c>
      <c r="M1429" s="266" t="s">
        <v>1957</v>
      </c>
      <c r="N1429" s="61">
        <v>1.5</v>
      </c>
      <c r="O1429" s="59">
        <f t="shared" ref="O1429:O1431" si="822">LOG10(N1429)</f>
        <v>0.17609125905568124</v>
      </c>
      <c r="P1429" s="61" t="s">
        <v>1972</v>
      </c>
      <c r="R1429" s="61">
        <v>1</v>
      </c>
      <c r="S1429" s="61">
        <v>1</v>
      </c>
      <c r="T1429" s="61">
        <v>30</v>
      </c>
      <c r="U1429" s="61">
        <v>1</v>
      </c>
      <c r="V1429" s="59" t="s">
        <v>2379</v>
      </c>
      <c r="W1429" s="61"/>
      <c r="X1429" s="61" t="s">
        <v>279</v>
      </c>
      <c r="Y1429" s="73"/>
      <c r="Z1429" s="40" t="s">
        <v>83</v>
      </c>
      <c r="AA1429" s="59" t="s">
        <v>718</v>
      </c>
      <c r="AB1429" s="61" t="s">
        <v>1508</v>
      </c>
      <c r="AC1429" s="61">
        <v>21</v>
      </c>
      <c r="AD1429" s="61">
        <v>0</v>
      </c>
      <c r="AE1429" s="59" t="s">
        <v>1071</v>
      </c>
      <c r="AF1429" s="77">
        <v>21</v>
      </c>
      <c r="AG1429" s="59">
        <f t="shared" si="817"/>
        <v>1.3222192947339193</v>
      </c>
      <c r="AH1429" s="177">
        <f t="shared" si="815"/>
        <v>426.3</v>
      </c>
      <c r="AI1429" s="72">
        <f t="shared" si="797"/>
        <v>2.6297153326471321</v>
      </c>
      <c r="AJ1429" s="59">
        <f t="shared" si="798"/>
        <v>31.5</v>
      </c>
      <c r="AK1429" s="59">
        <f t="shared" ref="AK1429:AK1431" si="823">LOG10(AJ1429)</f>
        <v>1.4983105537896004</v>
      </c>
      <c r="AL1429" s="72">
        <f t="shared" si="799"/>
        <v>639.45000000000005</v>
      </c>
      <c r="AM1429" s="72">
        <f t="shared" si="800"/>
        <v>2.8058065917028134</v>
      </c>
      <c r="AN1429" s="66" t="s">
        <v>754</v>
      </c>
      <c r="AO1429" s="59" t="s">
        <v>470</v>
      </c>
      <c r="AQ1429" s="59" t="s">
        <v>80</v>
      </c>
      <c r="AR1429" s="67" t="s">
        <v>521</v>
      </c>
      <c r="AS1429" s="67" t="s">
        <v>522</v>
      </c>
      <c r="AT1429" s="496" t="s">
        <v>2511</v>
      </c>
      <c r="AU1429" s="270">
        <v>42.4</v>
      </c>
      <c r="AV1429" s="11">
        <v>-88</v>
      </c>
      <c r="AW1429" s="59"/>
      <c r="AX1429" s="277">
        <v>8.5333333333333332</v>
      </c>
      <c r="AY1429" s="278">
        <v>890</v>
      </c>
      <c r="AZ1429" s="455">
        <f t="shared" ref="AZ1429:AZ1431" si="824">LOG10(AY1429)</f>
        <v>2.9493900066449128</v>
      </c>
      <c r="BA1429" s="515" t="s">
        <v>82</v>
      </c>
      <c r="BB1429" s="67" t="s">
        <v>1507</v>
      </c>
      <c r="BC1429" s="61"/>
      <c r="BD1429" s="201"/>
      <c r="BE1429" s="201"/>
      <c r="BH1429" s="110" t="s">
        <v>1921</v>
      </c>
      <c r="BI1429" s="58" t="s">
        <v>2271</v>
      </c>
      <c r="BJ1429" s="73" t="s">
        <v>8</v>
      </c>
      <c r="BK1429" s="38" t="s">
        <v>5</v>
      </c>
      <c r="BL1429" s="59"/>
      <c r="BM1429" s="59"/>
      <c r="BO1429" s="201"/>
      <c r="BP1429" s="67" t="s">
        <v>51</v>
      </c>
      <c r="BQ1429" s="59" t="s">
        <v>752</v>
      </c>
      <c r="BR1429" s="25">
        <v>47.7777777777777</v>
      </c>
      <c r="BS1429" s="59" t="s">
        <v>21</v>
      </c>
      <c r="BT1429" s="65" t="s">
        <v>9</v>
      </c>
      <c r="BU1429" s="25">
        <v>48.2222222222222</v>
      </c>
      <c r="BW1429" s="79" t="s">
        <v>1066</v>
      </c>
      <c r="BX1429" s="59" t="s">
        <v>27</v>
      </c>
      <c r="BY1429" s="80">
        <f>(BU1429-BR1429)*SQRT(CC1429)</f>
        <v>2.4343224778010408</v>
      </c>
      <c r="BZ1429" s="70">
        <f>IF(BX1429="SE",BY1429,BR1429)</f>
        <v>2.4343224778010408</v>
      </c>
      <c r="CA1429" s="61" t="s">
        <v>18</v>
      </c>
      <c r="CB1429" s="61" t="s">
        <v>279</v>
      </c>
      <c r="CC1429" s="61">
        <v>30</v>
      </c>
      <c r="CD1429" s="61">
        <v>30</v>
      </c>
      <c r="CF1429" s="67" t="s">
        <v>1584</v>
      </c>
      <c r="CG1429" s="25">
        <v>35.3333333333333</v>
      </c>
      <c r="CH1429" s="59" t="s">
        <v>21</v>
      </c>
      <c r="CI1429" s="25">
        <v>35.6666666666666</v>
      </c>
      <c r="CK1429" s="77">
        <f>(CI1429-CG1429)*SQRT(CM1429)</f>
        <v>1.8257418583503722</v>
      </c>
      <c r="CL1429" s="59">
        <f t="shared" si="821"/>
        <v>1.8257418583503722</v>
      </c>
      <c r="CM1429" s="61">
        <v>30</v>
      </c>
      <c r="CN1429" s="61">
        <v>30</v>
      </c>
      <c r="CP1429" s="67">
        <f t="shared" si="806"/>
        <v>5.7836551303361352</v>
      </c>
      <c r="CQ1429" s="67">
        <f t="shared" si="807"/>
        <v>0.98701298701298701</v>
      </c>
      <c r="CR1429" s="67">
        <f t="shared" ref="CR1429:CR1431" si="825">CP1429*CQ1429</f>
        <v>5.7085427260460557</v>
      </c>
      <c r="CS1429" s="67">
        <f t="shared" si="808"/>
        <v>0.33822883379244439</v>
      </c>
      <c r="CT1429" s="59">
        <v>0</v>
      </c>
      <c r="CU1429" s="61">
        <v>0</v>
      </c>
      <c r="CV1429" s="59" t="s">
        <v>1782</v>
      </c>
      <c r="CW1429" s="59">
        <v>1</v>
      </c>
      <c r="CX1429" s="37">
        <v>0</v>
      </c>
      <c r="CY1429" s="102">
        <v>0</v>
      </c>
      <c r="CZ1429" s="102">
        <v>2</v>
      </c>
      <c r="DA1429" s="102">
        <v>0</v>
      </c>
      <c r="DB1429" s="102">
        <v>0</v>
      </c>
      <c r="DC1429" s="102">
        <v>0</v>
      </c>
      <c r="DD1429" s="59">
        <v>0</v>
      </c>
      <c r="DE1429" s="60">
        <v>0</v>
      </c>
      <c r="DF1429" s="60">
        <v>0</v>
      </c>
      <c r="DG1429" s="60">
        <v>0</v>
      </c>
      <c r="DH1429" s="60">
        <v>0</v>
      </c>
      <c r="DI1429" s="60">
        <v>0</v>
      </c>
      <c r="DJ1429" s="60">
        <v>0</v>
      </c>
      <c r="DK1429" s="60">
        <v>0</v>
      </c>
      <c r="DL1429" s="60">
        <v>0</v>
      </c>
      <c r="DM1429" s="60">
        <v>0</v>
      </c>
      <c r="DN1429" s="60">
        <v>0</v>
      </c>
      <c r="DO1429" s="59">
        <v>0</v>
      </c>
      <c r="DP1429" s="59">
        <v>0</v>
      </c>
      <c r="DQ1429" s="59">
        <v>0</v>
      </c>
      <c r="DR1429" s="59">
        <v>0</v>
      </c>
      <c r="DS1429" s="59">
        <v>0</v>
      </c>
      <c r="DT1429" s="59">
        <v>0</v>
      </c>
      <c r="DU1429" s="59">
        <v>0</v>
      </c>
      <c r="DV1429" s="59">
        <v>0</v>
      </c>
      <c r="DW1429" s="59">
        <v>0</v>
      </c>
      <c r="DX1429" s="59">
        <v>0</v>
      </c>
      <c r="DY1429" s="59">
        <v>0</v>
      </c>
      <c r="DZ1429" s="59">
        <v>0</v>
      </c>
      <c r="EA1429" s="59">
        <v>0</v>
      </c>
      <c r="EB1429" s="59">
        <v>0</v>
      </c>
      <c r="EC1429" s="59">
        <v>0</v>
      </c>
      <c r="ED1429" s="59">
        <v>0</v>
      </c>
      <c r="EE1429" s="59">
        <v>0</v>
      </c>
      <c r="EF1429" s="59">
        <v>0</v>
      </c>
      <c r="EG1429" s="59">
        <v>0</v>
      </c>
      <c r="EH1429" s="59">
        <v>0</v>
      </c>
      <c r="EI1429" s="59">
        <v>0</v>
      </c>
      <c r="EJ1429" s="59">
        <v>0</v>
      </c>
      <c r="EK1429" s="59">
        <v>0</v>
      </c>
      <c r="EL1429" s="59">
        <v>0</v>
      </c>
      <c r="EM1429" s="59">
        <v>0</v>
      </c>
      <c r="EN1429" s="59">
        <v>1</v>
      </c>
      <c r="EO1429" s="59">
        <v>0</v>
      </c>
      <c r="EP1429" s="59">
        <v>1</v>
      </c>
      <c r="EQ1429" s="59">
        <v>6</v>
      </c>
    </row>
    <row r="1430" spans="1:147" s="206" customFormat="1" ht="15" customHeight="1" x14ac:dyDescent="0.25">
      <c r="A1430" s="504" t="s">
        <v>2612</v>
      </c>
      <c r="B1430" s="61">
        <v>8</v>
      </c>
      <c r="C1430" s="58" t="s">
        <v>519</v>
      </c>
      <c r="D1430" s="59">
        <v>2012</v>
      </c>
      <c r="E1430" s="67" t="s">
        <v>1006</v>
      </c>
      <c r="F1430" s="67" t="s">
        <v>194</v>
      </c>
      <c r="G1430" s="59">
        <v>167</v>
      </c>
      <c r="H1430" s="59" t="s">
        <v>520</v>
      </c>
      <c r="I1430" s="64" t="s">
        <v>50</v>
      </c>
      <c r="J1430" s="59">
        <v>0</v>
      </c>
      <c r="K1430" s="59" t="s">
        <v>3</v>
      </c>
      <c r="L1430" s="59" t="s">
        <v>89</v>
      </c>
      <c r="M1430" s="266" t="s">
        <v>1957</v>
      </c>
      <c r="N1430" s="61">
        <v>1.5</v>
      </c>
      <c r="O1430" s="59">
        <f t="shared" si="822"/>
        <v>0.17609125905568124</v>
      </c>
      <c r="P1430" s="61" t="s">
        <v>1972</v>
      </c>
      <c r="R1430" s="37">
        <v>1</v>
      </c>
      <c r="S1430" s="59">
        <v>1</v>
      </c>
      <c r="T1430" s="37">
        <v>30</v>
      </c>
      <c r="U1430" s="37">
        <v>1</v>
      </c>
      <c r="V1430" s="59" t="s">
        <v>2379</v>
      </c>
      <c r="W1430" s="61"/>
      <c r="X1430" s="61" t="s">
        <v>279</v>
      </c>
      <c r="Y1430" s="67"/>
      <c r="Z1430" s="40" t="s">
        <v>83</v>
      </c>
      <c r="AA1430" s="59" t="s">
        <v>718</v>
      </c>
      <c r="AB1430" s="61" t="s">
        <v>1508</v>
      </c>
      <c r="AC1430" s="37">
        <v>21</v>
      </c>
      <c r="AD1430" s="61">
        <v>0</v>
      </c>
      <c r="AE1430" s="59" t="s">
        <v>1071</v>
      </c>
      <c r="AF1430" s="77">
        <v>21</v>
      </c>
      <c r="AG1430" s="59">
        <f t="shared" si="817"/>
        <v>1.3222192947339193</v>
      </c>
      <c r="AH1430" s="177">
        <f t="shared" si="815"/>
        <v>426.3</v>
      </c>
      <c r="AI1430" s="72">
        <f t="shared" si="797"/>
        <v>2.6297153326471321</v>
      </c>
      <c r="AJ1430" s="59">
        <f t="shared" si="798"/>
        <v>31.5</v>
      </c>
      <c r="AK1430" s="59">
        <f t="shared" si="823"/>
        <v>1.4983105537896004</v>
      </c>
      <c r="AL1430" s="72">
        <f t="shared" si="799"/>
        <v>639.45000000000005</v>
      </c>
      <c r="AM1430" s="72">
        <f t="shared" si="800"/>
        <v>2.8058065917028134</v>
      </c>
      <c r="AN1430" s="66" t="s">
        <v>754</v>
      </c>
      <c r="AO1430" s="59" t="s">
        <v>470</v>
      </c>
      <c r="AQ1430" s="59" t="s">
        <v>80</v>
      </c>
      <c r="AR1430" s="67" t="s">
        <v>521</v>
      </c>
      <c r="AS1430" s="67" t="s">
        <v>522</v>
      </c>
      <c r="AT1430" s="496" t="s">
        <v>2511</v>
      </c>
      <c r="AU1430" s="270">
        <v>42.4</v>
      </c>
      <c r="AV1430" s="11">
        <v>-88</v>
      </c>
      <c r="AW1430" s="59"/>
      <c r="AX1430" s="277">
        <v>8.5333333333333332</v>
      </c>
      <c r="AY1430" s="278">
        <v>890</v>
      </c>
      <c r="AZ1430" s="455">
        <f t="shared" si="824"/>
        <v>2.9493900066449128</v>
      </c>
      <c r="BA1430" s="515" t="s">
        <v>82</v>
      </c>
      <c r="BB1430" s="67" t="s">
        <v>1507</v>
      </c>
      <c r="BC1430" s="61"/>
      <c r="BD1430" s="201"/>
      <c r="BE1430" s="201"/>
      <c r="BH1430" s="110" t="s">
        <v>1921</v>
      </c>
      <c r="BI1430" s="58" t="s">
        <v>2271</v>
      </c>
      <c r="BJ1430" s="73" t="s">
        <v>8</v>
      </c>
      <c r="BK1430" s="38" t="s">
        <v>1388</v>
      </c>
      <c r="BL1430" s="59"/>
      <c r="BM1430" s="59"/>
      <c r="BO1430" s="201"/>
      <c r="BP1430" s="67" t="s">
        <v>51</v>
      </c>
      <c r="BQ1430" s="37" t="s">
        <v>753</v>
      </c>
      <c r="BR1430" s="25">
        <v>10.1986143187066</v>
      </c>
      <c r="BS1430" s="59" t="s">
        <v>21</v>
      </c>
      <c r="BT1430" s="65" t="s">
        <v>9</v>
      </c>
      <c r="BU1430" s="25">
        <v>10.974595842956001</v>
      </c>
      <c r="BW1430" s="79" t="s">
        <v>1066</v>
      </c>
      <c r="BX1430" s="59" t="s">
        <v>27</v>
      </c>
      <c r="BY1430" s="80">
        <f>(BU1430-BR1430)*SQRT(CC1430)</f>
        <v>4.2502258503863901</v>
      </c>
      <c r="BZ1430" s="70">
        <f>IF(BX1430="SE",BY1430,BR1430)</f>
        <v>4.2502258503863901</v>
      </c>
      <c r="CA1430" s="61" t="s">
        <v>18</v>
      </c>
      <c r="CB1430" s="61" t="s">
        <v>279</v>
      </c>
      <c r="CC1430" s="37">
        <v>30</v>
      </c>
      <c r="CD1430" s="37">
        <v>30</v>
      </c>
      <c r="CF1430" s="67" t="s">
        <v>1584</v>
      </c>
      <c r="CG1430" s="25">
        <v>6.7251732101616097</v>
      </c>
      <c r="CH1430" s="59" t="s">
        <v>21</v>
      </c>
      <c r="CI1430" s="25">
        <v>7.8706697459583799</v>
      </c>
      <c r="CK1430" s="77">
        <f>(CI1430-CG1430)*SQRT(CM1430)</f>
        <v>6.2741429219991502</v>
      </c>
      <c r="CL1430" s="59">
        <f t="shared" si="821"/>
        <v>6.2741429219991502</v>
      </c>
      <c r="CM1430" s="37">
        <v>30</v>
      </c>
      <c r="CN1430" s="37">
        <v>30</v>
      </c>
      <c r="CP1430" s="67">
        <f t="shared" si="806"/>
        <v>0.64819879188357732</v>
      </c>
      <c r="CQ1430" s="67">
        <f t="shared" si="807"/>
        <v>0.98701298701298701</v>
      </c>
      <c r="CR1430" s="67">
        <f t="shared" si="825"/>
        <v>0.63978062575521921</v>
      </c>
      <c r="CS1430" s="67">
        <f t="shared" si="808"/>
        <v>7.0077660409097825E-2</v>
      </c>
      <c r="CT1430" s="59">
        <v>0</v>
      </c>
      <c r="CU1430" s="59">
        <v>0</v>
      </c>
      <c r="CV1430" s="59" t="s">
        <v>1782</v>
      </c>
      <c r="CW1430" s="59">
        <v>1</v>
      </c>
      <c r="CX1430" s="37">
        <v>0</v>
      </c>
      <c r="CY1430" s="102">
        <v>0</v>
      </c>
      <c r="CZ1430" s="102">
        <v>2</v>
      </c>
      <c r="DA1430" s="102">
        <v>0</v>
      </c>
      <c r="DB1430" s="102">
        <v>0</v>
      </c>
      <c r="DC1430" s="102">
        <v>0</v>
      </c>
      <c r="DD1430" s="59">
        <v>0</v>
      </c>
      <c r="DE1430" s="60">
        <v>0</v>
      </c>
      <c r="DF1430" s="60">
        <v>0</v>
      </c>
      <c r="DG1430" s="60">
        <v>0</v>
      </c>
      <c r="DH1430" s="60">
        <v>0</v>
      </c>
      <c r="DI1430" s="60">
        <v>0</v>
      </c>
      <c r="DJ1430" s="60">
        <v>0</v>
      </c>
      <c r="DK1430" s="60">
        <v>0</v>
      </c>
      <c r="DL1430" s="60">
        <v>0</v>
      </c>
      <c r="DM1430" s="60">
        <v>0</v>
      </c>
      <c r="DN1430" s="60">
        <v>0</v>
      </c>
      <c r="DO1430" s="59">
        <v>0</v>
      </c>
      <c r="DP1430" s="59">
        <v>0</v>
      </c>
      <c r="DQ1430" s="59">
        <v>0</v>
      </c>
      <c r="DR1430" s="59">
        <v>0</v>
      </c>
      <c r="DS1430" s="59">
        <v>0</v>
      </c>
      <c r="DT1430" s="59">
        <v>0</v>
      </c>
      <c r="DU1430" s="59">
        <v>0</v>
      </c>
      <c r="DV1430" s="59">
        <v>0</v>
      </c>
      <c r="DW1430" s="59">
        <v>0</v>
      </c>
      <c r="DX1430" s="59">
        <v>0</v>
      </c>
      <c r="DY1430" s="59">
        <v>0</v>
      </c>
      <c r="DZ1430" s="59">
        <v>0</v>
      </c>
      <c r="EA1430" s="59">
        <v>0</v>
      </c>
      <c r="EB1430" s="59">
        <v>0</v>
      </c>
      <c r="EC1430" s="59">
        <v>0</v>
      </c>
      <c r="ED1430" s="59">
        <v>0</v>
      </c>
      <c r="EE1430" s="59">
        <v>0</v>
      </c>
      <c r="EF1430" s="59">
        <v>0</v>
      </c>
      <c r="EG1430" s="59">
        <v>0</v>
      </c>
      <c r="EH1430" s="59">
        <v>0</v>
      </c>
      <c r="EI1430" s="59">
        <v>0</v>
      </c>
      <c r="EJ1430" s="59">
        <v>0</v>
      </c>
      <c r="EK1430" s="59">
        <v>0</v>
      </c>
      <c r="EL1430" s="59">
        <v>0</v>
      </c>
      <c r="EM1430" s="59">
        <v>0</v>
      </c>
      <c r="EN1430" s="59">
        <v>1</v>
      </c>
      <c r="EO1430" s="59">
        <v>0</v>
      </c>
      <c r="EP1430" s="59">
        <v>1</v>
      </c>
      <c r="EQ1430" s="59">
        <v>6</v>
      </c>
    </row>
    <row r="1431" spans="1:147" s="206" customFormat="1" ht="15" customHeight="1" x14ac:dyDescent="0.25">
      <c r="A1431" s="504" t="s">
        <v>2612</v>
      </c>
      <c r="B1431" s="256" t="s">
        <v>1834</v>
      </c>
      <c r="C1431" s="200" t="s">
        <v>519</v>
      </c>
      <c r="D1431" s="201">
        <v>2012</v>
      </c>
      <c r="E1431" s="206" t="s">
        <v>1924</v>
      </c>
      <c r="F1431" s="206" t="s">
        <v>194</v>
      </c>
      <c r="G1431" s="201">
        <v>167</v>
      </c>
      <c r="H1431" s="201" t="s">
        <v>520</v>
      </c>
      <c r="I1431" s="211" t="s">
        <v>50</v>
      </c>
      <c r="J1431" s="201">
        <v>0</v>
      </c>
      <c r="K1431" s="201" t="s">
        <v>3</v>
      </c>
      <c r="L1431" s="201" t="s">
        <v>89</v>
      </c>
      <c r="M1431" s="256" t="s">
        <v>1957</v>
      </c>
      <c r="N1431" s="255">
        <v>1.5</v>
      </c>
      <c r="O1431" s="201">
        <f t="shared" si="822"/>
        <v>0.17609125905568124</v>
      </c>
      <c r="P1431" s="255" t="s">
        <v>1972</v>
      </c>
      <c r="R1431" s="194">
        <v>1</v>
      </c>
      <c r="S1431" s="201">
        <v>1</v>
      </c>
      <c r="T1431" s="194">
        <v>30</v>
      </c>
      <c r="U1431" s="194">
        <v>1</v>
      </c>
      <c r="V1431" s="201" t="s">
        <v>2379</v>
      </c>
      <c r="W1431" s="255"/>
      <c r="X1431" s="255" t="s">
        <v>279</v>
      </c>
      <c r="Z1431" s="210" t="s">
        <v>83</v>
      </c>
      <c r="AA1431" s="201" t="s">
        <v>718</v>
      </c>
      <c r="AB1431" s="255" t="s">
        <v>1508</v>
      </c>
      <c r="AC1431" s="194">
        <v>21</v>
      </c>
      <c r="AD1431" s="255">
        <v>0</v>
      </c>
      <c r="AE1431" s="201" t="s">
        <v>1071</v>
      </c>
      <c r="AF1431" s="194">
        <v>21</v>
      </c>
      <c r="AG1431" s="201">
        <f t="shared" si="817"/>
        <v>1.3222192947339193</v>
      </c>
      <c r="AH1431" s="539">
        <f t="shared" si="815"/>
        <v>426.3</v>
      </c>
      <c r="AI1431" s="538">
        <f t="shared" si="797"/>
        <v>2.6297153326471321</v>
      </c>
      <c r="AJ1431" s="201">
        <f t="shared" si="798"/>
        <v>31.5</v>
      </c>
      <c r="AK1431" s="201">
        <f t="shared" si="823"/>
        <v>1.4983105537896004</v>
      </c>
      <c r="AL1431" s="538">
        <f t="shared" si="799"/>
        <v>639.45000000000005</v>
      </c>
      <c r="AM1431" s="538">
        <f t="shared" si="800"/>
        <v>2.8058065917028134</v>
      </c>
      <c r="AN1431" s="207" t="s">
        <v>754</v>
      </c>
      <c r="AO1431" s="201" t="s">
        <v>470</v>
      </c>
      <c r="AQ1431" s="201" t="s">
        <v>80</v>
      </c>
      <c r="AR1431" s="206" t="s">
        <v>521</v>
      </c>
      <c r="AS1431" s="206" t="s">
        <v>522</v>
      </c>
      <c r="AT1431" s="212" t="s">
        <v>2511</v>
      </c>
      <c r="AU1431" s="273">
        <v>42.4</v>
      </c>
      <c r="AV1431" s="271">
        <v>-88</v>
      </c>
      <c r="AW1431" s="201"/>
      <c r="AX1431" s="279">
        <v>8.5333333333333332</v>
      </c>
      <c r="AY1431" s="280">
        <v>890</v>
      </c>
      <c r="AZ1431" s="489">
        <f t="shared" si="824"/>
        <v>2.9493900066449128</v>
      </c>
      <c r="BA1431" s="518" t="s">
        <v>82</v>
      </c>
      <c r="BB1431" s="206" t="s">
        <v>1925</v>
      </c>
      <c r="BC1431" s="255"/>
      <c r="BD1431" s="201"/>
      <c r="BE1431" s="201"/>
      <c r="BH1431" s="219" t="s">
        <v>1921</v>
      </c>
      <c r="BI1431" s="200" t="s">
        <v>2271</v>
      </c>
      <c r="BJ1431" s="254" t="s">
        <v>8</v>
      </c>
      <c r="BK1431" s="199" t="s">
        <v>17</v>
      </c>
      <c r="BL1431" s="201"/>
      <c r="BM1431" s="201"/>
      <c r="BO1431" s="201"/>
      <c r="BP1431" s="206" t="s">
        <v>51</v>
      </c>
      <c r="BQ1431" s="194" t="s">
        <v>753</v>
      </c>
      <c r="BR1431" s="206">
        <v>57.976392096484304</v>
      </c>
      <c r="BS1431" s="201" t="s">
        <v>21</v>
      </c>
      <c r="BT1431" s="193" t="s">
        <v>9</v>
      </c>
      <c r="BW1431" s="196" t="s">
        <v>26</v>
      </c>
      <c r="BX1431" s="201" t="s">
        <v>27</v>
      </c>
      <c r="BY1431" s="206">
        <v>4.8979940491205287</v>
      </c>
      <c r="BZ1431" s="208">
        <f>IF(BX1431="SE",BY1431,BR1431)</f>
        <v>4.8979940491205287</v>
      </c>
      <c r="CA1431" s="255" t="s">
        <v>18</v>
      </c>
      <c r="CB1431" s="255" t="s">
        <v>279</v>
      </c>
      <c r="CC1431" s="194">
        <v>30</v>
      </c>
      <c r="CD1431" s="194">
        <v>30</v>
      </c>
      <c r="CF1431" s="206" t="s">
        <v>1584</v>
      </c>
      <c r="CG1431" s="206">
        <v>42.058506543494907</v>
      </c>
      <c r="CH1431" s="201" t="s">
        <v>21</v>
      </c>
      <c r="CK1431" s="201">
        <v>6.534386179206483</v>
      </c>
      <c r="CL1431" s="201">
        <f t="shared" si="821"/>
        <v>6.534386179206483</v>
      </c>
      <c r="CM1431" s="194">
        <v>30</v>
      </c>
      <c r="CN1431" s="194">
        <v>30</v>
      </c>
      <c r="CP1431" s="206">
        <f t="shared" si="806"/>
        <v>2.7566062939573803</v>
      </c>
      <c r="CQ1431" s="206">
        <f t="shared" si="807"/>
        <v>0.98701298701298701</v>
      </c>
      <c r="CR1431" s="206">
        <f t="shared" si="825"/>
        <v>2.7208062122176742</v>
      </c>
      <c r="CS1431" s="206">
        <f t="shared" si="808"/>
        <v>0.12835655370368573</v>
      </c>
      <c r="CT1431" s="201">
        <v>0</v>
      </c>
      <c r="CU1431" s="201">
        <v>0</v>
      </c>
      <c r="CV1431" s="201" t="s">
        <v>1782</v>
      </c>
      <c r="CW1431" s="201">
        <v>2</v>
      </c>
      <c r="CX1431" s="194">
        <v>0</v>
      </c>
      <c r="CY1431" s="191">
        <v>0</v>
      </c>
      <c r="CZ1431" s="191">
        <v>2</v>
      </c>
      <c r="DA1431" s="191">
        <v>0</v>
      </c>
      <c r="DB1431" s="191">
        <v>0</v>
      </c>
      <c r="DC1431" s="191">
        <v>0</v>
      </c>
      <c r="DD1431" s="201">
        <v>0</v>
      </c>
      <c r="DE1431" s="202">
        <v>0</v>
      </c>
      <c r="DF1431" s="202">
        <v>0</v>
      </c>
      <c r="DG1431" s="202">
        <v>0</v>
      </c>
      <c r="DH1431" s="202">
        <v>0</v>
      </c>
      <c r="DI1431" s="202">
        <v>1</v>
      </c>
      <c r="DJ1431" s="202">
        <v>0</v>
      </c>
      <c r="DK1431" s="202">
        <v>0</v>
      </c>
      <c r="DL1431" s="202">
        <v>0</v>
      </c>
      <c r="DM1431" s="202">
        <v>0</v>
      </c>
      <c r="DN1431" s="202">
        <v>0</v>
      </c>
      <c r="DO1431" s="201">
        <v>0</v>
      </c>
      <c r="DP1431" s="201">
        <v>0</v>
      </c>
      <c r="DQ1431" s="201">
        <v>0</v>
      </c>
      <c r="DR1431" s="201">
        <v>0</v>
      </c>
      <c r="DS1431" s="201">
        <v>0</v>
      </c>
      <c r="DT1431" s="201">
        <v>0</v>
      </c>
      <c r="DU1431" s="201">
        <v>0</v>
      </c>
      <c r="DV1431" s="201">
        <v>0</v>
      </c>
      <c r="DW1431" s="201">
        <v>0</v>
      </c>
      <c r="DX1431" s="201">
        <v>0</v>
      </c>
      <c r="DY1431" s="201">
        <v>0</v>
      </c>
      <c r="DZ1431" s="201">
        <v>0</v>
      </c>
      <c r="EA1431" s="201">
        <v>0</v>
      </c>
      <c r="EB1431" s="201">
        <v>0</v>
      </c>
      <c r="EC1431" s="201">
        <v>0</v>
      </c>
      <c r="ED1431" s="201">
        <v>0</v>
      </c>
      <c r="EE1431" s="201">
        <v>0</v>
      </c>
      <c r="EF1431" s="201">
        <v>0</v>
      </c>
      <c r="EG1431" s="201">
        <v>0</v>
      </c>
      <c r="EH1431" s="201">
        <v>0</v>
      </c>
      <c r="EI1431" s="201">
        <v>0</v>
      </c>
      <c r="EJ1431" s="201">
        <v>0</v>
      </c>
      <c r="EK1431" s="201">
        <v>0</v>
      </c>
      <c r="EL1431" s="201">
        <v>0</v>
      </c>
      <c r="EM1431" s="201">
        <v>0</v>
      </c>
      <c r="EN1431" s="201">
        <v>1</v>
      </c>
      <c r="EO1431" s="201">
        <v>0</v>
      </c>
      <c r="EP1431" s="201">
        <v>1</v>
      </c>
      <c r="EQ1431" s="201">
        <v>6</v>
      </c>
    </row>
    <row r="1432" spans="1:147" s="82" customFormat="1" ht="15" customHeight="1" x14ac:dyDescent="0.25">
      <c r="A1432" s="501" t="s">
        <v>2613</v>
      </c>
      <c r="B1432" s="94">
        <v>1</v>
      </c>
      <c r="C1432" s="79" t="s">
        <v>523</v>
      </c>
      <c r="D1432" s="76">
        <v>2006</v>
      </c>
      <c r="E1432" s="79" t="s">
        <v>524</v>
      </c>
      <c r="F1432" s="79" t="s">
        <v>525</v>
      </c>
      <c r="G1432" s="76">
        <v>75</v>
      </c>
      <c r="H1432" s="76" t="s">
        <v>526</v>
      </c>
      <c r="I1432" s="63" t="s">
        <v>2258</v>
      </c>
      <c r="J1432" s="59">
        <v>3</v>
      </c>
      <c r="K1432" s="77" t="s">
        <v>3</v>
      </c>
      <c r="L1432" s="77" t="s">
        <v>77</v>
      </c>
      <c r="M1432" s="94" t="s">
        <v>1512</v>
      </c>
      <c r="N1432" s="94">
        <v>10</v>
      </c>
      <c r="O1432" s="59">
        <f t="shared" ref="O1432:O1450" si="826">LOG10(N1432)</f>
        <v>1</v>
      </c>
      <c r="P1432" s="94">
        <v>2003</v>
      </c>
      <c r="R1432" s="77">
        <v>1</v>
      </c>
      <c r="S1432" s="77">
        <v>10</v>
      </c>
      <c r="T1432" s="77">
        <v>1</v>
      </c>
      <c r="U1432" s="77">
        <v>6</v>
      </c>
      <c r="V1432" s="94" t="s">
        <v>1509</v>
      </c>
      <c r="W1432" s="94">
        <v>2</v>
      </c>
      <c r="X1432" s="94" t="s">
        <v>279</v>
      </c>
      <c r="Z1432" s="82" t="s">
        <v>153</v>
      </c>
      <c r="AA1432" s="77" t="s">
        <v>29</v>
      </c>
      <c r="AB1432" s="94" t="s">
        <v>29</v>
      </c>
      <c r="AC1432" s="77" t="s">
        <v>112</v>
      </c>
      <c r="AD1432" s="94">
        <v>0</v>
      </c>
      <c r="AE1432" s="77" t="s">
        <v>29</v>
      </c>
      <c r="AF1432" s="77" t="s">
        <v>29</v>
      </c>
      <c r="AG1432" s="77" t="s">
        <v>29</v>
      </c>
      <c r="AH1432" s="77" t="s">
        <v>29</v>
      </c>
      <c r="AI1432" s="60" t="s">
        <v>29</v>
      </c>
      <c r="AJ1432" s="77" t="s">
        <v>29</v>
      </c>
      <c r="AK1432" s="77" t="s">
        <v>29</v>
      </c>
      <c r="AL1432" s="60" t="s">
        <v>29</v>
      </c>
      <c r="AM1432" s="60" t="s">
        <v>29</v>
      </c>
      <c r="AN1432" s="139" t="s">
        <v>1809</v>
      </c>
      <c r="AO1432" s="77" t="s">
        <v>470</v>
      </c>
      <c r="AQ1432" s="77" t="s">
        <v>135</v>
      </c>
      <c r="AR1432" s="82" t="s">
        <v>527</v>
      </c>
      <c r="AS1432" s="82" t="s">
        <v>528</v>
      </c>
      <c r="AT1432" s="228" t="s">
        <v>2512</v>
      </c>
      <c r="AU1432" s="270">
        <v>57.05</v>
      </c>
      <c r="AV1432" s="11">
        <v>-2.7</v>
      </c>
      <c r="AW1432" s="77"/>
      <c r="AX1432" s="277">
        <v>7.9416666666666664</v>
      </c>
      <c r="AY1432" s="278">
        <v>740</v>
      </c>
      <c r="AZ1432" s="455">
        <f t="shared" ref="AZ1432:AZ1450" si="827">LOG10(AY1432)</f>
        <v>2.8692317197309762</v>
      </c>
      <c r="BA1432" s="521" t="s">
        <v>82</v>
      </c>
      <c r="BB1432" s="95" t="s">
        <v>1510</v>
      </c>
      <c r="BC1432" s="94"/>
      <c r="BD1432" s="77" t="s">
        <v>1511</v>
      </c>
      <c r="BE1432" s="77" t="s">
        <v>2331</v>
      </c>
      <c r="BH1432" s="108"/>
      <c r="BI1432" s="82" t="s">
        <v>2232</v>
      </c>
      <c r="BJ1432" s="93" t="s">
        <v>12</v>
      </c>
      <c r="BK1432" s="82" t="s">
        <v>1044</v>
      </c>
      <c r="BL1432" s="77"/>
      <c r="BM1432" s="77"/>
      <c r="BO1432" s="77" t="s">
        <v>1671</v>
      </c>
      <c r="BP1432" s="81" t="s">
        <v>165</v>
      </c>
      <c r="BQ1432" s="77" t="s">
        <v>15</v>
      </c>
      <c r="BR1432" s="82">
        <v>26.3</v>
      </c>
      <c r="BS1432" s="77" t="s">
        <v>21</v>
      </c>
      <c r="BT1432" s="76" t="s">
        <v>54</v>
      </c>
      <c r="BU1432" s="82">
        <v>6.3</v>
      </c>
      <c r="BW1432" s="79" t="s">
        <v>26</v>
      </c>
      <c r="BX1432" s="77" t="s">
        <v>67</v>
      </c>
      <c r="BY1432" s="80"/>
      <c r="BZ1432" s="80">
        <f t="shared" ref="BZ1432:BZ1438" si="828">IF(BX1432="SE",BY1432,BU1432)</f>
        <v>6.3</v>
      </c>
      <c r="CA1432" s="94" t="s">
        <v>18</v>
      </c>
      <c r="CB1432" s="94" t="s">
        <v>716</v>
      </c>
      <c r="CC1432" s="77">
        <v>10</v>
      </c>
      <c r="CD1432" s="77">
        <v>10</v>
      </c>
      <c r="CF1432" s="82" t="s">
        <v>960</v>
      </c>
      <c r="CG1432" s="82">
        <v>16.8</v>
      </c>
      <c r="CH1432" s="77" t="s">
        <v>21</v>
      </c>
      <c r="CI1432" s="82">
        <v>5.0999999999999996</v>
      </c>
      <c r="CL1432" s="78">
        <f t="shared" ref="CL1432:CL1437" si="829">CI1432</f>
        <v>5.0999999999999996</v>
      </c>
      <c r="CM1432" s="77">
        <v>10</v>
      </c>
      <c r="CN1432" s="77">
        <v>10</v>
      </c>
      <c r="CP1432" s="67">
        <f t="shared" si="806"/>
        <v>1.6575090882023436</v>
      </c>
      <c r="CQ1432" s="67">
        <f t="shared" si="807"/>
        <v>0.95774647887323949</v>
      </c>
      <c r="CR1432" s="67">
        <f t="shared" ref="CR1432:CR1450" si="830">CP1432*CQ1432</f>
        <v>1.5874734929261882</v>
      </c>
      <c r="CS1432" s="67">
        <f t="shared" si="808"/>
        <v>0.26300180226858183</v>
      </c>
      <c r="CT1432" s="77">
        <v>0</v>
      </c>
      <c r="CU1432" s="77">
        <v>0</v>
      </c>
      <c r="CV1432" s="77" t="s">
        <v>1782</v>
      </c>
      <c r="CW1432" s="77">
        <v>0</v>
      </c>
      <c r="CX1432" s="77">
        <v>0</v>
      </c>
      <c r="CY1432" s="74">
        <v>1</v>
      </c>
      <c r="CZ1432" s="74">
        <v>0</v>
      </c>
      <c r="DA1432" s="74">
        <v>0</v>
      </c>
      <c r="DB1432" s="74">
        <v>0</v>
      </c>
      <c r="DC1432" s="74">
        <v>0</v>
      </c>
      <c r="DD1432" s="60">
        <v>1</v>
      </c>
      <c r="DE1432" s="60">
        <v>0</v>
      </c>
      <c r="DF1432" s="60">
        <v>0</v>
      </c>
      <c r="DG1432" s="60">
        <v>0</v>
      </c>
      <c r="DH1432" s="60">
        <v>0</v>
      </c>
      <c r="DI1432" s="60">
        <v>0</v>
      </c>
      <c r="DJ1432" s="60">
        <v>0</v>
      </c>
      <c r="DK1432" s="60">
        <v>0</v>
      </c>
      <c r="DL1432" s="74">
        <v>0</v>
      </c>
      <c r="DM1432" s="74">
        <v>0</v>
      </c>
      <c r="DN1432" s="74">
        <v>0</v>
      </c>
      <c r="DO1432" s="77">
        <v>0</v>
      </c>
      <c r="DP1432" s="77">
        <v>0</v>
      </c>
      <c r="DQ1432" s="77">
        <v>0</v>
      </c>
      <c r="DR1432" s="77">
        <v>0</v>
      </c>
      <c r="DS1432" s="77">
        <v>0</v>
      </c>
      <c r="DT1432" s="77">
        <v>0</v>
      </c>
      <c r="DU1432" s="77">
        <v>0</v>
      </c>
      <c r="DV1432" s="77">
        <v>0</v>
      </c>
      <c r="DW1432" s="77">
        <v>0</v>
      </c>
      <c r="DX1432" s="77">
        <v>0</v>
      </c>
      <c r="DY1432" s="77">
        <v>0</v>
      </c>
      <c r="DZ1432" s="77">
        <v>0</v>
      </c>
      <c r="EA1432" s="77">
        <v>0</v>
      </c>
      <c r="EB1432" s="77">
        <v>0</v>
      </c>
      <c r="EC1432" s="77">
        <v>0</v>
      </c>
      <c r="ED1432" s="77">
        <v>0</v>
      </c>
      <c r="EE1432" s="77">
        <v>0</v>
      </c>
      <c r="EF1432" s="77">
        <v>0</v>
      </c>
      <c r="EG1432" s="77">
        <v>0</v>
      </c>
      <c r="EH1432" s="77">
        <v>0</v>
      </c>
      <c r="EI1432" s="77">
        <v>0</v>
      </c>
      <c r="EJ1432" s="77">
        <v>0</v>
      </c>
      <c r="EK1432" s="77">
        <v>0</v>
      </c>
      <c r="EL1432" s="77">
        <v>0</v>
      </c>
      <c r="EM1432" s="77">
        <v>2</v>
      </c>
      <c r="EN1432" s="77">
        <v>0</v>
      </c>
      <c r="EO1432" s="77">
        <v>2</v>
      </c>
      <c r="EP1432" s="77">
        <v>2</v>
      </c>
      <c r="EQ1432" s="59">
        <v>4</v>
      </c>
    </row>
    <row r="1433" spans="1:147" s="82" customFormat="1" ht="15" customHeight="1" x14ac:dyDescent="0.25">
      <c r="A1433" s="501" t="s">
        <v>2613</v>
      </c>
      <c r="B1433" s="94">
        <v>2</v>
      </c>
      <c r="C1433" s="79" t="s">
        <v>523</v>
      </c>
      <c r="D1433" s="76">
        <v>2006</v>
      </c>
      <c r="E1433" s="79" t="s">
        <v>524</v>
      </c>
      <c r="F1433" s="79" t="s">
        <v>525</v>
      </c>
      <c r="G1433" s="76">
        <v>75</v>
      </c>
      <c r="H1433" s="76" t="s">
        <v>526</v>
      </c>
      <c r="I1433" s="63" t="s">
        <v>2258</v>
      </c>
      <c r="J1433" s="59">
        <v>3</v>
      </c>
      <c r="K1433" s="77" t="s">
        <v>3</v>
      </c>
      <c r="L1433" s="77" t="s">
        <v>77</v>
      </c>
      <c r="M1433" s="94" t="s">
        <v>1512</v>
      </c>
      <c r="N1433" s="94">
        <v>10</v>
      </c>
      <c r="O1433" s="59">
        <f t="shared" si="826"/>
        <v>1</v>
      </c>
      <c r="P1433" s="94">
        <v>2003</v>
      </c>
      <c r="R1433" s="77">
        <v>1</v>
      </c>
      <c r="S1433" s="77">
        <v>10</v>
      </c>
      <c r="T1433" s="77">
        <v>1</v>
      </c>
      <c r="U1433" s="77">
        <v>6</v>
      </c>
      <c r="V1433" s="94" t="s">
        <v>1509</v>
      </c>
      <c r="W1433" s="94"/>
      <c r="X1433" s="94" t="s">
        <v>279</v>
      </c>
      <c r="Z1433" s="82" t="s">
        <v>153</v>
      </c>
      <c r="AA1433" s="77" t="s">
        <v>29</v>
      </c>
      <c r="AB1433" s="94" t="s">
        <v>29</v>
      </c>
      <c r="AC1433" s="77" t="s">
        <v>112</v>
      </c>
      <c r="AD1433" s="94">
        <v>0</v>
      </c>
      <c r="AE1433" s="77" t="s">
        <v>29</v>
      </c>
      <c r="AF1433" s="77" t="s">
        <v>29</v>
      </c>
      <c r="AG1433" s="77" t="s">
        <v>29</v>
      </c>
      <c r="AH1433" s="77" t="s">
        <v>29</v>
      </c>
      <c r="AI1433" s="60" t="s">
        <v>29</v>
      </c>
      <c r="AJ1433" s="77" t="s">
        <v>29</v>
      </c>
      <c r="AK1433" s="77" t="s">
        <v>29</v>
      </c>
      <c r="AL1433" s="60" t="s">
        <v>29</v>
      </c>
      <c r="AM1433" s="60" t="s">
        <v>29</v>
      </c>
      <c r="AN1433" s="139" t="s">
        <v>1809</v>
      </c>
      <c r="AO1433" s="77" t="s">
        <v>470</v>
      </c>
      <c r="AQ1433" s="77" t="s">
        <v>135</v>
      </c>
      <c r="AR1433" s="82" t="s">
        <v>527</v>
      </c>
      <c r="AS1433" s="82" t="s">
        <v>528</v>
      </c>
      <c r="AT1433" s="228" t="s">
        <v>2512</v>
      </c>
      <c r="AU1433" s="270">
        <v>57.05</v>
      </c>
      <c r="AV1433" s="11">
        <v>-2.7</v>
      </c>
      <c r="AW1433" s="77"/>
      <c r="AX1433" s="277">
        <v>7.9416666666666664</v>
      </c>
      <c r="AY1433" s="278">
        <v>740</v>
      </c>
      <c r="AZ1433" s="455">
        <f t="shared" si="827"/>
        <v>2.8692317197309762</v>
      </c>
      <c r="BA1433" s="521" t="s">
        <v>82</v>
      </c>
      <c r="BB1433" s="95" t="s">
        <v>1510</v>
      </c>
      <c r="BC1433" s="94"/>
      <c r="BD1433" s="77" t="s">
        <v>1511</v>
      </c>
      <c r="BE1433" s="77" t="s">
        <v>2331</v>
      </c>
      <c r="BH1433" s="108"/>
      <c r="BI1433" s="82" t="s">
        <v>2232</v>
      </c>
      <c r="BJ1433" s="93" t="s">
        <v>12</v>
      </c>
      <c r="BK1433" s="82" t="s">
        <v>5</v>
      </c>
      <c r="BL1433" s="77"/>
      <c r="BM1433" s="77"/>
      <c r="BO1433" s="77" t="s">
        <v>29</v>
      </c>
      <c r="BP1433" s="81" t="s">
        <v>165</v>
      </c>
      <c r="BQ1433" s="77" t="s">
        <v>15</v>
      </c>
      <c r="BR1433" s="82">
        <v>7.4</v>
      </c>
      <c r="BS1433" s="77" t="s">
        <v>21</v>
      </c>
      <c r="BT1433" s="76" t="s">
        <v>54</v>
      </c>
      <c r="BU1433" s="82">
        <v>1.8</v>
      </c>
      <c r="BW1433" s="79" t="s">
        <v>26</v>
      </c>
      <c r="BX1433" s="77" t="s">
        <v>67</v>
      </c>
      <c r="BY1433" s="80"/>
      <c r="BZ1433" s="80">
        <f t="shared" si="828"/>
        <v>1.8</v>
      </c>
      <c r="CA1433" s="94" t="s">
        <v>18</v>
      </c>
      <c r="CB1433" s="94" t="s">
        <v>716</v>
      </c>
      <c r="CC1433" s="77">
        <v>10</v>
      </c>
      <c r="CD1433" s="77">
        <v>10</v>
      </c>
      <c r="CF1433" s="82" t="s">
        <v>960</v>
      </c>
      <c r="CG1433" s="82">
        <v>6</v>
      </c>
      <c r="CH1433" s="77" t="s">
        <v>21</v>
      </c>
      <c r="CI1433" s="82">
        <v>1.9</v>
      </c>
      <c r="CL1433" s="78">
        <f t="shared" si="829"/>
        <v>1.9</v>
      </c>
      <c r="CM1433" s="77">
        <v>10</v>
      </c>
      <c r="CN1433" s="77">
        <v>10</v>
      </c>
      <c r="CP1433" s="67">
        <f t="shared" si="806"/>
        <v>0.75648051774161906</v>
      </c>
      <c r="CQ1433" s="67">
        <f t="shared" si="807"/>
        <v>0.95774647887323949</v>
      </c>
      <c r="CR1433" s="67">
        <f t="shared" si="830"/>
        <v>0.72451655220324085</v>
      </c>
      <c r="CS1433" s="67">
        <f t="shared" si="808"/>
        <v>0.2131231058604118</v>
      </c>
      <c r="CT1433" s="77">
        <v>0</v>
      </c>
      <c r="CU1433" s="77">
        <v>0</v>
      </c>
      <c r="CV1433" s="77" t="s">
        <v>1782</v>
      </c>
      <c r="CW1433" s="77">
        <v>0</v>
      </c>
      <c r="CX1433" s="77">
        <v>0</v>
      </c>
      <c r="CY1433" s="74">
        <v>1</v>
      </c>
      <c r="CZ1433" s="74">
        <v>0</v>
      </c>
      <c r="DA1433" s="74">
        <v>0</v>
      </c>
      <c r="DB1433" s="74">
        <v>0</v>
      </c>
      <c r="DC1433" s="74">
        <v>0</v>
      </c>
      <c r="DD1433" s="77">
        <v>0</v>
      </c>
      <c r="DE1433" s="60">
        <v>0</v>
      </c>
      <c r="DF1433" s="60">
        <v>0</v>
      </c>
      <c r="DG1433" s="60">
        <v>0</v>
      </c>
      <c r="DH1433" s="60">
        <v>0</v>
      </c>
      <c r="DI1433" s="60">
        <v>1</v>
      </c>
      <c r="DJ1433" s="60">
        <v>0</v>
      </c>
      <c r="DK1433" s="60">
        <v>0</v>
      </c>
      <c r="DL1433" s="74">
        <v>0</v>
      </c>
      <c r="DM1433" s="74">
        <v>0</v>
      </c>
      <c r="DN1433" s="74">
        <v>0</v>
      </c>
      <c r="DO1433" s="77">
        <v>0</v>
      </c>
      <c r="DP1433" s="77">
        <v>0</v>
      </c>
      <c r="DQ1433" s="77">
        <v>0</v>
      </c>
      <c r="DR1433" s="77">
        <v>0</v>
      </c>
      <c r="DS1433" s="77">
        <v>0</v>
      </c>
      <c r="DT1433" s="77">
        <v>0</v>
      </c>
      <c r="DU1433" s="77">
        <v>0</v>
      </c>
      <c r="DV1433" s="77">
        <v>0</v>
      </c>
      <c r="DW1433" s="77">
        <v>0</v>
      </c>
      <c r="DX1433" s="77">
        <v>0</v>
      </c>
      <c r="DY1433" s="77">
        <v>0</v>
      </c>
      <c r="DZ1433" s="77">
        <v>0</v>
      </c>
      <c r="EA1433" s="77">
        <v>0</v>
      </c>
      <c r="EB1433" s="77">
        <v>0</v>
      </c>
      <c r="EC1433" s="77">
        <v>0</v>
      </c>
      <c r="ED1433" s="77">
        <v>0</v>
      </c>
      <c r="EE1433" s="77">
        <v>0</v>
      </c>
      <c r="EF1433" s="77">
        <v>0</v>
      </c>
      <c r="EG1433" s="77">
        <v>0</v>
      </c>
      <c r="EH1433" s="77">
        <v>0</v>
      </c>
      <c r="EI1433" s="77">
        <v>0</v>
      </c>
      <c r="EJ1433" s="77">
        <v>0</v>
      </c>
      <c r="EK1433" s="77">
        <v>0</v>
      </c>
      <c r="EL1433" s="77">
        <v>0</v>
      </c>
      <c r="EM1433" s="77">
        <v>2</v>
      </c>
      <c r="EN1433" s="77">
        <v>0</v>
      </c>
      <c r="EO1433" s="77">
        <v>2</v>
      </c>
      <c r="EP1433" s="77">
        <v>2</v>
      </c>
      <c r="EQ1433" s="59">
        <v>4</v>
      </c>
    </row>
    <row r="1434" spans="1:147" s="82" customFormat="1" ht="15" customHeight="1" x14ac:dyDescent="0.25">
      <c r="A1434" s="501" t="s">
        <v>2613</v>
      </c>
      <c r="B1434" s="94">
        <v>3</v>
      </c>
      <c r="C1434" s="79" t="s">
        <v>523</v>
      </c>
      <c r="D1434" s="76">
        <v>2006</v>
      </c>
      <c r="E1434" s="79" t="s">
        <v>524</v>
      </c>
      <c r="F1434" s="79" t="s">
        <v>525</v>
      </c>
      <c r="G1434" s="76">
        <v>75</v>
      </c>
      <c r="H1434" s="76" t="s">
        <v>526</v>
      </c>
      <c r="I1434" s="63" t="s">
        <v>2258</v>
      </c>
      <c r="J1434" s="59">
        <v>3</v>
      </c>
      <c r="K1434" s="77" t="s">
        <v>3</v>
      </c>
      <c r="L1434" s="77" t="s">
        <v>77</v>
      </c>
      <c r="M1434" s="94" t="s">
        <v>1512</v>
      </c>
      <c r="N1434" s="94">
        <v>10</v>
      </c>
      <c r="O1434" s="59">
        <f t="shared" si="826"/>
        <v>1</v>
      </c>
      <c r="P1434" s="94">
        <v>2003</v>
      </c>
      <c r="R1434" s="77">
        <v>1</v>
      </c>
      <c r="S1434" s="77">
        <v>10</v>
      </c>
      <c r="T1434" s="77">
        <v>1</v>
      </c>
      <c r="U1434" s="77">
        <v>6</v>
      </c>
      <c r="V1434" s="94" t="s">
        <v>1509</v>
      </c>
      <c r="W1434" s="94"/>
      <c r="X1434" s="94" t="s">
        <v>279</v>
      </c>
      <c r="Z1434" s="82" t="s">
        <v>153</v>
      </c>
      <c r="AA1434" s="77" t="s">
        <v>29</v>
      </c>
      <c r="AB1434" s="94" t="s">
        <v>29</v>
      </c>
      <c r="AC1434" s="77" t="s">
        <v>112</v>
      </c>
      <c r="AD1434" s="94">
        <v>0</v>
      </c>
      <c r="AE1434" s="77" t="s">
        <v>29</v>
      </c>
      <c r="AF1434" s="77" t="s">
        <v>29</v>
      </c>
      <c r="AG1434" s="77" t="s">
        <v>29</v>
      </c>
      <c r="AH1434" s="77" t="s">
        <v>29</v>
      </c>
      <c r="AI1434" s="60" t="s">
        <v>29</v>
      </c>
      <c r="AJ1434" s="77" t="s">
        <v>29</v>
      </c>
      <c r="AK1434" s="77" t="s">
        <v>29</v>
      </c>
      <c r="AL1434" s="60" t="s">
        <v>29</v>
      </c>
      <c r="AM1434" s="60" t="s">
        <v>29</v>
      </c>
      <c r="AN1434" s="139" t="s">
        <v>1809</v>
      </c>
      <c r="AO1434" s="77" t="s">
        <v>470</v>
      </c>
      <c r="AQ1434" s="77" t="s">
        <v>135</v>
      </c>
      <c r="AR1434" s="82" t="s">
        <v>527</v>
      </c>
      <c r="AS1434" s="82" t="s">
        <v>528</v>
      </c>
      <c r="AT1434" s="228" t="s">
        <v>2512</v>
      </c>
      <c r="AU1434" s="270">
        <v>57.05</v>
      </c>
      <c r="AV1434" s="11">
        <v>-2.7</v>
      </c>
      <c r="AW1434" s="77"/>
      <c r="AX1434" s="277">
        <v>7.9416666666666664</v>
      </c>
      <c r="AY1434" s="278">
        <v>740</v>
      </c>
      <c r="AZ1434" s="455">
        <f t="shared" si="827"/>
        <v>2.8692317197309762</v>
      </c>
      <c r="BA1434" s="521" t="s">
        <v>82</v>
      </c>
      <c r="BB1434" s="95" t="s">
        <v>1510</v>
      </c>
      <c r="BC1434" s="94"/>
      <c r="BD1434" s="77" t="s">
        <v>1511</v>
      </c>
      <c r="BE1434" s="77" t="s">
        <v>2331</v>
      </c>
      <c r="BH1434" s="108"/>
      <c r="BI1434" s="82" t="s">
        <v>2232</v>
      </c>
      <c r="BJ1434" s="93" t="s">
        <v>12</v>
      </c>
      <c r="BK1434" s="82" t="s">
        <v>1720</v>
      </c>
      <c r="BL1434" s="77"/>
      <c r="BM1434" s="77"/>
      <c r="BO1434" s="77" t="s">
        <v>29</v>
      </c>
      <c r="BP1434" s="81" t="s">
        <v>165</v>
      </c>
      <c r="BQ1434" s="77" t="s">
        <v>15</v>
      </c>
      <c r="BR1434" s="82">
        <v>15.5</v>
      </c>
      <c r="BS1434" s="77" t="s">
        <v>21</v>
      </c>
      <c r="BT1434" s="76" t="s">
        <v>54</v>
      </c>
      <c r="BU1434" s="82">
        <v>4.0999999999999996</v>
      </c>
      <c r="BW1434" s="79" t="s">
        <v>26</v>
      </c>
      <c r="BX1434" s="77" t="s">
        <v>67</v>
      </c>
      <c r="BY1434" s="80"/>
      <c r="BZ1434" s="80">
        <f t="shared" si="828"/>
        <v>4.0999999999999996</v>
      </c>
      <c r="CA1434" s="94" t="s">
        <v>18</v>
      </c>
      <c r="CB1434" s="94" t="s">
        <v>716</v>
      </c>
      <c r="CC1434" s="77">
        <v>10</v>
      </c>
      <c r="CD1434" s="77">
        <v>10</v>
      </c>
      <c r="CF1434" s="82" t="s">
        <v>960</v>
      </c>
      <c r="CG1434" s="82">
        <v>6.4</v>
      </c>
      <c r="CH1434" s="77" t="s">
        <v>21</v>
      </c>
      <c r="CI1434" s="82">
        <v>3.9</v>
      </c>
      <c r="CL1434" s="78">
        <f t="shared" si="829"/>
        <v>3.9</v>
      </c>
      <c r="CM1434" s="77">
        <v>10</v>
      </c>
      <c r="CN1434" s="77">
        <v>10</v>
      </c>
      <c r="CP1434" s="67">
        <f t="shared" si="806"/>
        <v>2.2742893955784793</v>
      </c>
      <c r="CQ1434" s="67">
        <f t="shared" si="807"/>
        <v>0.95774647887323949</v>
      </c>
      <c r="CR1434" s="67">
        <f t="shared" si="830"/>
        <v>2.1781926605540365</v>
      </c>
      <c r="CS1434" s="67">
        <f t="shared" si="808"/>
        <v>0.3186130816622868</v>
      </c>
      <c r="CT1434" s="77">
        <v>0</v>
      </c>
      <c r="CU1434" s="77">
        <v>0</v>
      </c>
      <c r="CV1434" s="77" t="s">
        <v>1782</v>
      </c>
      <c r="CW1434" s="77">
        <v>0</v>
      </c>
      <c r="CX1434" s="77">
        <v>0</v>
      </c>
      <c r="CY1434" s="74">
        <v>1</v>
      </c>
      <c r="CZ1434" s="74">
        <v>0</v>
      </c>
      <c r="DA1434" s="74">
        <v>0</v>
      </c>
      <c r="DB1434" s="74">
        <v>0</v>
      </c>
      <c r="DC1434" s="74">
        <v>0</v>
      </c>
      <c r="DD1434" s="77">
        <v>0</v>
      </c>
      <c r="DE1434" s="60">
        <v>0</v>
      </c>
      <c r="DF1434" s="60">
        <v>0</v>
      </c>
      <c r="DG1434" s="60">
        <v>0</v>
      </c>
      <c r="DH1434" s="60">
        <v>0</v>
      </c>
      <c r="DI1434" s="60">
        <v>0</v>
      </c>
      <c r="DJ1434" s="60">
        <v>1</v>
      </c>
      <c r="DK1434" s="60">
        <v>0</v>
      </c>
      <c r="DL1434" s="74">
        <v>0</v>
      </c>
      <c r="DM1434" s="74">
        <v>0</v>
      </c>
      <c r="DN1434" s="74">
        <v>0</v>
      </c>
      <c r="DO1434" s="77">
        <v>0</v>
      </c>
      <c r="DP1434" s="77">
        <v>0</v>
      </c>
      <c r="DQ1434" s="77">
        <v>0</v>
      </c>
      <c r="DR1434" s="77">
        <v>0</v>
      </c>
      <c r="DS1434" s="77">
        <v>0</v>
      </c>
      <c r="DT1434" s="77">
        <v>0</v>
      </c>
      <c r="DU1434" s="77">
        <v>0</v>
      </c>
      <c r="DV1434" s="77">
        <v>0</v>
      </c>
      <c r="DW1434" s="77">
        <v>0</v>
      </c>
      <c r="DX1434" s="77">
        <v>0</v>
      </c>
      <c r="DY1434" s="77">
        <v>0</v>
      </c>
      <c r="DZ1434" s="77">
        <v>0</v>
      </c>
      <c r="EA1434" s="77">
        <v>0</v>
      </c>
      <c r="EB1434" s="77">
        <v>0</v>
      </c>
      <c r="EC1434" s="77">
        <v>0</v>
      </c>
      <c r="ED1434" s="77">
        <v>0</v>
      </c>
      <c r="EE1434" s="77">
        <v>0</v>
      </c>
      <c r="EF1434" s="77">
        <v>0</v>
      </c>
      <c r="EG1434" s="77">
        <v>0</v>
      </c>
      <c r="EH1434" s="77">
        <v>0</v>
      </c>
      <c r="EI1434" s="77">
        <v>0</v>
      </c>
      <c r="EJ1434" s="77">
        <v>0</v>
      </c>
      <c r="EK1434" s="77">
        <v>0</v>
      </c>
      <c r="EL1434" s="77">
        <v>0</v>
      </c>
      <c r="EM1434" s="77">
        <v>2</v>
      </c>
      <c r="EN1434" s="77">
        <v>0</v>
      </c>
      <c r="EO1434" s="77">
        <v>2</v>
      </c>
      <c r="EP1434" s="77">
        <v>2</v>
      </c>
      <c r="EQ1434" s="59">
        <v>4</v>
      </c>
    </row>
    <row r="1435" spans="1:147" s="82" customFormat="1" ht="15" customHeight="1" x14ac:dyDescent="0.25">
      <c r="A1435" s="501" t="s">
        <v>2613</v>
      </c>
      <c r="B1435" s="94">
        <v>4</v>
      </c>
      <c r="C1435" s="79" t="s">
        <v>523</v>
      </c>
      <c r="D1435" s="76">
        <v>2006</v>
      </c>
      <c r="E1435" s="79" t="s">
        <v>524</v>
      </c>
      <c r="F1435" s="79" t="s">
        <v>525</v>
      </c>
      <c r="G1435" s="76">
        <v>75</v>
      </c>
      <c r="H1435" s="76" t="s">
        <v>526</v>
      </c>
      <c r="I1435" s="63" t="s">
        <v>2258</v>
      </c>
      <c r="J1435" s="59">
        <v>3</v>
      </c>
      <c r="K1435" s="77" t="s">
        <v>3</v>
      </c>
      <c r="L1435" s="77" t="s">
        <v>77</v>
      </c>
      <c r="M1435" s="94" t="s">
        <v>1512</v>
      </c>
      <c r="N1435" s="94">
        <v>10</v>
      </c>
      <c r="O1435" s="59">
        <f t="shared" si="826"/>
        <v>1</v>
      </c>
      <c r="P1435" s="94">
        <v>2003</v>
      </c>
      <c r="R1435" s="77">
        <v>1</v>
      </c>
      <c r="S1435" s="77">
        <v>10</v>
      </c>
      <c r="T1435" s="77">
        <v>1</v>
      </c>
      <c r="U1435" s="77">
        <v>6</v>
      </c>
      <c r="V1435" s="94" t="s">
        <v>1509</v>
      </c>
      <c r="W1435" s="94"/>
      <c r="X1435" s="94" t="s">
        <v>279</v>
      </c>
      <c r="Z1435" s="82" t="s">
        <v>153</v>
      </c>
      <c r="AA1435" s="77" t="s">
        <v>29</v>
      </c>
      <c r="AB1435" s="94" t="s">
        <v>29</v>
      </c>
      <c r="AC1435" s="77" t="s">
        <v>112</v>
      </c>
      <c r="AD1435" s="94">
        <v>0</v>
      </c>
      <c r="AE1435" s="77" t="s">
        <v>29</v>
      </c>
      <c r="AF1435" s="77" t="s">
        <v>29</v>
      </c>
      <c r="AG1435" s="77" t="s">
        <v>29</v>
      </c>
      <c r="AH1435" s="77" t="s">
        <v>29</v>
      </c>
      <c r="AI1435" s="60" t="s">
        <v>29</v>
      </c>
      <c r="AJ1435" s="77" t="s">
        <v>29</v>
      </c>
      <c r="AK1435" s="77" t="s">
        <v>29</v>
      </c>
      <c r="AL1435" s="60" t="s">
        <v>29</v>
      </c>
      <c r="AM1435" s="60" t="s">
        <v>29</v>
      </c>
      <c r="AN1435" s="139" t="s">
        <v>1809</v>
      </c>
      <c r="AO1435" s="77" t="s">
        <v>470</v>
      </c>
      <c r="AQ1435" s="77" t="s">
        <v>135</v>
      </c>
      <c r="AR1435" s="82" t="s">
        <v>527</v>
      </c>
      <c r="AS1435" s="82" t="s">
        <v>528</v>
      </c>
      <c r="AT1435" s="228" t="s">
        <v>2512</v>
      </c>
      <c r="AU1435" s="270">
        <v>57.05</v>
      </c>
      <c r="AV1435" s="11">
        <v>-2.7</v>
      </c>
      <c r="AW1435" s="77"/>
      <c r="AX1435" s="277">
        <v>7.9416666666666664</v>
      </c>
      <c r="AY1435" s="278">
        <v>740</v>
      </c>
      <c r="AZ1435" s="455">
        <f t="shared" si="827"/>
        <v>2.8692317197309762</v>
      </c>
      <c r="BA1435" s="521" t="s">
        <v>82</v>
      </c>
      <c r="BB1435" s="95" t="s">
        <v>1510</v>
      </c>
      <c r="BC1435" s="94"/>
      <c r="BD1435" s="77" t="s">
        <v>1511</v>
      </c>
      <c r="BE1435" s="77" t="s">
        <v>2331</v>
      </c>
      <c r="BH1435" s="108"/>
      <c r="BI1435" s="82" t="s">
        <v>2232</v>
      </c>
      <c r="BJ1435" s="93" t="s">
        <v>8</v>
      </c>
      <c r="BK1435" s="82" t="s">
        <v>5</v>
      </c>
      <c r="BL1435" s="77"/>
      <c r="BM1435" s="77"/>
      <c r="BO1435" s="77"/>
      <c r="BP1435" s="81" t="s">
        <v>165</v>
      </c>
      <c r="BQ1435" s="77" t="s">
        <v>15</v>
      </c>
      <c r="BR1435" s="82">
        <v>76.900000000000006</v>
      </c>
      <c r="BS1435" s="77" t="s">
        <v>21</v>
      </c>
      <c r="BT1435" s="76" t="s">
        <v>9</v>
      </c>
      <c r="BU1435" s="82">
        <v>14.1</v>
      </c>
      <c r="BW1435" s="79" t="s">
        <v>26</v>
      </c>
      <c r="BX1435" s="77" t="s">
        <v>67</v>
      </c>
      <c r="BY1435" s="80"/>
      <c r="BZ1435" s="80">
        <f t="shared" si="828"/>
        <v>14.1</v>
      </c>
      <c r="CA1435" s="94" t="s">
        <v>18</v>
      </c>
      <c r="CB1435" s="94" t="s">
        <v>716</v>
      </c>
      <c r="CC1435" s="77">
        <v>10</v>
      </c>
      <c r="CD1435" s="77">
        <v>10</v>
      </c>
      <c r="CF1435" s="82" t="s">
        <v>960</v>
      </c>
      <c r="CG1435" s="82">
        <v>76</v>
      </c>
      <c r="CH1435" s="77" t="s">
        <v>21</v>
      </c>
      <c r="CI1435" s="82">
        <v>30.7</v>
      </c>
      <c r="CL1435" s="78">
        <f t="shared" si="829"/>
        <v>30.7</v>
      </c>
      <c r="CM1435" s="77">
        <v>10</v>
      </c>
      <c r="CN1435" s="77">
        <v>10</v>
      </c>
      <c r="CP1435" s="67">
        <f t="shared" si="806"/>
        <v>3.7675376292694511E-2</v>
      </c>
      <c r="CQ1435" s="67">
        <f t="shared" si="807"/>
        <v>0.95774647887323949</v>
      </c>
      <c r="CR1435" s="67">
        <f t="shared" si="830"/>
        <v>3.6083458984552494E-2</v>
      </c>
      <c r="CS1435" s="67">
        <f t="shared" si="808"/>
        <v>0.20003255040030726</v>
      </c>
      <c r="CT1435" s="77">
        <v>0</v>
      </c>
      <c r="CU1435" s="77">
        <v>0</v>
      </c>
      <c r="CV1435" s="77" t="s">
        <v>1782</v>
      </c>
      <c r="CW1435" s="77">
        <v>0</v>
      </c>
      <c r="CX1435" s="77">
        <v>0</v>
      </c>
      <c r="CY1435" s="74">
        <v>0</v>
      </c>
      <c r="CZ1435" s="102">
        <v>2</v>
      </c>
      <c r="DA1435" s="74">
        <v>0</v>
      </c>
      <c r="DB1435" s="74">
        <v>0</v>
      </c>
      <c r="DC1435" s="74">
        <v>0</v>
      </c>
      <c r="DD1435" s="77">
        <v>0</v>
      </c>
      <c r="DE1435" s="60">
        <v>0</v>
      </c>
      <c r="DF1435" s="60">
        <v>0</v>
      </c>
      <c r="DG1435" s="60">
        <v>0</v>
      </c>
      <c r="DH1435" s="60">
        <v>0</v>
      </c>
      <c r="DI1435" s="60">
        <v>1</v>
      </c>
      <c r="DJ1435" s="60">
        <v>0</v>
      </c>
      <c r="DK1435" s="60">
        <v>0</v>
      </c>
      <c r="DL1435" s="74">
        <v>0</v>
      </c>
      <c r="DM1435" s="74">
        <v>0</v>
      </c>
      <c r="DN1435" s="74">
        <v>0</v>
      </c>
      <c r="DO1435" s="77">
        <v>0</v>
      </c>
      <c r="DP1435" s="77">
        <v>0</v>
      </c>
      <c r="DQ1435" s="77">
        <v>0</v>
      </c>
      <c r="DR1435" s="77">
        <v>0</v>
      </c>
      <c r="DS1435" s="77">
        <v>0</v>
      </c>
      <c r="DT1435" s="77">
        <v>0</v>
      </c>
      <c r="DU1435" s="77">
        <v>0</v>
      </c>
      <c r="DV1435" s="77">
        <v>0</v>
      </c>
      <c r="DW1435" s="77">
        <v>0</v>
      </c>
      <c r="DX1435" s="77">
        <v>0</v>
      </c>
      <c r="DY1435" s="77">
        <v>0</v>
      </c>
      <c r="DZ1435" s="77">
        <v>0</v>
      </c>
      <c r="EA1435" s="77">
        <v>0</v>
      </c>
      <c r="EB1435" s="77">
        <v>0</v>
      </c>
      <c r="EC1435" s="77">
        <v>0</v>
      </c>
      <c r="ED1435" s="77">
        <v>0</v>
      </c>
      <c r="EE1435" s="77">
        <v>0</v>
      </c>
      <c r="EF1435" s="77">
        <v>0</v>
      </c>
      <c r="EG1435" s="77">
        <v>0</v>
      </c>
      <c r="EH1435" s="77">
        <v>0</v>
      </c>
      <c r="EI1435" s="77">
        <v>0</v>
      </c>
      <c r="EJ1435" s="77">
        <v>0</v>
      </c>
      <c r="EK1435" s="77">
        <v>0</v>
      </c>
      <c r="EL1435" s="77">
        <v>0</v>
      </c>
      <c r="EM1435" s="77">
        <v>2</v>
      </c>
      <c r="EN1435" s="77">
        <v>0</v>
      </c>
      <c r="EO1435" s="77">
        <v>2</v>
      </c>
      <c r="EP1435" s="77">
        <v>2</v>
      </c>
      <c r="EQ1435" s="59">
        <v>4</v>
      </c>
    </row>
    <row r="1436" spans="1:147" s="82" customFormat="1" ht="15" customHeight="1" x14ac:dyDescent="0.25">
      <c r="A1436" s="501" t="s">
        <v>2613</v>
      </c>
      <c r="B1436" s="94">
        <v>5</v>
      </c>
      <c r="C1436" s="79" t="s">
        <v>523</v>
      </c>
      <c r="D1436" s="76">
        <v>2006</v>
      </c>
      <c r="E1436" s="79" t="s">
        <v>524</v>
      </c>
      <c r="F1436" s="79" t="s">
        <v>525</v>
      </c>
      <c r="G1436" s="76">
        <v>75</v>
      </c>
      <c r="H1436" s="76" t="s">
        <v>526</v>
      </c>
      <c r="I1436" s="63" t="s">
        <v>2258</v>
      </c>
      <c r="J1436" s="59">
        <v>3</v>
      </c>
      <c r="K1436" s="77" t="s">
        <v>3</v>
      </c>
      <c r="L1436" s="77" t="s">
        <v>77</v>
      </c>
      <c r="M1436" s="94" t="s">
        <v>1512</v>
      </c>
      <c r="N1436" s="94">
        <v>10</v>
      </c>
      <c r="O1436" s="59">
        <f t="shared" si="826"/>
        <v>1</v>
      </c>
      <c r="P1436" s="94">
        <v>2003</v>
      </c>
      <c r="R1436" s="77">
        <v>1</v>
      </c>
      <c r="S1436" s="77">
        <v>10</v>
      </c>
      <c r="T1436" s="77">
        <v>1</v>
      </c>
      <c r="U1436" s="77">
        <v>6</v>
      </c>
      <c r="V1436" s="94" t="s">
        <v>1509</v>
      </c>
      <c r="W1436" s="94"/>
      <c r="X1436" s="94" t="s">
        <v>279</v>
      </c>
      <c r="Z1436" s="82" t="s">
        <v>153</v>
      </c>
      <c r="AA1436" s="77" t="s">
        <v>29</v>
      </c>
      <c r="AB1436" s="94" t="s">
        <v>29</v>
      </c>
      <c r="AC1436" s="77" t="s">
        <v>112</v>
      </c>
      <c r="AD1436" s="94">
        <v>0</v>
      </c>
      <c r="AE1436" s="77" t="s">
        <v>29</v>
      </c>
      <c r="AF1436" s="77" t="s">
        <v>29</v>
      </c>
      <c r="AG1436" s="77" t="s">
        <v>29</v>
      </c>
      <c r="AH1436" s="77" t="s">
        <v>29</v>
      </c>
      <c r="AI1436" s="60" t="s">
        <v>29</v>
      </c>
      <c r="AJ1436" s="77" t="s">
        <v>29</v>
      </c>
      <c r="AK1436" s="77" t="s">
        <v>29</v>
      </c>
      <c r="AL1436" s="60" t="s">
        <v>29</v>
      </c>
      <c r="AM1436" s="60" t="s">
        <v>29</v>
      </c>
      <c r="AN1436" s="139" t="s">
        <v>1809</v>
      </c>
      <c r="AO1436" s="77" t="s">
        <v>470</v>
      </c>
      <c r="AQ1436" s="77" t="s">
        <v>135</v>
      </c>
      <c r="AR1436" s="82" t="s">
        <v>527</v>
      </c>
      <c r="AS1436" s="82" t="s">
        <v>528</v>
      </c>
      <c r="AT1436" s="228" t="s">
        <v>2512</v>
      </c>
      <c r="AU1436" s="270">
        <v>57.05</v>
      </c>
      <c r="AV1436" s="11">
        <v>-2.7</v>
      </c>
      <c r="AW1436" s="77"/>
      <c r="AX1436" s="277">
        <v>7.9416666666666664</v>
      </c>
      <c r="AY1436" s="278">
        <v>740</v>
      </c>
      <c r="AZ1436" s="455">
        <f t="shared" si="827"/>
        <v>2.8692317197309762</v>
      </c>
      <c r="BA1436" s="521" t="s">
        <v>82</v>
      </c>
      <c r="BB1436" s="95" t="s">
        <v>1510</v>
      </c>
      <c r="BC1436" s="94"/>
      <c r="BD1436" s="77" t="s">
        <v>1511</v>
      </c>
      <c r="BE1436" s="77" t="s">
        <v>2331</v>
      </c>
      <c r="BH1436" s="108"/>
      <c r="BI1436" s="82" t="s">
        <v>2232</v>
      </c>
      <c r="BJ1436" s="93" t="s">
        <v>8</v>
      </c>
      <c r="BK1436" s="82" t="s">
        <v>1720</v>
      </c>
      <c r="BL1436" s="77"/>
      <c r="BM1436" s="77"/>
      <c r="BO1436" s="77"/>
      <c r="BP1436" s="81" t="s">
        <v>165</v>
      </c>
      <c r="BQ1436" s="77" t="s">
        <v>15</v>
      </c>
      <c r="BR1436" s="82">
        <v>42.6</v>
      </c>
      <c r="BS1436" s="77" t="s">
        <v>21</v>
      </c>
      <c r="BT1436" s="76" t="s">
        <v>9</v>
      </c>
      <c r="BU1436" s="82">
        <v>20.100000000000001</v>
      </c>
      <c r="BW1436" s="79" t="s">
        <v>26</v>
      </c>
      <c r="BX1436" s="77" t="s">
        <v>67</v>
      </c>
      <c r="BY1436" s="80"/>
      <c r="BZ1436" s="80">
        <f t="shared" si="828"/>
        <v>20.100000000000001</v>
      </c>
      <c r="CA1436" s="94" t="s">
        <v>18</v>
      </c>
      <c r="CB1436" s="94" t="s">
        <v>716</v>
      </c>
      <c r="CC1436" s="77">
        <v>10</v>
      </c>
      <c r="CD1436" s="77">
        <v>10</v>
      </c>
      <c r="CF1436" s="82" t="s">
        <v>960</v>
      </c>
      <c r="CG1436" s="82">
        <v>13.7</v>
      </c>
      <c r="CH1436" s="77" t="s">
        <v>21</v>
      </c>
      <c r="CI1436" s="82">
        <v>8.6</v>
      </c>
      <c r="CL1436" s="78">
        <f t="shared" si="829"/>
        <v>8.6</v>
      </c>
      <c r="CM1436" s="77">
        <v>10</v>
      </c>
      <c r="CN1436" s="77">
        <v>10</v>
      </c>
      <c r="CP1436" s="67">
        <f t="shared" si="806"/>
        <v>1.8694442625400123</v>
      </c>
      <c r="CQ1436" s="67">
        <f t="shared" si="807"/>
        <v>0.95774647887323949</v>
      </c>
      <c r="CR1436" s="67">
        <f t="shared" si="830"/>
        <v>1.7904536598974767</v>
      </c>
      <c r="CS1436" s="67">
        <f t="shared" si="808"/>
        <v>0.28014310770600676</v>
      </c>
      <c r="CT1436" s="77">
        <v>0</v>
      </c>
      <c r="CU1436" s="77">
        <v>0</v>
      </c>
      <c r="CV1436" s="77" t="s">
        <v>1782</v>
      </c>
      <c r="CW1436" s="77">
        <v>0</v>
      </c>
      <c r="CX1436" s="77">
        <v>0</v>
      </c>
      <c r="CY1436" s="74">
        <v>0</v>
      </c>
      <c r="CZ1436" s="102">
        <v>2</v>
      </c>
      <c r="DA1436" s="74">
        <v>0</v>
      </c>
      <c r="DB1436" s="74">
        <v>0</v>
      </c>
      <c r="DC1436" s="74">
        <v>0</v>
      </c>
      <c r="DD1436" s="77">
        <v>0</v>
      </c>
      <c r="DE1436" s="60">
        <v>0</v>
      </c>
      <c r="DF1436" s="60">
        <v>0</v>
      </c>
      <c r="DG1436" s="60">
        <v>0</v>
      </c>
      <c r="DH1436" s="60">
        <v>0</v>
      </c>
      <c r="DI1436" s="60">
        <v>0</v>
      </c>
      <c r="DJ1436" s="60">
        <v>1</v>
      </c>
      <c r="DK1436" s="60">
        <v>0</v>
      </c>
      <c r="DL1436" s="74">
        <v>0</v>
      </c>
      <c r="DM1436" s="74">
        <v>0</v>
      </c>
      <c r="DN1436" s="74">
        <v>0</v>
      </c>
      <c r="DO1436" s="77">
        <v>0</v>
      </c>
      <c r="DP1436" s="77">
        <v>0</v>
      </c>
      <c r="DQ1436" s="77">
        <v>0</v>
      </c>
      <c r="DR1436" s="77">
        <v>0</v>
      </c>
      <c r="DS1436" s="77">
        <v>0</v>
      </c>
      <c r="DT1436" s="77">
        <v>0</v>
      </c>
      <c r="DU1436" s="77">
        <v>0</v>
      </c>
      <c r="DV1436" s="77">
        <v>0</v>
      </c>
      <c r="DW1436" s="77">
        <v>0</v>
      </c>
      <c r="DX1436" s="77">
        <v>0</v>
      </c>
      <c r="DY1436" s="77">
        <v>0</v>
      </c>
      <c r="DZ1436" s="77">
        <v>0</v>
      </c>
      <c r="EA1436" s="77">
        <v>0</v>
      </c>
      <c r="EB1436" s="77">
        <v>0</v>
      </c>
      <c r="EC1436" s="77">
        <v>0</v>
      </c>
      <c r="ED1436" s="77">
        <v>0</v>
      </c>
      <c r="EE1436" s="77">
        <v>0</v>
      </c>
      <c r="EF1436" s="77">
        <v>0</v>
      </c>
      <c r="EG1436" s="77">
        <v>0</v>
      </c>
      <c r="EH1436" s="77">
        <v>0</v>
      </c>
      <c r="EI1436" s="77">
        <v>0</v>
      </c>
      <c r="EJ1436" s="77">
        <v>0</v>
      </c>
      <c r="EK1436" s="77">
        <v>0</v>
      </c>
      <c r="EL1436" s="77">
        <v>0</v>
      </c>
      <c r="EM1436" s="77">
        <v>2</v>
      </c>
      <c r="EN1436" s="77">
        <v>0</v>
      </c>
      <c r="EO1436" s="77">
        <v>2</v>
      </c>
      <c r="EP1436" s="77">
        <v>2</v>
      </c>
      <c r="EQ1436" s="59">
        <v>4</v>
      </c>
    </row>
    <row r="1437" spans="1:147" s="82" customFormat="1" ht="15" customHeight="1" x14ac:dyDescent="0.25">
      <c r="A1437" s="501" t="s">
        <v>2613</v>
      </c>
      <c r="B1437" s="94">
        <v>6</v>
      </c>
      <c r="C1437" s="79" t="s">
        <v>523</v>
      </c>
      <c r="D1437" s="76">
        <v>2006</v>
      </c>
      <c r="E1437" s="79" t="s">
        <v>524</v>
      </c>
      <c r="F1437" s="79" t="s">
        <v>525</v>
      </c>
      <c r="G1437" s="76">
        <v>75</v>
      </c>
      <c r="H1437" s="76" t="s">
        <v>526</v>
      </c>
      <c r="I1437" s="63" t="s">
        <v>2258</v>
      </c>
      <c r="J1437" s="59">
        <v>3</v>
      </c>
      <c r="K1437" s="77" t="s">
        <v>3</v>
      </c>
      <c r="L1437" s="77" t="s">
        <v>77</v>
      </c>
      <c r="M1437" s="94" t="s">
        <v>1512</v>
      </c>
      <c r="N1437" s="94">
        <v>10</v>
      </c>
      <c r="O1437" s="59">
        <f t="shared" si="826"/>
        <v>1</v>
      </c>
      <c r="P1437" s="94">
        <v>2003</v>
      </c>
      <c r="R1437" s="77">
        <v>1</v>
      </c>
      <c r="S1437" s="77">
        <v>10</v>
      </c>
      <c r="T1437" s="77">
        <v>1</v>
      </c>
      <c r="U1437" s="77">
        <v>6</v>
      </c>
      <c r="V1437" s="94" t="s">
        <v>1509</v>
      </c>
      <c r="W1437" s="94"/>
      <c r="X1437" s="94" t="s">
        <v>279</v>
      </c>
      <c r="Z1437" s="82" t="s">
        <v>153</v>
      </c>
      <c r="AA1437" s="77" t="s">
        <v>29</v>
      </c>
      <c r="AB1437" s="94" t="s">
        <v>29</v>
      </c>
      <c r="AC1437" s="77" t="s">
        <v>112</v>
      </c>
      <c r="AD1437" s="94">
        <v>0</v>
      </c>
      <c r="AE1437" s="77" t="s">
        <v>29</v>
      </c>
      <c r="AF1437" s="77" t="s">
        <v>29</v>
      </c>
      <c r="AG1437" s="77" t="s">
        <v>29</v>
      </c>
      <c r="AH1437" s="77" t="s">
        <v>29</v>
      </c>
      <c r="AI1437" s="60" t="s">
        <v>29</v>
      </c>
      <c r="AJ1437" s="77" t="s">
        <v>29</v>
      </c>
      <c r="AK1437" s="77" t="s">
        <v>29</v>
      </c>
      <c r="AL1437" s="60" t="s">
        <v>29</v>
      </c>
      <c r="AM1437" s="60" t="s">
        <v>29</v>
      </c>
      <c r="AN1437" s="139" t="s">
        <v>1809</v>
      </c>
      <c r="AO1437" s="77" t="s">
        <v>470</v>
      </c>
      <c r="AQ1437" s="77" t="s">
        <v>135</v>
      </c>
      <c r="AR1437" s="82" t="s">
        <v>527</v>
      </c>
      <c r="AS1437" s="82" t="s">
        <v>528</v>
      </c>
      <c r="AT1437" s="228" t="s">
        <v>2512</v>
      </c>
      <c r="AU1437" s="270">
        <v>57.05</v>
      </c>
      <c r="AV1437" s="11">
        <v>-2.7</v>
      </c>
      <c r="AW1437" s="77"/>
      <c r="AX1437" s="277">
        <v>7.9416666666666664</v>
      </c>
      <c r="AY1437" s="278">
        <v>740</v>
      </c>
      <c r="AZ1437" s="455">
        <f t="shared" si="827"/>
        <v>2.8692317197309762</v>
      </c>
      <c r="BA1437" s="521" t="s">
        <v>82</v>
      </c>
      <c r="BB1437" s="95" t="s">
        <v>1510</v>
      </c>
      <c r="BC1437" s="94"/>
      <c r="BD1437" s="77" t="s">
        <v>1511</v>
      </c>
      <c r="BE1437" s="77" t="s">
        <v>2331</v>
      </c>
      <c r="BH1437" s="108"/>
      <c r="BI1437" s="82" t="s">
        <v>2232</v>
      </c>
      <c r="BJ1437" s="93" t="s">
        <v>8</v>
      </c>
      <c r="BK1437" s="82" t="s">
        <v>1001</v>
      </c>
      <c r="BL1437" s="77"/>
      <c r="BM1437" s="77"/>
      <c r="BO1437" s="77" t="s">
        <v>1682</v>
      </c>
      <c r="BP1437" s="81" t="s">
        <v>165</v>
      </c>
      <c r="BQ1437" s="77" t="s">
        <v>15</v>
      </c>
      <c r="BR1437" s="82">
        <v>7.3</v>
      </c>
      <c r="BS1437" s="77" t="s">
        <v>21</v>
      </c>
      <c r="BT1437" s="76" t="s">
        <v>9</v>
      </c>
      <c r="BU1437" s="82">
        <v>7.3</v>
      </c>
      <c r="BW1437" s="79" t="s">
        <v>26</v>
      </c>
      <c r="BX1437" s="77" t="s">
        <v>67</v>
      </c>
      <c r="BY1437" s="80"/>
      <c r="BZ1437" s="80">
        <f t="shared" si="828"/>
        <v>7.3</v>
      </c>
      <c r="CA1437" s="94" t="s">
        <v>18</v>
      </c>
      <c r="CB1437" s="94" t="s">
        <v>716</v>
      </c>
      <c r="CC1437" s="77">
        <v>10</v>
      </c>
      <c r="CD1437" s="77">
        <v>10</v>
      </c>
      <c r="CF1437" s="82" t="s">
        <v>960</v>
      </c>
      <c r="CG1437" s="82">
        <v>26</v>
      </c>
      <c r="CH1437" s="77" t="s">
        <v>21</v>
      </c>
      <c r="CI1437" s="82">
        <v>6.6</v>
      </c>
      <c r="CL1437" s="78">
        <f t="shared" si="829"/>
        <v>6.6</v>
      </c>
      <c r="CM1437" s="77">
        <v>10</v>
      </c>
      <c r="CN1437" s="77">
        <v>10</v>
      </c>
      <c r="CP1437" s="67">
        <f t="shared" si="806"/>
        <v>-2.687242081607577</v>
      </c>
      <c r="CQ1437" s="67">
        <f t="shared" si="807"/>
        <v>0.95774647887323949</v>
      </c>
      <c r="CR1437" s="67">
        <f t="shared" si="830"/>
        <v>-2.5736966415396516</v>
      </c>
      <c r="CS1437" s="67">
        <f t="shared" si="808"/>
        <v>0.36559786006681205</v>
      </c>
      <c r="CT1437" s="77">
        <v>0</v>
      </c>
      <c r="CU1437" s="77">
        <v>0</v>
      </c>
      <c r="CV1437" s="77" t="s">
        <v>1782</v>
      </c>
      <c r="CW1437" s="77">
        <v>0</v>
      </c>
      <c r="CX1437" s="77">
        <v>0</v>
      </c>
      <c r="CY1437" s="74">
        <v>0</v>
      </c>
      <c r="CZ1437" s="102">
        <v>2</v>
      </c>
      <c r="DA1437" s="74">
        <v>0</v>
      </c>
      <c r="DB1437" s="74">
        <v>0</v>
      </c>
      <c r="DC1437" s="74">
        <v>0</v>
      </c>
      <c r="DD1437" s="77">
        <v>0</v>
      </c>
      <c r="DE1437" s="60">
        <v>0</v>
      </c>
      <c r="DF1437" s="60">
        <v>0</v>
      </c>
      <c r="DG1437" s="60">
        <v>0</v>
      </c>
      <c r="DH1437" s="60">
        <v>0</v>
      </c>
      <c r="DI1437" s="60">
        <v>0</v>
      </c>
      <c r="DJ1437" s="60">
        <v>0</v>
      </c>
      <c r="DK1437" s="60">
        <v>1</v>
      </c>
      <c r="DL1437" s="74">
        <v>0</v>
      </c>
      <c r="DM1437" s="74">
        <v>0</v>
      </c>
      <c r="DN1437" s="74">
        <v>0</v>
      </c>
      <c r="DO1437" s="77">
        <v>0</v>
      </c>
      <c r="DP1437" s="77">
        <v>0</v>
      </c>
      <c r="DQ1437" s="77">
        <v>0</v>
      </c>
      <c r="DR1437" s="77">
        <v>0</v>
      </c>
      <c r="DS1437" s="77">
        <v>0</v>
      </c>
      <c r="DT1437" s="77">
        <v>0</v>
      </c>
      <c r="DU1437" s="77">
        <v>0</v>
      </c>
      <c r="DV1437" s="77">
        <v>0</v>
      </c>
      <c r="DW1437" s="77">
        <v>0</v>
      </c>
      <c r="DX1437" s="77">
        <v>0</v>
      </c>
      <c r="DY1437" s="77">
        <v>0</v>
      </c>
      <c r="DZ1437" s="77">
        <v>0</v>
      </c>
      <c r="EA1437" s="77">
        <v>0</v>
      </c>
      <c r="EB1437" s="77">
        <v>0</v>
      </c>
      <c r="EC1437" s="77">
        <v>0</v>
      </c>
      <c r="ED1437" s="77">
        <v>0</v>
      </c>
      <c r="EE1437" s="77">
        <v>0</v>
      </c>
      <c r="EF1437" s="77">
        <v>0</v>
      </c>
      <c r="EG1437" s="77">
        <v>0</v>
      </c>
      <c r="EH1437" s="77">
        <v>0</v>
      </c>
      <c r="EI1437" s="77">
        <v>0</v>
      </c>
      <c r="EJ1437" s="77">
        <v>0</v>
      </c>
      <c r="EK1437" s="77">
        <v>0</v>
      </c>
      <c r="EL1437" s="77">
        <v>0</v>
      </c>
      <c r="EM1437" s="77">
        <v>2</v>
      </c>
      <c r="EN1437" s="77">
        <v>0</v>
      </c>
      <c r="EO1437" s="77">
        <v>2</v>
      </c>
      <c r="EP1437" s="77">
        <v>2</v>
      </c>
      <c r="EQ1437" s="59">
        <v>4</v>
      </c>
    </row>
    <row r="1438" spans="1:147" s="82" customFormat="1" ht="15" customHeight="1" x14ac:dyDescent="0.25">
      <c r="A1438" s="501" t="s">
        <v>2614</v>
      </c>
      <c r="B1438" s="77">
        <v>1</v>
      </c>
      <c r="C1438" s="79" t="s">
        <v>533</v>
      </c>
      <c r="D1438" s="76">
        <v>1995</v>
      </c>
      <c r="E1438" s="79" t="s">
        <v>1810</v>
      </c>
      <c r="F1438" s="79" t="s">
        <v>64</v>
      </c>
      <c r="G1438" s="76">
        <v>6</v>
      </c>
      <c r="H1438" s="76" t="s">
        <v>534</v>
      </c>
      <c r="I1438" s="75" t="s">
        <v>84</v>
      </c>
      <c r="J1438" s="59">
        <v>3</v>
      </c>
      <c r="K1438" s="76" t="s">
        <v>3</v>
      </c>
      <c r="L1438" s="76" t="s">
        <v>77</v>
      </c>
      <c r="M1438" s="76" t="s">
        <v>1528</v>
      </c>
      <c r="N1438" s="76">
        <v>40</v>
      </c>
      <c r="O1438" s="59">
        <f t="shared" si="826"/>
        <v>1.6020599913279623</v>
      </c>
      <c r="P1438" s="77" t="s">
        <v>1974</v>
      </c>
      <c r="Q1438" s="78"/>
      <c r="R1438" s="77">
        <v>1</v>
      </c>
      <c r="S1438" s="77">
        <v>4</v>
      </c>
      <c r="T1438" s="77">
        <v>1</v>
      </c>
      <c r="U1438" s="77">
        <v>5</v>
      </c>
      <c r="V1438" s="76" t="s">
        <v>571</v>
      </c>
      <c r="W1438" s="76"/>
      <c r="X1438" s="77" t="s">
        <v>279</v>
      </c>
      <c r="Y1438" s="78" t="s">
        <v>1529</v>
      </c>
      <c r="Z1438" s="139" t="s">
        <v>424</v>
      </c>
      <c r="AA1438" s="77" t="s">
        <v>571</v>
      </c>
      <c r="AB1438" s="77" t="s">
        <v>29</v>
      </c>
      <c r="AC1438" s="77" t="s">
        <v>112</v>
      </c>
      <c r="AD1438" s="77">
        <v>0</v>
      </c>
      <c r="AE1438" s="77" t="s">
        <v>29</v>
      </c>
      <c r="AF1438" s="77" t="s">
        <v>29</v>
      </c>
      <c r="AG1438" s="77" t="s">
        <v>29</v>
      </c>
      <c r="AH1438" s="77" t="s">
        <v>29</v>
      </c>
      <c r="AI1438" s="60" t="s">
        <v>29</v>
      </c>
      <c r="AJ1438" s="77" t="s">
        <v>29</v>
      </c>
      <c r="AK1438" s="77" t="s">
        <v>29</v>
      </c>
      <c r="AL1438" s="60" t="s">
        <v>29</v>
      </c>
      <c r="AM1438" s="60" t="s">
        <v>29</v>
      </c>
      <c r="AN1438" s="78" t="s">
        <v>28</v>
      </c>
      <c r="AO1438" s="77" t="s">
        <v>28</v>
      </c>
      <c r="AQ1438" s="77" t="s">
        <v>253</v>
      </c>
      <c r="AR1438" s="78" t="s">
        <v>982</v>
      </c>
      <c r="AS1438" s="78"/>
      <c r="AT1438" s="228" t="s">
        <v>2513</v>
      </c>
      <c r="AU1438" s="11">
        <v>68</v>
      </c>
      <c r="AV1438" s="11">
        <v>26</v>
      </c>
      <c r="AW1438" s="77" t="s">
        <v>19</v>
      </c>
      <c r="AX1438" s="277">
        <v>-1.5916666666666666</v>
      </c>
      <c r="AY1438" s="278">
        <v>501</v>
      </c>
      <c r="AZ1438" s="455">
        <f t="shared" si="827"/>
        <v>2.6998377258672459</v>
      </c>
      <c r="BA1438" s="521" t="s">
        <v>137</v>
      </c>
      <c r="BB1438" s="139" t="s">
        <v>138</v>
      </c>
      <c r="BC1438" s="77" t="s">
        <v>535</v>
      </c>
      <c r="BD1438" s="77">
        <v>13</v>
      </c>
      <c r="BE1438" s="77" t="s">
        <v>867</v>
      </c>
      <c r="BF1438" s="78"/>
      <c r="BG1438" s="78"/>
      <c r="BH1438" s="78"/>
      <c r="BI1438" s="82" t="s">
        <v>2232</v>
      </c>
      <c r="BJ1438" s="78" t="s">
        <v>8</v>
      </c>
      <c r="BK1438" s="78" t="s">
        <v>34</v>
      </c>
      <c r="BL1438" s="77"/>
      <c r="BM1438" s="77"/>
      <c r="BN1438" s="78"/>
      <c r="BO1438" s="77"/>
      <c r="BP1438" s="78" t="s">
        <v>1530</v>
      </c>
      <c r="BQ1438" s="77" t="s">
        <v>33</v>
      </c>
      <c r="BR1438" s="78">
        <v>1.13761850759809</v>
      </c>
      <c r="BS1438" s="77" t="s">
        <v>21</v>
      </c>
      <c r="BT1438" s="77" t="s">
        <v>9</v>
      </c>
      <c r="BU1438" s="118">
        <v>0.44216829212974007</v>
      </c>
      <c r="BV1438" s="78"/>
      <c r="BW1438" s="79" t="s">
        <v>26</v>
      </c>
      <c r="BX1438" s="77" t="s">
        <v>27</v>
      </c>
      <c r="BY1438" s="80">
        <f>BU1438*SQRT(CC1438)</f>
        <v>0.88433658425948014</v>
      </c>
      <c r="BZ1438" s="80">
        <f t="shared" si="828"/>
        <v>0.88433658425948014</v>
      </c>
      <c r="CA1438" s="94" t="s">
        <v>18</v>
      </c>
      <c r="CB1438" s="77" t="s">
        <v>571</v>
      </c>
      <c r="CC1438" s="77">
        <v>4</v>
      </c>
      <c r="CD1438" s="77">
        <v>4</v>
      </c>
      <c r="CE1438" s="78" t="s">
        <v>1559</v>
      </c>
      <c r="CF1438" s="78" t="s">
        <v>1531</v>
      </c>
      <c r="CG1438" s="82">
        <v>0.910954865048764</v>
      </c>
      <c r="CH1438" s="77" t="s">
        <v>21</v>
      </c>
      <c r="CI1438" s="78">
        <v>0.32518938534814601</v>
      </c>
      <c r="CJ1438" s="78"/>
      <c r="CK1438" s="77">
        <f>CI1438*SQRT(CM1438)</f>
        <v>0.65037877069629202</v>
      </c>
      <c r="CL1438" s="77">
        <f>CK1438</f>
        <v>0.65037877069629202</v>
      </c>
      <c r="CM1438" s="77">
        <v>4</v>
      </c>
      <c r="CN1438" s="77">
        <v>4</v>
      </c>
      <c r="CO1438" s="78" t="s">
        <v>1559</v>
      </c>
      <c r="CP1438" s="67">
        <f t="shared" si="806"/>
        <v>0.29200847494518656</v>
      </c>
      <c r="CQ1438" s="67">
        <f t="shared" si="807"/>
        <v>0.86956521739130432</v>
      </c>
      <c r="CR1438" s="67">
        <f t="shared" si="830"/>
        <v>0.25392041299581442</v>
      </c>
      <c r="CS1438" s="67">
        <f t="shared" si="808"/>
        <v>0.50402972350849784</v>
      </c>
      <c r="CT1438" s="77">
        <v>0</v>
      </c>
      <c r="CU1438" s="77">
        <v>0</v>
      </c>
      <c r="CV1438" s="77" t="s">
        <v>1782</v>
      </c>
      <c r="CW1438" s="77">
        <v>0</v>
      </c>
      <c r="CX1438" s="77">
        <v>0</v>
      </c>
      <c r="CY1438" s="74">
        <v>0</v>
      </c>
      <c r="CZ1438" s="102">
        <v>2</v>
      </c>
      <c r="DA1438" s="74">
        <v>0</v>
      </c>
      <c r="DB1438" s="74">
        <v>0</v>
      </c>
      <c r="DC1438" s="74">
        <v>0</v>
      </c>
      <c r="DD1438" s="77">
        <v>0</v>
      </c>
      <c r="DE1438" s="60">
        <v>1</v>
      </c>
      <c r="DF1438" s="60">
        <v>0</v>
      </c>
      <c r="DG1438" s="60">
        <v>0</v>
      </c>
      <c r="DH1438" s="60">
        <v>2</v>
      </c>
      <c r="DI1438" s="60">
        <v>0</v>
      </c>
      <c r="DJ1438" s="60">
        <v>0</v>
      </c>
      <c r="DK1438" s="60">
        <v>0</v>
      </c>
      <c r="DL1438" s="74">
        <v>0</v>
      </c>
      <c r="DM1438" s="74">
        <v>0</v>
      </c>
      <c r="DN1438" s="74">
        <v>0</v>
      </c>
      <c r="DO1438" s="77">
        <v>0</v>
      </c>
      <c r="DP1438" s="77">
        <v>0</v>
      </c>
      <c r="DQ1438" s="77">
        <v>0</v>
      </c>
      <c r="DR1438" s="77">
        <v>0</v>
      </c>
      <c r="DS1438" s="77">
        <v>0</v>
      </c>
      <c r="DT1438" s="77">
        <v>0</v>
      </c>
      <c r="DU1438" s="77">
        <v>0</v>
      </c>
      <c r="DV1438" s="77">
        <v>0</v>
      </c>
      <c r="DW1438" s="77">
        <v>0</v>
      </c>
      <c r="DX1438" s="77">
        <v>0</v>
      </c>
      <c r="DY1438" s="77">
        <v>0</v>
      </c>
      <c r="DZ1438" s="77">
        <v>0</v>
      </c>
      <c r="EA1438" s="77">
        <v>0</v>
      </c>
      <c r="EB1438" s="77">
        <v>0</v>
      </c>
      <c r="EC1438" s="77">
        <v>0</v>
      </c>
      <c r="ED1438" s="77">
        <v>0</v>
      </c>
      <c r="EE1438" s="77">
        <v>0</v>
      </c>
      <c r="EF1438" s="77">
        <v>0</v>
      </c>
      <c r="EG1438" s="77">
        <v>0</v>
      </c>
      <c r="EH1438" s="77">
        <v>0</v>
      </c>
      <c r="EI1438" s="77">
        <v>0</v>
      </c>
      <c r="EJ1438" s="77">
        <v>0</v>
      </c>
      <c r="EK1438" s="77">
        <v>0</v>
      </c>
      <c r="EL1438" s="77">
        <v>0</v>
      </c>
      <c r="EM1438" s="77">
        <v>0</v>
      </c>
      <c r="EN1438" s="77">
        <v>0</v>
      </c>
      <c r="EO1438" s="77">
        <v>1</v>
      </c>
      <c r="EP1438" s="77">
        <v>2</v>
      </c>
      <c r="EQ1438" s="77">
        <v>1</v>
      </c>
    </row>
    <row r="1439" spans="1:147" s="181" customFormat="1" ht="15" customHeight="1" x14ac:dyDescent="0.25">
      <c r="A1439" s="500" t="s">
        <v>2615</v>
      </c>
      <c r="B1439" s="291">
        <v>1</v>
      </c>
      <c r="C1439" s="313" t="s">
        <v>1513</v>
      </c>
      <c r="D1439" s="331">
        <v>2001</v>
      </c>
      <c r="E1439" s="313" t="s">
        <v>945</v>
      </c>
      <c r="F1439" s="314" t="s">
        <v>412</v>
      </c>
      <c r="G1439" s="296">
        <v>71</v>
      </c>
      <c r="H1439" s="296" t="s">
        <v>946</v>
      </c>
      <c r="I1439" s="302" t="s">
        <v>50</v>
      </c>
      <c r="J1439" s="291">
        <v>0</v>
      </c>
      <c r="K1439" s="298" t="s">
        <v>3</v>
      </c>
      <c r="L1439" s="298" t="s">
        <v>77</v>
      </c>
      <c r="M1439" s="291" t="s">
        <v>1515</v>
      </c>
      <c r="N1439" s="348">
        <v>24</v>
      </c>
      <c r="O1439" s="291">
        <f t="shared" ref="O1439:O1441" si="831">LOG10(N1439)</f>
        <v>1.3802112417116059</v>
      </c>
      <c r="P1439" s="291" t="s">
        <v>1977</v>
      </c>
      <c r="R1439" s="291">
        <v>1</v>
      </c>
      <c r="S1439" s="291">
        <v>30</v>
      </c>
      <c r="T1439" s="291">
        <v>1</v>
      </c>
      <c r="U1439" s="291">
        <v>4</v>
      </c>
      <c r="V1439" s="291" t="s">
        <v>1514</v>
      </c>
      <c r="W1439" s="291">
        <v>1</v>
      </c>
      <c r="X1439" s="291" t="s">
        <v>717</v>
      </c>
      <c r="Z1439" s="300" t="s">
        <v>538</v>
      </c>
      <c r="AA1439" s="291" t="s">
        <v>29</v>
      </c>
      <c r="AB1439" s="294" t="s">
        <v>29</v>
      </c>
      <c r="AC1439" s="294" t="s">
        <v>112</v>
      </c>
      <c r="AD1439" s="346">
        <v>0</v>
      </c>
      <c r="AE1439" s="291" t="s">
        <v>29</v>
      </c>
      <c r="AF1439" s="294" t="s">
        <v>29</v>
      </c>
      <c r="AG1439" s="294" t="s">
        <v>29</v>
      </c>
      <c r="AH1439" s="294" t="s">
        <v>29</v>
      </c>
      <c r="AI1439" s="292" t="s">
        <v>29</v>
      </c>
      <c r="AJ1439" s="294" t="s">
        <v>29</v>
      </c>
      <c r="AK1439" s="294" t="s">
        <v>29</v>
      </c>
      <c r="AL1439" s="292" t="s">
        <v>29</v>
      </c>
      <c r="AM1439" s="292" t="s">
        <v>29</v>
      </c>
      <c r="AN1439" s="181" t="s">
        <v>2112</v>
      </c>
      <c r="AO1439" s="291" t="s">
        <v>470</v>
      </c>
      <c r="AQ1439" s="291" t="s">
        <v>147</v>
      </c>
      <c r="AT1439" s="317" t="s">
        <v>2514</v>
      </c>
      <c r="AU1439" s="305">
        <v>-42</v>
      </c>
      <c r="AV1439" s="305">
        <v>173</v>
      </c>
      <c r="AW1439" s="315" t="s">
        <v>1518</v>
      </c>
      <c r="AX1439" s="355">
        <v>3.9</v>
      </c>
      <c r="AY1439" s="355">
        <v>3057</v>
      </c>
      <c r="AZ1439" s="541">
        <f t="shared" ref="AZ1439:AZ1441" si="832">LOG10(AY1439)</f>
        <v>3.485295438726089</v>
      </c>
      <c r="BA1439" s="530" t="s">
        <v>1751</v>
      </c>
      <c r="BB1439" s="348" t="s">
        <v>1516</v>
      </c>
      <c r="BC1439" s="348"/>
      <c r="BD1439" s="348" t="s">
        <v>1517</v>
      </c>
      <c r="BE1439" s="348" t="s">
        <v>867</v>
      </c>
      <c r="BI1439" s="181" t="s">
        <v>2232</v>
      </c>
      <c r="BJ1439" s="181" t="s">
        <v>2114</v>
      </c>
      <c r="BK1439" s="338" t="s">
        <v>1664</v>
      </c>
      <c r="BL1439" s="348"/>
      <c r="BM1439" s="348"/>
      <c r="BN1439" s="181" t="s">
        <v>1519</v>
      </c>
      <c r="BO1439" s="348" t="s">
        <v>1679</v>
      </c>
      <c r="BP1439" s="181" t="s">
        <v>51</v>
      </c>
      <c r="BQ1439" s="291" t="s">
        <v>37</v>
      </c>
      <c r="BR1439" s="181">
        <v>-18.122915461023855</v>
      </c>
      <c r="BS1439" s="294" t="s">
        <v>21</v>
      </c>
      <c r="BT1439" s="291" t="s">
        <v>1481</v>
      </c>
      <c r="BU1439" s="181">
        <v>26.519325587694304</v>
      </c>
      <c r="BW1439" s="310" t="s">
        <v>26</v>
      </c>
      <c r="BX1439" s="291" t="s">
        <v>67</v>
      </c>
      <c r="BY1439" s="311"/>
      <c r="BZ1439" s="181">
        <v>26.519325587694304</v>
      </c>
      <c r="CA1439" s="348" t="s">
        <v>57</v>
      </c>
      <c r="CB1439" s="348" t="s">
        <v>1514</v>
      </c>
      <c r="CC1439" s="291">
        <v>30</v>
      </c>
      <c r="CD1439" s="291">
        <v>30</v>
      </c>
      <c r="CF1439" s="293" t="s">
        <v>1584</v>
      </c>
      <c r="CG1439" s="181">
        <v>0</v>
      </c>
      <c r="CH1439" s="294" t="s">
        <v>21</v>
      </c>
      <c r="CI1439" s="181">
        <v>0</v>
      </c>
      <c r="CL1439" s="181">
        <v>0</v>
      </c>
      <c r="CM1439" s="291">
        <v>30</v>
      </c>
      <c r="CN1439" s="291">
        <v>30</v>
      </c>
      <c r="CP1439" s="181">
        <f t="shared" si="806"/>
        <v>-0.96645266298226895</v>
      </c>
      <c r="CQ1439" s="181">
        <f t="shared" si="807"/>
        <v>0.98701298701298701</v>
      </c>
      <c r="CR1439" s="181">
        <f t="shared" ref="CR1439:CR1441" si="833">CP1439*CQ1439</f>
        <v>-0.95390132969678498</v>
      </c>
      <c r="CS1439" s="181">
        <f t="shared" si="808"/>
        <v>7.4249397889977448E-2</v>
      </c>
      <c r="CT1439" s="291">
        <v>0</v>
      </c>
      <c r="CU1439" s="291">
        <v>1</v>
      </c>
      <c r="CV1439" s="291" t="s">
        <v>1782</v>
      </c>
      <c r="CW1439" s="291">
        <v>0</v>
      </c>
      <c r="CX1439" s="348">
        <v>0</v>
      </c>
      <c r="CY1439" s="318">
        <v>0</v>
      </c>
      <c r="CZ1439" s="318">
        <v>2</v>
      </c>
      <c r="DA1439" s="318">
        <v>0</v>
      </c>
      <c r="DB1439" s="318">
        <v>0</v>
      </c>
      <c r="DC1439" s="318">
        <v>0</v>
      </c>
      <c r="DD1439" s="292">
        <v>1</v>
      </c>
      <c r="DE1439" s="292">
        <v>0</v>
      </c>
      <c r="DF1439" s="292">
        <v>0</v>
      </c>
      <c r="DG1439" s="292">
        <v>0</v>
      </c>
      <c r="DH1439" s="292">
        <v>0</v>
      </c>
      <c r="DI1439" s="292">
        <v>0</v>
      </c>
      <c r="DJ1439" s="292">
        <v>0</v>
      </c>
      <c r="DK1439" s="292">
        <v>0</v>
      </c>
      <c r="DL1439" s="292">
        <v>0</v>
      </c>
      <c r="DM1439" s="292">
        <v>0</v>
      </c>
      <c r="DN1439" s="292">
        <v>0</v>
      </c>
      <c r="DO1439" s="348">
        <v>0</v>
      </c>
      <c r="DP1439" s="348">
        <v>0</v>
      </c>
      <c r="DQ1439" s="348">
        <v>0</v>
      </c>
      <c r="DR1439" s="348">
        <v>0</v>
      </c>
      <c r="DS1439" s="348">
        <v>0</v>
      </c>
      <c r="DT1439" s="348">
        <v>0</v>
      </c>
      <c r="DU1439" s="348">
        <v>0</v>
      </c>
      <c r="DV1439" s="348">
        <v>0</v>
      </c>
      <c r="DW1439" s="348">
        <v>0</v>
      </c>
      <c r="DX1439" s="348">
        <v>0</v>
      </c>
      <c r="DY1439" s="348">
        <v>0</v>
      </c>
      <c r="DZ1439" s="348">
        <v>0</v>
      </c>
      <c r="EA1439" s="348">
        <v>0</v>
      </c>
      <c r="EB1439" s="348">
        <v>0</v>
      </c>
      <c r="EC1439" s="348">
        <v>0</v>
      </c>
      <c r="ED1439" s="348">
        <v>0</v>
      </c>
      <c r="EE1439" s="348">
        <v>0</v>
      </c>
      <c r="EF1439" s="348">
        <v>0</v>
      </c>
      <c r="EG1439" s="348">
        <v>0</v>
      </c>
      <c r="EH1439" s="348">
        <v>0</v>
      </c>
      <c r="EI1439" s="348">
        <v>0</v>
      </c>
      <c r="EJ1439" s="348">
        <v>0</v>
      </c>
      <c r="EK1439" s="348">
        <v>0</v>
      </c>
      <c r="EL1439" s="348">
        <v>0</v>
      </c>
      <c r="EM1439" s="348">
        <v>1</v>
      </c>
      <c r="EN1439" s="348">
        <v>0</v>
      </c>
      <c r="EO1439" s="348">
        <v>1</v>
      </c>
      <c r="EP1439" s="291">
        <v>3</v>
      </c>
      <c r="EQ1439" s="291">
        <v>4</v>
      </c>
    </row>
    <row r="1440" spans="1:147" s="181" customFormat="1" ht="15" customHeight="1" x14ac:dyDescent="0.25">
      <c r="A1440" s="500" t="s">
        <v>2615</v>
      </c>
      <c r="B1440" s="291">
        <v>2</v>
      </c>
      <c r="C1440" s="313" t="s">
        <v>1513</v>
      </c>
      <c r="D1440" s="331">
        <v>2001</v>
      </c>
      <c r="E1440" s="313" t="s">
        <v>945</v>
      </c>
      <c r="F1440" s="314" t="s">
        <v>412</v>
      </c>
      <c r="G1440" s="296">
        <v>71</v>
      </c>
      <c r="H1440" s="296" t="s">
        <v>946</v>
      </c>
      <c r="I1440" s="302" t="s">
        <v>50</v>
      </c>
      <c r="J1440" s="291">
        <v>0</v>
      </c>
      <c r="K1440" s="298" t="s">
        <v>3</v>
      </c>
      <c r="L1440" s="298" t="s">
        <v>77</v>
      </c>
      <c r="M1440" s="291" t="s">
        <v>1515</v>
      </c>
      <c r="N1440" s="348">
        <v>24</v>
      </c>
      <c r="O1440" s="291">
        <f t="shared" si="831"/>
        <v>1.3802112417116059</v>
      </c>
      <c r="P1440" s="291" t="s">
        <v>1977</v>
      </c>
      <c r="R1440" s="291">
        <v>1</v>
      </c>
      <c r="S1440" s="291">
        <v>30</v>
      </c>
      <c r="T1440" s="291">
        <v>1</v>
      </c>
      <c r="U1440" s="291">
        <v>4</v>
      </c>
      <c r="V1440" s="291" t="s">
        <v>1514</v>
      </c>
      <c r="W1440" s="291"/>
      <c r="X1440" s="291" t="s">
        <v>717</v>
      </c>
      <c r="Z1440" s="300" t="s">
        <v>538</v>
      </c>
      <c r="AA1440" s="291" t="s">
        <v>29</v>
      </c>
      <c r="AB1440" s="294" t="s">
        <v>29</v>
      </c>
      <c r="AC1440" s="294" t="s">
        <v>112</v>
      </c>
      <c r="AD1440" s="346">
        <v>0</v>
      </c>
      <c r="AE1440" s="291" t="s">
        <v>29</v>
      </c>
      <c r="AF1440" s="294" t="s">
        <v>29</v>
      </c>
      <c r="AG1440" s="294" t="s">
        <v>29</v>
      </c>
      <c r="AH1440" s="294" t="s">
        <v>29</v>
      </c>
      <c r="AI1440" s="292" t="s">
        <v>29</v>
      </c>
      <c r="AJ1440" s="294" t="s">
        <v>29</v>
      </c>
      <c r="AK1440" s="294" t="s">
        <v>29</v>
      </c>
      <c r="AL1440" s="292" t="s">
        <v>29</v>
      </c>
      <c r="AM1440" s="292" t="s">
        <v>29</v>
      </c>
      <c r="AN1440" s="181" t="s">
        <v>2112</v>
      </c>
      <c r="AO1440" s="291" t="s">
        <v>470</v>
      </c>
      <c r="AQ1440" s="291" t="s">
        <v>147</v>
      </c>
      <c r="AT1440" s="317" t="s">
        <v>2514</v>
      </c>
      <c r="AU1440" s="305">
        <v>-42</v>
      </c>
      <c r="AV1440" s="305">
        <v>173</v>
      </c>
      <c r="AW1440" s="315" t="s">
        <v>1518</v>
      </c>
      <c r="AX1440" s="355">
        <v>3.9</v>
      </c>
      <c r="AY1440" s="355">
        <v>3057</v>
      </c>
      <c r="AZ1440" s="541">
        <f t="shared" si="832"/>
        <v>3.485295438726089</v>
      </c>
      <c r="BA1440" s="530" t="s">
        <v>1751</v>
      </c>
      <c r="BB1440" s="348" t="s">
        <v>1516</v>
      </c>
      <c r="BC1440" s="348"/>
      <c r="BD1440" s="348" t="s">
        <v>1517</v>
      </c>
      <c r="BE1440" s="348" t="s">
        <v>867</v>
      </c>
      <c r="BI1440" s="181" t="s">
        <v>2232</v>
      </c>
      <c r="BJ1440" s="181" t="s">
        <v>2114</v>
      </c>
      <c r="BK1440" s="338" t="s">
        <v>1659</v>
      </c>
      <c r="BL1440" s="348"/>
      <c r="BM1440" s="348"/>
      <c r="BN1440" s="181" t="s">
        <v>1520</v>
      </c>
      <c r="BO1440" s="348" t="s">
        <v>1682</v>
      </c>
      <c r="BP1440" s="181" t="s">
        <v>51</v>
      </c>
      <c r="BQ1440" s="291" t="s">
        <v>37</v>
      </c>
      <c r="BR1440" s="181">
        <v>3.5889837145177874</v>
      </c>
      <c r="BS1440" s="294" t="s">
        <v>21</v>
      </c>
      <c r="BT1440" s="291" t="s">
        <v>1481</v>
      </c>
      <c r="BU1440" s="181">
        <v>8.5060051996717974</v>
      </c>
      <c r="BW1440" s="310" t="s">
        <v>26</v>
      </c>
      <c r="BX1440" s="291" t="s">
        <v>67</v>
      </c>
      <c r="BY1440" s="311"/>
      <c r="BZ1440" s="181">
        <v>8.5060051996717974</v>
      </c>
      <c r="CA1440" s="348" t="s">
        <v>57</v>
      </c>
      <c r="CB1440" s="348" t="s">
        <v>1514</v>
      </c>
      <c r="CC1440" s="291">
        <v>30</v>
      </c>
      <c r="CD1440" s="291">
        <v>30</v>
      </c>
      <c r="CF1440" s="293" t="s">
        <v>1584</v>
      </c>
      <c r="CG1440" s="181">
        <v>0</v>
      </c>
      <c r="CH1440" s="294" t="s">
        <v>21</v>
      </c>
      <c r="CI1440" s="181">
        <v>0</v>
      </c>
      <c r="CL1440" s="181">
        <v>0</v>
      </c>
      <c r="CM1440" s="291">
        <v>30</v>
      </c>
      <c r="CN1440" s="291">
        <v>30</v>
      </c>
      <c r="CP1440" s="181">
        <f t="shared" si="806"/>
        <v>0.59670660022675093</v>
      </c>
      <c r="CQ1440" s="181">
        <f t="shared" si="807"/>
        <v>0.98701298701298701</v>
      </c>
      <c r="CR1440" s="181">
        <f t="shared" si="833"/>
        <v>0.58895716386016972</v>
      </c>
      <c r="CS1440" s="181">
        <f t="shared" si="808"/>
        <v>6.9557254507185126E-2</v>
      </c>
      <c r="CT1440" s="291">
        <v>0</v>
      </c>
      <c r="CU1440" s="291">
        <v>1</v>
      </c>
      <c r="CV1440" s="291" t="s">
        <v>1782</v>
      </c>
      <c r="CW1440" s="291">
        <v>0</v>
      </c>
      <c r="CX1440" s="348">
        <v>0</v>
      </c>
      <c r="CY1440" s="318">
        <v>0</v>
      </c>
      <c r="CZ1440" s="318">
        <v>2</v>
      </c>
      <c r="DA1440" s="318">
        <v>0</v>
      </c>
      <c r="DB1440" s="318">
        <v>0</v>
      </c>
      <c r="DC1440" s="318">
        <v>0</v>
      </c>
      <c r="DD1440" s="291">
        <v>0</v>
      </c>
      <c r="DE1440" s="292">
        <v>0</v>
      </c>
      <c r="DF1440" s="292">
        <v>0</v>
      </c>
      <c r="DG1440" s="292">
        <v>0</v>
      </c>
      <c r="DH1440" s="292">
        <v>0</v>
      </c>
      <c r="DI1440" s="292">
        <v>0</v>
      </c>
      <c r="DJ1440" s="292">
        <v>0</v>
      </c>
      <c r="DK1440" s="292">
        <v>0</v>
      </c>
      <c r="DL1440" s="292">
        <v>0</v>
      </c>
      <c r="DM1440" s="292">
        <v>0</v>
      </c>
      <c r="DN1440" s="292">
        <v>0</v>
      </c>
      <c r="DO1440" s="348">
        <v>0</v>
      </c>
      <c r="DP1440" s="348">
        <v>0</v>
      </c>
      <c r="DQ1440" s="348">
        <v>0</v>
      </c>
      <c r="DR1440" s="348">
        <v>0</v>
      </c>
      <c r="DS1440" s="348">
        <v>0</v>
      </c>
      <c r="DT1440" s="348">
        <v>0</v>
      </c>
      <c r="DU1440" s="348">
        <v>0</v>
      </c>
      <c r="DV1440" s="348">
        <v>0</v>
      </c>
      <c r="DW1440" s="348">
        <v>0</v>
      </c>
      <c r="DX1440" s="348">
        <v>0</v>
      </c>
      <c r="DY1440" s="348">
        <v>0</v>
      </c>
      <c r="DZ1440" s="348">
        <v>0</v>
      </c>
      <c r="EA1440" s="348">
        <v>0</v>
      </c>
      <c r="EB1440" s="348">
        <v>0</v>
      </c>
      <c r="EC1440" s="348">
        <v>0</v>
      </c>
      <c r="ED1440" s="348">
        <v>0</v>
      </c>
      <c r="EE1440" s="348">
        <v>0</v>
      </c>
      <c r="EF1440" s="348">
        <v>0</v>
      </c>
      <c r="EG1440" s="348">
        <v>0</v>
      </c>
      <c r="EH1440" s="348">
        <v>0</v>
      </c>
      <c r="EI1440" s="348">
        <v>0</v>
      </c>
      <c r="EJ1440" s="348">
        <v>0</v>
      </c>
      <c r="EK1440" s="348">
        <v>0</v>
      </c>
      <c r="EL1440" s="348">
        <v>0</v>
      </c>
      <c r="EM1440" s="348">
        <v>1</v>
      </c>
      <c r="EN1440" s="348">
        <v>0</v>
      </c>
      <c r="EO1440" s="348">
        <v>1</v>
      </c>
      <c r="EP1440" s="291">
        <v>3</v>
      </c>
      <c r="EQ1440" s="291">
        <v>4</v>
      </c>
    </row>
    <row r="1441" spans="1:147" s="181" customFormat="1" ht="15" customHeight="1" x14ac:dyDescent="0.25">
      <c r="A1441" s="500" t="s">
        <v>2615</v>
      </c>
      <c r="B1441" s="291">
        <v>3</v>
      </c>
      <c r="C1441" s="313" t="s">
        <v>1513</v>
      </c>
      <c r="D1441" s="331">
        <v>2001</v>
      </c>
      <c r="E1441" s="313" t="s">
        <v>945</v>
      </c>
      <c r="F1441" s="314" t="s">
        <v>412</v>
      </c>
      <c r="G1441" s="296">
        <v>71</v>
      </c>
      <c r="H1441" s="296" t="s">
        <v>946</v>
      </c>
      <c r="I1441" s="302" t="s">
        <v>50</v>
      </c>
      <c r="J1441" s="291">
        <v>0</v>
      </c>
      <c r="K1441" s="298" t="s">
        <v>3</v>
      </c>
      <c r="L1441" s="298" t="s">
        <v>77</v>
      </c>
      <c r="M1441" s="291" t="s">
        <v>1515</v>
      </c>
      <c r="N1441" s="348">
        <v>24</v>
      </c>
      <c r="O1441" s="291">
        <f t="shared" si="831"/>
        <v>1.3802112417116059</v>
      </c>
      <c r="P1441" s="291" t="s">
        <v>1977</v>
      </c>
      <c r="R1441" s="291">
        <v>1</v>
      </c>
      <c r="S1441" s="291">
        <v>30</v>
      </c>
      <c r="T1441" s="291">
        <v>1</v>
      </c>
      <c r="U1441" s="291">
        <v>4</v>
      </c>
      <c r="V1441" s="291" t="s">
        <v>1514</v>
      </c>
      <c r="W1441" s="291"/>
      <c r="X1441" s="291" t="s">
        <v>717</v>
      </c>
      <c r="Z1441" s="300" t="s">
        <v>538</v>
      </c>
      <c r="AA1441" s="291" t="s">
        <v>29</v>
      </c>
      <c r="AB1441" s="294" t="s">
        <v>29</v>
      </c>
      <c r="AC1441" s="294" t="s">
        <v>112</v>
      </c>
      <c r="AD1441" s="294">
        <v>0</v>
      </c>
      <c r="AE1441" s="291" t="s">
        <v>29</v>
      </c>
      <c r="AF1441" s="294" t="s">
        <v>29</v>
      </c>
      <c r="AG1441" s="294" t="s">
        <v>29</v>
      </c>
      <c r="AH1441" s="294" t="s">
        <v>29</v>
      </c>
      <c r="AI1441" s="292" t="s">
        <v>29</v>
      </c>
      <c r="AJ1441" s="294" t="s">
        <v>29</v>
      </c>
      <c r="AK1441" s="294" t="s">
        <v>29</v>
      </c>
      <c r="AL1441" s="292" t="s">
        <v>29</v>
      </c>
      <c r="AM1441" s="292" t="s">
        <v>29</v>
      </c>
      <c r="AN1441" s="181" t="s">
        <v>2112</v>
      </c>
      <c r="AO1441" s="291" t="s">
        <v>470</v>
      </c>
      <c r="AQ1441" s="291" t="s">
        <v>147</v>
      </c>
      <c r="AT1441" s="317" t="s">
        <v>2514</v>
      </c>
      <c r="AU1441" s="305">
        <v>-42</v>
      </c>
      <c r="AV1441" s="305">
        <v>173</v>
      </c>
      <c r="AW1441" s="315" t="s">
        <v>1518</v>
      </c>
      <c r="AX1441" s="355">
        <v>3.9</v>
      </c>
      <c r="AY1441" s="355">
        <v>3057</v>
      </c>
      <c r="AZ1441" s="541">
        <f t="shared" si="832"/>
        <v>3.485295438726089</v>
      </c>
      <c r="BA1441" s="530" t="s">
        <v>1751</v>
      </c>
      <c r="BB1441" s="348" t="s">
        <v>1516</v>
      </c>
      <c r="BC1441" s="348"/>
      <c r="BD1441" s="348" t="s">
        <v>1517</v>
      </c>
      <c r="BE1441" s="348" t="s">
        <v>867</v>
      </c>
      <c r="BI1441" s="181" t="s">
        <v>2232</v>
      </c>
      <c r="BJ1441" s="181" t="s">
        <v>2115</v>
      </c>
      <c r="BK1441" s="338" t="s">
        <v>1645</v>
      </c>
      <c r="BL1441" s="348"/>
      <c r="BM1441" s="348"/>
      <c r="BN1441" s="181" t="s">
        <v>1521</v>
      </c>
      <c r="BO1441" s="291"/>
      <c r="BP1441" s="181" t="s">
        <v>51</v>
      </c>
      <c r="BQ1441" s="291" t="s">
        <v>1522</v>
      </c>
      <c r="BR1441" s="181">
        <v>-12.590375311869389</v>
      </c>
      <c r="BS1441" s="294" t="s">
        <v>21</v>
      </c>
      <c r="BT1441" s="291" t="s">
        <v>1214</v>
      </c>
      <c r="BU1441" s="181">
        <v>19.783081207197238</v>
      </c>
      <c r="BW1441" s="310" t="s">
        <v>26</v>
      </c>
      <c r="BX1441" s="291" t="s">
        <v>67</v>
      </c>
      <c r="BY1441" s="311"/>
      <c r="BZ1441" s="181">
        <v>19.783081207197238</v>
      </c>
      <c r="CA1441" s="348" t="s">
        <v>57</v>
      </c>
      <c r="CB1441" s="348" t="s">
        <v>1514</v>
      </c>
      <c r="CC1441" s="291">
        <v>30</v>
      </c>
      <c r="CD1441" s="291">
        <v>30</v>
      </c>
      <c r="CF1441" s="299" t="s">
        <v>1584</v>
      </c>
      <c r="CG1441" s="181">
        <v>0</v>
      </c>
      <c r="CH1441" s="294" t="s">
        <v>21</v>
      </c>
      <c r="CI1441" s="181">
        <v>0</v>
      </c>
      <c r="CL1441" s="181">
        <v>0</v>
      </c>
      <c r="CM1441" s="291">
        <v>30</v>
      </c>
      <c r="CN1441" s="291">
        <v>30</v>
      </c>
      <c r="CP1441" s="181">
        <f t="shared" si="806"/>
        <v>-0.90003570904492392</v>
      </c>
      <c r="CQ1441" s="181">
        <f t="shared" si="807"/>
        <v>0.98701298701298701</v>
      </c>
      <c r="CR1441" s="181">
        <f t="shared" si="833"/>
        <v>-0.88834693360278205</v>
      </c>
      <c r="CS1441" s="181">
        <f t="shared" si="808"/>
        <v>7.3243002287012207E-2</v>
      </c>
      <c r="CT1441" s="291">
        <v>0</v>
      </c>
      <c r="CU1441" s="291">
        <v>1</v>
      </c>
      <c r="CV1441" s="291" t="s">
        <v>1782</v>
      </c>
      <c r="CW1441" s="291">
        <v>0</v>
      </c>
      <c r="CX1441" s="348">
        <v>0</v>
      </c>
      <c r="CY1441" s="318">
        <v>0</v>
      </c>
      <c r="CZ1441" s="318">
        <v>1</v>
      </c>
      <c r="DA1441" s="318">
        <v>0</v>
      </c>
      <c r="DB1441" s="318">
        <v>0</v>
      </c>
      <c r="DC1441" s="318">
        <v>0</v>
      </c>
      <c r="DD1441" s="291">
        <v>0</v>
      </c>
      <c r="DE1441" s="292">
        <v>0</v>
      </c>
      <c r="DF1441" s="292">
        <v>0</v>
      </c>
      <c r="DG1441" s="292">
        <v>0</v>
      </c>
      <c r="DH1441" s="292">
        <v>0</v>
      </c>
      <c r="DI1441" s="292">
        <v>0</v>
      </c>
      <c r="DJ1441" s="292">
        <v>0</v>
      </c>
      <c r="DK1441" s="292">
        <v>0</v>
      </c>
      <c r="DL1441" s="348">
        <v>1</v>
      </c>
      <c r="DM1441" s="292">
        <v>0</v>
      </c>
      <c r="DN1441" s="292">
        <v>0</v>
      </c>
      <c r="DO1441" s="348">
        <v>0</v>
      </c>
      <c r="DP1441" s="348">
        <v>0</v>
      </c>
      <c r="DQ1441" s="348">
        <v>0</v>
      </c>
      <c r="DR1441" s="348">
        <v>0</v>
      </c>
      <c r="DS1441" s="348">
        <v>0</v>
      </c>
      <c r="DT1441" s="348">
        <v>0</v>
      </c>
      <c r="DU1441" s="348">
        <v>0</v>
      </c>
      <c r="DV1441" s="348">
        <v>0</v>
      </c>
      <c r="DW1441" s="348">
        <v>0</v>
      </c>
      <c r="DX1441" s="348">
        <v>0</v>
      </c>
      <c r="DY1441" s="348">
        <v>0</v>
      </c>
      <c r="DZ1441" s="348">
        <v>0</v>
      </c>
      <c r="EA1441" s="348">
        <v>0</v>
      </c>
      <c r="EB1441" s="348">
        <v>0</v>
      </c>
      <c r="EC1441" s="348">
        <v>0</v>
      </c>
      <c r="ED1441" s="348">
        <v>0</v>
      </c>
      <c r="EE1441" s="348">
        <v>0</v>
      </c>
      <c r="EF1441" s="348">
        <v>0</v>
      </c>
      <c r="EG1441" s="348">
        <v>0</v>
      </c>
      <c r="EH1441" s="348">
        <v>0</v>
      </c>
      <c r="EI1441" s="348">
        <v>0</v>
      </c>
      <c r="EJ1441" s="348">
        <v>0</v>
      </c>
      <c r="EK1441" s="348">
        <v>0</v>
      </c>
      <c r="EL1441" s="348">
        <v>0</v>
      </c>
      <c r="EM1441" s="348">
        <v>1</v>
      </c>
      <c r="EN1441" s="348">
        <v>0</v>
      </c>
      <c r="EO1441" s="348">
        <v>1</v>
      </c>
      <c r="EP1441" s="291">
        <v>3</v>
      </c>
      <c r="EQ1441" s="291">
        <v>4</v>
      </c>
    </row>
    <row r="1442" spans="1:147" s="428" customFormat="1" ht="15" customHeight="1" x14ac:dyDescent="0.25">
      <c r="A1442" s="500" t="s">
        <v>2615</v>
      </c>
      <c r="B1442" s="446">
        <v>1</v>
      </c>
      <c r="C1442" s="413" t="s">
        <v>1513</v>
      </c>
      <c r="D1442" s="420">
        <v>2001</v>
      </c>
      <c r="E1442" s="413" t="s">
        <v>945</v>
      </c>
      <c r="F1442" s="413" t="s">
        <v>412</v>
      </c>
      <c r="G1442" s="420">
        <v>71</v>
      </c>
      <c r="H1442" s="420" t="s">
        <v>946</v>
      </c>
      <c r="I1442" s="449" t="s">
        <v>50</v>
      </c>
      <c r="J1442" s="393">
        <v>0</v>
      </c>
      <c r="K1442" s="420" t="s">
        <v>3</v>
      </c>
      <c r="L1442" s="399" t="s">
        <v>77</v>
      </c>
      <c r="M1442" s="446" t="s">
        <v>1515</v>
      </c>
      <c r="N1442" s="446">
        <v>24</v>
      </c>
      <c r="O1442" s="393">
        <f t="shared" ref="O1442:O1444" si="834">LOG10(N1442)</f>
        <v>1.3802112417116059</v>
      </c>
      <c r="P1442" s="393" t="s">
        <v>1977</v>
      </c>
      <c r="R1442" s="446">
        <v>1</v>
      </c>
      <c r="S1442" s="446">
        <v>30</v>
      </c>
      <c r="T1442" s="446">
        <v>1</v>
      </c>
      <c r="U1442" s="446">
        <v>4</v>
      </c>
      <c r="V1442" s="446" t="s">
        <v>1514</v>
      </c>
      <c r="W1442" s="446">
        <v>1</v>
      </c>
      <c r="X1442" s="446" t="s">
        <v>717</v>
      </c>
      <c r="Z1442" s="450" t="s">
        <v>538</v>
      </c>
      <c r="AA1442" s="446" t="s">
        <v>29</v>
      </c>
      <c r="AB1442" s="446" t="s">
        <v>29</v>
      </c>
      <c r="AC1442" s="446" t="s">
        <v>112</v>
      </c>
      <c r="AD1442" s="446">
        <v>0</v>
      </c>
      <c r="AE1442" s="446" t="s">
        <v>29</v>
      </c>
      <c r="AF1442" s="396" t="s">
        <v>29</v>
      </c>
      <c r="AG1442" s="396" t="s">
        <v>29</v>
      </c>
      <c r="AH1442" s="396" t="s">
        <v>29</v>
      </c>
      <c r="AI1442" s="394" t="s">
        <v>29</v>
      </c>
      <c r="AJ1442" s="396" t="s">
        <v>29</v>
      </c>
      <c r="AK1442" s="396" t="s">
        <v>29</v>
      </c>
      <c r="AL1442" s="394" t="s">
        <v>29</v>
      </c>
      <c r="AM1442" s="394" t="s">
        <v>29</v>
      </c>
      <c r="AN1442" s="428" t="s">
        <v>2250</v>
      </c>
      <c r="AO1442" s="446" t="s">
        <v>470</v>
      </c>
      <c r="AQ1442" s="446" t="s">
        <v>147</v>
      </c>
      <c r="AT1442" s="400" t="s">
        <v>2514</v>
      </c>
      <c r="AU1442" s="403">
        <v>-42</v>
      </c>
      <c r="AV1442" s="403">
        <v>173</v>
      </c>
      <c r="AW1442" s="451" t="s">
        <v>1518</v>
      </c>
      <c r="AX1442" s="453">
        <v>3.9</v>
      </c>
      <c r="AY1442" s="453">
        <v>3057</v>
      </c>
      <c r="AZ1442" s="542">
        <f t="shared" ref="AZ1442:AZ1444" si="835">LOG10(AY1442)</f>
        <v>3.485295438726089</v>
      </c>
      <c r="BA1442" s="531" t="s">
        <v>1751</v>
      </c>
      <c r="BB1442" s="446" t="s">
        <v>1516</v>
      </c>
      <c r="BC1442" s="446"/>
      <c r="BD1442" s="446" t="s">
        <v>1517</v>
      </c>
      <c r="BE1442" s="446" t="s">
        <v>867</v>
      </c>
      <c r="BI1442" s="392" t="s">
        <v>2232</v>
      </c>
      <c r="BJ1442" s="428" t="s">
        <v>8</v>
      </c>
      <c r="BK1442" s="428" t="s">
        <v>1664</v>
      </c>
      <c r="BL1442" s="446"/>
      <c r="BM1442" s="446"/>
      <c r="BN1442" s="428" t="s">
        <v>1519</v>
      </c>
      <c r="BO1442" s="446" t="s">
        <v>1679</v>
      </c>
      <c r="BP1442" s="392" t="s">
        <v>51</v>
      </c>
      <c r="BQ1442" s="446" t="s">
        <v>37</v>
      </c>
      <c r="BR1442" s="428">
        <v>36.180970832529475</v>
      </c>
      <c r="BS1442" s="446" t="s">
        <v>21</v>
      </c>
      <c r="BT1442" s="446" t="s">
        <v>1481</v>
      </c>
      <c r="BU1442" s="454">
        <v>34.295033976936395</v>
      </c>
      <c r="BW1442" s="421" t="s">
        <v>26</v>
      </c>
      <c r="BX1442" s="446" t="s">
        <v>67</v>
      </c>
      <c r="BY1442" s="446"/>
      <c r="BZ1442" s="409">
        <f t="shared" ref="BZ1442:BZ1450" si="836">IF(BX1442="SE",BY1442,BU1442)</f>
        <v>34.295033976936395</v>
      </c>
      <c r="CA1442" s="446" t="s">
        <v>57</v>
      </c>
      <c r="CB1442" s="446" t="s">
        <v>1514</v>
      </c>
      <c r="CC1442" s="446">
        <v>30</v>
      </c>
      <c r="CD1442" s="446">
        <v>30</v>
      </c>
      <c r="CF1442" s="410" t="s">
        <v>1584</v>
      </c>
      <c r="CG1442" s="428">
        <v>54.303886293553298</v>
      </c>
      <c r="CH1442" s="446" t="s">
        <v>21</v>
      </c>
      <c r="CI1442" s="428">
        <v>40.471120279541324</v>
      </c>
      <c r="CK1442" s="392"/>
      <c r="CL1442" s="410">
        <f>CI1442</f>
        <v>40.471120279541324</v>
      </c>
      <c r="CM1442" s="446">
        <v>30</v>
      </c>
      <c r="CN1442" s="446">
        <v>30</v>
      </c>
      <c r="CP1442" s="392">
        <f t="shared" si="806"/>
        <v>-0.48314369230857734</v>
      </c>
      <c r="CQ1442" s="392">
        <f t="shared" si="807"/>
        <v>0.98701298701298701</v>
      </c>
      <c r="CR1442" s="392">
        <f t="shared" ref="CR1442:CR1444" si="837">CP1442*CQ1442</f>
        <v>-0.47686909890197243</v>
      </c>
      <c r="CS1442" s="392">
        <f t="shared" si="808"/>
        <v>6.856170114572982E-2</v>
      </c>
      <c r="CT1442" s="393">
        <v>0</v>
      </c>
      <c r="CU1442" s="393">
        <v>2</v>
      </c>
      <c r="CV1442" s="393" t="s">
        <v>1782</v>
      </c>
      <c r="CW1442" s="446">
        <v>0</v>
      </c>
      <c r="CX1442" s="446">
        <v>0</v>
      </c>
      <c r="CY1442" s="414">
        <v>0</v>
      </c>
      <c r="CZ1442" s="414">
        <v>2</v>
      </c>
      <c r="DA1442" s="414">
        <v>0</v>
      </c>
      <c r="DB1442" s="414">
        <v>0</v>
      </c>
      <c r="DC1442" s="414">
        <v>0</v>
      </c>
      <c r="DD1442" s="394">
        <v>1</v>
      </c>
      <c r="DE1442" s="394">
        <v>0</v>
      </c>
      <c r="DF1442" s="394">
        <v>0</v>
      </c>
      <c r="DG1442" s="394">
        <v>0</v>
      </c>
      <c r="DH1442" s="394">
        <v>0</v>
      </c>
      <c r="DI1442" s="394">
        <v>0</v>
      </c>
      <c r="DJ1442" s="394">
        <v>0</v>
      </c>
      <c r="DK1442" s="394">
        <v>0</v>
      </c>
      <c r="DL1442" s="394">
        <v>0</v>
      </c>
      <c r="DM1442" s="394">
        <v>0</v>
      </c>
      <c r="DN1442" s="394">
        <v>0</v>
      </c>
      <c r="DO1442" s="446">
        <v>0</v>
      </c>
      <c r="DP1442" s="446">
        <v>0</v>
      </c>
      <c r="DQ1442" s="446">
        <v>0</v>
      </c>
      <c r="DR1442" s="446">
        <v>0</v>
      </c>
      <c r="DS1442" s="446">
        <v>0</v>
      </c>
      <c r="DT1442" s="446">
        <v>0</v>
      </c>
      <c r="DU1442" s="446">
        <v>0</v>
      </c>
      <c r="DV1442" s="446">
        <v>0</v>
      </c>
      <c r="DW1442" s="446">
        <v>0</v>
      </c>
      <c r="DX1442" s="446">
        <v>0</v>
      </c>
      <c r="DY1442" s="446">
        <v>0</v>
      </c>
      <c r="DZ1442" s="446">
        <v>0</v>
      </c>
      <c r="EA1442" s="446">
        <v>0</v>
      </c>
      <c r="EB1442" s="446">
        <v>0</v>
      </c>
      <c r="EC1442" s="446">
        <v>0</v>
      </c>
      <c r="ED1442" s="446">
        <v>0</v>
      </c>
      <c r="EE1442" s="446">
        <v>0</v>
      </c>
      <c r="EF1442" s="446">
        <v>0</v>
      </c>
      <c r="EG1442" s="446">
        <v>0</v>
      </c>
      <c r="EH1442" s="446">
        <v>0</v>
      </c>
      <c r="EI1442" s="446">
        <v>0</v>
      </c>
      <c r="EJ1442" s="446">
        <v>0</v>
      </c>
      <c r="EK1442" s="446">
        <v>0</v>
      </c>
      <c r="EL1442" s="446">
        <v>0</v>
      </c>
      <c r="EM1442" s="446">
        <v>1</v>
      </c>
      <c r="EN1442" s="446">
        <v>0</v>
      </c>
      <c r="EO1442" s="446">
        <v>1</v>
      </c>
      <c r="EP1442" s="393">
        <v>3</v>
      </c>
      <c r="EQ1442" s="393">
        <v>4</v>
      </c>
    </row>
    <row r="1443" spans="1:147" s="428" customFormat="1" ht="15" customHeight="1" x14ac:dyDescent="0.25">
      <c r="A1443" s="500" t="s">
        <v>2615</v>
      </c>
      <c r="B1443" s="446">
        <v>2</v>
      </c>
      <c r="C1443" s="413" t="s">
        <v>1513</v>
      </c>
      <c r="D1443" s="420">
        <v>2001</v>
      </c>
      <c r="E1443" s="413" t="s">
        <v>945</v>
      </c>
      <c r="F1443" s="413" t="s">
        <v>412</v>
      </c>
      <c r="G1443" s="420">
        <v>71</v>
      </c>
      <c r="H1443" s="420" t="s">
        <v>946</v>
      </c>
      <c r="I1443" s="449" t="s">
        <v>50</v>
      </c>
      <c r="J1443" s="393">
        <v>0</v>
      </c>
      <c r="K1443" s="420" t="s">
        <v>3</v>
      </c>
      <c r="L1443" s="399" t="s">
        <v>77</v>
      </c>
      <c r="M1443" s="446" t="s">
        <v>1515</v>
      </c>
      <c r="N1443" s="446">
        <v>24</v>
      </c>
      <c r="O1443" s="393">
        <f t="shared" si="834"/>
        <v>1.3802112417116059</v>
      </c>
      <c r="P1443" s="393" t="s">
        <v>1977</v>
      </c>
      <c r="R1443" s="446">
        <v>1</v>
      </c>
      <c r="S1443" s="446">
        <v>30</v>
      </c>
      <c r="T1443" s="446">
        <v>1</v>
      </c>
      <c r="U1443" s="446">
        <v>4</v>
      </c>
      <c r="V1443" s="446" t="s">
        <v>1514</v>
      </c>
      <c r="W1443" s="446"/>
      <c r="X1443" s="446" t="s">
        <v>717</v>
      </c>
      <c r="Z1443" s="450" t="s">
        <v>538</v>
      </c>
      <c r="AA1443" s="446" t="s">
        <v>29</v>
      </c>
      <c r="AB1443" s="446" t="s">
        <v>29</v>
      </c>
      <c r="AC1443" s="446" t="s">
        <v>112</v>
      </c>
      <c r="AD1443" s="446">
        <v>0</v>
      </c>
      <c r="AE1443" s="446" t="s">
        <v>29</v>
      </c>
      <c r="AF1443" s="396" t="s">
        <v>29</v>
      </c>
      <c r="AG1443" s="396" t="s">
        <v>29</v>
      </c>
      <c r="AH1443" s="396" t="s">
        <v>29</v>
      </c>
      <c r="AI1443" s="394" t="s">
        <v>29</v>
      </c>
      <c r="AJ1443" s="396" t="s">
        <v>29</v>
      </c>
      <c r="AK1443" s="396" t="s">
        <v>29</v>
      </c>
      <c r="AL1443" s="394" t="s">
        <v>29</v>
      </c>
      <c r="AM1443" s="394" t="s">
        <v>29</v>
      </c>
      <c r="AN1443" s="428" t="s">
        <v>2250</v>
      </c>
      <c r="AO1443" s="446" t="s">
        <v>470</v>
      </c>
      <c r="AQ1443" s="446" t="s">
        <v>147</v>
      </c>
      <c r="AT1443" s="400" t="s">
        <v>2514</v>
      </c>
      <c r="AU1443" s="403">
        <v>-42</v>
      </c>
      <c r="AV1443" s="403">
        <v>173</v>
      </c>
      <c r="AW1443" s="451" t="s">
        <v>1518</v>
      </c>
      <c r="AX1443" s="453">
        <v>3.9</v>
      </c>
      <c r="AY1443" s="453">
        <v>3057</v>
      </c>
      <c r="AZ1443" s="542">
        <f t="shared" si="835"/>
        <v>3.485295438726089</v>
      </c>
      <c r="BA1443" s="531" t="s">
        <v>1751</v>
      </c>
      <c r="BB1443" s="446" t="s">
        <v>1516</v>
      </c>
      <c r="BC1443" s="446"/>
      <c r="BD1443" s="446" t="s">
        <v>1517</v>
      </c>
      <c r="BE1443" s="446" t="s">
        <v>867</v>
      </c>
      <c r="BI1443" s="392" t="s">
        <v>2232</v>
      </c>
      <c r="BJ1443" s="428" t="s">
        <v>8</v>
      </c>
      <c r="BK1443" s="428" t="s">
        <v>1659</v>
      </c>
      <c r="BL1443" s="446"/>
      <c r="BM1443" s="446"/>
      <c r="BN1443" s="428" t="s">
        <v>1520</v>
      </c>
      <c r="BO1443" s="446" t="s">
        <v>1682</v>
      </c>
      <c r="BP1443" s="392" t="s">
        <v>51</v>
      </c>
      <c r="BQ1443" s="446" t="s">
        <v>37</v>
      </c>
      <c r="BR1443" s="428">
        <v>8.3029004986540933</v>
      </c>
      <c r="BS1443" s="446" t="s">
        <v>21</v>
      </c>
      <c r="BT1443" s="446" t="s">
        <v>1481</v>
      </c>
      <c r="BU1443" s="454">
        <v>12.305636008725228</v>
      </c>
      <c r="BW1443" s="421" t="s">
        <v>26</v>
      </c>
      <c r="BX1443" s="446" t="s">
        <v>67</v>
      </c>
      <c r="BY1443" s="446"/>
      <c r="BZ1443" s="409">
        <f t="shared" si="836"/>
        <v>12.305636008725228</v>
      </c>
      <c r="CA1443" s="446" t="s">
        <v>57</v>
      </c>
      <c r="CB1443" s="446" t="s">
        <v>1514</v>
      </c>
      <c r="CC1443" s="446">
        <v>30</v>
      </c>
      <c r="CD1443" s="446">
        <v>30</v>
      </c>
      <c r="CF1443" s="410" t="s">
        <v>1584</v>
      </c>
      <c r="CG1443" s="428">
        <v>4.7139167841363099</v>
      </c>
      <c r="CH1443" s="446" t="s">
        <v>21</v>
      </c>
      <c r="CI1443" s="428">
        <v>7.4023078420380246</v>
      </c>
      <c r="CK1443" s="392"/>
      <c r="CL1443" s="410">
        <f>CI1443</f>
        <v>7.4023078420380246</v>
      </c>
      <c r="CM1443" s="446">
        <v>30</v>
      </c>
      <c r="CN1443" s="446">
        <v>30</v>
      </c>
      <c r="CP1443" s="392">
        <f t="shared" si="806"/>
        <v>0.35344195834267839</v>
      </c>
      <c r="CQ1443" s="392">
        <f t="shared" si="807"/>
        <v>0.98701298701298701</v>
      </c>
      <c r="CR1443" s="392">
        <f t="shared" si="837"/>
        <v>0.34885180303952673</v>
      </c>
      <c r="CS1443" s="392">
        <f t="shared" si="808"/>
        <v>6.7680813170699405E-2</v>
      </c>
      <c r="CT1443" s="393">
        <v>0</v>
      </c>
      <c r="CU1443" s="393">
        <v>2</v>
      </c>
      <c r="CV1443" s="393" t="s">
        <v>1782</v>
      </c>
      <c r="CW1443" s="446">
        <v>0</v>
      </c>
      <c r="CX1443" s="446">
        <v>0</v>
      </c>
      <c r="CY1443" s="414">
        <v>0</v>
      </c>
      <c r="CZ1443" s="414">
        <v>2</v>
      </c>
      <c r="DA1443" s="414">
        <v>0</v>
      </c>
      <c r="DB1443" s="414">
        <v>0</v>
      </c>
      <c r="DC1443" s="414">
        <v>0</v>
      </c>
      <c r="DD1443" s="393">
        <v>0</v>
      </c>
      <c r="DE1443" s="394">
        <v>0</v>
      </c>
      <c r="DF1443" s="394">
        <v>0</v>
      </c>
      <c r="DG1443" s="394">
        <v>0</v>
      </c>
      <c r="DH1443" s="394">
        <v>0</v>
      </c>
      <c r="DI1443" s="394">
        <v>0</v>
      </c>
      <c r="DJ1443" s="394">
        <v>0</v>
      </c>
      <c r="DK1443" s="394">
        <v>0</v>
      </c>
      <c r="DL1443" s="394">
        <v>0</v>
      </c>
      <c r="DM1443" s="394">
        <v>0</v>
      </c>
      <c r="DN1443" s="394">
        <v>0</v>
      </c>
      <c r="DO1443" s="446">
        <v>0</v>
      </c>
      <c r="DP1443" s="446">
        <v>0</v>
      </c>
      <c r="DQ1443" s="446">
        <v>0</v>
      </c>
      <c r="DR1443" s="446">
        <v>0</v>
      </c>
      <c r="DS1443" s="446">
        <v>0</v>
      </c>
      <c r="DT1443" s="446">
        <v>0</v>
      </c>
      <c r="DU1443" s="446">
        <v>0</v>
      </c>
      <c r="DV1443" s="446">
        <v>0</v>
      </c>
      <c r="DW1443" s="446">
        <v>0</v>
      </c>
      <c r="DX1443" s="446">
        <v>0</v>
      </c>
      <c r="DY1443" s="446">
        <v>0</v>
      </c>
      <c r="DZ1443" s="446">
        <v>0</v>
      </c>
      <c r="EA1443" s="446">
        <v>0</v>
      </c>
      <c r="EB1443" s="446">
        <v>0</v>
      </c>
      <c r="EC1443" s="446">
        <v>0</v>
      </c>
      <c r="ED1443" s="446">
        <v>0</v>
      </c>
      <c r="EE1443" s="446">
        <v>0</v>
      </c>
      <c r="EF1443" s="446">
        <v>0</v>
      </c>
      <c r="EG1443" s="446">
        <v>0</v>
      </c>
      <c r="EH1443" s="446">
        <v>0</v>
      </c>
      <c r="EI1443" s="446">
        <v>0</v>
      </c>
      <c r="EJ1443" s="446">
        <v>0</v>
      </c>
      <c r="EK1443" s="446">
        <v>0</v>
      </c>
      <c r="EL1443" s="446">
        <v>0</v>
      </c>
      <c r="EM1443" s="446">
        <v>1</v>
      </c>
      <c r="EN1443" s="446">
        <v>0</v>
      </c>
      <c r="EO1443" s="446">
        <v>1</v>
      </c>
      <c r="EP1443" s="393">
        <v>3</v>
      </c>
      <c r="EQ1443" s="393">
        <v>4</v>
      </c>
    </row>
    <row r="1444" spans="1:147" s="428" customFormat="1" ht="15" customHeight="1" x14ac:dyDescent="0.25">
      <c r="A1444" s="500" t="s">
        <v>2615</v>
      </c>
      <c r="B1444" s="446">
        <v>3</v>
      </c>
      <c r="C1444" s="413" t="s">
        <v>1513</v>
      </c>
      <c r="D1444" s="420">
        <v>2001</v>
      </c>
      <c r="E1444" s="413" t="s">
        <v>945</v>
      </c>
      <c r="F1444" s="413" t="s">
        <v>412</v>
      </c>
      <c r="G1444" s="420">
        <v>71</v>
      </c>
      <c r="H1444" s="420" t="s">
        <v>946</v>
      </c>
      <c r="I1444" s="449" t="s">
        <v>50</v>
      </c>
      <c r="J1444" s="393">
        <v>0</v>
      </c>
      <c r="K1444" s="420" t="s">
        <v>3</v>
      </c>
      <c r="L1444" s="399" t="s">
        <v>77</v>
      </c>
      <c r="M1444" s="446" t="s">
        <v>1515</v>
      </c>
      <c r="N1444" s="446">
        <v>24</v>
      </c>
      <c r="O1444" s="393">
        <f t="shared" si="834"/>
        <v>1.3802112417116059</v>
      </c>
      <c r="P1444" s="393" t="s">
        <v>1977</v>
      </c>
      <c r="R1444" s="446">
        <v>1</v>
      </c>
      <c r="S1444" s="446">
        <v>30</v>
      </c>
      <c r="T1444" s="446">
        <v>1</v>
      </c>
      <c r="U1444" s="446">
        <v>4</v>
      </c>
      <c r="V1444" s="446" t="s">
        <v>1514</v>
      </c>
      <c r="W1444" s="446"/>
      <c r="X1444" s="446" t="s">
        <v>717</v>
      </c>
      <c r="Z1444" s="450" t="s">
        <v>538</v>
      </c>
      <c r="AA1444" s="446" t="s">
        <v>29</v>
      </c>
      <c r="AB1444" s="446" t="s">
        <v>29</v>
      </c>
      <c r="AC1444" s="446" t="s">
        <v>112</v>
      </c>
      <c r="AD1444" s="446">
        <v>0</v>
      </c>
      <c r="AE1444" s="446" t="s">
        <v>29</v>
      </c>
      <c r="AF1444" s="396" t="s">
        <v>29</v>
      </c>
      <c r="AG1444" s="396" t="s">
        <v>29</v>
      </c>
      <c r="AH1444" s="396" t="s">
        <v>29</v>
      </c>
      <c r="AI1444" s="394" t="s">
        <v>29</v>
      </c>
      <c r="AJ1444" s="396" t="s">
        <v>29</v>
      </c>
      <c r="AK1444" s="396" t="s">
        <v>29</v>
      </c>
      <c r="AL1444" s="394" t="s">
        <v>29</v>
      </c>
      <c r="AM1444" s="394" t="s">
        <v>29</v>
      </c>
      <c r="AN1444" s="428" t="s">
        <v>2250</v>
      </c>
      <c r="AO1444" s="446" t="s">
        <v>470</v>
      </c>
      <c r="AQ1444" s="446" t="s">
        <v>147</v>
      </c>
      <c r="AT1444" s="400" t="s">
        <v>2514</v>
      </c>
      <c r="AU1444" s="403">
        <v>-42</v>
      </c>
      <c r="AV1444" s="403">
        <v>173</v>
      </c>
      <c r="AW1444" s="451" t="s">
        <v>1518</v>
      </c>
      <c r="AX1444" s="453">
        <v>3.9</v>
      </c>
      <c r="AY1444" s="453">
        <v>3057</v>
      </c>
      <c r="AZ1444" s="542">
        <f t="shared" si="835"/>
        <v>3.485295438726089</v>
      </c>
      <c r="BA1444" s="531" t="s">
        <v>1751</v>
      </c>
      <c r="BB1444" s="446" t="s">
        <v>1516</v>
      </c>
      <c r="BC1444" s="446"/>
      <c r="BD1444" s="446" t="s">
        <v>1517</v>
      </c>
      <c r="BE1444" s="446" t="s">
        <v>867</v>
      </c>
      <c r="BI1444" s="392" t="s">
        <v>2232</v>
      </c>
      <c r="BJ1444" s="428" t="s">
        <v>4</v>
      </c>
      <c r="BK1444" s="428" t="s">
        <v>1645</v>
      </c>
      <c r="BL1444" s="446"/>
      <c r="BM1444" s="446"/>
      <c r="BN1444" s="428" t="s">
        <v>1521</v>
      </c>
      <c r="BO1444" s="446"/>
      <c r="BP1444" s="392" t="s">
        <v>51</v>
      </c>
      <c r="BQ1444" s="446" t="s">
        <v>1522</v>
      </c>
      <c r="BR1444" s="428">
        <v>50.756090443131782</v>
      </c>
      <c r="BS1444" s="446" t="s">
        <v>21</v>
      </c>
      <c r="BT1444" s="446" t="s">
        <v>1214</v>
      </c>
      <c r="BU1444" s="428">
        <v>15.033876936166886</v>
      </c>
      <c r="BW1444" s="421" t="s">
        <v>26</v>
      </c>
      <c r="BX1444" s="446" t="s">
        <v>67</v>
      </c>
      <c r="BY1444" s="446"/>
      <c r="BZ1444" s="409">
        <f t="shared" si="836"/>
        <v>15.033876936166886</v>
      </c>
      <c r="CA1444" s="446" t="s">
        <v>57</v>
      </c>
      <c r="CB1444" s="446" t="s">
        <v>1514</v>
      </c>
      <c r="CC1444" s="446">
        <v>30</v>
      </c>
      <c r="CD1444" s="446">
        <v>30</v>
      </c>
      <c r="CF1444" s="410" t="s">
        <v>1584</v>
      </c>
      <c r="CG1444" s="428">
        <v>63.346465755001198</v>
      </c>
      <c r="CH1444" s="446" t="s">
        <v>21</v>
      </c>
      <c r="CI1444" s="428">
        <v>21.45588893442822</v>
      </c>
      <c r="CK1444" s="392"/>
      <c r="CL1444" s="410">
        <f>CI1444</f>
        <v>21.45588893442822</v>
      </c>
      <c r="CM1444" s="446">
        <v>30</v>
      </c>
      <c r="CN1444" s="446">
        <v>30</v>
      </c>
      <c r="CP1444" s="392">
        <f t="shared" si="806"/>
        <v>-0.67963180887199648</v>
      </c>
      <c r="CQ1444" s="392">
        <f t="shared" si="807"/>
        <v>0.98701298701298701</v>
      </c>
      <c r="CR1444" s="392">
        <f t="shared" si="837"/>
        <v>-0.67080542174378877</v>
      </c>
      <c r="CS1444" s="392">
        <f t="shared" si="808"/>
        <v>7.0416499282007189E-2</v>
      </c>
      <c r="CT1444" s="393">
        <v>0</v>
      </c>
      <c r="CU1444" s="393">
        <v>2</v>
      </c>
      <c r="CV1444" s="393" t="s">
        <v>1782</v>
      </c>
      <c r="CW1444" s="446">
        <v>0</v>
      </c>
      <c r="CX1444" s="446">
        <v>0</v>
      </c>
      <c r="CY1444" s="414">
        <v>0</v>
      </c>
      <c r="CZ1444" s="414">
        <v>1</v>
      </c>
      <c r="DA1444" s="414">
        <v>0</v>
      </c>
      <c r="DB1444" s="414">
        <v>0</v>
      </c>
      <c r="DC1444" s="414">
        <v>0</v>
      </c>
      <c r="DD1444" s="393">
        <v>0</v>
      </c>
      <c r="DE1444" s="394">
        <v>0</v>
      </c>
      <c r="DF1444" s="394">
        <v>0</v>
      </c>
      <c r="DG1444" s="394">
        <v>0</v>
      </c>
      <c r="DH1444" s="394">
        <v>0</v>
      </c>
      <c r="DI1444" s="394">
        <v>0</v>
      </c>
      <c r="DJ1444" s="394">
        <v>0</v>
      </c>
      <c r="DK1444" s="394">
        <v>0</v>
      </c>
      <c r="DL1444" s="446">
        <v>1</v>
      </c>
      <c r="DM1444" s="394">
        <v>0</v>
      </c>
      <c r="DN1444" s="394">
        <v>0</v>
      </c>
      <c r="DO1444" s="446">
        <v>0</v>
      </c>
      <c r="DP1444" s="446">
        <v>0</v>
      </c>
      <c r="DQ1444" s="446">
        <v>0</v>
      </c>
      <c r="DR1444" s="446">
        <v>0</v>
      </c>
      <c r="DS1444" s="446">
        <v>0</v>
      </c>
      <c r="DT1444" s="446">
        <v>0</v>
      </c>
      <c r="DU1444" s="446">
        <v>0</v>
      </c>
      <c r="DV1444" s="446">
        <v>0</v>
      </c>
      <c r="DW1444" s="446">
        <v>0</v>
      </c>
      <c r="DX1444" s="446">
        <v>0</v>
      </c>
      <c r="DY1444" s="446">
        <v>0</v>
      </c>
      <c r="DZ1444" s="446">
        <v>0</v>
      </c>
      <c r="EA1444" s="446">
        <v>0</v>
      </c>
      <c r="EB1444" s="446">
        <v>0</v>
      </c>
      <c r="EC1444" s="446">
        <v>0</v>
      </c>
      <c r="ED1444" s="446">
        <v>0</v>
      </c>
      <c r="EE1444" s="446">
        <v>0</v>
      </c>
      <c r="EF1444" s="446">
        <v>0</v>
      </c>
      <c r="EG1444" s="446">
        <v>0</v>
      </c>
      <c r="EH1444" s="446">
        <v>0</v>
      </c>
      <c r="EI1444" s="446">
        <v>0</v>
      </c>
      <c r="EJ1444" s="446">
        <v>0</v>
      </c>
      <c r="EK1444" s="446">
        <v>0</v>
      </c>
      <c r="EL1444" s="446">
        <v>0</v>
      </c>
      <c r="EM1444" s="446">
        <v>1</v>
      </c>
      <c r="EN1444" s="446">
        <v>0</v>
      </c>
      <c r="EO1444" s="446">
        <v>1</v>
      </c>
      <c r="EP1444" s="393">
        <v>3</v>
      </c>
      <c r="EQ1444" s="393">
        <v>4</v>
      </c>
    </row>
    <row r="1445" spans="1:147" s="82" customFormat="1" ht="15" customHeight="1" x14ac:dyDescent="0.25">
      <c r="A1445" s="508" t="s">
        <v>2616</v>
      </c>
      <c r="B1445" s="77">
        <v>1</v>
      </c>
      <c r="C1445" s="79" t="s">
        <v>529</v>
      </c>
      <c r="D1445" s="76">
        <v>2012</v>
      </c>
      <c r="E1445" s="79" t="s">
        <v>530</v>
      </c>
      <c r="F1445" s="79" t="s">
        <v>97</v>
      </c>
      <c r="G1445" s="76">
        <v>269</v>
      </c>
      <c r="H1445" s="76" t="s">
        <v>531</v>
      </c>
      <c r="I1445" s="75" t="s">
        <v>50</v>
      </c>
      <c r="J1445" s="59">
        <v>0</v>
      </c>
      <c r="K1445" s="76" t="s">
        <v>3</v>
      </c>
      <c r="L1445" s="76" t="s">
        <v>77</v>
      </c>
      <c r="M1445" s="77" t="s">
        <v>2380</v>
      </c>
      <c r="N1445" s="77">
        <v>19.5</v>
      </c>
      <c r="O1445" s="59">
        <f t="shared" si="826"/>
        <v>1.2900346113625181</v>
      </c>
      <c r="P1445" s="77" t="s">
        <v>1524</v>
      </c>
      <c r="Q1445" s="82" t="s">
        <v>1979</v>
      </c>
      <c r="R1445" s="77">
        <v>1</v>
      </c>
      <c r="S1445" s="77">
        <v>3</v>
      </c>
      <c r="T1445" s="77">
        <v>1</v>
      </c>
      <c r="U1445" s="77"/>
      <c r="V1445" s="77" t="s">
        <v>1523</v>
      </c>
      <c r="W1445" s="77"/>
      <c r="X1445" s="77" t="s">
        <v>1523</v>
      </c>
      <c r="Z1445" s="95" t="s">
        <v>83</v>
      </c>
      <c r="AA1445" s="77" t="s">
        <v>571</v>
      </c>
      <c r="AB1445" s="77" t="s">
        <v>1526</v>
      </c>
      <c r="AC1445" s="77" t="s">
        <v>2382</v>
      </c>
      <c r="AD1445" s="77">
        <v>0</v>
      </c>
      <c r="AE1445" s="77" t="s">
        <v>577</v>
      </c>
      <c r="AF1445" s="77">
        <v>39</v>
      </c>
      <c r="AG1445" s="59">
        <f t="shared" ref="AG1445:AG1450" si="838">LOG10(AF1445)</f>
        <v>1.5910646070264991</v>
      </c>
      <c r="AH1445" s="177">
        <f t="shared" ref="AH1445:AH1450" si="839">AF1445*20.3</f>
        <v>791.7</v>
      </c>
      <c r="AI1445" s="72">
        <f t="shared" ref="AI1445:AI1450" si="840">LOG10(AH1445)</f>
        <v>2.8985606449397121</v>
      </c>
      <c r="AJ1445" s="59">
        <f t="shared" ref="AJ1445:AJ1450" si="841">AF1445*N1445</f>
        <v>760.5</v>
      </c>
      <c r="AK1445" s="59">
        <f t="shared" ref="AK1445:AK1450" si="842">LOG10(AJ1445)</f>
        <v>2.8810992183890174</v>
      </c>
      <c r="AL1445" s="72">
        <f t="shared" ref="AL1445:AL1450" si="843">AH1445*N1445</f>
        <v>15438.150000000001</v>
      </c>
      <c r="AM1445" s="72">
        <f t="shared" si="800"/>
        <v>4.1885952563022304</v>
      </c>
      <c r="AN1445" s="82" t="s">
        <v>28</v>
      </c>
      <c r="AO1445" s="77" t="s">
        <v>36</v>
      </c>
      <c r="AP1445" s="82" t="s">
        <v>1275</v>
      </c>
      <c r="AQ1445" s="77" t="s">
        <v>80</v>
      </c>
      <c r="AR1445" s="82" t="s">
        <v>101</v>
      </c>
      <c r="AS1445" s="108" t="s">
        <v>102</v>
      </c>
      <c r="AT1445" s="228" t="s">
        <v>2401</v>
      </c>
      <c r="AU1445" s="270">
        <v>47.5</v>
      </c>
      <c r="AV1445" s="11">
        <v>-91</v>
      </c>
      <c r="AW1445" s="77"/>
      <c r="AX1445" s="277">
        <v>3.8833333333333333</v>
      </c>
      <c r="AY1445" s="278">
        <v>744</v>
      </c>
      <c r="AZ1445" s="455">
        <f t="shared" si="827"/>
        <v>2.8715729355458786</v>
      </c>
      <c r="BA1445" s="521" t="s">
        <v>103</v>
      </c>
      <c r="BB1445" s="95" t="s">
        <v>1525</v>
      </c>
      <c r="BC1445" s="77" t="s">
        <v>118</v>
      </c>
      <c r="BD1445" s="228" t="s">
        <v>2381</v>
      </c>
      <c r="BE1445" s="77" t="s">
        <v>867</v>
      </c>
      <c r="BI1445" s="82" t="s">
        <v>2232</v>
      </c>
      <c r="BJ1445" s="82" t="s">
        <v>1108</v>
      </c>
      <c r="BK1445" s="82" t="s">
        <v>170</v>
      </c>
      <c r="BL1445" s="77"/>
      <c r="BM1445" s="77"/>
      <c r="BN1445" s="82" t="s">
        <v>1123</v>
      </c>
      <c r="BO1445" s="77" t="s">
        <v>1670</v>
      </c>
      <c r="BP1445" s="78" t="s">
        <v>51</v>
      </c>
      <c r="BQ1445" s="77" t="s">
        <v>37</v>
      </c>
      <c r="BR1445" s="82">
        <v>714.82889733840295</v>
      </c>
      <c r="BS1445" s="77" t="s">
        <v>21</v>
      </c>
      <c r="BT1445" s="77" t="s">
        <v>1403</v>
      </c>
      <c r="BU1445" s="82">
        <v>1460.0760456273699</v>
      </c>
      <c r="BW1445" s="79" t="s">
        <v>1066</v>
      </c>
      <c r="BX1445" s="77" t="s">
        <v>27</v>
      </c>
      <c r="BY1445" s="80">
        <f t="shared" ref="BY1445:BY1450" si="844">(BU1445-BR1445)*SQRT(CC1445)</f>
        <v>1290.8059250323081</v>
      </c>
      <c r="BZ1445" s="80">
        <f t="shared" si="836"/>
        <v>1290.8059250323081</v>
      </c>
      <c r="CA1445" s="77" t="s">
        <v>18</v>
      </c>
      <c r="CB1445" s="77" t="s">
        <v>1523</v>
      </c>
      <c r="CC1445" s="77">
        <v>3</v>
      </c>
      <c r="CD1445" s="77">
        <v>3</v>
      </c>
      <c r="CF1445" s="82" t="s">
        <v>1584</v>
      </c>
      <c r="CG1445" s="82">
        <v>1634.98098859315</v>
      </c>
      <c r="CH1445" s="77" t="s">
        <v>21</v>
      </c>
      <c r="CI1445" s="82">
        <v>1901.14068441064</v>
      </c>
      <c r="CK1445" s="77">
        <f t="shared" ref="CK1445:CK1450" si="845">(CI1445-CG1445)*SQRT(CM1445)</f>
        <v>461.00211608297036</v>
      </c>
      <c r="CL1445" s="77">
        <f t="shared" ref="CL1445:CL1450" si="846">CK1445</f>
        <v>461.00211608297036</v>
      </c>
      <c r="CM1445" s="77">
        <v>3</v>
      </c>
      <c r="CN1445" s="77">
        <v>3</v>
      </c>
      <c r="CP1445" s="67">
        <f t="shared" si="806"/>
        <v>-0.9493919914587422</v>
      </c>
      <c r="CQ1445" s="67">
        <f t="shared" si="807"/>
        <v>0.8</v>
      </c>
      <c r="CR1445" s="67">
        <f t="shared" si="830"/>
        <v>-0.75951359316699385</v>
      </c>
      <c r="CS1445" s="67">
        <f t="shared" si="808"/>
        <v>0.71473840818378642</v>
      </c>
      <c r="CT1445" s="77">
        <v>0</v>
      </c>
      <c r="CU1445" s="77">
        <v>0</v>
      </c>
      <c r="CV1445" s="77" t="s">
        <v>1782</v>
      </c>
      <c r="CW1445" s="77">
        <v>0</v>
      </c>
      <c r="CX1445" s="77">
        <v>0</v>
      </c>
      <c r="CY1445" s="74">
        <v>0</v>
      </c>
      <c r="CZ1445" s="74">
        <v>3</v>
      </c>
      <c r="DA1445" s="74">
        <v>0</v>
      </c>
      <c r="DB1445" s="74">
        <v>0</v>
      </c>
      <c r="DC1445" s="74">
        <v>0</v>
      </c>
      <c r="DD1445" s="77">
        <v>0</v>
      </c>
      <c r="DE1445" s="60">
        <v>1</v>
      </c>
      <c r="DF1445" s="60">
        <v>4</v>
      </c>
      <c r="DG1445" s="60">
        <v>1</v>
      </c>
      <c r="DH1445" s="60">
        <v>0</v>
      </c>
      <c r="DI1445" s="60">
        <v>0</v>
      </c>
      <c r="DJ1445" s="60">
        <v>0</v>
      </c>
      <c r="DK1445" s="60">
        <v>0</v>
      </c>
      <c r="DL1445" s="74">
        <v>0</v>
      </c>
      <c r="DM1445" s="74">
        <v>0</v>
      </c>
      <c r="DN1445" s="74">
        <v>0</v>
      </c>
      <c r="DO1445" s="77">
        <v>0</v>
      </c>
      <c r="DP1445" s="77">
        <v>0</v>
      </c>
      <c r="DQ1445" s="77">
        <v>0</v>
      </c>
      <c r="DR1445" s="77">
        <v>0</v>
      </c>
      <c r="DS1445" s="77">
        <v>0</v>
      </c>
      <c r="DT1445" s="77">
        <v>0</v>
      </c>
      <c r="DU1445" s="77">
        <v>0</v>
      </c>
      <c r="DV1445" s="77">
        <v>0</v>
      </c>
      <c r="DW1445" s="77">
        <v>0</v>
      </c>
      <c r="DX1445" s="77">
        <v>0</v>
      </c>
      <c r="DY1445" s="77">
        <v>0</v>
      </c>
      <c r="DZ1445" s="77">
        <v>0</v>
      </c>
      <c r="EA1445" s="77">
        <v>0</v>
      </c>
      <c r="EB1445" s="77">
        <v>0</v>
      </c>
      <c r="EC1445" s="77">
        <v>0</v>
      </c>
      <c r="ED1445" s="77">
        <v>0</v>
      </c>
      <c r="EE1445" s="77">
        <v>0</v>
      </c>
      <c r="EF1445" s="77">
        <v>0</v>
      </c>
      <c r="EG1445" s="77">
        <v>0</v>
      </c>
      <c r="EH1445" s="77">
        <v>0</v>
      </c>
      <c r="EI1445" s="77">
        <v>0</v>
      </c>
      <c r="EJ1445" s="77">
        <v>0</v>
      </c>
      <c r="EK1445" s="77">
        <v>0</v>
      </c>
      <c r="EL1445" s="77">
        <v>0</v>
      </c>
      <c r="EM1445" s="77">
        <v>0</v>
      </c>
      <c r="EN1445" s="77">
        <v>1</v>
      </c>
      <c r="EO1445" s="77">
        <v>0</v>
      </c>
      <c r="EP1445" s="77">
        <v>1</v>
      </c>
      <c r="EQ1445" s="77">
        <v>3</v>
      </c>
    </row>
    <row r="1446" spans="1:147" s="82" customFormat="1" ht="15" customHeight="1" x14ac:dyDescent="0.25">
      <c r="A1446" s="508" t="s">
        <v>2616</v>
      </c>
      <c r="B1446" s="77">
        <v>2</v>
      </c>
      <c r="C1446" s="79" t="s">
        <v>529</v>
      </c>
      <c r="D1446" s="76">
        <v>2012</v>
      </c>
      <c r="E1446" s="79" t="s">
        <v>530</v>
      </c>
      <c r="F1446" s="79" t="s">
        <v>97</v>
      </c>
      <c r="G1446" s="76">
        <v>269</v>
      </c>
      <c r="H1446" s="76" t="s">
        <v>531</v>
      </c>
      <c r="I1446" s="75" t="s">
        <v>50</v>
      </c>
      <c r="J1446" s="59">
        <v>0</v>
      </c>
      <c r="K1446" s="76" t="s">
        <v>3</v>
      </c>
      <c r="L1446" s="76" t="s">
        <v>77</v>
      </c>
      <c r="M1446" s="77" t="s">
        <v>2380</v>
      </c>
      <c r="N1446" s="77">
        <v>19.5</v>
      </c>
      <c r="O1446" s="59">
        <f t="shared" si="826"/>
        <v>1.2900346113625181</v>
      </c>
      <c r="P1446" s="77" t="s">
        <v>1524</v>
      </c>
      <c r="Q1446" s="82" t="s">
        <v>1979</v>
      </c>
      <c r="R1446" s="77">
        <v>1</v>
      </c>
      <c r="S1446" s="77">
        <v>3</v>
      </c>
      <c r="T1446" s="77">
        <v>1</v>
      </c>
      <c r="U1446" s="77"/>
      <c r="V1446" s="77" t="s">
        <v>1523</v>
      </c>
      <c r="W1446" s="77"/>
      <c r="X1446" s="77" t="s">
        <v>1523</v>
      </c>
      <c r="Z1446" s="95" t="s">
        <v>83</v>
      </c>
      <c r="AA1446" s="77" t="s">
        <v>571</v>
      </c>
      <c r="AB1446" s="77" t="s">
        <v>1526</v>
      </c>
      <c r="AC1446" s="77" t="s">
        <v>2382</v>
      </c>
      <c r="AD1446" s="77">
        <v>0</v>
      </c>
      <c r="AE1446" s="77" t="s">
        <v>577</v>
      </c>
      <c r="AF1446" s="77">
        <v>39</v>
      </c>
      <c r="AG1446" s="59">
        <f t="shared" si="838"/>
        <v>1.5910646070264991</v>
      </c>
      <c r="AH1446" s="177">
        <f t="shared" si="839"/>
        <v>791.7</v>
      </c>
      <c r="AI1446" s="72">
        <f t="shared" si="840"/>
        <v>2.8985606449397121</v>
      </c>
      <c r="AJ1446" s="59">
        <f t="shared" si="841"/>
        <v>760.5</v>
      </c>
      <c r="AK1446" s="59">
        <f t="shared" si="842"/>
        <v>2.8810992183890174</v>
      </c>
      <c r="AL1446" s="72">
        <f t="shared" si="843"/>
        <v>15438.150000000001</v>
      </c>
      <c r="AM1446" s="72">
        <f t="shared" si="800"/>
        <v>4.1885952563022304</v>
      </c>
      <c r="AN1446" s="82" t="s">
        <v>28</v>
      </c>
      <c r="AO1446" s="77" t="s">
        <v>36</v>
      </c>
      <c r="AP1446" s="82" t="s">
        <v>1275</v>
      </c>
      <c r="AQ1446" s="77" t="s">
        <v>80</v>
      </c>
      <c r="AR1446" s="82" t="s">
        <v>101</v>
      </c>
      <c r="AS1446" s="108" t="s">
        <v>102</v>
      </c>
      <c r="AT1446" s="228" t="s">
        <v>2401</v>
      </c>
      <c r="AU1446" s="270">
        <v>47.5</v>
      </c>
      <c r="AV1446" s="11">
        <v>-91</v>
      </c>
      <c r="AW1446" s="77"/>
      <c r="AX1446" s="277">
        <v>3.8833333333333333</v>
      </c>
      <c r="AY1446" s="278">
        <v>744</v>
      </c>
      <c r="AZ1446" s="455">
        <f t="shared" si="827"/>
        <v>2.8715729355458786</v>
      </c>
      <c r="BA1446" s="521" t="s">
        <v>103</v>
      </c>
      <c r="BB1446" s="95" t="s">
        <v>1525</v>
      </c>
      <c r="BC1446" s="77" t="s">
        <v>118</v>
      </c>
      <c r="BD1446" s="228" t="s">
        <v>2381</v>
      </c>
      <c r="BE1446" s="77" t="s">
        <v>867</v>
      </c>
      <c r="BI1446" s="82" t="s">
        <v>2232</v>
      </c>
      <c r="BJ1446" s="82" t="s">
        <v>1108</v>
      </c>
      <c r="BK1446" s="95" t="s">
        <v>1527</v>
      </c>
      <c r="BL1446" s="77" t="s">
        <v>2268</v>
      </c>
      <c r="BM1446" s="77" t="s">
        <v>2268</v>
      </c>
      <c r="BN1446" s="82" t="s">
        <v>1123</v>
      </c>
      <c r="BO1446" s="77" t="s">
        <v>1670</v>
      </c>
      <c r="BP1446" s="78" t="s">
        <v>51</v>
      </c>
      <c r="BQ1446" s="77" t="s">
        <v>33</v>
      </c>
      <c r="BR1446" s="82">
        <v>18.0722891566265</v>
      </c>
      <c r="BS1446" s="77" t="s">
        <v>21</v>
      </c>
      <c r="BT1446" s="77" t="s">
        <v>1403</v>
      </c>
      <c r="BU1446" s="82">
        <v>34.9397590361447</v>
      </c>
      <c r="BW1446" s="79" t="s">
        <v>1066</v>
      </c>
      <c r="BX1446" s="77" t="s">
        <v>27</v>
      </c>
      <c r="BY1446" s="80">
        <f t="shared" si="844"/>
        <v>29.21531482646321</v>
      </c>
      <c r="BZ1446" s="80">
        <f t="shared" si="836"/>
        <v>29.21531482646321</v>
      </c>
      <c r="CA1446" s="77" t="s">
        <v>18</v>
      </c>
      <c r="CB1446" s="77" t="s">
        <v>1523</v>
      </c>
      <c r="CC1446" s="77">
        <v>3</v>
      </c>
      <c r="CD1446" s="77">
        <v>3</v>
      </c>
      <c r="CF1446" s="82" t="s">
        <v>1584</v>
      </c>
      <c r="CG1446" s="82">
        <v>287.95180722891502</v>
      </c>
      <c r="CH1446" s="77" t="s">
        <v>21</v>
      </c>
      <c r="CI1446" s="82">
        <v>380.72289156626402</v>
      </c>
      <c r="CK1446" s="77">
        <f t="shared" si="845"/>
        <v>160.68423154554577</v>
      </c>
      <c r="CL1446" s="77">
        <f t="shared" si="846"/>
        <v>160.68423154554577</v>
      </c>
      <c r="CM1446" s="77">
        <v>3</v>
      </c>
      <c r="CN1446" s="77">
        <v>3</v>
      </c>
      <c r="CP1446" s="67">
        <f t="shared" si="806"/>
        <v>-2.3369495786887122</v>
      </c>
      <c r="CQ1446" s="67">
        <f t="shared" si="807"/>
        <v>0.8</v>
      </c>
      <c r="CR1446" s="67">
        <f t="shared" si="830"/>
        <v>-1.8695596629509699</v>
      </c>
      <c r="CS1446" s="67">
        <f t="shared" si="808"/>
        <v>0.95793777777777867</v>
      </c>
      <c r="CT1446" s="77">
        <v>0</v>
      </c>
      <c r="CU1446" s="77">
        <v>0</v>
      </c>
      <c r="CV1446" s="77" t="s">
        <v>1782</v>
      </c>
      <c r="CW1446" s="77">
        <v>0</v>
      </c>
      <c r="CX1446" s="77">
        <v>0</v>
      </c>
      <c r="CY1446" s="74">
        <v>0</v>
      </c>
      <c r="CZ1446" s="74">
        <v>3</v>
      </c>
      <c r="DA1446" s="74">
        <v>0</v>
      </c>
      <c r="DB1446" s="74">
        <v>0</v>
      </c>
      <c r="DC1446" s="74">
        <v>0</v>
      </c>
      <c r="DD1446" s="77">
        <v>0</v>
      </c>
      <c r="DE1446" s="60">
        <v>0</v>
      </c>
      <c r="DF1446" s="60">
        <v>0</v>
      </c>
      <c r="DG1446" s="60">
        <v>1</v>
      </c>
      <c r="DH1446" s="60">
        <v>0</v>
      </c>
      <c r="DI1446" s="60">
        <v>0</v>
      </c>
      <c r="DJ1446" s="60">
        <v>0</v>
      </c>
      <c r="DK1446" s="60">
        <v>0</v>
      </c>
      <c r="DL1446" s="74">
        <v>0</v>
      </c>
      <c r="DM1446" s="74">
        <v>0</v>
      </c>
      <c r="DN1446" s="74">
        <v>0</v>
      </c>
      <c r="DO1446" s="77">
        <v>0</v>
      </c>
      <c r="DP1446" s="77">
        <v>0</v>
      </c>
      <c r="DQ1446" s="77">
        <v>0</v>
      </c>
      <c r="DR1446" s="77">
        <v>0</v>
      </c>
      <c r="DS1446" s="77">
        <v>1</v>
      </c>
      <c r="DT1446" s="77">
        <v>0</v>
      </c>
      <c r="DU1446" s="77">
        <v>0</v>
      </c>
      <c r="DV1446" s="77">
        <v>0</v>
      </c>
      <c r="DW1446" s="77">
        <v>0</v>
      </c>
      <c r="DX1446" s="77">
        <v>0</v>
      </c>
      <c r="DY1446" s="77">
        <v>0</v>
      </c>
      <c r="DZ1446" s="77">
        <v>0</v>
      </c>
      <c r="EA1446" s="77">
        <v>0</v>
      </c>
      <c r="EB1446" s="77">
        <v>0</v>
      </c>
      <c r="EC1446" s="77">
        <v>0</v>
      </c>
      <c r="ED1446" s="77">
        <v>0</v>
      </c>
      <c r="EE1446" s="77">
        <v>0</v>
      </c>
      <c r="EF1446" s="77">
        <v>0</v>
      </c>
      <c r="EG1446" s="77">
        <v>0</v>
      </c>
      <c r="EH1446" s="77">
        <v>0</v>
      </c>
      <c r="EI1446" s="77">
        <v>0</v>
      </c>
      <c r="EJ1446" s="77">
        <v>0</v>
      </c>
      <c r="EK1446" s="77">
        <v>0</v>
      </c>
      <c r="EL1446" s="77">
        <v>0</v>
      </c>
      <c r="EM1446" s="77">
        <v>0</v>
      </c>
      <c r="EN1446" s="77">
        <v>1</v>
      </c>
      <c r="EO1446" s="77">
        <v>0</v>
      </c>
      <c r="EP1446" s="77">
        <v>1</v>
      </c>
      <c r="EQ1446" s="77">
        <v>3</v>
      </c>
    </row>
    <row r="1447" spans="1:147" s="82" customFormat="1" ht="15" customHeight="1" x14ac:dyDescent="0.25">
      <c r="A1447" s="508" t="s">
        <v>2616</v>
      </c>
      <c r="B1447" s="77">
        <v>3</v>
      </c>
      <c r="C1447" s="79" t="s">
        <v>529</v>
      </c>
      <c r="D1447" s="76">
        <v>2012</v>
      </c>
      <c r="E1447" s="79" t="s">
        <v>530</v>
      </c>
      <c r="F1447" s="79" t="s">
        <v>97</v>
      </c>
      <c r="G1447" s="76">
        <v>269</v>
      </c>
      <c r="H1447" s="76" t="s">
        <v>531</v>
      </c>
      <c r="I1447" s="75" t="s">
        <v>50</v>
      </c>
      <c r="J1447" s="59">
        <v>0</v>
      </c>
      <c r="K1447" s="76" t="s">
        <v>3</v>
      </c>
      <c r="L1447" s="76" t="s">
        <v>77</v>
      </c>
      <c r="M1447" s="77" t="s">
        <v>2380</v>
      </c>
      <c r="N1447" s="77">
        <v>19.5</v>
      </c>
      <c r="O1447" s="59">
        <f t="shared" si="826"/>
        <v>1.2900346113625181</v>
      </c>
      <c r="P1447" s="77" t="s">
        <v>1524</v>
      </c>
      <c r="Q1447" s="82" t="s">
        <v>1979</v>
      </c>
      <c r="R1447" s="77">
        <v>1</v>
      </c>
      <c r="S1447" s="77">
        <v>3</v>
      </c>
      <c r="T1447" s="77">
        <v>1</v>
      </c>
      <c r="U1447" s="77"/>
      <c r="V1447" s="77" t="s">
        <v>1523</v>
      </c>
      <c r="W1447" s="77"/>
      <c r="X1447" s="77" t="s">
        <v>1523</v>
      </c>
      <c r="Z1447" s="95" t="s">
        <v>83</v>
      </c>
      <c r="AA1447" s="77" t="s">
        <v>571</v>
      </c>
      <c r="AB1447" s="77" t="s">
        <v>1526</v>
      </c>
      <c r="AC1447" s="77" t="s">
        <v>2382</v>
      </c>
      <c r="AD1447" s="77">
        <v>0</v>
      </c>
      <c r="AE1447" s="77" t="s">
        <v>577</v>
      </c>
      <c r="AF1447" s="77">
        <v>39</v>
      </c>
      <c r="AG1447" s="59">
        <f t="shared" si="838"/>
        <v>1.5910646070264991</v>
      </c>
      <c r="AH1447" s="177">
        <f t="shared" si="839"/>
        <v>791.7</v>
      </c>
      <c r="AI1447" s="72">
        <f t="shared" si="840"/>
        <v>2.8985606449397121</v>
      </c>
      <c r="AJ1447" s="59">
        <f t="shared" si="841"/>
        <v>760.5</v>
      </c>
      <c r="AK1447" s="59">
        <f t="shared" si="842"/>
        <v>2.8810992183890174</v>
      </c>
      <c r="AL1447" s="72">
        <f t="shared" si="843"/>
        <v>15438.150000000001</v>
      </c>
      <c r="AM1447" s="72">
        <f t="shared" si="800"/>
        <v>4.1885952563022304</v>
      </c>
      <c r="AN1447" s="82" t="s">
        <v>28</v>
      </c>
      <c r="AO1447" s="77" t="s">
        <v>36</v>
      </c>
      <c r="AP1447" s="82" t="s">
        <v>1275</v>
      </c>
      <c r="AQ1447" s="77" t="s">
        <v>80</v>
      </c>
      <c r="AR1447" s="82" t="s">
        <v>101</v>
      </c>
      <c r="AS1447" s="108" t="s">
        <v>102</v>
      </c>
      <c r="AT1447" s="228" t="s">
        <v>2401</v>
      </c>
      <c r="AU1447" s="270">
        <v>47.5</v>
      </c>
      <c r="AV1447" s="11">
        <v>-91</v>
      </c>
      <c r="AW1447" s="77"/>
      <c r="AX1447" s="277">
        <v>3.8833333333333333</v>
      </c>
      <c r="AY1447" s="278">
        <v>744</v>
      </c>
      <c r="AZ1447" s="455">
        <f t="shared" si="827"/>
        <v>2.8715729355458786</v>
      </c>
      <c r="BA1447" s="521" t="s">
        <v>103</v>
      </c>
      <c r="BB1447" s="95" t="s">
        <v>1525</v>
      </c>
      <c r="BC1447" s="77" t="s">
        <v>118</v>
      </c>
      <c r="BD1447" s="228" t="s">
        <v>2381</v>
      </c>
      <c r="BE1447" s="77" t="s">
        <v>867</v>
      </c>
      <c r="BI1447" s="82" t="s">
        <v>2232</v>
      </c>
      <c r="BJ1447" s="82" t="s">
        <v>1108</v>
      </c>
      <c r="BK1447" s="95" t="s">
        <v>744</v>
      </c>
      <c r="BL1447" s="59" t="s">
        <v>2268</v>
      </c>
      <c r="BM1447" s="59" t="s">
        <v>2267</v>
      </c>
      <c r="BN1447" s="82" t="s">
        <v>1123</v>
      </c>
      <c r="BO1447" s="77" t="s">
        <v>1670</v>
      </c>
      <c r="BP1447" s="78" t="s">
        <v>51</v>
      </c>
      <c r="BQ1447" s="77" t="s">
        <v>33</v>
      </c>
      <c r="BR1447" s="82">
        <v>701.20481927710796</v>
      </c>
      <c r="BS1447" s="77" t="s">
        <v>21</v>
      </c>
      <c r="BT1447" s="77" t="s">
        <v>1403</v>
      </c>
      <c r="BU1447" s="82">
        <v>1342.16867469879</v>
      </c>
      <c r="BW1447" s="79" t="s">
        <v>1066</v>
      </c>
      <c r="BX1447" s="77" t="s">
        <v>27</v>
      </c>
      <c r="BY1447" s="80">
        <f t="shared" si="844"/>
        <v>1110.1819634055855</v>
      </c>
      <c r="BZ1447" s="80">
        <f t="shared" si="836"/>
        <v>1110.1819634055855</v>
      </c>
      <c r="CA1447" s="77" t="s">
        <v>18</v>
      </c>
      <c r="CB1447" s="77" t="s">
        <v>1523</v>
      </c>
      <c r="CC1447" s="77">
        <v>3</v>
      </c>
      <c r="CD1447" s="77">
        <v>3</v>
      </c>
      <c r="CF1447" s="82" t="s">
        <v>1584</v>
      </c>
      <c r="CG1447" s="82">
        <v>827.71084337349396</v>
      </c>
      <c r="CH1447" s="77" t="s">
        <v>21</v>
      </c>
      <c r="CI1447" s="82">
        <v>1089.1566265060201</v>
      </c>
      <c r="CK1447" s="77">
        <f t="shared" si="845"/>
        <v>452.83737981016941</v>
      </c>
      <c r="CL1447" s="77">
        <f t="shared" si="846"/>
        <v>452.83737981016941</v>
      </c>
      <c r="CM1447" s="77">
        <v>3</v>
      </c>
      <c r="CN1447" s="77">
        <v>3</v>
      </c>
      <c r="CP1447" s="67">
        <f t="shared" si="806"/>
        <v>-0.14921495622639572</v>
      </c>
      <c r="CQ1447" s="67">
        <f t="shared" si="807"/>
        <v>0.8</v>
      </c>
      <c r="CR1447" s="67">
        <f t="shared" si="830"/>
        <v>-0.11937196498111657</v>
      </c>
      <c r="CS1447" s="67">
        <f t="shared" si="808"/>
        <v>0.66785413883528766</v>
      </c>
      <c r="CT1447" s="77">
        <v>0</v>
      </c>
      <c r="CU1447" s="77">
        <v>0</v>
      </c>
      <c r="CV1447" s="77" t="s">
        <v>1782</v>
      </c>
      <c r="CW1447" s="77">
        <v>0</v>
      </c>
      <c r="CX1447" s="77">
        <v>0</v>
      </c>
      <c r="CY1447" s="74">
        <v>0</v>
      </c>
      <c r="CZ1447" s="74">
        <v>3</v>
      </c>
      <c r="DA1447" s="74">
        <v>0</v>
      </c>
      <c r="DB1447" s="74">
        <v>0</v>
      </c>
      <c r="DC1447" s="74">
        <v>0</v>
      </c>
      <c r="DD1447" s="77">
        <v>0</v>
      </c>
      <c r="DE1447" s="60">
        <v>0</v>
      </c>
      <c r="DF1447" s="60">
        <v>0</v>
      </c>
      <c r="DG1447" s="60">
        <v>1</v>
      </c>
      <c r="DH1447" s="60">
        <v>0</v>
      </c>
      <c r="DI1447" s="60">
        <v>0</v>
      </c>
      <c r="DJ1447" s="60">
        <v>0</v>
      </c>
      <c r="DK1447" s="60">
        <v>0</v>
      </c>
      <c r="DL1447" s="74">
        <v>0</v>
      </c>
      <c r="DM1447" s="74">
        <v>0</v>
      </c>
      <c r="DN1447" s="74">
        <v>0</v>
      </c>
      <c r="DO1447" s="77">
        <v>1</v>
      </c>
      <c r="DP1447" s="77">
        <v>0</v>
      </c>
      <c r="DQ1447" s="77">
        <v>0</v>
      </c>
      <c r="DR1447" s="77">
        <v>0</v>
      </c>
      <c r="DS1447" s="77">
        <v>0</v>
      </c>
      <c r="DT1447" s="77">
        <v>0</v>
      </c>
      <c r="DU1447" s="77">
        <v>0</v>
      </c>
      <c r="DV1447" s="77">
        <v>0</v>
      </c>
      <c r="DW1447" s="77">
        <v>0</v>
      </c>
      <c r="DX1447" s="77">
        <v>0</v>
      </c>
      <c r="DY1447" s="77">
        <v>0</v>
      </c>
      <c r="DZ1447" s="77">
        <v>0</v>
      </c>
      <c r="EA1447" s="77">
        <v>0</v>
      </c>
      <c r="EB1447" s="77">
        <v>0</v>
      </c>
      <c r="EC1447" s="77">
        <v>0</v>
      </c>
      <c r="ED1447" s="77">
        <v>0</v>
      </c>
      <c r="EE1447" s="77">
        <v>0</v>
      </c>
      <c r="EF1447" s="77">
        <v>0</v>
      </c>
      <c r="EG1447" s="77">
        <v>0</v>
      </c>
      <c r="EH1447" s="77">
        <v>0</v>
      </c>
      <c r="EI1447" s="77">
        <v>0</v>
      </c>
      <c r="EJ1447" s="77">
        <v>0</v>
      </c>
      <c r="EK1447" s="77">
        <v>0</v>
      </c>
      <c r="EL1447" s="77">
        <v>0</v>
      </c>
      <c r="EM1447" s="77">
        <v>0</v>
      </c>
      <c r="EN1447" s="77">
        <v>1</v>
      </c>
      <c r="EO1447" s="77">
        <v>0</v>
      </c>
      <c r="EP1447" s="77">
        <v>1</v>
      </c>
      <c r="EQ1447" s="77">
        <v>3</v>
      </c>
    </row>
    <row r="1448" spans="1:147" s="82" customFormat="1" ht="15" customHeight="1" x14ac:dyDescent="0.25">
      <c r="A1448" s="508" t="s">
        <v>2616</v>
      </c>
      <c r="B1448" s="77">
        <v>4</v>
      </c>
      <c r="C1448" s="79" t="s">
        <v>529</v>
      </c>
      <c r="D1448" s="76">
        <v>2012</v>
      </c>
      <c r="E1448" s="79" t="s">
        <v>530</v>
      </c>
      <c r="F1448" s="79" t="s">
        <v>97</v>
      </c>
      <c r="G1448" s="76">
        <v>269</v>
      </c>
      <c r="H1448" s="76" t="s">
        <v>531</v>
      </c>
      <c r="I1448" s="75" t="s">
        <v>50</v>
      </c>
      <c r="J1448" s="59">
        <v>0</v>
      </c>
      <c r="K1448" s="76" t="s">
        <v>3</v>
      </c>
      <c r="L1448" s="76" t="s">
        <v>77</v>
      </c>
      <c r="M1448" s="77" t="s">
        <v>2380</v>
      </c>
      <c r="N1448" s="77">
        <v>19.5</v>
      </c>
      <c r="O1448" s="59">
        <f t="shared" si="826"/>
        <v>1.2900346113625181</v>
      </c>
      <c r="P1448" s="77" t="s">
        <v>1524</v>
      </c>
      <c r="Q1448" s="82" t="s">
        <v>1979</v>
      </c>
      <c r="R1448" s="77">
        <v>1</v>
      </c>
      <c r="S1448" s="77">
        <v>3</v>
      </c>
      <c r="T1448" s="77">
        <v>1</v>
      </c>
      <c r="U1448" s="77"/>
      <c r="V1448" s="77" t="s">
        <v>1523</v>
      </c>
      <c r="W1448" s="77"/>
      <c r="X1448" s="77" t="s">
        <v>1523</v>
      </c>
      <c r="Z1448" s="95" t="s">
        <v>83</v>
      </c>
      <c r="AA1448" s="77" t="s">
        <v>571</v>
      </c>
      <c r="AB1448" s="77" t="s">
        <v>1526</v>
      </c>
      <c r="AC1448" s="77" t="s">
        <v>2382</v>
      </c>
      <c r="AD1448" s="77">
        <v>0</v>
      </c>
      <c r="AE1448" s="77" t="s">
        <v>577</v>
      </c>
      <c r="AF1448" s="77">
        <v>39</v>
      </c>
      <c r="AG1448" s="59">
        <f t="shared" si="838"/>
        <v>1.5910646070264991</v>
      </c>
      <c r="AH1448" s="177">
        <f t="shared" si="839"/>
        <v>791.7</v>
      </c>
      <c r="AI1448" s="72">
        <f t="shared" si="840"/>
        <v>2.8985606449397121</v>
      </c>
      <c r="AJ1448" s="59">
        <f t="shared" si="841"/>
        <v>760.5</v>
      </c>
      <c r="AK1448" s="59">
        <f t="shared" si="842"/>
        <v>2.8810992183890174</v>
      </c>
      <c r="AL1448" s="72">
        <f t="shared" si="843"/>
        <v>15438.150000000001</v>
      </c>
      <c r="AM1448" s="72">
        <f t="shared" si="800"/>
        <v>4.1885952563022304</v>
      </c>
      <c r="AN1448" s="82" t="s">
        <v>28</v>
      </c>
      <c r="AO1448" s="77" t="s">
        <v>36</v>
      </c>
      <c r="AP1448" s="82" t="s">
        <v>1275</v>
      </c>
      <c r="AQ1448" s="77" t="s">
        <v>80</v>
      </c>
      <c r="AR1448" s="82" t="s">
        <v>101</v>
      </c>
      <c r="AS1448" s="108" t="s">
        <v>102</v>
      </c>
      <c r="AT1448" s="228" t="s">
        <v>2401</v>
      </c>
      <c r="AU1448" s="270">
        <v>47.5</v>
      </c>
      <c r="AV1448" s="11">
        <v>-91</v>
      </c>
      <c r="AW1448" s="77"/>
      <c r="AX1448" s="277">
        <v>3.8833333333333333</v>
      </c>
      <c r="AY1448" s="278">
        <v>744</v>
      </c>
      <c r="AZ1448" s="455">
        <f t="shared" si="827"/>
        <v>2.8715729355458786</v>
      </c>
      <c r="BA1448" s="521" t="s">
        <v>103</v>
      </c>
      <c r="BB1448" s="95" t="s">
        <v>1525</v>
      </c>
      <c r="BC1448" s="77" t="s">
        <v>118</v>
      </c>
      <c r="BD1448" s="228" t="s">
        <v>2381</v>
      </c>
      <c r="BE1448" s="77" t="s">
        <v>867</v>
      </c>
      <c r="BI1448" s="82" t="s">
        <v>2232</v>
      </c>
      <c r="BJ1448" s="82" t="s">
        <v>1108</v>
      </c>
      <c r="BK1448" s="95" t="s">
        <v>1440</v>
      </c>
      <c r="BL1448" s="59" t="s">
        <v>2268</v>
      </c>
      <c r="BM1448" s="59" t="s">
        <v>2268</v>
      </c>
      <c r="BN1448" s="82" t="s">
        <v>1123</v>
      </c>
      <c r="BO1448" s="77" t="s">
        <v>1670</v>
      </c>
      <c r="BP1448" s="78" t="s">
        <v>51</v>
      </c>
      <c r="BQ1448" s="77" t="s">
        <v>33</v>
      </c>
      <c r="BR1448" s="82">
        <v>-24.096385542168701</v>
      </c>
      <c r="BS1448" s="77" t="s">
        <v>21</v>
      </c>
      <c r="BT1448" s="77" t="s">
        <v>1403</v>
      </c>
      <c r="BU1448" s="82">
        <v>18.0722891566265</v>
      </c>
      <c r="BW1448" s="79" t="s">
        <v>1066</v>
      </c>
      <c r="BX1448" s="77" t="s">
        <v>27</v>
      </c>
      <c r="BY1448" s="80">
        <f t="shared" si="844"/>
        <v>73.038287066157508</v>
      </c>
      <c r="BZ1448" s="80">
        <f t="shared" si="836"/>
        <v>73.038287066157508</v>
      </c>
      <c r="CA1448" s="77" t="s">
        <v>18</v>
      </c>
      <c r="CB1448" s="77" t="s">
        <v>1523</v>
      </c>
      <c r="CC1448" s="77">
        <v>3</v>
      </c>
      <c r="CD1448" s="77">
        <v>3</v>
      </c>
      <c r="CF1448" s="82" t="s">
        <v>1584</v>
      </c>
      <c r="CG1448" s="82">
        <v>26.506024096385499</v>
      </c>
      <c r="CH1448" s="77" t="s">
        <v>21</v>
      </c>
      <c r="CI1448" s="82">
        <v>51.807228915662499</v>
      </c>
      <c r="CK1448" s="77">
        <f t="shared" si="845"/>
        <v>43.822972239694295</v>
      </c>
      <c r="CL1448" s="77">
        <f t="shared" si="846"/>
        <v>43.822972239694295</v>
      </c>
      <c r="CM1448" s="77">
        <v>3</v>
      </c>
      <c r="CN1448" s="77">
        <v>3</v>
      </c>
      <c r="CP1448" s="67">
        <f t="shared" si="806"/>
        <v>-0.84016805041680631</v>
      </c>
      <c r="CQ1448" s="67">
        <f t="shared" si="807"/>
        <v>0.8</v>
      </c>
      <c r="CR1448" s="67">
        <f t="shared" si="830"/>
        <v>-0.67213444033344505</v>
      </c>
      <c r="CS1448" s="67">
        <f t="shared" si="808"/>
        <v>0.70431372549019611</v>
      </c>
      <c r="CT1448" s="77">
        <v>0</v>
      </c>
      <c r="CU1448" s="77">
        <v>0</v>
      </c>
      <c r="CV1448" s="77" t="s">
        <v>1782</v>
      </c>
      <c r="CW1448" s="77">
        <v>0</v>
      </c>
      <c r="CX1448" s="77">
        <v>0</v>
      </c>
      <c r="CY1448" s="74">
        <v>0</v>
      </c>
      <c r="CZ1448" s="74">
        <v>3</v>
      </c>
      <c r="DA1448" s="74">
        <v>0</v>
      </c>
      <c r="DB1448" s="74">
        <v>0</v>
      </c>
      <c r="DC1448" s="74">
        <v>0</v>
      </c>
      <c r="DD1448" s="77">
        <v>0</v>
      </c>
      <c r="DE1448" s="60">
        <v>0</v>
      </c>
      <c r="DF1448" s="60">
        <v>0</v>
      </c>
      <c r="DG1448" s="60">
        <v>1</v>
      </c>
      <c r="DH1448" s="60">
        <v>0</v>
      </c>
      <c r="DI1448" s="60">
        <v>0</v>
      </c>
      <c r="DJ1448" s="60">
        <v>0</v>
      </c>
      <c r="DK1448" s="60">
        <v>0</v>
      </c>
      <c r="DL1448" s="74">
        <v>0</v>
      </c>
      <c r="DM1448" s="74">
        <v>0</v>
      </c>
      <c r="DN1448" s="74">
        <v>0</v>
      </c>
      <c r="DO1448" s="77">
        <v>0</v>
      </c>
      <c r="DP1448" s="77">
        <v>0</v>
      </c>
      <c r="DQ1448" s="77">
        <v>0</v>
      </c>
      <c r="DR1448" s="77">
        <v>0</v>
      </c>
      <c r="DS1448" s="77">
        <v>0</v>
      </c>
      <c r="DT1448" s="77">
        <v>0</v>
      </c>
      <c r="DU1448" s="77">
        <v>1</v>
      </c>
      <c r="DV1448" s="77">
        <v>0</v>
      </c>
      <c r="DW1448" s="77">
        <v>0</v>
      </c>
      <c r="DX1448" s="77">
        <v>0</v>
      </c>
      <c r="DY1448" s="77">
        <v>0</v>
      </c>
      <c r="DZ1448" s="77">
        <v>0</v>
      </c>
      <c r="EA1448" s="77">
        <v>0</v>
      </c>
      <c r="EB1448" s="77">
        <v>0</v>
      </c>
      <c r="EC1448" s="77">
        <v>0</v>
      </c>
      <c r="ED1448" s="77">
        <v>0</v>
      </c>
      <c r="EE1448" s="77">
        <v>0</v>
      </c>
      <c r="EF1448" s="77">
        <v>0</v>
      </c>
      <c r="EG1448" s="77">
        <v>0</v>
      </c>
      <c r="EH1448" s="77">
        <v>0</v>
      </c>
      <c r="EI1448" s="77">
        <v>0</v>
      </c>
      <c r="EJ1448" s="77">
        <v>0</v>
      </c>
      <c r="EK1448" s="77">
        <v>0</v>
      </c>
      <c r="EL1448" s="77">
        <v>0</v>
      </c>
      <c r="EM1448" s="77">
        <v>0</v>
      </c>
      <c r="EN1448" s="77">
        <v>1</v>
      </c>
      <c r="EO1448" s="77">
        <v>0</v>
      </c>
      <c r="EP1448" s="77">
        <v>1</v>
      </c>
      <c r="EQ1448" s="77">
        <v>3</v>
      </c>
    </row>
    <row r="1449" spans="1:147" s="82" customFormat="1" ht="15" customHeight="1" x14ac:dyDescent="0.25">
      <c r="A1449" s="508" t="s">
        <v>2616</v>
      </c>
      <c r="B1449" s="77">
        <v>5</v>
      </c>
      <c r="C1449" s="79" t="s">
        <v>529</v>
      </c>
      <c r="D1449" s="76">
        <v>2012</v>
      </c>
      <c r="E1449" s="79" t="s">
        <v>530</v>
      </c>
      <c r="F1449" s="79" t="s">
        <v>97</v>
      </c>
      <c r="G1449" s="76">
        <v>269</v>
      </c>
      <c r="H1449" s="76" t="s">
        <v>531</v>
      </c>
      <c r="I1449" s="75" t="s">
        <v>50</v>
      </c>
      <c r="J1449" s="59">
        <v>0</v>
      </c>
      <c r="K1449" s="76" t="s">
        <v>3</v>
      </c>
      <c r="L1449" s="76" t="s">
        <v>77</v>
      </c>
      <c r="M1449" s="77" t="s">
        <v>2380</v>
      </c>
      <c r="N1449" s="77">
        <v>19.5</v>
      </c>
      <c r="O1449" s="59">
        <f t="shared" si="826"/>
        <v>1.2900346113625181</v>
      </c>
      <c r="P1449" s="77" t="s">
        <v>1524</v>
      </c>
      <c r="Q1449" s="82" t="s">
        <v>1979</v>
      </c>
      <c r="R1449" s="77">
        <v>1</v>
      </c>
      <c r="S1449" s="77">
        <v>3</v>
      </c>
      <c r="T1449" s="77">
        <v>1</v>
      </c>
      <c r="U1449" s="77"/>
      <c r="V1449" s="77" t="s">
        <v>1523</v>
      </c>
      <c r="W1449" s="77"/>
      <c r="X1449" s="77" t="s">
        <v>1523</v>
      </c>
      <c r="Z1449" s="95" t="s">
        <v>83</v>
      </c>
      <c r="AA1449" s="77" t="s">
        <v>571</v>
      </c>
      <c r="AB1449" s="77" t="s">
        <v>1526</v>
      </c>
      <c r="AC1449" s="77" t="s">
        <v>2382</v>
      </c>
      <c r="AD1449" s="77">
        <v>0</v>
      </c>
      <c r="AE1449" s="77" t="s">
        <v>577</v>
      </c>
      <c r="AF1449" s="77">
        <v>39</v>
      </c>
      <c r="AG1449" s="59">
        <f t="shared" si="838"/>
        <v>1.5910646070264991</v>
      </c>
      <c r="AH1449" s="177">
        <f t="shared" si="839"/>
        <v>791.7</v>
      </c>
      <c r="AI1449" s="72">
        <f t="shared" si="840"/>
        <v>2.8985606449397121</v>
      </c>
      <c r="AJ1449" s="59">
        <f t="shared" si="841"/>
        <v>760.5</v>
      </c>
      <c r="AK1449" s="59">
        <f t="shared" si="842"/>
        <v>2.8810992183890174</v>
      </c>
      <c r="AL1449" s="72">
        <f t="shared" si="843"/>
        <v>15438.150000000001</v>
      </c>
      <c r="AM1449" s="72">
        <f t="shared" si="800"/>
        <v>4.1885952563022304</v>
      </c>
      <c r="AN1449" s="82" t="s">
        <v>28</v>
      </c>
      <c r="AO1449" s="77" t="s">
        <v>36</v>
      </c>
      <c r="AP1449" s="82" t="s">
        <v>1275</v>
      </c>
      <c r="AQ1449" s="77" t="s">
        <v>80</v>
      </c>
      <c r="AR1449" s="82" t="s">
        <v>101</v>
      </c>
      <c r="AS1449" s="108" t="s">
        <v>102</v>
      </c>
      <c r="AT1449" s="228" t="s">
        <v>2401</v>
      </c>
      <c r="AU1449" s="270">
        <v>47.5</v>
      </c>
      <c r="AV1449" s="11">
        <v>-91</v>
      </c>
      <c r="AW1449" s="77"/>
      <c r="AX1449" s="277">
        <v>3.8833333333333333</v>
      </c>
      <c r="AY1449" s="278">
        <v>744</v>
      </c>
      <c r="AZ1449" s="455">
        <f t="shared" si="827"/>
        <v>2.8715729355458786</v>
      </c>
      <c r="BA1449" s="521" t="s">
        <v>103</v>
      </c>
      <c r="BB1449" s="95" t="s">
        <v>1525</v>
      </c>
      <c r="BC1449" s="77" t="s">
        <v>118</v>
      </c>
      <c r="BD1449" s="228" t="s">
        <v>2381</v>
      </c>
      <c r="BE1449" s="77" t="s">
        <v>867</v>
      </c>
      <c r="BI1449" s="82" t="s">
        <v>2232</v>
      </c>
      <c r="BJ1449" s="82" t="s">
        <v>1108</v>
      </c>
      <c r="BK1449" s="95" t="s">
        <v>751</v>
      </c>
      <c r="BL1449" s="77" t="s">
        <v>2268</v>
      </c>
      <c r="BM1449" s="77" t="s">
        <v>2268</v>
      </c>
      <c r="BN1449" s="82" t="s">
        <v>1123</v>
      </c>
      <c r="BO1449" s="77" t="s">
        <v>1670</v>
      </c>
      <c r="BP1449" s="78" t="s">
        <v>51</v>
      </c>
      <c r="BQ1449" s="77" t="s">
        <v>33</v>
      </c>
      <c r="BR1449" s="82">
        <v>-108.43373493975901</v>
      </c>
      <c r="BS1449" s="77" t="s">
        <v>21</v>
      </c>
      <c r="BT1449" s="77" t="s">
        <v>1403</v>
      </c>
      <c r="BU1449" s="82">
        <v>-40.963855421686702</v>
      </c>
      <c r="BW1449" s="79" t="s">
        <v>1066</v>
      </c>
      <c r="BX1449" s="77" t="s">
        <v>27</v>
      </c>
      <c r="BY1449" s="80">
        <f t="shared" si="844"/>
        <v>116.86125930585199</v>
      </c>
      <c r="BZ1449" s="80">
        <f t="shared" si="836"/>
        <v>116.86125930585199</v>
      </c>
      <c r="CA1449" s="77" t="s">
        <v>18</v>
      </c>
      <c r="CB1449" s="77" t="s">
        <v>1523</v>
      </c>
      <c r="CC1449" s="77">
        <v>3</v>
      </c>
      <c r="CD1449" s="77">
        <v>3</v>
      </c>
      <c r="CF1449" s="82" t="s">
        <v>1584</v>
      </c>
      <c r="CG1449" s="82">
        <v>51.807228915662499</v>
      </c>
      <c r="CH1449" s="77" t="s">
        <v>21</v>
      </c>
      <c r="CI1449" s="82">
        <v>60.240963855421697</v>
      </c>
      <c r="CK1449" s="77">
        <f t="shared" si="845"/>
        <v>14.607657413231774</v>
      </c>
      <c r="CL1449" s="77">
        <f t="shared" si="846"/>
        <v>14.607657413231774</v>
      </c>
      <c r="CM1449" s="77">
        <v>3</v>
      </c>
      <c r="CN1449" s="77">
        <v>3</v>
      </c>
      <c r="CP1449" s="67">
        <f t="shared" si="806"/>
        <v>-1.9242047974589636</v>
      </c>
      <c r="CQ1449" s="67">
        <f t="shared" si="807"/>
        <v>0.8</v>
      </c>
      <c r="CR1449" s="67">
        <f t="shared" si="830"/>
        <v>-1.539363837967171</v>
      </c>
      <c r="CS1449" s="67">
        <f t="shared" si="808"/>
        <v>0.86413675213675156</v>
      </c>
      <c r="CT1449" s="77">
        <v>0</v>
      </c>
      <c r="CU1449" s="77">
        <v>0</v>
      </c>
      <c r="CV1449" s="77" t="s">
        <v>1782</v>
      </c>
      <c r="CW1449" s="77">
        <v>0</v>
      </c>
      <c r="CX1449" s="77">
        <v>0</v>
      </c>
      <c r="CY1449" s="74">
        <v>0</v>
      </c>
      <c r="CZ1449" s="74">
        <v>3</v>
      </c>
      <c r="DA1449" s="74">
        <v>0</v>
      </c>
      <c r="DB1449" s="74">
        <v>0</v>
      </c>
      <c r="DC1449" s="74">
        <v>0</v>
      </c>
      <c r="DD1449" s="77">
        <v>0</v>
      </c>
      <c r="DE1449" s="60">
        <v>0</v>
      </c>
      <c r="DF1449" s="60">
        <v>0</v>
      </c>
      <c r="DG1449" s="60">
        <v>1</v>
      </c>
      <c r="DH1449" s="60">
        <v>0</v>
      </c>
      <c r="DI1449" s="60">
        <v>0</v>
      </c>
      <c r="DJ1449" s="60">
        <v>0</v>
      </c>
      <c r="DK1449" s="60">
        <v>0</v>
      </c>
      <c r="DL1449" s="74">
        <v>0</v>
      </c>
      <c r="DM1449" s="74">
        <v>0</v>
      </c>
      <c r="DN1449" s="74">
        <v>0</v>
      </c>
      <c r="DO1449" s="77">
        <v>0</v>
      </c>
      <c r="DP1449" s="77">
        <v>1</v>
      </c>
      <c r="DQ1449" s="77">
        <v>0</v>
      </c>
      <c r="DR1449" s="77">
        <v>0</v>
      </c>
      <c r="DS1449" s="77">
        <v>0</v>
      </c>
      <c r="DT1449" s="77">
        <v>0</v>
      </c>
      <c r="DU1449" s="77">
        <v>0</v>
      </c>
      <c r="DV1449" s="77">
        <v>0</v>
      </c>
      <c r="DW1449" s="77">
        <v>0</v>
      </c>
      <c r="DX1449" s="77">
        <v>0</v>
      </c>
      <c r="DY1449" s="77">
        <v>0</v>
      </c>
      <c r="DZ1449" s="77">
        <v>0</v>
      </c>
      <c r="EA1449" s="77">
        <v>0</v>
      </c>
      <c r="EB1449" s="77">
        <v>0</v>
      </c>
      <c r="EC1449" s="77">
        <v>0</v>
      </c>
      <c r="ED1449" s="77">
        <v>0</v>
      </c>
      <c r="EE1449" s="77">
        <v>0</v>
      </c>
      <c r="EF1449" s="77">
        <v>0</v>
      </c>
      <c r="EG1449" s="77">
        <v>0</v>
      </c>
      <c r="EH1449" s="77">
        <v>0</v>
      </c>
      <c r="EI1449" s="77">
        <v>0</v>
      </c>
      <c r="EJ1449" s="77">
        <v>0</v>
      </c>
      <c r="EK1449" s="77">
        <v>0</v>
      </c>
      <c r="EL1449" s="77">
        <v>0</v>
      </c>
      <c r="EM1449" s="77">
        <v>0</v>
      </c>
      <c r="EN1449" s="77">
        <v>1</v>
      </c>
      <c r="EO1449" s="77">
        <v>0</v>
      </c>
      <c r="EP1449" s="77">
        <v>1</v>
      </c>
      <c r="EQ1449" s="77">
        <v>3</v>
      </c>
    </row>
    <row r="1450" spans="1:147" s="82" customFormat="1" ht="15" customHeight="1" x14ac:dyDescent="0.25">
      <c r="A1450" s="508" t="s">
        <v>2616</v>
      </c>
      <c r="B1450" s="77">
        <v>6</v>
      </c>
      <c r="C1450" s="79" t="s">
        <v>529</v>
      </c>
      <c r="D1450" s="76">
        <v>2012</v>
      </c>
      <c r="E1450" s="79" t="s">
        <v>530</v>
      </c>
      <c r="F1450" s="79" t="s">
        <v>97</v>
      </c>
      <c r="G1450" s="76">
        <v>269</v>
      </c>
      <c r="H1450" s="76" t="s">
        <v>531</v>
      </c>
      <c r="I1450" s="75" t="s">
        <v>50</v>
      </c>
      <c r="J1450" s="59">
        <v>0</v>
      </c>
      <c r="K1450" s="76" t="s">
        <v>3</v>
      </c>
      <c r="L1450" s="76" t="s">
        <v>77</v>
      </c>
      <c r="M1450" s="77" t="s">
        <v>2380</v>
      </c>
      <c r="N1450" s="77">
        <v>19.5</v>
      </c>
      <c r="O1450" s="59">
        <f t="shared" si="826"/>
        <v>1.2900346113625181</v>
      </c>
      <c r="P1450" s="77" t="s">
        <v>1524</v>
      </c>
      <c r="Q1450" s="82" t="s">
        <v>1979</v>
      </c>
      <c r="R1450" s="77">
        <v>1</v>
      </c>
      <c r="S1450" s="77">
        <v>3</v>
      </c>
      <c r="T1450" s="77">
        <v>1</v>
      </c>
      <c r="U1450" s="77"/>
      <c r="V1450" s="77" t="s">
        <v>1523</v>
      </c>
      <c r="W1450" s="77"/>
      <c r="X1450" s="77" t="s">
        <v>1523</v>
      </c>
      <c r="Z1450" s="95" t="s">
        <v>83</v>
      </c>
      <c r="AA1450" s="77" t="s">
        <v>571</v>
      </c>
      <c r="AB1450" s="77" t="s">
        <v>1526</v>
      </c>
      <c r="AC1450" s="77" t="s">
        <v>2382</v>
      </c>
      <c r="AD1450" s="77">
        <v>0</v>
      </c>
      <c r="AE1450" s="77" t="s">
        <v>577</v>
      </c>
      <c r="AF1450" s="77">
        <v>39</v>
      </c>
      <c r="AG1450" s="59">
        <f t="shared" si="838"/>
        <v>1.5910646070264991</v>
      </c>
      <c r="AH1450" s="177">
        <f t="shared" si="839"/>
        <v>791.7</v>
      </c>
      <c r="AI1450" s="72">
        <f t="shared" si="840"/>
        <v>2.8985606449397121</v>
      </c>
      <c r="AJ1450" s="59">
        <f t="shared" si="841"/>
        <v>760.5</v>
      </c>
      <c r="AK1450" s="59">
        <f t="shared" si="842"/>
        <v>2.8810992183890174</v>
      </c>
      <c r="AL1450" s="72">
        <f t="shared" si="843"/>
        <v>15438.150000000001</v>
      </c>
      <c r="AM1450" s="72">
        <f t="shared" si="800"/>
        <v>4.1885952563022304</v>
      </c>
      <c r="AN1450" s="82" t="s">
        <v>28</v>
      </c>
      <c r="AO1450" s="77" t="s">
        <v>36</v>
      </c>
      <c r="AP1450" s="82" t="s">
        <v>1275</v>
      </c>
      <c r="AQ1450" s="77" t="s">
        <v>80</v>
      </c>
      <c r="AR1450" s="82" t="s">
        <v>101</v>
      </c>
      <c r="AS1450" s="108" t="s">
        <v>102</v>
      </c>
      <c r="AT1450" s="228" t="s">
        <v>2401</v>
      </c>
      <c r="AU1450" s="270">
        <v>47.5</v>
      </c>
      <c r="AV1450" s="11">
        <v>-91</v>
      </c>
      <c r="AW1450" s="77"/>
      <c r="AX1450" s="277">
        <v>3.8833333333333333</v>
      </c>
      <c r="AY1450" s="278">
        <v>744</v>
      </c>
      <c r="AZ1450" s="455">
        <f t="shared" si="827"/>
        <v>2.8715729355458786</v>
      </c>
      <c r="BA1450" s="521" t="s">
        <v>103</v>
      </c>
      <c r="BB1450" s="95" t="s">
        <v>1525</v>
      </c>
      <c r="BC1450" s="77" t="s">
        <v>118</v>
      </c>
      <c r="BD1450" s="228" t="s">
        <v>2381</v>
      </c>
      <c r="BE1450" s="77" t="s">
        <v>867</v>
      </c>
      <c r="BI1450" s="82" t="s">
        <v>2232</v>
      </c>
      <c r="BJ1450" s="82" t="s">
        <v>1108</v>
      </c>
      <c r="BK1450" s="95" t="s">
        <v>128</v>
      </c>
      <c r="BL1450" s="59" t="s">
        <v>2267</v>
      </c>
      <c r="BM1450" s="59" t="s">
        <v>2267</v>
      </c>
      <c r="BN1450" s="82" t="s">
        <v>1123</v>
      </c>
      <c r="BO1450" s="77" t="s">
        <v>1670</v>
      </c>
      <c r="BP1450" s="78" t="s">
        <v>51</v>
      </c>
      <c r="BQ1450" s="77" t="s">
        <v>33</v>
      </c>
      <c r="BR1450" s="82">
        <v>-40.963855421686702</v>
      </c>
      <c r="BS1450" s="77" t="s">
        <v>21</v>
      </c>
      <c r="BT1450" s="77" t="s">
        <v>1403</v>
      </c>
      <c r="BU1450" s="82">
        <v>-7.2289156626507003</v>
      </c>
      <c r="BW1450" s="79" t="s">
        <v>1066</v>
      </c>
      <c r="BX1450" s="77" t="s">
        <v>27</v>
      </c>
      <c r="BY1450" s="80">
        <f t="shared" si="844"/>
        <v>58.430629652925731</v>
      </c>
      <c r="BZ1450" s="80">
        <f t="shared" si="836"/>
        <v>58.430629652925731</v>
      </c>
      <c r="CA1450" s="77" t="s">
        <v>18</v>
      </c>
      <c r="CB1450" s="77" t="s">
        <v>1523</v>
      </c>
      <c r="CC1450" s="77">
        <v>3</v>
      </c>
      <c r="CD1450" s="77">
        <v>3</v>
      </c>
      <c r="CF1450" s="82" t="s">
        <v>1584</v>
      </c>
      <c r="CG1450" s="82">
        <v>-35</v>
      </c>
      <c r="CH1450" s="77" t="s">
        <v>21</v>
      </c>
      <c r="CI1450" s="82">
        <v>60.240963855421697</v>
      </c>
      <c r="CK1450" s="77">
        <f t="shared" si="845"/>
        <v>164.96218835942139</v>
      </c>
      <c r="CL1450" s="77">
        <f t="shared" si="846"/>
        <v>164.96218835942139</v>
      </c>
      <c r="CM1450" s="77">
        <v>3</v>
      </c>
      <c r="CN1450" s="77">
        <v>3</v>
      </c>
      <c r="CP1450" s="67">
        <f t="shared" si="806"/>
        <v>-4.8193922071835309E-2</v>
      </c>
      <c r="CQ1450" s="67">
        <f t="shared" si="807"/>
        <v>0.8</v>
      </c>
      <c r="CR1450" s="67">
        <f t="shared" si="830"/>
        <v>-3.855513765746825E-2</v>
      </c>
      <c r="CS1450" s="67">
        <f t="shared" si="808"/>
        <v>0.66679054155331552</v>
      </c>
      <c r="CT1450" s="77">
        <v>0</v>
      </c>
      <c r="CU1450" s="77">
        <v>0</v>
      </c>
      <c r="CV1450" s="77" t="s">
        <v>1782</v>
      </c>
      <c r="CW1450" s="77">
        <v>0</v>
      </c>
      <c r="CX1450" s="77">
        <v>0</v>
      </c>
      <c r="CY1450" s="74">
        <v>0</v>
      </c>
      <c r="CZ1450" s="74">
        <v>3</v>
      </c>
      <c r="DA1450" s="74">
        <v>0</v>
      </c>
      <c r="DB1450" s="74">
        <v>0</v>
      </c>
      <c r="DC1450" s="74">
        <v>0</v>
      </c>
      <c r="DD1450" s="77">
        <v>0</v>
      </c>
      <c r="DE1450" s="60">
        <v>0</v>
      </c>
      <c r="DF1450" s="60">
        <v>0</v>
      </c>
      <c r="DG1450" s="60">
        <v>1</v>
      </c>
      <c r="DH1450" s="60">
        <v>0</v>
      </c>
      <c r="DI1450" s="60">
        <v>0</v>
      </c>
      <c r="DJ1450" s="60">
        <v>0</v>
      </c>
      <c r="DK1450" s="60">
        <v>0</v>
      </c>
      <c r="DL1450" s="74">
        <v>0</v>
      </c>
      <c r="DM1450" s="74">
        <v>0</v>
      </c>
      <c r="DN1450" s="74">
        <v>0</v>
      </c>
      <c r="DO1450" s="77">
        <v>0</v>
      </c>
      <c r="DP1450" s="77">
        <v>0</v>
      </c>
      <c r="DQ1450" s="77">
        <v>0</v>
      </c>
      <c r="DR1450" s="77">
        <v>0</v>
      </c>
      <c r="DS1450" s="77">
        <v>0</v>
      </c>
      <c r="DT1450" s="77">
        <v>0</v>
      </c>
      <c r="DU1450" s="77">
        <v>1</v>
      </c>
      <c r="DV1450" s="77">
        <v>0</v>
      </c>
      <c r="DW1450" s="77">
        <v>0</v>
      </c>
      <c r="DX1450" s="77">
        <v>0</v>
      </c>
      <c r="DY1450" s="77">
        <v>0</v>
      </c>
      <c r="DZ1450" s="77">
        <v>0</v>
      </c>
      <c r="EA1450" s="77">
        <v>0</v>
      </c>
      <c r="EB1450" s="77">
        <v>0</v>
      </c>
      <c r="EC1450" s="77">
        <v>0</v>
      </c>
      <c r="ED1450" s="77">
        <v>0</v>
      </c>
      <c r="EE1450" s="77">
        <v>0</v>
      </c>
      <c r="EF1450" s="77">
        <v>0</v>
      </c>
      <c r="EG1450" s="77">
        <v>0</v>
      </c>
      <c r="EH1450" s="77">
        <v>0</v>
      </c>
      <c r="EI1450" s="77">
        <v>0</v>
      </c>
      <c r="EJ1450" s="77">
        <v>0</v>
      </c>
      <c r="EK1450" s="77">
        <v>0</v>
      </c>
      <c r="EL1450" s="77">
        <v>0</v>
      </c>
      <c r="EM1450" s="77">
        <v>0</v>
      </c>
      <c r="EN1450" s="77">
        <v>1</v>
      </c>
      <c r="EO1450" s="77">
        <v>0</v>
      </c>
      <c r="EP1450" s="77">
        <v>1</v>
      </c>
      <c r="EQ1450" s="77">
        <v>3</v>
      </c>
    </row>
  </sheetData>
  <autoFilter ref="A2:XEF1450">
    <filterColumn colId="63" showButton="0"/>
    <filterColumn colId="64" showButton="0"/>
  </autoFilter>
  <sortState ref="A5:XFC872">
    <sortCondition ref="A5:A872"/>
    <sortCondition ref="B5:B872"/>
  </sortState>
  <mergeCells count="10">
    <mergeCell ref="A1:L1"/>
    <mergeCell ref="EM2:EQ2"/>
    <mergeCell ref="R2:Y2"/>
    <mergeCell ref="BH2:BO2"/>
    <mergeCell ref="CY2:DC2"/>
    <mergeCell ref="I2:L2"/>
    <mergeCell ref="DD2:EL2"/>
    <mergeCell ref="Z2:AP2"/>
    <mergeCell ref="AQ2:BG2"/>
    <mergeCell ref="M2:Q2"/>
  </mergeCells>
  <phoneticPr fontId="0" type="noConversion"/>
  <dataValidations count="2">
    <dataValidation type="list" allowBlank="1" showInputMessage="1" showErrorMessage="1" sqref="L1473:L1048576 L9:L1354 L1356:L1450">
      <formula1>"Medium, High"</formula1>
    </dataValidation>
    <dataValidation type="list" allowBlank="1" showInputMessage="1" showErrorMessage="1" sqref="I2">
      <formula1>"BA, CI, BACI"</formula1>
    </dataValidation>
  </dataValidations>
  <hyperlinks>
    <hyperlink ref="BK224" r:id="rId1" display="https://msu.edu/course/plb/423/Species_Accounts/Arisaema_files/Arisaema_triphyllum.htm"/>
    <hyperlink ref="BK228" r:id="rId2" display="https://msu.edu/course/plb/423/Species_Accounts/Arisaema_files/Arisaema_triphyllum.htm"/>
  </hyperlinks>
  <pageMargins left="0.7" right="0.7" top="0.75" bottom="0.75" header="0.3" footer="0.3"/>
  <pageSetup paperSize="9" orientation="portrait" r:id="rId3"/>
  <ignoredErrors>
    <ignoredError sqref="M7:M14 M864:M879 H862:H863 U1223:U1232 U1235:U1236 H514:H517 B369 B89 B91 B200:B202 B637 H351 H504:H507 H509:H512 H820:H823 H824:H827 H828:H831 H832:H834 H835:H838 H839:H842 H843:H846 H847:H850 H851:H854 H855:H857 H858:H861 H347:H349 H499:H502" twoDigitTextYear="1"/>
    <ignoredError sqref="M15" numberStoredAsText="1"/>
    <ignoredError sqref="BR668"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9"/>
  <sheetViews>
    <sheetView workbookViewId="0">
      <selection activeCell="H12" sqref="H12"/>
    </sheetView>
  </sheetViews>
  <sheetFormatPr defaultRowHeight="15" x14ac:dyDescent="0.25"/>
  <sheetData>
    <row r="2" spans="1:1" x14ac:dyDescent="0.25">
      <c r="A2" t="s">
        <v>2705</v>
      </c>
    </row>
    <row r="3" spans="1:1" s="472" customFormat="1" x14ac:dyDescent="0.25"/>
    <row r="4" spans="1:1" x14ac:dyDescent="0.25">
      <c r="A4" t="s">
        <v>2703</v>
      </c>
    </row>
    <row r="5" spans="1:1" x14ac:dyDescent="0.25">
      <c r="A5" s="611" t="s">
        <v>2707</v>
      </c>
    </row>
    <row r="6" spans="1:1" x14ac:dyDescent="0.25">
      <c r="A6" s="612" t="s">
        <v>2704</v>
      </c>
    </row>
    <row r="7" spans="1:1" x14ac:dyDescent="0.25">
      <c r="A7" t="s">
        <v>2708</v>
      </c>
    </row>
    <row r="9" spans="1:1" x14ac:dyDescent="0.25">
      <c r="A9" t="s">
        <v>2706</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vt:i4>
      </vt:variant>
    </vt:vector>
  </HeadingPairs>
  <TitlesOfParts>
    <vt:vector size="2" baseType="lpstr">
      <vt:lpstr>Data records</vt:lpstr>
      <vt:lpstr>Explanations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Claes</dc:creator>
  <cp:lastModifiedBy>Claes Bernes</cp:lastModifiedBy>
  <dcterms:created xsi:type="dcterms:W3CDTF">2013-02-21T18:22:42Z</dcterms:created>
  <dcterms:modified xsi:type="dcterms:W3CDTF">2018-01-11T09:28:45Z</dcterms:modified>
</cp:coreProperties>
</file>